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08" yWindow="-108" windowWidth="23256" windowHeight="12456" tabRatio="682" activeTab="9"/>
  </bookViews>
  <sheets>
    <sheet name="Inputs" sheetId="1" r:id="rId1"/>
    <sheet name="Historicals RK" sheetId="16" r:id="rId2"/>
    <sheet name="Financials" sheetId="8" r:id="rId3"/>
    <sheet name="Projections RK" sheetId="18" r:id="rId4"/>
    <sheet name="RK working EV" sheetId="13" r:id="rId5"/>
    <sheet name="Beta RK" sheetId="15" r:id="rId6"/>
    <sheet name="WACC RK" sheetId="14" r:id="rId7"/>
    <sheet name="Ratios" sheetId="10" state="hidden" r:id="rId8"/>
    <sheet name="Traffic" sheetId="2" r:id="rId9"/>
    <sheet name="Revenue" sheetId="3" r:id="rId10"/>
    <sheet name="Capex" sheetId="4" state="hidden" r:id="rId11"/>
    <sheet name="Debt" sheetId="5" state="hidden" r:id="rId12"/>
    <sheet name="Tax" sheetId="7" state="hidden" r:id="rId13"/>
    <sheet name="Reserves" sheetId="9" r:id="rId14"/>
    <sheet name="WPI" sheetId="12" r:id="rId15"/>
    <sheet name="Dep." sheetId="6" r:id="rId16"/>
    <sheet name="Scenario" sheetId="11"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[2]Schedules!#REF!</definedName>
    <definedName name="\p">#REF!</definedName>
    <definedName name="\q">#REF!</definedName>
    <definedName name="\r">#REF!</definedName>
    <definedName name="\s">#REF!</definedName>
    <definedName name="\t">#REF!</definedName>
    <definedName name="\z">'[3]BOQ (2)'!$IS$7931</definedName>
    <definedName name="_" hidden="1">#REF!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#REF!</definedName>
    <definedName name="_________can430">40.73</definedName>
    <definedName name="_________can435">43.3</definedName>
    <definedName name="_________IV65537">NA()</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hidden="1">{#N/A,#N/A,FALSE,"Aging Summary";#N/A,#N/A,FALSE,"Ratio Analysis";#N/A,#N/A,FALSE,"Test 120 Day Accts";#N/A,#N/A,FALSE,"Tickmarks"}</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#REF!</definedName>
    <definedName name="___FEL1">[5]Basicrates!$D$90</definedName>
    <definedName name="___GEL1">[5]Basicrates!$D$38</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#REF!</definedName>
    <definedName name="___IV65537">'[7]Steel-Circular'!#REF!</definedName>
    <definedName name="___jUL2005" hidden="1">{#N/A,#N/A,FALSE,"Aging Summary";#N/A,#N/A,FALSE,"Ratio Analysis";#N/A,#N/A,FALSE,"Test 120 Day Accts";#N/A,#N/A,FALSE,"Tickmarks"}</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[4]営業収益!#REF!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[4]営業収益!#REF!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'[7]Steel-Circular'!#REF!</definedName>
    <definedName name="__jUL2005" hidden="1">{#N/A,#N/A,FALSE,"Aging Summary";#N/A,#N/A,FALSE,"Ratio Analysis";#N/A,#N/A,FALSE,"Test 120 Day Accts";#N/A,#N/A,FALSE,"Tickmarks"}</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#REF!</definedName>
    <definedName name="__TOT1">#REF!</definedName>
    <definedName name="__TOT2">#REF!</definedName>
    <definedName name="__TP1">[17]TP1!$A$108:$BF$125</definedName>
    <definedName name="__TP2">#REF!</definedName>
    <definedName name="__TP3">#REF!</definedName>
    <definedName name="__VEH1">#REF!</definedName>
    <definedName name="__VEH2">#REF!</definedName>
    <definedName name="__WD2">[5]Basicrates!$D$131</definedName>
    <definedName name="__xlnm.Print_Area_1">#REF!</definedName>
    <definedName name="_0409融資2部">#REF!</definedName>
    <definedName name="_1">[18]H.O!#REF!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[4]営業収益!#REF!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[4]営業収益!#REF!</definedName>
    <definedName name="_16_0検索データ">#REF!</definedName>
    <definedName name="_16検索データ">#REF!</definedName>
    <definedName name="_17_0409融資2部">#REF!</definedName>
    <definedName name="_17検索データ">[4]営業収益!#REF!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[4]営業収益!#REF!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[4]営業収益!#REF!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[4]営業収益!#REF!</definedName>
    <definedName name="_6_0脚注12_OPTI">#REF!</definedName>
    <definedName name="_60_80G">#REF!</definedName>
    <definedName name="_63RESI_PREM">#REF!</definedName>
    <definedName name="_68検索データ">#REF!</definedName>
    <definedName name="_7_0409融資2部">#REF!</definedName>
    <definedName name="_73検索データ">[4]営業収益!#REF!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#REF!</definedName>
    <definedName name="_FEL1">[5]Basicrates!$D$90</definedName>
    <definedName name="_Fill" hidden="1">[19]BHANDUP!#REF!</definedName>
    <definedName name="_Fill1" hidden="1">[20]BHANDUP!#REF!</definedName>
    <definedName name="_xlnm._FilterDatabase" localSheetId="4" hidden="1">'RK working EV'!$C$33:$C$35</definedName>
    <definedName name="_GEL1">NA()</definedName>
    <definedName name="_GEN125">NA()</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'[7]Steel-Circular'!#REF!</definedName>
    <definedName name="_jUL2005" hidden="1">{#N/A,#N/A,FALSE,"Aging Summary";#N/A,#N/A,FALSE,"Ratio Analysis";#N/A,#N/A,FALSE,"Test 120 Day Accts";#N/A,#N/A,FALSE,"Tickmarks"}</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hidden="1">#REF!</definedName>
    <definedName name="_std1">'[15]132417'!$A$11:$Q$33</definedName>
    <definedName name="_SUM1">#REF!</definedName>
    <definedName name="_Table2_In1"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#REF!</definedName>
    <definedName name="_TOT2">#REF!</definedName>
    <definedName name="_TP1">[17]TP1!$A$108:$BF$125</definedName>
    <definedName name="_tr1">[23]Intro!$C$140</definedName>
    <definedName name="_tr1800">[24]Summary!#REF!</definedName>
    <definedName name="_tr2">[23]Intro!$C$142</definedName>
    <definedName name="_tr3">[23]Intro!$C$150</definedName>
    <definedName name="_tr6001">[24]Summary!#REF!</definedName>
    <definedName name="_tr900">[24]Summary!#REF!</definedName>
    <definedName name="_trd1">[23]Intro!$B$140</definedName>
    <definedName name="_trd2">[23]Intro!$B$142</definedName>
    <definedName name="_trd3">[23]Intro!$B$148</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[25]Summary!#REF!</definedName>
    <definedName name="《_投資有価証券の時価について__">#REF!</definedName>
    <definedName name="・・・">#REF!</definedName>
    <definedName name="a">#REF!</definedName>
    <definedName name="A.R">#REF!</definedName>
    <definedName name="aa">'[26]UNP-NCW '!$F$17</definedName>
    <definedName name="AA.">{"'Sheet1'!$A$4386:$N$4591"}</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#REF!</definedName>
    <definedName name="abc">'[27]AoR Finishing'!$J$309</definedName>
    <definedName name="ABCD">'[28]Back_Cal_for OMC'!$A$42:$B$45</definedName>
    <definedName name="abg">'[26]UNP-NCW '!#REF!</definedName>
    <definedName name="ABNORMAL">[12]Sheet1!#REF!</definedName>
    <definedName name="abstract">'[29]Rate Analysis'!$G$154</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#REF!</definedName>
    <definedName name="Adv">#REF!</definedName>
    <definedName name="Advance">[31]TB!$V$2:$X$13</definedName>
    <definedName name="afc">'[32]Cost Breakup Depreciation&amp; Tax'!$C$14</definedName>
    <definedName name="AFFIL">'[33]YE-SW2'!$IM$8159</definedName>
    <definedName name="ageing">#REF!</definedName>
    <definedName name="agg">'[34]Abs PMRL'!$B$210</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#REF!</definedName>
    <definedName name="agrr10">#REF!</definedName>
    <definedName name="agrr63mm">#REF!</definedName>
    <definedName name="AKGOH">#REF!</definedName>
    <definedName name="al" hidden="1">{"Execavation",#N/A,FALSE,"furniture (employer)"}</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#REF!</definedName>
    <definedName name="amit" hidden="1">{"form-D1",#N/A,FALSE,"FORM-D1";"form-D1_amt",#N/A,FALSE,"FORM-D1"}</definedName>
    <definedName name="amitt">'[12]BOD PL NEW'!$D$11</definedName>
    <definedName name="Amountunit">#REF!</definedName>
    <definedName name="Analysis">#REF!</definedName>
    <definedName name="anscount">1</definedName>
    <definedName name="ANTITERMITE">#REF!</definedName>
    <definedName name="ap">#REF!</definedName>
    <definedName name="approachslab">#REF!</definedName>
    <definedName name="appx">{"'Sheet1'!$A$4386:$N$4591"}</definedName>
    <definedName name="apronarea">#REF!</definedName>
    <definedName name="APSUMMARY">#REF!</definedName>
    <definedName name="ARA_Threshold">#REF!</definedName>
    <definedName name="Areadeimpresión">[38]TESORERIA!$A$1:$D$65536</definedName>
    <definedName name="ARP_Threshold">#REF!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hidden="1">#REF!</definedName>
    <definedName name="AS2SyncStepLS">0</definedName>
    <definedName name="AS2TickmarkLS" hidden="1">#REF!</definedName>
    <definedName name="AS2VersionLS">300</definedName>
    <definedName name="asas">#REF!</definedName>
    <definedName name="asi">#REF!</definedName>
    <definedName name="ASIA為替">[39]AFFI内訳!#REF!</definedName>
    <definedName name="Asset1">[40]Assets!$A$30:$IV$30</definedName>
    <definedName name="ASSETS">#REF!</definedName>
    <definedName name="Auditoría">[41]LISTAS!$V$2:$V$4</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hidden="1">{"form-D1",#N/A,FALSE,"FORM-D1";"form-D1_amt",#N/A,FALSE,"FORM-D1"}</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'[42]A.O.R r1Str'!#REF!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[43]ANALYSIS!#REF!</definedName>
    <definedName name="bbbb">[44]COST!$A$1:$G$52</definedName>
    <definedName name="BBM">#REF!</definedName>
    <definedName name="BBoiler">[45]Machinery!#REF!</definedName>
    <definedName name="bboiler_24">NA()</definedName>
    <definedName name="bboiler_7">NA()</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#REF!</definedName>
    <definedName name="Bits65">#REF!</definedName>
    <definedName name="Bits65_24">NA()</definedName>
    <definedName name="Bits65_7">NA()</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#REF!</definedName>
    <definedName name="BM_24">NA()</definedName>
    <definedName name="BM_7">NA()</definedName>
    <definedName name="BOD">'[12]#REF'!$D$11</definedName>
    <definedName name="bondstone">'[9]Material '!$G$40</definedName>
    <definedName name="BONreco">#REF!</definedName>
    <definedName name="book_nav_share">#REF!</definedName>
    <definedName name="book_nav_share1">#REF!</definedName>
    <definedName name="BOQ">#REF!</definedName>
    <definedName name="bore20to30">[48]doq!#REF!</definedName>
    <definedName name="BORE30">[49]doq!#REF!</definedName>
    <definedName name="BOREWELL">#REF!</definedName>
    <definedName name="boulder">#REF!</definedName>
    <definedName name="Box" hidden="1">{"Execavation",#N/A,FALSE,"furniture (employer)"}</definedName>
    <definedName name="box2_select">[50]!box2_select</definedName>
    <definedName name="bplant">[45]Machinery!#REF!</definedName>
    <definedName name="brght">[51]Intro!#REF!</definedName>
    <definedName name="brglvl">[51]Intro!#REF!</definedName>
    <definedName name="BRICK_COBA">#REF!</definedName>
    <definedName name="bricks">#REF!</definedName>
    <definedName name="BRICKWORK">[52]A.O.R.!#REF!</definedName>
    <definedName name="BRIDGES">'[53]BOQ Distribution'!$A$35:$G$47</definedName>
    <definedName name="bs">[54]Measurment!#REF!</definedName>
    <definedName name="BS_Data">#REF!</definedName>
    <definedName name="bsc">'[42]A.O.R r1Str'!#REF!</definedName>
    <definedName name="BSOS">#REF!</definedName>
    <definedName name="BSS">[54]Measurment!#REF!</definedName>
    <definedName name="bt60.70">'[34]Abs PMRL'!$B$333</definedName>
    <definedName name="bt80.100">'[34]Abs PMRL'!$B$292</definedName>
    <definedName name="bu">{"'Sheet1'!$A$4386:$N$4591"}</definedName>
    <definedName name="Bud_Period">[55]Link!$N$2:$Y$2</definedName>
    <definedName name="Budget_year">#REF!</definedName>
    <definedName name="BUDREC">'[12]#REF'!$C$3</definedName>
    <definedName name="BuiltIn_Print_Area">#REF!</definedName>
    <definedName name="BuiltIn_Print_Area___0">#REF!</definedName>
    <definedName name="BuiltIn_Print_Area___0___0">#REF!</definedName>
    <definedName name="BuiltIn_Print_Area___0___0___0___0___0">[56]procurement!#REF!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#REF!</definedName>
    <definedName name="buoy">[51]Intro!#REF!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#REF!</definedName>
    <definedName name="Bwire_24">NA()</definedName>
    <definedName name="Bwire_7">NA()</definedName>
    <definedName name="C.C.">[52]A.O.R.!#REF!</definedName>
    <definedName name="C.C.Road">'[57]Gen Info'!$B$34:$B$57</definedName>
    <definedName name="C.R">#REF!</definedName>
    <definedName name="C_">#N/A</definedName>
    <definedName name="CAP">'[12]#REF'!$H$3</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[12]NFF!#REF!</definedName>
    <definedName name="Case">#REF!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'[42]A.O.R r1'!#REF!</definedName>
    <definedName name="Cbasic">'[42]A.O.R r1'!#REF!</definedName>
    <definedName name="cbecc">#REF!</definedName>
    <definedName name="cbwt">#REF!</definedName>
    <definedName name="cbwtt">#REF!</definedName>
    <definedName name="cbxsa">#REF!</definedName>
    <definedName name="cc" hidden="1">{"Execavation",#N/A,FALSE,"furniture (employer)"}</definedName>
    <definedName name="ccbeam">[51]Intro!#REF!</definedName>
    <definedName name="ccbrgs">[51]Intro!#REF!</definedName>
    <definedName name="ccc">#REF!</definedName>
    <definedName name="cccc">[44]COST!$A$1:$G$52</definedName>
    <definedName name="ccpicw">#REF!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#REF!</definedName>
    <definedName name="cement">'[34]Abs PMRL'!$B$374</definedName>
    <definedName name="Cement_12">NA()</definedName>
    <definedName name="Cement_7">NA()</definedName>
    <definedName name="Cement_8">NA()</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'[58]194C'!#REF!</definedName>
    <definedName name="chah">{"'Sheet1'!$A$4386:$N$4591"}</definedName>
    <definedName name="CHAJJA">#REF!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'[42]A.O.R (2)'!#REF!</definedName>
    <definedName name="CINDER">#REF!</definedName>
    <definedName name="civil">#REF!</definedName>
    <definedName name="Civil_Basic">[59]AOR!#REF!</definedName>
    <definedName name="CIVIL_WORKS">#REF!</definedName>
    <definedName name="CivilBasic">#REF!</definedName>
    <definedName name="civilbasic1">'[42]A.O.R (2)'!#REF!</definedName>
    <definedName name="CL" hidden="1">{"Execavation",#N/A,FALSE,"furniture (employer)"}</definedName>
    <definedName name="Cl.Preforma" hidden="1">{"Execavation",#N/A,FALSE,"furniture (employer)"}</definedName>
    <definedName name="CLAIMB" hidden="1">{"Execavation",#N/A,FALSE,"furniture (employer)"}</definedName>
    <definedName name="CLAIMSB" hidden="1">{"Execavation",#N/A,FALSE,"furniture (employer)"}</definedName>
    <definedName name="CLAIMSL" hidden="1">{"Execavation",#N/A,FALSE,"furniture (employer)"}</definedName>
    <definedName name="clech">[24]Summary!#REF!</definedName>
    <definedName name="clem">#REF!</definedName>
    <definedName name="clgr">[24]Summary!#REF!</definedName>
    <definedName name="clgrm">[24]Summary!#REF!</definedName>
    <definedName name="Client">"Client"</definedName>
    <definedName name="Client_Grade">"C"</definedName>
    <definedName name="CLL" hidden="1">{"Execavation",#N/A,FALSE,"furniture (employer)"}</definedName>
    <definedName name="CLM" hidden="1">{"Execavation",#N/A,FALSE,"furniture (employer)"}</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#REF!</definedName>
    <definedName name="cmixer">[45]Machinery!#REF!</definedName>
    <definedName name="CMma">#REF!</definedName>
    <definedName name="CO">'[60]EXPENDITURE CYCLE'!#REF!</definedName>
    <definedName name="Coal">#REF!</definedName>
    <definedName name="COD">[61]Assumption!$K$7</definedName>
    <definedName name="cofth">[23]Intro!$L$134</definedName>
    <definedName name="COLC">#REF!</definedName>
    <definedName name="COLF">#REF!</definedName>
    <definedName name="COLLAPSIBLE_GATE">#REF!</definedName>
    <definedName name="COMMCORP">[62]海外WORK!#REF!</definedName>
    <definedName name="Commodity_Type_g">[63]goods_analysis!$N$6:$N$3138</definedName>
    <definedName name="Common.On_Click">#N/A</definedName>
    <definedName name="Comp_BS_Data">[64]Link!$A$4:$CV$13</definedName>
    <definedName name="comp1">#REF!</definedName>
    <definedName name="comp2">#REF!</definedName>
    <definedName name="COMP250">#REF!</definedName>
    <definedName name="COMP250_24">NA()</definedName>
    <definedName name="COMP250_7">NA()</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[24]Summary!#REF!</definedName>
    <definedName name="Concrete">[65]Measurment!#REF!</definedName>
    <definedName name="concretepump">#REF!</definedName>
    <definedName name="congr">#REF!</definedName>
    <definedName name="conm10">#REF!</definedName>
    <definedName name="conm10_24">NA()</definedName>
    <definedName name="conm10_7">NA()</definedName>
    <definedName name="conm15">#REF!</definedName>
    <definedName name="conm15_24">NA()</definedName>
    <definedName name="conm15_7">NA()</definedName>
    <definedName name="conm20">#REF!</definedName>
    <definedName name="conm20_24">NA()</definedName>
    <definedName name="conm20_7">NA()</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#REF!</definedName>
    <definedName name="contingency">'[32]Cost Breakup Depreciation&amp; Tax'!$C$32</definedName>
    <definedName name="convert">#N/A</definedName>
    <definedName name="COPING">#REF!</definedName>
    <definedName name="COPING_CONCRETE">#REF!</definedName>
    <definedName name="copperplate">#REF!</definedName>
    <definedName name="CORNICES">#REF!</definedName>
    <definedName name="COS">'[40]Profit&amp;Loss'!$A$15:$IV$15</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#REF!</definedName>
    <definedName name="crashbarrier">[48]doq!#REF!</definedName>
    <definedName name="CrDays">[40]Assumptions!$A$75:$IV$75</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Criteria_MI">#REF!</definedName>
    <definedName name="CRMB55">#REF!</definedName>
    <definedName name="CRMB55_24">NA()</definedName>
    <definedName name="CRMB55_7">NA()</definedName>
    <definedName name="CRMB60">#REF!</definedName>
    <definedName name="CRMB60_24">NA()</definedName>
    <definedName name="CRMB60_7">NA()</definedName>
    <definedName name="crmb60m">#REF!</definedName>
    <definedName name="crore">10000000</definedName>
    <definedName name="CSBU">[12]Facility!#REF!</definedName>
    <definedName name="csd" hidden="1">{"Execavation",#N/A,FALSE,"furniture (employer)"}</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#REF!</definedName>
    <definedName name="CurrentAssets">[68]NewCoBS!#REF!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#REF!</definedName>
    <definedName name="DAGG">#REF!</definedName>
    <definedName name="DAGG_24">NA()</definedName>
    <definedName name="DAGG_7">NA()</definedName>
    <definedName name="dasd" hidden="1">{"'Bill No. 7'!$A$1:$G$32"}</definedName>
    <definedName name="DAT">#REF!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#REF!</definedName>
    <definedName name="Data1_12">NA()</definedName>
    <definedName name="Data1_24">NA()</definedName>
    <definedName name="Data1_7">NA()</definedName>
    <definedName name="DATA10">[69]Data!#REF!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[69]Data!#REF!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#REF!</definedName>
    <definedName name="DateRange">"1998.10.01 To 1998.10.31"</definedName>
    <definedName name="Dates">[70]Summary!$F$45:$F$57</definedName>
    <definedName name="datonators">#REF!</definedName>
    <definedName name="datos">[71]PyG!$IV$9:$IV$108</definedName>
    <definedName name="Days_in_Receivables">'[35]Statistics {pbc}'!$A$2:$G$2,'[35]Statistics {pbc}'!$A$8:$G$8</definedName>
    <definedName name="DbDays">[40]Assumptions!$A$74:$IV$74</definedName>
    <definedName name="DBM">#REF!</definedName>
    <definedName name="DD" hidden="1">{"form-D1",#N/A,FALSE,"FORM-D1";"form-D1_amt",#N/A,FALSE,"FORM-D1"}</definedName>
    <definedName name="DDDD" hidden="1">{"form-D1",#N/A,FALSE,"FORM-D1";"form-D1_amt",#N/A,FALSE,"FORM-D1"}</definedName>
    <definedName name="ddddd">'[42]A.O.R r1Str'!#REF!</definedName>
    <definedName name="DDK">'[3]BOQ (2)'!$A$1:$G$52</definedName>
    <definedName name="ddt_rate">#REF!</definedName>
    <definedName name="DEB">[12]Sheet1!#REF!</definedName>
    <definedName name="debenture">#REF!</definedName>
    <definedName name="debt_at_mv">#REF!</definedName>
    <definedName name="Debt_Data">#REF!</definedName>
    <definedName name="Debt_Exp_to_Sales">'[35]Statistics {pbc}'!$A$2:$G$2,'[35]Statistics {pbc}'!$A$11:$G$11</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#REF!</definedName>
    <definedName name="Deprn_0809">#REF!</definedName>
    <definedName name="Dept_Sector">#REF!</definedName>
    <definedName name="DESC100">[69]Data!#REF!</definedName>
    <definedName name="DESC100_7">NA()</definedName>
    <definedName name="DESC100_8">NA()</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#REF!</definedName>
    <definedName name="DEUDASENTIDADESDECREDITO">[41]LISTAS!$Y$1:$Y$10</definedName>
    <definedName name="df" hidden="1">{"Execavation",#N/A,FALSE,"furniture (employer)"}</definedName>
    <definedName name="dfd">'[42]A.O.R r1'!#REF!</definedName>
    <definedName name="dfg" hidden="1">{"Execavation",#N/A,FALSE,"furniture (employer)"}</definedName>
    <definedName name="dfhjkdfkl\">#REF!</definedName>
    <definedName name="dfshjkfsd">#REF!</definedName>
    <definedName name="dgf">{"'Sheet1'!$A$4386:$N$4591"}</definedName>
    <definedName name="dghkl" hidden="1">{"'Bill No. 7'!$A$1:$G$32"}</definedName>
    <definedName name="dgr">'[42]A.O.R r1Str'!#REF!</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#REF!</definedName>
    <definedName name="dir_1">[74]Input!$D$8</definedName>
    <definedName name="dir_2">[74]Input!$D$9</definedName>
    <definedName name="Disaggregations">#REF!</definedName>
    <definedName name="disbrick">[24]Summary!#REF!</definedName>
    <definedName name="DISC">#REF!</definedName>
    <definedName name="disdr">#REF!</definedName>
    <definedName name="DISG">#REF!</definedName>
    <definedName name="dismdrainspout">[24]Summary!#REF!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#REF!</definedName>
    <definedName name="disst">#REF!</definedName>
    <definedName name="disstone">[24]Summary!#REF!</definedName>
    <definedName name="Distance">[63]Distance!$A$1:$BL$64</definedName>
    <definedName name="dividend_paid">#REF!</definedName>
    <definedName name="DIVISAS">[41]LISTAS!$L$9:$L$51</definedName>
    <definedName name="dk">#REF!</definedName>
    <definedName name="dkg">#REF!</definedName>
    <definedName name="DLP">#REF!</definedName>
    <definedName name="DMA">#REF!</definedName>
    <definedName name="DMA_24">NA()</definedName>
    <definedName name="DMA_7">NA()</definedName>
    <definedName name="dmfds">#REF!</definedName>
    <definedName name="dmin">[76]section!$B$11</definedName>
    <definedName name="dnsoil">[51]Intro!#REF!</definedName>
    <definedName name="DOOR">#REF!</definedName>
    <definedName name="DoorWindows">[65]Measurment!#REF!</definedName>
    <definedName name="dozer">[45]Machinery!#REF!</definedName>
    <definedName name="Dozer_24">NA()</definedName>
    <definedName name="Dozer_7">NA()</definedName>
    <definedName name="dozer200">#REF!</definedName>
    <definedName name="DPC">#REF!</definedName>
    <definedName name="dps">#REF!</definedName>
    <definedName name="DR43B..2">'[77]43B'!#REF!</definedName>
    <definedName name="drad">#REF!</definedName>
    <definedName name="drains">#REF!</definedName>
    <definedName name="drainspout">[24]Summary!#REF!</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#REF!</definedName>
    <definedName name="driller">#REF!</definedName>
    <definedName name="drillingequipment">#REF!</definedName>
    <definedName name="drsp">[24]Summary!#REF!</definedName>
    <definedName name="dsad" hidden="1">{"Execavation",#N/A,FALSE,"furniture (employer)"}</definedName>
    <definedName name="dsobwd">#REF!</definedName>
    <definedName name="DSR">'[32]Cost Breakup Depreciation&amp; Tax'!$C$40</definedName>
    <definedName name="DSRA">'[32]Debt-Schedule-DSR-Ops Factor'!$C$25</definedName>
    <definedName name="dsth">[51]Intro!#REF!</definedName>
    <definedName name="dtpl">[66]DTPL!$B$2:$P$308</definedName>
    <definedName name="Dummy">{"'Sheet1'!$A$4386:$N$4591"}</definedName>
    <definedName name="dust">'[34]Abs PMRL'!$B$251</definedName>
    <definedName name="Dust_12">NA()</definedName>
    <definedName name="Dust_7">NA()</definedName>
    <definedName name="Dust_8">NA()</definedName>
    <definedName name="DV">#REF!</definedName>
    <definedName name="DVTT">#REF!</definedName>
    <definedName name="dvv">'[26]UNP-NCW '!#REF!</definedName>
    <definedName name="e">#REF!</definedName>
    <definedName name="Earth">'[30]LOCAL RATES'!$H$20</definedName>
    <definedName name="Earth_12">NA()</definedName>
    <definedName name="Earth_7">NA()</definedName>
    <definedName name="Earth_8">NA()</definedName>
    <definedName name="EARTHFILL_NEWEARTH">#REF!</definedName>
    <definedName name="EARTHWORK">[78]A.O.R.!#REF!</definedName>
    <definedName name="earthworks">[65]Measurment!#REF!</definedName>
    <definedName name="Eastern_P_L">#REF!</definedName>
    <definedName name="ebas">'[42]A.O.R r1Str'!#REF!</definedName>
    <definedName name="ebasic">'[42]A.O.R r1'!#REF!</definedName>
    <definedName name="ebida_core_activity">#REF!</definedName>
    <definedName name="ebit_core_activity">#REF!</definedName>
    <definedName name="EBITDA">'[40]Profit&amp;Loss'!$A$26:$IV$26</definedName>
    <definedName name="ebitda_core_activity">#REF!</definedName>
    <definedName name="econ">#REF!</definedName>
    <definedName name="edgestripdism">[24]Summary!#REF!</definedName>
    <definedName name="EEEE" hidden="1">{"form-D1",#N/A,FALSE,"FORM-D1";"form-D1_amt",#N/A,FALSE,"FORM-D1"}</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hidden="1">{"Execavation",#N/A,FALSE,"furniture (employer)"}</definedName>
    <definedName name="Embankment">#REF!</definedName>
    <definedName name="EMBL" hidden="1">{"Execavation",#N/A,FALSE,"furniture (employer)"}</definedName>
    <definedName name="emp">[32]Staffing!#REF!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hidden="1">[19]BHANDUP!#REF!</definedName>
    <definedName name="ESC">'[12]#REF'!$C$18</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[48]doq!#REF!</definedName>
    <definedName name="ewcompact">#REF!</definedName>
    <definedName name="EXA">#REF!</definedName>
    <definedName name="Excavation">#REF!</definedName>
    <definedName name="excavator">#REF!</definedName>
    <definedName name="Excel_BuiltIn__FilterDatabase_1">'[79]GMC Addition '!#REF!</definedName>
    <definedName name="Excel_BuiltIn_Database_7">NA()</definedName>
    <definedName name="EXCVN">#REF!</definedName>
    <definedName name="EXGRATIA">#REF!</definedName>
    <definedName name="EXP.JTS">[78]A.O.R.!#REF!</definedName>
    <definedName name="exp_g">[63]goods_analysis!$R$6:$R$3138</definedName>
    <definedName name="exp_p">'[63]pass _analysis '!$R$6:$R$1791</definedName>
    <definedName name="Expansion">'[80]Expansion Factors'!$B$10:$Q$20</definedName>
    <definedName name="Expected_balance">#REF!</definedName>
    <definedName name="expjoint">[24]Summary!#REF!</definedName>
    <definedName name="exports">#REF!</definedName>
    <definedName name="Exreco">#REF!</definedName>
    <definedName name="EXTERNL_PLASTER">#REF!</definedName>
    <definedName name="F">'[81]AoR Finishing'!#REF!</definedName>
    <definedName name="fa">#REF!</definedName>
    <definedName name="FAC">[66]Facility!$C$1</definedName>
    <definedName name="facia">#REF!</definedName>
    <definedName name="faciastone">'[9]Material '!$G$51</definedName>
    <definedName name="FBT">#REF!</definedName>
    <definedName name="FC">[61]Assumption!$K$5</definedName>
    <definedName name="fdf">'[42]A.O.R r1Str'!#REF!</definedName>
    <definedName name="fdiccapgain">'[82]VIR CG'!#REF!</definedName>
    <definedName name="fdmfdf">#REF!</definedName>
    <definedName name="fdtg">#REF!</definedName>
    <definedName name="FEB">'[83]PL PBC'!#REF!</definedName>
    <definedName name="febe">[84]PL!$IO$16:$IO$52</definedName>
    <definedName name="FECHAS">[41]LISTAS!$K$2:$K$263</definedName>
    <definedName name="FELOADER">#REF!</definedName>
    <definedName name="FELOADER_24">NA()</definedName>
    <definedName name="FELOADER_7">NA()</definedName>
    <definedName name="Fgoods">#REF!</definedName>
    <definedName name="fhsdsdhwf">'[85]BOQ Distribution'!$A$35:$G$47</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#REF!</definedName>
    <definedName name="Fin">[67]Lrnet_Inftch!#REF!</definedName>
    <definedName name="FINAL">#REF!</definedName>
    <definedName name="Final_amount">#REF!</definedName>
    <definedName name="FITB">[40]Tax!$A$46:$IV$46</definedName>
    <definedName name="fitter">#REF!</definedName>
    <definedName name="FLAGGING">#REF!</definedName>
    <definedName name="FLC">#REF!</definedName>
    <definedName name="FLEASES">'[33]YE-SW2'!$IM$8159</definedName>
    <definedName name="Flooring">[65]Measurment!#REF!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'[83]PL PBC'!#REF!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#REF!</definedName>
    <definedName name="fos">#REF!</definedName>
    <definedName name="foundation">[48]doq!#REF!</definedName>
    <definedName name="fpllwt">#REF!</definedName>
    <definedName name="FRAME_DOOR">#REF!</definedName>
    <definedName name="frlvclcw">[51]Intro!#REF!</definedName>
    <definedName name="frlvclpr">[51]Intro!#REF!</definedName>
    <definedName name="frlvl">[51]Intro!#REF!</definedName>
    <definedName name="fsz">#REF!</definedName>
    <definedName name="FT">#REF!</definedName>
    <definedName name="full">[12]Sheet1!$B$2:$AD$182</definedName>
    <definedName name="fusewire">#REF!</definedName>
    <definedName name="FY">#REF!</definedName>
    <definedName name="FY99_Profitloss">#REF!</definedName>
    <definedName name="FYE">#REF!</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#REF!</definedName>
    <definedName name="g922.">#REF!</definedName>
    <definedName name="GBP">#REF!</definedName>
    <definedName name="gbpe">#REF!</definedName>
    <definedName name="GBPMONTH">#REF!</definedName>
    <definedName name="gelatine">#REF!</definedName>
    <definedName name="gen">[86]DIVERSOS!#REF!</definedName>
    <definedName name="GenSet125">[5]Basicrates!$D$127</definedName>
    <definedName name="geofabric">#REF!</definedName>
    <definedName name="Gera">[87]BOQ!#REF!</definedName>
    <definedName name="gfj">{"'Sheet1'!$A$4386:$N$4591"}</definedName>
    <definedName name="GG">[88]DIVERSOS!#REF!</definedName>
    <definedName name="GG6_">#REF!</definedName>
    <definedName name="ggg">#REF!</definedName>
    <definedName name="GGTT">[88]DIVERSOS!#REF!</definedName>
    <definedName name="gheyu">#REF!</definedName>
    <definedName name="Giftlogo">#REF!</definedName>
    <definedName name="Giftnonlogo1">#REF!</definedName>
    <definedName name="Giftnonlogo2">#REF!</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#REF!</definedName>
    <definedName name="GOODWILL為替">[89]AFFI内訳!#REF!</definedName>
    <definedName name="gouke">#REF!</definedName>
    <definedName name="gr">[24]Summary!#REF!</definedName>
    <definedName name="Grade">"C"</definedName>
    <definedName name="Grade_Level">"Grade "</definedName>
    <definedName name="GRADER">#REF!</definedName>
    <definedName name="GRADER_24">NA()</definedName>
    <definedName name="GRADER_7">NA()</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#REF!</definedName>
    <definedName name="grconc">[23]Intro!$L$157</definedName>
    <definedName name="GRILLWORK">#REF!</definedName>
    <definedName name="grlvl">[51]Intro!#REF!</definedName>
    <definedName name="GROBAL_RENTAL">#REF!</definedName>
    <definedName name="GROOVES">#REF!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#REF!</definedName>
    <definedName name="GSubase">#REF!</definedName>
    <definedName name="guardstonedism">[24]Summary!#REF!</definedName>
    <definedName name="Gyoshu1">[94]業種小分類!$A$1:$O$142</definedName>
    <definedName name="Gyoshu2">[94]業種大分類!$A$1:$O$16</definedName>
    <definedName name="h">#REF!</definedName>
    <definedName name="Haifu_Execute">[95]!Haifu_Execute</definedName>
    <definedName name="Haifu_Execute2">#N/A</definedName>
    <definedName name="Haifu_NumberEdit">[95]!Haifu_NumberEdit</definedName>
    <definedName name="Haifu_NumberEdit2">#N/A</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#REF!</definedName>
    <definedName name="HDPE">#REF!</definedName>
    <definedName name="HDR">'[96]Loc-1'!#REF!</definedName>
    <definedName name="headblacksmith">#REF!</definedName>
    <definedName name="Header">#REF!</definedName>
    <definedName name="Heading1">[97]Assumptions!$C$6</definedName>
    <definedName name="headmason">#REF!</definedName>
    <definedName name="Help_File">#REF!</definedName>
    <definedName name="hgsdvh">[75]Summary!#REF!</definedName>
    <definedName name="Hieght">#REF!</definedName>
    <definedName name="Hirmi_P_L">#REF!</definedName>
    <definedName name="HMP">#REF!</definedName>
    <definedName name="HMP_24">NA()</definedName>
    <definedName name="HMP_7">NA()</definedName>
    <definedName name="hmplant">#REF!</definedName>
    <definedName name="hmplant10">#REF!</definedName>
    <definedName name="hmplant25t">[45]Machinery!#REF!</definedName>
    <definedName name="hmplant30">#REF!</definedName>
    <definedName name="hmplant40t">[45]Machinery!#REF!</definedName>
    <definedName name="hmplant50t">[45]Machinery!#REF!</definedName>
    <definedName name="hmplant8t">[45]Machinery!#REF!</definedName>
    <definedName name="HojaTipoCambioC">'[98]tipos de cambioC'!$A:$IV</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[45]Machinery!#REF!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#REF!</definedName>
    <definedName name="humepipe1200">'[9]Material '!$G$48</definedName>
    <definedName name="Humepipe600">#REF!</definedName>
    <definedName name="Humepipe900">#REF!</definedName>
    <definedName name="humepipenp3">'[9]Material '!$G$49</definedName>
    <definedName name="HV_GR">#REF!</definedName>
    <definedName name="HYSD">'[34]Abs PMRL'!$B$702</definedName>
    <definedName name="hysd_24">NA()</definedName>
    <definedName name="hysd_7">NA()</definedName>
    <definedName name="HYSDFAB">#REF!</definedName>
    <definedName name="HYSDFAB_24">NA()</definedName>
    <definedName name="HYSDFAB_7">NA()</definedName>
    <definedName name="i">#REF!</definedName>
    <definedName name="IDC">[73]INPUT!$B$41</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#REF!</definedName>
    <definedName name="II">#REF!</definedName>
    <definedName name="il">#REF!</definedName>
    <definedName name="IL___FS">#REF!</definedName>
    <definedName name="imports">#REF!</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#REF!</definedName>
    <definedName name="Index">#REF!</definedName>
    <definedName name="INSURANCE">#REF!</definedName>
    <definedName name="INT">#REF!</definedName>
    <definedName name="Int_Accruals">[73]INPUT!$C$48</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#REF!</definedName>
    <definedName name="IntRevRate">[40]Assumptions!$A$20:$IV$20</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'[99]P&amp;L Workings'!#REF!</definedName>
    <definedName name="Jharsuguda_P_L">#REF!</definedName>
    <definedName name="jjjj">[88]DIVERSOS!#REF!</definedName>
    <definedName name="jjjjgg">[88]DIVERSOS!#REF!</definedName>
    <definedName name="job">[100]sheet!$E$13</definedName>
    <definedName name="Jobtypes">[101]FORM7!$R$3:$S$7</definedName>
    <definedName name="JY" hidden="1">{#N/A,#N/A,FALSE,"Part ABC"}</definedName>
    <definedName name="k" hidden="1">'[102]Abstruct total'!$B$7</definedName>
    <definedName name="k_12">NA()</definedName>
    <definedName name="k_24">NA()</definedName>
    <definedName name="k_7">NA()</definedName>
    <definedName name="k_8">NA()</definedName>
    <definedName name="k1pl">#REF!</definedName>
    <definedName name="kasdfjhd" hidden="1">{"'Typical Costs Estimates'!$C$158:$H$161"}</definedName>
    <definedName name="KDLC">#REF!</definedName>
    <definedName name="KEIKAKU">#REF!</definedName>
    <definedName name="kep">#REF!</definedName>
    <definedName name="KERBMACHINE">#REF!</definedName>
    <definedName name="KERBMACHINE_24">NA()</definedName>
    <definedName name="KERBMACHINE_7">NA()</definedName>
    <definedName name="khalasi">#REF!</definedName>
    <definedName name="khk" hidden="1">{"form-D1",#N/A,FALSE,"FORM-D1";"form-D1_amt",#N/A,FALSE,"FORM-D1"}</definedName>
    <definedName name="koa" hidden="1">[103]Lead!$F$34</definedName>
    <definedName name="koko" hidden="1">[103]Lead!$F$28</definedName>
    <definedName name="KONKA" hidden="1">{"Execavation",#N/A,FALSE,"furniture (employer)"}</definedName>
    <definedName name="KOREA_RENTAL">#REF!</definedName>
    <definedName name="KORIX">[104]海外WORK!#REF!</definedName>
    <definedName name="kraom67" hidden="1">{"Execavation",#N/A,FALSE,"furniture (employer)"}</definedName>
    <definedName name="KUALA_SYNERGY">[89]海外WORK!#REF!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#REF!</definedName>
    <definedName name="LA">[12]Facility!#REF!</definedName>
    <definedName name="LABORATORY_EQUIPMENTS___MISC._TOOLS">#REF!</definedName>
    <definedName name="LABOUR_HUTS">#REF!</definedName>
    <definedName name="LAC">[108]S2groupcode!$G$2</definedName>
    <definedName name="LACS">[109]PLAN_FEB97!$A$2</definedName>
    <definedName name="lads">#REF!</definedName>
    <definedName name="lakh">100000</definedName>
    <definedName name="land">#REF!</definedName>
    <definedName name="landlease">'[32]Cost Breakup Depreciation&amp; Tax'!$C$28</definedName>
    <definedName name="Language">#REF!</definedName>
    <definedName name="last_updated">#REF!</definedName>
    <definedName name="Laterite_Rate">#REF!</definedName>
    <definedName name="Lbt">#REF!</definedName>
    <definedName name="Lbt_24">NA()</definedName>
    <definedName name="Lbt_7">NA()</definedName>
    <definedName name="Lconc">#REF!</definedName>
    <definedName name="Lconc_24">NA()</definedName>
    <definedName name="Lconc_7">NA()</definedName>
    <definedName name="LCV">#REF!</definedName>
    <definedName name="lead">'[110]Material '!$S$11</definedName>
    <definedName name="Learth">#REF!</definedName>
    <definedName name="Learth_24">NA()</definedName>
    <definedName name="Learth_7">NA()</definedName>
    <definedName name="len">[51]Intro!#REF!</definedName>
    <definedName name="lenbeam">[51]Intro!#REF!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#REF!</definedName>
    <definedName name="lift">'[32]Cost Breakup Depreciation&amp; Tax'!$C$12</definedName>
    <definedName name="light">#REF!</definedName>
    <definedName name="limcount">1</definedName>
    <definedName name="line_2">[111]PC!$D$31</definedName>
    <definedName name="LIST">'[83]PL PBC'!#REF!</definedName>
    <definedName name="liste">[84]PL!$B$54:$D$59</definedName>
    <definedName name="LL" hidden="1">{"Execavation",#N/A,FALSE,"furniture (employer)"}</definedName>
    <definedName name="LMS">#REF!</definedName>
    <definedName name="loader">#REF!</definedName>
    <definedName name="LOANS">'[33]YE-SW2'!$IM$8159</definedName>
    <definedName name="location_g">[63]goods_analysis!$C$6:$C$3138</definedName>
    <definedName name="location_p">'[63]pass _analysis '!$C$6:$C$1791</definedName>
    <definedName name="LOFT">#REF!</definedName>
    <definedName name="LOLC">#REF!</definedName>
    <definedName name="LONG">'[33]YE-SW2'!$IM$8159</definedName>
    <definedName name="LOSS">#REF!</definedName>
    <definedName name="lr">#REF!</definedName>
    <definedName name="Lroad">#REF!</definedName>
    <definedName name="Lroad_24">NA()</definedName>
    <definedName name="Lroad_7">NA()</definedName>
    <definedName name="Lsand">#REF!</definedName>
    <definedName name="Lsand_24">NA()</definedName>
    <definedName name="Lsand_7">NA()</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#REF!</definedName>
    <definedName name="Lwmm_24">NA()</definedName>
    <definedName name="Lwmm_7">NA()</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[48]doq!#REF!</definedName>
    <definedName name="M15cement">'[30]DATA SHEET'!$L$27</definedName>
    <definedName name="M15cement_12">NA()</definedName>
    <definedName name="M15cement_7">NA()</definedName>
    <definedName name="M15cement_8">NA()</definedName>
    <definedName name="m15curtainwall">[48]doq!#REF!</definedName>
    <definedName name="m15flooring">[48]doq!#REF!</definedName>
    <definedName name="m15levelling">#REF!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#REF!</definedName>
    <definedName name="MAGADIPINK_CLADDING">#REF!</definedName>
    <definedName name="MailSystem">"Mail System"</definedName>
    <definedName name="MailSystem_Grade">"C"</definedName>
    <definedName name="MANOR">#REF!</definedName>
    <definedName name="MANOR_24">NA()</definedName>
    <definedName name="MANOR_7">NA()</definedName>
    <definedName name="Manpower_Cost">#REF!</definedName>
    <definedName name="Manpower_Nos">#REF!</definedName>
    <definedName name="MARBLE_PARTNS">#REF!</definedName>
    <definedName name="march06"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#REF!</definedName>
    <definedName name="Master">#REF!</definedName>
    <definedName name="MASTICCOOker">#REF!</definedName>
    <definedName name="MASTICCOOker_24">NA()</definedName>
    <definedName name="MASTICCOOker_7">NA()</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#REF!</definedName>
    <definedName name="MATHI_DOOR">#REF!</definedName>
    <definedName name="MAV">#REF!</definedName>
    <definedName name="maxmom">[51]Intro!#REF!</definedName>
    <definedName name="mazdoor">#REF!</definedName>
    <definedName name="mbroom">#REF!</definedName>
    <definedName name="mbroom_24">NA()</definedName>
    <definedName name="mbroom_7">NA()</definedName>
    <definedName name="MECHBROOm">#REF!</definedName>
    <definedName name="MECHBROOm_24">NA()</definedName>
    <definedName name="MECHBROOm_7">NA()</definedName>
    <definedName name="MECHPAVER">#REF!</definedName>
    <definedName name="MECHPAVER_24">NA()</definedName>
    <definedName name="MECHPAVER_7">NA()</definedName>
    <definedName name="Median">#REF!</definedName>
    <definedName name="merchantbanking">'[32]Cost Breakup Depreciation&amp; Tax'!$C$36</definedName>
    <definedName name="Metal_Rate">#REF!</definedName>
    <definedName name="metal12mm">#REF!</definedName>
    <definedName name="metal12mm_24">NA()</definedName>
    <definedName name="metal12mm_7">NA()</definedName>
    <definedName name="metal20mm">#REF!</definedName>
    <definedName name="metal20mm_24">NA()</definedName>
    <definedName name="metal20mm_7">NA()</definedName>
    <definedName name="metal40mm">#REF!</definedName>
    <definedName name="metal40mm_24">NA()</definedName>
    <definedName name="metal40mm_7">NA()</definedName>
    <definedName name="metal6mm">#REF!</definedName>
    <definedName name="metal6mm_24">NA()</definedName>
    <definedName name="metal6mm_7">NA()</definedName>
    <definedName name="METALWORK">[78]A.O.R.!#REF!</definedName>
    <definedName name="mhjj" hidden="1">{"'Bill No. 7'!$A$1:$G$32"}</definedName>
    <definedName name="mhsplca">[51]Intro!#REF!</definedName>
    <definedName name="million">1000000</definedName>
    <definedName name="minority_interests">#REF!</definedName>
    <definedName name="mis">'[12]#REF'!$C$14</definedName>
    <definedName name="MIS_month">[55]Link!$B$2:$Y$4</definedName>
    <definedName name="misc">[65]Measurment!#REF!</definedName>
    <definedName name="MISC._LABOURS">#REF!</definedName>
    <definedName name="MISC_EXPENCES">#REF!</definedName>
    <definedName name="mixer">#REF!</definedName>
    <definedName name="MKTBLE">'[33]YE-SW2'!$IM$8159</definedName>
    <definedName name="MM">#REF!</definedName>
    <definedName name="MM_24">NA()</definedName>
    <definedName name="MM_7">NA()</definedName>
    <definedName name="mn">#REF!</definedName>
    <definedName name="mns">[116]Improvements!#REF!</definedName>
    <definedName name="mns_7">NA()</definedName>
    <definedName name="mns_8">NA()</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#REF!</definedName>
    <definedName name="MS_LADDER">#REF!</definedName>
    <definedName name="msbars">#REF!</definedName>
    <definedName name="mscaper">[45]Machinery!#REF!</definedName>
    <definedName name="MSEMULSION">#REF!</definedName>
    <definedName name="MSEMULSION_24">NA()</definedName>
    <definedName name="MSEMULSION_7">NA()</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#REF!</definedName>
    <definedName name="Muram">#REF!</definedName>
    <definedName name="mvecc">#REF!</definedName>
    <definedName name="mvwt">#REF!</definedName>
    <definedName name="n" hidden="1">{#N/A,#N/A,FALSE,"Wadhal";#N/A,#N/A,FALSE,"Manglad U-S";#N/A,#N/A,FALSE,"Manglad D-S";#N/A,#N/A,FALSE,"Ratanpur U-S";#N/A,#N/A,FALSE,"Ratanpur D-S";#N/A,#N/A,FALSE,"VI Face"}</definedName>
    <definedName name="NAGTB">#REF!</definedName>
    <definedName name="Name">[108]Index!$C$2</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[90]sheeet7!#REF!</definedName>
    <definedName name="NEW_COLUMN_3" hidden="1">'[118]FA Schedule Dec 07'!$M$1:$M$65536</definedName>
    <definedName name="newB">#REF!</definedName>
    <definedName name="ng">#REF!</definedName>
    <definedName name="NIT">#N/A</definedName>
    <definedName name="njrhjgh" hidden="1">{"Execavation",#N/A,FALSE,"furniture (employer)"}</definedName>
    <definedName name="NKEL">[67]Lrnet_Inftch!#REF!</definedName>
    <definedName name="NLG">'[83]PL PBC'!#REF!</definedName>
    <definedName name="NLGMONTH">'[83]PL PBC'!#REF!</definedName>
    <definedName name="nn" hidden="1">{#N/A,#N/A,FALSE,"Part ABC"}</definedName>
    <definedName name="nnnjhnn">#REF!</definedName>
    <definedName name="Nº">[41]DEBTORS!#REF!</definedName>
    <definedName name="nobeam">[51]Intro!#REF!</definedName>
    <definedName name="non_recurring_items">#REF!</definedName>
    <definedName name="NonEPC_cost">[73]INPUT!$B$39</definedName>
    <definedName name="nopl">[51]Intro!#REF!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[45]Machinery!#REF!</definedName>
    <definedName name="o" hidden="1">#REF!</definedName>
    <definedName name="obasic">[119]AOR!$K$689</definedName>
    <definedName name="OBC">#REF!</definedName>
    <definedName name="OBD">#REF!</definedName>
    <definedName name="Occupancy_p">'[63]pass _analysis '!$O$6:$O$1791</definedName>
    <definedName name="OCR">#REF!</definedName>
    <definedName name="ODRate">[40]Assumptions!$A$21:$IV$21</definedName>
    <definedName name="OFFICE_FURNITURE">#REF!</definedName>
    <definedName name="Office_stationary">#REF!</definedName>
    <definedName name="OFFICE_STATIONERY">#REF!</definedName>
    <definedName name="officestationary1">#REF!</definedName>
    <definedName name="ofinal">[119]AOR!#REF!</definedName>
    <definedName name="OH">#REF!</definedName>
    <definedName name="OH_TANK">#REF!</definedName>
    <definedName name="OIB">#REF!</definedName>
    <definedName name="ok">#REF!</definedName>
    <definedName name="OL_PAKI">[104]海外WORK!#REF!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#REF!</definedName>
    <definedName name="On_Click">[120]!On_Click</definedName>
    <definedName name="one">1</definedName>
    <definedName name="oooo">#REF!</definedName>
    <definedName name="op">#REF!</definedName>
    <definedName name="op_cases">#REF!</definedName>
    <definedName name="operational" hidden="1">#REF!</definedName>
    <definedName name="OptionChk1">[50]!OptionChk1</definedName>
    <definedName name="OptionChk2">[50]!OptionChk2</definedName>
    <definedName name="OptionChk3">[50]!OptionChk3</definedName>
    <definedName name="OrdinaryRodBinder">#REF!</definedName>
    <definedName name="ordinaysoil3to6">[48]doq!#REF!</definedName>
    <definedName name="Oth">#REF!</definedName>
    <definedName name="other_non_equity_interests">#REF!</definedName>
    <definedName name="OTHERS">'[53]BOQ Distribution'!$A$50:$G$51</definedName>
    <definedName name="OUT_STATION_CHARGES">#REF!</definedName>
    <definedName name="Overall_Loading">#REF!</definedName>
    <definedName name="p">'[121]BOQ Distribution'!$A$35:$G$47</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#REF!</definedName>
    <definedName name="painter1">'[122]Labour &amp; Plant'!$C$32</definedName>
    <definedName name="painting">#REF!</definedName>
    <definedName name="PAP">[66]PAP!$D$5</definedName>
    <definedName name="Parapet_Length">'[123]cul-invSUBMITTED'!#REF!</definedName>
    <definedName name="PartDesignation">[124]Masters!$C$16</definedName>
    <definedName name="PARTITION_WALL">#REF!</definedName>
    <definedName name="Partysanitary">#REF!</definedName>
    <definedName name="Pass_Vehicle_Type">[80]Procedure!$F$21:$F$27</definedName>
    <definedName name="PAT">'[40]Profit&amp;Loss'!$A$38:$IV$38</definedName>
    <definedName name="PAT__core_activity">#REF!</definedName>
    <definedName name="PATTI_ALROUND">#REF!</definedName>
    <definedName name="paver">#REF!</definedName>
    <definedName name="PBL">[5]Basicrates!$D$107</definedName>
    <definedName name="PC">[88]DIVERSOS!#REF!</definedName>
    <definedName name="pc_p">[111]Macros!$C$29</definedName>
    <definedName name="PCC">#REF!</definedName>
    <definedName name="PCCDISM">[24]Summary!#REF!</definedName>
    <definedName name="PCT">[88]DIVERSOS!#REF!</definedName>
    <definedName name="PCU_Master">#REF!</definedName>
    <definedName name="PCU_Range">#REF!</definedName>
    <definedName name="pcuAssumption">'[125]Revenues - Op. Parameters'!#REF!</definedName>
    <definedName name="pd">#REF!</definedName>
    <definedName name="PENAL">'[12]#REF'!$B$111</definedName>
    <definedName name="PEquity">[73]INPUT!$C$47</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[45]Machinery!#REF!</definedName>
    <definedName name="PICTURE2">#REF!</definedName>
    <definedName name="PIDI">'[34]Abs PMRL'!$B$497</definedName>
    <definedName name="PILE1000">#REF!</definedName>
    <definedName name="PILE400">#REF!</definedName>
    <definedName name="PILECAP">#REF!</definedName>
    <definedName name="piles">[126]Measurment!#REF!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[24]Summary!#REF!</definedName>
    <definedName name="pitching">#REF!</definedName>
    <definedName name="PL">'[66]P L'!$C$6</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[90]sheeet7!#REF!</definedName>
    <definedName name="PLACEOFPOSTING">[90]sheeet7!#REF!</definedName>
    <definedName name="PLAIN_PLASTERING">#REF!</definedName>
    <definedName name="Plant_Wise_DCF_Value">#REF!</definedName>
    <definedName name="PLANTS___MACHINERY">#REF!</definedName>
    <definedName name="Plaster">[65]Measurment!#REF!</definedName>
    <definedName name="Platecomp">#REF!</definedName>
    <definedName name="Platecomp_24">NA()</definedName>
    <definedName name="Platecomp_7">NA()</definedName>
    <definedName name="platecompactor">#REF!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#REF!</definedName>
    <definedName name="POINTING">#REF!</definedName>
    <definedName name="POL">#REF!</definedName>
    <definedName name="Postage"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hidden="1">#REF!</definedName>
    <definedName name="PR">#REF!</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#REF!</definedName>
    <definedName name="pre_tax_profit">#REF!</definedName>
    <definedName name="prefinclosure">'[32]Cost Breakup Depreciation&amp; Tax'!$C$34</definedName>
    <definedName name="Premould20">#REF!</definedName>
    <definedName name="premoulded">#REF!</definedName>
    <definedName name="prfrht">[51]Intro!#REF!</definedName>
    <definedName name="pRIMSCH">#REF!</definedName>
    <definedName name="PRINT">[127]総括（1～3Q）!#REF!</definedName>
    <definedName name="_xlnm.Print_Area">#REF!</definedName>
    <definedName name="Print_Area_MI">0.36</definedName>
    <definedName name="Print_Area_MI_24">NA()</definedName>
    <definedName name="Print_Area_MI_7">NA()</definedName>
    <definedName name="Print_Range">#REF!</definedName>
    <definedName name="print_title">[128]Cul_detail!$A$2:$IV$5</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[51]Intro!#REF!</definedName>
    <definedName name="prlgtht">[51]Intro!#REF!</definedName>
    <definedName name="profit_after_tax">#REF!</definedName>
    <definedName name="Profit_and_Loss">#REF!</definedName>
    <definedName name="Profit_Loss">'[129]P&amp;L '!#REF!</definedName>
    <definedName name="proj_name">#REF!</definedName>
    <definedName name="projects">#REF!</definedName>
    <definedName name="PRUEBA">[130]DIVERSOS!$A$1:$K$23</definedName>
    <definedName name="psbmth">[51]Intro!#REF!</definedName>
    <definedName name="psd">'[32]Cost Breakup Depreciation&amp; Tax'!$C$18</definedName>
    <definedName name="PT">[74]Input!$D$2</definedName>
    <definedName name="ptr">#REF!</definedName>
    <definedName name="ptr_24">NA()</definedName>
    <definedName name="ptr_7">NA()</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'[131]FORM-W3'!#REF!</definedName>
    <definedName name="qap" hidden="1">{"'Typical Costs Estimates'!$C$158:$H$161"}</definedName>
    <definedName name="qnet">[51]Intro!#REF!</definedName>
    <definedName name="qnetlat">[51]Intro!#REF!</definedName>
    <definedName name="qnetseis">[51]Intro!#REF!</definedName>
    <definedName name="qnetsi">[51]Intro!#REF!</definedName>
    <definedName name="QQ" hidden="1">{"form-D1",#N/A,FALSE,"FORM-D1";"form-D1_amt",#N/A,FALSE,"FORM-D1"}</definedName>
    <definedName name="QQQQ" hidden="1">{"form-D1",#N/A,FALSE,"FORM-D1";"form-D1_amt",#N/A,FALSE,"FORM-D1"}</definedName>
    <definedName name="qult">#REF!</definedName>
    <definedName name="qw" hidden="1">'[132]SCH 10'!#REF!</definedName>
    <definedName name="qwer">'[133]NKEL O&amp;M'!#REF!</definedName>
    <definedName name="R.C.C.">[78]A.O.R.!#REF!</definedName>
    <definedName name="R_Factor">#REF!</definedName>
    <definedName name="RA">#REF!</definedName>
    <definedName name="RADHIKA">#REF!</definedName>
    <definedName name="rail">[24]Summary!#REF!</definedName>
    <definedName name="railecc">#REF!</definedName>
    <definedName name="railwt">#REF!</definedName>
    <definedName name="RANGE">#REF!</definedName>
    <definedName name="RAT">[66]Keyratios!$E$20</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[24]Summary!#REF!</definedName>
    <definedName name="RCCFOR_ROOFSLAB">#REF!</definedName>
    <definedName name="rccrail">[24]Summary!#REF!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#REF!</definedName>
    <definedName name="reco">[12]Sheet1!$C$106</definedName>
    <definedName name="RECOMMENDATION">" "</definedName>
    <definedName name="recon">#REF!</definedName>
    <definedName name="reconc">[24]Summary!#REF!</definedName>
    <definedName name="Recruit_Fee">#REF!</definedName>
    <definedName name="redrsp">[24]Summary!#REF!</definedName>
    <definedName name="reexp">[24]Summary!#REF!</definedName>
    <definedName name="Ref_1">#REF!</definedName>
    <definedName name="Ref_2">#REF!</definedName>
    <definedName name="Ref_3">#REF!</definedName>
    <definedName name="Ref_4">#REF!</definedName>
    <definedName name="regsb">[24]Summary!#REF!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#REF!</definedName>
    <definedName name="req">'[42]A.O.R r1Str'!#REF!</definedName>
    <definedName name="Reqd">'[42]A.O.R r1'!#REF!</definedName>
    <definedName name="required">#REF!</definedName>
    <definedName name="rerail">[24]Summary!#REF!</definedName>
    <definedName name="rercc">[24]Summary!#REF!</definedName>
    <definedName name="Residual_difference">#REF!</definedName>
    <definedName name="rest">#REF!</definedName>
    <definedName name="restp">[24]Summary!#REF!</definedName>
    <definedName name="Résumé">#REF!</definedName>
    <definedName name="retemp">[24]Summary!#REF!</definedName>
    <definedName name="retr1800c">[24]Summary!#REF!</definedName>
    <definedName name="retr1800m">[24]Summary!#REF!</definedName>
    <definedName name="retr300">[24]Summary!#REF!</definedName>
    <definedName name="retr300c">[24]Summary!#REF!</definedName>
    <definedName name="retr600">#REF!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#REF!</definedName>
    <definedName name="ROADWORKS">'[53]BOQ Distribution'!$A$5:$G$24</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#REF!</definedName>
    <definedName name="roofing">[65]Measurment!#REF!</definedName>
    <definedName name="roughstone">#REF!</definedName>
    <definedName name="Round_Trip_on_the_same_day__Y_N__g">[63]goods_analysis!$M$6:$M$3138</definedName>
    <definedName name="Round_Trip_on_the_same_day__Y_N__p">'[63]pass _analysis '!$M$6:$M$1791</definedName>
    <definedName name="RP">#REF!</definedName>
    <definedName name="Rpaint">#REF!</definedName>
    <definedName name="rr" hidden="1">{#N/A,#N/A,FALSE,"Part ABC"}</definedName>
    <definedName name="RRoll8">[45]Machinery!#REF!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#REF!</definedName>
    <definedName name="RSEMULSIOn_24">NA()</definedName>
    <definedName name="RSEMULSIOn_7">NA()</definedName>
    <definedName name="rt">#REF!</definedName>
    <definedName name="RT_3_2_B">[47]DATA_PILE_RT2!$A$3:$DA$5</definedName>
    <definedName name="RT3_1">'[47]DATA_PILE_RT1 '!$A$3:$HQ$5</definedName>
    <definedName name="RT3_2_A">[47]DATA_PILE_RT2!$A$9:$EX$11</definedName>
    <definedName name="rubbish">#REF!</definedName>
    <definedName name="Rubble">'[34]Abs PMRL'!$B$661</definedName>
    <definedName name="Rupees">#REF!</definedName>
    <definedName name="s">#REF!</definedName>
    <definedName name="S.NO.">[90]sheeet7!#REF!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'[77]192'!#REF!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[138]Summary!#REF!</definedName>
    <definedName name="sadasdas">[12]Sheet1!$A$1:$BP$87</definedName>
    <definedName name="saef" hidden="1">{"Execavation",#N/A,FALSE,"furniture (employer)"}</definedName>
    <definedName name="sajid">#REF!</definedName>
    <definedName name="SALARY">[90]sheeet7!#REF!</definedName>
    <definedName name="salballies">#REF!</definedName>
    <definedName name="SALE">#REF!</definedName>
    <definedName name="Sales">'[40]Profit&amp;Loss'!$A$13:$IV$13</definedName>
    <definedName name="sanBasic">'[42]A.O.R r1'!#REF!</definedName>
    <definedName name="sand">'[34]Abs PMRL'!$B$415</definedName>
    <definedName name="Sand_12">NA()</definedName>
    <definedName name="Sand_7">NA()</definedName>
    <definedName name="Sand_8">NA()</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'[82]VIR CG'!#REF!</definedName>
    <definedName name="sbas">'[42]A.O.R r1Str'!#REF!</definedName>
    <definedName name="Schedules">[139]Sheet1!$F$4:$F$19</definedName>
    <definedName name="scraper">#REF!</definedName>
    <definedName name="screening">#REF!</definedName>
    <definedName name="SD">[140]Input!$D$12</definedName>
    <definedName name="sda">[141]Keyratios!#REF!</definedName>
    <definedName name="SDF">[142]Sheet1!$A$2:$H$2501</definedName>
    <definedName name="sdfasd" hidden="1">{"Execavation",#N/A,FALSE,"furniture (employer)"}</definedName>
    <definedName name="sdfhsfhjsfghfh">'[85]BOQ Distribution'!$A$35:$G$47</definedName>
    <definedName name="sdkjakfej">[75]Summary!#REF!</definedName>
    <definedName name="SE_NAME">""</definedName>
    <definedName name="SEC._DEPOSIT">#REF!</definedName>
    <definedName name="SEC43B">#REF!</definedName>
    <definedName name="segpbt">#REF!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#REF!</definedName>
    <definedName name="SEPTIC_TANL">#REF!</definedName>
    <definedName name="Service_Type">"Service Type"</definedName>
    <definedName name="SFAS131_9803__Export_List">#REF!</definedName>
    <definedName name="sfh">#REF!</definedName>
    <definedName name="Sh_plat">[100]sheet!$E$82</definedName>
    <definedName name="SHABAD_FLOOR">#REF!</definedName>
    <definedName name="Share_of_DLF">'[143]P&amp;L'!$C$44</definedName>
    <definedName name="sHEET">[144]Keyratios!#REF!</definedName>
    <definedName name="sheet22.AccountType">'[145]PART C'!$J$46:$J$47</definedName>
    <definedName name="SHORT">'[33]YE-SW2'!$IM$8159</definedName>
    <definedName name="Shoulder">#REF!</definedName>
    <definedName name="Shuttering">[65]Measurment!#REF!</definedName>
    <definedName name="shutteringtimber">#REF!</definedName>
    <definedName name="SI.NO">[41]LISTAS!$L$3:$L$4</definedName>
    <definedName name="SI_NAME">"Trend Micro HK eDoctor"</definedName>
    <definedName name="SIGHT">[146]CAPEX!#REF!</definedName>
    <definedName name="SIGMABUS">#REF!</definedName>
    <definedName name="signal">'[32]Cost Breakup Depreciation&amp; Tax'!$C$17</definedName>
    <definedName name="silk">[147]TB!$E$1</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[89]国内work!#REF!</definedName>
    <definedName name="SL" hidden="1">{"Execavation",#N/A,FALSE,"furniture (employer)"}</definedName>
    <definedName name="slab">#REF!</definedName>
    <definedName name="slab_p" hidden="1">{"form-D1",#N/A,FALSE,"FORM-D1";"form-D1_amt",#N/A,FALSE,"FORM-D1"}</definedName>
    <definedName name="SLMNEW">9</definedName>
    <definedName name="SM_1">'[47]DATA_PILE _SM'!$A$3:$HY$5</definedName>
    <definedName name="SM_2">'[47]DATA_PILE _SM'!$A$9:$HU$10</definedName>
    <definedName name="sms">#REF!</definedName>
    <definedName name="softcostonetime">'[32]Cost Breakup Depreciation&amp; Tax'!$C$35</definedName>
    <definedName name="soilht">[51]Intro!#REF!</definedName>
    <definedName name="soling">#REF!</definedName>
    <definedName name="Sonota">[94]その他!$A$1:$N$2</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#REF!</definedName>
    <definedName name="Spaver">#REF!</definedName>
    <definedName name="Spaver_24">NA()</definedName>
    <definedName name="Spaver_7">NA()</definedName>
    <definedName name="spr">[12]Sheet3!#REF!</definedName>
    <definedName name="sprayer">#REF!</definedName>
    <definedName name="SrDebt">[73]INPUT!$C$49</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{"'Bill No. 7'!$A$1:$G$32"}</definedName>
    <definedName name="ssd">{"'Bill No. 7'!$A$1:$G$32"}</definedName>
    <definedName name="ssemulsion">#REF!</definedName>
    <definedName name="ssemulsion_24">NA()</definedName>
    <definedName name="ssemulsion_7">NA()</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[148]PROCTOR!#REF!</definedName>
    <definedName name="SSSSSS">[148]PROCTOR!#REF!</definedName>
    <definedName name="ST43B">[149]COMPUTATION!#REF!</definedName>
    <definedName name="STAFF_REQUIRED_FOR_FINAL_BILL">#REF!</definedName>
    <definedName name="startupcost">'[32]Cost Breakup Depreciation&amp; Tax'!$C$33</definedName>
    <definedName name="states">'[150]Part A General'!$F$3:$F$38</definedName>
    <definedName name="staticpaver">#REF!</definedName>
    <definedName name="station">'[32]Cost Breakup Depreciation&amp; Tax'!$C$5</definedName>
    <definedName name="STD">[12]Sheet1!#REF!</definedName>
    <definedName name="STDDATE">[36]関係会社貸付金データ!$D$6</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#REF!</definedName>
    <definedName name="STONEMAS">#REF!</definedName>
    <definedName name="stp">[24]Summary!#REF!</definedName>
    <definedName name="strands">#REF!</definedName>
    <definedName name="structuralsteel">#REF!</definedName>
    <definedName name="Subbasedism">[24]Summary!#REF!</definedName>
    <definedName name="SubDebt">[73]INPUT!$C$50</definedName>
    <definedName name="SUBFINAL">#REF!</definedName>
    <definedName name="Subgrade">#REF!</definedName>
    <definedName name="subsidiary">#REF!</definedName>
    <definedName name="substructure">#REF!</definedName>
    <definedName name="SUM">#N/A</definedName>
    <definedName name="sumana">#REF!</definedName>
    <definedName name="sumana_24">NA()</definedName>
    <definedName name="sumana_7">NA()</definedName>
    <definedName name="SUMP_TANK">#REF!</definedName>
    <definedName name="SUNKENPRN_PLASTERING">#REF!</definedName>
    <definedName name="super">#REF!</definedName>
    <definedName name="SWAPS">'[33]YE-SW2'!$IV$8175</definedName>
    <definedName name="sy" hidden="1">{#N/A,#N/A,FALSE,"Part ABC"}</definedName>
    <definedName name="SYAM" hidden="1">{"Execavation",#N/A,FALSE,"furniture (employer)"}</definedName>
    <definedName name="t">#REF!</definedName>
    <definedName name="T_Basic_cost">#REF!</definedName>
    <definedName name="t_beam">#REF!</definedName>
    <definedName name="TA">#REF!</definedName>
    <definedName name="TA3Q">#REF!</definedName>
    <definedName name="TABLA">[41]DEBTORS!#REF!</definedName>
    <definedName name="table">#REF!</definedName>
    <definedName name="Table_Md">'[28]Back_Cal_for OMC'!$G$7:$J$7</definedName>
    <definedName name="Table_Wt">'[28]Back_Cal_for OMC'!#REF!</definedName>
    <definedName name="table1">#REF!</definedName>
    <definedName name="table2">#REF!</definedName>
    <definedName name="Tan_plat">[100]sheet!$E$124</definedName>
    <definedName name="Tan_specpay">[100]sheet!$E$108</definedName>
    <definedName name="TANDEMROLLER">#REF!</definedName>
    <definedName name="TANDEMROLLER_24">NA()</definedName>
    <definedName name="TANDEMROLLER_7">NA()</definedName>
    <definedName name="tando">[100]sheet!$E$89</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#REF!</definedName>
    <definedName name="TaxXL">5%</definedName>
    <definedName name="tbeam">#REF!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'[26]UNP-NCW '!#REF!</definedName>
    <definedName name="temp1">'[26]UNP-NCW '!#REF!</definedName>
    <definedName name="tempstr">[24]Summary!#REF!</definedName>
    <definedName name="tendem">#REF!</definedName>
    <definedName name="tendem_24">NA()</definedName>
    <definedName name="tendem_7">NA()</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TextRefCopy49</definedName>
    <definedName name="TextRefCopy108">[2]Schedules!$E$146</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TextRefCopy113</definedName>
    <definedName name="TextRefCopy115">TextRefCopy113</definedName>
    <definedName name="TextRefCopy116">[2]Schedules!$E$162</definedName>
    <definedName name="TextRefCopy117">[2]Schedules!$E$163</definedName>
    <definedName name="TextRefCopy118">[2]Schedules!#REF!</definedName>
    <definedName name="TextRefCopy119">[2]Schedules!$E$164</definedName>
    <definedName name="TextRefCopy12">[2]Schedules!$E$91</definedName>
    <definedName name="TextRefCopy120">[2]Schedules!#REF!</definedName>
    <definedName name="TextRefCopy121">[2]Schedules!$E$165</definedName>
    <definedName name="TextRefCopy122">[2]Schedules!#REF!</definedName>
    <definedName name="TextRefCopy123">TextRefCopy122</definedName>
    <definedName name="TextRefCopy124">TextRefCopy122</definedName>
    <definedName name="TextRefCopy125">TextRefCopy122</definedName>
    <definedName name="TextRefCopy126">[2]Schedules!$E$167</definedName>
    <definedName name="TextRefCopy127">TextRefCopy126</definedName>
    <definedName name="TextRefCopy128">[2]Schedules!#REF!</definedName>
    <definedName name="TextRefCopy129">#N/A</definedName>
    <definedName name="TextRefCopy13">'[152]FA Leadsheet &amp; Movement'!$L$36</definedName>
    <definedName name="TextRefCopy130">#N/A</definedName>
    <definedName name="TextRefCopy131">TextRefCopy60</definedName>
    <definedName name="TextRefCopy132">TextRefCopy60</definedName>
    <definedName name="TextRefCopy133">TextRefCopy111</definedName>
    <definedName name="TextRefCopy134">TextRefCopy112</definedName>
    <definedName name="TextRefCopy135">TextRefCopy117</definedName>
    <definedName name="TextRefCopy136">TextRefCopy117</definedName>
    <definedName name="TextRefCopy137">TextRefCopy117</definedName>
    <definedName name="TextRefCopy138">TextRefCopy121</definedName>
    <definedName name="TextRefCopy139">TextRefCopy121</definedName>
    <definedName name="TextRefCopy14">TextRefCopy11</definedName>
    <definedName name="TextRefCopy140">TextRefCopy128</definedName>
    <definedName name="TextRefCopy141">#N/A</definedName>
    <definedName name="TextRefCopy142">#N/A</definedName>
    <definedName name="TextRefCopy143">TextRefCopy42</definedName>
    <definedName name="TextRefCopy144">TextRefCopy113</definedName>
    <definedName name="TextRefCopy145">TextRefCopy60</definedName>
    <definedName name="TextRefCopy146">TextRefCopy113</definedName>
    <definedName name="TextRefCopy147">#REF!</definedName>
    <definedName name="TextRefCopy148">TextRefCopy55</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TextRefCopy48</definedName>
    <definedName name="TextRefCopy159">TextRefCopy49</definedName>
    <definedName name="TextRefCopy16">TextRefCopy11</definedName>
    <definedName name="TextRefCopy160">TextRefCopy108</definedName>
    <definedName name="TextRefCopy161">TextRefCopy50</definedName>
    <definedName name="TextRefCopy162">TextRefCopy110</definedName>
    <definedName name="TextRefCopy163">TextRefCopy51</definedName>
    <definedName name="TextRefCopy164">TextRefCopy52</definedName>
    <definedName name="TextRefCopy165">TextRefCopy54</definedName>
    <definedName name="TextRefCopy166">TextRefCopy55</definedName>
    <definedName name="TextRefCopy167">TextRefCopy56</definedName>
    <definedName name="TextRefCopy168">TextRefCopy56</definedName>
    <definedName name="TextRefCopy169">TextRefCopy57</definedName>
    <definedName name="TextRefCopy17">'[152]FA Leadsheet &amp; Movement'!$L$49</definedName>
    <definedName name="TextRefCopy170">TextRefCopy58</definedName>
    <definedName name="TextRefCopy171">TextRefCopy111</definedName>
    <definedName name="TextRefCopy172">TextRefCopy112</definedName>
    <definedName name="TextRefCopy173">TextRefCopy113</definedName>
    <definedName name="TextRefCopy174">TextRefCopy116</definedName>
    <definedName name="TextRefCopy175">TextRefCopy117</definedName>
    <definedName name="TextRefCopy176">TextRefCopy119</definedName>
    <definedName name="TextRefCopy177">TextRefCopy121</definedName>
    <definedName name="TextRefCopy179">TextRefCopy126</definedName>
    <definedName name="TextRefCopy18">TextRefCopy15</definedName>
    <definedName name="TextRefCopy180">TextRefCopy19</definedName>
    <definedName name="TextRefCopy181">TextRefCopy23</definedName>
    <definedName name="TextRefCopy182">TextRefCopy21</definedName>
    <definedName name="TextRefCopy183">TextRefCopy21</definedName>
    <definedName name="TextRefCopy184">TextRefCopy19</definedName>
    <definedName name="TextRefCopy185">TextRefCopy23</definedName>
    <definedName name="TextRefCopy186">TextRefCopy21</definedName>
    <definedName name="TextRefCopy187">TextRefCopy23</definedName>
    <definedName name="TextRefCopy188">TextRefCopy24</definedName>
    <definedName name="TextRefCopy189">TextRefCopy61</definedName>
    <definedName name="TextRefCopy19">[2]Schedules!$D$99</definedName>
    <definedName name="TextRefCopy190">TextRefCopy78</definedName>
    <definedName name="TextRefCopy191">'[2]Balance Sheet'!$E$33</definedName>
    <definedName name="TextRefCopy192">TextRefCopy12</definedName>
    <definedName name="TextRefCopy193">TextRefCopy96</definedName>
    <definedName name="TextRefCopy194">TextRefCopy9</definedName>
    <definedName name="TextRefCopy195">TextRefCopy95</definedName>
    <definedName name="TextRefCopy196">TextRefCopy8</definedName>
    <definedName name="TextRefCopy197">TextRefCopy191</definedName>
    <definedName name="TextRefCopy198">[2]Schedules!#REF!</definedName>
    <definedName name="TextRefCopy2">#REF!</definedName>
    <definedName name="TextRefCopy20">[2]Schedules!#REF!</definedName>
    <definedName name="TextRefCopy21">[2]Schedules!$D$102</definedName>
    <definedName name="TextRefCopy22">TextRefCopy21</definedName>
    <definedName name="TextRefCopy23">[2]Schedules!$D$100</definedName>
    <definedName name="TextRefCopy24">[2]Schedules!$D$106</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#REF!</definedName>
    <definedName name="TextRefCopy31">#REF!</definedName>
    <definedName name="TextRefCopy32">[153]Lead!#REF!</definedName>
    <definedName name="TextRefCopy33">[153]Lead!#REF!</definedName>
    <definedName name="TextRefCopy34">#REF!</definedName>
    <definedName name="TextRefCopy35">[153]Lead!#REF!</definedName>
    <definedName name="TextRefCopy36">[153]Lead!#REF!</definedName>
    <definedName name="TextRefCopy37">#REF!</definedName>
    <definedName name="TextRefCopy38">#REF!</definedName>
    <definedName name="TextRefCopy39">#REF!</definedName>
    <definedName name="TextRefCopy4">#N/A</definedName>
    <definedName name="TextRefCopy40">#REF!</definedName>
    <definedName name="TextRefCopy41">#REF!</definedName>
    <definedName name="TextRefCopy42">[2]Schedules!#REF!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[154]Tax!#REF!</definedName>
    <definedName name="TextRefCopy50">[2]Schedules!$E$148</definedName>
    <definedName name="TextRefCopy51">[2]Schedules!$E$151</definedName>
    <definedName name="TextRefCopy52">[2]Schedules!$E$152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[2]Schedules!#REF!</definedName>
    <definedName name="TextRefCopy6">[2]Schedules!#REF!</definedName>
    <definedName name="TextRefCopy60">[2]Schedules!#REF!</definedName>
    <definedName name="TextRefCopy61">'[2]Profit &amp; Loss'!$E$23</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[154]Tax!#REF!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TextRefCopy28</definedName>
    <definedName name="TextRefCopy78">'[2]Balance Sheet'!$E$25</definedName>
    <definedName name="TextRefCopy79">TextRefCopy78</definedName>
    <definedName name="TextRefCopy8">[2]Schedules!$E$89</definedName>
    <definedName name="TextRefCopy80">'[2]Balance Sheet'!$F$40</definedName>
    <definedName name="TextRefCopy81">TextRefCopy80</definedName>
    <definedName name="TextRefCopy82">TextRefCopy80</definedName>
    <definedName name="TextRefCopy83">'[2]Profit &amp; Loss'!$E$22</definedName>
    <definedName name="TextRefCopy84">#REF!</definedName>
    <definedName name="TextRefCopy85">#REF!</definedName>
    <definedName name="TextRefCopy86">#REF!</definedName>
    <definedName name="TextRefCopy87">TextRefCopy61</definedName>
    <definedName name="TextRefCopy88">TextRefCopy19</definedName>
    <definedName name="TextRefCopy89">TextRefCopy23</definedName>
    <definedName name="TextRefCopy9">[2]Schedules!$E$87</definedName>
    <definedName name="TextRefCopy90">TextRefCopy21</definedName>
    <definedName name="TextRefCopy91">TextRefCopy24</definedName>
    <definedName name="TextRefCopy92">TextRefCopy24</definedName>
    <definedName name="TextRefCopy93">TextRefCopy9</definedName>
    <definedName name="TextRefCopy94">TextRefCopy8</definedName>
    <definedName name="TextRefCopy95">[2]Schedules!$E$88</definedName>
    <definedName name="TextRefCopy96">[2]Schedules!$E$85</definedName>
    <definedName name="TextRefCopy97">TextRefCopy9</definedName>
    <definedName name="TextRefCopy98">#REF!</definedName>
    <definedName name="TextRefCopy99">#REF!</definedName>
    <definedName name="TextRefCopyRangeCount" hidden="1">4</definedName>
    <definedName name="thousand">1000</definedName>
    <definedName name="Threshold">#REF!</definedName>
    <definedName name="Tiles">#REF!</definedName>
    <definedName name="timber">'[9]Material '!$G$30</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#REF!</definedName>
    <definedName name="tipper">[45]Machinery!#REF!</definedName>
    <definedName name="tipper_24">NA()</definedName>
    <definedName name="tipper_7">NA()</definedName>
    <definedName name="tipper5t">#REF!</definedName>
    <definedName name="TIPPER6">#REF!</definedName>
    <definedName name="TIPPER6_24">NA()</definedName>
    <definedName name="TIPPER6_7">NA()</definedName>
    <definedName name="TIPPER8">#REF!</definedName>
    <definedName name="TIPPER8_24">NA()</definedName>
    <definedName name="TIPPER8_7">NA()</definedName>
    <definedName name="TL">[12]Sheet1!#REF!</definedName>
    <definedName name="TLC">#REF!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[104]海外WORK!#REF!</definedName>
    <definedName name="TOP">'[34]Abs PMRL'!$A$3</definedName>
    <definedName name="Tot_Investmetn">#REF!</definedName>
    <definedName name="Tot_knw_Xfoot">#REF!</definedName>
    <definedName name="Tot_lik_Xfoot">#REF!</definedName>
    <definedName name="TOTAL">#REF!</definedName>
    <definedName name="Total_Amount">[14]CMA_Calculations!$D$125</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#REF!</definedName>
    <definedName name="tractor_24">NA()</definedName>
    <definedName name="tractor_7">NA()</definedName>
    <definedName name="traduccion">[98]traducciones!$A:$IV</definedName>
    <definedName name="Traffic">'[157]REAL Mandal Plaza'!#REF!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[45]Machinery!#REF!</definedName>
    <definedName name="Troller">#REF!</definedName>
    <definedName name="Troller_24">NA()</definedName>
    <definedName name="Troller_7">NA()</definedName>
    <definedName name="trrm">[24]Summary!#REF!</definedName>
    <definedName name="truck">[45]Machinery!#REF!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#REF!</definedName>
    <definedName name="tweb">[76]section!$G$44</definedName>
    <definedName name="TWL">#REF!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#REF!</definedName>
    <definedName name="up_p">[111]Macros!$D$10</definedName>
    <definedName name="USD">'[83]PL PBC'!#REF!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[12]Sheet2!#REF!</definedName>
    <definedName name="Vehicle_Type_g">[63]goods_analysis!$G$6:$G$3138</definedName>
    <definedName name="Vehicle_Type_p">'[63]pass _analysis '!$G$6:$G$1791</definedName>
    <definedName name="viaduct">'[32]Cost Breakup Depreciation&amp; Tax'!$C$4</definedName>
    <definedName name="vibrator">#REF!</definedName>
    <definedName name="vibro">#REF!</definedName>
    <definedName name="vin">{"'Sheet1'!$A$4386:$N$4591"}</definedName>
    <definedName name="viv">#REF!</definedName>
    <definedName name="VR10T">[5]Basicrates!$D$97</definedName>
    <definedName name="vroller">#REF!</definedName>
    <definedName name="vroller_24">NA()</definedName>
    <definedName name="vroller_7">NA()</definedName>
    <definedName name="vsa_entry">#REF!</definedName>
    <definedName name="w">#REF!</definedName>
    <definedName name="w1_w2">#REF!</definedName>
    <definedName name="WACC">#REF!</definedName>
    <definedName name="Waiting">"Picture 1"</definedName>
    <definedName name="Water">[5]Basicrates!$F$36</definedName>
    <definedName name="WATER_CHARGES">#REF!</definedName>
    <definedName name="waterproofing">[65]Measurment!#REF!</definedName>
    <definedName name="watertank">#REF!</definedName>
    <definedName name="watertanker">#REF!</definedName>
    <definedName name="wbmg1">#REF!</definedName>
    <definedName name="wbmg2">#REF!</definedName>
    <definedName name="wbmg3">#REF!</definedName>
    <definedName name="wbowser">[45]Machinery!#REF!</definedName>
    <definedName name="wcon">[76]section!$G$49</definedName>
    <definedName name="wcthd">[51]Intro!#REF!</definedName>
    <definedName name="we">[24]Summary!#REF!</definedName>
    <definedName name="wearingcoatdism">[24]Summary!#REF!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#REF!</definedName>
    <definedName name="WmmLead">#REF!</definedName>
    <definedName name="wmmp">#REF!</definedName>
    <definedName name="wmmp_24">NA()</definedName>
    <definedName name="wmmp_7">NA()</definedName>
    <definedName name="wmmplant">#REF!</definedName>
    <definedName name="WMP60T">[5]Basicrates!$D$134</definedName>
    <definedName name="WOODWORK">[78]A.O.R.!#REF!</definedName>
    <definedName name="WPC">#REF!</definedName>
    <definedName name="wrn.abc." hidden="1">{"Execavation",#N/A,FALSE,"furniture (employer)"}</definedName>
    <definedName name="WRN.ABL." hidden="1">{"Execavation",#N/A,FALSE,"furniture (employer)"}</definedName>
    <definedName name="wrn.Aging"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hidden="1">{"form-D1",#N/A,FALSE,"FORM-D1";"form-D1_amt",#N/A,FALSE,"FORM-D1"}</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hidden="1">{#N/A,#N/A,FALSE,"Wadhal";#N/A,#N/A,FALSE,"Manglad U-S";#N/A,#N/A,FALSE,"Manglad D-S";#N/A,#N/A,FALSE,"Ratanpur U-S";#N/A,#N/A,FALSE,"Ratanpur D-S";#N/A,#N/A,FALSE,"VI Face"}</definedName>
    <definedName name="wrn.Tier._.I." hidden="1">{#N/A,#N/A,FALSE,"Part ABC"}</definedName>
    <definedName name="wsegment">[76]section!$N$20</definedName>
    <definedName name="wsoffit">[76]section!$G$39</definedName>
    <definedName name="Wtan1">[5]Basicrates!$D$96</definedName>
    <definedName name="wtanker">#REF!</definedName>
    <definedName name="wtanker_24">NA()</definedName>
    <definedName name="wtanker_7">NA()</definedName>
    <definedName name="wtd_avg_shares">#REF!</definedName>
    <definedName name="wtfnd">#REF!</definedName>
    <definedName name="wtpr">#REF!</definedName>
    <definedName name="wtprca">#REF!</definedName>
    <definedName name="wtsbfd">#REF!</definedName>
    <definedName name="wtsub">#REF!</definedName>
    <definedName name="ww" hidden="1">'[158]O Equip.'!#REF!</definedName>
    <definedName name="x">[25]Summary!#REF!</definedName>
    <definedName name="x_dataentry">[159]Instructions!#REF!</definedName>
    <definedName name="X_DESCUENTO">[88]HOJA!#REF!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hidden="1">[161]blockwise!#REF!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hidden="1">#REF!</definedName>
    <definedName name="XREF_COLUMN_20" hidden="1">'[164]Leasehold mprovements'!#REF!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hidden="1">#REF!</definedName>
    <definedName name="XREF_COLUMN_33" hidden="1">#REF!</definedName>
    <definedName name="XREF_COLUMN_4" hidden="1">#REF!</definedName>
    <definedName name="XREF_COLUMN_40" hidden="1">[163]TopSheet!#REF!</definedName>
    <definedName name="XREF_COLUMN_5" hidden="1">#REF!</definedName>
    <definedName name="XREF_COLUMN_6" hidden="1">'[158]O Equip.'!#REF!</definedName>
    <definedName name="XREF_COLUMN_60" hidden="1">#REF!</definedName>
    <definedName name="XREF_COLUMN_65" hidden="1">#REF!</definedName>
    <definedName name="XREF_COLUMN_7" hidden="1">'[158]O Equip.'!#REF!</definedName>
    <definedName name="XREF_COLUMN_8" hidden="1">'[158]O Equip.'!#REF!</definedName>
    <definedName name="XREF_COLUMN_88" hidden="1">#REF!</definedName>
    <definedName name="XREF_COLUMN_9" hidden="1">'[158]O Equip.'!#REF!</definedName>
    <definedName name="XREF11" hidden="1">[166]ANNE1!#REF!</definedName>
    <definedName name="XREF12" hidden="1">[166]ANNE2!#REF!</definedName>
    <definedName name="XREF15" hidden="1">[160]Additions!$V$1:$V$65536</definedName>
    <definedName name="XREF17" hidden="1">[160]Summary!$E$31</definedName>
    <definedName name="XREF21" hidden="1">[166]ANNE2!#REF!</definedName>
    <definedName name="XRefActiveRow" hidden="1">#REF!</definedName>
    <definedName name="XRefColumnsCount">4</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hidden="1">#REF!</definedName>
    <definedName name="XRefCopy102" hidden="1">[163]TopSheet!#REF!</definedName>
    <definedName name="XRefCopy102Row" hidden="1">#REF!</definedName>
    <definedName name="XRefCopy103" hidden="1">[163]TopSheet!#REF!</definedName>
    <definedName name="XRefCopy103Row" hidden="1">#REF!</definedName>
    <definedName name="XRefCopy104" hidden="1">[163]TopSheet!#REF!</definedName>
    <definedName name="XRefCopy104Row" hidden="1">#REF!</definedName>
    <definedName name="XRefCopy105" hidden="1">[163]TopSheet!#REF!</definedName>
    <definedName name="XRefCopy105Row" hidden="1">#REF!</definedName>
    <definedName name="XRefCopy106" hidden="1">[163]TopSheet!#REF!</definedName>
    <definedName name="XRefCopy106Row" hidden="1">#REF!</definedName>
    <definedName name="XRefCopy107" hidden="1">[163]TopSheet!#REF!</definedName>
    <definedName name="XRefCopy107Row" hidden="1">#REF!</definedName>
    <definedName name="XRefCopy108" hidden="1">[163]TopSheet!#REF!</definedName>
    <definedName name="XRefCopy108Row" hidden="1">#REF!</definedName>
    <definedName name="XRefCopy109" hidden="1">[163]TopSheet!#REF!</definedName>
    <definedName name="XRefCopy109Row" hidden="1">#REF!</definedName>
    <definedName name="XRefCopy10Row" hidden="1">#REF!</definedName>
    <definedName name="XRefCopy11" hidden="1">#REF!</definedName>
    <definedName name="XRefCopy110" hidden="1">[163]TopSheet!#REF!</definedName>
    <definedName name="XRefCopy110Row" hidden="1">#REF!</definedName>
    <definedName name="XRefCopy111" hidden="1">[163]TopSheet!#REF!</definedName>
    <definedName name="XRefCopy111Row" hidden="1">#REF!</definedName>
    <definedName name="XRefCopy112" hidden="1">[163]TopSheet!#REF!</definedName>
    <definedName name="XRefCopy112Row" hidden="1">#REF!</definedName>
    <definedName name="XRefCopy113" hidden="1">[163]TopSheet!#REF!</definedName>
    <definedName name="XRefCopy113Row" hidden="1">#REF!</definedName>
    <definedName name="XRefCopy114" hidden="1">[163]TopSheet!#REF!</definedName>
    <definedName name="XRefCopy114Row" hidden="1">#REF!</definedName>
    <definedName name="XRefCopy115" hidden="1">[163]TopSheet!#REF!</definedName>
    <definedName name="XRefCopy115Row" hidden="1">#REF!</definedName>
    <definedName name="XRefCopy116" hidden="1">[163]TopSheet!#REF!</definedName>
    <definedName name="XRefCopy116Row" hidden="1">#REF!</definedName>
    <definedName name="XRefCopy117" hidden="1">[163]TopSheet!#REF!</definedName>
    <definedName name="XRefCopy117Row" hidden="1">#REF!</definedName>
    <definedName name="XRefCopy118" hidden="1">[163]TopSheet!#REF!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[167]XREF!#REF!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[167]XREF!#REF!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hidden="1">'[168]Sept 06'!#REF!</definedName>
    <definedName name="XRefCopy151Row" hidden="1">#REF!</definedName>
    <definedName name="XRefCopy152" hidden="1">'[168]Sept 06'!#REF!</definedName>
    <definedName name="XRefCopy152Row" hidden="1">#REF!</definedName>
    <definedName name="XRefCopy153" hidden="1">'[168]Sept 06'!#REF!</definedName>
    <definedName name="XRefCopy153Row" hidden="1">#REF!</definedName>
    <definedName name="XRefCopy154" hidden="1">'[168]Sept 06'!#REF!</definedName>
    <definedName name="XRefCopy154Row" hidden="1">#REF!</definedName>
    <definedName name="XRefCopy155" hidden="1">'[168]Sept 06'!#REF!</definedName>
    <definedName name="XRefCopy155Row" hidden="1">#REF!</definedName>
    <definedName name="XRefCopy156" hidden="1">'[168]Sept 06'!#REF!</definedName>
    <definedName name="XRefCopy156Row" hidden="1">#REF!</definedName>
    <definedName name="XRefCopy157" hidden="1">'[168]Sept 06'!#REF!</definedName>
    <definedName name="XRefCopy157Row" hidden="1">#REF!</definedName>
    <definedName name="XRefCopy158" hidden="1">'[168]Sept 06'!#REF!</definedName>
    <definedName name="XRefCopy158Row" hidden="1">#REF!</definedName>
    <definedName name="XRefCopy159" hidden="1">'[168]Sept 06'!#REF!</definedName>
    <definedName name="XRefCopy159Row" hidden="1">#REF!</definedName>
    <definedName name="XRefCopy15Row" hidden="1">#REF!</definedName>
    <definedName name="XRefCopy16" hidden="1">#REF!</definedName>
    <definedName name="XRefCopy160" hidden="1">'[168]Sept 06'!#REF!</definedName>
    <definedName name="XRefCopy160Row" hidden="1">#REF!</definedName>
    <definedName name="XRefCopy161" hidden="1">'[168]Sept 06'!#REF!</definedName>
    <definedName name="XRefCopy161Row" hidden="1">#REF!</definedName>
    <definedName name="XRefCopy162" hidden="1">'[168]Sept 06'!#REF!</definedName>
    <definedName name="XRefCopy162Row" hidden="1">#REF!</definedName>
    <definedName name="XRefCopy163" hidden="1">'[168]Sept 06'!#REF!</definedName>
    <definedName name="XRefCopy163Row" hidden="1">#REF!</definedName>
    <definedName name="XRefCopy164" hidden="1">'[168]Sept 06'!#REF!</definedName>
    <definedName name="XRefCopy164Row" hidden="1">#REF!</definedName>
    <definedName name="XRefCopy165" hidden="1">'[168]Sept 06'!#REF!</definedName>
    <definedName name="XRefCopy165Row" hidden="1">#REF!</definedName>
    <definedName name="XRefCopy166" hidden="1">'[168]Sept 06'!#REF!</definedName>
    <definedName name="XRefCopy166Row" hidden="1">#REF!</definedName>
    <definedName name="XRefCopy167" hidden="1">'[168]Sept 06'!#REF!</definedName>
    <definedName name="XRefCopy167Row" hidden="1">#REF!</definedName>
    <definedName name="XRefCopy168" hidden="1">'[168]Sept 06'!#REF!</definedName>
    <definedName name="XRefCopy168Row" hidden="1">#REF!</definedName>
    <definedName name="XRefCopy169" hidden="1">'[168]Sept 06'!#REF!</definedName>
    <definedName name="XRefCopy169Row" hidden="1">#REF!</definedName>
    <definedName name="XRefCopy16Row" hidden="1">#REF!</definedName>
    <definedName name="XRefCopy17" hidden="1">#REF!</definedName>
    <definedName name="XRefCopy170" hidden="1">'[168]Sept 06'!#REF!</definedName>
    <definedName name="XRefCopy170Row" hidden="1">#REF!</definedName>
    <definedName name="XRefCopy171" hidden="1">'[168]Sept 06'!#REF!</definedName>
    <definedName name="XRefCopy171Row" hidden="1">#REF!</definedName>
    <definedName name="XRefCopy172" hidden="1">'[168]Sept 06'!#REF!</definedName>
    <definedName name="XRefCopy172Row" hidden="1">#REF!</definedName>
    <definedName name="XRefCopy173" hidden="1">'[168]Sept 06'!#REF!</definedName>
    <definedName name="XRefCopy173Row" hidden="1">#REF!</definedName>
    <definedName name="XRefCopy174" hidden="1">'[168]Sept 06'!#REF!</definedName>
    <definedName name="XRefCopy174Row" hidden="1">#REF!</definedName>
    <definedName name="XRefCopy175" hidden="1">'[168]Sept 06'!#REF!</definedName>
    <definedName name="XRefCopy175Row" hidden="1">#REF!</definedName>
    <definedName name="XRefCopy176" hidden="1">'[168]Sept 06'!#REF!</definedName>
    <definedName name="XRefCopy176Row" hidden="1">#REF!</definedName>
    <definedName name="XRefCopy177" hidden="1">'[168]Sept 06'!#REF!</definedName>
    <definedName name="XRefCopy177Row" hidden="1">#REF!</definedName>
    <definedName name="XRefCopy178" hidden="1">'[168]Sept 06'!#REF!</definedName>
    <definedName name="XRefCopy178Row" hidden="1">#REF!</definedName>
    <definedName name="XRefCopy179" hidden="1">'[168]Sept 06'!#REF!</definedName>
    <definedName name="XRefCopy179Row" hidden="1">#REF!</definedName>
    <definedName name="XRefCopy17Row" hidden="1">#REF!</definedName>
    <definedName name="XRefCopy18" hidden="1">#REF!</definedName>
    <definedName name="XRefCopy180" hidden="1">'[168]Sept 06'!#REF!</definedName>
    <definedName name="XRefCopy180Row" hidden="1">#REF!</definedName>
    <definedName name="XRefCopy181" hidden="1">'[168]Sept 06'!#REF!</definedName>
    <definedName name="XRefCopy181Row" hidden="1">#REF!</definedName>
    <definedName name="XRefCopy182" hidden="1">'[168]Sept 06'!#REF!</definedName>
    <definedName name="XRefCopy182Row" hidden="1">#REF!</definedName>
    <definedName name="XRefCopy183" hidden="1">'[168]Sept 06'!#REF!</definedName>
    <definedName name="XRefCopy183Row" hidden="1">#REF!</definedName>
    <definedName name="XRefCopy184" hidden="1">'[168]Sept 06'!#REF!</definedName>
    <definedName name="XRefCopy184Row" hidden="1">#REF!</definedName>
    <definedName name="XRefCopy185" hidden="1">'[168]Sept 06'!#REF!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hidden="1">[161]blockwise!#REF!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[161]blockwise!#REF!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[169]XREF!#REF!</definedName>
    <definedName name="XRefCopy34" hidden="1">'[164]Leasehold mprovements'!#REF!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[161]blockwise!#REF!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[170]XREF!#REF!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[161]blockwise!#REF!</definedName>
    <definedName name="XRefCopy50" hidden="1">#REF!</definedName>
    <definedName name="XRefCopy50Row" hidden="1">#REF!</definedName>
    <definedName name="XRefCopy51" hidden="1">#REF!</definedName>
    <definedName name="XRefCopy51Row" hidden="1">[171]XREF!#REF!</definedName>
    <definedName name="XRefCopy52" hidden="1">#REF!</definedName>
    <definedName name="XRefCopy52Row" hidden="1">#REF!</definedName>
    <definedName name="XRefCopy53" hidden="1">#REF!</definedName>
    <definedName name="XRefCopy53Row" hidden="1">[171]XREF!#REF!</definedName>
    <definedName name="XRefCopy54" hidden="1">#REF!</definedName>
    <definedName name="XRefCopy54Row" hidden="1">#REF!</definedName>
    <definedName name="XRefCopy55" hidden="1">#REF!</definedName>
    <definedName name="XRefCopy55Row" hidden="1">[171]XREF!#REF!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[161]blockwise!#REF!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[161]blockwise!#REF!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hidden="1">#REF!</definedName>
    <definedName name="XRefCopy74Row" hidden="1">#REF!</definedName>
    <definedName name="XRefCopy75" hidden="1">#REF!</definedName>
    <definedName name="XRefCopy75Row" hidden="1">#REF!</definedName>
    <definedName name="XRefCopy76" hidden="1">'[164]Leasehold mprovements'!#REF!</definedName>
    <definedName name="XRefCopy76Row" hidden="1">[164]XREF!#REF!</definedName>
    <definedName name="XRefCopy77" hidden="1">[163]TopSheet!#REF!</definedName>
    <definedName name="XRefCopy77Row" hidden="1">#REF!</definedName>
    <definedName name="XRefCopy78" hidden="1">[163]TopSheet!#REF!</definedName>
    <definedName name="XRefCopy78Row" hidden="1">#REF!</definedName>
    <definedName name="XRefCopy79" hidden="1">[163]TopSheet!#REF!</definedName>
    <definedName name="XRefCopy79Row" hidden="1">#REF!</definedName>
    <definedName name="XRefCopy7Row" hidden="1">#REF!</definedName>
    <definedName name="XRefCopy8" hidden="1">[161]blockwise!#REF!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[171]XREF!#REF!</definedName>
    <definedName name="XRefCopy87" hidden="1">#REF!</definedName>
    <definedName name="XRefCopy87Row" hidden="1">[171]XREF!#REF!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[161]blockwise!#REF!</definedName>
    <definedName name="XRefCopy90" hidden="1">[163]TopSheet!#REF!</definedName>
    <definedName name="XRefCopy90Row" hidden="1">[171]XREF!#REF!</definedName>
    <definedName name="XRefCopy91" hidden="1">[163]TopSheet!#REF!</definedName>
    <definedName name="XRefCopy91Row" hidden="1">#REF!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hidden="1">#REF!</definedName>
    <definedName name="XRefCopyRangeCount">2</definedName>
    <definedName name="XRefPaste1" hidden="1">[161]blockwise!#REF!</definedName>
    <definedName name="XRefPaste10" hidden="1">[158]DPE!#REF!</definedName>
    <definedName name="XRefPaste100" hidden="1">#REF!</definedName>
    <definedName name="XRefPaste100Row" hidden="1">[172]XREF!$A$106:$IV$106</definedName>
    <definedName name="XRefPaste101" hidden="1">#REF!</definedName>
    <definedName name="XRefPaste101Row" hidden="1">[172]XREF!$A$110:$IV$110</definedName>
    <definedName name="XRefPaste102" hidden="1">#REF!</definedName>
    <definedName name="XRefPaste102Row" hidden="1">[172]XREF!$A$114:$IV$114</definedName>
    <definedName name="XRefPaste103" hidden="1">#REF!</definedName>
    <definedName name="XRefPaste103Row" hidden="1">[172]XREF!$A$116:$IV$116</definedName>
    <definedName name="XRefPaste104" hidden="1">#REF!</definedName>
    <definedName name="XRefPaste104Row" hidden="1">[172]XREF!$A$119:$IV$119</definedName>
    <definedName name="XRefPaste105" hidden="1">#REF!</definedName>
    <definedName name="XRefPaste105Row" hidden="1">[172]XREF!$A$122:$IV$122</definedName>
    <definedName name="XRefPaste106" hidden="1">#REF!</definedName>
    <definedName name="XRefPaste106Row" hidden="1">[172]XREF!$A$123:$IV$123</definedName>
    <definedName name="XRefPaste107" hidden="1">#REF!</definedName>
    <definedName name="XRefPaste107Row" hidden="1">[172]XREF!$A$124:$IV$124</definedName>
    <definedName name="XRefPaste108" hidden="1">#REF!</definedName>
    <definedName name="XRefPaste108Row" hidden="1">[172]XREF!$A$132:$IV$132</definedName>
    <definedName name="XRefPaste109" hidden="1">#REF!</definedName>
    <definedName name="XRefPaste109Row" hidden="1">[172]XREF!$A$134:$IV$134</definedName>
    <definedName name="XRefPaste10Row" hidden="1">#REF!</definedName>
    <definedName name="XRefPaste11" hidden="1">[158]DPE!#REF!</definedName>
    <definedName name="XRefPaste110" hidden="1">#REF!</definedName>
    <definedName name="XRefPaste110Row" hidden="1">[172]XREF!$A$135:$IV$135</definedName>
    <definedName name="XRefPaste111" hidden="1">#REF!</definedName>
    <definedName name="XRefPaste111Row" hidden="1">[172]XREF!$A$136:$IV$136</definedName>
    <definedName name="XRefPaste112" hidden="1">#REF!</definedName>
    <definedName name="XRefPaste112Row" hidden="1">[172]XREF!$A$138:$IV$138</definedName>
    <definedName name="XRefPaste113" hidden="1">#REF!</definedName>
    <definedName name="XRefPaste113Row" hidden="1">#REF!</definedName>
    <definedName name="XRefPaste114" hidden="1">'[168]Sept 06'!#REF!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'[158]F &amp; F PY'!#REF!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[164]XREF!#REF!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[169]XREF!#REF!</definedName>
    <definedName name="XRefPaste3" hidden="1">'[158]F &amp; F PY'!#REF!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'[158]F &amp; F PY'!#REF!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hidden="1">#REF!</definedName>
    <definedName name="XRefPaste55" hidden="1">#REF!</definedName>
    <definedName name="XRefPaste55Row" hidden="1">#REF!</definedName>
    <definedName name="XRefPaste56" hidden="1">[173]Lead!#REF!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[174]XREF!#REF!</definedName>
    <definedName name="XRefPaste6" hidden="1">'[158]O Equip.'!#REF!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[173]Lead!#REF!</definedName>
    <definedName name="XRefPaste63Row" hidden="1">#REF!</definedName>
    <definedName name="XRefPaste64" hidden="1">[173]Lead!#REF!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'[158]O Equip.'!#REF!</definedName>
    <definedName name="XRefPaste70" hidden="1">#REF!</definedName>
    <definedName name="XRefPaste70Row" hidden="1">#REF!</definedName>
    <definedName name="XRefPaste71" hidden="1">[173]Lead!#REF!</definedName>
    <definedName name="XRefPaste71Row" hidden="1">#REF!</definedName>
    <definedName name="XRefPaste72" hidden="1">[173]Lead!#REF!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'[158]O Equip.'!#REF!</definedName>
    <definedName name="XRefPaste80" hidden="1">[173]Lead!#REF!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[173]Lead!#REF!</definedName>
    <definedName name="XRefPaste88Row" hidden="1">#REF!</definedName>
    <definedName name="XRefPaste89" hidden="1">#REF!</definedName>
    <definedName name="XRefPaste89Row" hidden="1">#REF!</definedName>
    <definedName name="XRefPaste8Row" hidden="1">#REF!</definedName>
    <definedName name="XRefPaste9" hidden="1">'[158]O Equip.'!#REF!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hidden="1">#REF!</definedName>
    <definedName name="XRefPaste94Row" hidden="1">[172]XREF!$A$93:$IV$93</definedName>
    <definedName name="XRefPaste95" hidden="1">#REF!</definedName>
    <definedName name="XRefPaste95Row" hidden="1">[172]XREF!$A$97:$IV$97</definedName>
    <definedName name="XRefPaste96" hidden="1">#REF!</definedName>
    <definedName name="XRefPaste96Row" hidden="1">[172]XREF!$A$98:$IV$98</definedName>
    <definedName name="XRefPaste97" hidden="1">#REF!</definedName>
    <definedName name="XRefPaste97Row" hidden="1">[172]XREF!$A$99:$IV$99</definedName>
    <definedName name="XRefPaste98" hidden="1">#REF!</definedName>
    <definedName name="XRefPaste98Row" hidden="1">[172]XREF!$A$101:$IV$101</definedName>
    <definedName name="XRefPaste99" hidden="1">#REF!</definedName>
    <definedName name="XRefPaste99Row" hidden="1">[172]XREF!$A$102:$IV$102</definedName>
    <definedName name="XRefPaste9Row" hidden="1">#REF!</definedName>
    <definedName name="XRefPasteRangeCount">2</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#REF!</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#REF!</definedName>
    <definedName name="zxgsdfg" hidden="1">{"'Bill No. 7'!$A$1:$G$32"}</definedName>
    <definedName name="ZZXzcbv">#REF!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[89]国内work!#REF!</definedName>
    <definedName name="ｽｶｲﾏｰｸｴｱﾗｲﾝｽﾞ">[89]国内work!#REF!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#REF!</definedName>
    <definedName name="山口ｷｬﾋﾟﾀﾙ">[89]国内work!#REF!</definedName>
    <definedName name="山口ﾘｰｽ">#REF!</definedName>
    <definedName name="山口抵当証券">#REF!</definedName>
    <definedName name="常務用BS">[127]総括（1～3Q）!#REF!</definedName>
    <definedName name="常務用PL">[127]総括（1～3Q）!#REF!</definedName>
    <definedName name="当月">#REF!</definedName>
    <definedName name="徳銀ｵﾘｯｸｽ">#REF!</definedName>
    <definedName name="手数34期">#REF!</definedName>
    <definedName name="手数34期B">[178]受取手数料!#REF!</definedName>
    <definedName name="手数35期">#REF!</definedName>
    <definedName name="手数35期B">[178]受取手数料!#REF!</definedName>
    <definedName name="手数36期">#REF!</definedName>
    <definedName name="手数36期A">[178]受取手数料!#REF!</definedName>
    <definedName name="手数36期B">[178]受取手数料!#REF!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[89]AFFI内訳!#REF!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[178]発生連結!#REF!</definedName>
    <definedName name="発生36期B">[178]発生連結!#REF!</definedName>
    <definedName name="発行済株式数">[181]関連会社明細!$AB$17:$AB$78</definedName>
    <definedName name="百五ﾘｰｽ">#REF!</definedName>
    <definedName name="科目3_AMOUNT1">[182]売却可能公債!#REF!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'[183]3部提出用累計'!#REF!</definedName>
    <definedName name="総括表">#REF!</definedName>
    <definedName name="繰入36期A">[178]繰入連結!#REF!</definedName>
    <definedName name="繰入36期B">[178]繰入連結!#REF!</definedName>
    <definedName name="背部">#N/A</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'[183]3部提出用累計'!#REF!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#REF!</definedName>
    <definedName name="貸引増減表前期">#REF!</definedName>
    <definedName name="資産平残">'[183]3部提出用累計'!#REF!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#REF!</definedName>
    <definedName name="香川銀ﾘｰｽ">#REF!</definedName>
  </definedNames>
  <calcPr calcId="152511" iterate="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4" i="15" l="1"/>
  <c r="U6" i="18" l="1"/>
  <c r="U23" i="18"/>
  <c r="U26" i="18"/>
  <c r="U13" i="18"/>
  <c r="U14" i="18"/>
  <c r="U15" i="18"/>
  <c r="U16" i="18"/>
  <c r="U8" i="18"/>
  <c r="U9" i="18"/>
  <c r="U11" i="18"/>
  <c r="U12" i="18"/>
  <c r="AC37" i="11"/>
  <c r="AD37" i="11"/>
  <c r="AE37" i="11"/>
  <c r="AF37" i="11"/>
  <c r="AG37" i="11"/>
  <c r="AH37" i="11"/>
  <c r="AI37" i="11"/>
  <c r="U37" i="11"/>
  <c r="V37" i="11"/>
  <c r="W37" i="11"/>
  <c r="X37" i="11"/>
  <c r="X38" i="11" s="1"/>
  <c r="X39" i="11" s="1"/>
  <c r="X40" i="11" s="1"/>
  <c r="X41" i="11" s="1"/>
  <c r="X42" i="11" s="1"/>
  <c r="X43" i="11" s="1"/>
  <c r="X44" i="11" s="1"/>
  <c r="X45" i="11" s="1"/>
  <c r="X46" i="11" s="1"/>
  <c r="X47" i="11" s="1"/>
  <c r="X48" i="11" s="1"/>
  <c r="X49" i="11" s="1"/>
  <c r="X50" i="11" s="1"/>
  <c r="X51" i="11" s="1"/>
  <c r="X52" i="11" s="1"/>
  <c r="X53" i="11" s="1"/>
  <c r="X54" i="11" s="1"/>
  <c r="X55" i="11" s="1"/>
  <c r="X56" i="11" s="1"/>
  <c r="X57" i="11" s="1"/>
  <c r="X58" i="11" s="1"/>
  <c r="X59" i="11" s="1"/>
  <c r="X60" i="11" s="1"/>
  <c r="X61" i="11" s="1"/>
  <c r="X62" i="11" s="1"/>
  <c r="X63" i="11" s="1"/>
  <c r="X64" i="11" s="1"/>
  <c r="X65" i="11" s="1"/>
  <c r="X66" i="11" s="1"/>
  <c r="X67" i="11" s="1"/>
  <c r="X68" i="11" s="1"/>
  <c r="X69" i="11" s="1"/>
  <c r="X70" i="11" s="1"/>
  <c r="X71" i="11" s="1"/>
  <c r="X72" i="11" s="1"/>
  <c r="X73" i="11" s="1"/>
  <c r="X74" i="11" s="1"/>
  <c r="X75" i="11" s="1"/>
  <c r="X76" i="11" s="1"/>
  <c r="X77" i="11" s="1"/>
  <c r="X78" i="11" s="1"/>
  <c r="X79" i="11" s="1"/>
  <c r="X80" i="11" s="1"/>
  <c r="Y37" i="11"/>
  <c r="Z37" i="11"/>
  <c r="AA37" i="11"/>
  <c r="U38" i="11"/>
  <c r="U39" i="11" s="1"/>
  <c r="U40" i="11" s="1"/>
  <c r="U41" i="11" s="1"/>
  <c r="U42" i="11" s="1"/>
  <c r="U43" i="11" s="1"/>
  <c r="U44" i="11" s="1"/>
  <c r="U45" i="11" s="1"/>
  <c r="U46" i="11" s="1"/>
  <c r="U47" i="11" s="1"/>
  <c r="U48" i="11" s="1"/>
  <c r="U49" i="11" s="1"/>
  <c r="U50" i="11" s="1"/>
  <c r="U51" i="11" s="1"/>
  <c r="U52" i="11" s="1"/>
  <c r="U53" i="11" s="1"/>
  <c r="U54" i="11" s="1"/>
  <c r="U55" i="11" s="1"/>
  <c r="U56" i="11" s="1"/>
  <c r="U57" i="11" s="1"/>
  <c r="V38" i="11"/>
  <c r="W38" i="11"/>
  <c r="Y38" i="11"/>
  <c r="Y39" i="11" s="1"/>
  <c r="Y40" i="11" s="1"/>
  <c r="Y41" i="11" s="1"/>
  <c r="Y42" i="11" s="1"/>
  <c r="Y43" i="11" s="1"/>
  <c r="Y44" i="11" s="1"/>
  <c r="Y45" i="11" s="1"/>
  <c r="Y46" i="11" s="1"/>
  <c r="Y47" i="11" s="1"/>
  <c r="Y48" i="11" s="1"/>
  <c r="Y49" i="11" s="1"/>
  <c r="Y50" i="11" s="1"/>
  <c r="Y51" i="11" s="1"/>
  <c r="Y52" i="11" s="1"/>
  <c r="Y53" i="11" s="1"/>
  <c r="Y54" i="11" s="1"/>
  <c r="Y55" i="11" s="1"/>
  <c r="Y56" i="11" s="1"/>
  <c r="Y57" i="11" s="1"/>
  <c r="Y58" i="11" s="1"/>
  <c r="Y59" i="11" s="1"/>
  <c r="Y60" i="11" s="1"/>
  <c r="Y61" i="11" s="1"/>
  <c r="Y62" i="11" s="1"/>
  <c r="Y63" i="11" s="1"/>
  <c r="Y64" i="11" s="1"/>
  <c r="Y65" i="11" s="1"/>
  <c r="Y66" i="11" s="1"/>
  <c r="Y67" i="11" s="1"/>
  <c r="Y68" i="11" s="1"/>
  <c r="Y69" i="11" s="1"/>
  <c r="Y70" i="11" s="1"/>
  <c r="Y71" i="11" s="1"/>
  <c r="Y72" i="11" s="1"/>
  <c r="Y73" i="11" s="1"/>
  <c r="Y74" i="11" s="1"/>
  <c r="Y75" i="11" s="1"/>
  <c r="Y76" i="11" s="1"/>
  <c r="Y77" i="11" s="1"/>
  <c r="Y78" i="11" s="1"/>
  <c r="Y79" i="11" s="1"/>
  <c r="Y80" i="11" s="1"/>
  <c r="Z38" i="11"/>
  <c r="AA38" i="11"/>
  <c r="V39" i="11"/>
  <c r="V40" i="11" s="1"/>
  <c r="V41" i="11" s="1"/>
  <c r="V42" i="11" s="1"/>
  <c r="V43" i="11" s="1"/>
  <c r="V44" i="11" s="1"/>
  <c r="V45" i="11" s="1"/>
  <c r="V46" i="11" s="1"/>
  <c r="V47" i="11" s="1"/>
  <c r="V48" i="11" s="1"/>
  <c r="V49" i="11" s="1"/>
  <c r="V50" i="11" s="1"/>
  <c r="V51" i="11" s="1"/>
  <c r="V52" i="11" s="1"/>
  <c r="V53" i="11" s="1"/>
  <c r="V54" i="11" s="1"/>
  <c r="V55" i="11" s="1"/>
  <c r="V56" i="11" s="1"/>
  <c r="V57" i="11" s="1"/>
  <c r="V58" i="11" s="1"/>
  <c r="W39" i="11"/>
  <c r="Z39" i="11"/>
  <c r="Z40" i="11" s="1"/>
  <c r="Z41" i="11" s="1"/>
  <c r="Z42" i="11" s="1"/>
  <c r="Z43" i="11" s="1"/>
  <c r="Z44" i="11" s="1"/>
  <c r="Z45" i="11" s="1"/>
  <c r="Z46" i="11" s="1"/>
  <c r="Z47" i="11" s="1"/>
  <c r="Z48" i="11" s="1"/>
  <c r="Z49" i="11" s="1"/>
  <c r="Z50" i="11" s="1"/>
  <c r="Z51" i="11" s="1"/>
  <c r="Z52" i="11" s="1"/>
  <c r="Z53" i="11" s="1"/>
  <c r="Z54" i="11" s="1"/>
  <c r="Z55" i="11" s="1"/>
  <c r="Z56" i="11" s="1"/>
  <c r="Z57" i="11" s="1"/>
  <c r="Z58" i="11" s="1"/>
  <c r="Z59" i="11" s="1"/>
  <c r="Z60" i="11" s="1"/>
  <c r="Z61" i="11" s="1"/>
  <c r="Z62" i="11" s="1"/>
  <c r="Z63" i="11" s="1"/>
  <c r="Z64" i="11" s="1"/>
  <c r="Z65" i="11" s="1"/>
  <c r="Z66" i="11" s="1"/>
  <c r="Z67" i="11" s="1"/>
  <c r="Z68" i="11" s="1"/>
  <c r="Z69" i="11" s="1"/>
  <c r="Z70" i="11" s="1"/>
  <c r="Z71" i="11" s="1"/>
  <c r="Z72" i="11" s="1"/>
  <c r="Z73" i="11" s="1"/>
  <c r="Z74" i="11" s="1"/>
  <c r="Z75" i="11" s="1"/>
  <c r="Z76" i="11" s="1"/>
  <c r="Z77" i="11" s="1"/>
  <c r="Z78" i="11" s="1"/>
  <c r="Z79" i="11" s="1"/>
  <c r="Z80" i="11" s="1"/>
  <c r="AA39" i="11"/>
  <c r="W40" i="11"/>
  <c r="W41" i="11" s="1"/>
  <c r="W42" i="11" s="1"/>
  <c r="W43" i="11" s="1"/>
  <c r="W44" i="11" s="1"/>
  <c r="W45" i="11" s="1"/>
  <c r="W46" i="11" s="1"/>
  <c r="W47" i="11" s="1"/>
  <c r="W48" i="11" s="1"/>
  <c r="W49" i="11" s="1"/>
  <c r="W50" i="11" s="1"/>
  <c r="W51" i="11" s="1"/>
  <c r="W52" i="11" s="1"/>
  <c r="W53" i="11" s="1"/>
  <c r="W54" i="11" s="1"/>
  <c r="W55" i="11" s="1"/>
  <c r="W56" i="11" s="1"/>
  <c r="W57" i="11" s="1"/>
  <c r="W58" i="11" s="1"/>
  <c r="W59" i="11" s="1"/>
  <c r="AA40" i="11"/>
  <c r="AA41" i="11" s="1"/>
  <c r="AA42" i="11" s="1"/>
  <c r="AA43" i="11" s="1"/>
  <c r="AA44" i="11" s="1"/>
  <c r="AA45" i="11" s="1"/>
  <c r="AA46" i="11" s="1"/>
  <c r="AA47" i="11" s="1"/>
  <c r="AA48" i="11" s="1"/>
  <c r="AA49" i="11" s="1"/>
  <c r="AA50" i="11" s="1"/>
  <c r="AA51" i="11" s="1"/>
  <c r="AA52" i="11" s="1"/>
  <c r="AA53" i="11" s="1"/>
  <c r="AA54" i="11" s="1"/>
  <c r="AA55" i="11" s="1"/>
  <c r="AA56" i="11" s="1"/>
  <c r="AA57" i="11" s="1"/>
  <c r="AA58" i="11" s="1"/>
  <c r="AA59" i="11" s="1"/>
  <c r="AA60" i="11" s="1"/>
  <c r="AA61" i="11" s="1"/>
  <c r="AA62" i="11" s="1"/>
  <c r="AA63" i="11" s="1"/>
  <c r="AA64" i="11" s="1"/>
  <c r="AA65" i="11" s="1"/>
  <c r="AA66" i="11" s="1"/>
  <c r="AA67" i="11" s="1"/>
  <c r="AA68" i="11" s="1"/>
  <c r="AA69" i="11" s="1"/>
  <c r="AA70" i="11" s="1"/>
  <c r="AA71" i="11" s="1"/>
  <c r="AA72" i="11" s="1"/>
  <c r="AA73" i="11" s="1"/>
  <c r="AA74" i="11" s="1"/>
  <c r="AA75" i="11" s="1"/>
  <c r="AA76" i="11" s="1"/>
  <c r="AA77" i="11" s="1"/>
  <c r="AA78" i="11" s="1"/>
  <c r="AA79" i="11" s="1"/>
  <c r="AA80" i="11" s="1"/>
  <c r="U58" i="11"/>
  <c r="U59" i="11" s="1"/>
  <c r="U60" i="11" s="1"/>
  <c r="U61" i="11" s="1"/>
  <c r="U62" i="11" s="1"/>
  <c r="U63" i="11" s="1"/>
  <c r="U64" i="11" s="1"/>
  <c r="U65" i="11" s="1"/>
  <c r="U66" i="11" s="1"/>
  <c r="U67" i="11" s="1"/>
  <c r="U68" i="11" s="1"/>
  <c r="U69" i="11" s="1"/>
  <c r="U70" i="11" s="1"/>
  <c r="U71" i="11" s="1"/>
  <c r="U72" i="11" s="1"/>
  <c r="U73" i="11" s="1"/>
  <c r="U74" i="11" s="1"/>
  <c r="U75" i="11" s="1"/>
  <c r="U76" i="11" s="1"/>
  <c r="U77" i="11" s="1"/>
  <c r="U78" i="11" s="1"/>
  <c r="U79" i="11" s="1"/>
  <c r="U80" i="11" s="1"/>
  <c r="V59" i="11"/>
  <c r="V60" i="11" s="1"/>
  <c r="V61" i="11" s="1"/>
  <c r="V62" i="11" s="1"/>
  <c r="V63" i="11" s="1"/>
  <c r="V64" i="11" s="1"/>
  <c r="V65" i="11" s="1"/>
  <c r="V66" i="11" s="1"/>
  <c r="V67" i="11" s="1"/>
  <c r="V68" i="11" s="1"/>
  <c r="V69" i="11" s="1"/>
  <c r="V70" i="11" s="1"/>
  <c r="V71" i="11" s="1"/>
  <c r="V72" i="11" s="1"/>
  <c r="V73" i="11" s="1"/>
  <c r="V74" i="11" s="1"/>
  <c r="V75" i="11" s="1"/>
  <c r="V76" i="11" s="1"/>
  <c r="V77" i="11" s="1"/>
  <c r="V78" i="11" s="1"/>
  <c r="V79" i="11" s="1"/>
  <c r="V80" i="11" s="1"/>
  <c r="W60" i="11"/>
  <c r="W61" i="11" s="1"/>
  <c r="W62" i="11" s="1"/>
  <c r="W63" i="11" s="1"/>
  <c r="W64" i="11" s="1"/>
  <c r="W65" i="11" s="1"/>
  <c r="W66" i="11" s="1"/>
  <c r="W67" i="11" s="1"/>
  <c r="W68" i="11" s="1"/>
  <c r="W69" i="11" s="1"/>
  <c r="W70" i="11" s="1"/>
  <c r="W71" i="11" s="1"/>
  <c r="W72" i="11" s="1"/>
  <c r="W73" i="11" s="1"/>
  <c r="W74" i="11" s="1"/>
  <c r="W75" i="11" s="1"/>
  <c r="W76" i="11" s="1"/>
  <c r="W77" i="11" s="1"/>
  <c r="W78" i="11" s="1"/>
  <c r="W79" i="11" s="1"/>
  <c r="W80" i="11" s="1"/>
  <c r="M37" i="11"/>
  <c r="N37" i="11"/>
  <c r="O37" i="11"/>
  <c r="O38" i="11" s="1"/>
  <c r="O39" i="11" s="1"/>
  <c r="O40" i="11" s="1"/>
  <c r="O41" i="11" s="1"/>
  <c r="O42" i="11" s="1"/>
  <c r="O43" i="11" s="1"/>
  <c r="O44" i="11" s="1"/>
  <c r="O45" i="11" s="1"/>
  <c r="O46" i="11" s="1"/>
  <c r="O47" i="11" s="1"/>
  <c r="O48" i="11" s="1"/>
  <c r="O49" i="11" s="1"/>
  <c r="O50" i="11" s="1"/>
  <c r="O51" i="11" s="1"/>
  <c r="O52" i="11" s="1"/>
  <c r="O53" i="11" s="1"/>
  <c r="O54" i="11" s="1"/>
  <c r="O55" i="11" s="1"/>
  <c r="P37" i="11"/>
  <c r="P38" i="11" s="1"/>
  <c r="P39" i="11" s="1"/>
  <c r="P40" i="11" s="1"/>
  <c r="P41" i="11" s="1"/>
  <c r="P42" i="11" s="1"/>
  <c r="P43" i="11" s="1"/>
  <c r="P44" i="11" s="1"/>
  <c r="P45" i="11" s="1"/>
  <c r="P46" i="11" s="1"/>
  <c r="P47" i="11" s="1"/>
  <c r="P48" i="11" s="1"/>
  <c r="P49" i="11" s="1"/>
  <c r="P50" i="11" s="1"/>
  <c r="P51" i="11" s="1"/>
  <c r="P52" i="11" s="1"/>
  <c r="P53" i="11" s="1"/>
  <c r="P54" i="11" s="1"/>
  <c r="P55" i="11" s="1"/>
  <c r="P56" i="11" s="1"/>
  <c r="Q37" i="11"/>
  <c r="R37" i="11"/>
  <c r="S37" i="11"/>
  <c r="S38" i="11" s="1"/>
  <c r="S39" i="11" s="1"/>
  <c r="S40" i="11" s="1"/>
  <c r="S41" i="11" s="1"/>
  <c r="S42" i="11" s="1"/>
  <c r="S43" i="11" s="1"/>
  <c r="S44" i="11" s="1"/>
  <c r="S45" i="11" s="1"/>
  <c r="S46" i="11" s="1"/>
  <c r="S47" i="11" s="1"/>
  <c r="S48" i="11" s="1"/>
  <c r="S49" i="11" s="1"/>
  <c r="S50" i="11" s="1"/>
  <c r="S51" i="11" s="1"/>
  <c r="S52" i="11" s="1"/>
  <c r="S53" i="11" s="1"/>
  <c r="S54" i="11" s="1"/>
  <c r="S55" i="11" s="1"/>
  <c r="M38" i="11"/>
  <c r="M39" i="11" s="1"/>
  <c r="M40" i="11" s="1"/>
  <c r="M41" i="11" s="1"/>
  <c r="M42" i="11" s="1"/>
  <c r="M43" i="11" s="1"/>
  <c r="M44" i="11" s="1"/>
  <c r="M45" i="11" s="1"/>
  <c r="M46" i="11" s="1"/>
  <c r="M47" i="11" s="1"/>
  <c r="M48" i="11" s="1"/>
  <c r="M49" i="11" s="1"/>
  <c r="M50" i="11" s="1"/>
  <c r="M51" i="11" s="1"/>
  <c r="M52" i="11" s="1"/>
  <c r="M53" i="11" s="1"/>
  <c r="M54" i="11" s="1"/>
  <c r="M55" i="11" s="1"/>
  <c r="M56" i="11" s="1"/>
  <c r="M57" i="11" s="1"/>
  <c r="M58" i="11" s="1"/>
  <c r="M59" i="11" s="1"/>
  <c r="M60" i="11" s="1"/>
  <c r="M61" i="11" s="1"/>
  <c r="M62" i="11" s="1"/>
  <c r="M63" i="11" s="1"/>
  <c r="M64" i="11" s="1"/>
  <c r="M65" i="11" s="1"/>
  <c r="M66" i="11" s="1"/>
  <c r="M67" i="11" s="1"/>
  <c r="M68" i="11" s="1"/>
  <c r="M69" i="11" s="1"/>
  <c r="M70" i="11" s="1"/>
  <c r="M71" i="11" s="1"/>
  <c r="M72" i="11" s="1"/>
  <c r="M73" i="11" s="1"/>
  <c r="M74" i="11" s="1"/>
  <c r="M75" i="11" s="1"/>
  <c r="M76" i="11" s="1"/>
  <c r="M77" i="11" s="1"/>
  <c r="M78" i="11" s="1"/>
  <c r="M79" i="11" s="1"/>
  <c r="M80" i="11" s="1"/>
  <c r="N38" i="11"/>
  <c r="Q38" i="11"/>
  <c r="Q39" i="11" s="1"/>
  <c r="Q40" i="11" s="1"/>
  <c r="Q41" i="11" s="1"/>
  <c r="Q42" i="11" s="1"/>
  <c r="Q43" i="11" s="1"/>
  <c r="Q44" i="11" s="1"/>
  <c r="Q45" i="11" s="1"/>
  <c r="Q46" i="11" s="1"/>
  <c r="Q47" i="11" s="1"/>
  <c r="Q48" i="11" s="1"/>
  <c r="Q49" i="11" s="1"/>
  <c r="Q50" i="11" s="1"/>
  <c r="Q51" i="11" s="1"/>
  <c r="Q52" i="11" s="1"/>
  <c r="Q53" i="11" s="1"/>
  <c r="Q54" i="11" s="1"/>
  <c r="Q55" i="11" s="1"/>
  <c r="Q56" i="11" s="1"/>
  <c r="Q57" i="11" s="1"/>
  <c r="R38" i="11"/>
  <c r="N39" i="11"/>
  <c r="N40" i="11" s="1"/>
  <c r="N41" i="11" s="1"/>
  <c r="N42" i="11" s="1"/>
  <c r="N43" i="11" s="1"/>
  <c r="N44" i="11" s="1"/>
  <c r="N45" i="11" s="1"/>
  <c r="N46" i="11" s="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N74" i="11" s="1"/>
  <c r="N75" i="11" s="1"/>
  <c r="N76" i="11" s="1"/>
  <c r="N77" i="11" s="1"/>
  <c r="N78" i="11" s="1"/>
  <c r="N79" i="11" s="1"/>
  <c r="N80" i="11" s="1"/>
  <c r="R39" i="11"/>
  <c r="R40" i="11" s="1"/>
  <c r="R41" i="11" s="1"/>
  <c r="R42" i="11" s="1"/>
  <c r="R43" i="11" s="1"/>
  <c r="R44" i="11" s="1"/>
  <c r="R45" i="11" s="1"/>
  <c r="R46" i="11" s="1"/>
  <c r="R47" i="11" s="1"/>
  <c r="R48" i="11" s="1"/>
  <c r="R49" i="11" s="1"/>
  <c r="R50" i="11" s="1"/>
  <c r="R51" i="11" s="1"/>
  <c r="R52" i="11" s="1"/>
  <c r="R53" i="11" s="1"/>
  <c r="R54" i="11" s="1"/>
  <c r="R55" i="11" s="1"/>
  <c r="R56" i="11" s="1"/>
  <c r="R57" i="11" s="1"/>
  <c r="R58" i="11" s="1"/>
  <c r="R59" i="11" s="1"/>
  <c r="R60" i="11" s="1"/>
  <c r="R61" i="11" s="1"/>
  <c r="R62" i="11" s="1"/>
  <c r="R63" i="11" s="1"/>
  <c r="R64" i="11" s="1"/>
  <c r="R65" i="11" s="1"/>
  <c r="R66" i="11" s="1"/>
  <c r="R67" i="11" s="1"/>
  <c r="R68" i="11" s="1"/>
  <c r="R69" i="11" s="1"/>
  <c r="R70" i="11" s="1"/>
  <c r="R71" i="11" s="1"/>
  <c r="R72" i="11" s="1"/>
  <c r="R73" i="11" s="1"/>
  <c r="R74" i="11" s="1"/>
  <c r="R75" i="11" s="1"/>
  <c r="R76" i="11" s="1"/>
  <c r="R77" i="11" s="1"/>
  <c r="R78" i="11" s="1"/>
  <c r="R79" i="11" s="1"/>
  <c r="R80" i="11" s="1"/>
  <c r="O56" i="11"/>
  <c r="O57" i="11" s="1"/>
  <c r="O58" i="11" s="1"/>
  <c r="O59" i="11" s="1"/>
  <c r="O60" i="11" s="1"/>
  <c r="O61" i="11" s="1"/>
  <c r="O62" i="11" s="1"/>
  <c r="O63" i="11" s="1"/>
  <c r="O64" i="11" s="1"/>
  <c r="O65" i="11" s="1"/>
  <c r="O66" i="11" s="1"/>
  <c r="O67" i="11" s="1"/>
  <c r="O68" i="11" s="1"/>
  <c r="O69" i="11" s="1"/>
  <c r="O70" i="11" s="1"/>
  <c r="O71" i="11" s="1"/>
  <c r="O72" i="11" s="1"/>
  <c r="O73" i="11" s="1"/>
  <c r="O74" i="11" s="1"/>
  <c r="O75" i="11" s="1"/>
  <c r="O76" i="11" s="1"/>
  <c r="O77" i="11" s="1"/>
  <c r="O78" i="11" s="1"/>
  <c r="O79" i="11" s="1"/>
  <c r="O80" i="11" s="1"/>
  <c r="S56" i="11"/>
  <c r="S57" i="11" s="1"/>
  <c r="S58" i="11" s="1"/>
  <c r="S59" i="11" s="1"/>
  <c r="P57" i="11"/>
  <c r="P58" i="11" s="1"/>
  <c r="P59" i="11" s="1"/>
  <c r="P60" i="11" s="1"/>
  <c r="P61" i="11" s="1"/>
  <c r="P62" i="11" s="1"/>
  <c r="P63" i="11" s="1"/>
  <c r="P64" i="11" s="1"/>
  <c r="P65" i="11" s="1"/>
  <c r="P66" i="11" s="1"/>
  <c r="P67" i="11" s="1"/>
  <c r="P68" i="11" s="1"/>
  <c r="P69" i="11" s="1"/>
  <c r="P70" i="11" s="1"/>
  <c r="P71" i="11" s="1"/>
  <c r="P72" i="11" s="1"/>
  <c r="P73" i="11" s="1"/>
  <c r="P74" i="11" s="1"/>
  <c r="P75" i="11" s="1"/>
  <c r="P76" i="11" s="1"/>
  <c r="P77" i="11" s="1"/>
  <c r="P78" i="11" s="1"/>
  <c r="P79" i="11" s="1"/>
  <c r="P80" i="11" s="1"/>
  <c r="Q58" i="11"/>
  <c r="Q59" i="11" s="1"/>
  <c r="Q60" i="11" s="1"/>
  <c r="Q61" i="11" s="1"/>
  <c r="Q62" i="11" s="1"/>
  <c r="Q63" i="11" s="1"/>
  <c r="Q64" i="11" s="1"/>
  <c r="Q65" i="11" s="1"/>
  <c r="Q66" i="11" s="1"/>
  <c r="Q67" i="11" s="1"/>
  <c r="Q68" i="11" s="1"/>
  <c r="Q69" i="11" s="1"/>
  <c r="Q70" i="11" s="1"/>
  <c r="Q71" i="11" s="1"/>
  <c r="Q72" i="11" s="1"/>
  <c r="Q73" i="11" s="1"/>
  <c r="Q74" i="11" s="1"/>
  <c r="Q75" i="11" s="1"/>
  <c r="Q76" i="11" s="1"/>
  <c r="Q77" i="11" s="1"/>
  <c r="Q78" i="11" s="1"/>
  <c r="Q79" i="11" s="1"/>
  <c r="Q80" i="11" s="1"/>
  <c r="S60" i="11"/>
  <c r="S61" i="11" s="1"/>
  <c r="S62" i="11" s="1"/>
  <c r="S63" i="11" s="1"/>
  <c r="S64" i="11" s="1"/>
  <c r="S65" i="11" s="1"/>
  <c r="S66" i="11" s="1"/>
  <c r="S67" i="11" s="1"/>
  <c r="S68" i="11" s="1"/>
  <c r="S69" i="11" s="1"/>
  <c r="S70" i="11" s="1"/>
  <c r="S71" i="11" s="1"/>
  <c r="S72" i="11" s="1"/>
  <c r="S73" i="11" s="1"/>
  <c r="S74" i="11" s="1"/>
  <c r="S75" i="11" s="1"/>
  <c r="S76" i="11" s="1"/>
  <c r="S77" i="11" s="1"/>
  <c r="S78" i="11" s="1"/>
  <c r="S79" i="11" s="1"/>
  <c r="S80" i="11" s="1"/>
  <c r="D37" i="11"/>
  <c r="E37" i="11"/>
  <c r="E38" i="11" s="1"/>
  <c r="E39" i="11" s="1"/>
  <c r="F37" i="11"/>
  <c r="F38" i="11" s="1"/>
  <c r="F39" i="11" s="1"/>
  <c r="F40" i="11" s="1"/>
  <c r="F41" i="11" s="1"/>
  <c r="F42" i="11" s="1"/>
  <c r="F43" i="11" s="1"/>
  <c r="F44" i="11" s="1"/>
  <c r="F45" i="11" s="1"/>
  <c r="F46"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G37" i="11"/>
  <c r="G38" i="11" s="1"/>
  <c r="G39" i="11" s="1"/>
  <c r="G40" i="11" s="1"/>
  <c r="G41" i="11" s="1"/>
  <c r="G42" i="11" s="1"/>
  <c r="G43" i="11" s="1"/>
  <c r="G44" i="11" s="1"/>
  <c r="G45" i="11" s="1"/>
  <c r="G46" i="11" s="1"/>
  <c r="G47" i="11" s="1"/>
  <c r="G48" i="11" s="1"/>
  <c r="G49" i="11" s="1"/>
  <c r="G50" i="11" s="1"/>
  <c r="G51" i="11" s="1"/>
  <c r="G52" i="11" s="1"/>
  <c r="G53" i="11" s="1"/>
  <c r="G54" i="11" s="1"/>
  <c r="G55" i="11" s="1"/>
  <c r="G56" i="11" s="1"/>
  <c r="G57" i="11" s="1"/>
  <c r="G58" i="11" s="1"/>
  <c r="G59" i="11" s="1"/>
  <c r="G60" i="11" s="1"/>
  <c r="G61" i="11" s="1"/>
  <c r="G62" i="11" s="1"/>
  <c r="G63" i="11" s="1"/>
  <c r="G64" i="11" s="1"/>
  <c r="G65" i="11" s="1"/>
  <c r="G66" i="11" s="1"/>
  <c r="G67" i="11" s="1"/>
  <c r="G68" i="11" s="1"/>
  <c r="G69" i="11" s="1"/>
  <c r="G70" i="11" s="1"/>
  <c r="G71" i="11" s="1"/>
  <c r="G72" i="11" s="1"/>
  <c r="G73" i="11" s="1"/>
  <c r="G74" i="11" s="1"/>
  <c r="G75" i="11" s="1"/>
  <c r="G76" i="11" s="1"/>
  <c r="G77" i="11" s="1"/>
  <c r="G78" i="11" s="1"/>
  <c r="G79" i="11" s="1"/>
  <c r="G80" i="11" s="1"/>
  <c r="H37" i="11"/>
  <c r="H38" i="11" s="1"/>
  <c r="H39" i="11" s="1"/>
  <c r="H40" i="11" s="1"/>
  <c r="H41" i="11" s="1"/>
  <c r="H42" i="11" s="1"/>
  <c r="H43" i="11" s="1"/>
  <c r="H44" i="11" s="1"/>
  <c r="H45" i="11" s="1"/>
  <c r="H46" i="11" s="1"/>
  <c r="I37" i="11"/>
  <c r="I38" i="11" s="1"/>
  <c r="I39" i="11" s="1"/>
  <c r="J37" i="11"/>
  <c r="K37" i="11"/>
  <c r="K38" i="11" s="1"/>
  <c r="K39" i="11" s="1"/>
  <c r="K40" i="11" s="1"/>
  <c r="K41" i="11" s="1"/>
  <c r="K42" i="11" s="1"/>
  <c r="K43" i="11" s="1"/>
  <c r="K44" i="11" s="1"/>
  <c r="K45" i="11" s="1"/>
  <c r="K46" i="11" s="1"/>
  <c r="K47" i="11" s="1"/>
  <c r="K48" i="11" s="1"/>
  <c r="K49" i="11" s="1"/>
  <c r="K50" i="11" s="1"/>
  <c r="K51" i="11" s="1"/>
  <c r="K52" i="11" s="1"/>
  <c r="K53" i="11" s="1"/>
  <c r="K54" i="11" s="1"/>
  <c r="K55" i="11" s="1"/>
  <c r="K56" i="11" s="1"/>
  <c r="K57" i="11" s="1"/>
  <c r="K58" i="11" s="1"/>
  <c r="K59" i="11" s="1"/>
  <c r="K60" i="11" s="1"/>
  <c r="K61" i="11" s="1"/>
  <c r="K62" i="11" s="1"/>
  <c r="K63" i="11" s="1"/>
  <c r="K64" i="11" s="1"/>
  <c r="K65" i="11" s="1"/>
  <c r="K66" i="11" s="1"/>
  <c r="K67" i="11" s="1"/>
  <c r="K68" i="11" s="1"/>
  <c r="K69" i="11" s="1"/>
  <c r="K70" i="11" s="1"/>
  <c r="K71" i="11" s="1"/>
  <c r="K72" i="11" s="1"/>
  <c r="K73" i="11" s="1"/>
  <c r="K74" i="11" s="1"/>
  <c r="K75" i="11" s="1"/>
  <c r="K76" i="11" s="1"/>
  <c r="K77" i="11" s="1"/>
  <c r="K78" i="11" s="1"/>
  <c r="K79" i="11" s="1"/>
  <c r="K80" i="11" s="1"/>
  <c r="J38" i="11"/>
  <c r="J39" i="11" s="1"/>
  <c r="J40" i="11" s="1"/>
  <c r="J41" i="11" s="1"/>
  <c r="J42" i="11" s="1"/>
  <c r="J43" i="11" s="1"/>
  <c r="J44" i="11" s="1"/>
  <c r="J45" i="11" s="1"/>
  <c r="J46" i="11" s="1"/>
  <c r="J47" i="11" s="1"/>
  <c r="J48" i="11" s="1"/>
  <c r="J49" i="11" s="1"/>
  <c r="J50" i="11" s="1"/>
  <c r="J51" i="11" s="1"/>
  <c r="J52" i="11" s="1"/>
  <c r="J53" i="11" s="1"/>
  <c r="J54" i="11" s="1"/>
  <c r="J55" i="11" s="1"/>
  <c r="J56" i="11" s="1"/>
  <c r="J57" i="11" s="1"/>
  <c r="J58" i="11" s="1"/>
  <c r="J59" i="11" s="1"/>
  <c r="J60" i="11" s="1"/>
  <c r="J61" i="11" s="1"/>
  <c r="J62" i="11" s="1"/>
  <c r="J63" i="11" s="1"/>
  <c r="J64" i="11" s="1"/>
  <c r="J65" i="11" s="1"/>
  <c r="J66" i="11" s="1"/>
  <c r="J67" i="11" s="1"/>
  <c r="J68" i="11" s="1"/>
  <c r="J69" i="11" s="1"/>
  <c r="J70" i="11" s="1"/>
  <c r="J71" i="11" s="1"/>
  <c r="J72" i="11" s="1"/>
  <c r="J73" i="11" s="1"/>
  <c r="J74" i="11" s="1"/>
  <c r="J75" i="11" s="1"/>
  <c r="J76" i="11" s="1"/>
  <c r="J77" i="11" s="1"/>
  <c r="J78" i="11" s="1"/>
  <c r="J79" i="11" s="1"/>
  <c r="J80" i="11" s="1"/>
  <c r="E40" i="11"/>
  <c r="E41" i="11" s="1"/>
  <c r="E42" i="11" s="1"/>
  <c r="E43" i="11" s="1"/>
  <c r="E44" i="11" s="1"/>
  <c r="E45" i="11" s="1"/>
  <c r="E46" i="11" s="1"/>
  <c r="E47" i="11" s="1"/>
  <c r="E48" i="11" s="1"/>
  <c r="E49" i="11" s="1"/>
  <c r="E50" i="11" s="1"/>
  <c r="E51" i="11" s="1"/>
  <c r="E52" i="11" s="1"/>
  <c r="E53" i="11" s="1"/>
  <c r="E54" i="11" s="1"/>
  <c r="E55" i="11" s="1"/>
  <c r="E56" i="11" s="1"/>
  <c r="E57" i="11" s="1"/>
  <c r="E58" i="11" s="1"/>
  <c r="E59" i="11" s="1"/>
  <c r="E60" i="11" s="1"/>
  <c r="E61" i="11" s="1"/>
  <c r="E62" i="11" s="1"/>
  <c r="E63" i="11" s="1"/>
  <c r="E64" i="11" s="1"/>
  <c r="E65" i="11" s="1"/>
  <c r="E66" i="11" s="1"/>
  <c r="E67" i="11" s="1"/>
  <c r="E68" i="11" s="1"/>
  <c r="E69" i="11" s="1"/>
  <c r="E70" i="11" s="1"/>
  <c r="E71" i="11" s="1"/>
  <c r="E72" i="11" s="1"/>
  <c r="E73" i="11" s="1"/>
  <c r="E74" i="11" s="1"/>
  <c r="E75" i="11" s="1"/>
  <c r="E76" i="11" s="1"/>
  <c r="E77" i="11" s="1"/>
  <c r="E78" i="11" s="1"/>
  <c r="E79" i="11" s="1"/>
  <c r="E80" i="11" s="1"/>
  <c r="I40" i="11"/>
  <c r="I41" i="11"/>
  <c r="I42" i="11" s="1"/>
  <c r="I43" i="11" s="1"/>
  <c r="I44" i="11" s="1"/>
  <c r="I45" i="11" s="1"/>
  <c r="I46" i="11" s="1"/>
  <c r="I47" i="11" s="1"/>
  <c r="I48" i="11" s="1"/>
  <c r="I49" i="11" s="1"/>
  <c r="I50" i="11" s="1"/>
  <c r="I51" i="11" s="1"/>
  <c r="I52" i="11" s="1"/>
  <c r="I53" i="11" s="1"/>
  <c r="I54" i="11" s="1"/>
  <c r="I55" i="11" s="1"/>
  <c r="I56" i="11" s="1"/>
  <c r="I57" i="11" s="1"/>
  <c r="I58" i="11" s="1"/>
  <c r="I59" i="11" s="1"/>
  <c r="I60" i="11" s="1"/>
  <c r="I61" i="11" s="1"/>
  <c r="I62" i="11" s="1"/>
  <c r="I63" i="11" s="1"/>
  <c r="I64" i="11" s="1"/>
  <c r="I65" i="11" s="1"/>
  <c r="I66" i="11" s="1"/>
  <c r="I67" i="11" s="1"/>
  <c r="I68" i="11" s="1"/>
  <c r="I69" i="11" s="1"/>
  <c r="I70" i="11" s="1"/>
  <c r="I71" i="11" s="1"/>
  <c r="I72" i="11" s="1"/>
  <c r="I73" i="11" s="1"/>
  <c r="I74" i="11" s="1"/>
  <c r="I75" i="11" s="1"/>
  <c r="I76" i="11" s="1"/>
  <c r="I77" i="11" s="1"/>
  <c r="I78" i="11" s="1"/>
  <c r="I79" i="11" s="1"/>
  <c r="I80" i="11" s="1"/>
  <c r="H47" i="1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74" i="11" s="1"/>
  <c r="H75" i="11" s="1"/>
  <c r="H76" i="11" s="1"/>
  <c r="H77" i="11" s="1"/>
  <c r="H78" i="11" s="1"/>
  <c r="H79" i="11" s="1"/>
  <c r="H80" i="11" s="1"/>
  <c r="I17" i="13"/>
  <c r="I16" i="13" l="1"/>
  <c r="C29" i="13" l="1"/>
  <c r="H8" i="18"/>
  <c r="I8" i="18"/>
  <c r="J8" i="18"/>
  <c r="K8" i="18"/>
  <c r="L8" i="18"/>
  <c r="M8" i="18"/>
  <c r="N8" i="18"/>
  <c r="O8" i="18"/>
  <c r="P8" i="18"/>
  <c r="Q8" i="18"/>
  <c r="R8" i="18"/>
  <c r="S8" i="18"/>
  <c r="T8" i="18"/>
  <c r="H9" i="18"/>
  <c r="I9" i="18"/>
  <c r="J9" i="18"/>
  <c r="K9" i="18"/>
  <c r="L9" i="18"/>
  <c r="M9" i="18"/>
  <c r="N9" i="18"/>
  <c r="O9" i="18"/>
  <c r="P9" i="18"/>
  <c r="Q9" i="18"/>
  <c r="R9" i="18"/>
  <c r="S9" i="18"/>
  <c r="T9" i="18"/>
  <c r="H11" i="18"/>
  <c r="I11" i="18"/>
  <c r="J11" i="18"/>
  <c r="K11" i="18"/>
  <c r="L11" i="18"/>
  <c r="M11" i="18"/>
  <c r="N11" i="18"/>
  <c r="O11" i="18"/>
  <c r="P11" i="18"/>
  <c r="Q11" i="18"/>
  <c r="R11" i="18"/>
  <c r="S11" i="18"/>
  <c r="T11" i="18"/>
  <c r="H13" i="18"/>
  <c r="I13" i="18"/>
  <c r="J13" i="18"/>
  <c r="K13" i="18"/>
  <c r="L13" i="18"/>
  <c r="M13" i="18"/>
  <c r="N13" i="18"/>
  <c r="O13" i="18"/>
  <c r="P13" i="18"/>
  <c r="Q13" i="18"/>
  <c r="R13" i="18"/>
  <c r="S13" i="18"/>
  <c r="T13" i="18"/>
  <c r="H14" i="18"/>
  <c r="I14" i="18"/>
  <c r="J14" i="18"/>
  <c r="K14" i="18"/>
  <c r="L14" i="18"/>
  <c r="M14" i="18"/>
  <c r="N14" i="18"/>
  <c r="O14" i="18"/>
  <c r="P14" i="18"/>
  <c r="Q14" i="18"/>
  <c r="R14" i="18"/>
  <c r="S14" i="18"/>
  <c r="T14" i="18"/>
  <c r="H15" i="18"/>
  <c r="I15" i="18"/>
  <c r="J15" i="18"/>
  <c r="K15" i="18"/>
  <c r="L15" i="18"/>
  <c r="M15" i="18"/>
  <c r="N15" i="18"/>
  <c r="O15" i="18"/>
  <c r="P15" i="18"/>
  <c r="Q15" i="18"/>
  <c r="R15" i="18"/>
  <c r="S15" i="18"/>
  <c r="T15" i="18"/>
  <c r="H23" i="18"/>
  <c r="I23" i="18"/>
  <c r="J23" i="18"/>
  <c r="K23" i="18"/>
  <c r="L23" i="18"/>
  <c r="M23" i="18"/>
  <c r="N23" i="18"/>
  <c r="O23" i="18"/>
  <c r="P23" i="18"/>
  <c r="Q23" i="18"/>
  <c r="R23" i="18"/>
  <c r="S23" i="18"/>
  <c r="T23" i="18"/>
  <c r="H26" i="18"/>
  <c r="I26" i="18"/>
  <c r="J26" i="18"/>
  <c r="K26" i="18"/>
  <c r="L26" i="18"/>
  <c r="M26" i="18"/>
  <c r="N26" i="18"/>
  <c r="O26" i="18"/>
  <c r="P26" i="18"/>
  <c r="Q26" i="18"/>
  <c r="R26" i="18"/>
  <c r="S26" i="18"/>
  <c r="T26" i="18"/>
  <c r="D23" i="18"/>
  <c r="E23" i="18"/>
  <c r="F23" i="18"/>
  <c r="G23" i="18"/>
  <c r="D26" i="18"/>
  <c r="E26" i="18"/>
  <c r="F26" i="18"/>
  <c r="G26" i="18"/>
  <c r="C26" i="18"/>
  <c r="C23" i="18"/>
  <c r="D8" i="18"/>
  <c r="E8" i="18"/>
  <c r="F8" i="18"/>
  <c r="G8" i="18"/>
  <c r="D9" i="18"/>
  <c r="E9" i="18"/>
  <c r="F9" i="18"/>
  <c r="G9" i="18"/>
  <c r="D11" i="18"/>
  <c r="E11" i="18"/>
  <c r="F11" i="18"/>
  <c r="G11" i="18"/>
  <c r="D13" i="18"/>
  <c r="E13" i="18"/>
  <c r="F13" i="18"/>
  <c r="G13" i="18"/>
  <c r="D14" i="18"/>
  <c r="E14" i="18"/>
  <c r="F14" i="18"/>
  <c r="G14" i="18"/>
  <c r="D15" i="18"/>
  <c r="E15" i="18"/>
  <c r="F15" i="18"/>
  <c r="G15" i="18"/>
  <c r="C11" i="18"/>
  <c r="C13" i="18"/>
  <c r="C14" i="18"/>
  <c r="C15" i="18"/>
  <c r="C8" i="18"/>
  <c r="C9" i="18"/>
  <c r="R6" i="18"/>
  <c r="S6" i="18"/>
  <c r="T6" i="18" s="1"/>
  <c r="F6" i="18"/>
  <c r="G6" i="18" s="1"/>
  <c r="H6" i="18" s="1"/>
  <c r="I6" i="18" s="1"/>
  <c r="J6" i="18" s="1"/>
  <c r="K6" i="18" s="1"/>
  <c r="L6" i="18" s="1"/>
  <c r="M6" i="18" s="1"/>
  <c r="N6" i="18" s="1"/>
  <c r="O6" i="18" s="1"/>
  <c r="P6" i="18" s="1"/>
  <c r="Q6" i="18" s="1"/>
  <c r="E6" i="18"/>
  <c r="B27" i="18"/>
  <c r="B26" i="18"/>
  <c r="B25" i="18"/>
  <c r="B23" i="18"/>
  <c r="B20" i="18"/>
  <c r="B19" i="18"/>
  <c r="B18" i="18"/>
  <c r="B16" i="18"/>
  <c r="B15" i="18"/>
  <c r="B14" i="18"/>
  <c r="B13" i="18"/>
  <c r="B12" i="18"/>
  <c r="B11" i="18"/>
  <c r="B10" i="18"/>
  <c r="B9" i="18"/>
  <c r="B8" i="18"/>
  <c r="B7" i="18"/>
  <c r="E32" i="16" l="1"/>
  <c r="F32" i="16"/>
  <c r="G32" i="16"/>
  <c r="D32" i="16"/>
  <c r="C31" i="16"/>
  <c r="C30" i="16"/>
  <c r="D29" i="16"/>
  <c r="E29" i="16"/>
  <c r="F29" i="16"/>
  <c r="G29" i="16"/>
  <c r="C29" i="16"/>
  <c r="C27" i="16"/>
  <c r="D26" i="16"/>
  <c r="E26" i="16"/>
  <c r="F26" i="16"/>
  <c r="G26" i="16"/>
  <c r="C26" i="16"/>
  <c r="C25" i="16"/>
  <c r="D23" i="16"/>
  <c r="E23" i="16"/>
  <c r="F23" i="16"/>
  <c r="G23" i="16"/>
  <c r="C23" i="16"/>
  <c r="C22" i="16"/>
  <c r="D19" i="16"/>
  <c r="E19" i="16"/>
  <c r="F19" i="16"/>
  <c r="G19" i="16"/>
  <c r="C20" i="16"/>
  <c r="C19" i="16"/>
  <c r="D18" i="16"/>
  <c r="E18" i="16"/>
  <c r="F18" i="16"/>
  <c r="G18" i="16"/>
  <c r="C18" i="16"/>
  <c r="D16" i="16"/>
  <c r="E16" i="16"/>
  <c r="F16" i="16"/>
  <c r="G16" i="16"/>
  <c r="C12" i="16"/>
  <c r="C13" i="16"/>
  <c r="C14" i="16"/>
  <c r="C15" i="16"/>
  <c r="C16" i="16"/>
  <c r="D11" i="16"/>
  <c r="E11" i="16"/>
  <c r="F11" i="16"/>
  <c r="G11" i="16"/>
  <c r="D12" i="16"/>
  <c r="E12" i="16"/>
  <c r="F12" i="16"/>
  <c r="G12" i="16"/>
  <c r="D13" i="16"/>
  <c r="E13" i="16"/>
  <c r="F13" i="16"/>
  <c r="G13" i="16"/>
  <c r="D14" i="16"/>
  <c r="E14" i="16"/>
  <c r="F14" i="16"/>
  <c r="G14" i="16"/>
  <c r="D15" i="16"/>
  <c r="E15" i="16"/>
  <c r="F15" i="16"/>
  <c r="G15" i="16"/>
  <c r="C11" i="16"/>
  <c r="D8" i="16"/>
  <c r="E8" i="16"/>
  <c r="F8" i="16"/>
  <c r="G8" i="16"/>
  <c r="D9" i="16"/>
  <c r="E9" i="16"/>
  <c r="F9" i="16"/>
  <c r="G9" i="16"/>
  <c r="D10" i="16"/>
  <c r="E10" i="16"/>
  <c r="F10" i="16"/>
  <c r="G10" i="16"/>
  <c r="C10" i="16"/>
  <c r="C9" i="16"/>
  <c r="C8" i="16"/>
  <c r="C7" i="16"/>
  <c r="D7" i="16"/>
  <c r="E7" i="16"/>
  <c r="F7" i="16"/>
  <c r="G7" i="16"/>
  <c r="B8" i="16"/>
  <c r="B9" i="16"/>
  <c r="B10" i="16"/>
  <c r="B11" i="16"/>
  <c r="B12" i="16"/>
  <c r="B13" i="16"/>
  <c r="B14" i="16"/>
  <c r="B15" i="16"/>
  <c r="B16" i="16"/>
  <c r="B18" i="16"/>
  <c r="B19" i="16"/>
  <c r="B20" i="16"/>
  <c r="B23" i="16"/>
  <c r="B25" i="16"/>
  <c r="B26" i="16"/>
  <c r="B27" i="16"/>
  <c r="B7" i="16"/>
  <c r="F6" i="16"/>
  <c r="G6" i="16" s="1"/>
  <c r="E6" i="16"/>
  <c r="Q14" i="1" l="1"/>
  <c r="J17" i="13" l="1"/>
  <c r="K17" i="13" s="1"/>
  <c r="L17" i="13" s="1"/>
  <c r="M17" i="13" s="1"/>
  <c r="N17" i="13" s="1"/>
  <c r="O17" i="13" s="1"/>
  <c r="P17" i="13" s="1"/>
  <c r="Q17" i="13" s="1"/>
  <c r="R17" i="13" s="1"/>
  <c r="S17" i="13" s="1"/>
  <c r="T17" i="13" s="1"/>
  <c r="U17" i="13" s="1"/>
  <c r="V17" i="13" s="1"/>
  <c r="W17" i="13" s="1"/>
  <c r="X17" i="13" s="1"/>
  <c r="Y17" i="13" s="1"/>
  <c r="Z17" i="13" s="1"/>
  <c r="AA17" i="13" s="1"/>
  <c r="C17" i="14"/>
  <c r="C15" i="15"/>
  <c r="F7" i="14"/>
  <c r="K8" i="15" s="1"/>
  <c r="J10" i="15"/>
  <c r="J9" i="15"/>
  <c r="J8" i="15"/>
  <c r="J7" i="15"/>
  <c r="J6" i="15"/>
  <c r="J11" i="15" s="1"/>
  <c r="K9" i="15" l="1"/>
  <c r="K6" i="15"/>
  <c r="K10" i="15"/>
  <c r="K7" i="15"/>
  <c r="F9" i="14"/>
  <c r="D15" i="14" s="1"/>
  <c r="C16" i="15"/>
  <c r="K11" i="15" l="1"/>
  <c r="C19" i="15" s="1"/>
  <c r="C8" i="14" s="1"/>
  <c r="C9" i="14" s="1"/>
  <c r="D16" i="14" s="1"/>
  <c r="D17" i="14" l="1"/>
  <c r="C20" i="14" s="1"/>
  <c r="C34" i="13" s="1"/>
  <c r="C35" i="13" l="1"/>
  <c r="C33" i="13"/>
  <c r="P18" i="13"/>
  <c r="I18" i="13"/>
  <c r="O18" i="13"/>
  <c r="R18" i="13"/>
  <c r="Q18" i="13"/>
  <c r="S18" i="13"/>
  <c r="L18" i="13"/>
  <c r="AA18" i="13"/>
  <c r="K18" i="13"/>
  <c r="N18" i="13"/>
  <c r="T18" i="13"/>
  <c r="V18" i="13"/>
  <c r="X18" i="13"/>
  <c r="U18" i="13"/>
  <c r="W18" i="13"/>
  <c r="Z18" i="13"/>
  <c r="J18" i="13"/>
  <c r="M18" i="13"/>
  <c r="Y18" i="13"/>
  <c r="D8" i="13" l="1"/>
  <c r="D12" i="13" s="1"/>
  <c r="D7" i="13"/>
  <c r="D9" i="13" s="1"/>
  <c r="D11" i="13" s="1"/>
  <c r="D14" i="13" s="1"/>
  <c r="E7" i="13"/>
  <c r="F7" i="13"/>
  <c r="G7" i="13"/>
  <c r="H7" i="13"/>
  <c r="B7" i="13"/>
  <c r="D6" i="13"/>
  <c r="E6" i="13"/>
  <c r="F6" i="13"/>
  <c r="G6" i="13"/>
  <c r="H6" i="13"/>
  <c r="B6" i="13"/>
  <c r="E5" i="13"/>
  <c r="F5" i="13" s="1"/>
  <c r="G5" i="13" s="1"/>
  <c r="H5" i="13" s="1"/>
  <c r="I5" i="13" s="1"/>
  <c r="J5" i="13" s="1"/>
  <c r="K5" i="13" s="1"/>
  <c r="L5" i="13" s="1"/>
  <c r="M5" i="13" s="1"/>
  <c r="N5" i="13" s="1"/>
  <c r="O5" i="13" s="1"/>
  <c r="P5" i="13" s="1"/>
  <c r="Q5" i="13" s="1"/>
  <c r="R5" i="13" s="1"/>
  <c r="S5" i="13" s="1"/>
  <c r="T5" i="13" s="1"/>
  <c r="U5" i="13" s="1"/>
  <c r="V5" i="13" s="1"/>
  <c r="W5" i="13" s="1"/>
  <c r="X5" i="13" s="1"/>
  <c r="Y5" i="13" s="1"/>
  <c r="Z5" i="13" s="1"/>
  <c r="AA5" i="13" s="1"/>
  <c r="C14" i="12" l="1"/>
  <c r="R3" i="12" l="1"/>
  <c r="F9" i="12"/>
  <c r="E9" i="12"/>
  <c r="D9" i="12"/>
  <c r="C9" i="12"/>
  <c r="P6" i="12"/>
  <c r="P9" i="12" s="1"/>
  <c r="O6" i="12"/>
  <c r="O9" i="12" s="1"/>
  <c r="N6" i="12"/>
  <c r="N9" i="12" s="1"/>
  <c r="M5" i="12"/>
  <c r="M9" i="12" s="1"/>
  <c r="L5" i="12"/>
  <c r="L9" i="12" s="1"/>
  <c r="K5" i="12"/>
  <c r="K9" i="12" s="1"/>
  <c r="J5" i="12"/>
  <c r="J9" i="12" s="1"/>
  <c r="I5" i="12"/>
  <c r="I9" i="12" s="1"/>
  <c r="H5" i="12"/>
  <c r="H9" i="12" s="1"/>
  <c r="G5" i="12"/>
  <c r="G9" i="12" s="1"/>
  <c r="D3" i="12"/>
  <c r="E3" i="12" s="1"/>
  <c r="F3" i="12" s="1"/>
  <c r="G3" i="12" s="1"/>
  <c r="H3" i="12" s="1"/>
  <c r="I3" i="12" s="1"/>
  <c r="J3" i="12" s="1"/>
  <c r="K3" i="12" s="1"/>
  <c r="L3" i="12" s="1"/>
  <c r="M3" i="12" s="1"/>
  <c r="N3" i="12" s="1"/>
  <c r="O3" i="12" s="1"/>
  <c r="P3" i="12" s="1"/>
  <c r="Q3" i="12" s="1"/>
  <c r="D2" i="12"/>
  <c r="E2" i="12" s="1"/>
  <c r="F2" i="12" s="1"/>
  <c r="G2" i="12" s="1"/>
  <c r="H2" i="12" s="1"/>
  <c r="I2" i="12" s="1"/>
  <c r="J2" i="12" s="1"/>
  <c r="K2" i="12" s="1"/>
  <c r="L2" i="12" s="1"/>
  <c r="M2" i="12" s="1"/>
  <c r="N2" i="12" s="1"/>
  <c r="O2" i="12" s="1"/>
  <c r="P2" i="12" s="1"/>
  <c r="Q2" i="12" s="1"/>
  <c r="R2" i="12" s="1"/>
  <c r="D19" i="11"/>
  <c r="D20" i="11" s="1"/>
  <c r="D21" i="11" s="1"/>
  <c r="D22" i="11" s="1"/>
  <c r="D23" i="11" s="1"/>
  <c r="D24" i="11" s="1"/>
  <c r="D25" i="11" s="1"/>
  <c r="D26" i="11" s="1"/>
  <c r="D27" i="11" s="1"/>
  <c r="D28" i="11" s="1"/>
  <c r="D29" i="11" s="1"/>
  <c r="D30" i="11" s="1"/>
  <c r="D31" i="11" s="1"/>
  <c r="D32" i="11" s="1"/>
  <c r="D33" i="11" s="1"/>
  <c r="D34" i="11" s="1"/>
  <c r="D35" i="11" s="1"/>
  <c r="D36" i="11" s="1"/>
  <c r="D10" i="12" l="1"/>
  <c r="L10" i="12"/>
  <c r="F10" i="12"/>
  <c r="N10" i="12"/>
  <c r="J10" i="12"/>
  <c r="G10" i="12"/>
  <c r="O10" i="12"/>
  <c r="P10" i="12"/>
  <c r="H10" i="12"/>
  <c r="K10" i="12"/>
  <c r="M10" i="12"/>
  <c r="I10" i="12"/>
  <c r="E10" i="12"/>
  <c r="C13" i="12" l="1"/>
  <c r="C16" i="12"/>
  <c r="E5" i="9"/>
  <c r="F5" i="9" s="1"/>
  <c r="G5" i="9" s="1"/>
  <c r="H5" i="9" s="1"/>
  <c r="I5" i="9" s="1"/>
  <c r="J5" i="9" s="1"/>
  <c r="K5" i="9" s="1"/>
  <c r="L5" i="9" s="1"/>
  <c r="M5" i="9" s="1"/>
  <c r="N5" i="9" s="1"/>
  <c r="O5" i="9" s="1"/>
  <c r="P5" i="9" s="1"/>
  <c r="Q5" i="9" s="1"/>
  <c r="R5" i="9" s="1"/>
  <c r="S5" i="9" s="1"/>
  <c r="T5" i="9" s="1"/>
  <c r="U5" i="9" s="1"/>
  <c r="V5" i="9" s="1"/>
  <c r="W5" i="9" s="1"/>
  <c r="X5" i="9" s="1"/>
  <c r="Y5" i="9" s="1"/>
  <c r="Z5" i="9" s="1"/>
  <c r="AA5" i="9" s="1"/>
  <c r="AI18" i="11"/>
  <c r="AI19" i="11" s="1"/>
  <c r="AI20" i="11" s="1"/>
  <c r="AI21" i="11" s="1"/>
  <c r="AI22" i="11" s="1"/>
  <c r="AI23" i="11" s="1"/>
  <c r="AI24" i="11" s="1"/>
  <c r="AI25" i="11" s="1"/>
  <c r="AI26" i="11" s="1"/>
  <c r="AI27" i="11" s="1"/>
  <c r="AI28" i="11" s="1"/>
  <c r="AI29" i="11" s="1"/>
  <c r="AI30" i="11" s="1"/>
  <c r="AI31" i="11" s="1"/>
  <c r="AI32" i="11" s="1"/>
  <c r="AI33" i="11" s="1"/>
  <c r="AI34" i="11" s="1"/>
  <c r="AI35" i="11" s="1"/>
  <c r="AI36" i="11" s="1"/>
  <c r="AH18" i="11"/>
  <c r="AH19" i="11" s="1"/>
  <c r="AH20" i="11" s="1"/>
  <c r="AH21" i="11" s="1"/>
  <c r="AH22" i="11" s="1"/>
  <c r="AH23" i="11" s="1"/>
  <c r="AH24" i="11" s="1"/>
  <c r="AH25" i="11" s="1"/>
  <c r="AH26" i="11" s="1"/>
  <c r="AH27" i="11" s="1"/>
  <c r="AH28" i="11" s="1"/>
  <c r="AH29" i="11" s="1"/>
  <c r="AH30" i="11" s="1"/>
  <c r="AH31" i="11" s="1"/>
  <c r="AH32" i="11" s="1"/>
  <c r="AH33" i="11" s="1"/>
  <c r="AH34" i="11" s="1"/>
  <c r="AH35" i="11" s="1"/>
  <c r="AH36" i="11" s="1"/>
  <c r="AG18" i="11"/>
  <c r="AG19" i="11" s="1"/>
  <c r="AG20" i="11" s="1"/>
  <c r="AG21" i="11" s="1"/>
  <c r="AG22" i="11" s="1"/>
  <c r="AG23" i="11" s="1"/>
  <c r="AG24" i="11" s="1"/>
  <c r="AG25" i="11" s="1"/>
  <c r="AG26" i="11" s="1"/>
  <c r="AG27" i="11" s="1"/>
  <c r="AG28" i="11" s="1"/>
  <c r="AG29" i="11" s="1"/>
  <c r="AG30" i="11" s="1"/>
  <c r="AG31" i="11" s="1"/>
  <c r="AG32" i="11" s="1"/>
  <c r="AG33" i="11" s="1"/>
  <c r="AG34" i="11" s="1"/>
  <c r="AG35" i="11" s="1"/>
  <c r="AG36" i="11" s="1"/>
  <c r="AF18" i="11"/>
  <c r="AF19" i="11" s="1"/>
  <c r="AF20" i="11" s="1"/>
  <c r="AF21" i="11" s="1"/>
  <c r="AF22" i="11" s="1"/>
  <c r="AF23" i="11" s="1"/>
  <c r="AF24" i="11" s="1"/>
  <c r="AF25" i="11" s="1"/>
  <c r="AF26" i="11" s="1"/>
  <c r="AF27" i="11" s="1"/>
  <c r="AF28" i="11" s="1"/>
  <c r="AF29" i="11" s="1"/>
  <c r="AF30" i="11" s="1"/>
  <c r="AF31" i="11" s="1"/>
  <c r="AF32" i="11" s="1"/>
  <c r="AF33" i="11" s="1"/>
  <c r="AF34" i="11" s="1"/>
  <c r="AF35" i="11" s="1"/>
  <c r="AF36" i="11" s="1"/>
  <c r="AE18" i="11"/>
  <c r="AE19" i="11" s="1"/>
  <c r="AE20" i="11" s="1"/>
  <c r="AE21" i="11" s="1"/>
  <c r="AE22" i="11" s="1"/>
  <c r="AE23" i="11" s="1"/>
  <c r="AE24" i="11" s="1"/>
  <c r="AE25" i="11" s="1"/>
  <c r="AE26" i="11" s="1"/>
  <c r="AE27" i="11" s="1"/>
  <c r="AE28" i="11" s="1"/>
  <c r="AE29" i="11" s="1"/>
  <c r="AE30" i="11" s="1"/>
  <c r="AE31" i="11" s="1"/>
  <c r="AE32" i="11" s="1"/>
  <c r="AE33" i="11" s="1"/>
  <c r="AE34" i="11" s="1"/>
  <c r="AE35" i="11" s="1"/>
  <c r="AE36" i="11" s="1"/>
  <c r="AD18" i="11"/>
  <c r="AD19" i="11" s="1"/>
  <c r="AD20" i="11" s="1"/>
  <c r="AD21" i="11" s="1"/>
  <c r="AD22" i="11" s="1"/>
  <c r="AD23" i="11" s="1"/>
  <c r="AD24" i="11" s="1"/>
  <c r="AD25" i="11" s="1"/>
  <c r="AD26" i="11" s="1"/>
  <c r="AD27" i="11" s="1"/>
  <c r="AD28" i="11" s="1"/>
  <c r="AD29" i="11" s="1"/>
  <c r="AD30" i="11" s="1"/>
  <c r="AD31" i="11" s="1"/>
  <c r="AD32" i="11" s="1"/>
  <c r="AD33" i="11" s="1"/>
  <c r="AD34" i="11" s="1"/>
  <c r="AD35" i="11" s="1"/>
  <c r="AD36" i="11" s="1"/>
  <c r="AC18" i="11"/>
  <c r="AC19" i="11" s="1"/>
  <c r="AC20" i="11" s="1"/>
  <c r="AC21" i="11" s="1"/>
  <c r="AC22" i="11" s="1"/>
  <c r="AC23" i="11" s="1"/>
  <c r="AC24" i="11" s="1"/>
  <c r="AC25" i="11" s="1"/>
  <c r="AC26" i="11" s="1"/>
  <c r="AC27" i="11" s="1"/>
  <c r="AC28" i="11" s="1"/>
  <c r="AC29" i="11" s="1"/>
  <c r="AC30" i="11" s="1"/>
  <c r="AC31" i="11" s="1"/>
  <c r="AC32" i="11" s="1"/>
  <c r="AC33" i="11" s="1"/>
  <c r="AC34" i="11" s="1"/>
  <c r="AC35" i="11" s="1"/>
  <c r="AC36" i="11" s="1"/>
  <c r="AA18" i="11"/>
  <c r="AA19" i="11" s="1"/>
  <c r="AA20" i="11" s="1"/>
  <c r="AA21" i="11" s="1"/>
  <c r="AA22" i="11" s="1"/>
  <c r="AA23" i="11" s="1"/>
  <c r="AA24" i="11" s="1"/>
  <c r="AA25" i="11" s="1"/>
  <c r="AA26" i="11" s="1"/>
  <c r="AA27" i="11" s="1"/>
  <c r="AA28" i="11" s="1"/>
  <c r="AA29" i="11" s="1"/>
  <c r="AA30" i="11" s="1"/>
  <c r="AA31" i="11" s="1"/>
  <c r="AA32" i="11" s="1"/>
  <c r="AA33" i="11" s="1"/>
  <c r="AA34" i="11" s="1"/>
  <c r="AA35" i="11" s="1"/>
  <c r="AA36" i="11" s="1"/>
  <c r="Z18" i="11"/>
  <c r="Z19" i="11" s="1"/>
  <c r="Z20" i="11" s="1"/>
  <c r="Z21" i="11" s="1"/>
  <c r="Z22" i="11" s="1"/>
  <c r="Z23" i="11" s="1"/>
  <c r="Z24" i="11" s="1"/>
  <c r="Z25" i="11" s="1"/>
  <c r="Z26" i="11" s="1"/>
  <c r="Z27" i="11" s="1"/>
  <c r="Z28" i="11" s="1"/>
  <c r="Z29" i="11" s="1"/>
  <c r="Z30" i="11" s="1"/>
  <c r="Z31" i="11" s="1"/>
  <c r="Z32" i="11" s="1"/>
  <c r="Z33" i="11" s="1"/>
  <c r="Z34" i="11" s="1"/>
  <c r="Z35" i="11" s="1"/>
  <c r="Z36" i="11" s="1"/>
  <c r="Y18" i="11"/>
  <c r="Y19" i="11" s="1"/>
  <c r="Y20" i="11" s="1"/>
  <c r="Y21" i="11" s="1"/>
  <c r="Y22" i="11" s="1"/>
  <c r="Y23" i="11" s="1"/>
  <c r="Y24" i="11" s="1"/>
  <c r="Y25" i="11" s="1"/>
  <c r="Y26" i="11" s="1"/>
  <c r="Y27" i="11" s="1"/>
  <c r="Y28" i="11" s="1"/>
  <c r="Y29" i="11" s="1"/>
  <c r="Y30" i="11" s="1"/>
  <c r="Y31" i="11" s="1"/>
  <c r="Y32" i="11" s="1"/>
  <c r="Y33" i="11" s="1"/>
  <c r="Y34" i="11" s="1"/>
  <c r="Y35" i="11" s="1"/>
  <c r="Y36" i="11" s="1"/>
  <c r="X18" i="11"/>
  <c r="X19" i="11" s="1"/>
  <c r="X20" i="11" s="1"/>
  <c r="X21" i="11" s="1"/>
  <c r="X22" i="11" s="1"/>
  <c r="X23" i="11" s="1"/>
  <c r="X24" i="11" s="1"/>
  <c r="X25" i="11" s="1"/>
  <c r="X26" i="11" s="1"/>
  <c r="X27" i="11" s="1"/>
  <c r="X28" i="11" s="1"/>
  <c r="X29" i="11" s="1"/>
  <c r="X30" i="11" s="1"/>
  <c r="X31" i="11" s="1"/>
  <c r="X32" i="11" s="1"/>
  <c r="X33" i="11" s="1"/>
  <c r="X34" i="11" s="1"/>
  <c r="X35" i="11" s="1"/>
  <c r="X36" i="11" s="1"/>
  <c r="W18" i="11"/>
  <c r="W19" i="11" s="1"/>
  <c r="W20" i="11" s="1"/>
  <c r="W21" i="11" s="1"/>
  <c r="W22" i="11" s="1"/>
  <c r="W23" i="11" s="1"/>
  <c r="W24" i="11" s="1"/>
  <c r="W25" i="11" s="1"/>
  <c r="W26" i="11" s="1"/>
  <c r="W27" i="11" s="1"/>
  <c r="W28" i="11" s="1"/>
  <c r="W29" i="11" s="1"/>
  <c r="W30" i="11" s="1"/>
  <c r="W31" i="11" s="1"/>
  <c r="W32" i="11" s="1"/>
  <c r="W33" i="11" s="1"/>
  <c r="W34" i="11" s="1"/>
  <c r="W35" i="11" s="1"/>
  <c r="W36" i="11" s="1"/>
  <c r="V18" i="11"/>
  <c r="V19" i="11" s="1"/>
  <c r="V20" i="11" s="1"/>
  <c r="V21" i="11" s="1"/>
  <c r="V22" i="11" s="1"/>
  <c r="V23" i="11" s="1"/>
  <c r="V24" i="11" s="1"/>
  <c r="V25" i="11" s="1"/>
  <c r="V26" i="11" s="1"/>
  <c r="V27" i="11" s="1"/>
  <c r="V28" i="11" s="1"/>
  <c r="V29" i="11" s="1"/>
  <c r="V30" i="11" s="1"/>
  <c r="V31" i="11" s="1"/>
  <c r="V32" i="11" s="1"/>
  <c r="V33" i="11" s="1"/>
  <c r="V34" i="11" s="1"/>
  <c r="V35" i="11" s="1"/>
  <c r="V36" i="11" s="1"/>
  <c r="U18" i="11"/>
  <c r="U19" i="11" s="1"/>
  <c r="U20" i="11" s="1"/>
  <c r="U21" i="11" s="1"/>
  <c r="U22" i="11" s="1"/>
  <c r="U23" i="11" s="1"/>
  <c r="U24" i="11" s="1"/>
  <c r="U25" i="11" s="1"/>
  <c r="U26" i="11" s="1"/>
  <c r="U27" i="11" s="1"/>
  <c r="U28" i="11" s="1"/>
  <c r="U29" i="11" s="1"/>
  <c r="U30" i="11" s="1"/>
  <c r="U31" i="11" s="1"/>
  <c r="U32" i="11" s="1"/>
  <c r="U33" i="11" s="1"/>
  <c r="U34" i="11" s="1"/>
  <c r="U35" i="11" s="1"/>
  <c r="U36" i="11" s="1"/>
  <c r="S18" i="11"/>
  <c r="S19" i="11" s="1"/>
  <c r="S20" i="11" s="1"/>
  <c r="S21" i="11" s="1"/>
  <c r="S22" i="11" s="1"/>
  <c r="S23" i="11" s="1"/>
  <c r="S24" i="11" s="1"/>
  <c r="S25" i="11" s="1"/>
  <c r="S26" i="11" s="1"/>
  <c r="S27" i="11" s="1"/>
  <c r="S28" i="11" s="1"/>
  <c r="S29" i="11" s="1"/>
  <c r="S30" i="11" s="1"/>
  <c r="S31" i="11" s="1"/>
  <c r="S32" i="11" s="1"/>
  <c r="S33" i="11" s="1"/>
  <c r="S34" i="11" s="1"/>
  <c r="S35" i="11" s="1"/>
  <c r="S36" i="11" s="1"/>
  <c r="R18" i="11"/>
  <c r="R19" i="11" s="1"/>
  <c r="R20" i="11" s="1"/>
  <c r="R21" i="11" s="1"/>
  <c r="R22" i="11" s="1"/>
  <c r="R23" i="11" s="1"/>
  <c r="R24" i="11" s="1"/>
  <c r="R25" i="11" s="1"/>
  <c r="R26" i="11" s="1"/>
  <c r="R27" i="11" s="1"/>
  <c r="R28" i="11" s="1"/>
  <c r="R29" i="11" s="1"/>
  <c r="R30" i="11" s="1"/>
  <c r="R31" i="11" s="1"/>
  <c r="R32" i="11" s="1"/>
  <c r="R33" i="11" s="1"/>
  <c r="R34" i="11" s="1"/>
  <c r="R35" i="11" s="1"/>
  <c r="R36" i="11" s="1"/>
  <c r="Q18" i="11"/>
  <c r="Q19" i="11" s="1"/>
  <c r="Q20" i="11" s="1"/>
  <c r="Q21" i="11" s="1"/>
  <c r="Q22" i="11" s="1"/>
  <c r="Q23" i="11" s="1"/>
  <c r="Q24" i="11" s="1"/>
  <c r="Q25" i="11" s="1"/>
  <c r="Q26" i="11" s="1"/>
  <c r="Q27" i="11" s="1"/>
  <c r="Q28" i="11" s="1"/>
  <c r="Q29" i="11" s="1"/>
  <c r="Q30" i="11" s="1"/>
  <c r="Q31" i="11" s="1"/>
  <c r="Q32" i="11" s="1"/>
  <c r="Q33" i="11" s="1"/>
  <c r="Q34" i="11" s="1"/>
  <c r="Q35" i="11" s="1"/>
  <c r="Q36" i="11" s="1"/>
  <c r="P18" i="11"/>
  <c r="P19" i="11" s="1"/>
  <c r="P20" i="11" s="1"/>
  <c r="P21" i="11" s="1"/>
  <c r="P22" i="11" s="1"/>
  <c r="P23" i="11" s="1"/>
  <c r="P24" i="11" s="1"/>
  <c r="P25" i="11" s="1"/>
  <c r="P26" i="11" s="1"/>
  <c r="P27" i="11" s="1"/>
  <c r="P28" i="11" s="1"/>
  <c r="P29" i="11" s="1"/>
  <c r="P30" i="11" s="1"/>
  <c r="P31" i="11" s="1"/>
  <c r="P32" i="11" s="1"/>
  <c r="P33" i="11" s="1"/>
  <c r="P34" i="11" s="1"/>
  <c r="P35" i="11" s="1"/>
  <c r="P36" i="11" s="1"/>
  <c r="O18" i="11"/>
  <c r="O19" i="11" s="1"/>
  <c r="O20" i="11" s="1"/>
  <c r="O21" i="11" s="1"/>
  <c r="O22" i="11" s="1"/>
  <c r="O23" i="11" s="1"/>
  <c r="O24" i="11" s="1"/>
  <c r="O25" i="11" s="1"/>
  <c r="O26" i="11" s="1"/>
  <c r="O27" i="11" s="1"/>
  <c r="O28" i="11" s="1"/>
  <c r="O29" i="11" s="1"/>
  <c r="O30" i="11" s="1"/>
  <c r="O31" i="11" s="1"/>
  <c r="O32" i="11" s="1"/>
  <c r="O33" i="11" s="1"/>
  <c r="O34" i="11" s="1"/>
  <c r="O35" i="11" s="1"/>
  <c r="O36" i="11" s="1"/>
  <c r="N18" i="11"/>
  <c r="N19" i="11" s="1"/>
  <c r="N20" i="11" s="1"/>
  <c r="N21" i="11" s="1"/>
  <c r="N22" i="11" s="1"/>
  <c r="N23" i="11" s="1"/>
  <c r="N24" i="11" s="1"/>
  <c r="N25" i="11" s="1"/>
  <c r="N26" i="11" s="1"/>
  <c r="N27" i="11" s="1"/>
  <c r="N28" i="11" s="1"/>
  <c r="N29" i="11" s="1"/>
  <c r="N30" i="11" s="1"/>
  <c r="N31" i="11" s="1"/>
  <c r="N32" i="11" s="1"/>
  <c r="N33" i="11" s="1"/>
  <c r="N34" i="11" s="1"/>
  <c r="N35" i="11" s="1"/>
  <c r="N36" i="11" s="1"/>
  <c r="M18" i="11"/>
  <c r="M19" i="11" s="1"/>
  <c r="M20" i="11" s="1"/>
  <c r="M21" i="11" s="1"/>
  <c r="M22" i="11" s="1"/>
  <c r="M23" i="11" s="1"/>
  <c r="M24" i="11" s="1"/>
  <c r="M25" i="11" s="1"/>
  <c r="M26" i="11" s="1"/>
  <c r="M27" i="11" s="1"/>
  <c r="M28" i="11" s="1"/>
  <c r="M29" i="11" s="1"/>
  <c r="M30" i="11" s="1"/>
  <c r="M31" i="11" s="1"/>
  <c r="M32" i="11" s="1"/>
  <c r="M33" i="11" s="1"/>
  <c r="M34" i="11" s="1"/>
  <c r="M35" i="11" s="1"/>
  <c r="M36" i="11" s="1"/>
  <c r="K18" i="11"/>
  <c r="K19" i="11" s="1"/>
  <c r="K20" i="11" s="1"/>
  <c r="K21" i="11" s="1"/>
  <c r="K22" i="11" s="1"/>
  <c r="K23" i="11" s="1"/>
  <c r="K24" i="11" s="1"/>
  <c r="K25" i="11" s="1"/>
  <c r="K26" i="11" s="1"/>
  <c r="K27" i="11" s="1"/>
  <c r="K28" i="11" s="1"/>
  <c r="K29" i="11" s="1"/>
  <c r="K30" i="11" s="1"/>
  <c r="K31" i="11" s="1"/>
  <c r="K32" i="11" s="1"/>
  <c r="K33" i="11" s="1"/>
  <c r="K34" i="11" s="1"/>
  <c r="K35" i="11" s="1"/>
  <c r="K36" i="11" s="1"/>
  <c r="J18" i="11"/>
  <c r="J19" i="11" s="1"/>
  <c r="J20" i="11" s="1"/>
  <c r="J21" i="11" s="1"/>
  <c r="J22" i="11" s="1"/>
  <c r="J23" i="11" s="1"/>
  <c r="J24" i="11" s="1"/>
  <c r="J25" i="11" s="1"/>
  <c r="J26" i="11" s="1"/>
  <c r="J27" i="11" s="1"/>
  <c r="J28" i="11" s="1"/>
  <c r="J29" i="11" s="1"/>
  <c r="J30" i="11" s="1"/>
  <c r="J31" i="11" s="1"/>
  <c r="J32" i="11" s="1"/>
  <c r="J33" i="11" s="1"/>
  <c r="J34" i="11" s="1"/>
  <c r="J35" i="11" s="1"/>
  <c r="J36" i="11" s="1"/>
  <c r="I18" i="11"/>
  <c r="I19" i="11" s="1"/>
  <c r="I20" i="11" s="1"/>
  <c r="I21" i="11" s="1"/>
  <c r="I22" i="11" s="1"/>
  <c r="I23" i="11" s="1"/>
  <c r="I24" i="11" s="1"/>
  <c r="I25" i="11" s="1"/>
  <c r="I26" i="11" s="1"/>
  <c r="I27" i="11" s="1"/>
  <c r="I28" i="11" s="1"/>
  <c r="I29" i="11" s="1"/>
  <c r="I30" i="11" s="1"/>
  <c r="I31" i="11" s="1"/>
  <c r="I32" i="11" s="1"/>
  <c r="I33" i="11" s="1"/>
  <c r="I34" i="11" s="1"/>
  <c r="I35" i="11" s="1"/>
  <c r="I36" i="11" s="1"/>
  <c r="H18" i="11"/>
  <c r="H19" i="11" s="1"/>
  <c r="H20" i="11" s="1"/>
  <c r="H21" i="11" s="1"/>
  <c r="H22" i="11" s="1"/>
  <c r="H23" i="11" s="1"/>
  <c r="H24" i="11" s="1"/>
  <c r="H25" i="11" s="1"/>
  <c r="H26" i="11" s="1"/>
  <c r="H27" i="11" s="1"/>
  <c r="H28" i="11" s="1"/>
  <c r="H29" i="11" s="1"/>
  <c r="H30" i="11" s="1"/>
  <c r="H31" i="11" s="1"/>
  <c r="H32" i="11" s="1"/>
  <c r="H33" i="11" s="1"/>
  <c r="H34" i="11" s="1"/>
  <c r="H35" i="11" s="1"/>
  <c r="H36" i="11" s="1"/>
  <c r="G18" i="11"/>
  <c r="G19" i="11" s="1"/>
  <c r="G20" i="11" s="1"/>
  <c r="G21" i="11" s="1"/>
  <c r="G22" i="11" s="1"/>
  <c r="G23" i="11" s="1"/>
  <c r="G24" i="11" s="1"/>
  <c r="G25" i="11" s="1"/>
  <c r="G26" i="11" s="1"/>
  <c r="G27" i="11" s="1"/>
  <c r="G28" i="11" s="1"/>
  <c r="G29" i="11" s="1"/>
  <c r="G30" i="11" s="1"/>
  <c r="G31" i="11" s="1"/>
  <c r="G32" i="11" s="1"/>
  <c r="G33" i="11" s="1"/>
  <c r="G34" i="11" s="1"/>
  <c r="G35" i="11" s="1"/>
  <c r="G36" i="11" s="1"/>
  <c r="F18" i="11"/>
  <c r="F19" i="11" s="1"/>
  <c r="F20" i="11" s="1"/>
  <c r="F21" i="11" s="1"/>
  <c r="F22" i="11" s="1"/>
  <c r="F23" i="11" s="1"/>
  <c r="F24" i="11" s="1"/>
  <c r="F25" i="11" s="1"/>
  <c r="F26" i="11" s="1"/>
  <c r="F27" i="11" s="1"/>
  <c r="F28" i="11" s="1"/>
  <c r="F29" i="11" s="1"/>
  <c r="F30" i="11" s="1"/>
  <c r="F31" i="11" s="1"/>
  <c r="F32" i="11" s="1"/>
  <c r="F33" i="11" s="1"/>
  <c r="F34" i="11" s="1"/>
  <c r="F35" i="11" s="1"/>
  <c r="F36" i="11" s="1"/>
  <c r="E18" i="11"/>
  <c r="E19" i="11" s="1"/>
  <c r="E20" i="11" s="1"/>
  <c r="E21" i="11" s="1"/>
  <c r="E22" i="11" s="1"/>
  <c r="E23" i="11" s="1"/>
  <c r="E24" i="11" s="1"/>
  <c r="E25" i="11" s="1"/>
  <c r="E26" i="11" s="1"/>
  <c r="E27" i="11" s="1"/>
  <c r="E28" i="11" s="1"/>
  <c r="E29" i="11" s="1"/>
  <c r="E30" i="11" s="1"/>
  <c r="E31" i="11" s="1"/>
  <c r="E32" i="11" s="1"/>
  <c r="E33" i="11" s="1"/>
  <c r="E34" i="11" s="1"/>
  <c r="E35" i="11" s="1"/>
  <c r="E36" i="11" s="1"/>
  <c r="I21" i="8"/>
  <c r="I23" i="8"/>
  <c r="I17" i="8"/>
  <c r="I15" i="8"/>
  <c r="I16" i="8"/>
  <c r="H26" i="8"/>
  <c r="G26" i="8"/>
  <c r="H17" i="8"/>
  <c r="G17" i="8"/>
  <c r="H16" i="8"/>
  <c r="H14" i="8" s="1"/>
  <c r="G16" i="8"/>
  <c r="G14" i="8" s="1"/>
  <c r="H21" i="8"/>
  <c r="G21" i="8"/>
  <c r="H23" i="8"/>
  <c r="G23" i="8"/>
  <c r="H15" i="8"/>
  <c r="G15" i="8"/>
  <c r="F26" i="8"/>
  <c r="H11" i="8"/>
  <c r="H10" i="8"/>
  <c r="G11" i="8"/>
  <c r="F11" i="8"/>
  <c r="E11" i="8"/>
  <c r="F10" i="8"/>
  <c r="E10" i="8"/>
  <c r="F17" i="8"/>
  <c r="E17" i="8"/>
  <c r="F18" i="8"/>
  <c r="F21" i="8"/>
  <c r="E21" i="8"/>
  <c r="F23" i="8"/>
  <c r="E23" i="8"/>
  <c r="F15" i="8"/>
  <c r="E15" i="8"/>
  <c r="F16" i="8"/>
  <c r="E16" i="8"/>
  <c r="F14" i="8"/>
  <c r="E14" i="8"/>
  <c r="L84" i="1" l="1"/>
  <c r="I14" i="8"/>
  <c r="E95" i="1"/>
  <c r="E97" i="1" l="1"/>
  <c r="E94" i="1"/>
  <c r="E57" i="1" l="1"/>
  <c r="C9" i="9"/>
  <c r="I6" i="4"/>
  <c r="H6" i="4"/>
  <c r="K115" i="3" l="1"/>
  <c r="C48" i="6" l="1"/>
  <c r="C91" i="6"/>
  <c r="C79" i="6"/>
  <c r="E120" i="1"/>
  <c r="F120" i="1"/>
  <c r="AT28" i="10"/>
  <c r="AT38" i="10" s="1"/>
  <c r="AS28" i="10"/>
  <c r="AS38" i="10" s="1"/>
  <c r="AR28" i="10"/>
  <c r="AR38" i="10" s="1"/>
  <c r="AQ28" i="10"/>
  <c r="AQ38" i="10" s="1"/>
  <c r="AP28" i="10"/>
  <c r="AP38" i="10" s="1"/>
  <c r="AO28" i="10"/>
  <c r="AO38" i="10" s="1"/>
  <c r="AN28" i="10"/>
  <c r="AN38" i="10" s="1"/>
  <c r="AM28" i="10"/>
  <c r="AM38" i="10" s="1"/>
  <c r="AL28" i="10"/>
  <c r="AL38" i="10" s="1"/>
  <c r="AK28" i="10"/>
  <c r="AK38" i="10" s="1"/>
  <c r="AJ28" i="10"/>
  <c r="AJ38" i="10" s="1"/>
  <c r="AT39" i="10"/>
  <c r="AS39" i="10"/>
  <c r="AR39" i="10"/>
  <c r="AQ39" i="10"/>
  <c r="AP39" i="10"/>
  <c r="AO39" i="10"/>
  <c r="AN39" i="10"/>
  <c r="AM39" i="10"/>
  <c r="AL39" i="10"/>
  <c r="AK39" i="10"/>
  <c r="AJ39" i="10"/>
  <c r="AT27" i="10"/>
  <c r="AS27" i="10"/>
  <c r="AR27" i="10"/>
  <c r="AQ27" i="10"/>
  <c r="AP27" i="10"/>
  <c r="AO27" i="10"/>
  <c r="AN27" i="10"/>
  <c r="AM27" i="10"/>
  <c r="AL27" i="10"/>
  <c r="AK27" i="10"/>
  <c r="AJ27" i="10"/>
  <c r="AT26" i="10"/>
  <c r="AS26" i="10"/>
  <c r="AR26" i="10"/>
  <c r="AQ26" i="10"/>
  <c r="AP26" i="10"/>
  <c r="AO26" i="10"/>
  <c r="AN26" i="10"/>
  <c r="AM26" i="10"/>
  <c r="AL26" i="10"/>
  <c r="AK26" i="10"/>
  <c r="AJ26" i="10"/>
  <c r="AT29" i="10"/>
  <c r="AS29" i="10"/>
  <c r="AR29" i="10"/>
  <c r="AQ29" i="10"/>
  <c r="AP29" i="10"/>
  <c r="AO29" i="10"/>
  <c r="AN29" i="10"/>
  <c r="AM29" i="10"/>
  <c r="AL29" i="10"/>
  <c r="AK29" i="10"/>
  <c r="AJ29" i="10"/>
  <c r="M6" i="4"/>
  <c r="L6" i="4"/>
  <c r="K6" i="4"/>
  <c r="D64" i="1"/>
  <c r="B65" i="1"/>
  <c r="B66" i="1" s="1"/>
  <c r="B67" i="1" s="1"/>
  <c r="B68" i="1" s="1"/>
  <c r="D68" i="1" s="1"/>
  <c r="J62" i="1"/>
  <c r="J64" i="1"/>
  <c r="E8" i="1"/>
  <c r="D40" i="11"/>
  <c r="R8" i="3"/>
  <c r="R9" i="3" s="1"/>
  <c r="E25" i="1"/>
  <c r="E24" i="1"/>
  <c r="E23" i="1"/>
  <c r="E22" i="1"/>
  <c r="E21" i="1"/>
  <c r="E20" i="1"/>
  <c r="E19" i="1"/>
  <c r="D61" i="11"/>
  <c r="D63" i="11"/>
  <c r="E28" i="1" s="1"/>
  <c r="D62" i="11"/>
  <c r="E27" i="1" s="1"/>
  <c r="B7" i="11"/>
  <c r="B8" i="11" s="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K43" i="3"/>
  <c r="AI43" i="3" s="1"/>
  <c r="J43" i="3"/>
  <c r="AH43" i="3" s="1"/>
  <c r="I43" i="3"/>
  <c r="AG43" i="3" s="1"/>
  <c r="H43" i="3"/>
  <c r="AF43" i="3" s="1"/>
  <c r="G43" i="3"/>
  <c r="AE43" i="3" s="1"/>
  <c r="F43" i="3"/>
  <c r="AD43" i="3" s="1"/>
  <c r="E43" i="3"/>
  <c r="AC43" i="3" s="1"/>
  <c r="E115" i="3"/>
  <c r="K7" i="3"/>
  <c r="AI7" i="3" s="1"/>
  <c r="J7" i="3"/>
  <c r="AH7" i="3" s="1"/>
  <c r="I7" i="3"/>
  <c r="AG7" i="3" s="1"/>
  <c r="H7" i="3"/>
  <c r="AF7" i="3" s="1"/>
  <c r="G7" i="3"/>
  <c r="AE7" i="3" s="1"/>
  <c r="F7" i="3"/>
  <c r="AD7" i="3" s="1"/>
  <c r="E7" i="3"/>
  <c r="AC7" i="3" s="1"/>
  <c r="E79" i="3"/>
  <c r="B41" i="3"/>
  <c r="B6" i="3"/>
  <c r="B42" i="3" s="1"/>
  <c r="Q88" i="1"/>
  <c r="F79" i="3"/>
  <c r="G79" i="3"/>
  <c r="H79" i="3"/>
  <c r="I79" i="3"/>
  <c r="J79" i="3"/>
  <c r="K79" i="3"/>
  <c r="K31" i="2"/>
  <c r="J31" i="2"/>
  <c r="I31" i="2"/>
  <c r="H31" i="2"/>
  <c r="G31" i="2"/>
  <c r="F31" i="2"/>
  <c r="E31" i="2"/>
  <c r="K24" i="2"/>
  <c r="J24" i="2"/>
  <c r="I24" i="2"/>
  <c r="H24" i="2"/>
  <c r="G24" i="2"/>
  <c r="F24" i="2"/>
  <c r="E24" i="2"/>
  <c r="K17" i="2"/>
  <c r="J17" i="2"/>
  <c r="I17" i="2"/>
  <c r="H17" i="2"/>
  <c r="G17" i="2"/>
  <c r="F17" i="2"/>
  <c r="E17" i="2"/>
  <c r="K10" i="2"/>
  <c r="J10" i="2"/>
  <c r="I10" i="2"/>
  <c r="H10" i="2"/>
  <c r="G10" i="2"/>
  <c r="F10" i="2"/>
  <c r="E10" i="2"/>
  <c r="AT40" i="10"/>
  <c r="AS40" i="10"/>
  <c r="AR40" i="10"/>
  <c r="AQ40" i="10"/>
  <c r="AP40" i="10"/>
  <c r="AO40" i="10"/>
  <c r="AN40" i="10"/>
  <c r="AM40" i="10"/>
  <c r="AL40" i="10"/>
  <c r="AK40" i="10"/>
  <c r="AJ40" i="10"/>
  <c r="AA22" i="9"/>
  <c r="Z22" i="9"/>
  <c r="Y22" i="9"/>
  <c r="X22" i="9"/>
  <c r="W22" i="9"/>
  <c r="V22" i="9"/>
  <c r="U22" i="9"/>
  <c r="T22" i="9"/>
  <c r="S22" i="9"/>
  <c r="R22" i="9"/>
  <c r="Q22" i="9"/>
  <c r="P22" i="9"/>
  <c r="O22" i="9"/>
  <c r="N22" i="9"/>
  <c r="M22" i="9"/>
  <c r="L22" i="9"/>
  <c r="K22" i="9"/>
  <c r="O43" i="3" l="1"/>
  <c r="O44" i="3" s="1"/>
  <c r="Q43" i="3"/>
  <c r="Q44" i="3" s="1"/>
  <c r="Q116" i="3" s="1"/>
  <c r="P43" i="3"/>
  <c r="P44" i="3" s="1"/>
  <c r="P116" i="3" s="1"/>
  <c r="R43" i="3"/>
  <c r="R44" i="3" s="1"/>
  <c r="R45" i="3" s="1"/>
  <c r="S43" i="3"/>
  <c r="S44" i="3" s="1"/>
  <c r="S45" i="3" s="1"/>
  <c r="O8" i="3"/>
  <c r="O9" i="3" s="1"/>
  <c r="Q8" i="3"/>
  <c r="Q9" i="3" s="1"/>
  <c r="N43" i="3"/>
  <c r="N44" i="3" s="1"/>
  <c r="N45" i="3" s="1"/>
  <c r="S8" i="3"/>
  <c r="AO84" i="2"/>
  <c r="I225" i="2" s="1"/>
  <c r="AL83" i="2"/>
  <c r="AM82" i="2"/>
  <c r="W223" i="2" s="1"/>
  <c r="AO81" i="2"/>
  <c r="AQ80" i="2"/>
  <c r="AK80" i="2"/>
  <c r="U221" i="2" s="1"/>
  <c r="AM79" i="2"/>
  <c r="W220" i="2" s="1"/>
  <c r="AO78" i="2"/>
  <c r="AP77" i="2"/>
  <c r="AK77" i="2"/>
  <c r="AM76" i="2"/>
  <c r="G217" i="2" s="1"/>
  <c r="AN75" i="2"/>
  <c r="H216" i="2" s="1"/>
  <c r="AP74" i="2"/>
  <c r="AK74" i="2"/>
  <c r="U215" i="2" s="1"/>
  <c r="AL73" i="2"/>
  <c r="V214" i="2" s="1"/>
  <c r="AN72" i="2"/>
  <c r="AP71" i="2"/>
  <c r="Z212" i="2" s="1"/>
  <c r="AQ70" i="2"/>
  <c r="AL70" i="2"/>
  <c r="V211" i="2" s="1"/>
  <c r="AN69" i="2"/>
  <c r="X210" i="2" s="1"/>
  <c r="AO68" i="2"/>
  <c r="AQ67" i="2"/>
  <c r="AA208" i="2" s="1"/>
  <c r="AL67" i="2"/>
  <c r="V208" i="2" s="1"/>
  <c r="AM66" i="2"/>
  <c r="AO65" i="2"/>
  <c r="AQ64" i="2"/>
  <c r="AK64" i="2"/>
  <c r="U205" i="2" s="1"/>
  <c r="AM63" i="2"/>
  <c r="AO62" i="2"/>
  <c r="AP61" i="2"/>
  <c r="Z202" i="2" s="1"/>
  <c r="AK61" i="2"/>
  <c r="U202" i="2" s="1"/>
  <c r="AM60" i="2"/>
  <c r="AN59" i="2"/>
  <c r="AP58" i="2"/>
  <c r="AK58" i="2"/>
  <c r="U199" i="2" s="1"/>
  <c r="AL57" i="2"/>
  <c r="AN56" i="2"/>
  <c r="AH86" i="2"/>
  <c r="J192" i="2" s="1"/>
  <c r="AI85" i="2"/>
  <c r="K191" i="2" s="1"/>
  <c r="AD85" i="2"/>
  <c r="AF84" i="2"/>
  <c r="H190" i="2" s="1"/>
  <c r="AG83" i="2"/>
  <c r="AI82" i="2"/>
  <c r="K188" i="2" s="1"/>
  <c r="AD82" i="2"/>
  <c r="AE81" i="2"/>
  <c r="AG80" i="2"/>
  <c r="I186" i="2" s="1"/>
  <c r="AI79" i="2"/>
  <c r="K185" i="2" s="1"/>
  <c r="AC79" i="2"/>
  <c r="AE78" i="2"/>
  <c r="AG77" i="2"/>
  <c r="AH76" i="2"/>
  <c r="AH182" i="2" s="1"/>
  <c r="AC76" i="2"/>
  <c r="AE75" i="2"/>
  <c r="AF74" i="2"/>
  <c r="AF180" i="2" s="1"/>
  <c r="AH73" i="2"/>
  <c r="AH179" i="2" s="1"/>
  <c r="AC73" i="2"/>
  <c r="AD72" i="2"/>
  <c r="AF71" i="2"/>
  <c r="AH70" i="2"/>
  <c r="AH176" i="2" s="1"/>
  <c r="AI69" i="2"/>
  <c r="AD69" i="2"/>
  <c r="AF68" i="2"/>
  <c r="AF174" i="2" s="1"/>
  <c r="AG67" i="2"/>
  <c r="AG173" i="2" s="1"/>
  <c r="AI66" i="2"/>
  <c r="AD66" i="2"/>
  <c r="AG65" i="2"/>
  <c r="AC65" i="2"/>
  <c r="AC171" i="2" s="1"/>
  <c r="AF64" i="2"/>
  <c r="AI63" i="2"/>
  <c r="AE63" i="2"/>
  <c r="AE169" i="2" s="1"/>
  <c r="AH62" i="2"/>
  <c r="AH168" i="2" s="1"/>
  <c r="AD62" i="2"/>
  <c r="AG61" i="2"/>
  <c r="AC61" i="2"/>
  <c r="AF60" i="2"/>
  <c r="AF166" i="2" s="1"/>
  <c r="AI59" i="2"/>
  <c r="AE59" i="2"/>
  <c r="AE165" i="2" s="1"/>
  <c r="AH58" i="2"/>
  <c r="AH164" i="2" s="1"/>
  <c r="AD58" i="2"/>
  <c r="AD164" i="2" s="1"/>
  <c r="AG57" i="2"/>
  <c r="AC57" i="2"/>
  <c r="AF56" i="2"/>
  <c r="AA86" i="2"/>
  <c r="W86" i="2"/>
  <c r="Z85" i="2"/>
  <c r="V85" i="2"/>
  <c r="AQ82" i="2"/>
  <c r="AL82" i="2"/>
  <c r="AN81" i="2"/>
  <c r="AO80" i="2"/>
  <c r="AQ79" i="2"/>
  <c r="AL79" i="2"/>
  <c r="AM78" i="2"/>
  <c r="AO77" i="2"/>
  <c r="AQ76" i="2"/>
  <c r="AK76" i="2"/>
  <c r="AM75" i="2"/>
  <c r="AO74" i="2"/>
  <c r="AP73" i="2"/>
  <c r="AK73" i="2"/>
  <c r="AM72" i="2"/>
  <c r="AN71" i="2"/>
  <c r="AP70" i="2"/>
  <c r="AK70" i="2"/>
  <c r="AL69" i="2"/>
  <c r="AN68" i="2"/>
  <c r="AP67" i="2"/>
  <c r="AQ66" i="2"/>
  <c r="AL66" i="2"/>
  <c r="AN65" i="2"/>
  <c r="AO64" i="2"/>
  <c r="AQ63" i="2"/>
  <c r="AL63" i="2"/>
  <c r="AM62" i="2"/>
  <c r="AO61" i="2"/>
  <c r="AQ60" i="2"/>
  <c r="AK60" i="2"/>
  <c r="AM59" i="2"/>
  <c r="AO58" i="2"/>
  <c r="AP57" i="2"/>
  <c r="AK57" i="2"/>
  <c r="AM56" i="2"/>
  <c r="AF86" i="2"/>
  <c r="AH85" i="2"/>
  <c r="AC85" i="2"/>
  <c r="AD84" i="2"/>
  <c r="AF83" i="2"/>
  <c r="AH82" i="2"/>
  <c r="AI81" i="2"/>
  <c r="AD81" i="2"/>
  <c r="AF80" i="2"/>
  <c r="AG79" i="2"/>
  <c r="AI78" i="2"/>
  <c r="AD78" i="2"/>
  <c r="AE77" i="2"/>
  <c r="AG76" i="2"/>
  <c r="AI75" i="2"/>
  <c r="AC75" i="2"/>
  <c r="AE74" i="2"/>
  <c r="AG73" i="2"/>
  <c r="AH72" i="2"/>
  <c r="AC72" i="2"/>
  <c r="AE71" i="2"/>
  <c r="AF70" i="2"/>
  <c r="AH69" i="2"/>
  <c r="AC69" i="2"/>
  <c r="AD68" i="2"/>
  <c r="AF67" i="2"/>
  <c r="AH66" i="2"/>
  <c r="AC66" i="2"/>
  <c r="AF65" i="2"/>
  <c r="AI64" i="2"/>
  <c r="AE64" i="2"/>
  <c r="AH63" i="2"/>
  <c r="AD63" i="2"/>
  <c r="AG62" i="2"/>
  <c r="AC62" i="2"/>
  <c r="AF61" i="2"/>
  <c r="AI60" i="2"/>
  <c r="AE60" i="2"/>
  <c r="AH59" i="2"/>
  <c r="AD59" i="2"/>
  <c r="AG58" i="2"/>
  <c r="AC58" i="2"/>
  <c r="AF57" i="2"/>
  <c r="AI56" i="2"/>
  <c r="AE56" i="2"/>
  <c r="Z86" i="2"/>
  <c r="V86" i="2"/>
  <c r="Y85" i="2"/>
  <c r="AP82" i="2"/>
  <c r="AK82" i="2"/>
  <c r="AL81" i="2"/>
  <c r="AN80" i="2"/>
  <c r="AP79" i="2"/>
  <c r="AQ78" i="2"/>
  <c r="AL78" i="2"/>
  <c r="AN77" i="2"/>
  <c r="AO76" i="2"/>
  <c r="AQ75" i="2"/>
  <c r="AL75" i="2"/>
  <c r="AM74" i="2"/>
  <c r="AO73" i="2"/>
  <c r="AQ72" i="2"/>
  <c r="AK72" i="2"/>
  <c r="AM71" i="2"/>
  <c r="AO70" i="2"/>
  <c r="AP69" i="2"/>
  <c r="AK69" i="2"/>
  <c r="AM68" i="2"/>
  <c r="AN67" i="2"/>
  <c r="AP66" i="2"/>
  <c r="AK66" i="2"/>
  <c r="AL65" i="2"/>
  <c r="AN64" i="2"/>
  <c r="AP63" i="2"/>
  <c r="AQ62" i="2"/>
  <c r="AL62" i="2"/>
  <c r="AN61" i="2"/>
  <c r="AO60" i="2"/>
  <c r="AQ59" i="2"/>
  <c r="AL59" i="2"/>
  <c r="AM58" i="2"/>
  <c r="AO57" i="2"/>
  <c r="AQ56" i="2"/>
  <c r="AK56" i="2"/>
  <c r="AE86" i="2"/>
  <c r="AG85" i="2"/>
  <c r="AH84" i="2"/>
  <c r="AC84" i="2"/>
  <c r="AE83" i="2"/>
  <c r="AF82" i="2"/>
  <c r="AH81" i="2"/>
  <c r="AC81" i="2"/>
  <c r="AD80" i="2"/>
  <c r="AF79" i="2"/>
  <c r="AH78" i="2"/>
  <c r="AI77" i="2"/>
  <c r="AD77" i="2"/>
  <c r="AF76" i="2"/>
  <c r="AG75" i="2"/>
  <c r="AI74" i="2"/>
  <c r="AD74" i="2"/>
  <c r="AE73" i="2"/>
  <c r="AG72" i="2"/>
  <c r="AI71" i="2"/>
  <c r="AC71" i="2"/>
  <c r="AE70" i="2"/>
  <c r="AG69" i="2"/>
  <c r="AH68" i="2"/>
  <c r="AC68" i="2"/>
  <c r="AE67" i="2"/>
  <c r="AF66" i="2"/>
  <c r="AI65" i="2"/>
  <c r="AE65" i="2"/>
  <c r="AH64" i="2"/>
  <c r="AD64" i="2"/>
  <c r="AG63" i="2"/>
  <c r="AC63" i="2"/>
  <c r="AF62" i="2"/>
  <c r="AI61" i="2"/>
  <c r="AE61" i="2"/>
  <c r="AH60" i="2"/>
  <c r="AD60" i="2"/>
  <c r="AG59" i="2"/>
  <c r="AC59" i="2"/>
  <c r="AF58" i="2"/>
  <c r="AI57" i="2"/>
  <c r="AE57" i="2"/>
  <c r="AH56" i="2"/>
  <c r="AD56" i="2"/>
  <c r="Y86" i="2"/>
  <c r="U86" i="2"/>
  <c r="X85" i="2"/>
  <c r="AA84" i="2"/>
  <c r="AP81" i="2"/>
  <c r="AP78" i="2"/>
  <c r="AP75" i="2"/>
  <c r="AO72" i="2"/>
  <c r="AO69" i="2"/>
  <c r="AO66" i="2"/>
  <c r="AN63" i="2"/>
  <c r="AN60" i="2"/>
  <c r="AN57" i="2"/>
  <c r="AE85" i="2"/>
  <c r="AE82" i="2"/>
  <c r="AE79" i="2"/>
  <c r="AD76" i="2"/>
  <c r="AD73" i="2"/>
  <c r="AD70" i="2"/>
  <c r="AC67" i="2"/>
  <c r="AG64" i="2"/>
  <c r="AE62" i="2"/>
  <c r="AC60" i="2"/>
  <c r="AH57" i="2"/>
  <c r="X86" i="2"/>
  <c r="Z84" i="2"/>
  <c r="V84" i="2"/>
  <c r="Y83" i="2"/>
  <c r="U83" i="2"/>
  <c r="X82" i="2"/>
  <c r="AA81" i="2"/>
  <c r="W81" i="2"/>
  <c r="Z80" i="2"/>
  <c r="V80" i="2"/>
  <c r="Y79" i="2"/>
  <c r="U79" i="2"/>
  <c r="X78" i="2"/>
  <c r="AA77" i="2"/>
  <c r="W77" i="2"/>
  <c r="Z76" i="2"/>
  <c r="V76" i="2"/>
  <c r="Y75" i="2"/>
  <c r="U75" i="2"/>
  <c r="X74" i="2"/>
  <c r="AA73" i="2"/>
  <c r="W73" i="2"/>
  <c r="Z72" i="2"/>
  <c r="V72" i="2"/>
  <c r="Y71" i="2"/>
  <c r="U71" i="2"/>
  <c r="X70" i="2"/>
  <c r="AA69" i="2"/>
  <c r="W69" i="2"/>
  <c r="Z68" i="2"/>
  <c r="V68" i="2"/>
  <c r="Y67" i="2"/>
  <c r="U67" i="2"/>
  <c r="X66" i="2"/>
  <c r="AA65" i="2"/>
  <c r="W65" i="2"/>
  <c r="Z64" i="2"/>
  <c r="V64" i="2"/>
  <c r="Y63" i="2"/>
  <c r="U63" i="2"/>
  <c r="X62" i="2"/>
  <c r="AA61" i="2"/>
  <c r="W61" i="2"/>
  <c r="Z60" i="2"/>
  <c r="V60" i="2"/>
  <c r="Y59" i="2"/>
  <c r="U59" i="2"/>
  <c r="X58" i="2"/>
  <c r="AA57" i="2"/>
  <c r="W57" i="2"/>
  <c r="Z56" i="2"/>
  <c r="V56" i="2"/>
  <c r="Q86" i="2"/>
  <c r="M86" i="2"/>
  <c r="P85" i="2"/>
  <c r="S84" i="2"/>
  <c r="O84" i="2"/>
  <c r="R83" i="2"/>
  <c r="N83" i="2"/>
  <c r="AK81" i="2"/>
  <c r="AK78" i="2"/>
  <c r="AQ74" i="2"/>
  <c r="AQ71" i="2"/>
  <c r="AQ68" i="2"/>
  <c r="AP65" i="2"/>
  <c r="AP62" i="2"/>
  <c r="AP59" i="2"/>
  <c r="AO56" i="2"/>
  <c r="AG84" i="2"/>
  <c r="AG81" i="2"/>
  <c r="AF78" i="2"/>
  <c r="AF75" i="2"/>
  <c r="AF72" i="2"/>
  <c r="AE69" i="2"/>
  <c r="AE66" i="2"/>
  <c r="AC64" i="2"/>
  <c r="AH61" i="2"/>
  <c r="AF59" i="2"/>
  <c r="AD57" i="2"/>
  <c r="AA85" i="2"/>
  <c r="Y84" i="2"/>
  <c r="U84" i="2"/>
  <c r="X83" i="2"/>
  <c r="AA82" i="2"/>
  <c r="W82" i="2"/>
  <c r="Z81" i="2"/>
  <c r="V81" i="2"/>
  <c r="Y80" i="2"/>
  <c r="U80" i="2"/>
  <c r="X79" i="2"/>
  <c r="AA78" i="2"/>
  <c r="W78" i="2"/>
  <c r="Z77" i="2"/>
  <c r="V77" i="2"/>
  <c r="Y76" i="2"/>
  <c r="U76" i="2"/>
  <c r="X75" i="2"/>
  <c r="AA74" i="2"/>
  <c r="W74" i="2"/>
  <c r="Z73" i="2"/>
  <c r="V73" i="2"/>
  <c r="Y72" i="2"/>
  <c r="U72" i="2"/>
  <c r="X71" i="2"/>
  <c r="AA70" i="2"/>
  <c r="W70" i="2"/>
  <c r="Z69" i="2"/>
  <c r="V69" i="2"/>
  <c r="Y68" i="2"/>
  <c r="U68" i="2"/>
  <c r="X67" i="2"/>
  <c r="AA66" i="2"/>
  <c r="W66" i="2"/>
  <c r="Z65" i="2"/>
  <c r="V65" i="2"/>
  <c r="Y64" i="2"/>
  <c r="U64" i="2"/>
  <c r="X63" i="2"/>
  <c r="AA62" i="2"/>
  <c r="W62" i="2"/>
  <c r="Z61" i="2"/>
  <c r="V61" i="2"/>
  <c r="Y60" i="2"/>
  <c r="U60" i="2"/>
  <c r="X59" i="2"/>
  <c r="AA58" i="2"/>
  <c r="W58" i="2"/>
  <c r="Z57" i="2"/>
  <c r="V57" i="2"/>
  <c r="Y56" i="2"/>
  <c r="U56" i="2"/>
  <c r="P86" i="2"/>
  <c r="S85" i="2"/>
  <c r="O85" i="2"/>
  <c r="R84" i="2"/>
  <c r="N84" i="2"/>
  <c r="Q83" i="2"/>
  <c r="M83" i="2"/>
  <c r="P82" i="2"/>
  <c r="S81" i="2"/>
  <c r="O81" i="2"/>
  <c r="R80" i="2"/>
  <c r="N80" i="2"/>
  <c r="Q79" i="2"/>
  <c r="AM80" i="2"/>
  <c r="AL74" i="2"/>
  <c r="AK68" i="2"/>
  <c r="AK62" i="2"/>
  <c r="AI86" i="2"/>
  <c r="AH80" i="2"/>
  <c r="AH74" i="2"/>
  <c r="AG68" i="2"/>
  <c r="AF63" i="2"/>
  <c r="AI58" i="2"/>
  <c r="W85" i="2"/>
  <c r="AA83" i="2"/>
  <c r="Z82" i="2"/>
  <c r="Y81" i="2"/>
  <c r="X80" i="2"/>
  <c r="W79" i="2"/>
  <c r="V78" i="2"/>
  <c r="U77" i="2"/>
  <c r="AA75" i="2"/>
  <c r="Z74" i="2"/>
  <c r="Y73" i="2"/>
  <c r="X72" i="2"/>
  <c r="W71" i="2"/>
  <c r="V70" i="2"/>
  <c r="U69" i="2"/>
  <c r="AA67" i="2"/>
  <c r="Z66" i="2"/>
  <c r="Y65" i="2"/>
  <c r="X64" i="2"/>
  <c r="W63" i="2"/>
  <c r="V62" i="2"/>
  <c r="U61" i="2"/>
  <c r="AA59" i="2"/>
  <c r="Z58" i="2"/>
  <c r="Y57" i="2"/>
  <c r="X56" i="2"/>
  <c r="O86" i="2"/>
  <c r="N85" i="2"/>
  <c r="M84" i="2"/>
  <c r="S82" i="2"/>
  <c r="N82" i="2"/>
  <c r="P81" i="2"/>
  <c r="Q80" i="2"/>
  <c r="S79" i="2"/>
  <c r="N79" i="2"/>
  <c r="Q78" i="2"/>
  <c r="M78" i="2"/>
  <c r="P77" i="2"/>
  <c r="S76" i="2"/>
  <c r="O76" i="2"/>
  <c r="R75" i="2"/>
  <c r="N75" i="2"/>
  <c r="Q74" i="2"/>
  <c r="M74" i="2"/>
  <c r="P73" i="2"/>
  <c r="S72" i="2"/>
  <c r="O72" i="2"/>
  <c r="R71" i="2"/>
  <c r="N71" i="2"/>
  <c r="Q70" i="2"/>
  <c r="M70" i="2"/>
  <c r="P69" i="2"/>
  <c r="S68" i="2"/>
  <c r="O68" i="2"/>
  <c r="R67" i="2"/>
  <c r="N67" i="2"/>
  <c r="Q66" i="2"/>
  <c r="M66" i="2"/>
  <c r="P65" i="2"/>
  <c r="S64" i="2"/>
  <c r="O64" i="2"/>
  <c r="R63" i="2"/>
  <c r="N63" i="2"/>
  <c r="Q62" i="2"/>
  <c r="M62" i="2"/>
  <c r="P61" i="2"/>
  <c r="S60" i="2"/>
  <c r="O60" i="2"/>
  <c r="R59" i="2"/>
  <c r="N59" i="2"/>
  <c r="Q58" i="2"/>
  <c r="M58" i="2"/>
  <c r="P57" i="2"/>
  <c r="S56" i="2"/>
  <c r="O56" i="2"/>
  <c r="AN79" i="2"/>
  <c r="AN73" i="2"/>
  <c r="AM67" i="2"/>
  <c r="AL61" i="2"/>
  <c r="AD86" i="2"/>
  <c r="AC80" i="2"/>
  <c r="AI73" i="2"/>
  <c r="AI67" i="2"/>
  <c r="AI62" i="2"/>
  <c r="AE58" i="2"/>
  <c r="U85" i="2"/>
  <c r="Z83" i="2"/>
  <c r="Y82" i="2"/>
  <c r="X81" i="2"/>
  <c r="W80" i="2"/>
  <c r="V79" i="2"/>
  <c r="U78" i="2"/>
  <c r="AA76" i="2"/>
  <c r="Z75" i="2"/>
  <c r="Y74" i="2"/>
  <c r="X73" i="2"/>
  <c r="W72" i="2"/>
  <c r="V71" i="2"/>
  <c r="U70" i="2"/>
  <c r="AA68" i="2"/>
  <c r="Z67" i="2"/>
  <c r="Y66" i="2"/>
  <c r="X65" i="2"/>
  <c r="W64" i="2"/>
  <c r="V63" i="2"/>
  <c r="U62" i="2"/>
  <c r="AA60" i="2"/>
  <c r="Z59" i="2"/>
  <c r="Y58" i="2"/>
  <c r="X57" i="2"/>
  <c r="W56" i="2"/>
  <c r="N86" i="2"/>
  <c r="M85" i="2"/>
  <c r="S83" i="2"/>
  <c r="R82" i="2"/>
  <c r="M82" i="2"/>
  <c r="N81" i="2"/>
  <c r="P80" i="2"/>
  <c r="R79" i="2"/>
  <c r="M79" i="2"/>
  <c r="P78" i="2"/>
  <c r="S77" i="2"/>
  <c r="O77" i="2"/>
  <c r="R76" i="2"/>
  <c r="N76" i="2"/>
  <c r="Q75" i="2"/>
  <c r="M75" i="2"/>
  <c r="P74" i="2"/>
  <c r="S73" i="2"/>
  <c r="O73" i="2"/>
  <c r="R72" i="2"/>
  <c r="N72" i="2"/>
  <c r="Q71" i="2"/>
  <c r="M71" i="2"/>
  <c r="P70" i="2"/>
  <c r="S69" i="2"/>
  <c r="O69" i="2"/>
  <c r="R68" i="2"/>
  <c r="N68" i="2"/>
  <c r="Q67" i="2"/>
  <c r="M67" i="2"/>
  <c r="P66" i="2"/>
  <c r="S65" i="2"/>
  <c r="O65" i="2"/>
  <c r="R64" i="2"/>
  <c r="N64" i="2"/>
  <c r="Q63" i="2"/>
  <c r="M63" i="2"/>
  <c r="P62" i="2"/>
  <c r="S61" i="2"/>
  <c r="O61" i="2"/>
  <c r="R60" i="2"/>
  <c r="N60" i="2"/>
  <c r="Q59" i="2"/>
  <c r="M59" i="2"/>
  <c r="P58" i="2"/>
  <c r="S57" i="2"/>
  <c r="O57" i="2"/>
  <c r="R56" i="2"/>
  <c r="N56" i="2"/>
  <c r="AO82" i="2"/>
  <c r="AM70" i="2"/>
  <c r="AL58" i="2"/>
  <c r="AC77" i="2"/>
  <c r="AD65" i="2"/>
  <c r="AC56" i="2"/>
  <c r="V83" i="2"/>
  <c r="AA80" i="2"/>
  <c r="Y78" i="2"/>
  <c r="W76" i="2"/>
  <c r="U74" i="2"/>
  <c r="Z71" i="2"/>
  <c r="X69" i="2"/>
  <c r="V67" i="2"/>
  <c r="AA64" i="2"/>
  <c r="Y62" i="2"/>
  <c r="W60" i="2"/>
  <c r="U58" i="2"/>
  <c r="R86" i="2"/>
  <c r="P84" i="2"/>
  <c r="O82" i="2"/>
  <c r="S80" i="2"/>
  <c r="O79" i="2"/>
  <c r="N78" i="2"/>
  <c r="M77" i="2"/>
  <c r="S75" i="2"/>
  <c r="R74" i="2"/>
  <c r="Q73" i="2"/>
  <c r="P72" i="2"/>
  <c r="O71" i="2"/>
  <c r="N70" i="2"/>
  <c r="M69" i="2"/>
  <c r="S67" i="2"/>
  <c r="R66" i="2"/>
  <c r="Q65" i="2"/>
  <c r="P64" i="2"/>
  <c r="O63" i="2"/>
  <c r="N62" i="2"/>
  <c r="M61" i="2"/>
  <c r="S59" i="2"/>
  <c r="R58" i="2"/>
  <c r="Q57" i="2"/>
  <c r="P56" i="2"/>
  <c r="AL77" i="2"/>
  <c r="AK65" i="2"/>
  <c r="AI83" i="2"/>
  <c r="AG71" i="2"/>
  <c r="AD61" i="2"/>
  <c r="X84" i="2"/>
  <c r="V82" i="2"/>
  <c r="AA79" i="2"/>
  <c r="Y77" i="2"/>
  <c r="W75" i="2"/>
  <c r="U73" i="2"/>
  <c r="Z70" i="2"/>
  <c r="X68" i="2"/>
  <c r="V66" i="2"/>
  <c r="AA63" i="2"/>
  <c r="Y61" i="2"/>
  <c r="W59" i="2"/>
  <c r="U57" i="2"/>
  <c r="R85" i="2"/>
  <c r="P83" i="2"/>
  <c r="R81" i="2"/>
  <c r="O80" i="2"/>
  <c r="S78" i="2"/>
  <c r="R77" i="2"/>
  <c r="Q76" i="2"/>
  <c r="P75" i="2"/>
  <c r="O74" i="2"/>
  <c r="N73" i="2"/>
  <c r="M72" i="2"/>
  <c r="S70" i="2"/>
  <c r="R69" i="2"/>
  <c r="Q68" i="2"/>
  <c r="P67" i="2"/>
  <c r="O66" i="2"/>
  <c r="N65" i="2"/>
  <c r="M64" i="2"/>
  <c r="S62" i="2"/>
  <c r="R61" i="2"/>
  <c r="Q60" i="2"/>
  <c r="P59" i="2"/>
  <c r="O58" i="2"/>
  <c r="N57" i="2"/>
  <c r="M56" i="2"/>
  <c r="AN76" i="2"/>
  <c r="AM64" i="2"/>
  <c r="AC83" i="2"/>
  <c r="AI70" i="2"/>
  <c r="AG60" i="2"/>
  <c r="W84" i="2"/>
  <c r="U82" i="2"/>
  <c r="Z79" i="2"/>
  <c r="X77" i="2"/>
  <c r="V75" i="2"/>
  <c r="AA72" i="2"/>
  <c r="Y70" i="2"/>
  <c r="W68" i="2"/>
  <c r="U66" i="2"/>
  <c r="Z63" i="2"/>
  <c r="X61" i="2"/>
  <c r="V59" i="2"/>
  <c r="AA56" i="2"/>
  <c r="Q85" i="2"/>
  <c r="O83" i="2"/>
  <c r="Q81" i="2"/>
  <c r="M80" i="2"/>
  <c r="R78" i="2"/>
  <c r="Q77" i="2"/>
  <c r="P76" i="2"/>
  <c r="O75" i="2"/>
  <c r="N74" i="2"/>
  <c r="M73" i="2"/>
  <c r="S71" i="2"/>
  <c r="R70" i="2"/>
  <c r="Q69" i="2"/>
  <c r="P68" i="2"/>
  <c r="O67" i="2"/>
  <c r="N66" i="2"/>
  <c r="M65" i="2"/>
  <c r="S63" i="2"/>
  <c r="R62" i="2"/>
  <c r="Q61" i="2"/>
  <c r="P60" i="2"/>
  <c r="O59" i="2"/>
  <c r="N58" i="2"/>
  <c r="M57" i="2"/>
  <c r="AQ58" i="2"/>
  <c r="W83" i="2"/>
  <c r="V74" i="2"/>
  <c r="U65" i="2"/>
  <c r="S86" i="2"/>
  <c r="P79" i="2"/>
  <c r="S74" i="2"/>
  <c r="O70" i="2"/>
  <c r="R65" i="2"/>
  <c r="N61" i="2"/>
  <c r="Q56" i="2"/>
  <c r="AH77" i="2"/>
  <c r="U81" i="2"/>
  <c r="AA71" i="2"/>
  <c r="Z62" i="2"/>
  <c r="Q84" i="2"/>
  <c r="O78" i="2"/>
  <c r="R73" i="2"/>
  <c r="N69" i="2"/>
  <c r="Q64" i="2"/>
  <c r="M60" i="2"/>
  <c r="AL71" i="2"/>
  <c r="X76" i="2"/>
  <c r="V58" i="2"/>
  <c r="M76" i="2"/>
  <c r="S66" i="2"/>
  <c r="R57" i="2"/>
  <c r="AH65" i="2"/>
  <c r="Y69" i="2"/>
  <c r="Q82" i="2"/>
  <c r="Q72" i="2"/>
  <c r="P63" i="2"/>
  <c r="AG56" i="2"/>
  <c r="W67" i="2"/>
  <c r="M81" i="2"/>
  <c r="P71" i="2"/>
  <c r="O62" i="2"/>
  <c r="N77" i="2"/>
  <c r="M68" i="2"/>
  <c r="AQ86" i="2"/>
  <c r="X60" i="2"/>
  <c r="S58" i="2"/>
  <c r="Z78" i="2"/>
  <c r="AG225" i="2"/>
  <c r="Q225" i="2"/>
  <c r="AF162" i="2"/>
  <c r="AC163" i="2"/>
  <c r="AC167" i="2"/>
  <c r="AG167" i="2"/>
  <c r="AI169" i="2"/>
  <c r="AG171" i="2"/>
  <c r="AD172" i="2"/>
  <c r="AD175" i="2"/>
  <c r="AF177" i="2"/>
  <c r="AD178" i="2"/>
  <c r="AE181" i="2"/>
  <c r="AG183" i="2"/>
  <c r="AE184" i="2"/>
  <c r="Y225" i="2"/>
  <c r="G187" i="2"/>
  <c r="I189" i="2"/>
  <c r="X197" i="2"/>
  <c r="H197" i="2"/>
  <c r="F198" i="2"/>
  <c r="Z199" i="2"/>
  <c r="J199" i="2"/>
  <c r="X200" i="2"/>
  <c r="H200" i="2"/>
  <c r="G201" i="2"/>
  <c r="Y203" i="2"/>
  <c r="I203" i="2"/>
  <c r="G204" i="2"/>
  <c r="AA205" i="2"/>
  <c r="K205" i="2"/>
  <c r="Y206" i="2"/>
  <c r="I206" i="2"/>
  <c r="G207" i="2"/>
  <c r="Y209" i="2"/>
  <c r="I209" i="2"/>
  <c r="AA211" i="2"/>
  <c r="K211" i="2"/>
  <c r="H213" i="2"/>
  <c r="Z215" i="2"/>
  <c r="J215" i="2"/>
  <c r="U218" i="2"/>
  <c r="E218" i="2"/>
  <c r="Z218" i="2"/>
  <c r="J218" i="2"/>
  <c r="I219" i="2"/>
  <c r="AA221" i="2"/>
  <c r="K221" i="2"/>
  <c r="I222" i="2"/>
  <c r="V224" i="2"/>
  <c r="F224" i="2"/>
  <c r="AN83" i="2"/>
  <c r="AP86" i="2"/>
  <c r="J227" i="2" s="1"/>
  <c r="AP85" i="2"/>
  <c r="AK83" i="2"/>
  <c r="AN82" i="2"/>
  <c r="AQ81" i="2"/>
  <c r="AM81" i="2"/>
  <c r="AP80" i="2"/>
  <c r="AL80" i="2"/>
  <c r="AO79" i="2"/>
  <c r="AK79" i="2"/>
  <c r="AN78" i="2"/>
  <c r="AQ77" i="2"/>
  <c r="AM77" i="2"/>
  <c r="AP76" i="2"/>
  <c r="AL76" i="2"/>
  <c r="AO75" i="2"/>
  <c r="AK75" i="2"/>
  <c r="AN74" i="2"/>
  <c r="AQ73" i="2"/>
  <c r="AM73" i="2"/>
  <c r="AP72" i="2"/>
  <c r="AL72" i="2"/>
  <c r="AO71" i="2"/>
  <c r="AK71" i="2"/>
  <c r="AN70" i="2"/>
  <c r="AQ69" i="2"/>
  <c r="AM69" i="2"/>
  <c r="AP68" i="2"/>
  <c r="AL68" i="2"/>
  <c r="AO67" i="2"/>
  <c r="AK67" i="2"/>
  <c r="AN66" i="2"/>
  <c r="AQ65" i="2"/>
  <c r="AM65" i="2"/>
  <c r="AP64" i="2"/>
  <c r="AL64" i="2"/>
  <c r="AO63" i="2"/>
  <c r="AK63" i="2"/>
  <c r="AN62" i="2"/>
  <c r="AQ61" i="2"/>
  <c r="AM61" i="2"/>
  <c r="AP60" i="2"/>
  <c r="AL60" i="2"/>
  <c r="AO59" i="2"/>
  <c r="AK59" i="2"/>
  <c r="AN58" i="2"/>
  <c r="AQ57" i="2"/>
  <c r="AM57" i="2"/>
  <c r="AP56" i="2"/>
  <c r="AL56" i="2"/>
  <c r="AG86" i="2"/>
  <c r="AC86" i="2"/>
  <c r="AF85" i="2"/>
  <c r="AI84" i="2"/>
  <c r="AE84" i="2"/>
  <c r="AH83" i="2"/>
  <c r="AD83" i="2"/>
  <c r="AG82" i="2"/>
  <c r="AC82" i="2"/>
  <c r="AF81" i="2"/>
  <c r="AI80" i="2"/>
  <c r="AE80" i="2"/>
  <c r="AH79" i="2"/>
  <c r="AD79" i="2"/>
  <c r="AG78" i="2"/>
  <c r="AC78" i="2"/>
  <c r="AF77" i="2"/>
  <c r="AI76" i="2"/>
  <c r="AE76" i="2"/>
  <c r="AH75" i="2"/>
  <c r="AD75" i="2"/>
  <c r="AG74" i="2"/>
  <c r="AC74" i="2"/>
  <c r="AF73" i="2"/>
  <c r="AI72" i="2"/>
  <c r="AE72" i="2"/>
  <c r="AH71" i="2"/>
  <c r="AD71" i="2"/>
  <c r="AG70" i="2"/>
  <c r="AC70" i="2"/>
  <c r="AF69" i="2"/>
  <c r="AI68" i="2"/>
  <c r="AE68" i="2"/>
  <c r="AH67" i="2"/>
  <c r="AD67" i="2"/>
  <c r="AG66" i="2"/>
  <c r="AK31" i="10"/>
  <c r="AM31" i="10"/>
  <c r="AO31" i="10"/>
  <c r="AQ31" i="10"/>
  <c r="AS31" i="10"/>
  <c r="AJ31" i="10"/>
  <c r="AL31" i="10"/>
  <c r="AN31" i="10"/>
  <c r="AP31" i="10"/>
  <c r="AR31" i="10"/>
  <c r="AT31" i="10"/>
  <c r="N8" i="3"/>
  <c r="N9" i="3" s="1"/>
  <c r="N81" i="3" s="1"/>
  <c r="P8" i="3"/>
  <c r="P9" i="3" s="1"/>
  <c r="P81" i="3" s="1"/>
  <c r="B7" i="3"/>
  <c r="B43" i="3" s="1"/>
  <c r="U7" i="3"/>
  <c r="V7" i="3"/>
  <c r="W7" i="3"/>
  <c r="X7" i="3"/>
  <c r="Y7" i="3"/>
  <c r="Z7" i="3"/>
  <c r="AA7" i="3"/>
  <c r="U43" i="3"/>
  <c r="V43" i="3"/>
  <c r="W43" i="3"/>
  <c r="X43" i="3"/>
  <c r="Y43" i="3"/>
  <c r="Z43" i="3"/>
  <c r="AA43" i="3"/>
  <c r="D65" i="1"/>
  <c r="D66" i="1"/>
  <c r="D67" i="1"/>
  <c r="AK84" i="2"/>
  <c r="AL85" i="2"/>
  <c r="AM86" i="2"/>
  <c r="AP83" i="2"/>
  <c r="AM84" i="2"/>
  <c r="AQ84" i="2"/>
  <c r="AN85" i="2"/>
  <c r="AK86" i="2"/>
  <c r="AO86" i="2"/>
  <c r="AM83" i="2"/>
  <c r="AO83" i="2"/>
  <c r="AQ83" i="2"/>
  <c r="AL84" i="2"/>
  <c r="AN84" i="2"/>
  <c r="AP84" i="2"/>
  <c r="AK85" i="2"/>
  <c r="AM85" i="2"/>
  <c r="AO85" i="2"/>
  <c r="AQ85" i="2"/>
  <c r="AL86" i="2"/>
  <c r="AN86" i="2"/>
  <c r="S9" i="3"/>
  <c r="S80" i="3"/>
  <c r="O116" i="3"/>
  <c r="O45" i="3"/>
  <c r="Q45" i="3"/>
  <c r="R10" i="3"/>
  <c r="R81" i="3"/>
  <c r="R80" i="3"/>
  <c r="Y6" i="4"/>
  <c r="X6" i="4"/>
  <c r="W6" i="4"/>
  <c r="J6" i="4"/>
  <c r="G6" i="4"/>
  <c r="F6" i="4"/>
  <c r="E6" i="4"/>
  <c r="P80" i="3" l="1"/>
  <c r="W217" i="2"/>
  <c r="B8" i="3"/>
  <c r="B9" i="3" s="1"/>
  <c r="O80" i="3"/>
  <c r="R116" i="3"/>
  <c r="S116" i="3"/>
  <c r="E221" i="2"/>
  <c r="K208" i="2"/>
  <c r="E215" i="2"/>
  <c r="J202" i="2"/>
  <c r="F214" i="2"/>
  <c r="F208" i="2"/>
  <c r="G220" i="2"/>
  <c r="E202" i="2"/>
  <c r="P10" i="3"/>
  <c r="P11" i="3" s="1"/>
  <c r="N116" i="3"/>
  <c r="Q80" i="3"/>
  <c r="P45" i="3"/>
  <c r="P117" i="3" s="1"/>
  <c r="N10" i="3"/>
  <c r="N82" i="3" s="1"/>
  <c r="N80" i="3"/>
  <c r="H210" i="2"/>
  <c r="J212" i="2"/>
  <c r="R227" i="2"/>
  <c r="G223" i="2"/>
  <c r="E199" i="2"/>
  <c r="E205" i="2"/>
  <c r="F211" i="2"/>
  <c r="AH149" i="2"/>
  <c r="Z149" i="2"/>
  <c r="R149" i="2"/>
  <c r="J149" i="2"/>
  <c r="M104" i="2"/>
  <c r="E104" i="2"/>
  <c r="AC104" i="2"/>
  <c r="U104" i="2"/>
  <c r="AC117" i="2"/>
  <c r="U117" i="2"/>
  <c r="M117" i="2"/>
  <c r="E117" i="2"/>
  <c r="AG108" i="2"/>
  <c r="Q108" i="2"/>
  <c r="I108" i="2"/>
  <c r="Y108" i="2"/>
  <c r="R93" i="2"/>
  <c r="J93" i="2"/>
  <c r="AH93" i="2"/>
  <c r="Z93" i="2"/>
  <c r="AD105" i="2"/>
  <c r="N105" i="2"/>
  <c r="F105" i="2"/>
  <c r="V105" i="2"/>
  <c r="AH133" i="2"/>
  <c r="Z133" i="2"/>
  <c r="R133" i="2"/>
  <c r="J133" i="2"/>
  <c r="Q92" i="2"/>
  <c r="I92" i="2"/>
  <c r="AG92" i="2"/>
  <c r="Y92" i="2"/>
  <c r="AI110" i="2"/>
  <c r="S110" i="2"/>
  <c r="K110" i="2"/>
  <c r="AA110" i="2"/>
  <c r="AD145" i="2"/>
  <c r="V145" i="2"/>
  <c r="N145" i="2"/>
  <c r="F145" i="2"/>
  <c r="AD94" i="2"/>
  <c r="V94" i="2"/>
  <c r="N94" i="2"/>
  <c r="F94" i="2"/>
  <c r="AH98" i="2"/>
  <c r="Z98" i="2"/>
  <c r="R98" i="2"/>
  <c r="J98" i="2"/>
  <c r="AE103" i="2"/>
  <c r="W103" i="2"/>
  <c r="O103" i="2"/>
  <c r="G103" i="2"/>
  <c r="AI107" i="2"/>
  <c r="AA107" i="2"/>
  <c r="S107" i="2"/>
  <c r="K107" i="2"/>
  <c r="AF112" i="2"/>
  <c r="X112" i="2"/>
  <c r="P112" i="2"/>
  <c r="H112" i="2"/>
  <c r="AG117" i="2"/>
  <c r="Y117" i="2"/>
  <c r="Q117" i="2"/>
  <c r="I117" i="2"/>
  <c r="AD130" i="2"/>
  <c r="F130" i="2"/>
  <c r="V130" i="2"/>
  <c r="N130" i="2"/>
  <c r="AE139" i="2"/>
  <c r="G139" i="2"/>
  <c r="W139" i="2"/>
  <c r="O139" i="2"/>
  <c r="AF148" i="2"/>
  <c r="H148" i="2"/>
  <c r="X148" i="2"/>
  <c r="P148" i="2"/>
  <c r="Y166" i="2"/>
  <c r="Q166" i="2"/>
  <c r="I166" i="2"/>
  <c r="AG166" i="2"/>
  <c r="AF217" i="2"/>
  <c r="X217" i="2"/>
  <c r="P217" i="2"/>
  <c r="H217" i="2"/>
  <c r="P95" i="2"/>
  <c r="H95" i="2"/>
  <c r="AF95" i="2"/>
  <c r="X95" i="2"/>
  <c r="M100" i="2"/>
  <c r="E100" i="2"/>
  <c r="AC100" i="2"/>
  <c r="U100" i="2"/>
  <c r="Q104" i="2"/>
  <c r="I104" i="2"/>
  <c r="AG104" i="2"/>
  <c r="Y104" i="2"/>
  <c r="N109" i="2"/>
  <c r="F109" i="2"/>
  <c r="V109" i="2"/>
  <c r="AD109" i="2"/>
  <c r="R113" i="2"/>
  <c r="J113" i="2"/>
  <c r="Z113" i="2"/>
  <c r="AH113" i="2"/>
  <c r="X119" i="2"/>
  <c r="P119" i="2"/>
  <c r="H119" i="2"/>
  <c r="AF119" i="2"/>
  <c r="Y132" i="2"/>
  <c r="AG132" i="2"/>
  <c r="Q132" i="2"/>
  <c r="I132" i="2"/>
  <c r="Z141" i="2"/>
  <c r="AH141" i="2"/>
  <c r="R141" i="2"/>
  <c r="J141" i="2"/>
  <c r="AA150" i="2"/>
  <c r="AI150" i="2"/>
  <c r="S150" i="2"/>
  <c r="K150" i="2"/>
  <c r="AG177" i="2"/>
  <c r="Y177" i="2"/>
  <c r="Q177" i="2"/>
  <c r="I177" i="2"/>
  <c r="AF92" i="2"/>
  <c r="X92" i="2"/>
  <c r="P92" i="2"/>
  <c r="H92" i="2"/>
  <c r="AC97" i="2"/>
  <c r="U97" i="2"/>
  <c r="M97" i="2"/>
  <c r="E97" i="2"/>
  <c r="AG101" i="2"/>
  <c r="Y101" i="2"/>
  <c r="Q101" i="2"/>
  <c r="I101" i="2"/>
  <c r="AD106" i="2"/>
  <c r="V106" i="2"/>
  <c r="N106" i="2"/>
  <c r="F106" i="2"/>
  <c r="AH110" i="2"/>
  <c r="Z110" i="2"/>
  <c r="R110" i="2"/>
  <c r="J110" i="2"/>
  <c r="AE115" i="2"/>
  <c r="W115" i="2"/>
  <c r="O115" i="2"/>
  <c r="G115" i="2"/>
  <c r="AH122" i="2"/>
  <c r="Z122" i="2"/>
  <c r="R122" i="2"/>
  <c r="J122" i="2"/>
  <c r="K135" i="2"/>
  <c r="AI135" i="2"/>
  <c r="AA135" i="2"/>
  <c r="S135" i="2"/>
  <c r="E145" i="2"/>
  <c r="AC145" i="2"/>
  <c r="U145" i="2"/>
  <c r="M145" i="2"/>
  <c r="F154" i="2"/>
  <c r="AD154" i="2"/>
  <c r="V154" i="2"/>
  <c r="N154" i="2"/>
  <c r="AD199" i="2"/>
  <c r="V199" i="2"/>
  <c r="N199" i="2"/>
  <c r="F199" i="2"/>
  <c r="E95" i="2"/>
  <c r="AC95" i="2"/>
  <c r="M95" i="2"/>
  <c r="U95" i="2"/>
  <c r="I99" i="2"/>
  <c r="AG99" i="2"/>
  <c r="Y99" i="2"/>
  <c r="Q99" i="2"/>
  <c r="F104" i="2"/>
  <c r="AD104" i="2"/>
  <c r="V104" i="2"/>
  <c r="N104" i="2"/>
  <c r="AF106" i="2"/>
  <c r="H106" i="2"/>
  <c r="X106" i="2"/>
  <c r="P106" i="2"/>
  <c r="AC111" i="2"/>
  <c r="E111" i="2"/>
  <c r="U111" i="2"/>
  <c r="M111" i="2"/>
  <c r="AE113" i="2"/>
  <c r="G113" i="2"/>
  <c r="W113" i="2"/>
  <c r="O113" i="2"/>
  <c r="AH118" i="2"/>
  <c r="Z118" i="2"/>
  <c r="R118" i="2"/>
  <c r="J118" i="2"/>
  <c r="K131" i="2"/>
  <c r="AA131" i="2"/>
  <c r="S131" i="2"/>
  <c r="AI131" i="2"/>
  <c r="E141" i="2"/>
  <c r="U141" i="2"/>
  <c r="M141" i="2"/>
  <c r="AC141" i="2"/>
  <c r="F150" i="2"/>
  <c r="V150" i="2"/>
  <c r="N150" i="2"/>
  <c r="AD150" i="2"/>
  <c r="AA173" i="2"/>
  <c r="S173" i="2"/>
  <c r="AI173" i="2"/>
  <c r="K173" i="2"/>
  <c r="AG94" i="2"/>
  <c r="Y94" i="2"/>
  <c r="Q94" i="2"/>
  <c r="I94" i="2"/>
  <c r="AD99" i="2"/>
  <c r="V99" i="2"/>
  <c r="N99" i="2"/>
  <c r="F99" i="2"/>
  <c r="AH103" i="2"/>
  <c r="Z103" i="2"/>
  <c r="R103" i="2"/>
  <c r="J103" i="2"/>
  <c r="AG110" i="2"/>
  <c r="Y110" i="2"/>
  <c r="Q110" i="2"/>
  <c r="I110" i="2"/>
  <c r="AD115" i="2"/>
  <c r="V115" i="2"/>
  <c r="N115" i="2"/>
  <c r="F115" i="2"/>
  <c r="W122" i="2"/>
  <c r="AE122" i="2"/>
  <c r="O122" i="2"/>
  <c r="G122" i="2"/>
  <c r="AF135" i="2"/>
  <c r="X135" i="2"/>
  <c r="P135" i="2"/>
  <c r="H135" i="2"/>
  <c r="AC140" i="2"/>
  <c r="U140" i="2"/>
  <c r="M140" i="2"/>
  <c r="E140" i="2"/>
  <c r="AD149" i="2"/>
  <c r="V149" i="2"/>
  <c r="N149" i="2"/>
  <c r="F149" i="2"/>
  <c r="AH153" i="2"/>
  <c r="Z153" i="2"/>
  <c r="R153" i="2"/>
  <c r="J153" i="2"/>
  <c r="AI192" i="2"/>
  <c r="AA192" i="2"/>
  <c r="S192" i="2"/>
  <c r="K192" i="2"/>
  <c r="G117" i="2"/>
  <c r="AE117" i="2"/>
  <c r="O117" i="2"/>
  <c r="W117" i="2"/>
  <c r="K121" i="2"/>
  <c r="AI121" i="2"/>
  <c r="S121" i="2"/>
  <c r="AA121" i="2"/>
  <c r="AD128" i="2"/>
  <c r="V128" i="2"/>
  <c r="N128" i="2"/>
  <c r="F128" i="2"/>
  <c r="AH132" i="2"/>
  <c r="Z132" i="2"/>
  <c r="R132" i="2"/>
  <c r="J132" i="2"/>
  <c r="AE137" i="2"/>
  <c r="W137" i="2"/>
  <c r="O137" i="2"/>
  <c r="G137" i="2"/>
  <c r="AG139" i="2"/>
  <c r="Y139" i="2"/>
  <c r="Q139" i="2"/>
  <c r="I139" i="2"/>
  <c r="AD144" i="2"/>
  <c r="V144" i="2"/>
  <c r="N144" i="2"/>
  <c r="F144" i="2"/>
  <c r="AF146" i="2"/>
  <c r="X146" i="2"/>
  <c r="P146" i="2"/>
  <c r="H146" i="2"/>
  <c r="AC151" i="2"/>
  <c r="U151" i="2"/>
  <c r="M151" i="2"/>
  <c r="E151" i="2"/>
  <c r="AE153" i="2"/>
  <c r="W153" i="2"/>
  <c r="O153" i="2"/>
  <c r="G153" i="2"/>
  <c r="AG155" i="2"/>
  <c r="Y155" i="2"/>
  <c r="Q155" i="2"/>
  <c r="I155" i="2"/>
  <c r="Z167" i="2"/>
  <c r="AH167" i="2"/>
  <c r="R167" i="2"/>
  <c r="J167" i="2"/>
  <c r="Y190" i="2"/>
  <c r="Q190" i="2"/>
  <c r="I190" i="2"/>
  <c r="AG190" i="2"/>
  <c r="R206" i="2"/>
  <c r="AH206" i="2"/>
  <c r="Z206" i="2"/>
  <c r="J206" i="2"/>
  <c r="M219" i="2"/>
  <c r="AC219" i="2"/>
  <c r="U219" i="2"/>
  <c r="E219" i="2"/>
  <c r="AE120" i="2"/>
  <c r="W120" i="2"/>
  <c r="G120" i="2"/>
  <c r="O120" i="2"/>
  <c r="AG122" i="2"/>
  <c r="Y122" i="2"/>
  <c r="I122" i="2"/>
  <c r="Q122" i="2"/>
  <c r="S128" i="2"/>
  <c r="K128" i="2"/>
  <c r="AI128" i="2"/>
  <c r="AA128" i="2"/>
  <c r="N131" i="2"/>
  <c r="F131" i="2"/>
  <c r="AD131" i="2"/>
  <c r="V131" i="2"/>
  <c r="P133" i="2"/>
  <c r="H133" i="2"/>
  <c r="AF133" i="2"/>
  <c r="X133" i="2"/>
  <c r="R135" i="2"/>
  <c r="J135" i="2"/>
  <c r="AH135" i="2"/>
  <c r="Z135" i="2"/>
  <c r="O140" i="2"/>
  <c r="G140" i="2"/>
  <c r="AE140" i="2"/>
  <c r="W140" i="2"/>
  <c r="Q142" i="2"/>
  <c r="I142" i="2"/>
  <c r="AG142" i="2"/>
  <c r="Y142" i="2"/>
  <c r="S144" i="2"/>
  <c r="K144" i="2"/>
  <c r="AI144" i="2"/>
  <c r="AA144" i="2"/>
  <c r="N147" i="2"/>
  <c r="F147" i="2"/>
  <c r="AD147" i="2"/>
  <c r="V147" i="2"/>
  <c r="P149" i="2"/>
  <c r="H149" i="2"/>
  <c r="AF149" i="2"/>
  <c r="X149" i="2"/>
  <c r="R151" i="2"/>
  <c r="J151" i="2"/>
  <c r="AH151" i="2"/>
  <c r="Z151" i="2"/>
  <c r="M154" i="2"/>
  <c r="E154" i="2"/>
  <c r="AC154" i="2"/>
  <c r="U154" i="2"/>
  <c r="AF157" i="2"/>
  <c r="P157" i="2"/>
  <c r="H157" i="2"/>
  <c r="X157" i="2"/>
  <c r="Y170" i="2"/>
  <c r="Q170" i="2"/>
  <c r="AG170" i="2"/>
  <c r="I170" i="2"/>
  <c r="V182" i="2"/>
  <c r="F182" i="2"/>
  <c r="N182" i="2"/>
  <c r="AD182" i="2"/>
  <c r="H198" i="2"/>
  <c r="P198" i="2"/>
  <c r="X198" i="2"/>
  <c r="AF198" i="2"/>
  <c r="I210" i="2"/>
  <c r="Q210" i="2"/>
  <c r="Y210" i="2"/>
  <c r="AG210" i="2"/>
  <c r="J222" i="2"/>
  <c r="R222" i="2"/>
  <c r="Z222" i="2"/>
  <c r="AH222" i="2"/>
  <c r="AG157" i="2"/>
  <c r="I157" i="2"/>
  <c r="Y157" i="2"/>
  <c r="Q157" i="2"/>
  <c r="S163" i="2"/>
  <c r="AI163" i="2"/>
  <c r="K163" i="2"/>
  <c r="AA163" i="2"/>
  <c r="N166" i="2"/>
  <c r="AD166" i="2"/>
  <c r="F166" i="2"/>
  <c r="V166" i="2"/>
  <c r="P168" i="2"/>
  <c r="AF168" i="2"/>
  <c r="H168" i="2"/>
  <c r="X168" i="2"/>
  <c r="R170" i="2"/>
  <c r="AH170" i="2"/>
  <c r="J170" i="2"/>
  <c r="Z170" i="2"/>
  <c r="O173" i="2"/>
  <c r="AE173" i="2"/>
  <c r="G173" i="2"/>
  <c r="W173" i="2"/>
  <c r="O176" i="2"/>
  <c r="AE176" i="2"/>
  <c r="G176" i="2"/>
  <c r="W176" i="2"/>
  <c r="O179" i="2"/>
  <c r="AE179" i="2"/>
  <c r="G179" i="2"/>
  <c r="W179" i="2"/>
  <c r="P182" i="2"/>
  <c r="AF182" i="2"/>
  <c r="H182" i="2"/>
  <c r="X182" i="2"/>
  <c r="AF185" i="2"/>
  <c r="P185" i="2"/>
  <c r="X185" i="2"/>
  <c r="H185" i="2"/>
  <c r="P188" i="2"/>
  <c r="AF188" i="2"/>
  <c r="H188" i="2"/>
  <c r="X188" i="2"/>
  <c r="Q191" i="2"/>
  <c r="AG191" i="2"/>
  <c r="Y191" i="2"/>
  <c r="I191" i="2"/>
  <c r="Q198" i="2"/>
  <c r="AG198" i="2"/>
  <c r="Y198" i="2"/>
  <c r="I198" i="2"/>
  <c r="Q201" i="2"/>
  <c r="AG201" i="2"/>
  <c r="Y201" i="2"/>
  <c r="I201" i="2"/>
  <c r="R204" i="2"/>
  <c r="AH204" i="2"/>
  <c r="Z204" i="2"/>
  <c r="J204" i="2"/>
  <c r="R207" i="2"/>
  <c r="AH207" i="2"/>
  <c r="Z207" i="2"/>
  <c r="J207" i="2"/>
  <c r="R210" i="2"/>
  <c r="AH210" i="2"/>
  <c r="Z210" i="2"/>
  <c r="J210" i="2"/>
  <c r="S213" i="2"/>
  <c r="AI213" i="2"/>
  <c r="AA213" i="2"/>
  <c r="K213" i="2"/>
  <c r="S216" i="2"/>
  <c r="AI216" i="2"/>
  <c r="AA216" i="2"/>
  <c r="K216" i="2"/>
  <c r="S219" i="2"/>
  <c r="AI219" i="2"/>
  <c r="AA219" i="2"/>
  <c r="K219" i="2"/>
  <c r="M223" i="2"/>
  <c r="AC223" i="2"/>
  <c r="U223" i="2"/>
  <c r="E223" i="2"/>
  <c r="Z157" i="2"/>
  <c r="AH157" i="2"/>
  <c r="R157" i="2"/>
  <c r="J157" i="2"/>
  <c r="AC164" i="2"/>
  <c r="M164" i="2"/>
  <c r="U164" i="2"/>
  <c r="E164" i="2"/>
  <c r="AE166" i="2"/>
  <c r="O166" i="2"/>
  <c r="W166" i="2"/>
  <c r="G166" i="2"/>
  <c r="AG168" i="2"/>
  <c r="Q168" i="2"/>
  <c r="Y168" i="2"/>
  <c r="I168" i="2"/>
  <c r="AI170" i="2"/>
  <c r="S170" i="2"/>
  <c r="AA170" i="2"/>
  <c r="K170" i="2"/>
  <c r="AF173" i="2"/>
  <c r="P173" i="2"/>
  <c r="X173" i="2"/>
  <c r="H173" i="2"/>
  <c r="AF176" i="2"/>
  <c r="P176" i="2"/>
  <c r="X176" i="2"/>
  <c r="H176" i="2"/>
  <c r="AG179" i="2"/>
  <c r="Q179" i="2"/>
  <c r="Y179" i="2"/>
  <c r="I179" i="2"/>
  <c r="AG182" i="2"/>
  <c r="I182" i="2"/>
  <c r="Q182" i="2"/>
  <c r="Y182" i="2"/>
  <c r="AG185" i="2"/>
  <c r="Q185" i="2"/>
  <c r="Y185" i="2"/>
  <c r="I185" i="2"/>
  <c r="AH188" i="2"/>
  <c r="J188" i="2"/>
  <c r="R188" i="2"/>
  <c r="Z188" i="2"/>
  <c r="AH191" i="2"/>
  <c r="R191" i="2"/>
  <c r="Z191" i="2"/>
  <c r="J191" i="2"/>
  <c r="AH198" i="2"/>
  <c r="Z198" i="2"/>
  <c r="J198" i="2"/>
  <c r="R198" i="2"/>
  <c r="AI201" i="2"/>
  <c r="AA201" i="2"/>
  <c r="K201" i="2"/>
  <c r="S201" i="2"/>
  <c r="AI204" i="2"/>
  <c r="AA204" i="2"/>
  <c r="K204" i="2"/>
  <c r="S204" i="2"/>
  <c r="AI207" i="2"/>
  <c r="AA207" i="2"/>
  <c r="K207" i="2"/>
  <c r="S207" i="2"/>
  <c r="AC211" i="2"/>
  <c r="U211" i="2"/>
  <c r="E211" i="2"/>
  <c r="M211" i="2"/>
  <c r="AC214" i="2"/>
  <c r="U214" i="2"/>
  <c r="E214" i="2"/>
  <c r="M214" i="2"/>
  <c r="AC217" i="2"/>
  <c r="U217" i="2"/>
  <c r="E217" i="2"/>
  <c r="M217" i="2"/>
  <c r="AD220" i="2"/>
  <c r="V220" i="2"/>
  <c r="F220" i="2"/>
  <c r="N220" i="2"/>
  <c r="AD223" i="2"/>
  <c r="V223" i="2"/>
  <c r="F223" i="2"/>
  <c r="N223" i="2"/>
  <c r="AE157" i="2"/>
  <c r="W157" i="2"/>
  <c r="O157" i="2"/>
  <c r="G157" i="2"/>
  <c r="I163" i="2"/>
  <c r="Y163" i="2"/>
  <c r="Q163" i="2"/>
  <c r="K165" i="2"/>
  <c r="AA165" i="2"/>
  <c r="S165" i="2"/>
  <c r="F168" i="2"/>
  <c r="V168" i="2"/>
  <c r="N168" i="2"/>
  <c r="H170" i="2"/>
  <c r="X170" i="2"/>
  <c r="P170" i="2"/>
  <c r="K172" i="2"/>
  <c r="AA172" i="2"/>
  <c r="S172" i="2"/>
  <c r="K175" i="2"/>
  <c r="AA175" i="2"/>
  <c r="S175" i="2"/>
  <c r="E179" i="2"/>
  <c r="U179" i="2"/>
  <c r="M179" i="2"/>
  <c r="E182" i="2"/>
  <c r="U182" i="2"/>
  <c r="M182" i="2"/>
  <c r="E185" i="2"/>
  <c r="U185" i="2"/>
  <c r="M185" i="2"/>
  <c r="AD188" i="2"/>
  <c r="V188" i="2"/>
  <c r="N188" i="2"/>
  <c r="AD191" i="2"/>
  <c r="V191" i="2"/>
  <c r="N191" i="2"/>
  <c r="AD198" i="2"/>
  <c r="N198" i="2"/>
  <c r="AE201" i="2"/>
  <c r="O201" i="2"/>
  <c r="AE204" i="2"/>
  <c r="O204" i="2"/>
  <c r="AE207" i="2"/>
  <c r="O207" i="2"/>
  <c r="AF213" i="2"/>
  <c r="P213" i="2"/>
  <c r="AF216" i="2"/>
  <c r="P216" i="2"/>
  <c r="AG219" i="2"/>
  <c r="Q219" i="2"/>
  <c r="AG222" i="2"/>
  <c r="Q222" i="2"/>
  <c r="Y222" i="2"/>
  <c r="Y219" i="2"/>
  <c r="X216" i="2"/>
  <c r="X213" i="2"/>
  <c r="W207" i="2"/>
  <c r="W204" i="2"/>
  <c r="W201" i="2"/>
  <c r="V198" i="2"/>
  <c r="S94" i="2"/>
  <c r="K94" i="2"/>
  <c r="AI94" i="2"/>
  <c r="AA94" i="2"/>
  <c r="AD113" i="2"/>
  <c r="N113" i="2"/>
  <c r="F113" i="2"/>
  <c r="V113" i="2"/>
  <c r="AE138" i="2"/>
  <c r="W138" i="2"/>
  <c r="O138" i="2"/>
  <c r="G138" i="2"/>
  <c r="AG118" i="2"/>
  <c r="Y118" i="2"/>
  <c r="Q118" i="2"/>
  <c r="I118" i="2"/>
  <c r="S102" i="2"/>
  <c r="K102" i="2"/>
  <c r="AI102" i="2"/>
  <c r="AA102" i="2"/>
  <c r="AD212" i="2"/>
  <c r="V212" i="2"/>
  <c r="N212" i="2"/>
  <c r="F212" i="2"/>
  <c r="AH109" i="2"/>
  <c r="R109" i="2"/>
  <c r="J109" i="2"/>
  <c r="Z109" i="2"/>
  <c r="AI142" i="2"/>
  <c r="AA142" i="2"/>
  <c r="S142" i="2"/>
  <c r="K142" i="2"/>
  <c r="N97" i="2"/>
  <c r="F97" i="2"/>
  <c r="AD97" i="2"/>
  <c r="V97" i="2"/>
  <c r="AF115" i="2"/>
  <c r="P115" i="2"/>
  <c r="H115" i="2"/>
  <c r="X115" i="2"/>
  <c r="AE154" i="2"/>
  <c r="W154" i="2"/>
  <c r="O154" i="2"/>
  <c r="G154" i="2"/>
  <c r="AE95" i="2"/>
  <c r="W95" i="2"/>
  <c r="O95" i="2"/>
  <c r="G95" i="2"/>
  <c r="AI99" i="2"/>
  <c r="AA99" i="2"/>
  <c r="S99" i="2"/>
  <c r="K99" i="2"/>
  <c r="AF104" i="2"/>
  <c r="X104" i="2"/>
  <c r="P104" i="2"/>
  <c r="H104" i="2"/>
  <c r="AC109" i="2"/>
  <c r="U109" i="2"/>
  <c r="M109" i="2"/>
  <c r="E109" i="2"/>
  <c r="AG113" i="2"/>
  <c r="Y113" i="2"/>
  <c r="Q113" i="2"/>
  <c r="I113" i="2"/>
  <c r="AE119" i="2"/>
  <c r="W119" i="2"/>
  <c r="O119" i="2"/>
  <c r="G119" i="2"/>
  <c r="AF132" i="2"/>
  <c r="H132" i="2"/>
  <c r="X132" i="2"/>
  <c r="P132" i="2"/>
  <c r="AG141" i="2"/>
  <c r="I141" i="2"/>
  <c r="Y141" i="2"/>
  <c r="Q141" i="2"/>
  <c r="AH150" i="2"/>
  <c r="J150" i="2"/>
  <c r="Z150" i="2"/>
  <c r="R150" i="2"/>
  <c r="AA176" i="2"/>
  <c r="S176" i="2"/>
  <c r="K176" i="2"/>
  <c r="AI176" i="2"/>
  <c r="M92" i="2"/>
  <c r="E92" i="2"/>
  <c r="AC92" i="2"/>
  <c r="U92" i="2"/>
  <c r="Q96" i="2"/>
  <c r="I96" i="2"/>
  <c r="AG96" i="2"/>
  <c r="Y96" i="2"/>
  <c r="N101" i="2"/>
  <c r="F101" i="2"/>
  <c r="AD101" i="2"/>
  <c r="V101" i="2"/>
  <c r="R105" i="2"/>
  <c r="J105" i="2"/>
  <c r="Z105" i="2"/>
  <c r="AH105" i="2"/>
  <c r="O110" i="2"/>
  <c r="G110" i="2"/>
  <c r="AE110" i="2"/>
  <c r="W110" i="2"/>
  <c r="S114" i="2"/>
  <c r="K114" i="2"/>
  <c r="AA114" i="2"/>
  <c r="AI114" i="2"/>
  <c r="Z121" i="2"/>
  <c r="R121" i="2"/>
  <c r="J121" i="2"/>
  <c r="AH121" i="2"/>
  <c r="AA134" i="2"/>
  <c r="AI134" i="2"/>
  <c r="S134" i="2"/>
  <c r="K134" i="2"/>
  <c r="U144" i="2"/>
  <c r="AC144" i="2"/>
  <c r="M144" i="2"/>
  <c r="E144" i="2"/>
  <c r="V153" i="2"/>
  <c r="AD153" i="2"/>
  <c r="N153" i="2"/>
  <c r="F153" i="2"/>
  <c r="AI189" i="2"/>
  <c r="AA189" i="2"/>
  <c r="S189" i="2"/>
  <c r="K189" i="2"/>
  <c r="AG93" i="2"/>
  <c r="Y93" i="2"/>
  <c r="Q93" i="2"/>
  <c r="I93" i="2"/>
  <c r="AD98" i="2"/>
  <c r="V98" i="2"/>
  <c r="N98" i="2"/>
  <c r="F98" i="2"/>
  <c r="AH102" i="2"/>
  <c r="Z102" i="2"/>
  <c r="R102" i="2"/>
  <c r="J102" i="2"/>
  <c r="AE107" i="2"/>
  <c r="W107" i="2"/>
  <c r="O107" i="2"/>
  <c r="G107" i="2"/>
  <c r="AI111" i="2"/>
  <c r="AA111" i="2"/>
  <c r="S111" i="2"/>
  <c r="K111" i="2"/>
  <c r="AI116" i="2"/>
  <c r="AA116" i="2"/>
  <c r="S116" i="2"/>
  <c r="K116" i="2"/>
  <c r="E129" i="2"/>
  <c r="AC129" i="2"/>
  <c r="U129" i="2"/>
  <c r="M129" i="2"/>
  <c r="F138" i="2"/>
  <c r="AD138" i="2"/>
  <c r="V138" i="2"/>
  <c r="N138" i="2"/>
  <c r="G147" i="2"/>
  <c r="AE147" i="2"/>
  <c r="W147" i="2"/>
  <c r="O147" i="2"/>
  <c r="U162" i="2"/>
  <c r="M162" i="2"/>
  <c r="E162" i="2"/>
  <c r="AC162" i="2"/>
  <c r="AE211" i="2"/>
  <c r="W211" i="2"/>
  <c r="O211" i="2"/>
  <c r="G211" i="2"/>
  <c r="G93" i="2"/>
  <c r="AE93" i="2"/>
  <c r="W93" i="2"/>
  <c r="O93" i="2"/>
  <c r="I95" i="2"/>
  <c r="AG95" i="2"/>
  <c r="Y95" i="2"/>
  <c r="Q95" i="2"/>
  <c r="K97" i="2"/>
  <c r="AI97" i="2"/>
  <c r="AA97" i="2"/>
  <c r="S97" i="2"/>
  <c r="F100" i="2"/>
  <c r="AD100" i="2"/>
  <c r="V100" i="2"/>
  <c r="N100" i="2"/>
  <c r="H102" i="2"/>
  <c r="AF102" i="2"/>
  <c r="X102" i="2"/>
  <c r="P102" i="2"/>
  <c r="J104" i="2"/>
  <c r="AH104" i="2"/>
  <c r="Z104" i="2"/>
  <c r="R104" i="2"/>
  <c r="E107" i="2"/>
  <c r="AC107" i="2"/>
  <c r="U107" i="2"/>
  <c r="M107" i="2"/>
  <c r="G109" i="2"/>
  <c r="AE109" i="2"/>
  <c r="W109" i="2"/>
  <c r="O109" i="2"/>
  <c r="I111" i="2"/>
  <c r="AG111" i="2"/>
  <c r="Y111" i="2"/>
  <c r="Q111" i="2"/>
  <c r="K113" i="2"/>
  <c r="AI113" i="2"/>
  <c r="AA113" i="2"/>
  <c r="S113" i="2"/>
  <c r="AF116" i="2"/>
  <c r="X116" i="2"/>
  <c r="P116" i="2"/>
  <c r="H116" i="2"/>
  <c r="AI119" i="2"/>
  <c r="AA119" i="2"/>
  <c r="S119" i="2"/>
  <c r="K119" i="2"/>
  <c r="AF128" i="2"/>
  <c r="H128" i="2"/>
  <c r="X128" i="2"/>
  <c r="P128" i="2"/>
  <c r="AC133" i="2"/>
  <c r="E133" i="2"/>
  <c r="U133" i="2"/>
  <c r="M133" i="2"/>
  <c r="AG137" i="2"/>
  <c r="I137" i="2"/>
  <c r="Y137" i="2"/>
  <c r="Q137" i="2"/>
  <c r="AD142" i="2"/>
  <c r="F142" i="2"/>
  <c r="V142" i="2"/>
  <c r="N142" i="2"/>
  <c r="AH146" i="2"/>
  <c r="J146" i="2"/>
  <c r="Z146" i="2"/>
  <c r="R146" i="2"/>
  <c r="AE151" i="2"/>
  <c r="G151" i="2"/>
  <c r="W151" i="2"/>
  <c r="O151" i="2"/>
  <c r="AC156" i="2"/>
  <c r="U156" i="2"/>
  <c r="M156" i="2"/>
  <c r="E156" i="2"/>
  <c r="AA179" i="2"/>
  <c r="S179" i="2"/>
  <c r="K179" i="2"/>
  <c r="AI179" i="2"/>
  <c r="AE208" i="2"/>
  <c r="W208" i="2"/>
  <c r="O208" i="2"/>
  <c r="G208" i="2"/>
  <c r="AI92" i="2"/>
  <c r="AA92" i="2"/>
  <c r="S92" i="2"/>
  <c r="K92" i="2"/>
  <c r="AD95" i="2"/>
  <c r="V95" i="2"/>
  <c r="N95" i="2"/>
  <c r="F95" i="2"/>
  <c r="AF97" i="2"/>
  <c r="X97" i="2"/>
  <c r="P97" i="2"/>
  <c r="H97" i="2"/>
  <c r="AH99" i="2"/>
  <c r="Z99" i="2"/>
  <c r="R99" i="2"/>
  <c r="J99" i="2"/>
  <c r="AC102" i="2"/>
  <c r="U102" i="2"/>
  <c r="M102" i="2"/>
  <c r="E102" i="2"/>
  <c r="AE104" i="2"/>
  <c r="W104" i="2"/>
  <c r="O104" i="2"/>
  <c r="G104" i="2"/>
  <c r="AG106" i="2"/>
  <c r="Y106" i="2"/>
  <c r="Q106" i="2"/>
  <c r="I106" i="2"/>
  <c r="AI108" i="2"/>
  <c r="AA108" i="2"/>
  <c r="S108" i="2"/>
  <c r="K108" i="2"/>
  <c r="AD111" i="2"/>
  <c r="V111" i="2"/>
  <c r="N111" i="2"/>
  <c r="F111" i="2"/>
  <c r="AF113" i="2"/>
  <c r="X113" i="2"/>
  <c r="P113" i="2"/>
  <c r="H113" i="2"/>
  <c r="AI115" i="2"/>
  <c r="AA115" i="2"/>
  <c r="S115" i="2"/>
  <c r="K115" i="2"/>
  <c r="AA118" i="2"/>
  <c r="AI118" i="2"/>
  <c r="S118" i="2"/>
  <c r="K118" i="2"/>
  <c r="AF127" i="2"/>
  <c r="X127" i="2"/>
  <c r="P127" i="2"/>
  <c r="H127" i="2"/>
  <c r="AC132" i="2"/>
  <c r="U132" i="2"/>
  <c r="M132" i="2"/>
  <c r="E132" i="2"/>
  <c r="AG136" i="2"/>
  <c r="Y136" i="2"/>
  <c r="Q136" i="2"/>
  <c r="I136" i="2"/>
  <c r="AD141" i="2"/>
  <c r="V141" i="2"/>
  <c r="N141" i="2"/>
  <c r="F141" i="2"/>
  <c r="AH145" i="2"/>
  <c r="Z145" i="2"/>
  <c r="R145" i="2"/>
  <c r="J145" i="2"/>
  <c r="AE150" i="2"/>
  <c r="W150" i="2"/>
  <c r="O150" i="2"/>
  <c r="G150" i="2"/>
  <c r="AI154" i="2"/>
  <c r="AA154" i="2"/>
  <c r="S154" i="2"/>
  <c r="K154" i="2"/>
  <c r="AG174" i="2"/>
  <c r="Y174" i="2"/>
  <c r="Q174" i="2"/>
  <c r="I174" i="2"/>
  <c r="AC203" i="2"/>
  <c r="U203" i="2"/>
  <c r="M203" i="2"/>
  <c r="E203" i="2"/>
  <c r="AG115" i="2"/>
  <c r="I115" i="2"/>
  <c r="Y115" i="2"/>
  <c r="Q115" i="2"/>
  <c r="AI117" i="2"/>
  <c r="K117" i="2"/>
  <c r="AA117" i="2"/>
  <c r="S117" i="2"/>
  <c r="AD120" i="2"/>
  <c r="F120" i="2"/>
  <c r="V120" i="2"/>
  <c r="N120" i="2"/>
  <c r="AF122" i="2"/>
  <c r="H122" i="2"/>
  <c r="P122" i="2"/>
  <c r="X122" i="2"/>
  <c r="AH128" i="2"/>
  <c r="Z128" i="2"/>
  <c r="R128" i="2"/>
  <c r="J128" i="2"/>
  <c r="AC131" i="2"/>
  <c r="U131" i="2"/>
  <c r="M131" i="2"/>
  <c r="E131" i="2"/>
  <c r="AE133" i="2"/>
  <c r="W133" i="2"/>
  <c r="O133" i="2"/>
  <c r="G133" i="2"/>
  <c r="AG135" i="2"/>
  <c r="Y135" i="2"/>
  <c r="Q135" i="2"/>
  <c r="I135" i="2"/>
  <c r="AI137" i="2"/>
  <c r="AA137" i="2"/>
  <c r="S137" i="2"/>
  <c r="K137" i="2"/>
  <c r="AD140" i="2"/>
  <c r="V140" i="2"/>
  <c r="N140" i="2"/>
  <c r="F140" i="2"/>
  <c r="AF142" i="2"/>
  <c r="X142" i="2"/>
  <c r="P142" i="2"/>
  <c r="H142" i="2"/>
  <c r="AH144" i="2"/>
  <c r="Z144" i="2"/>
  <c r="R144" i="2"/>
  <c r="J144" i="2"/>
  <c r="AC147" i="2"/>
  <c r="U147" i="2"/>
  <c r="M147" i="2"/>
  <c r="E147" i="2"/>
  <c r="AE149" i="2"/>
  <c r="W149" i="2"/>
  <c r="O149" i="2"/>
  <c r="G149" i="2"/>
  <c r="AG151" i="2"/>
  <c r="Y151" i="2"/>
  <c r="Q151" i="2"/>
  <c r="I151" i="2"/>
  <c r="AI153" i="2"/>
  <c r="AA153" i="2"/>
  <c r="S153" i="2"/>
  <c r="K153" i="2"/>
  <c r="AI156" i="2"/>
  <c r="S156" i="2"/>
  <c r="K156" i="2"/>
  <c r="AA156" i="2"/>
  <c r="U170" i="2"/>
  <c r="AC170" i="2"/>
  <c r="M170" i="2"/>
  <c r="E170" i="2"/>
  <c r="X181" i="2"/>
  <c r="AF181" i="2"/>
  <c r="P181" i="2"/>
  <c r="H181" i="2"/>
  <c r="Q197" i="2"/>
  <c r="AG197" i="2"/>
  <c r="Y197" i="2"/>
  <c r="I197" i="2"/>
  <c r="S209" i="2"/>
  <c r="AI209" i="2"/>
  <c r="AA209" i="2"/>
  <c r="K209" i="2"/>
  <c r="M222" i="2"/>
  <c r="AC222" i="2"/>
  <c r="U222" i="2"/>
  <c r="E222" i="2"/>
  <c r="AI120" i="2"/>
  <c r="AA120" i="2"/>
  <c r="S120" i="2"/>
  <c r="K120" i="2"/>
  <c r="N127" i="2"/>
  <c r="F127" i="2"/>
  <c r="AD127" i="2"/>
  <c r="V127" i="2"/>
  <c r="AF129" i="2"/>
  <c r="P129" i="2"/>
  <c r="H129" i="2"/>
  <c r="X129" i="2"/>
  <c r="AH131" i="2"/>
  <c r="R131" i="2"/>
  <c r="J131" i="2"/>
  <c r="Z131" i="2"/>
  <c r="AC134" i="2"/>
  <c r="M134" i="2"/>
  <c r="E134" i="2"/>
  <c r="U134" i="2"/>
  <c r="AE136" i="2"/>
  <c r="O136" i="2"/>
  <c r="G136" i="2"/>
  <c r="W136" i="2"/>
  <c r="AG138" i="2"/>
  <c r="Q138" i="2"/>
  <c r="I138" i="2"/>
  <c r="Y138" i="2"/>
  <c r="AI140" i="2"/>
  <c r="S140" i="2"/>
  <c r="K140" i="2"/>
  <c r="AA140" i="2"/>
  <c r="AD143" i="2"/>
  <c r="N143" i="2"/>
  <c r="F143" i="2"/>
  <c r="V143" i="2"/>
  <c r="AF145" i="2"/>
  <c r="P145" i="2"/>
  <c r="H145" i="2"/>
  <c r="X145" i="2"/>
  <c r="AH147" i="2"/>
  <c r="R147" i="2"/>
  <c r="J147" i="2"/>
  <c r="Z147" i="2"/>
  <c r="AC150" i="2"/>
  <c r="M150" i="2"/>
  <c r="E150" i="2"/>
  <c r="U150" i="2"/>
  <c r="AE152" i="2"/>
  <c r="O152" i="2"/>
  <c r="G152" i="2"/>
  <c r="W152" i="2"/>
  <c r="AG154" i="2"/>
  <c r="Q154" i="2"/>
  <c r="I154" i="2"/>
  <c r="Y154" i="2"/>
  <c r="Z163" i="2"/>
  <c r="R163" i="2"/>
  <c r="J163" i="2"/>
  <c r="AH163" i="2"/>
  <c r="U173" i="2"/>
  <c r="M173" i="2"/>
  <c r="E173" i="2"/>
  <c r="AC173" i="2"/>
  <c r="AE185" i="2"/>
  <c r="W185" i="2"/>
  <c r="G185" i="2"/>
  <c r="O185" i="2"/>
  <c r="H201" i="2"/>
  <c r="P201" i="2"/>
  <c r="X201" i="2"/>
  <c r="AF201" i="2"/>
  <c r="I213" i="2"/>
  <c r="Q213" i="2"/>
  <c r="Y213" i="2"/>
  <c r="AG213" i="2"/>
  <c r="AI155" i="2"/>
  <c r="K155" i="2"/>
  <c r="AA155" i="2"/>
  <c r="S155" i="2"/>
  <c r="N162" i="2"/>
  <c r="V162" i="2"/>
  <c r="F162" i="2"/>
  <c r="AD162" i="2"/>
  <c r="P164" i="2"/>
  <c r="AF164" i="2"/>
  <c r="X164" i="2"/>
  <c r="H164" i="2"/>
  <c r="R166" i="2"/>
  <c r="Z166" i="2"/>
  <c r="J166" i="2"/>
  <c r="AH166" i="2"/>
  <c r="M169" i="2"/>
  <c r="AC169" i="2"/>
  <c r="U169" i="2"/>
  <c r="E169" i="2"/>
  <c r="O171" i="2"/>
  <c r="W171" i="2"/>
  <c r="G171" i="2"/>
  <c r="AE171" i="2"/>
  <c r="M174" i="2"/>
  <c r="AC174" i="2"/>
  <c r="U174" i="2"/>
  <c r="E174" i="2"/>
  <c r="M177" i="2"/>
  <c r="U177" i="2"/>
  <c r="E177" i="2"/>
  <c r="AC177" i="2"/>
  <c r="N180" i="2"/>
  <c r="AD180" i="2"/>
  <c r="V180" i="2"/>
  <c r="F180" i="2"/>
  <c r="AD183" i="2"/>
  <c r="N183" i="2"/>
  <c r="F183" i="2"/>
  <c r="V183" i="2"/>
  <c r="AD186" i="2"/>
  <c r="N186" i="2"/>
  <c r="F186" i="2"/>
  <c r="V186" i="2"/>
  <c r="AE189" i="2"/>
  <c r="O189" i="2"/>
  <c r="G189" i="2"/>
  <c r="W189" i="2"/>
  <c r="AE192" i="2"/>
  <c r="O192" i="2"/>
  <c r="G192" i="2"/>
  <c r="W192" i="2"/>
  <c r="O199" i="2"/>
  <c r="G199" i="2"/>
  <c r="AE199" i="2"/>
  <c r="W199" i="2"/>
  <c r="P202" i="2"/>
  <c r="H202" i="2"/>
  <c r="X202" i="2"/>
  <c r="AF202" i="2"/>
  <c r="P205" i="2"/>
  <c r="H205" i="2"/>
  <c r="X205" i="2"/>
  <c r="AF205" i="2"/>
  <c r="P208" i="2"/>
  <c r="H208" i="2"/>
  <c r="X208" i="2"/>
  <c r="AF208" i="2"/>
  <c r="Q211" i="2"/>
  <c r="I211" i="2"/>
  <c r="AG211" i="2"/>
  <c r="Y211" i="2"/>
  <c r="Q214" i="2"/>
  <c r="I214" i="2"/>
  <c r="Y214" i="2"/>
  <c r="AG214" i="2"/>
  <c r="Q217" i="2"/>
  <c r="I217" i="2"/>
  <c r="Y217" i="2"/>
  <c r="AG217" i="2"/>
  <c r="R220" i="2"/>
  <c r="J220" i="2"/>
  <c r="AH220" i="2"/>
  <c r="Z220" i="2"/>
  <c r="R223" i="2"/>
  <c r="J223" i="2"/>
  <c r="AH223" i="2"/>
  <c r="Z223" i="2"/>
  <c r="AE162" i="2"/>
  <c r="W162" i="2"/>
  <c r="G162" i="2"/>
  <c r="O162" i="2"/>
  <c r="AG164" i="2"/>
  <c r="Y164" i="2"/>
  <c r="I164" i="2"/>
  <c r="Q164" i="2"/>
  <c r="AI166" i="2"/>
  <c r="AA166" i="2"/>
  <c r="K166" i="2"/>
  <c r="S166" i="2"/>
  <c r="AD169" i="2"/>
  <c r="V169" i="2"/>
  <c r="F169" i="2"/>
  <c r="N169" i="2"/>
  <c r="AF171" i="2"/>
  <c r="X171" i="2"/>
  <c r="H171" i="2"/>
  <c r="P171" i="2"/>
  <c r="AD174" i="2"/>
  <c r="V174" i="2"/>
  <c r="F174" i="2"/>
  <c r="N174" i="2"/>
  <c r="AE177" i="2"/>
  <c r="W177" i="2"/>
  <c r="G177" i="2"/>
  <c r="O177" i="2"/>
  <c r="AE180" i="2"/>
  <c r="W180" i="2"/>
  <c r="G180" i="2"/>
  <c r="O180" i="2"/>
  <c r="W183" i="2"/>
  <c r="AE183" i="2"/>
  <c r="O183" i="2"/>
  <c r="G183" i="2"/>
  <c r="X186" i="2"/>
  <c r="AF186" i="2"/>
  <c r="H186" i="2"/>
  <c r="P186" i="2"/>
  <c r="AF189" i="2"/>
  <c r="X189" i="2"/>
  <c r="P189" i="2"/>
  <c r="H189" i="2"/>
  <c r="AF192" i="2"/>
  <c r="X192" i="2"/>
  <c r="H192" i="2"/>
  <c r="P192" i="2"/>
  <c r="AG199" i="2"/>
  <c r="Y199" i="2"/>
  <c r="I199" i="2"/>
  <c r="Q199" i="2"/>
  <c r="AG202" i="2"/>
  <c r="Y202" i="2"/>
  <c r="Q202" i="2"/>
  <c r="I202" i="2"/>
  <c r="AG205" i="2"/>
  <c r="Y205" i="2"/>
  <c r="I205" i="2"/>
  <c r="Q205" i="2"/>
  <c r="AH208" i="2"/>
  <c r="Z208" i="2"/>
  <c r="J208" i="2"/>
  <c r="R208" i="2"/>
  <c r="AH211" i="2"/>
  <c r="Z211" i="2"/>
  <c r="R211" i="2"/>
  <c r="J211" i="2"/>
  <c r="AH214" i="2"/>
  <c r="Z214" i="2"/>
  <c r="R214" i="2"/>
  <c r="J214" i="2"/>
  <c r="AI217" i="2"/>
  <c r="AA217" i="2"/>
  <c r="K217" i="2"/>
  <c r="S217" i="2"/>
  <c r="AI220" i="2"/>
  <c r="AA220" i="2"/>
  <c r="K220" i="2"/>
  <c r="S220" i="2"/>
  <c r="AI223" i="2"/>
  <c r="AA223" i="2"/>
  <c r="K223" i="2"/>
  <c r="S223" i="2"/>
  <c r="AI157" i="2"/>
  <c r="AA157" i="2"/>
  <c r="S157" i="2"/>
  <c r="K157" i="2"/>
  <c r="F164" i="2"/>
  <c r="V164" i="2"/>
  <c r="N164" i="2"/>
  <c r="H166" i="2"/>
  <c r="X166" i="2"/>
  <c r="P166" i="2"/>
  <c r="J168" i="2"/>
  <c r="Z168" i="2"/>
  <c r="R168" i="2"/>
  <c r="E171" i="2"/>
  <c r="U171" i="2"/>
  <c r="M171" i="2"/>
  <c r="I173" i="2"/>
  <c r="Y173" i="2"/>
  <c r="Q173" i="2"/>
  <c r="J176" i="2"/>
  <c r="Z176" i="2"/>
  <c r="R176" i="2"/>
  <c r="J179" i="2"/>
  <c r="Z179" i="2"/>
  <c r="R179" i="2"/>
  <c r="J182" i="2"/>
  <c r="Z182" i="2"/>
  <c r="R182" i="2"/>
  <c r="AI185" i="2"/>
  <c r="AA185" i="2"/>
  <c r="S185" i="2"/>
  <c r="AI188" i="2"/>
  <c r="AA188" i="2"/>
  <c r="S188" i="2"/>
  <c r="AI191" i="2"/>
  <c r="AA191" i="2"/>
  <c r="S191" i="2"/>
  <c r="AC199" i="2"/>
  <c r="M199" i="2"/>
  <c r="AC202" i="2"/>
  <c r="M202" i="2"/>
  <c r="AC205" i="2"/>
  <c r="M205" i="2"/>
  <c r="AD208" i="2"/>
  <c r="N208" i="2"/>
  <c r="AD211" i="2"/>
  <c r="N211" i="2"/>
  <c r="AD214" i="2"/>
  <c r="N214" i="2"/>
  <c r="AE217" i="2"/>
  <c r="O217" i="2"/>
  <c r="AE220" i="2"/>
  <c r="O220" i="2"/>
  <c r="AE223" i="2"/>
  <c r="O223" i="2"/>
  <c r="AF131" i="2"/>
  <c r="X131" i="2"/>
  <c r="P131" i="2"/>
  <c r="H131" i="2"/>
  <c r="O98" i="2"/>
  <c r="G98" i="2"/>
  <c r="AE98" i="2"/>
  <c r="W98" i="2"/>
  <c r="AG162" i="2"/>
  <c r="Y162" i="2"/>
  <c r="Q162" i="2"/>
  <c r="I162" i="2"/>
  <c r="AG140" i="2"/>
  <c r="Y140" i="2"/>
  <c r="Q140" i="2"/>
  <c r="I140" i="2"/>
  <c r="AC112" i="2"/>
  <c r="M112" i="2"/>
  <c r="E112" i="2"/>
  <c r="U112" i="2"/>
  <c r="M96" i="2"/>
  <c r="E96" i="2"/>
  <c r="U96" i="2"/>
  <c r="AC96" i="2"/>
  <c r="AE114" i="2"/>
  <c r="O114" i="2"/>
  <c r="G114" i="2"/>
  <c r="W114" i="2"/>
  <c r="AC152" i="2"/>
  <c r="U152" i="2"/>
  <c r="M152" i="2"/>
  <c r="E152" i="2"/>
  <c r="R101" i="2"/>
  <c r="J101" i="2"/>
  <c r="AH101" i="2"/>
  <c r="Z101" i="2"/>
  <c r="AA122" i="2"/>
  <c r="S122" i="2"/>
  <c r="K122" i="2"/>
  <c r="AI122" i="2"/>
  <c r="AI199" i="2"/>
  <c r="AA199" i="2"/>
  <c r="S199" i="2"/>
  <c r="K199" i="2"/>
  <c r="AF96" i="2"/>
  <c r="X96" i="2"/>
  <c r="P96" i="2"/>
  <c r="H96" i="2"/>
  <c r="AC101" i="2"/>
  <c r="U101" i="2"/>
  <c r="M101" i="2"/>
  <c r="E101" i="2"/>
  <c r="AG105" i="2"/>
  <c r="Y105" i="2"/>
  <c r="Q105" i="2"/>
  <c r="I105" i="2"/>
  <c r="AD110" i="2"/>
  <c r="V110" i="2"/>
  <c r="N110" i="2"/>
  <c r="F110" i="2"/>
  <c r="AH114" i="2"/>
  <c r="Z114" i="2"/>
  <c r="R114" i="2"/>
  <c r="J114" i="2"/>
  <c r="AG121" i="2"/>
  <c r="Y121" i="2"/>
  <c r="Q121" i="2"/>
  <c r="I121" i="2"/>
  <c r="AH134" i="2"/>
  <c r="J134" i="2"/>
  <c r="Z134" i="2"/>
  <c r="R134" i="2"/>
  <c r="AI143" i="2"/>
  <c r="K143" i="2"/>
  <c r="AA143" i="2"/>
  <c r="S143" i="2"/>
  <c r="AC153" i="2"/>
  <c r="E153" i="2"/>
  <c r="U153" i="2"/>
  <c r="M153" i="2"/>
  <c r="AC189" i="2"/>
  <c r="U189" i="2"/>
  <c r="M189" i="2"/>
  <c r="E189" i="2"/>
  <c r="N93" i="2"/>
  <c r="F93" i="2"/>
  <c r="AD93" i="2"/>
  <c r="V93" i="2"/>
  <c r="R97" i="2"/>
  <c r="J97" i="2"/>
  <c r="Z97" i="2"/>
  <c r="AH97" i="2"/>
  <c r="O102" i="2"/>
  <c r="G102" i="2"/>
  <c r="W102" i="2"/>
  <c r="AE102" i="2"/>
  <c r="S106" i="2"/>
  <c r="K106" i="2"/>
  <c r="AI106" i="2"/>
  <c r="AA106" i="2"/>
  <c r="P111" i="2"/>
  <c r="H111" i="2"/>
  <c r="AF111" i="2"/>
  <c r="X111" i="2"/>
  <c r="AE116" i="2"/>
  <c r="W116" i="2"/>
  <c r="O116" i="2"/>
  <c r="G116" i="2"/>
  <c r="U128" i="2"/>
  <c r="M128" i="2"/>
  <c r="AC128" i="2"/>
  <c r="E128" i="2"/>
  <c r="V137" i="2"/>
  <c r="AD137" i="2"/>
  <c r="N137" i="2"/>
  <c r="F137" i="2"/>
  <c r="W146" i="2"/>
  <c r="O146" i="2"/>
  <c r="AE146" i="2"/>
  <c r="G146" i="2"/>
  <c r="X155" i="2"/>
  <c r="AF155" i="2"/>
  <c r="P155" i="2"/>
  <c r="H155" i="2"/>
  <c r="AC206" i="2"/>
  <c r="U206" i="2"/>
  <c r="M206" i="2"/>
  <c r="E206" i="2"/>
  <c r="AH94" i="2"/>
  <c r="Z94" i="2"/>
  <c r="R94" i="2"/>
  <c r="J94" i="2"/>
  <c r="AE99" i="2"/>
  <c r="W99" i="2"/>
  <c r="O99" i="2"/>
  <c r="G99" i="2"/>
  <c r="AI103" i="2"/>
  <c r="AA103" i="2"/>
  <c r="S103" i="2"/>
  <c r="K103" i="2"/>
  <c r="AF108" i="2"/>
  <c r="X108" i="2"/>
  <c r="P108" i="2"/>
  <c r="H108" i="2"/>
  <c r="AC113" i="2"/>
  <c r="U113" i="2"/>
  <c r="M113" i="2"/>
  <c r="E113" i="2"/>
  <c r="W118" i="2"/>
  <c r="O118" i="2"/>
  <c r="G118" i="2"/>
  <c r="AE118" i="2"/>
  <c r="G131" i="2"/>
  <c r="AE131" i="2"/>
  <c r="W131" i="2"/>
  <c r="O131" i="2"/>
  <c r="H140" i="2"/>
  <c r="AF140" i="2"/>
  <c r="X140" i="2"/>
  <c r="P140" i="2"/>
  <c r="I149" i="2"/>
  <c r="AG149" i="2"/>
  <c r="Y149" i="2"/>
  <c r="Q149" i="2"/>
  <c r="V171" i="2"/>
  <c r="N171" i="2"/>
  <c r="F171" i="2"/>
  <c r="AD171" i="2"/>
  <c r="AG223" i="2"/>
  <c r="Y223" i="2"/>
  <c r="Q223" i="2"/>
  <c r="I223" i="2"/>
  <c r="K93" i="2"/>
  <c r="AI93" i="2"/>
  <c r="S93" i="2"/>
  <c r="AA93" i="2"/>
  <c r="F96" i="2"/>
  <c r="AD96" i="2"/>
  <c r="V96" i="2"/>
  <c r="N96" i="2"/>
  <c r="H98" i="2"/>
  <c r="AF98" i="2"/>
  <c r="X98" i="2"/>
  <c r="P98" i="2"/>
  <c r="J100" i="2"/>
  <c r="AH100" i="2"/>
  <c r="Z100" i="2"/>
  <c r="R100" i="2"/>
  <c r="E103" i="2"/>
  <c r="AC103" i="2"/>
  <c r="U103" i="2"/>
  <c r="M103" i="2"/>
  <c r="AE105" i="2"/>
  <c r="G105" i="2"/>
  <c r="W105" i="2"/>
  <c r="O105" i="2"/>
  <c r="AG107" i="2"/>
  <c r="I107" i="2"/>
  <c r="Q107" i="2"/>
  <c r="Y107" i="2"/>
  <c r="AI109" i="2"/>
  <c r="K109" i="2"/>
  <c r="S109" i="2"/>
  <c r="AA109" i="2"/>
  <c r="AD112" i="2"/>
  <c r="F112" i="2"/>
  <c r="N112" i="2"/>
  <c r="V112" i="2"/>
  <c r="AF114" i="2"/>
  <c r="H114" i="2"/>
  <c r="P114" i="2"/>
  <c r="X114" i="2"/>
  <c r="V117" i="2"/>
  <c r="N117" i="2"/>
  <c r="F117" i="2"/>
  <c r="AD117" i="2"/>
  <c r="AC121" i="2"/>
  <c r="U121" i="2"/>
  <c r="M121" i="2"/>
  <c r="E121" i="2"/>
  <c r="I129" i="2"/>
  <c r="Y129" i="2"/>
  <c r="AG129" i="2"/>
  <c r="Q129" i="2"/>
  <c r="F134" i="2"/>
  <c r="V134" i="2"/>
  <c r="N134" i="2"/>
  <c r="AD134" i="2"/>
  <c r="J138" i="2"/>
  <c r="Z138" i="2"/>
  <c r="AH138" i="2"/>
  <c r="R138" i="2"/>
  <c r="G143" i="2"/>
  <c r="W143" i="2"/>
  <c r="O143" i="2"/>
  <c r="AE143" i="2"/>
  <c r="K147" i="2"/>
  <c r="AA147" i="2"/>
  <c r="AI147" i="2"/>
  <c r="S147" i="2"/>
  <c r="H152" i="2"/>
  <c r="X152" i="2"/>
  <c r="P152" i="2"/>
  <c r="AF152" i="2"/>
  <c r="W164" i="2"/>
  <c r="O164" i="2"/>
  <c r="AE164" i="2"/>
  <c r="G164" i="2"/>
  <c r="AC186" i="2"/>
  <c r="U186" i="2"/>
  <c r="M186" i="2"/>
  <c r="E186" i="2"/>
  <c r="AF214" i="2"/>
  <c r="X214" i="2"/>
  <c r="P214" i="2"/>
  <c r="H214" i="2"/>
  <c r="AF93" i="2"/>
  <c r="X93" i="2"/>
  <c r="P93" i="2"/>
  <c r="H93" i="2"/>
  <c r="AH95" i="2"/>
  <c r="Z95" i="2"/>
  <c r="R95" i="2"/>
  <c r="J95" i="2"/>
  <c r="AC98" i="2"/>
  <c r="U98" i="2"/>
  <c r="M98" i="2"/>
  <c r="E98" i="2"/>
  <c r="AE100" i="2"/>
  <c r="W100" i="2"/>
  <c r="O100" i="2"/>
  <c r="G100" i="2"/>
  <c r="AG102" i="2"/>
  <c r="Y102" i="2"/>
  <c r="Q102" i="2"/>
  <c r="I102" i="2"/>
  <c r="AI104" i="2"/>
  <c r="AA104" i="2"/>
  <c r="S104" i="2"/>
  <c r="K104" i="2"/>
  <c r="AD107" i="2"/>
  <c r="V107" i="2"/>
  <c r="N107" i="2"/>
  <c r="F107" i="2"/>
  <c r="AF109" i="2"/>
  <c r="X109" i="2"/>
  <c r="P109" i="2"/>
  <c r="H109" i="2"/>
  <c r="AH111" i="2"/>
  <c r="Z111" i="2"/>
  <c r="R111" i="2"/>
  <c r="J111" i="2"/>
  <c r="AC114" i="2"/>
  <c r="U114" i="2"/>
  <c r="M114" i="2"/>
  <c r="E114" i="2"/>
  <c r="Y116" i="2"/>
  <c r="AG116" i="2"/>
  <c r="Q116" i="2"/>
  <c r="I116" i="2"/>
  <c r="U120" i="2"/>
  <c r="AC120" i="2"/>
  <c r="M120" i="2"/>
  <c r="E120" i="2"/>
  <c r="AG128" i="2"/>
  <c r="Y128" i="2"/>
  <c r="Q128" i="2"/>
  <c r="I128" i="2"/>
  <c r="AD133" i="2"/>
  <c r="V133" i="2"/>
  <c r="N133" i="2"/>
  <c r="F133" i="2"/>
  <c r="AH137" i="2"/>
  <c r="Z137" i="2"/>
  <c r="R137" i="2"/>
  <c r="J137" i="2"/>
  <c r="AE142" i="2"/>
  <c r="W142" i="2"/>
  <c r="O142" i="2"/>
  <c r="G142" i="2"/>
  <c r="AI146" i="2"/>
  <c r="AA146" i="2"/>
  <c r="S146" i="2"/>
  <c r="K146" i="2"/>
  <c r="AF151" i="2"/>
  <c r="X151" i="2"/>
  <c r="P151" i="2"/>
  <c r="H151" i="2"/>
  <c r="O156" i="2"/>
  <c r="G156" i="2"/>
  <c r="AE156" i="2"/>
  <c r="W156" i="2"/>
  <c r="AH180" i="2"/>
  <c r="Z180" i="2"/>
  <c r="R180" i="2"/>
  <c r="J180" i="2"/>
  <c r="AC209" i="2"/>
  <c r="U209" i="2"/>
  <c r="M209" i="2"/>
  <c r="E209" i="2"/>
  <c r="F116" i="2"/>
  <c r="AD116" i="2"/>
  <c r="V116" i="2"/>
  <c r="N116" i="2"/>
  <c r="H118" i="2"/>
  <c r="AF118" i="2"/>
  <c r="X118" i="2"/>
  <c r="P118" i="2"/>
  <c r="J120" i="2"/>
  <c r="AH120" i="2"/>
  <c r="Z120" i="2"/>
  <c r="R120" i="2"/>
  <c r="AC127" i="2"/>
  <c r="U127" i="2"/>
  <c r="M127" i="2"/>
  <c r="E127" i="2"/>
  <c r="AE129" i="2"/>
  <c r="W129" i="2"/>
  <c r="O129" i="2"/>
  <c r="G129" i="2"/>
  <c r="AG131" i="2"/>
  <c r="Y131" i="2"/>
  <c r="Q131" i="2"/>
  <c r="I131" i="2"/>
  <c r="AI133" i="2"/>
  <c r="AA133" i="2"/>
  <c r="S133" i="2"/>
  <c r="K133" i="2"/>
  <c r="AD136" i="2"/>
  <c r="V136" i="2"/>
  <c r="N136" i="2"/>
  <c r="F136" i="2"/>
  <c r="AF138" i="2"/>
  <c r="X138" i="2"/>
  <c r="P138" i="2"/>
  <c r="H138" i="2"/>
  <c r="AH140" i="2"/>
  <c r="Z140" i="2"/>
  <c r="R140" i="2"/>
  <c r="J140" i="2"/>
  <c r="AC143" i="2"/>
  <c r="U143" i="2"/>
  <c r="M143" i="2"/>
  <c r="E143" i="2"/>
  <c r="AE145" i="2"/>
  <c r="W145" i="2"/>
  <c r="O145" i="2"/>
  <c r="G145" i="2"/>
  <c r="AG147" i="2"/>
  <c r="Y147" i="2"/>
  <c r="Q147" i="2"/>
  <c r="I147" i="2"/>
  <c r="AI149" i="2"/>
  <c r="AA149" i="2"/>
  <c r="S149" i="2"/>
  <c r="K149" i="2"/>
  <c r="AD152" i="2"/>
  <c r="V152" i="2"/>
  <c r="N152" i="2"/>
  <c r="F152" i="2"/>
  <c r="AF154" i="2"/>
  <c r="X154" i="2"/>
  <c r="P154" i="2"/>
  <c r="H154" i="2"/>
  <c r="V163" i="2"/>
  <c r="AD163" i="2"/>
  <c r="N163" i="2"/>
  <c r="F163" i="2"/>
  <c r="W172" i="2"/>
  <c r="AE172" i="2"/>
  <c r="O172" i="2"/>
  <c r="G172" i="2"/>
  <c r="X184" i="2"/>
  <c r="AF184" i="2"/>
  <c r="P184" i="2"/>
  <c r="H184" i="2"/>
  <c r="R200" i="2"/>
  <c r="AH200" i="2"/>
  <c r="Z200" i="2"/>
  <c r="J200" i="2"/>
  <c r="S212" i="2"/>
  <c r="AI212" i="2"/>
  <c r="AA212" i="2"/>
  <c r="K212" i="2"/>
  <c r="AD119" i="2"/>
  <c r="V119" i="2"/>
  <c r="N119" i="2"/>
  <c r="F119" i="2"/>
  <c r="AF121" i="2"/>
  <c r="X121" i="2"/>
  <c r="P121" i="2"/>
  <c r="H121" i="2"/>
  <c r="AH127" i="2"/>
  <c r="R127" i="2"/>
  <c r="J127" i="2"/>
  <c r="Z127" i="2"/>
  <c r="AC130" i="2"/>
  <c r="M130" i="2"/>
  <c r="E130" i="2"/>
  <c r="U130" i="2"/>
  <c r="AE132" i="2"/>
  <c r="O132" i="2"/>
  <c r="G132" i="2"/>
  <c r="W132" i="2"/>
  <c r="AG134" i="2"/>
  <c r="Q134" i="2"/>
  <c r="I134" i="2"/>
  <c r="Y134" i="2"/>
  <c r="AI136" i="2"/>
  <c r="S136" i="2"/>
  <c r="K136" i="2"/>
  <c r="AA136" i="2"/>
  <c r="AD139" i="2"/>
  <c r="N139" i="2"/>
  <c r="F139" i="2"/>
  <c r="V139" i="2"/>
  <c r="AF141" i="2"/>
  <c r="P141" i="2"/>
  <c r="H141" i="2"/>
  <c r="X141" i="2"/>
  <c r="AH143" i="2"/>
  <c r="R143" i="2"/>
  <c r="J143" i="2"/>
  <c r="Z143" i="2"/>
  <c r="AC146" i="2"/>
  <c r="M146" i="2"/>
  <c r="E146" i="2"/>
  <c r="U146" i="2"/>
  <c r="AE148" i="2"/>
  <c r="O148" i="2"/>
  <c r="G148" i="2"/>
  <c r="W148" i="2"/>
  <c r="AG150" i="2"/>
  <c r="Q150" i="2"/>
  <c r="I150" i="2"/>
  <c r="Y150" i="2"/>
  <c r="AI152" i="2"/>
  <c r="S152" i="2"/>
  <c r="K152" i="2"/>
  <c r="AA152" i="2"/>
  <c r="AD155" i="2"/>
  <c r="N155" i="2"/>
  <c r="F155" i="2"/>
  <c r="V155" i="2"/>
  <c r="U166" i="2"/>
  <c r="M166" i="2"/>
  <c r="AC166" i="2"/>
  <c r="E166" i="2"/>
  <c r="V176" i="2"/>
  <c r="N176" i="2"/>
  <c r="AD176" i="2"/>
  <c r="F176" i="2"/>
  <c r="AE188" i="2"/>
  <c r="W188" i="2"/>
  <c r="G188" i="2"/>
  <c r="O188" i="2"/>
  <c r="H204" i="2"/>
  <c r="P204" i="2"/>
  <c r="AF204" i="2"/>
  <c r="X204" i="2"/>
  <c r="J216" i="2"/>
  <c r="R216" i="2"/>
  <c r="Z216" i="2"/>
  <c r="AH216" i="2"/>
  <c r="H156" i="2"/>
  <c r="AF156" i="2"/>
  <c r="X156" i="2"/>
  <c r="P156" i="2"/>
  <c r="R162" i="2"/>
  <c r="AH162" i="2"/>
  <c r="J162" i="2"/>
  <c r="Z162" i="2"/>
  <c r="M165" i="2"/>
  <c r="E165" i="2"/>
  <c r="AC165" i="2"/>
  <c r="U165" i="2"/>
  <c r="O167" i="2"/>
  <c r="AE167" i="2"/>
  <c r="G167" i="2"/>
  <c r="W167" i="2"/>
  <c r="Q169" i="2"/>
  <c r="I169" i="2"/>
  <c r="AG169" i="2"/>
  <c r="Y169" i="2"/>
  <c r="S171" i="2"/>
  <c r="AI171" i="2"/>
  <c r="K171" i="2"/>
  <c r="AA171" i="2"/>
  <c r="R174" i="2"/>
  <c r="J174" i="2"/>
  <c r="Z174" i="2"/>
  <c r="AH174" i="2"/>
  <c r="S177" i="2"/>
  <c r="AI177" i="2"/>
  <c r="K177" i="2"/>
  <c r="AA177" i="2"/>
  <c r="S180" i="2"/>
  <c r="K180" i="2"/>
  <c r="AI180" i="2"/>
  <c r="AA180" i="2"/>
  <c r="AI183" i="2"/>
  <c r="S183" i="2"/>
  <c r="K183" i="2"/>
  <c r="AA183" i="2"/>
  <c r="AC187" i="2"/>
  <c r="M187" i="2"/>
  <c r="E187" i="2"/>
  <c r="U187" i="2"/>
  <c r="AC190" i="2"/>
  <c r="M190" i="2"/>
  <c r="E190" i="2"/>
  <c r="U190" i="2"/>
  <c r="AC197" i="2"/>
  <c r="U197" i="2"/>
  <c r="M197" i="2"/>
  <c r="E197" i="2"/>
  <c r="AD200" i="2"/>
  <c r="V200" i="2"/>
  <c r="N200" i="2"/>
  <c r="F200" i="2"/>
  <c r="AD203" i="2"/>
  <c r="V203" i="2"/>
  <c r="N203" i="2"/>
  <c r="F203" i="2"/>
  <c r="AD206" i="2"/>
  <c r="V206" i="2"/>
  <c r="N206" i="2"/>
  <c r="F206" i="2"/>
  <c r="AE209" i="2"/>
  <c r="W209" i="2"/>
  <c r="O209" i="2"/>
  <c r="G209" i="2"/>
  <c r="AE212" i="2"/>
  <c r="W212" i="2"/>
  <c r="O212" i="2"/>
  <c r="G212" i="2"/>
  <c r="AE215" i="2"/>
  <c r="W215" i="2"/>
  <c r="O215" i="2"/>
  <c r="G215" i="2"/>
  <c r="AF218" i="2"/>
  <c r="X218" i="2"/>
  <c r="P218" i="2"/>
  <c r="H218" i="2"/>
  <c r="AF221" i="2"/>
  <c r="X221" i="2"/>
  <c r="P221" i="2"/>
  <c r="H221" i="2"/>
  <c r="AG156" i="2"/>
  <c r="Y156" i="2"/>
  <c r="Q156" i="2"/>
  <c r="I156" i="2"/>
  <c r="AI162" i="2"/>
  <c r="S162" i="2"/>
  <c r="K162" i="2"/>
  <c r="AA162" i="2"/>
  <c r="N165" i="2"/>
  <c r="F165" i="2"/>
  <c r="AD165" i="2"/>
  <c r="V165" i="2"/>
  <c r="AF167" i="2"/>
  <c r="P167" i="2"/>
  <c r="H167" i="2"/>
  <c r="X167" i="2"/>
  <c r="R169" i="2"/>
  <c r="J169" i="2"/>
  <c r="AH169" i="2"/>
  <c r="Z169" i="2"/>
  <c r="AC172" i="2"/>
  <c r="M172" i="2"/>
  <c r="E172" i="2"/>
  <c r="U172" i="2"/>
  <c r="M175" i="2"/>
  <c r="E175" i="2"/>
  <c r="AC175" i="2"/>
  <c r="U175" i="2"/>
  <c r="AC178" i="2"/>
  <c r="M178" i="2"/>
  <c r="E178" i="2"/>
  <c r="U178" i="2"/>
  <c r="E181" i="2"/>
  <c r="M181" i="2"/>
  <c r="AC181" i="2"/>
  <c r="U181" i="2"/>
  <c r="AD184" i="2"/>
  <c r="F184" i="2"/>
  <c r="N184" i="2"/>
  <c r="V184" i="2"/>
  <c r="AD187" i="2"/>
  <c r="F187" i="2"/>
  <c r="N187" i="2"/>
  <c r="V187" i="2"/>
  <c r="AD190" i="2"/>
  <c r="F190" i="2"/>
  <c r="N190" i="2"/>
  <c r="V190" i="2"/>
  <c r="G197" i="2"/>
  <c r="W197" i="2"/>
  <c r="O197" i="2"/>
  <c r="AE197" i="2"/>
  <c r="G200" i="2"/>
  <c r="O200" i="2"/>
  <c r="W200" i="2"/>
  <c r="AE200" i="2"/>
  <c r="G203" i="2"/>
  <c r="AE203" i="2"/>
  <c r="O203" i="2"/>
  <c r="W203" i="2"/>
  <c r="H206" i="2"/>
  <c r="X206" i="2"/>
  <c r="AF206" i="2"/>
  <c r="P206" i="2"/>
  <c r="H209" i="2"/>
  <c r="X209" i="2"/>
  <c r="P209" i="2"/>
  <c r="AF209" i="2"/>
  <c r="H212" i="2"/>
  <c r="P212" i="2"/>
  <c r="AF212" i="2"/>
  <c r="X212" i="2"/>
  <c r="I215" i="2"/>
  <c r="AG215" i="2"/>
  <c r="Q215" i="2"/>
  <c r="Y215" i="2"/>
  <c r="I218" i="2"/>
  <c r="Y218" i="2"/>
  <c r="AG218" i="2"/>
  <c r="Q218" i="2"/>
  <c r="I221" i="2"/>
  <c r="Y221" i="2"/>
  <c r="Q221" i="2"/>
  <c r="AG221" i="2"/>
  <c r="AD156" i="2"/>
  <c r="V156" i="2"/>
  <c r="N156" i="2"/>
  <c r="F156" i="2"/>
  <c r="H162" i="2"/>
  <c r="X162" i="2"/>
  <c r="P162" i="2"/>
  <c r="J164" i="2"/>
  <c r="Z164" i="2"/>
  <c r="R164" i="2"/>
  <c r="E167" i="2"/>
  <c r="U167" i="2"/>
  <c r="M167" i="2"/>
  <c r="G169" i="2"/>
  <c r="W169" i="2"/>
  <c r="O169" i="2"/>
  <c r="I171" i="2"/>
  <c r="Y171" i="2"/>
  <c r="Q171" i="2"/>
  <c r="H174" i="2"/>
  <c r="X174" i="2"/>
  <c r="P174" i="2"/>
  <c r="H177" i="2"/>
  <c r="X177" i="2"/>
  <c r="P177" i="2"/>
  <c r="H180" i="2"/>
  <c r="X180" i="2"/>
  <c r="P180" i="2"/>
  <c r="I183" i="2"/>
  <c r="Y183" i="2"/>
  <c r="Q183" i="2"/>
  <c r="AG186" i="2"/>
  <c r="Y186" i="2"/>
  <c r="Q186" i="2"/>
  <c r="AG189" i="2"/>
  <c r="Y189" i="2"/>
  <c r="Q189" i="2"/>
  <c r="AH192" i="2"/>
  <c r="Z192" i="2"/>
  <c r="R192" i="2"/>
  <c r="AH199" i="2"/>
  <c r="R199" i="2"/>
  <c r="AH202" i="2"/>
  <c r="R202" i="2"/>
  <c r="AI205" i="2"/>
  <c r="S205" i="2"/>
  <c r="AI208" i="2"/>
  <c r="S208" i="2"/>
  <c r="AI211" i="2"/>
  <c r="S211" i="2"/>
  <c r="AC215" i="2"/>
  <c r="M215" i="2"/>
  <c r="AC218" i="2"/>
  <c r="M218" i="2"/>
  <c r="AC221" i="2"/>
  <c r="M221" i="2"/>
  <c r="AD224" i="2"/>
  <c r="N224" i="2"/>
  <c r="AF147" i="2"/>
  <c r="X147" i="2"/>
  <c r="P147" i="2"/>
  <c r="H147" i="2"/>
  <c r="J92" i="2"/>
  <c r="AH92" i="2"/>
  <c r="Z92" i="2"/>
  <c r="R92" i="2"/>
  <c r="G97" i="2"/>
  <c r="AE97" i="2"/>
  <c r="W97" i="2"/>
  <c r="O97" i="2"/>
  <c r="K101" i="2"/>
  <c r="AI101" i="2"/>
  <c r="AA101" i="2"/>
  <c r="S101" i="2"/>
  <c r="AH108" i="2"/>
  <c r="J108" i="2"/>
  <c r="Z108" i="2"/>
  <c r="R108" i="2"/>
  <c r="AH115" i="2"/>
  <c r="Z115" i="2"/>
  <c r="J115" i="2"/>
  <c r="R115" i="2"/>
  <c r="G127" i="2"/>
  <c r="AE127" i="2"/>
  <c r="W127" i="2"/>
  <c r="O127" i="2"/>
  <c r="H136" i="2"/>
  <c r="AF136" i="2"/>
  <c r="X136" i="2"/>
  <c r="P136" i="2"/>
  <c r="I145" i="2"/>
  <c r="AG145" i="2"/>
  <c r="Y145" i="2"/>
  <c r="Q145" i="2"/>
  <c r="J154" i="2"/>
  <c r="AH154" i="2"/>
  <c r="Z154" i="2"/>
  <c r="R154" i="2"/>
  <c r="AD202" i="2"/>
  <c r="V202" i="2"/>
  <c r="N202" i="2"/>
  <c r="F202" i="2"/>
  <c r="AE92" i="2"/>
  <c r="W92" i="2"/>
  <c r="O92" i="2"/>
  <c r="G92" i="2"/>
  <c r="AI96" i="2"/>
  <c r="AA96" i="2"/>
  <c r="S96" i="2"/>
  <c r="K96" i="2"/>
  <c r="AF101" i="2"/>
  <c r="X101" i="2"/>
  <c r="P101" i="2"/>
  <c r="H101" i="2"/>
  <c r="AC106" i="2"/>
  <c r="U106" i="2"/>
  <c r="M106" i="2"/>
  <c r="E106" i="2"/>
  <c r="AE108" i="2"/>
  <c r="W108" i="2"/>
  <c r="O108" i="2"/>
  <c r="G108" i="2"/>
  <c r="AI112" i="2"/>
  <c r="AA112" i="2"/>
  <c r="S112" i="2"/>
  <c r="K112" i="2"/>
  <c r="AD118" i="2"/>
  <c r="V118" i="2"/>
  <c r="N118" i="2"/>
  <c r="F118" i="2"/>
  <c r="AI130" i="2"/>
  <c r="AA130" i="2"/>
  <c r="S130" i="2"/>
  <c r="K130" i="2"/>
  <c r="AG144" i="2"/>
  <c r="Y144" i="2"/>
  <c r="Q144" i="2"/>
  <c r="I144" i="2"/>
  <c r="AF169" i="2"/>
  <c r="X169" i="2"/>
  <c r="P169" i="2"/>
  <c r="H169" i="2"/>
  <c r="AE221" i="2"/>
  <c r="W221" i="2"/>
  <c r="O221" i="2"/>
  <c r="G221" i="2"/>
  <c r="I119" i="2"/>
  <c r="AG119" i="2"/>
  <c r="Y119" i="2"/>
  <c r="Q119" i="2"/>
  <c r="AF130" i="2"/>
  <c r="X130" i="2"/>
  <c r="P130" i="2"/>
  <c r="H130" i="2"/>
  <c r="AC135" i="2"/>
  <c r="U135" i="2"/>
  <c r="M135" i="2"/>
  <c r="E135" i="2"/>
  <c r="AI141" i="2"/>
  <c r="AA141" i="2"/>
  <c r="S141" i="2"/>
  <c r="K141" i="2"/>
  <c r="AH148" i="2"/>
  <c r="Z148" i="2"/>
  <c r="R148" i="2"/>
  <c r="J148" i="2"/>
  <c r="X178" i="2"/>
  <c r="AF178" i="2"/>
  <c r="P178" i="2"/>
  <c r="H178" i="2"/>
  <c r="M138" i="2"/>
  <c r="E138" i="2"/>
  <c r="AC138" i="2"/>
  <c r="U138" i="2"/>
  <c r="AF210" i="2"/>
  <c r="P210" i="2"/>
  <c r="F191" i="2"/>
  <c r="F188" i="2"/>
  <c r="AC185" i="2"/>
  <c r="AC182" i="2"/>
  <c r="AC179" i="2"/>
  <c r="AI175" i="2"/>
  <c r="AI172" i="2"/>
  <c r="AF170" i="2"/>
  <c r="AD168" i="2"/>
  <c r="AI165" i="2"/>
  <c r="AG163" i="2"/>
  <c r="AI227" i="2"/>
  <c r="AA227" i="2"/>
  <c r="S227" i="2"/>
  <c r="K227" i="2"/>
  <c r="AF107" i="2"/>
  <c r="P107" i="2"/>
  <c r="H107" i="2"/>
  <c r="X107" i="2"/>
  <c r="P99" i="2"/>
  <c r="H99" i="2"/>
  <c r="AF99" i="2"/>
  <c r="X99" i="2"/>
  <c r="AH171" i="2"/>
  <c r="Z171" i="2"/>
  <c r="R171" i="2"/>
  <c r="J171" i="2"/>
  <c r="AD129" i="2"/>
  <c r="V129" i="2"/>
  <c r="N129" i="2"/>
  <c r="F129" i="2"/>
  <c r="Q100" i="2"/>
  <c r="I100" i="2"/>
  <c r="Y100" i="2"/>
  <c r="AG100" i="2"/>
  <c r="Y120" i="2"/>
  <c r="Q120" i="2"/>
  <c r="I120" i="2"/>
  <c r="AG120" i="2"/>
  <c r="AH183" i="2"/>
  <c r="Z183" i="2"/>
  <c r="R183" i="2"/>
  <c r="J183" i="2"/>
  <c r="AE106" i="2"/>
  <c r="O106" i="2"/>
  <c r="G106" i="2"/>
  <c r="W106" i="2"/>
  <c r="AC136" i="2"/>
  <c r="U136" i="2"/>
  <c r="M136" i="2"/>
  <c r="E136" i="2"/>
  <c r="AC93" i="2"/>
  <c r="U93" i="2"/>
  <c r="M93" i="2"/>
  <c r="E93" i="2"/>
  <c r="AG97" i="2"/>
  <c r="Y97" i="2"/>
  <c r="Q97" i="2"/>
  <c r="I97" i="2"/>
  <c r="AD102" i="2"/>
  <c r="V102" i="2"/>
  <c r="N102" i="2"/>
  <c r="F102" i="2"/>
  <c r="AH106" i="2"/>
  <c r="Z106" i="2"/>
  <c r="R106" i="2"/>
  <c r="J106" i="2"/>
  <c r="AE111" i="2"/>
  <c r="W111" i="2"/>
  <c r="O111" i="2"/>
  <c r="G111" i="2"/>
  <c r="U116" i="2"/>
  <c r="M116" i="2"/>
  <c r="E116" i="2"/>
  <c r="AC116" i="2"/>
  <c r="AI127" i="2"/>
  <c r="K127" i="2"/>
  <c r="AA127" i="2"/>
  <c r="S127" i="2"/>
  <c r="AC137" i="2"/>
  <c r="E137" i="2"/>
  <c r="U137" i="2"/>
  <c r="M137" i="2"/>
  <c r="AD146" i="2"/>
  <c r="F146" i="2"/>
  <c r="V146" i="2"/>
  <c r="N146" i="2"/>
  <c r="AE155" i="2"/>
  <c r="G155" i="2"/>
  <c r="W155" i="2"/>
  <c r="O155" i="2"/>
  <c r="AE205" i="2"/>
  <c r="W205" i="2"/>
  <c r="O205" i="2"/>
  <c r="G205" i="2"/>
  <c r="O94" i="2"/>
  <c r="G94" i="2"/>
  <c r="AE94" i="2"/>
  <c r="W94" i="2"/>
  <c r="S98" i="2"/>
  <c r="K98" i="2"/>
  <c r="AI98" i="2"/>
  <c r="AA98" i="2"/>
  <c r="P103" i="2"/>
  <c r="H103" i="2"/>
  <c r="AF103" i="2"/>
  <c r="X103" i="2"/>
  <c r="M108" i="2"/>
  <c r="E108" i="2"/>
  <c r="AC108" i="2"/>
  <c r="U108" i="2"/>
  <c r="Q112" i="2"/>
  <c r="I112" i="2"/>
  <c r="AG112" i="2"/>
  <c r="Y112" i="2"/>
  <c r="Z117" i="2"/>
  <c r="AH117" i="2"/>
  <c r="R117" i="2"/>
  <c r="J117" i="2"/>
  <c r="W130" i="2"/>
  <c r="AE130" i="2"/>
  <c r="O130" i="2"/>
  <c r="G130" i="2"/>
  <c r="X139" i="2"/>
  <c r="AF139" i="2"/>
  <c r="P139" i="2"/>
  <c r="H139" i="2"/>
  <c r="Y148" i="2"/>
  <c r="AG148" i="2"/>
  <c r="Q148" i="2"/>
  <c r="I148" i="2"/>
  <c r="AD167" i="2"/>
  <c r="V167" i="2"/>
  <c r="N167" i="2"/>
  <c r="F167" i="2"/>
  <c r="AD218" i="2"/>
  <c r="V218" i="2"/>
  <c r="N218" i="2"/>
  <c r="F218" i="2"/>
  <c r="AI95" i="2"/>
  <c r="AA95" i="2"/>
  <c r="S95" i="2"/>
  <c r="K95" i="2"/>
  <c r="AF100" i="2"/>
  <c r="X100" i="2"/>
  <c r="P100" i="2"/>
  <c r="H100" i="2"/>
  <c r="AC105" i="2"/>
  <c r="U105" i="2"/>
  <c r="M105" i="2"/>
  <c r="E105" i="2"/>
  <c r="AG109" i="2"/>
  <c r="Y109" i="2"/>
  <c r="Q109" i="2"/>
  <c r="I109" i="2"/>
  <c r="AD114" i="2"/>
  <c r="V114" i="2"/>
  <c r="N114" i="2"/>
  <c r="F114" i="2"/>
  <c r="AF120" i="2"/>
  <c r="X120" i="2"/>
  <c r="P120" i="2"/>
  <c r="H120" i="2"/>
  <c r="I133" i="2"/>
  <c r="AG133" i="2"/>
  <c r="Y133" i="2"/>
  <c r="Q133" i="2"/>
  <c r="J142" i="2"/>
  <c r="AH142" i="2"/>
  <c r="Z142" i="2"/>
  <c r="R142" i="2"/>
  <c r="K151" i="2"/>
  <c r="AI151" i="2"/>
  <c r="AA151" i="2"/>
  <c r="S151" i="2"/>
  <c r="U183" i="2"/>
  <c r="M183" i="2"/>
  <c r="E183" i="2"/>
  <c r="AC183" i="2"/>
  <c r="F92" i="2"/>
  <c r="AD92" i="2"/>
  <c r="V92" i="2"/>
  <c r="N92" i="2"/>
  <c r="H94" i="2"/>
  <c r="AF94" i="2"/>
  <c r="X94" i="2"/>
  <c r="P94" i="2"/>
  <c r="J96" i="2"/>
  <c r="AH96" i="2"/>
  <c r="Z96" i="2"/>
  <c r="R96" i="2"/>
  <c r="E99" i="2"/>
  <c r="AC99" i="2"/>
  <c r="U99" i="2"/>
  <c r="M99" i="2"/>
  <c r="G101" i="2"/>
  <c r="AE101" i="2"/>
  <c r="W101" i="2"/>
  <c r="O101" i="2"/>
  <c r="I103" i="2"/>
  <c r="AG103" i="2"/>
  <c r="Y103" i="2"/>
  <c r="Q103" i="2"/>
  <c r="K105" i="2"/>
  <c r="AI105" i="2"/>
  <c r="AA105" i="2"/>
  <c r="S105" i="2"/>
  <c r="F108" i="2"/>
  <c r="AD108" i="2"/>
  <c r="V108" i="2"/>
  <c r="N108" i="2"/>
  <c r="H110" i="2"/>
  <c r="AF110" i="2"/>
  <c r="X110" i="2"/>
  <c r="P110" i="2"/>
  <c r="J112" i="2"/>
  <c r="AH112" i="2"/>
  <c r="Z112" i="2"/>
  <c r="R112" i="2"/>
  <c r="E115" i="2"/>
  <c r="AC115" i="2"/>
  <c r="U115" i="2"/>
  <c r="M115" i="2"/>
  <c r="AC118" i="2"/>
  <c r="U118" i="2"/>
  <c r="E118" i="2"/>
  <c r="M118" i="2"/>
  <c r="AD122" i="2"/>
  <c r="V122" i="2"/>
  <c r="N122" i="2"/>
  <c r="F122" i="2"/>
  <c r="AH130" i="2"/>
  <c r="J130" i="2"/>
  <c r="Z130" i="2"/>
  <c r="R130" i="2"/>
  <c r="AE135" i="2"/>
  <c r="G135" i="2"/>
  <c r="W135" i="2"/>
  <c r="O135" i="2"/>
  <c r="AI139" i="2"/>
  <c r="K139" i="2"/>
  <c r="AA139" i="2"/>
  <c r="S139" i="2"/>
  <c r="AF144" i="2"/>
  <c r="H144" i="2"/>
  <c r="X144" i="2"/>
  <c r="P144" i="2"/>
  <c r="AC149" i="2"/>
  <c r="E149" i="2"/>
  <c r="U149" i="2"/>
  <c r="M149" i="2"/>
  <c r="AG153" i="2"/>
  <c r="I153" i="2"/>
  <c r="Y153" i="2"/>
  <c r="Q153" i="2"/>
  <c r="AA168" i="2"/>
  <c r="S168" i="2"/>
  <c r="AI168" i="2"/>
  <c r="K168" i="2"/>
  <c r="AD192" i="2"/>
  <c r="V192" i="2"/>
  <c r="N192" i="2"/>
  <c r="F192" i="2"/>
  <c r="AF220" i="2"/>
  <c r="X220" i="2"/>
  <c r="P220" i="2"/>
  <c r="H220" i="2"/>
  <c r="AC94" i="2"/>
  <c r="U94" i="2"/>
  <c r="M94" i="2"/>
  <c r="E94" i="2"/>
  <c r="AE96" i="2"/>
  <c r="W96" i="2"/>
  <c r="O96" i="2"/>
  <c r="G96" i="2"/>
  <c r="AG98" i="2"/>
  <c r="Y98" i="2"/>
  <c r="Q98" i="2"/>
  <c r="I98" i="2"/>
  <c r="AI100" i="2"/>
  <c r="AA100" i="2"/>
  <c r="S100" i="2"/>
  <c r="K100" i="2"/>
  <c r="AD103" i="2"/>
  <c r="V103" i="2"/>
  <c r="F103" i="2"/>
  <c r="N103" i="2"/>
  <c r="AF105" i="2"/>
  <c r="X105" i="2"/>
  <c r="P105" i="2"/>
  <c r="H105" i="2"/>
  <c r="AH107" i="2"/>
  <c r="Z107" i="2"/>
  <c r="R107" i="2"/>
  <c r="J107" i="2"/>
  <c r="AC110" i="2"/>
  <c r="U110" i="2"/>
  <c r="M110" i="2"/>
  <c r="E110" i="2"/>
  <c r="AE112" i="2"/>
  <c r="W112" i="2"/>
  <c r="O112" i="2"/>
  <c r="G112" i="2"/>
  <c r="AG114" i="2"/>
  <c r="Y114" i="2"/>
  <c r="I114" i="2"/>
  <c r="Q114" i="2"/>
  <c r="AF117" i="2"/>
  <c r="X117" i="2"/>
  <c r="P117" i="2"/>
  <c r="H117" i="2"/>
  <c r="V121" i="2"/>
  <c r="AD121" i="2"/>
  <c r="N121" i="2"/>
  <c r="F121" i="2"/>
  <c r="AH129" i="2"/>
  <c r="Z129" i="2"/>
  <c r="R129" i="2"/>
  <c r="J129" i="2"/>
  <c r="AE134" i="2"/>
  <c r="W134" i="2"/>
  <c r="O134" i="2"/>
  <c r="G134" i="2"/>
  <c r="AI138" i="2"/>
  <c r="AA138" i="2"/>
  <c r="S138" i="2"/>
  <c r="K138" i="2"/>
  <c r="AF143" i="2"/>
  <c r="X143" i="2"/>
  <c r="P143" i="2"/>
  <c r="H143" i="2"/>
  <c r="AC148" i="2"/>
  <c r="U148" i="2"/>
  <c r="M148" i="2"/>
  <c r="E148" i="2"/>
  <c r="AG152" i="2"/>
  <c r="Y152" i="2"/>
  <c r="Q152" i="2"/>
  <c r="I152" i="2"/>
  <c r="AI164" i="2"/>
  <c r="AA164" i="2"/>
  <c r="S164" i="2"/>
  <c r="K164" i="2"/>
  <c r="AH186" i="2"/>
  <c r="Z186" i="2"/>
  <c r="R186" i="2"/>
  <c r="J186" i="2"/>
  <c r="AD215" i="2"/>
  <c r="V215" i="2"/>
  <c r="N215" i="2"/>
  <c r="F215" i="2"/>
  <c r="AH116" i="2"/>
  <c r="J116" i="2"/>
  <c r="Z116" i="2"/>
  <c r="R116" i="2"/>
  <c r="AC119" i="2"/>
  <c r="E119" i="2"/>
  <c r="U119" i="2"/>
  <c r="M119" i="2"/>
  <c r="AE121" i="2"/>
  <c r="G121" i="2"/>
  <c r="W121" i="2"/>
  <c r="O121" i="2"/>
  <c r="AG127" i="2"/>
  <c r="Y127" i="2"/>
  <c r="Q127" i="2"/>
  <c r="I127" i="2"/>
  <c r="AI129" i="2"/>
  <c r="AA129" i="2"/>
  <c r="S129" i="2"/>
  <c r="K129" i="2"/>
  <c r="AD132" i="2"/>
  <c r="V132" i="2"/>
  <c r="N132" i="2"/>
  <c r="F132" i="2"/>
  <c r="AF134" i="2"/>
  <c r="X134" i="2"/>
  <c r="P134" i="2"/>
  <c r="H134" i="2"/>
  <c r="AH136" i="2"/>
  <c r="Z136" i="2"/>
  <c r="R136" i="2"/>
  <c r="J136" i="2"/>
  <c r="AC139" i="2"/>
  <c r="U139" i="2"/>
  <c r="M139" i="2"/>
  <c r="E139" i="2"/>
  <c r="AE141" i="2"/>
  <c r="W141" i="2"/>
  <c r="O141" i="2"/>
  <c r="G141" i="2"/>
  <c r="AG143" i="2"/>
  <c r="Y143" i="2"/>
  <c r="Q143" i="2"/>
  <c r="I143" i="2"/>
  <c r="AI145" i="2"/>
  <c r="AA145" i="2"/>
  <c r="S145" i="2"/>
  <c r="K145" i="2"/>
  <c r="AD148" i="2"/>
  <c r="V148" i="2"/>
  <c r="N148" i="2"/>
  <c r="F148" i="2"/>
  <c r="AF150" i="2"/>
  <c r="X150" i="2"/>
  <c r="P150" i="2"/>
  <c r="H150" i="2"/>
  <c r="AH152" i="2"/>
  <c r="Z152" i="2"/>
  <c r="R152" i="2"/>
  <c r="J152" i="2"/>
  <c r="AC155" i="2"/>
  <c r="U155" i="2"/>
  <c r="M155" i="2"/>
  <c r="E155" i="2"/>
  <c r="X165" i="2"/>
  <c r="AF165" i="2"/>
  <c r="P165" i="2"/>
  <c r="H165" i="2"/>
  <c r="W175" i="2"/>
  <c r="AE175" i="2"/>
  <c r="O175" i="2"/>
  <c r="G175" i="2"/>
  <c r="Y187" i="2"/>
  <c r="Q187" i="2"/>
  <c r="AG187" i="2"/>
  <c r="I187" i="2"/>
  <c r="R203" i="2"/>
  <c r="AH203" i="2"/>
  <c r="Z203" i="2"/>
  <c r="J203" i="2"/>
  <c r="S215" i="2"/>
  <c r="AI215" i="2"/>
  <c r="AA215" i="2"/>
  <c r="K215" i="2"/>
  <c r="AH119" i="2"/>
  <c r="Z119" i="2"/>
  <c r="R119" i="2"/>
  <c r="J119" i="2"/>
  <c r="AC122" i="2"/>
  <c r="U122" i="2"/>
  <c r="M122" i="2"/>
  <c r="E122" i="2"/>
  <c r="O128" i="2"/>
  <c r="AE128" i="2"/>
  <c r="G128" i="2"/>
  <c r="W128" i="2"/>
  <c r="Q130" i="2"/>
  <c r="AG130" i="2"/>
  <c r="I130" i="2"/>
  <c r="Y130" i="2"/>
  <c r="S132" i="2"/>
  <c r="AI132" i="2"/>
  <c r="K132" i="2"/>
  <c r="AA132" i="2"/>
  <c r="N135" i="2"/>
  <c r="AD135" i="2"/>
  <c r="F135" i="2"/>
  <c r="V135" i="2"/>
  <c r="P137" i="2"/>
  <c r="AF137" i="2"/>
  <c r="H137" i="2"/>
  <c r="X137" i="2"/>
  <c r="R139" i="2"/>
  <c r="AH139" i="2"/>
  <c r="J139" i="2"/>
  <c r="Z139" i="2"/>
  <c r="M142" i="2"/>
  <c r="AC142" i="2"/>
  <c r="E142" i="2"/>
  <c r="U142" i="2"/>
  <c r="O144" i="2"/>
  <c r="AE144" i="2"/>
  <c r="G144" i="2"/>
  <c r="W144" i="2"/>
  <c r="Q146" i="2"/>
  <c r="AG146" i="2"/>
  <c r="I146" i="2"/>
  <c r="Y146" i="2"/>
  <c r="S148" i="2"/>
  <c r="AI148" i="2"/>
  <c r="K148" i="2"/>
  <c r="AA148" i="2"/>
  <c r="N151" i="2"/>
  <c r="AD151" i="2"/>
  <c r="F151" i="2"/>
  <c r="V151" i="2"/>
  <c r="P153" i="2"/>
  <c r="AF153" i="2"/>
  <c r="H153" i="2"/>
  <c r="X153" i="2"/>
  <c r="R155" i="2"/>
  <c r="AH155" i="2"/>
  <c r="J155" i="2"/>
  <c r="Z155" i="2"/>
  <c r="W168" i="2"/>
  <c r="O168" i="2"/>
  <c r="G168" i="2"/>
  <c r="AE168" i="2"/>
  <c r="V179" i="2"/>
  <c r="N179" i="2"/>
  <c r="F179" i="2"/>
  <c r="AD179" i="2"/>
  <c r="AE191" i="2"/>
  <c r="W191" i="2"/>
  <c r="G191" i="2"/>
  <c r="O191" i="2"/>
  <c r="I207" i="2"/>
  <c r="Q207" i="2"/>
  <c r="AG207" i="2"/>
  <c r="Y207" i="2"/>
  <c r="J219" i="2"/>
  <c r="R219" i="2"/>
  <c r="AH219" i="2"/>
  <c r="Z219" i="2"/>
  <c r="E157" i="2"/>
  <c r="U157" i="2"/>
  <c r="AC157" i="2"/>
  <c r="M157" i="2"/>
  <c r="AE163" i="2"/>
  <c r="O163" i="2"/>
  <c r="W163" i="2"/>
  <c r="G163" i="2"/>
  <c r="AG165" i="2"/>
  <c r="Q165" i="2"/>
  <c r="Y165" i="2"/>
  <c r="I165" i="2"/>
  <c r="AI167" i="2"/>
  <c r="S167" i="2"/>
  <c r="AA167" i="2"/>
  <c r="K167" i="2"/>
  <c r="AD170" i="2"/>
  <c r="N170" i="2"/>
  <c r="V170" i="2"/>
  <c r="F170" i="2"/>
  <c r="AF172" i="2"/>
  <c r="P172" i="2"/>
  <c r="X172" i="2"/>
  <c r="H172" i="2"/>
  <c r="AG175" i="2"/>
  <c r="Q175" i="2"/>
  <c r="Y175" i="2"/>
  <c r="I175" i="2"/>
  <c r="AG178" i="2"/>
  <c r="Q178" i="2"/>
  <c r="Y178" i="2"/>
  <c r="I178" i="2"/>
  <c r="AG181" i="2"/>
  <c r="Q181" i="2"/>
  <c r="Y181" i="2"/>
  <c r="I181" i="2"/>
  <c r="AH184" i="2"/>
  <c r="R184" i="2"/>
  <c r="J184" i="2"/>
  <c r="Z184" i="2"/>
  <c r="AH187" i="2"/>
  <c r="R187" i="2"/>
  <c r="Z187" i="2"/>
  <c r="J187" i="2"/>
  <c r="AH190" i="2"/>
  <c r="R190" i="2"/>
  <c r="J190" i="2"/>
  <c r="Z190" i="2"/>
  <c r="S197" i="2"/>
  <c r="AI197" i="2"/>
  <c r="AA197" i="2"/>
  <c r="K197" i="2"/>
  <c r="S200" i="2"/>
  <c r="AI200" i="2"/>
  <c r="AA200" i="2"/>
  <c r="K200" i="2"/>
  <c r="S203" i="2"/>
  <c r="AI203" i="2"/>
  <c r="AA203" i="2"/>
  <c r="K203" i="2"/>
  <c r="M207" i="2"/>
  <c r="AC207" i="2"/>
  <c r="U207" i="2"/>
  <c r="E207" i="2"/>
  <c r="M210" i="2"/>
  <c r="AC210" i="2"/>
  <c r="U210" i="2"/>
  <c r="E210" i="2"/>
  <c r="M213" i="2"/>
  <c r="AC213" i="2"/>
  <c r="U213" i="2"/>
  <c r="E213" i="2"/>
  <c r="N216" i="2"/>
  <c r="AD216" i="2"/>
  <c r="V216" i="2"/>
  <c r="F216" i="2"/>
  <c r="N219" i="2"/>
  <c r="AD219" i="2"/>
  <c r="V219" i="2"/>
  <c r="F219" i="2"/>
  <c r="N222" i="2"/>
  <c r="AD222" i="2"/>
  <c r="V222" i="2"/>
  <c r="F222" i="2"/>
  <c r="AD157" i="2"/>
  <c r="V157" i="2"/>
  <c r="N157" i="2"/>
  <c r="F157" i="2"/>
  <c r="X163" i="2"/>
  <c r="H163" i="2"/>
  <c r="P163" i="2"/>
  <c r="AF163" i="2"/>
  <c r="Z165" i="2"/>
  <c r="AH165" i="2"/>
  <c r="J165" i="2"/>
  <c r="R165" i="2"/>
  <c r="U168" i="2"/>
  <c r="E168" i="2"/>
  <c r="AC168" i="2"/>
  <c r="M168" i="2"/>
  <c r="W170" i="2"/>
  <c r="AE170" i="2"/>
  <c r="G170" i="2"/>
  <c r="O170" i="2"/>
  <c r="Z172" i="2"/>
  <c r="J172" i="2"/>
  <c r="AH172" i="2"/>
  <c r="R172" i="2"/>
  <c r="Z175" i="2"/>
  <c r="AH175" i="2"/>
  <c r="J175" i="2"/>
  <c r="R175" i="2"/>
  <c r="Z178" i="2"/>
  <c r="J178" i="2"/>
  <c r="AH178" i="2"/>
  <c r="R178" i="2"/>
  <c r="K181" i="2"/>
  <c r="AA181" i="2"/>
  <c r="AI181" i="2"/>
  <c r="S181" i="2"/>
  <c r="AI184" i="2"/>
  <c r="K184" i="2"/>
  <c r="AA184" i="2"/>
  <c r="S184" i="2"/>
  <c r="AI187" i="2"/>
  <c r="K187" i="2"/>
  <c r="AA187" i="2"/>
  <c r="S187" i="2"/>
  <c r="AC191" i="2"/>
  <c r="E191" i="2"/>
  <c r="U191" i="2"/>
  <c r="M191" i="2"/>
  <c r="AC198" i="2"/>
  <c r="U198" i="2"/>
  <c r="E198" i="2"/>
  <c r="M198" i="2"/>
  <c r="AC201" i="2"/>
  <c r="U201" i="2"/>
  <c r="E201" i="2"/>
  <c r="M201" i="2"/>
  <c r="AD204" i="2"/>
  <c r="V204" i="2"/>
  <c r="F204" i="2"/>
  <c r="N204" i="2"/>
  <c r="AD207" i="2"/>
  <c r="V207" i="2"/>
  <c r="F207" i="2"/>
  <c r="N207" i="2"/>
  <c r="AD210" i="2"/>
  <c r="V210" i="2"/>
  <c r="F210" i="2"/>
  <c r="N210" i="2"/>
  <c r="AE213" i="2"/>
  <c r="W213" i="2"/>
  <c r="G213" i="2"/>
  <c r="O213" i="2"/>
  <c r="AE216" i="2"/>
  <c r="W216" i="2"/>
  <c r="G216" i="2"/>
  <c r="O216" i="2"/>
  <c r="AE219" i="2"/>
  <c r="W219" i="2"/>
  <c r="G219" i="2"/>
  <c r="O219" i="2"/>
  <c r="AF222" i="2"/>
  <c r="X222" i="2"/>
  <c r="H222" i="2"/>
  <c r="P222" i="2"/>
  <c r="AH156" i="2"/>
  <c r="Z156" i="2"/>
  <c r="R156" i="2"/>
  <c r="J156" i="2"/>
  <c r="E163" i="2"/>
  <c r="U163" i="2"/>
  <c r="M163" i="2"/>
  <c r="G165" i="2"/>
  <c r="W165" i="2"/>
  <c r="O165" i="2"/>
  <c r="I167" i="2"/>
  <c r="Y167" i="2"/>
  <c r="Q167" i="2"/>
  <c r="K169" i="2"/>
  <c r="AA169" i="2"/>
  <c r="S169" i="2"/>
  <c r="F172" i="2"/>
  <c r="V172" i="2"/>
  <c r="N172" i="2"/>
  <c r="F175" i="2"/>
  <c r="V175" i="2"/>
  <c r="N175" i="2"/>
  <c r="F178" i="2"/>
  <c r="V178" i="2"/>
  <c r="N178" i="2"/>
  <c r="G181" i="2"/>
  <c r="W181" i="2"/>
  <c r="O181" i="2"/>
  <c r="G184" i="2"/>
  <c r="W184" i="2"/>
  <c r="O184" i="2"/>
  <c r="AE187" i="2"/>
  <c r="W187" i="2"/>
  <c r="O187" i="2"/>
  <c r="AF190" i="2"/>
  <c r="X190" i="2"/>
  <c r="P190" i="2"/>
  <c r="AF197" i="2"/>
  <c r="P197" i="2"/>
  <c r="AF200" i="2"/>
  <c r="P200" i="2"/>
  <c r="AG203" i="2"/>
  <c r="Q203" i="2"/>
  <c r="AG206" i="2"/>
  <c r="Q206" i="2"/>
  <c r="AG209" i="2"/>
  <c r="Q209" i="2"/>
  <c r="AH212" i="2"/>
  <c r="R212" i="2"/>
  <c r="AH215" i="2"/>
  <c r="R215" i="2"/>
  <c r="AH218" i="2"/>
  <c r="R218" i="2"/>
  <c r="AI221" i="2"/>
  <c r="S221" i="2"/>
  <c r="AH227" i="2"/>
  <c r="Z227" i="2"/>
  <c r="X224" i="2"/>
  <c r="H224" i="2"/>
  <c r="AF224" i="2"/>
  <c r="P224" i="2"/>
  <c r="AH173" i="2"/>
  <c r="R173" i="2"/>
  <c r="J173" i="2"/>
  <c r="Z173" i="2"/>
  <c r="AC176" i="2"/>
  <c r="M176" i="2"/>
  <c r="E176" i="2"/>
  <c r="U176" i="2"/>
  <c r="AE178" i="2"/>
  <c r="O178" i="2"/>
  <c r="G178" i="2"/>
  <c r="W178" i="2"/>
  <c r="AG180" i="2"/>
  <c r="Q180" i="2"/>
  <c r="I180" i="2"/>
  <c r="Y180" i="2"/>
  <c r="AI182" i="2"/>
  <c r="S182" i="2"/>
  <c r="K182" i="2"/>
  <c r="AA182" i="2"/>
  <c r="AD185" i="2"/>
  <c r="N185" i="2"/>
  <c r="F185" i="2"/>
  <c r="V185" i="2"/>
  <c r="AF187" i="2"/>
  <c r="P187" i="2"/>
  <c r="H187" i="2"/>
  <c r="X187" i="2"/>
  <c r="AH189" i="2"/>
  <c r="R189" i="2"/>
  <c r="J189" i="2"/>
  <c r="Z189" i="2"/>
  <c r="AC192" i="2"/>
  <c r="M192" i="2"/>
  <c r="E192" i="2"/>
  <c r="U192" i="2"/>
  <c r="G198" i="2"/>
  <c r="O198" i="2"/>
  <c r="W198" i="2"/>
  <c r="AE198" i="2"/>
  <c r="I200" i="2"/>
  <c r="Q200" i="2"/>
  <c r="Y200" i="2"/>
  <c r="AG200" i="2"/>
  <c r="K202" i="2"/>
  <c r="S202" i="2"/>
  <c r="AA202" i="2"/>
  <c r="AI202" i="2"/>
  <c r="F205" i="2"/>
  <c r="N205" i="2"/>
  <c r="V205" i="2"/>
  <c r="AD205" i="2"/>
  <c r="H207" i="2"/>
  <c r="P207" i="2"/>
  <c r="X207" i="2"/>
  <c r="AF207" i="2"/>
  <c r="J209" i="2"/>
  <c r="R209" i="2"/>
  <c r="Z209" i="2"/>
  <c r="AH209" i="2"/>
  <c r="E212" i="2"/>
  <c r="M212" i="2"/>
  <c r="AC212" i="2"/>
  <c r="U212" i="2"/>
  <c r="G214" i="2"/>
  <c r="O214" i="2"/>
  <c r="AE214" i="2"/>
  <c r="W214" i="2"/>
  <c r="I216" i="2"/>
  <c r="Q216" i="2"/>
  <c r="AG216" i="2"/>
  <c r="Y216" i="2"/>
  <c r="K218" i="2"/>
  <c r="S218" i="2"/>
  <c r="AI218" i="2"/>
  <c r="AA218" i="2"/>
  <c r="F221" i="2"/>
  <c r="N221" i="2"/>
  <c r="V221" i="2"/>
  <c r="AD221" i="2"/>
  <c r="H223" i="2"/>
  <c r="P223" i="2"/>
  <c r="X223" i="2"/>
  <c r="AF223" i="2"/>
  <c r="AE174" i="2"/>
  <c r="O174" i="2"/>
  <c r="G174" i="2"/>
  <c r="W174" i="2"/>
  <c r="AG176" i="2"/>
  <c r="Q176" i="2"/>
  <c r="I176" i="2"/>
  <c r="Y176" i="2"/>
  <c r="AI178" i="2"/>
  <c r="S178" i="2"/>
  <c r="K178" i="2"/>
  <c r="AA178" i="2"/>
  <c r="AD181" i="2"/>
  <c r="N181" i="2"/>
  <c r="F181" i="2"/>
  <c r="V181" i="2"/>
  <c r="AF183" i="2"/>
  <c r="P183" i="2"/>
  <c r="H183" i="2"/>
  <c r="X183" i="2"/>
  <c r="AH185" i="2"/>
  <c r="R185" i="2"/>
  <c r="J185" i="2"/>
  <c r="Z185" i="2"/>
  <c r="AC188" i="2"/>
  <c r="M188" i="2"/>
  <c r="E188" i="2"/>
  <c r="U188" i="2"/>
  <c r="AE190" i="2"/>
  <c r="O190" i="2"/>
  <c r="G190" i="2"/>
  <c r="W190" i="2"/>
  <c r="AG192" i="2"/>
  <c r="Q192" i="2"/>
  <c r="I192" i="2"/>
  <c r="Y192" i="2"/>
  <c r="K198" i="2"/>
  <c r="S198" i="2"/>
  <c r="AI198" i="2"/>
  <c r="AA198" i="2"/>
  <c r="F201" i="2"/>
  <c r="N201" i="2"/>
  <c r="AD201" i="2"/>
  <c r="V201" i="2"/>
  <c r="H203" i="2"/>
  <c r="P203" i="2"/>
  <c r="AF203" i="2"/>
  <c r="X203" i="2"/>
  <c r="J205" i="2"/>
  <c r="R205" i="2"/>
  <c r="AH205" i="2"/>
  <c r="Z205" i="2"/>
  <c r="E208" i="2"/>
  <c r="M208" i="2"/>
  <c r="AC208" i="2"/>
  <c r="U208" i="2"/>
  <c r="G210" i="2"/>
  <c r="O210" i="2"/>
  <c r="AE210" i="2"/>
  <c r="W210" i="2"/>
  <c r="I212" i="2"/>
  <c r="Q212" i="2"/>
  <c r="Y212" i="2"/>
  <c r="AG212" i="2"/>
  <c r="K214" i="2"/>
  <c r="S214" i="2"/>
  <c r="AA214" i="2"/>
  <c r="AI214" i="2"/>
  <c r="F217" i="2"/>
  <c r="N217" i="2"/>
  <c r="V217" i="2"/>
  <c r="AD217" i="2"/>
  <c r="H219" i="2"/>
  <c r="P219" i="2"/>
  <c r="X219" i="2"/>
  <c r="AF219" i="2"/>
  <c r="J221" i="2"/>
  <c r="R221" i="2"/>
  <c r="AH221" i="2"/>
  <c r="Z221" i="2"/>
  <c r="E224" i="2"/>
  <c r="M224" i="2"/>
  <c r="AC224" i="2"/>
  <c r="U224" i="2"/>
  <c r="AG172" i="2"/>
  <c r="Q172" i="2"/>
  <c r="I172" i="2"/>
  <c r="Y172" i="2"/>
  <c r="AI174" i="2"/>
  <c r="S174" i="2"/>
  <c r="K174" i="2"/>
  <c r="AA174" i="2"/>
  <c r="AD177" i="2"/>
  <c r="N177" i="2"/>
  <c r="F177" i="2"/>
  <c r="V177" i="2"/>
  <c r="AF179" i="2"/>
  <c r="P179" i="2"/>
  <c r="H179" i="2"/>
  <c r="X179" i="2"/>
  <c r="AH181" i="2"/>
  <c r="R181" i="2"/>
  <c r="J181" i="2"/>
  <c r="Z181" i="2"/>
  <c r="AC184" i="2"/>
  <c r="M184" i="2"/>
  <c r="E184" i="2"/>
  <c r="U184" i="2"/>
  <c r="AE186" i="2"/>
  <c r="O186" i="2"/>
  <c r="W186" i="2"/>
  <c r="G186" i="2"/>
  <c r="AG188" i="2"/>
  <c r="Q188" i="2"/>
  <c r="I188" i="2"/>
  <c r="Y188" i="2"/>
  <c r="AI190" i="2"/>
  <c r="S190" i="2"/>
  <c r="K190" i="2"/>
  <c r="AA190" i="2"/>
  <c r="F197" i="2"/>
  <c r="N197" i="2"/>
  <c r="V197" i="2"/>
  <c r="AD197" i="2"/>
  <c r="H199" i="2"/>
  <c r="P199" i="2"/>
  <c r="X199" i="2"/>
  <c r="AF199" i="2"/>
  <c r="J201" i="2"/>
  <c r="R201" i="2"/>
  <c r="Z201" i="2"/>
  <c r="AH201" i="2"/>
  <c r="E204" i="2"/>
  <c r="M204" i="2"/>
  <c r="U204" i="2"/>
  <c r="AC204" i="2"/>
  <c r="G206" i="2"/>
  <c r="O206" i="2"/>
  <c r="W206" i="2"/>
  <c r="AE206" i="2"/>
  <c r="I208" i="2"/>
  <c r="Q208" i="2"/>
  <c r="Y208" i="2"/>
  <c r="AG208" i="2"/>
  <c r="K210" i="2"/>
  <c r="S210" i="2"/>
  <c r="AA210" i="2"/>
  <c r="AI210" i="2"/>
  <c r="F213" i="2"/>
  <c r="N213" i="2"/>
  <c r="AD213" i="2"/>
  <c r="V213" i="2"/>
  <c r="H215" i="2"/>
  <c r="P215" i="2"/>
  <c r="AF215" i="2"/>
  <c r="X215" i="2"/>
  <c r="J217" i="2"/>
  <c r="R217" i="2"/>
  <c r="AH217" i="2"/>
  <c r="Z217" i="2"/>
  <c r="E220" i="2"/>
  <c r="M220" i="2"/>
  <c r="U220" i="2"/>
  <c r="AC220" i="2"/>
  <c r="G222" i="2"/>
  <c r="O222" i="2"/>
  <c r="W222" i="2"/>
  <c r="AE222" i="2"/>
  <c r="J226" i="2"/>
  <c r="R226" i="2"/>
  <c r="AH226" i="2"/>
  <c r="Z226" i="2"/>
  <c r="AD173" i="2"/>
  <c r="N173" i="2"/>
  <c r="F173" i="2"/>
  <c r="V173" i="2"/>
  <c r="AF175" i="2"/>
  <c r="P175" i="2"/>
  <c r="H175" i="2"/>
  <c r="X175" i="2"/>
  <c r="AH177" i="2"/>
  <c r="R177" i="2"/>
  <c r="J177" i="2"/>
  <c r="Z177" i="2"/>
  <c r="AC180" i="2"/>
  <c r="M180" i="2"/>
  <c r="E180" i="2"/>
  <c r="U180" i="2"/>
  <c r="AE182" i="2"/>
  <c r="O182" i="2"/>
  <c r="G182" i="2"/>
  <c r="W182" i="2"/>
  <c r="AG184" i="2"/>
  <c r="Q184" i="2"/>
  <c r="I184" i="2"/>
  <c r="Y184" i="2"/>
  <c r="AI186" i="2"/>
  <c r="S186" i="2"/>
  <c r="K186" i="2"/>
  <c r="AA186" i="2"/>
  <c r="AD189" i="2"/>
  <c r="N189" i="2"/>
  <c r="F189" i="2"/>
  <c r="V189" i="2"/>
  <c r="AF191" i="2"/>
  <c r="P191" i="2"/>
  <c r="H191" i="2"/>
  <c r="X191" i="2"/>
  <c r="J197" i="2"/>
  <c r="R197" i="2"/>
  <c r="AH197" i="2"/>
  <c r="Z197" i="2"/>
  <c r="E200" i="2"/>
  <c r="M200" i="2"/>
  <c r="AC200" i="2"/>
  <c r="U200" i="2"/>
  <c r="G202" i="2"/>
  <c r="O202" i="2"/>
  <c r="AE202" i="2"/>
  <c r="W202" i="2"/>
  <c r="I204" i="2"/>
  <c r="Q204" i="2"/>
  <c r="AG204" i="2"/>
  <c r="Y204" i="2"/>
  <c r="K206" i="2"/>
  <c r="S206" i="2"/>
  <c r="AI206" i="2"/>
  <c r="AA206" i="2"/>
  <c r="F209" i="2"/>
  <c r="N209" i="2"/>
  <c r="AD209" i="2"/>
  <c r="V209" i="2"/>
  <c r="H211" i="2"/>
  <c r="P211" i="2"/>
  <c r="AF211" i="2"/>
  <c r="X211" i="2"/>
  <c r="J213" i="2"/>
  <c r="R213" i="2"/>
  <c r="Z213" i="2"/>
  <c r="AH213" i="2"/>
  <c r="E216" i="2"/>
  <c r="M216" i="2"/>
  <c r="U216" i="2"/>
  <c r="AC216" i="2"/>
  <c r="G218" i="2"/>
  <c r="O218" i="2"/>
  <c r="W218" i="2"/>
  <c r="AE218" i="2"/>
  <c r="I220" i="2"/>
  <c r="Q220" i="2"/>
  <c r="AG220" i="2"/>
  <c r="Y220" i="2"/>
  <c r="K222" i="2"/>
  <c r="S222" i="2"/>
  <c r="AI222" i="2"/>
  <c r="AA222" i="2"/>
  <c r="AE227" i="2"/>
  <c r="W227" i="2"/>
  <c r="O227" i="2"/>
  <c r="G227" i="2"/>
  <c r="AC225" i="2"/>
  <c r="U225" i="2"/>
  <c r="M225" i="2"/>
  <c r="E225" i="2"/>
  <c r="AD226" i="2"/>
  <c r="V226" i="2"/>
  <c r="N226" i="2"/>
  <c r="F226" i="2"/>
  <c r="AC227" i="2"/>
  <c r="U227" i="2"/>
  <c r="M227" i="2"/>
  <c r="E227" i="2"/>
  <c r="AI225" i="2"/>
  <c r="AA225" i="2"/>
  <c r="S225" i="2"/>
  <c r="K225" i="2"/>
  <c r="AH224" i="2"/>
  <c r="Z224" i="2"/>
  <c r="R224" i="2"/>
  <c r="J224" i="2"/>
  <c r="AG227" i="2"/>
  <c r="Y227" i="2"/>
  <c r="Q227" i="2"/>
  <c r="I227" i="2"/>
  <c r="AF226" i="2"/>
  <c r="X226" i="2"/>
  <c r="P226" i="2"/>
  <c r="H226" i="2"/>
  <c r="AE225" i="2"/>
  <c r="W225" i="2"/>
  <c r="O225" i="2"/>
  <c r="G225" i="2"/>
  <c r="V227" i="2"/>
  <c r="F227" i="2"/>
  <c r="AD227" i="2"/>
  <c r="N227" i="2"/>
  <c r="Y226" i="2"/>
  <c r="I226" i="2"/>
  <c r="AG226" i="2"/>
  <c r="Q226" i="2"/>
  <c r="U226" i="2"/>
  <c r="E226" i="2"/>
  <c r="AC226" i="2"/>
  <c r="M226" i="2"/>
  <c r="X225" i="2"/>
  <c r="H225" i="2"/>
  <c r="AF225" i="2"/>
  <c r="P225" i="2"/>
  <c r="AA224" i="2"/>
  <c r="K224" i="2"/>
  <c r="AI224" i="2"/>
  <c r="S224" i="2"/>
  <c r="W224" i="2"/>
  <c r="G224" i="2"/>
  <c r="AE224" i="2"/>
  <c r="O224" i="2"/>
  <c r="X227" i="2"/>
  <c r="H227" i="2"/>
  <c r="AF227" i="2"/>
  <c r="P227" i="2"/>
  <c r="AA226" i="2"/>
  <c r="K226" i="2"/>
  <c r="AI226" i="2"/>
  <c r="S226" i="2"/>
  <c r="W226" i="2"/>
  <c r="G226" i="2"/>
  <c r="AE226" i="2"/>
  <c r="O226" i="2"/>
  <c r="Z225" i="2"/>
  <c r="J225" i="2"/>
  <c r="AH225" i="2"/>
  <c r="R225" i="2"/>
  <c r="V225" i="2"/>
  <c r="F225" i="2"/>
  <c r="AD225" i="2"/>
  <c r="N225" i="2"/>
  <c r="Y224" i="2"/>
  <c r="I224" i="2"/>
  <c r="AG224" i="2"/>
  <c r="Q224" i="2"/>
  <c r="S46" i="3"/>
  <c r="S117" i="3"/>
  <c r="Q46" i="3"/>
  <c r="Q117" i="3"/>
  <c r="O46" i="3"/>
  <c r="O117" i="3"/>
  <c r="R11" i="3"/>
  <c r="R82" i="3"/>
  <c r="N11" i="3"/>
  <c r="S10" i="3"/>
  <c r="S81" i="3"/>
  <c r="Q10" i="3"/>
  <c r="Q81" i="3"/>
  <c r="O10" i="3"/>
  <c r="O81" i="3"/>
  <c r="R46" i="3"/>
  <c r="R117" i="3"/>
  <c r="N46" i="3"/>
  <c r="N117" i="3"/>
  <c r="B44" i="3"/>
  <c r="D61" i="1"/>
  <c r="D62" i="1" s="1"/>
  <c r="E89" i="1"/>
  <c r="E90" i="1" s="1"/>
  <c r="B78" i="3"/>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AB565" i="3"/>
  <c r="T565" i="3"/>
  <c r="L565" i="3"/>
  <c r="AB564" i="3"/>
  <c r="T564" i="3"/>
  <c r="L564" i="3"/>
  <c r="AB563" i="3"/>
  <c r="T563" i="3"/>
  <c r="L563" i="3"/>
  <c r="AB562" i="3"/>
  <c r="T562" i="3"/>
  <c r="L562" i="3"/>
  <c r="AB561" i="3"/>
  <c r="T561" i="3"/>
  <c r="L561" i="3"/>
  <c r="AB560" i="3"/>
  <c r="T560" i="3"/>
  <c r="L560" i="3"/>
  <c r="AB559" i="3"/>
  <c r="T559" i="3"/>
  <c r="L559" i="3"/>
  <c r="AB558" i="3"/>
  <c r="T558" i="3"/>
  <c r="L558" i="3"/>
  <c r="AB557" i="3"/>
  <c r="T557" i="3"/>
  <c r="L557" i="3"/>
  <c r="AB556" i="3"/>
  <c r="T556" i="3"/>
  <c r="L556" i="3"/>
  <c r="AB555" i="3"/>
  <c r="T555" i="3"/>
  <c r="L555" i="3"/>
  <c r="AB554" i="3"/>
  <c r="T554" i="3"/>
  <c r="L554" i="3"/>
  <c r="AB553" i="3"/>
  <c r="T553" i="3"/>
  <c r="L553" i="3"/>
  <c r="AB552" i="3"/>
  <c r="T552" i="3"/>
  <c r="L552" i="3"/>
  <c r="AB551" i="3"/>
  <c r="T551" i="3"/>
  <c r="L551" i="3"/>
  <c r="AB550" i="3"/>
  <c r="T550" i="3"/>
  <c r="L550" i="3"/>
  <c r="AB549" i="3"/>
  <c r="T549" i="3"/>
  <c r="L549" i="3"/>
  <c r="AB548" i="3"/>
  <c r="T548" i="3"/>
  <c r="L548" i="3"/>
  <c r="AB547" i="3"/>
  <c r="T547" i="3"/>
  <c r="L547" i="3"/>
  <c r="AB546" i="3"/>
  <c r="T546" i="3"/>
  <c r="L546" i="3"/>
  <c r="AB545" i="3"/>
  <c r="T545" i="3"/>
  <c r="L545" i="3"/>
  <c r="AB544" i="3"/>
  <c r="T544" i="3"/>
  <c r="L544" i="3"/>
  <c r="AB543" i="3"/>
  <c r="T543" i="3"/>
  <c r="L543" i="3"/>
  <c r="AB542" i="3"/>
  <c r="T542" i="3"/>
  <c r="L542" i="3"/>
  <c r="AB541" i="3"/>
  <c r="T541" i="3"/>
  <c r="L541" i="3"/>
  <c r="AB540" i="3"/>
  <c r="T540" i="3"/>
  <c r="L540" i="3"/>
  <c r="AB539" i="3"/>
  <c r="T539" i="3"/>
  <c r="L539" i="3"/>
  <c r="AB538" i="3"/>
  <c r="T538" i="3"/>
  <c r="L538" i="3"/>
  <c r="AB537" i="3"/>
  <c r="T537" i="3"/>
  <c r="L537" i="3"/>
  <c r="AB536" i="3"/>
  <c r="T536" i="3"/>
  <c r="L536" i="3"/>
  <c r="AB535" i="3"/>
  <c r="T535" i="3"/>
  <c r="L535" i="3"/>
  <c r="AA115" i="3"/>
  <c r="J115" i="3"/>
  <c r="Z115" i="3" s="1"/>
  <c r="I115" i="3"/>
  <c r="Y115" i="3" s="1"/>
  <c r="H115" i="3"/>
  <c r="X115" i="3" s="1"/>
  <c r="G115" i="3"/>
  <c r="W115" i="3" s="1"/>
  <c r="F115" i="3"/>
  <c r="V115" i="3" s="1"/>
  <c r="U115" i="3"/>
  <c r="E47" i="2"/>
  <c r="AI115" i="3"/>
  <c r="AC115" i="3"/>
  <c r="AI79" i="3"/>
  <c r="AH79" i="3"/>
  <c r="AG79" i="3"/>
  <c r="AF79" i="3"/>
  <c r="AE79" i="3"/>
  <c r="AD79" i="3"/>
  <c r="AC79" i="3"/>
  <c r="Y79" i="3"/>
  <c r="P82" i="3" l="1"/>
  <c r="AD115" i="3"/>
  <c r="AH115" i="3"/>
  <c r="P46" i="3"/>
  <c r="P118" i="3" s="1"/>
  <c r="AG115" i="3"/>
  <c r="AE115" i="3"/>
  <c r="AF115" i="3"/>
  <c r="M79" i="3"/>
  <c r="M115" i="3" s="1"/>
  <c r="M7" i="3"/>
  <c r="N47" i="3"/>
  <c r="N118" i="3"/>
  <c r="P47" i="3"/>
  <c r="R47" i="3"/>
  <c r="R118" i="3"/>
  <c r="O11" i="3"/>
  <c r="O82" i="3"/>
  <c r="Q11" i="3"/>
  <c r="Q82" i="3"/>
  <c r="S11" i="3"/>
  <c r="S82" i="3"/>
  <c r="N12" i="3"/>
  <c r="N83" i="3"/>
  <c r="P12" i="3"/>
  <c r="P83" i="3"/>
  <c r="R12" i="3"/>
  <c r="R83" i="3"/>
  <c r="O47" i="3"/>
  <c r="O118" i="3"/>
  <c r="Q47" i="3"/>
  <c r="Q118" i="3"/>
  <c r="S47" i="3"/>
  <c r="S118" i="3"/>
  <c r="B45" i="3"/>
  <c r="B10" i="3"/>
  <c r="W79" i="3"/>
  <c r="AA79" i="3"/>
  <c r="U79" i="3"/>
  <c r="V79" i="3"/>
  <c r="X79" i="3"/>
  <c r="Z79" i="3"/>
  <c r="B233" i="2"/>
  <c r="B338" i="2" s="1"/>
  <c r="B197" i="2"/>
  <c r="B374" i="2" s="1"/>
  <c r="B444" i="2" s="1"/>
  <c r="B549" i="2" s="1"/>
  <c r="B654" i="2" s="1"/>
  <c r="B162" i="2"/>
  <c r="B127" i="2"/>
  <c r="B92" i="2"/>
  <c r="B57" i="2"/>
  <c r="B163" i="2" s="1"/>
  <c r="B113" i="3"/>
  <c r="M43" i="3" l="1"/>
  <c r="M44" i="3" s="1"/>
  <c r="M8" i="3"/>
  <c r="S48" i="3"/>
  <c r="S119" i="3"/>
  <c r="Q48" i="3"/>
  <c r="Q119" i="3"/>
  <c r="O48" i="3"/>
  <c r="O119" i="3"/>
  <c r="R13" i="3"/>
  <c r="R84" i="3"/>
  <c r="P13" i="3"/>
  <c r="P84" i="3"/>
  <c r="N13" i="3"/>
  <c r="N84" i="3"/>
  <c r="S12" i="3"/>
  <c r="S83" i="3"/>
  <c r="Q12" i="3"/>
  <c r="Q83" i="3"/>
  <c r="O12" i="3"/>
  <c r="O83" i="3"/>
  <c r="R48" i="3"/>
  <c r="R119" i="3"/>
  <c r="P48" i="3"/>
  <c r="P119" i="3"/>
  <c r="N48" i="3"/>
  <c r="N119" i="3"/>
  <c r="B46" i="3"/>
  <c r="B11" i="3"/>
  <c r="S115" i="3"/>
  <c r="Q115" i="3"/>
  <c r="O115" i="3"/>
  <c r="R115" i="3"/>
  <c r="P115" i="3"/>
  <c r="N115" i="3"/>
  <c r="B409" i="2"/>
  <c r="B514" i="2" s="1"/>
  <c r="B759" i="2"/>
  <c r="B864" i="2" s="1"/>
  <c r="B619" i="2"/>
  <c r="B724" i="2" s="1"/>
  <c r="B479" i="2"/>
  <c r="B584" i="2" s="1"/>
  <c r="B689" i="2" s="1"/>
  <c r="B794" i="2" s="1"/>
  <c r="B303" i="2"/>
  <c r="B268" i="2"/>
  <c r="B58" i="2"/>
  <c r="B93" i="2"/>
  <c r="B234" i="2"/>
  <c r="B128" i="2"/>
  <c r="B198" i="2"/>
  <c r="B375" i="2" s="1"/>
  <c r="B445" i="2" s="1"/>
  <c r="B550" i="2" s="1"/>
  <c r="B655" i="2" s="1"/>
  <c r="M80" i="3" l="1"/>
  <c r="M9" i="3"/>
  <c r="N49" i="3"/>
  <c r="N120" i="3"/>
  <c r="P49" i="3"/>
  <c r="P120" i="3"/>
  <c r="R49" i="3"/>
  <c r="R120" i="3"/>
  <c r="O13" i="3"/>
  <c r="O84" i="3"/>
  <c r="Q13" i="3"/>
  <c r="Q84" i="3"/>
  <c r="S13" i="3"/>
  <c r="S84" i="3"/>
  <c r="N14" i="3"/>
  <c r="N85" i="3"/>
  <c r="P14" i="3"/>
  <c r="P85" i="3"/>
  <c r="R14" i="3"/>
  <c r="R85" i="3"/>
  <c r="O49" i="3"/>
  <c r="O120" i="3"/>
  <c r="Q49" i="3"/>
  <c r="Q120" i="3"/>
  <c r="S49" i="3"/>
  <c r="S120" i="3"/>
  <c r="M116" i="3"/>
  <c r="M45" i="3"/>
  <c r="B47" i="3"/>
  <c r="B12" i="3"/>
  <c r="B114" i="3"/>
  <c r="B290" i="3"/>
  <c r="B325" i="3" s="1"/>
  <c r="B360" i="3" s="1"/>
  <c r="B395" i="3" s="1"/>
  <c r="B829" i="2"/>
  <c r="B901" i="2"/>
  <c r="B936" i="2" s="1"/>
  <c r="B760" i="2"/>
  <c r="B865" i="2" s="1"/>
  <c r="B480" i="2"/>
  <c r="B585" i="2" s="1"/>
  <c r="B690" i="2" s="1"/>
  <c r="B795" i="2" s="1"/>
  <c r="B620" i="2"/>
  <c r="B725" i="2" s="1"/>
  <c r="B59" i="2"/>
  <c r="B235" i="2"/>
  <c r="B164" i="2"/>
  <c r="B199" i="2"/>
  <c r="B376" i="2" s="1"/>
  <c r="B446" i="2" s="1"/>
  <c r="B551" i="2" s="1"/>
  <c r="B656" i="2" s="1"/>
  <c r="B129" i="2"/>
  <c r="B304" i="2"/>
  <c r="B339" i="2"/>
  <c r="B269" i="2"/>
  <c r="B94" i="2"/>
  <c r="B1041" i="2" l="1"/>
  <c r="M46" i="3"/>
  <c r="M117" i="3"/>
  <c r="M10" i="3"/>
  <c r="M81" i="3"/>
  <c r="S50" i="3"/>
  <c r="S121" i="3"/>
  <c r="Q50" i="3"/>
  <c r="Q121" i="3"/>
  <c r="O50" i="3"/>
  <c r="O121" i="3"/>
  <c r="R15" i="3"/>
  <c r="R86" i="3"/>
  <c r="P15" i="3"/>
  <c r="P86" i="3"/>
  <c r="N15" i="3"/>
  <c r="N86" i="3"/>
  <c r="S14" i="3"/>
  <c r="S85" i="3"/>
  <c r="Q14" i="3"/>
  <c r="Q85" i="3"/>
  <c r="O14" i="3"/>
  <c r="O85" i="3"/>
  <c r="R50" i="3"/>
  <c r="R121" i="3"/>
  <c r="P50" i="3"/>
  <c r="P121" i="3"/>
  <c r="N50" i="3"/>
  <c r="N121" i="3"/>
  <c r="B48" i="3"/>
  <c r="B13" i="3"/>
  <c r="B220" i="3"/>
  <c r="B150" i="3"/>
  <c r="B430" i="3" s="1"/>
  <c r="B465" i="3" s="1"/>
  <c r="B500" i="3" s="1"/>
  <c r="B535" i="3" s="1"/>
  <c r="B570" i="3" s="1"/>
  <c r="B603" i="3" s="1"/>
  <c r="B255" i="3"/>
  <c r="B185" i="3"/>
  <c r="B115" i="3"/>
  <c r="B291" i="3"/>
  <c r="B326" i="3" s="1"/>
  <c r="B361" i="3" s="1"/>
  <c r="B396" i="3" s="1"/>
  <c r="B830" i="2"/>
  <c r="B902" i="2"/>
  <c r="B937" i="2" s="1"/>
  <c r="B1146" i="2"/>
  <c r="B1251" i="2" s="1"/>
  <c r="B1356" i="2" s="1"/>
  <c r="B971" i="2"/>
  <c r="B1076" i="2" s="1"/>
  <c r="B1181" i="2" s="1"/>
  <c r="B1286" i="2"/>
  <c r="B1391" i="2" s="1"/>
  <c r="B1427" i="2" s="1"/>
  <c r="B1006" i="2"/>
  <c r="B1111" i="2" s="1"/>
  <c r="B1216" i="2" s="1"/>
  <c r="B1321" i="2" s="1"/>
  <c r="B410" i="2"/>
  <c r="B515" i="2" s="1"/>
  <c r="B621" i="2"/>
  <c r="B726" i="2" s="1"/>
  <c r="B761" i="2"/>
  <c r="B866" i="2" s="1"/>
  <c r="B481" i="2"/>
  <c r="B586" i="2" s="1"/>
  <c r="B691" i="2" s="1"/>
  <c r="B796" i="2" s="1"/>
  <c r="B60" i="2"/>
  <c r="B236" i="2"/>
  <c r="B200" i="2"/>
  <c r="B377" i="2" s="1"/>
  <c r="B447" i="2" s="1"/>
  <c r="B552" i="2" s="1"/>
  <c r="B657" i="2" s="1"/>
  <c r="B130" i="2"/>
  <c r="B165" i="2"/>
  <c r="B95" i="2"/>
  <c r="B340" i="2"/>
  <c r="B270" i="2"/>
  <c r="B305" i="2"/>
  <c r="B1042" i="2" l="1"/>
  <c r="N51" i="3"/>
  <c r="N122" i="3"/>
  <c r="P51" i="3"/>
  <c r="P122" i="3"/>
  <c r="R51" i="3"/>
  <c r="R122" i="3"/>
  <c r="O15" i="3"/>
  <c r="O86" i="3"/>
  <c r="Q15" i="3"/>
  <c r="Q86" i="3"/>
  <c r="S15" i="3"/>
  <c r="S86" i="3"/>
  <c r="N16" i="3"/>
  <c r="N87" i="3"/>
  <c r="P16" i="3"/>
  <c r="P87" i="3"/>
  <c r="R16" i="3"/>
  <c r="R87" i="3"/>
  <c r="O51" i="3"/>
  <c r="O122" i="3"/>
  <c r="Q51" i="3"/>
  <c r="Q122" i="3"/>
  <c r="S51" i="3"/>
  <c r="S122" i="3"/>
  <c r="M11" i="3"/>
  <c r="M82" i="3"/>
  <c r="M47" i="3"/>
  <c r="M118" i="3"/>
  <c r="B49" i="3"/>
  <c r="B14" i="3"/>
  <c r="B256" i="3"/>
  <c r="B186" i="3"/>
  <c r="B221" i="3"/>
  <c r="B151" i="3"/>
  <c r="B431" i="3" s="1"/>
  <c r="B466" i="3" s="1"/>
  <c r="B501" i="3" s="1"/>
  <c r="B536" i="3" s="1"/>
  <c r="B571" i="3" s="1"/>
  <c r="B604" i="3" s="1"/>
  <c r="B116" i="3"/>
  <c r="B292" i="3"/>
  <c r="B327" i="3" s="1"/>
  <c r="B362" i="3" s="1"/>
  <c r="B397" i="3" s="1"/>
  <c r="B1497" i="2"/>
  <c r="B1532" i="2"/>
  <c r="B1568" i="2" s="1"/>
  <c r="B1462" i="2"/>
  <c r="B831" i="2"/>
  <c r="B903" i="2"/>
  <c r="B938" i="2" s="1"/>
  <c r="B1007" i="2"/>
  <c r="B1112" i="2" s="1"/>
  <c r="B1217" i="2" s="1"/>
  <c r="B1322" i="2" s="1"/>
  <c r="B1287" i="2"/>
  <c r="B1392" i="2" s="1"/>
  <c r="B1428" i="2" s="1"/>
  <c r="B1147" i="2"/>
  <c r="B1252" i="2" s="1"/>
  <c r="B1357" i="2" s="1"/>
  <c r="B972" i="2"/>
  <c r="B1077" i="2" s="1"/>
  <c r="B1182" i="2" s="1"/>
  <c r="B411" i="2"/>
  <c r="B516" i="2" s="1"/>
  <c r="B762" i="2"/>
  <c r="B867" i="2" s="1"/>
  <c r="B482" i="2"/>
  <c r="B587" i="2" s="1"/>
  <c r="B692" i="2" s="1"/>
  <c r="B797" i="2" s="1"/>
  <c r="B622" i="2"/>
  <c r="B727" i="2" s="1"/>
  <c r="B61" i="2"/>
  <c r="B237" i="2"/>
  <c r="B166" i="2"/>
  <c r="B201" i="2"/>
  <c r="B378" i="2" s="1"/>
  <c r="B448" i="2" s="1"/>
  <c r="B553" i="2" s="1"/>
  <c r="B658" i="2" s="1"/>
  <c r="B131" i="2"/>
  <c r="B96" i="2"/>
  <c r="B306" i="2"/>
  <c r="B341" i="2"/>
  <c r="B271" i="2"/>
  <c r="B1043" i="2" l="1"/>
  <c r="M48" i="3"/>
  <c r="M119" i="3"/>
  <c r="M12" i="3"/>
  <c r="M83" i="3"/>
  <c r="S52" i="3"/>
  <c r="S123" i="3"/>
  <c r="Q52" i="3"/>
  <c r="Q123" i="3"/>
  <c r="O52" i="3"/>
  <c r="O123" i="3"/>
  <c r="R17" i="3"/>
  <c r="R88" i="3"/>
  <c r="P17" i="3"/>
  <c r="P88" i="3"/>
  <c r="N17" i="3"/>
  <c r="N88" i="3"/>
  <c r="S16" i="3"/>
  <c r="S87" i="3"/>
  <c r="Q16" i="3"/>
  <c r="Q87" i="3"/>
  <c r="O16" i="3"/>
  <c r="O87" i="3"/>
  <c r="R52" i="3"/>
  <c r="R123" i="3"/>
  <c r="P52" i="3"/>
  <c r="P123" i="3"/>
  <c r="N52" i="3"/>
  <c r="N123" i="3"/>
  <c r="B50" i="3"/>
  <c r="B15" i="3"/>
  <c r="B222" i="3"/>
  <c r="B152" i="3"/>
  <c r="B432" i="3" s="1"/>
  <c r="B467" i="3" s="1"/>
  <c r="B502" i="3" s="1"/>
  <c r="B537" i="3" s="1"/>
  <c r="B572" i="3" s="1"/>
  <c r="B605" i="3" s="1"/>
  <c r="B257" i="3"/>
  <c r="B187" i="3"/>
  <c r="B117" i="3"/>
  <c r="B293" i="3"/>
  <c r="B328" i="3" s="1"/>
  <c r="B363" i="3" s="1"/>
  <c r="B398" i="3" s="1"/>
  <c r="B1533" i="2"/>
  <c r="B1569" i="2" s="1"/>
  <c r="B1463" i="2"/>
  <c r="B1498" i="2"/>
  <c r="B1638" i="2"/>
  <c r="B1673" i="2"/>
  <c r="B1603" i="2"/>
  <c r="B832" i="2"/>
  <c r="B904" i="2"/>
  <c r="B939" i="2" s="1"/>
  <c r="B1148" i="2"/>
  <c r="B1253" i="2" s="1"/>
  <c r="B1358" i="2" s="1"/>
  <c r="B973" i="2"/>
  <c r="B1078" i="2" s="1"/>
  <c r="B1183" i="2" s="1"/>
  <c r="B1008" i="2"/>
  <c r="B1113" i="2" s="1"/>
  <c r="B1218" i="2" s="1"/>
  <c r="B1323" i="2" s="1"/>
  <c r="B1288" i="2"/>
  <c r="B1393" i="2" s="1"/>
  <c r="B1429" i="2" s="1"/>
  <c r="B412" i="2"/>
  <c r="B517" i="2" s="1"/>
  <c r="B763" i="2"/>
  <c r="B868" i="2" s="1"/>
  <c r="B623" i="2"/>
  <c r="B728" i="2" s="1"/>
  <c r="B483" i="2"/>
  <c r="B588" i="2" s="1"/>
  <c r="B693" i="2" s="1"/>
  <c r="B798" i="2" s="1"/>
  <c r="B62" i="2"/>
  <c r="B238" i="2"/>
  <c r="B202" i="2"/>
  <c r="B379" i="2" s="1"/>
  <c r="B449" i="2" s="1"/>
  <c r="B554" i="2" s="1"/>
  <c r="B659" i="2" s="1"/>
  <c r="B132" i="2"/>
  <c r="B167" i="2"/>
  <c r="B97" i="2"/>
  <c r="B342" i="2"/>
  <c r="B272" i="2"/>
  <c r="B307" i="2"/>
  <c r="B1044" i="2" l="1"/>
  <c r="N53" i="3"/>
  <c r="N124" i="3"/>
  <c r="P53" i="3"/>
  <c r="P124" i="3"/>
  <c r="R53" i="3"/>
  <c r="R124" i="3"/>
  <c r="O17" i="3"/>
  <c r="O88" i="3"/>
  <c r="Q17" i="3"/>
  <c r="Q88" i="3"/>
  <c r="S17" i="3"/>
  <c r="S88" i="3"/>
  <c r="N18" i="3"/>
  <c r="N89" i="3"/>
  <c r="P18" i="3"/>
  <c r="P89" i="3"/>
  <c r="R18" i="3"/>
  <c r="R89" i="3"/>
  <c r="O53" i="3"/>
  <c r="O124" i="3"/>
  <c r="Q53" i="3"/>
  <c r="Q124" i="3"/>
  <c r="S53" i="3"/>
  <c r="S124" i="3"/>
  <c r="M13" i="3"/>
  <c r="M84" i="3"/>
  <c r="M49" i="3"/>
  <c r="M120" i="3"/>
  <c r="B51" i="3"/>
  <c r="B16" i="3"/>
  <c r="B258" i="3"/>
  <c r="B188" i="3"/>
  <c r="B223" i="3"/>
  <c r="B153" i="3"/>
  <c r="B433" i="3" s="1"/>
  <c r="B468" i="3" s="1"/>
  <c r="B503" i="3" s="1"/>
  <c r="B538" i="3" s="1"/>
  <c r="B573" i="3" s="1"/>
  <c r="B606" i="3" s="1"/>
  <c r="B118" i="3"/>
  <c r="B294" i="3"/>
  <c r="B329" i="3" s="1"/>
  <c r="B364" i="3" s="1"/>
  <c r="B399" i="3" s="1"/>
  <c r="B1674" i="2"/>
  <c r="B1604" i="2"/>
  <c r="B1639" i="2"/>
  <c r="B1499" i="2"/>
  <c r="B1464" i="2"/>
  <c r="B1534" i="2"/>
  <c r="B1570" i="2" s="1"/>
  <c r="B833" i="2"/>
  <c r="B905" i="2"/>
  <c r="B940" i="2" s="1"/>
  <c r="B1009" i="2"/>
  <c r="B1114" i="2" s="1"/>
  <c r="B1219" i="2" s="1"/>
  <c r="B1324" i="2" s="1"/>
  <c r="B1289" i="2"/>
  <c r="B1394" i="2" s="1"/>
  <c r="B1430" i="2" s="1"/>
  <c r="B1149" i="2"/>
  <c r="B1254" i="2" s="1"/>
  <c r="B1359" i="2" s="1"/>
  <c r="B974" i="2"/>
  <c r="B1079" i="2" s="1"/>
  <c r="B1184" i="2" s="1"/>
  <c r="B413" i="2"/>
  <c r="B518" i="2" s="1"/>
  <c r="B764" i="2"/>
  <c r="B869" i="2" s="1"/>
  <c r="B484" i="2"/>
  <c r="B589" i="2" s="1"/>
  <c r="B694" i="2" s="1"/>
  <c r="B799" i="2" s="1"/>
  <c r="B624" i="2"/>
  <c r="B729" i="2" s="1"/>
  <c r="B63" i="2"/>
  <c r="B239" i="2"/>
  <c r="B168" i="2"/>
  <c r="B203" i="2"/>
  <c r="B380" i="2" s="1"/>
  <c r="B450" i="2" s="1"/>
  <c r="B555" i="2" s="1"/>
  <c r="B660" i="2" s="1"/>
  <c r="B133" i="2"/>
  <c r="B98" i="2"/>
  <c r="B308" i="2"/>
  <c r="B343" i="2"/>
  <c r="B273" i="2"/>
  <c r="B1045" i="2" l="1"/>
  <c r="M50" i="3"/>
  <c r="M121" i="3"/>
  <c r="M14" i="3"/>
  <c r="M85" i="3"/>
  <c r="S54" i="3"/>
  <c r="S125" i="3"/>
  <c r="Q54" i="3"/>
  <c r="Q125" i="3"/>
  <c r="O54" i="3"/>
  <c r="O125" i="3"/>
  <c r="R19" i="3"/>
  <c r="R90" i="3"/>
  <c r="P19" i="3"/>
  <c r="P90" i="3"/>
  <c r="N19" i="3"/>
  <c r="N90" i="3"/>
  <c r="S18" i="3"/>
  <c r="S89" i="3"/>
  <c r="Q18" i="3"/>
  <c r="Q89" i="3"/>
  <c r="O18" i="3"/>
  <c r="O89" i="3"/>
  <c r="R54" i="3"/>
  <c r="R125" i="3"/>
  <c r="P54" i="3"/>
  <c r="P125" i="3"/>
  <c r="N54" i="3"/>
  <c r="N125" i="3"/>
  <c r="B52" i="3"/>
  <c r="B17" i="3"/>
  <c r="B224" i="3"/>
  <c r="B154" i="3"/>
  <c r="B434" i="3" s="1"/>
  <c r="B469" i="3" s="1"/>
  <c r="B504" i="3" s="1"/>
  <c r="B539" i="3" s="1"/>
  <c r="B574" i="3" s="1"/>
  <c r="B607" i="3" s="1"/>
  <c r="B259" i="3"/>
  <c r="B189" i="3"/>
  <c r="B119" i="3"/>
  <c r="B295" i="3"/>
  <c r="B330" i="3" s="1"/>
  <c r="B365" i="3" s="1"/>
  <c r="B400" i="3" s="1"/>
  <c r="B1535" i="2"/>
  <c r="B1571" i="2" s="1"/>
  <c r="B1500" i="2"/>
  <c r="B1465" i="2"/>
  <c r="B1640" i="2"/>
  <c r="B1605" i="2"/>
  <c r="B1675" i="2"/>
  <c r="B834" i="2"/>
  <c r="B906" i="2"/>
  <c r="B941" i="2" s="1"/>
  <c r="B1150" i="2"/>
  <c r="B1255" i="2" s="1"/>
  <c r="B1360" i="2" s="1"/>
  <c r="B975" i="2"/>
  <c r="B1080" i="2" s="1"/>
  <c r="B1185" i="2" s="1"/>
  <c r="B1290" i="2"/>
  <c r="B1395" i="2" s="1"/>
  <c r="B1431" i="2" s="1"/>
  <c r="B1010" i="2"/>
  <c r="B1115" i="2" s="1"/>
  <c r="B1220" i="2" s="1"/>
  <c r="B1325" i="2" s="1"/>
  <c r="B414" i="2"/>
  <c r="B519" i="2" s="1"/>
  <c r="B625" i="2"/>
  <c r="B730" i="2" s="1"/>
  <c r="B765" i="2"/>
  <c r="B870" i="2" s="1"/>
  <c r="B485" i="2"/>
  <c r="B590" i="2" s="1"/>
  <c r="B695" i="2" s="1"/>
  <c r="B800" i="2" s="1"/>
  <c r="B64" i="2"/>
  <c r="B240" i="2"/>
  <c r="B204" i="2"/>
  <c r="B381" i="2" s="1"/>
  <c r="B451" i="2" s="1"/>
  <c r="B556" i="2" s="1"/>
  <c r="B661" i="2" s="1"/>
  <c r="B134" i="2"/>
  <c r="B169" i="2"/>
  <c r="B99" i="2"/>
  <c r="B344" i="2"/>
  <c r="B274" i="2"/>
  <c r="B309" i="2"/>
  <c r="B1046" i="2" l="1"/>
  <c r="N55" i="3"/>
  <c r="N126" i="3"/>
  <c r="P55" i="3"/>
  <c r="P126" i="3"/>
  <c r="R55" i="3"/>
  <c r="R126" i="3"/>
  <c r="O19" i="3"/>
  <c r="O90" i="3"/>
  <c r="Q19" i="3"/>
  <c r="Q90" i="3"/>
  <c r="S19" i="3"/>
  <c r="S90" i="3"/>
  <c r="N20" i="3"/>
  <c r="N91" i="3"/>
  <c r="P20" i="3"/>
  <c r="P91" i="3"/>
  <c r="R20" i="3"/>
  <c r="R91" i="3"/>
  <c r="O55" i="3"/>
  <c r="O126" i="3"/>
  <c r="Q55" i="3"/>
  <c r="Q126" i="3"/>
  <c r="S55" i="3"/>
  <c r="S126" i="3"/>
  <c r="M15" i="3"/>
  <c r="M86" i="3"/>
  <c r="M51" i="3"/>
  <c r="M122" i="3"/>
  <c r="B53" i="3"/>
  <c r="B18" i="3"/>
  <c r="B260" i="3"/>
  <c r="B190" i="3"/>
  <c r="B225" i="3"/>
  <c r="B155" i="3"/>
  <c r="B435" i="3" s="1"/>
  <c r="B470" i="3" s="1"/>
  <c r="B505" i="3" s="1"/>
  <c r="B540" i="3" s="1"/>
  <c r="B575" i="3" s="1"/>
  <c r="B608" i="3" s="1"/>
  <c r="B120" i="3"/>
  <c r="B296" i="3"/>
  <c r="B331" i="3" s="1"/>
  <c r="B366" i="3" s="1"/>
  <c r="B401" i="3" s="1"/>
  <c r="B1501" i="2"/>
  <c r="B1536" i="2"/>
  <c r="B1572" i="2" s="1"/>
  <c r="B1466" i="2"/>
  <c r="B1676" i="2"/>
  <c r="B1641" i="2"/>
  <c r="B1606" i="2"/>
  <c r="B835" i="2"/>
  <c r="B907" i="2"/>
  <c r="B942" i="2" s="1"/>
  <c r="B1151" i="2"/>
  <c r="B1256" i="2" s="1"/>
  <c r="B1361" i="2" s="1"/>
  <c r="B1291" i="2"/>
  <c r="B1396" i="2" s="1"/>
  <c r="B1432" i="2" s="1"/>
  <c r="B1011" i="2"/>
  <c r="B1116" i="2" s="1"/>
  <c r="B1221" i="2" s="1"/>
  <c r="B1326" i="2" s="1"/>
  <c r="B976" i="2"/>
  <c r="B1081" i="2" s="1"/>
  <c r="B1186" i="2" s="1"/>
  <c r="B415" i="2"/>
  <c r="B520" i="2" s="1"/>
  <c r="B766" i="2"/>
  <c r="B871" i="2" s="1"/>
  <c r="B486" i="2"/>
  <c r="B591" i="2" s="1"/>
  <c r="B696" i="2" s="1"/>
  <c r="B801" i="2" s="1"/>
  <c r="B626" i="2"/>
  <c r="B731" i="2" s="1"/>
  <c r="B65" i="2"/>
  <c r="B241" i="2"/>
  <c r="B170" i="2"/>
  <c r="B205" i="2"/>
  <c r="B382" i="2" s="1"/>
  <c r="B452" i="2" s="1"/>
  <c r="B557" i="2" s="1"/>
  <c r="B662" i="2" s="1"/>
  <c r="B135" i="2"/>
  <c r="B100" i="2"/>
  <c r="B310" i="2"/>
  <c r="B345" i="2"/>
  <c r="B275" i="2"/>
  <c r="B1047" i="2" l="1"/>
  <c r="M52" i="3"/>
  <c r="M123" i="3"/>
  <c r="M16" i="3"/>
  <c r="M87" i="3"/>
  <c r="S56" i="3"/>
  <c r="S127" i="3"/>
  <c r="Q56" i="3"/>
  <c r="Q127" i="3"/>
  <c r="O56" i="3"/>
  <c r="O127" i="3"/>
  <c r="R21" i="3"/>
  <c r="R92" i="3"/>
  <c r="P21" i="3"/>
  <c r="P92" i="3"/>
  <c r="N21" i="3"/>
  <c r="N92" i="3"/>
  <c r="S20" i="3"/>
  <c r="S91" i="3"/>
  <c r="Q20" i="3"/>
  <c r="Q91" i="3"/>
  <c r="O20" i="3"/>
  <c r="O91" i="3"/>
  <c r="R56" i="3"/>
  <c r="R127" i="3"/>
  <c r="P56" i="3"/>
  <c r="P127" i="3"/>
  <c r="N56" i="3"/>
  <c r="N127" i="3"/>
  <c r="B54" i="3"/>
  <c r="B19" i="3"/>
  <c r="B226" i="3"/>
  <c r="B156" i="3"/>
  <c r="B436" i="3" s="1"/>
  <c r="B471" i="3" s="1"/>
  <c r="B506" i="3" s="1"/>
  <c r="B541" i="3" s="1"/>
  <c r="B576" i="3" s="1"/>
  <c r="B609" i="3" s="1"/>
  <c r="B261" i="3"/>
  <c r="B191" i="3"/>
  <c r="B121" i="3"/>
  <c r="B297" i="3"/>
  <c r="B332" i="3" s="1"/>
  <c r="B367" i="3" s="1"/>
  <c r="B402" i="3" s="1"/>
  <c r="B1537" i="2"/>
  <c r="B1573" i="2" s="1"/>
  <c r="B1467" i="2"/>
  <c r="B1502" i="2"/>
  <c r="B1642" i="2"/>
  <c r="B1677" i="2"/>
  <c r="B1607" i="2"/>
  <c r="B836" i="2"/>
  <c r="B908" i="2"/>
  <c r="B943" i="2" s="1"/>
  <c r="B1152" i="2"/>
  <c r="B1257" i="2" s="1"/>
  <c r="B1362" i="2" s="1"/>
  <c r="B977" i="2"/>
  <c r="B1082" i="2" s="1"/>
  <c r="B1187" i="2" s="1"/>
  <c r="B1012" i="2"/>
  <c r="B1117" i="2" s="1"/>
  <c r="B1222" i="2" s="1"/>
  <c r="B1327" i="2" s="1"/>
  <c r="B1292" i="2"/>
  <c r="B1397" i="2" s="1"/>
  <c r="B1433" i="2" s="1"/>
  <c r="B416" i="2"/>
  <c r="B521" i="2" s="1"/>
  <c r="B767" i="2"/>
  <c r="B872" i="2" s="1"/>
  <c r="B627" i="2"/>
  <c r="B732" i="2" s="1"/>
  <c r="B487" i="2"/>
  <c r="B592" i="2" s="1"/>
  <c r="B697" i="2" s="1"/>
  <c r="B802" i="2" s="1"/>
  <c r="B66" i="2"/>
  <c r="B242" i="2"/>
  <c r="B206" i="2"/>
  <c r="B383" i="2" s="1"/>
  <c r="B453" i="2" s="1"/>
  <c r="B558" i="2" s="1"/>
  <c r="B663" i="2" s="1"/>
  <c r="B136" i="2"/>
  <c r="B171" i="2"/>
  <c r="B101" i="2"/>
  <c r="B346" i="2"/>
  <c r="B276" i="2"/>
  <c r="B311" i="2"/>
  <c r="B1048" i="2" l="1"/>
  <c r="N57" i="3"/>
  <c r="N128" i="3"/>
  <c r="P57" i="3"/>
  <c r="P128" i="3"/>
  <c r="R57" i="3"/>
  <c r="R128" i="3"/>
  <c r="O21" i="3"/>
  <c r="O92" i="3"/>
  <c r="Q21" i="3"/>
  <c r="Q92" i="3"/>
  <c r="S21" i="3"/>
  <c r="S92" i="3"/>
  <c r="N22" i="3"/>
  <c r="N93" i="3"/>
  <c r="P22" i="3"/>
  <c r="P93" i="3"/>
  <c r="R22" i="3"/>
  <c r="R93" i="3"/>
  <c r="O57" i="3"/>
  <c r="O128" i="3"/>
  <c r="Q57" i="3"/>
  <c r="Q128" i="3"/>
  <c r="S57" i="3"/>
  <c r="S128" i="3"/>
  <c r="M88" i="3"/>
  <c r="M124" i="3"/>
  <c r="B55" i="3"/>
  <c r="B20" i="3"/>
  <c r="B262" i="3"/>
  <c r="B192" i="3"/>
  <c r="B227" i="3"/>
  <c r="B157" i="3"/>
  <c r="B437" i="3" s="1"/>
  <c r="B472" i="3" s="1"/>
  <c r="B507" i="3" s="1"/>
  <c r="B542" i="3" s="1"/>
  <c r="B577" i="3" s="1"/>
  <c r="B610" i="3" s="1"/>
  <c r="B122" i="3"/>
  <c r="B298" i="3"/>
  <c r="B333" i="3" s="1"/>
  <c r="B368" i="3" s="1"/>
  <c r="B403" i="3" s="1"/>
  <c r="B1678" i="2"/>
  <c r="B1608" i="2"/>
  <c r="B1643" i="2"/>
  <c r="B1503" i="2"/>
  <c r="B1468" i="2"/>
  <c r="B1538" i="2"/>
  <c r="B1574" i="2" s="1"/>
  <c r="B837" i="2"/>
  <c r="B909" i="2"/>
  <c r="B944" i="2" s="1"/>
  <c r="B1013" i="2"/>
  <c r="B1118" i="2" s="1"/>
  <c r="B1223" i="2" s="1"/>
  <c r="B1328" i="2" s="1"/>
  <c r="B1293" i="2"/>
  <c r="B1398" i="2" s="1"/>
  <c r="B1434" i="2" s="1"/>
  <c r="B1153" i="2"/>
  <c r="B1258" i="2" s="1"/>
  <c r="B1363" i="2" s="1"/>
  <c r="B978" i="2"/>
  <c r="B1083" i="2" s="1"/>
  <c r="B1188" i="2" s="1"/>
  <c r="B417" i="2"/>
  <c r="B522" i="2" s="1"/>
  <c r="B768" i="2"/>
  <c r="B873" i="2" s="1"/>
  <c r="B488" i="2"/>
  <c r="B593" i="2" s="1"/>
  <c r="B698" i="2" s="1"/>
  <c r="B803" i="2" s="1"/>
  <c r="B628" i="2"/>
  <c r="B733" i="2" s="1"/>
  <c r="B67" i="2"/>
  <c r="B243" i="2"/>
  <c r="B172" i="2"/>
  <c r="B207" i="2"/>
  <c r="B384" i="2" s="1"/>
  <c r="B454" i="2" s="1"/>
  <c r="B559" i="2" s="1"/>
  <c r="B664" i="2" s="1"/>
  <c r="B137" i="2"/>
  <c r="B102" i="2"/>
  <c r="B312" i="2"/>
  <c r="B347" i="2"/>
  <c r="B277" i="2"/>
  <c r="B1049" i="2" l="1"/>
  <c r="M54" i="3"/>
  <c r="M125" i="3"/>
  <c r="M18" i="3"/>
  <c r="M89" i="3"/>
  <c r="S58" i="3"/>
  <c r="S129" i="3"/>
  <c r="Q58" i="3"/>
  <c r="Q129" i="3"/>
  <c r="O58" i="3"/>
  <c r="O129" i="3"/>
  <c r="R23" i="3"/>
  <c r="R94" i="3"/>
  <c r="P23" i="3"/>
  <c r="P94" i="3"/>
  <c r="N23" i="3"/>
  <c r="N94" i="3"/>
  <c r="S22" i="3"/>
  <c r="S93" i="3"/>
  <c r="Q22" i="3"/>
  <c r="Q93" i="3"/>
  <c r="O22" i="3"/>
  <c r="O93" i="3"/>
  <c r="R58" i="3"/>
  <c r="R129" i="3"/>
  <c r="P58" i="3"/>
  <c r="P129" i="3"/>
  <c r="N58" i="3"/>
  <c r="N129" i="3"/>
  <c r="B56" i="3"/>
  <c r="B21" i="3"/>
  <c r="B228" i="3"/>
  <c r="B158" i="3"/>
  <c r="B438" i="3" s="1"/>
  <c r="B473" i="3" s="1"/>
  <c r="B508" i="3" s="1"/>
  <c r="B543" i="3" s="1"/>
  <c r="B578" i="3" s="1"/>
  <c r="B611" i="3" s="1"/>
  <c r="B263" i="3"/>
  <c r="B193" i="3"/>
  <c r="B123" i="3"/>
  <c r="B299" i="3"/>
  <c r="B334" i="3" s="1"/>
  <c r="B369" i="3" s="1"/>
  <c r="B404" i="3" s="1"/>
  <c r="B1539" i="2"/>
  <c r="B1575" i="2" s="1"/>
  <c r="B1504" i="2"/>
  <c r="B1469" i="2"/>
  <c r="B1644" i="2"/>
  <c r="B1609" i="2"/>
  <c r="B1679" i="2"/>
  <c r="B838" i="2"/>
  <c r="B910" i="2"/>
  <c r="B945" i="2" s="1"/>
  <c r="B1154" i="2"/>
  <c r="B1259" i="2" s="1"/>
  <c r="B1364" i="2" s="1"/>
  <c r="B979" i="2"/>
  <c r="B1084" i="2" s="1"/>
  <c r="B1189" i="2" s="1"/>
  <c r="B1294" i="2"/>
  <c r="B1399" i="2" s="1"/>
  <c r="B1435" i="2" s="1"/>
  <c r="B1014" i="2"/>
  <c r="B1119" i="2" s="1"/>
  <c r="B1224" i="2" s="1"/>
  <c r="B1329" i="2" s="1"/>
  <c r="B418" i="2"/>
  <c r="B523" i="2" s="1"/>
  <c r="B629" i="2"/>
  <c r="B734" i="2" s="1"/>
  <c r="B769" i="2"/>
  <c r="B874" i="2" s="1"/>
  <c r="B489" i="2"/>
  <c r="B594" i="2" s="1"/>
  <c r="B699" i="2" s="1"/>
  <c r="B804" i="2" s="1"/>
  <c r="B68" i="2"/>
  <c r="B244" i="2"/>
  <c r="B208" i="2"/>
  <c r="B385" i="2" s="1"/>
  <c r="B455" i="2" s="1"/>
  <c r="B560" i="2" s="1"/>
  <c r="B665" i="2" s="1"/>
  <c r="B138" i="2"/>
  <c r="B173" i="2"/>
  <c r="B103" i="2"/>
  <c r="B348" i="2"/>
  <c r="B278" i="2"/>
  <c r="B313" i="2"/>
  <c r="B1050" i="2" l="1"/>
  <c r="N59" i="3"/>
  <c r="N130" i="3"/>
  <c r="P59" i="3"/>
  <c r="P130" i="3"/>
  <c r="R59" i="3"/>
  <c r="R130" i="3"/>
  <c r="O23" i="3"/>
  <c r="O94" i="3"/>
  <c r="Q23" i="3"/>
  <c r="Q94" i="3"/>
  <c r="S23" i="3"/>
  <c r="S94" i="3"/>
  <c r="N24" i="3"/>
  <c r="N95" i="3"/>
  <c r="P24" i="3"/>
  <c r="P95" i="3"/>
  <c r="R24" i="3"/>
  <c r="R95" i="3"/>
  <c r="O59" i="3"/>
  <c r="O130" i="3"/>
  <c r="Q59" i="3"/>
  <c r="Q130" i="3"/>
  <c r="S59" i="3"/>
  <c r="S130" i="3"/>
  <c r="M19" i="3"/>
  <c r="M90" i="3"/>
  <c r="M55" i="3"/>
  <c r="M126" i="3"/>
  <c r="B57" i="3"/>
  <c r="B22" i="3"/>
  <c r="B264" i="3"/>
  <c r="B194" i="3"/>
  <c r="B229" i="3"/>
  <c r="B159" i="3"/>
  <c r="B439" i="3" s="1"/>
  <c r="B474" i="3" s="1"/>
  <c r="B509" i="3" s="1"/>
  <c r="B544" i="3" s="1"/>
  <c r="B579" i="3" s="1"/>
  <c r="B612" i="3" s="1"/>
  <c r="B124" i="3"/>
  <c r="B300" i="3"/>
  <c r="B335" i="3" s="1"/>
  <c r="B370" i="3" s="1"/>
  <c r="B405" i="3" s="1"/>
  <c r="B1505" i="2"/>
  <c r="B1540" i="2"/>
  <c r="B1576" i="2" s="1"/>
  <c r="B1470" i="2"/>
  <c r="B1680" i="2"/>
  <c r="B1645" i="2"/>
  <c r="B1610" i="2"/>
  <c r="B839" i="2"/>
  <c r="B911" i="2"/>
  <c r="B946" i="2" s="1"/>
  <c r="B1015" i="2"/>
  <c r="B1120" i="2" s="1"/>
  <c r="B1225" i="2" s="1"/>
  <c r="B1330" i="2" s="1"/>
  <c r="B1295" i="2"/>
  <c r="B1400" i="2" s="1"/>
  <c r="B1436" i="2" s="1"/>
  <c r="B1155" i="2"/>
  <c r="B1260" i="2" s="1"/>
  <c r="B1365" i="2" s="1"/>
  <c r="B980" i="2"/>
  <c r="B1085" i="2" s="1"/>
  <c r="B1190" i="2" s="1"/>
  <c r="B419" i="2"/>
  <c r="B524" i="2" s="1"/>
  <c r="B770" i="2"/>
  <c r="B875" i="2" s="1"/>
  <c r="B490" i="2"/>
  <c r="B595" i="2" s="1"/>
  <c r="B700" i="2" s="1"/>
  <c r="B805" i="2" s="1"/>
  <c r="B630" i="2"/>
  <c r="B735" i="2" s="1"/>
  <c r="B69" i="2"/>
  <c r="B245" i="2"/>
  <c r="B174" i="2"/>
  <c r="B209" i="2"/>
  <c r="B386" i="2" s="1"/>
  <c r="B456" i="2" s="1"/>
  <c r="B561" i="2" s="1"/>
  <c r="B666" i="2" s="1"/>
  <c r="B139" i="2"/>
  <c r="B104" i="2"/>
  <c r="B314" i="2"/>
  <c r="B349" i="2"/>
  <c r="B279" i="2"/>
  <c r="B1051" i="2" l="1"/>
  <c r="M56" i="3"/>
  <c r="M127" i="3"/>
  <c r="M20" i="3"/>
  <c r="M91" i="3"/>
  <c r="S60" i="3"/>
  <c r="S131" i="3"/>
  <c r="Q60" i="3"/>
  <c r="Q131" i="3"/>
  <c r="O60" i="3"/>
  <c r="O131" i="3"/>
  <c r="R25" i="3"/>
  <c r="R96" i="3"/>
  <c r="P25" i="3"/>
  <c r="P96" i="3"/>
  <c r="N25" i="3"/>
  <c r="N96" i="3"/>
  <c r="S24" i="3"/>
  <c r="S95" i="3"/>
  <c r="Q24" i="3"/>
  <c r="Q95" i="3"/>
  <c r="O24" i="3"/>
  <c r="O95" i="3"/>
  <c r="R60" i="3"/>
  <c r="R131" i="3"/>
  <c r="P60" i="3"/>
  <c r="P131" i="3"/>
  <c r="N60" i="3"/>
  <c r="N131" i="3"/>
  <c r="B58" i="3"/>
  <c r="B23" i="3"/>
  <c r="B230" i="3"/>
  <c r="B160" i="3"/>
  <c r="B440" i="3" s="1"/>
  <c r="B475" i="3" s="1"/>
  <c r="B510" i="3" s="1"/>
  <c r="B545" i="3" s="1"/>
  <c r="B580" i="3" s="1"/>
  <c r="B613" i="3" s="1"/>
  <c r="B265" i="3"/>
  <c r="B195" i="3"/>
  <c r="B125" i="3"/>
  <c r="B301" i="3"/>
  <c r="B336" i="3" s="1"/>
  <c r="B371" i="3" s="1"/>
  <c r="B406" i="3" s="1"/>
  <c r="B1541" i="2"/>
  <c r="B1577" i="2" s="1"/>
  <c r="B1471" i="2"/>
  <c r="B1506" i="2"/>
  <c r="B1646" i="2"/>
  <c r="B1681" i="2"/>
  <c r="B1611" i="2"/>
  <c r="B840" i="2"/>
  <c r="B912" i="2"/>
  <c r="B947" i="2" s="1"/>
  <c r="B1156" i="2"/>
  <c r="B1261" i="2" s="1"/>
  <c r="B1366" i="2" s="1"/>
  <c r="B981" i="2"/>
  <c r="B1086" i="2" s="1"/>
  <c r="B1191" i="2" s="1"/>
  <c r="B1296" i="2"/>
  <c r="B1401" i="2" s="1"/>
  <c r="B1437" i="2" s="1"/>
  <c r="B1016" i="2"/>
  <c r="B1121" i="2" s="1"/>
  <c r="B1226" i="2" s="1"/>
  <c r="B1331" i="2" s="1"/>
  <c r="B420" i="2"/>
  <c r="B525" i="2" s="1"/>
  <c r="B771" i="2"/>
  <c r="B876" i="2" s="1"/>
  <c r="B631" i="2"/>
  <c r="B736" i="2" s="1"/>
  <c r="B491" i="2"/>
  <c r="B596" i="2" s="1"/>
  <c r="B701" i="2" s="1"/>
  <c r="B806" i="2" s="1"/>
  <c r="B70" i="2"/>
  <c r="B246" i="2"/>
  <c r="B210" i="2"/>
  <c r="B387" i="2" s="1"/>
  <c r="B457" i="2" s="1"/>
  <c r="B562" i="2" s="1"/>
  <c r="B667" i="2" s="1"/>
  <c r="B140" i="2"/>
  <c r="B175" i="2"/>
  <c r="B105" i="2"/>
  <c r="B350" i="2"/>
  <c r="B280" i="2"/>
  <c r="B315" i="2"/>
  <c r="B1052" i="2" l="1"/>
  <c r="N61" i="3"/>
  <c r="N132" i="3"/>
  <c r="P61" i="3"/>
  <c r="P132" i="3"/>
  <c r="R61" i="3"/>
  <c r="R132" i="3"/>
  <c r="O25" i="3"/>
  <c r="O96" i="3"/>
  <c r="Q25" i="3"/>
  <c r="Q96" i="3"/>
  <c r="S25" i="3"/>
  <c r="S96" i="3"/>
  <c r="N26" i="3"/>
  <c r="N97" i="3"/>
  <c r="P26" i="3"/>
  <c r="P97" i="3"/>
  <c r="R26" i="3"/>
  <c r="R97" i="3"/>
  <c r="O61" i="3"/>
  <c r="O132" i="3"/>
  <c r="Q61" i="3"/>
  <c r="Q132" i="3"/>
  <c r="S61" i="3"/>
  <c r="S132" i="3"/>
  <c r="M21" i="3"/>
  <c r="M92" i="3"/>
  <c r="M57" i="3"/>
  <c r="M128" i="3"/>
  <c r="B59" i="3"/>
  <c r="B24" i="3"/>
  <c r="B266" i="3"/>
  <c r="B196" i="3"/>
  <c r="B231" i="3"/>
  <c r="B161" i="3"/>
  <c r="B441" i="3" s="1"/>
  <c r="B476" i="3" s="1"/>
  <c r="B511" i="3" s="1"/>
  <c r="B546" i="3" s="1"/>
  <c r="B581" i="3" s="1"/>
  <c r="B614" i="3" s="1"/>
  <c r="B126" i="3"/>
  <c r="B302" i="3"/>
  <c r="B337" i="3" s="1"/>
  <c r="B372" i="3" s="1"/>
  <c r="B407" i="3" s="1"/>
  <c r="B1507" i="2"/>
  <c r="B1472" i="2"/>
  <c r="B1542" i="2"/>
  <c r="B1578" i="2" s="1"/>
  <c r="B1682" i="2"/>
  <c r="B1612" i="2"/>
  <c r="B1647" i="2"/>
  <c r="B841" i="2"/>
  <c r="B913" i="2"/>
  <c r="B948" i="2" s="1"/>
  <c r="B1017" i="2"/>
  <c r="B1122" i="2" s="1"/>
  <c r="B1227" i="2" s="1"/>
  <c r="B1332" i="2" s="1"/>
  <c r="B1297" i="2"/>
  <c r="B1402" i="2" s="1"/>
  <c r="B1438" i="2" s="1"/>
  <c r="B1157" i="2"/>
  <c r="B1262" i="2" s="1"/>
  <c r="B1367" i="2" s="1"/>
  <c r="B982" i="2"/>
  <c r="B1087" i="2" s="1"/>
  <c r="B1192" i="2" s="1"/>
  <c r="B421" i="2"/>
  <c r="B526" i="2" s="1"/>
  <c r="B772" i="2"/>
  <c r="B877" i="2" s="1"/>
  <c r="B492" i="2"/>
  <c r="B597" i="2" s="1"/>
  <c r="B702" i="2" s="1"/>
  <c r="B807" i="2" s="1"/>
  <c r="B632" i="2"/>
  <c r="B737" i="2" s="1"/>
  <c r="B71" i="2"/>
  <c r="B247" i="2"/>
  <c r="B176" i="2"/>
  <c r="B211" i="2"/>
  <c r="B388" i="2" s="1"/>
  <c r="B458" i="2" s="1"/>
  <c r="B563" i="2" s="1"/>
  <c r="B668" i="2" s="1"/>
  <c r="B141" i="2"/>
  <c r="B106" i="2"/>
  <c r="B316" i="2"/>
  <c r="B351" i="2"/>
  <c r="B281" i="2"/>
  <c r="B1053" i="2" l="1"/>
  <c r="M58" i="3"/>
  <c r="M129" i="3"/>
  <c r="M22" i="3"/>
  <c r="M93" i="3"/>
  <c r="S62" i="3"/>
  <c r="S133" i="3"/>
  <c r="Q62" i="3"/>
  <c r="Q133" i="3"/>
  <c r="O62" i="3"/>
  <c r="O133" i="3"/>
  <c r="R27" i="3"/>
  <c r="R98" i="3"/>
  <c r="P27" i="3"/>
  <c r="P98" i="3"/>
  <c r="N27" i="3"/>
  <c r="N98" i="3"/>
  <c r="S26" i="3"/>
  <c r="S97" i="3"/>
  <c r="Q26" i="3"/>
  <c r="Q97" i="3"/>
  <c r="O26" i="3"/>
  <c r="O97" i="3"/>
  <c r="R62" i="3"/>
  <c r="R133" i="3"/>
  <c r="P62" i="3"/>
  <c r="P133" i="3"/>
  <c r="N62" i="3"/>
  <c r="N133" i="3"/>
  <c r="B60" i="3"/>
  <c r="B25" i="3"/>
  <c r="B232" i="3"/>
  <c r="B162" i="3"/>
  <c r="B442" i="3" s="1"/>
  <c r="B477" i="3" s="1"/>
  <c r="B512" i="3" s="1"/>
  <c r="B547" i="3" s="1"/>
  <c r="B582" i="3" s="1"/>
  <c r="B615" i="3" s="1"/>
  <c r="B267" i="3"/>
  <c r="B197" i="3"/>
  <c r="B127" i="3"/>
  <c r="B303" i="3"/>
  <c r="B338" i="3" s="1"/>
  <c r="B373" i="3" s="1"/>
  <c r="B408" i="3" s="1"/>
  <c r="B1648" i="2"/>
  <c r="B1613" i="2"/>
  <c r="B1683" i="2"/>
  <c r="B1543" i="2"/>
  <c r="B1579" i="2" s="1"/>
  <c r="B1508" i="2"/>
  <c r="B1473" i="2"/>
  <c r="B842" i="2"/>
  <c r="B914" i="2"/>
  <c r="B949" i="2" s="1"/>
  <c r="B1158" i="2"/>
  <c r="B1263" i="2" s="1"/>
  <c r="B1368" i="2" s="1"/>
  <c r="B983" i="2"/>
  <c r="B1088" i="2" s="1"/>
  <c r="B1193" i="2" s="1"/>
  <c r="B1298" i="2"/>
  <c r="B1403" i="2" s="1"/>
  <c r="B1439" i="2" s="1"/>
  <c r="B1018" i="2"/>
  <c r="B1123" i="2" s="1"/>
  <c r="B1228" i="2" s="1"/>
  <c r="B1333" i="2" s="1"/>
  <c r="B422" i="2"/>
  <c r="B527" i="2" s="1"/>
  <c r="B633" i="2"/>
  <c r="B738" i="2" s="1"/>
  <c r="B773" i="2"/>
  <c r="B878" i="2" s="1"/>
  <c r="B493" i="2"/>
  <c r="B598" i="2" s="1"/>
  <c r="B703" i="2" s="1"/>
  <c r="B808" i="2" s="1"/>
  <c r="B72" i="2"/>
  <c r="B248" i="2"/>
  <c r="B212" i="2"/>
  <c r="B389" i="2" s="1"/>
  <c r="B459" i="2" s="1"/>
  <c r="B564" i="2" s="1"/>
  <c r="B669" i="2" s="1"/>
  <c r="B142" i="2"/>
  <c r="B177" i="2"/>
  <c r="B107" i="2"/>
  <c r="B352" i="2"/>
  <c r="B282" i="2"/>
  <c r="B317" i="2"/>
  <c r="B1054" i="2" l="1"/>
  <c r="N63" i="3"/>
  <c r="N134" i="3"/>
  <c r="P63" i="3"/>
  <c r="P134" i="3"/>
  <c r="R63" i="3"/>
  <c r="R134" i="3"/>
  <c r="O27" i="3"/>
  <c r="O98" i="3"/>
  <c r="Q27" i="3"/>
  <c r="Q98" i="3"/>
  <c r="S27" i="3"/>
  <c r="S98" i="3"/>
  <c r="N28" i="3"/>
  <c r="N99" i="3"/>
  <c r="P28" i="3"/>
  <c r="P99" i="3"/>
  <c r="R28" i="3"/>
  <c r="R99" i="3"/>
  <c r="O63" i="3"/>
  <c r="O134" i="3"/>
  <c r="Q63" i="3"/>
  <c r="Q134" i="3"/>
  <c r="S63" i="3"/>
  <c r="S134" i="3"/>
  <c r="M23" i="3"/>
  <c r="M94" i="3"/>
  <c r="M59" i="3"/>
  <c r="M130" i="3"/>
  <c r="B61" i="3"/>
  <c r="B26" i="3"/>
  <c r="B268" i="3"/>
  <c r="B198" i="3"/>
  <c r="B233" i="3"/>
  <c r="B163" i="3"/>
  <c r="B443" i="3" s="1"/>
  <c r="B478" i="3" s="1"/>
  <c r="B513" i="3" s="1"/>
  <c r="B548" i="3" s="1"/>
  <c r="B583" i="3" s="1"/>
  <c r="B616" i="3" s="1"/>
  <c r="B128" i="3"/>
  <c r="B304" i="3"/>
  <c r="B339" i="3" s="1"/>
  <c r="B374" i="3" s="1"/>
  <c r="B409" i="3" s="1"/>
  <c r="B1509" i="2"/>
  <c r="B1544" i="2"/>
  <c r="B1580" i="2" s="1"/>
  <c r="B1474" i="2"/>
  <c r="B1684" i="2"/>
  <c r="B1649" i="2"/>
  <c r="B1614" i="2"/>
  <c r="B843" i="2"/>
  <c r="B915" i="2"/>
  <c r="B950" i="2" s="1"/>
  <c r="B1019" i="2"/>
  <c r="B1124" i="2" s="1"/>
  <c r="B1229" i="2" s="1"/>
  <c r="B1334" i="2" s="1"/>
  <c r="B1299" i="2"/>
  <c r="B1404" i="2" s="1"/>
  <c r="B1440" i="2" s="1"/>
  <c r="B1159" i="2"/>
  <c r="B1264" i="2" s="1"/>
  <c r="B1369" i="2" s="1"/>
  <c r="B984" i="2"/>
  <c r="B1089" i="2" s="1"/>
  <c r="B1194" i="2" s="1"/>
  <c r="B423" i="2"/>
  <c r="B528" i="2" s="1"/>
  <c r="B774" i="2"/>
  <c r="B879" i="2" s="1"/>
  <c r="B1055" i="2" s="1"/>
  <c r="B494" i="2"/>
  <c r="B599" i="2" s="1"/>
  <c r="B704" i="2" s="1"/>
  <c r="B809" i="2" s="1"/>
  <c r="B634" i="2"/>
  <c r="B739" i="2" s="1"/>
  <c r="B73" i="2"/>
  <c r="B249" i="2"/>
  <c r="B178" i="2"/>
  <c r="B213" i="2"/>
  <c r="B390" i="2" s="1"/>
  <c r="B460" i="2" s="1"/>
  <c r="B565" i="2" s="1"/>
  <c r="B670" i="2" s="1"/>
  <c r="B143" i="2"/>
  <c r="B108" i="2"/>
  <c r="B318" i="2"/>
  <c r="B353" i="2"/>
  <c r="B283" i="2"/>
  <c r="M60" i="3" l="1"/>
  <c r="M131" i="3"/>
  <c r="M24" i="3"/>
  <c r="M95" i="3"/>
  <c r="S64" i="3"/>
  <c r="S135" i="3"/>
  <c r="Q64" i="3"/>
  <c r="Q135" i="3"/>
  <c r="O64" i="3"/>
  <c r="O135" i="3"/>
  <c r="R29" i="3"/>
  <c r="R100" i="3"/>
  <c r="P29" i="3"/>
  <c r="P100" i="3"/>
  <c r="N29" i="3"/>
  <c r="N100" i="3"/>
  <c r="S28" i="3"/>
  <c r="S99" i="3"/>
  <c r="Q28" i="3"/>
  <c r="Q99" i="3"/>
  <c r="O28" i="3"/>
  <c r="O99" i="3"/>
  <c r="R64" i="3"/>
  <c r="R135" i="3"/>
  <c r="P64" i="3"/>
  <c r="P135" i="3"/>
  <c r="N64" i="3"/>
  <c r="N135" i="3"/>
  <c r="B62" i="3"/>
  <c r="B27" i="3"/>
  <c r="B234" i="3"/>
  <c r="B164" i="3"/>
  <c r="B444" i="3" s="1"/>
  <c r="B479" i="3" s="1"/>
  <c r="B514" i="3" s="1"/>
  <c r="B549" i="3" s="1"/>
  <c r="B584" i="3" s="1"/>
  <c r="B617" i="3" s="1"/>
  <c r="B269" i="3"/>
  <c r="B199" i="3"/>
  <c r="B129" i="3"/>
  <c r="B305" i="3"/>
  <c r="B340" i="3" s="1"/>
  <c r="B375" i="3" s="1"/>
  <c r="B410" i="3" s="1"/>
  <c r="B1545" i="2"/>
  <c r="B1581" i="2" s="1"/>
  <c r="B1475" i="2"/>
  <c r="B1510" i="2"/>
  <c r="B1650" i="2"/>
  <c r="B1685" i="2"/>
  <c r="B1615" i="2"/>
  <c r="B844" i="2"/>
  <c r="B916" i="2"/>
  <c r="B951" i="2" s="1"/>
  <c r="B1160" i="2"/>
  <c r="B1265" i="2" s="1"/>
  <c r="B1370" i="2" s="1"/>
  <c r="B985" i="2"/>
  <c r="B1090" i="2" s="1"/>
  <c r="B1195" i="2" s="1"/>
  <c r="B1300" i="2"/>
  <c r="B1405" i="2" s="1"/>
  <c r="B1441" i="2" s="1"/>
  <c r="B1020" i="2"/>
  <c r="B1125" i="2" s="1"/>
  <c r="B1230" i="2" s="1"/>
  <c r="B1335" i="2" s="1"/>
  <c r="B424" i="2"/>
  <c r="B529" i="2" s="1"/>
  <c r="B775" i="2"/>
  <c r="B880" i="2" s="1"/>
  <c r="B635" i="2"/>
  <c r="B740" i="2" s="1"/>
  <c r="B495" i="2"/>
  <c r="B600" i="2" s="1"/>
  <c r="B705" i="2" s="1"/>
  <c r="B810" i="2" s="1"/>
  <c r="B74" i="2"/>
  <c r="B250" i="2"/>
  <c r="B214" i="2"/>
  <c r="B391" i="2" s="1"/>
  <c r="B461" i="2" s="1"/>
  <c r="B566" i="2" s="1"/>
  <c r="B671" i="2" s="1"/>
  <c r="B144" i="2"/>
  <c r="B179" i="2"/>
  <c r="B109" i="2"/>
  <c r="B354" i="2"/>
  <c r="B284" i="2"/>
  <c r="B319" i="2"/>
  <c r="B1056" i="2" l="1"/>
  <c r="N65" i="3"/>
  <c r="N136" i="3"/>
  <c r="P65" i="3"/>
  <c r="P136" i="3"/>
  <c r="R65" i="3"/>
  <c r="R136" i="3"/>
  <c r="O29" i="3"/>
  <c r="O100" i="3"/>
  <c r="Q29" i="3"/>
  <c r="Q100" i="3"/>
  <c r="S29" i="3"/>
  <c r="S100" i="3"/>
  <c r="N30" i="3"/>
  <c r="N101" i="3"/>
  <c r="P30" i="3"/>
  <c r="P101" i="3"/>
  <c r="R30" i="3"/>
  <c r="R101" i="3"/>
  <c r="O65" i="3"/>
  <c r="O136" i="3"/>
  <c r="Q65" i="3"/>
  <c r="Q136" i="3"/>
  <c r="S65" i="3"/>
  <c r="S136" i="3"/>
  <c r="M25" i="3"/>
  <c r="M96" i="3"/>
  <c r="M61" i="3"/>
  <c r="M132" i="3"/>
  <c r="B63" i="3"/>
  <c r="B28" i="3"/>
  <c r="B270" i="3"/>
  <c r="B200" i="3"/>
  <c r="B235" i="3"/>
  <c r="B165" i="3"/>
  <c r="B445" i="3" s="1"/>
  <c r="B480" i="3" s="1"/>
  <c r="B515" i="3" s="1"/>
  <c r="B550" i="3" s="1"/>
  <c r="B585" i="3" s="1"/>
  <c r="B618" i="3" s="1"/>
  <c r="B130" i="3"/>
  <c r="B306" i="3"/>
  <c r="B341" i="3" s="1"/>
  <c r="B376" i="3" s="1"/>
  <c r="B411" i="3" s="1"/>
  <c r="B1511" i="2"/>
  <c r="B1476" i="2"/>
  <c r="B1546" i="2"/>
  <c r="B1582" i="2" s="1"/>
  <c r="B1686" i="2"/>
  <c r="B1616" i="2"/>
  <c r="B1651" i="2"/>
  <c r="B845" i="2"/>
  <c r="B917" i="2"/>
  <c r="B952" i="2" s="1"/>
  <c r="B1021" i="2"/>
  <c r="B1126" i="2" s="1"/>
  <c r="B1231" i="2" s="1"/>
  <c r="B1336" i="2" s="1"/>
  <c r="B1301" i="2"/>
  <c r="B1406" i="2" s="1"/>
  <c r="B1442" i="2" s="1"/>
  <c r="B1161" i="2"/>
  <c r="B1266" i="2" s="1"/>
  <c r="B1371" i="2" s="1"/>
  <c r="B986" i="2"/>
  <c r="B1091" i="2" s="1"/>
  <c r="B1196" i="2" s="1"/>
  <c r="B425" i="2"/>
  <c r="B530" i="2" s="1"/>
  <c r="B776" i="2"/>
  <c r="B881" i="2" s="1"/>
  <c r="B496" i="2"/>
  <c r="B601" i="2" s="1"/>
  <c r="B706" i="2" s="1"/>
  <c r="B811" i="2" s="1"/>
  <c r="B636" i="2"/>
  <c r="B741" i="2" s="1"/>
  <c r="B75" i="2"/>
  <c r="B251" i="2"/>
  <c r="B180" i="2"/>
  <c r="B215" i="2"/>
  <c r="B392" i="2" s="1"/>
  <c r="B462" i="2" s="1"/>
  <c r="B567" i="2" s="1"/>
  <c r="B672" i="2" s="1"/>
  <c r="B145" i="2"/>
  <c r="B110" i="2"/>
  <c r="B320" i="2"/>
  <c r="B355" i="2"/>
  <c r="B285" i="2"/>
  <c r="B1057" i="2" l="1"/>
  <c r="M62" i="3"/>
  <c r="M133" i="3"/>
  <c r="M26" i="3"/>
  <c r="M97" i="3"/>
  <c r="S66" i="3"/>
  <c r="S137" i="3"/>
  <c r="Q66" i="3"/>
  <c r="Q137" i="3"/>
  <c r="O66" i="3"/>
  <c r="O137" i="3"/>
  <c r="R31" i="3"/>
  <c r="R102" i="3"/>
  <c r="P31" i="3"/>
  <c r="P102" i="3"/>
  <c r="N31" i="3"/>
  <c r="N102" i="3"/>
  <c r="S30" i="3"/>
  <c r="S101" i="3"/>
  <c r="Q30" i="3"/>
  <c r="Q101" i="3"/>
  <c r="O30" i="3"/>
  <c r="O101" i="3"/>
  <c r="R66" i="3"/>
  <c r="R137" i="3"/>
  <c r="P66" i="3"/>
  <c r="P137" i="3"/>
  <c r="N66" i="3"/>
  <c r="N137" i="3"/>
  <c r="B64" i="3"/>
  <c r="B29" i="3"/>
  <c r="B236" i="3"/>
  <c r="B166" i="3"/>
  <c r="B446" i="3" s="1"/>
  <c r="B481" i="3" s="1"/>
  <c r="B516" i="3" s="1"/>
  <c r="B551" i="3" s="1"/>
  <c r="B586" i="3" s="1"/>
  <c r="B619" i="3" s="1"/>
  <c r="B271" i="3"/>
  <c r="B201" i="3"/>
  <c r="B131" i="3"/>
  <c r="B307" i="3"/>
  <c r="B342" i="3" s="1"/>
  <c r="B377" i="3" s="1"/>
  <c r="B412" i="3" s="1"/>
  <c r="B1652" i="2"/>
  <c r="B1617" i="2"/>
  <c r="B1687" i="2"/>
  <c r="B1547" i="2"/>
  <c r="B1583" i="2" s="1"/>
  <c r="B1512" i="2"/>
  <c r="B1477" i="2"/>
  <c r="B846" i="2"/>
  <c r="B918" i="2"/>
  <c r="B953" i="2" s="1"/>
  <c r="B1162" i="2"/>
  <c r="B1267" i="2" s="1"/>
  <c r="B1372" i="2" s="1"/>
  <c r="B987" i="2"/>
  <c r="B1092" i="2" s="1"/>
  <c r="B1197" i="2" s="1"/>
  <c r="B1302" i="2"/>
  <c r="B1407" i="2" s="1"/>
  <c r="B1443" i="2" s="1"/>
  <c r="B1022" i="2"/>
  <c r="B1127" i="2" s="1"/>
  <c r="B1232" i="2" s="1"/>
  <c r="B1337" i="2" s="1"/>
  <c r="B426" i="2"/>
  <c r="B531" i="2" s="1"/>
  <c r="B637" i="2"/>
  <c r="B742" i="2" s="1"/>
  <c r="B777" i="2"/>
  <c r="B882" i="2" s="1"/>
  <c r="B497" i="2"/>
  <c r="B602" i="2" s="1"/>
  <c r="B707" i="2" s="1"/>
  <c r="B812" i="2" s="1"/>
  <c r="B76" i="2"/>
  <c r="B252" i="2"/>
  <c r="B216" i="2"/>
  <c r="B393" i="2" s="1"/>
  <c r="B463" i="2" s="1"/>
  <c r="B568" i="2" s="1"/>
  <c r="B673" i="2" s="1"/>
  <c r="B146" i="2"/>
  <c r="B181" i="2"/>
  <c r="B111" i="2"/>
  <c r="B356" i="2"/>
  <c r="B286" i="2"/>
  <c r="B321" i="2"/>
  <c r="B1058" i="2" l="1"/>
  <c r="N67" i="3"/>
  <c r="N138" i="3"/>
  <c r="P67" i="3"/>
  <c r="P138" i="3"/>
  <c r="R67" i="3"/>
  <c r="R138" i="3"/>
  <c r="O31" i="3"/>
  <c r="O102" i="3"/>
  <c r="Q31" i="3"/>
  <c r="Q102" i="3"/>
  <c r="S31" i="3"/>
  <c r="S102" i="3"/>
  <c r="N32" i="3"/>
  <c r="N103" i="3"/>
  <c r="P32" i="3"/>
  <c r="P103" i="3"/>
  <c r="R32" i="3"/>
  <c r="R103" i="3"/>
  <c r="O67" i="3"/>
  <c r="O138" i="3"/>
  <c r="Q67" i="3"/>
  <c r="Q138" i="3"/>
  <c r="S67" i="3"/>
  <c r="S138" i="3"/>
  <c r="M27" i="3"/>
  <c r="M98" i="3"/>
  <c r="M63" i="3"/>
  <c r="M134" i="3"/>
  <c r="B65" i="3"/>
  <c r="B30" i="3"/>
  <c r="B272" i="3"/>
  <c r="B202" i="3"/>
  <c r="B237" i="3"/>
  <c r="B167" i="3"/>
  <c r="B447" i="3" s="1"/>
  <c r="B482" i="3" s="1"/>
  <c r="B517" i="3" s="1"/>
  <c r="B552" i="3" s="1"/>
  <c r="B587" i="3" s="1"/>
  <c r="B620" i="3" s="1"/>
  <c r="B132" i="3"/>
  <c r="B308" i="3"/>
  <c r="B343" i="3" s="1"/>
  <c r="B378" i="3" s="1"/>
  <c r="B413" i="3" s="1"/>
  <c r="B1513" i="2"/>
  <c r="B1548" i="2"/>
  <c r="B1584" i="2" s="1"/>
  <c r="B1478" i="2"/>
  <c r="B1688" i="2"/>
  <c r="B1653" i="2"/>
  <c r="B1618" i="2"/>
  <c r="B847" i="2"/>
  <c r="B919" i="2"/>
  <c r="B954" i="2" s="1"/>
  <c r="B1023" i="2"/>
  <c r="B1128" i="2" s="1"/>
  <c r="B1233" i="2" s="1"/>
  <c r="B1338" i="2" s="1"/>
  <c r="B1303" i="2"/>
  <c r="B1408" i="2" s="1"/>
  <c r="B1444" i="2" s="1"/>
  <c r="B1163" i="2"/>
  <c r="B1268" i="2" s="1"/>
  <c r="B1373" i="2" s="1"/>
  <c r="B988" i="2"/>
  <c r="B1093" i="2" s="1"/>
  <c r="B1198" i="2" s="1"/>
  <c r="B427" i="2"/>
  <c r="B532" i="2" s="1"/>
  <c r="B778" i="2"/>
  <c r="B883" i="2" s="1"/>
  <c r="B638" i="2"/>
  <c r="B743" i="2" s="1"/>
  <c r="B498" i="2"/>
  <c r="B603" i="2" s="1"/>
  <c r="B708" i="2" s="1"/>
  <c r="B813" i="2" s="1"/>
  <c r="B77" i="2"/>
  <c r="B253" i="2"/>
  <c r="B182" i="2"/>
  <c r="B217" i="2"/>
  <c r="B394" i="2" s="1"/>
  <c r="B464" i="2" s="1"/>
  <c r="B569" i="2" s="1"/>
  <c r="B674" i="2" s="1"/>
  <c r="B147" i="2"/>
  <c r="B112" i="2"/>
  <c r="B322" i="2"/>
  <c r="B357" i="2"/>
  <c r="B287" i="2"/>
  <c r="B1059" i="2" l="1"/>
  <c r="M64" i="3"/>
  <c r="M135" i="3"/>
  <c r="M28" i="3"/>
  <c r="M99" i="3"/>
  <c r="S68" i="3"/>
  <c r="S139" i="3"/>
  <c r="Q68" i="3"/>
  <c r="Q139" i="3"/>
  <c r="O68" i="3"/>
  <c r="O139" i="3"/>
  <c r="R33" i="3"/>
  <c r="R104" i="3"/>
  <c r="P33" i="3"/>
  <c r="P104" i="3"/>
  <c r="N33" i="3"/>
  <c r="N104" i="3"/>
  <c r="S32" i="3"/>
  <c r="S103" i="3"/>
  <c r="Q32" i="3"/>
  <c r="Q103" i="3"/>
  <c r="O32" i="3"/>
  <c r="O103" i="3"/>
  <c r="R68" i="3"/>
  <c r="R139" i="3"/>
  <c r="P68" i="3"/>
  <c r="P139" i="3"/>
  <c r="N68" i="3"/>
  <c r="N139" i="3"/>
  <c r="B66" i="3"/>
  <c r="B31" i="3"/>
  <c r="B238" i="3"/>
  <c r="B168" i="3"/>
  <c r="B448" i="3" s="1"/>
  <c r="B483" i="3" s="1"/>
  <c r="B518" i="3" s="1"/>
  <c r="B553" i="3" s="1"/>
  <c r="B588" i="3" s="1"/>
  <c r="B621" i="3" s="1"/>
  <c r="B273" i="3"/>
  <c r="B203" i="3"/>
  <c r="B133" i="3"/>
  <c r="B309" i="3"/>
  <c r="B344" i="3" s="1"/>
  <c r="B379" i="3" s="1"/>
  <c r="B414" i="3" s="1"/>
  <c r="B1549" i="2"/>
  <c r="B1585" i="2" s="1"/>
  <c r="B1479" i="2"/>
  <c r="B1514" i="2"/>
  <c r="B1654" i="2"/>
  <c r="B1689" i="2"/>
  <c r="B1619" i="2"/>
  <c r="B848" i="2"/>
  <c r="B920" i="2"/>
  <c r="B955" i="2" s="1"/>
  <c r="B1164" i="2"/>
  <c r="B1269" i="2" s="1"/>
  <c r="B1374" i="2" s="1"/>
  <c r="B989" i="2"/>
  <c r="B1094" i="2" s="1"/>
  <c r="B1199" i="2" s="1"/>
  <c r="B1304" i="2"/>
  <c r="B1409" i="2" s="1"/>
  <c r="B1445" i="2" s="1"/>
  <c r="B1024" i="2"/>
  <c r="B1129" i="2" s="1"/>
  <c r="B1234" i="2" s="1"/>
  <c r="B1339" i="2" s="1"/>
  <c r="B428" i="2"/>
  <c r="B533" i="2" s="1"/>
  <c r="B639" i="2"/>
  <c r="B744" i="2" s="1"/>
  <c r="B779" i="2"/>
  <c r="B884" i="2" s="1"/>
  <c r="B499" i="2"/>
  <c r="B604" i="2" s="1"/>
  <c r="B709" i="2" s="1"/>
  <c r="B814" i="2" s="1"/>
  <c r="B78" i="2"/>
  <c r="B254" i="2"/>
  <c r="B218" i="2"/>
  <c r="B395" i="2" s="1"/>
  <c r="B465" i="2" s="1"/>
  <c r="B570" i="2" s="1"/>
  <c r="B675" i="2" s="1"/>
  <c r="B148" i="2"/>
  <c r="B183" i="2"/>
  <c r="B113" i="2"/>
  <c r="B358" i="2"/>
  <c r="B288" i="2"/>
  <c r="B323" i="2"/>
  <c r="B1060" i="2" l="1"/>
  <c r="N69" i="3"/>
  <c r="N140" i="3"/>
  <c r="P69" i="3"/>
  <c r="P140" i="3"/>
  <c r="R69" i="3"/>
  <c r="R140" i="3"/>
  <c r="O33" i="3"/>
  <c r="O104" i="3"/>
  <c r="Q33" i="3"/>
  <c r="Q104" i="3"/>
  <c r="S33" i="3"/>
  <c r="S104" i="3"/>
  <c r="N34" i="3"/>
  <c r="N105" i="3"/>
  <c r="P34" i="3"/>
  <c r="P105" i="3"/>
  <c r="R34" i="3"/>
  <c r="R105" i="3"/>
  <c r="O69" i="3"/>
  <c r="O140" i="3"/>
  <c r="Q69" i="3"/>
  <c r="Q140" i="3"/>
  <c r="S69" i="3"/>
  <c r="S140" i="3"/>
  <c r="M29" i="3"/>
  <c r="M100" i="3"/>
  <c r="M65" i="3"/>
  <c r="M136" i="3"/>
  <c r="B67" i="3"/>
  <c r="B32" i="3"/>
  <c r="B274" i="3"/>
  <c r="B204" i="3"/>
  <c r="B239" i="3"/>
  <c r="B169" i="3"/>
  <c r="B449" i="3" s="1"/>
  <c r="B484" i="3" s="1"/>
  <c r="B519" i="3" s="1"/>
  <c r="B554" i="3" s="1"/>
  <c r="B589" i="3" s="1"/>
  <c r="B622" i="3" s="1"/>
  <c r="B134" i="3"/>
  <c r="B310" i="3"/>
  <c r="B345" i="3" s="1"/>
  <c r="B380" i="3" s="1"/>
  <c r="B415" i="3" s="1"/>
  <c r="B1515" i="2"/>
  <c r="B1480" i="2"/>
  <c r="B1550" i="2"/>
  <c r="B1586" i="2" s="1"/>
  <c r="B1690" i="2"/>
  <c r="B1620" i="2"/>
  <c r="B1655" i="2"/>
  <c r="B849" i="2"/>
  <c r="B921" i="2"/>
  <c r="B956" i="2" s="1"/>
  <c r="B1305" i="2"/>
  <c r="B1410" i="2" s="1"/>
  <c r="B1446" i="2" s="1"/>
  <c r="B1165" i="2"/>
  <c r="B1270" i="2" s="1"/>
  <c r="B1375" i="2" s="1"/>
  <c r="B990" i="2"/>
  <c r="B1095" i="2" s="1"/>
  <c r="B1200" i="2" s="1"/>
  <c r="B1025" i="2"/>
  <c r="B1130" i="2" s="1"/>
  <c r="B1235" i="2" s="1"/>
  <c r="B1340" i="2" s="1"/>
  <c r="B429" i="2"/>
  <c r="B534" i="2" s="1"/>
  <c r="B780" i="2"/>
  <c r="B885" i="2" s="1"/>
  <c r="B500" i="2"/>
  <c r="B605" i="2" s="1"/>
  <c r="B710" i="2" s="1"/>
  <c r="B815" i="2" s="1"/>
  <c r="B640" i="2"/>
  <c r="B745" i="2" s="1"/>
  <c r="B79" i="2"/>
  <c r="B255" i="2"/>
  <c r="B184" i="2"/>
  <c r="B219" i="2"/>
  <c r="B396" i="2" s="1"/>
  <c r="B466" i="2" s="1"/>
  <c r="B571" i="2" s="1"/>
  <c r="B676" i="2" s="1"/>
  <c r="B149" i="2"/>
  <c r="B114" i="2"/>
  <c r="B324" i="2"/>
  <c r="B359" i="2"/>
  <c r="B289" i="2"/>
  <c r="B1061" i="2" l="1"/>
  <c r="M66" i="3"/>
  <c r="M137" i="3"/>
  <c r="M30" i="3"/>
  <c r="M101" i="3"/>
  <c r="S70" i="3"/>
  <c r="S141" i="3"/>
  <c r="Q70" i="3"/>
  <c r="Q141" i="3"/>
  <c r="O70" i="3"/>
  <c r="O141" i="3"/>
  <c r="R35" i="3"/>
  <c r="R106" i="3"/>
  <c r="P35" i="3"/>
  <c r="P106" i="3"/>
  <c r="N35" i="3"/>
  <c r="N106" i="3"/>
  <c r="S34" i="3"/>
  <c r="S105" i="3"/>
  <c r="Q34" i="3"/>
  <c r="Q105" i="3"/>
  <c r="O34" i="3"/>
  <c r="O105" i="3"/>
  <c r="R70" i="3"/>
  <c r="R141" i="3"/>
  <c r="P70" i="3"/>
  <c r="P141" i="3"/>
  <c r="N70" i="3"/>
  <c r="N141" i="3"/>
  <c r="B68" i="3"/>
  <c r="B33" i="3"/>
  <c r="B240" i="3"/>
  <c r="B170" i="3"/>
  <c r="B450" i="3" s="1"/>
  <c r="B485" i="3" s="1"/>
  <c r="B520" i="3" s="1"/>
  <c r="B555" i="3" s="1"/>
  <c r="B590" i="3" s="1"/>
  <c r="B623" i="3" s="1"/>
  <c r="B275" i="3"/>
  <c r="B205" i="3"/>
  <c r="B135" i="3"/>
  <c r="B311" i="3"/>
  <c r="B346" i="3" s="1"/>
  <c r="B381" i="3" s="1"/>
  <c r="B416" i="3" s="1"/>
  <c r="B1551" i="2"/>
  <c r="B1587" i="2" s="1"/>
  <c r="B1516" i="2"/>
  <c r="B1481" i="2"/>
  <c r="B1656" i="2"/>
  <c r="B1621" i="2"/>
  <c r="B1691" i="2"/>
  <c r="B850" i="2"/>
  <c r="B922" i="2"/>
  <c r="B957" i="2" s="1"/>
  <c r="B1166" i="2"/>
  <c r="B1271" i="2" s="1"/>
  <c r="B1376" i="2" s="1"/>
  <c r="B991" i="2"/>
  <c r="B1096" i="2" s="1"/>
  <c r="B1201" i="2" s="1"/>
  <c r="B1306" i="2"/>
  <c r="B1411" i="2" s="1"/>
  <c r="B1447" i="2" s="1"/>
  <c r="B1026" i="2"/>
  <c r="B1131" i="2" s="1"/>
  <c r="B1236" i="2" s="1"/>
  <c r="B1341" i="2" s="1"/>
  <c r="B430" i="2"/>
  <c r="B535" i="2" s="1"/>
  <c r="B641" i="2"/>
  <c r="B746" i="2" s="1"/>
  <c r="B781" i="2"/>
  <c r="B886" i="2" s="1"/>
  <c r="B501" i="2"/>
  <c r="B606" i="2" s="1"/>
  <c r="B711" i="2" s="1"/>
  <c r="B816" i="2" s="1"/>
  <c r="B80" i="2"/>
  <c r="B256" i="2"/>
  <c r="B220" i="2"/>
  <c r="B397" i="2" s="1"/>
  <c r="B467" i="2" s="1"/>
  <c r="B572" i="2" s="1"/>
  <c r="B677" i="2" s="1"/>
  <c r="B150" i="2"/>
  <c r="B185" i="2"/>
  <c r="B115" i="2"/>
  <c r="B360" i="2"/>
  <c r="B290" i="2"/>
  <c r="B325" i="2"/>
  <c r="B1062" i="2" l="1"/>
  <c r="N71" i="3"/>
  <c r="N142" i="3"/>
  <c r="P71" i="3"/>
  <c r="P142" i="3"/>
  <c r="R71" i="3"/>
  <c r="R142" i="3"/>
  <c r="O35" i="3"/>
  <c r="O106" i="3"/>
  <c r="Q35" i="3"/>
  <c r="Q106" i="3"/>
  <c r="S35" i="3"/>
  <c r="S106" i="3"/>
  <c r="N36" i="3"/>
  <c r="N108" i="3" s="1"/>
  <c r="N107" i="3"/>
  <c r="P36" i="3"/>
  <c r="P108" i="3" s="1"/>
  <c r="P107" i="3"/>
  <c r="R36" i="3"/>
  <c r="R108" i="3" s="1"/>
  <c r="R107" i="3"/>
  <c r="O71" i="3"/>
  <c r="O142" i="3"/>
  <c r="Q71" i="3"/>
  <c r="Q142" i="3"/>
  <c r="S71" i="3"/>
  <c r="S142" i="3"/>
  <c r="M31" i="3"/>
  <c r="M102" i="3"/>
  <c r="M67" i="3"/>
  <c r="M138" i="3"/>
  <c r="B69" i="3"/>
  <c r="B34" i="3"/>
  <c r="B276" i="3"/>
  <c r="B206" i="3"/>
  <c r="B241" i="3"/>
  <c r="B171" i="3"/>
  <c r="B451" i="3" s="1"/>
  <c r="B486" i="3" s="1"/>
  <c r="B521" i="3" s="1"/>
  <c r="B556" i="3" s="1"/>
  <c r="B591" i="3" s="1"/>
  <c r="B624" i="3" s="1"/>
  <c r="B136" i="3"/>
  <c r="B312" i="3"/>
  <c r="B347" i="3" s="1"/>
  <c r="B382" i="3" s="1"/>
  <c r="B417" i="3" s="1"/>
  <c r="B1517" i="2"/>
  <c r="B1552" i="2"/>
  <c r="B1588" i="2" s="1"/>
  <c r="B1482" i="2"/>
  <c r="B1692" i="2"/>
  <c r="B1657" i="2"/>
  <c r="B1622" i="2"/>
  <c r="B851" i="2"/>
  <c r="B923" i="2"/>
  <c r="B958" i="2" s="1"/>
  <c r="B1307" i="2"/>
  <c r="B1412" i="2" s="1"/>
  <c r="B1448" i="2" s="1"/>
  <c r="B1027" i="2"/>
  <c r="B1132" i="2" s="1"/>
  <c r="B1237" i="2" s="1"/>
  <c r="B1342" i="2" s="1"/>
  <c r="B1167" i="2"/>
  <c r="B1272" i="2" s="1"/>
  <c r="B1377" i="2" s="1"/>
  <c r="B992" i="2"/>
  <c r="B1097" i="2" s="1"/>
  <c r="B1202" i="2" s="1"/>
  <c r="B431" i="2"/>
  <c r="B536" i="2" s="1"/>
  <c r="B782" i="2"/>
  <c r="B887" i="2" s="1"/>
  <c r="B642" i="2"/>
  <c r="B747" i="2" s="1"/>
  <c r="B502" i="2"/>
  <c r="B607" i="2" s="1"/>
  <c r="B712" i="2" s="1"/>
  <c r="B817" i="2" s="1"/>
  <c r="B81" i="2"/>
  <c r="B257" i="2"/>
  <c r="B186" i="2"/>
  <c r="B221" i="2"/>
  <c r="B398" i="2" s="1"/>
  <c r="B468" i="2" s="1"/>
  <c r="B573" i="2" s="1"/>
  <c r="B678" i="2" s="1"/>
  <c r="B151" i="2"/>
  <c r="B116" i="2"/>
  <c r="B326" i="2"/>
  <c r="B361" i="2"/>
  <c r="B291" i="2"/>
  <c r="B1063" i="2" l="1"/>
  <c r="M68" i="3"/>
  <c r="M139" i="3"/>
  <c r="M32" i="3"/>
  <c r="M103" i="3"/>
  <c r="S72" i="3"/>
  <c r="S144" i="3" s="1"/>
  <c r="S143" i="3"/>
  <c r="Q72" i="3"/>
  <c r="Q144" i="3" s="1"/>
  <c r="Q143" i="3"/>
  <c r="O72" i="3"/>
  <c r="O144" i="3" s="1"/>
  <c r="O143" i="3"/>
  <c r="S36" i="3"/>
  <c r="S108" i="3" s="1"/>
  <c r="S107" i="3"/>
  <c r="Q36" i="3"/>
  <c r="Q108" i="3" s="1"/>
  <c r="Q107" i="3"/>
  <c r="O36" i="3"/>
  <c r="O108" i="3" s="1"/>
  <c r="O107" i="3"/>
  <c r="R72" i="3"/>
  <c r="R144" i="3" s="1"/>
  <c r="R143" i="3"/>
  <c r="P72" i="3"/>
  <c r="P144" i="3" s="1"/>
  <c r="P143" i="3"/>
  <c r="N72" i="3"/>
  <c r="N144" i="3" s="1"/>
  <c r="N143" i="3"/>
  <c r="B70" i="3"/>
  <c r="B35" i="3"/>
  <c r="B242" i="3"/>
  <c r="B172" i="3"/>
  <c r="B452" i="3" s="1"/>
  <c r="B487" i="3" s="1"/>
  <c r="B522" i="3" s="1"/>
  <c r="B557" i="3" s="1"/>
  <c r="B592" i="3" s="1"/>
  <c r="B625" i="3" s="1"/>
  <c r="B277" i="3"/>
  <c r="B207" i="3"/>
  <c r="B137" i="3"/>
  <c r="B313" i="3"/>
  <c r="B348" i="3" s="1"/>
  <c r="B383" i="3" s="1"/>
  <c r="B418" i="3" s="1"/>
  <c r="B1553" i="2"/>
  <c r="B1589" i="2" s="1"/>
  <c r="B1483" i="2"/>
  <c r="B1518" i="2"/>
  <c r="B1658" i="2"/>
  <c r="B1693" i="2"/>
  <c r="B1623" i="2"/>
  <c r="B852" i="2"/>
  <c r="B924" i="2"/>
  <c r="B959" i="2" s="1"/>
  <c r="B1308" i="2"/>
  <c r="B1413" i="2" s="1"/>
  <c r="B1449" i="2" s="1"/>
  <c r="B1028" i="2"/>
  <c r="B1133" i="2" s="1"/>
  <c r="B1238" i="2" s="1"/>
  <c r="B1343" i="2" s="1"/>
  <c r="B993" i="2"/>
  <c r="B1098" i="2" s="1"/>
  <c r="B1203" i="2" s="1"/>
  <c r="B1168" i="2"/>
  <c r="B1273" i="2" s="1"/>
  <c r="B1378" i="2" s="1"/>
  <c r="B432" i="2"/>
  <c r="B537" i="2" s="1"/>
  <c r="B643" i="2"/>
  <c r="B748" i="2" s="1"/>
  <c r="B783" i="2"/>
  <c r="B888" i="2" s="1"/>
  <c r="B503" i="2"/>
  <c r="B608" i="2" s="1"/>
  <c r="B713" i="2" s="1"/>
  <c r="B818" i="2" s="1"/>
  <c r="B82" i="2"/>
  <c r="B258" i="2"/>
  <c r="B222" i="2"/>
  <c r="B399" i="2" s="1"/>
  <c r="B469" i="2" s="1"/>
  <c r="B574" i="2" s="1"/>
  <c r="B679" i="2" s="1"/>
  <c r="B152" i="2"/>
  <c r="B187" i="2"/>
  <c r="B117" i="2"/>
  <c r="B362" i="2"/>
  <c r="B292" i="2"/>
  <c r="B327" i="2"/>
  <c r="B1064" i="2" l="1"/>
  <c r="M33" i="3"/>
  <c r="M104" i="3"/>
  <c r="M69" i="3"/>
  <c r="M140" i="3"/>
  <c r="B71" i="3"/>
  <c r="B36" i="3"/>
  <c r="B72" i="3" s="1"/>
  <c r="B278" i="3"/>
  <c r="B208" i="3"/>
  <c r="B243" i="3"/>
  <c r="B173" i="3"/>
  <c r="B453" i="3" s="1"/>
  <c r="B488" i="3" s="1"/>
  <c r="B523" i="3" s="1"/>
  <c r="B558" i="3" s="1"/>
  <c r="B593" i="3" s="1"/>
  <c r="B626" i="3" s="1"/>
  <c r="B138" i="3"/>
  <c r="B314" i="3"/>
  <c r="B349" i="3" s="1"/>
  <c r="B384" i="3" s="1"/>
  <c r="B419" i="3" s="1"/>
  <c r="B1519" i="2"/>
  <c r="B1484" i="2"/>
  <c r="B1554" i="2"/>
  <c r="B1590" i="2" s="1"/>
  <c r="B1694" i="2"/>
  <c r="B1624" i="2"/>
  <c r="B1659" i="2"/>
  <c r="B853" i="2"/>
  <c r="B925" i="2"/>
  <c r="B960" i="2" s="1"/>
  <c r="B1309" i="2"/>
  <c r="B1414" i="2" s="1"/>
  <c r="B1450" i="2" s="1"/>
  <c r="B1169" i="2"/>
  <c r="B1274" i="2" s="1"/>
  <c r="B1379" i="2" s="1"/>
  <c r="B994" i="2"/>
  <c r="B1099" i="2" s="1"/>
  <c r="B1204" i="2" s="1"/>
  <c r="B1029" i="2"/>
  <c r="B1134" i="2" s="1"/>
  <c r="B1239" i="2" s="1"/>
  <c r="B1344" i="2" s="1"/>
  <c r="B433" i="2"/>
  <c r="B538" i="2" s="1"/>
  <c r="B784" i="2"/>
  <c r="B889" i="2" s="1"/>
  <c r="B504" i="2"/>
  <c r="B609" i="2" s="1"/>
  <c r="B714" i="2" s="1"/>
  <c r="B819" i="2" s="1"/>
  <c r="B644" i="2"/>
  <c r="B749" i="2" s="1"/>
  <c r="B83" i="2"/>
  <c r="B259" i="2"/>
  <c r="B188" i="2"/>
  <c r="B223" i="2"/>
  <c r="B400" i="2" s="1"/>
  <c r="B470" i="2" s="1"/>
  <c r="B575" i="2" s="1"/>
  <c r="B680" i="2" s="1"/>
  <c r="B153" i="2"/>
  <c r="B118" i="2"/>
  <c r="B328" i="2"/>
  <c r="B363" i="2"/>
  <c r="B293" i="2"/>
  <c r="B1065" i="2" l="1"/>
  <c r="M70" i="3"/>
  <c r="M141" i="3"/>
  <c r="M34" i="3"/>
  <c r="M105" i="3"/>
  <c r="B244" i="3"/>
  <c r="B174" i="3"/>
  <c r="B454" i="3" s="1"/>
  <c r="B489" i="3" s="1"/>
  <c r="B524" i="3" s="1"/>
  <c r="B559" i="3" s="1"/>
  <c r="B594" i="3" s="1"/>
  <c r="B627" i="3" s="1"/>
  <c r="B279" i="3"/>
  <c r="B209" i="3"/>
  <c r="B139" i="3"/>
  <c r="B315" i="3"/>
  <c r="B350" i="3" s="1"/>
  <c r="B385" i="3" s="1"/>
  <c r="B420" i="3" s="1"/>
  <c r="B1555" i="2"/>
  <c r="B1591" i="2" s="1"/>
  <c r="B1520" i="2"/>
  <c r="B1485" i="2"/>
  <c r="B1660" i="2"/>
  <c r="B1625" i="2"/>
  <c r="B1695" i="2"/>
  <c r="B854" i="2"/>
  <c r="B926" i="2"/>
  <c r="B961" i="2" s="1"/>
  <c r="B1170" i="2"/>
  <c r="B1275" i="2" s="1"/>
  <c r="B1380" i="2" s="1"/>
  <c r="B995" i="2"/>
  <c r="B1100" i="2" s="1"/>
  <c r="B1205" i="2" s="1"/>
  <c r="B1310" i="2"/>
  <c r="B1415" i="2" s="1"/>
  <c r="B1451" i="2" s="1"/>
  <c r="B1030" i="2"/>
  <c r="B1135" i="2" s="1"/>
  <c r="B1240" i="2" s="1"/>
  <c r="B1345" i="2" s="1"/>
  <c r="B434" i="2"/>
  <c r="B539" i="2" s="1"/>
  <c r="B645" i="2"/>
  <c r="B750" i="2" s="1"/>
  <c r="B785" i="2"/>
  <c r="B890" i="2" s="1"/>
  <c r="B505" i="2"/>
  <c r="B610" i="2" s="1"/>
  <c r="B715" i="2" s="1"/>
  <c r="B820" i="2" s="1"/>
  <c r="B84" i="2"/>
  <c r="B260" i="2"/>
  <c r="B224" i="2"/>
  <c r="B401" i="2" s="1"/>
  <c r="B471" i="2" s="1"/>
  <c r="B576" i="2" s="1"/>
  <c r="B681" i="2" s="1"/>
  <c r="B154" i="2"/>
  <c r="B189" i="2"/>
  <c r="B119" i="2"/>
  <c r="B364" i="2"/>
  <c r="B294" i="2"/>
  <c r="B329" i="2"/>
  <c r="B1066" i="2" l="1"/>
  <c r="M35" i="3"/>
  <c r="M106" i="3"/>
  <c r="M71" i="3"/>
  <c r="M142" i="3"/>
  <c r="B280" i="3"/>
  <c r="B210" i="3"/>
  <c r="B245" i="3"/>
  <c r="B175" i="3"/>
  <c r="B455" i="3" s="1"/>
  <c r="B490" i="3" s="1"/>
  <c r="B525" i="3" s="1"/>
  <c r="B560" i="3" s="1"/>
  <c r="B595" i="3" s="1"/>
  <c r="B628" i="3" s="1"/>
  <c r="B140" i="3"/>
  <c r="B316" i="3"/>
  <c r="B351" i="3" s="1"/>
  <c r="B386" i="3" s="1"/>
  <c r="B421" i="3" s="1"/>
  <c r="B1521" i="2"/>
  <c r="B1556" i="2"/>
  <c r="B1592" i="2" s="1"/>
  <c r="B1486" i="2"/>
  <c r="B1696" i="2"/>
  <c r="B1661" i="2"/>
  <c r="B1626" i="2"/>
  <c r="B855" i="2"/>
  <c r="B927" i="2"/>
  <c r="B962" i="2" s="1"/>
  <c r="B1311" i="2"/>
  <c r="B1416" i="2" s="1"/>
  <c r="B1452" i="2" s="1"/>
  <c r="B1031" i="2"/>
  <c r="B1136" i="2" s="1"/>
  <c r="B1241" i="2" s="1"/>
  <c r="B1346" i="2" s="1"/>
  <c r="B1171" i="2"/>
  <c r="B1276" i="2" s="1"/>
  <c r="B1381" i="2" s="1"/>
  <c r="B996" i="2"/>
  <c r="B1101" i="2" s="1"/>
  <c r="B1206" i="2" s="1"/>
  <c r="B435" i="2"/>
  <c r="B540" i="2" s="1"/>
  <c r="B786" i="2"/>
  <c r="B891" i="2" s="1"/>
  <c r="B1067" i="2" s="1"/>
  <c r="B646" i="2"/>
  <c r="B751" i="2" s="1"/>
  <c r="B506" i="2"/>
  <c r="B611" i="2" s="1"/>
  <c r="B716" i="2" s="1"/>
  <c r="B821" i="2" s="1"/>
  <c r="B85" i="2"/>
  <c r="B261" i="2"/>
  <c r="B190" i="2"/>
  <c r="B225" i="2"/>
  <c r="B402" i="2" s="1"/>
  <c r="B472" i="2" s="1"/>
  <c r="B577" i="2" s="1"/>
  <c r="B682" i="2" s="1"/>
  <c r="B155" i="2"/>
  <c r="B120" i="2"/>
  <c r="B330" i="2"/>
  <c r="B365" i="2"/>
  <c r="B295" i="2"/>
  <c r="M72" i="3" l="1"/>
  <c r="M144" i="3" s="1"/>
  <c r="M143" i="3"/>
  <c r="M36" i="3"/>
  <c r="M108" i="3" s="1"/>
  <c r="M107" i="3"/>
  <c r="B246" i="3"/>
  <c r="B176" i="3"/>
  <c r="B456" i="3" s="1"/>
  <c r="B491" i="3" s="1"/>
  <c r="B526" i="3" s="1"/>
  <c r="B561" i="3" s="1"/>
  <c r="B596" i="3" s="1"/>
  <c r="B629" i="3" s="1"/>
  <c r="B281" i="3"/>
  <c r="B211" i="3"/>
  <c r="B141" i="3"/>
  <c r="B317" i="3"/>
  <c r="B352" i="3" s="1"/>
  <c r="B387" i="3" s="1"/>
  <c r="B422" i="3" s="1"/>
  <c r="B1557" i="2"/>
  <c r="B1593" i="2" s="1"/>
  <c r="B1487" i="2"/>
  <c r="B1522" i="2"/>
  <c r="B1662" i="2"/>
  <c r="B1697" i="2"/>
  <c r="B1627" i="2"/>
  <c r="B856" i="2"/>
  <c r="B928" i="2"/>
  <c r="B963" i="2" s="1"/>
  <c r="B1312" i="2"/>
  <c r="B1417" i="2" s="1"/>
  <c r="B1453" i="2" s="1"/>
  <c r="B1032" i="2"/>
  <c r="B1137" i="2" s="1"/>
  <c r="B1242" i="2" s="1"/>
  <c r="B1347" i="2" s="1"/>
  <c r="B997" i="2"/>
  <c r="B1102" i="2" s="1"/>
  <c r="B1207" i="2" s="1"/>
  <c r="B1172" i="2"/>
  <c r="B1277" i="2" s="1"/>
  <c r="B1382" i="2" s="1"/>
  <c r="B436" i="2"/>
  <c r="B541" i="2" s="1"/>
  <c r="B647" i="2"/>
  <c r="B752" i="2" s="1"/>
  <c r="B787" i="2"/>
  <c r="B892" i="2" s="1"/>
  <c r="B507" i="2"/>
  <c r="B612" i="2" s="1"/>
  <c r="B717" i="2" s="1"/>
  <c r="B822" i="2" s="1"/>
  <c r="B86" i="2"/>
  <c r="B262" i="2"/>
  <c r="B226" i="2"/>
  <c r="B403" i="2" s="1"/>
  <c r="B473" i="2" s="1"/>
  <c r="B578" i="2" s="1"/>
  <c r="B683" i="2" s="1"/>
  <c r="B156" i="2"/>
  <c r="B191" i="2"/>
  <c r="B121" i="2"/>
  <c r="B366" i="2"/>
  <c r="B296" i="2"/>
  <c r="B331" i="2"/>
  <c r="B1068" i="2" l="1"/>
  <c r="B282" i="3"/>
  <c r="B212" i="3"/>
  <c r="B247" i="3"/>
  <c r="B177" i="3"/>
  <c r="B457" i="3" s="1"/>
  <c r="B492" i="3" s="1"/>
  <c r="B527" i="3" s="1"/>
  <c r="B562" i="3" s="1"/>
  <c r="B597" i="3" s="1"/>
  <c r="B630" i="3" s="1"/>
  <c r="B142" i="3"/>
  <c r="B318" i="3"/>
  <c r="B353" i="3" s="1"/>
  <c r="B388" i="3" s="1"/>
  <c r="B423" i="3" s="1"/>
  <c r="B1523" i="2"/>
  <c r="B1488" i="2"/>
  <c r="B1558" i="2"/>
  <c r="B1594" i="2" s="1"/>
  <c r="B1698" i="2"/>
  <c r="B1628" i="2"/>
  <c r="B1663" i="2"/>
  <c r="B857" i="2"/>
  <c r="B929" i="2"/>
  <c r="B964" i="2" s="1"/>
  <c r="B1313" i="2"/>
  <c r="B1418" i="2" s="1"/>
  <c r="B1454" i="2" s="1"/>
  <c r="B1173" i="2"/>
  <c r="B1278" i="2" s="1"/>
  <c r="B1383" i="2" s="1"/>
  <c r="B998" i="2"/>
  <c r="B1103" i="2" s="1"/>
  <c r="B1208" i="2" s="1"/>
  <c r="B1033" i="2"/>
  <c r="B1138" i="2" s="1"/>
  <c r="B1243" i="2" s="1"/>
  <c r="B1348" i="2" s="1"/>
  <c r="B437" i="2"/>
  <c r="B542" i="2" s="1"/>
  <c r="B788" i="2"/>
  <c r="B893" i="2" s="1"/>
  <c r="B508" i="2"/>
  <c r="B613" i="2" s="1"/>
  <c r="B718" i="2" s="1"/>
  <c r="B823" i="2" s="1"/>
  <c r="B648" i="2"/>
  <c r="B753" i="2" s="1"/>
  <c r="B122" i="2"/>
  <c r="B263" i="2"/>
  <c r="B192" i="2"/>
  <c r="B227" i="2"/>
  <c r="B404" i="2" s="1"/>
  <c r="B474" i="2" s="1"/>
  <c r="B579" i="2" s="1"/>
  <c r="B684" i="2" s="1"/>
  <c r="B157" i="2"/>
  <c r="B332" i="2"/>
  <c r="B367" i="2"/>
  <c r="B297" i="2"/>
  <c r="B1069" i="2" l="1"/>
  <c r="B248" i="3"/>
  <c r="B178" i="3"/>
  <c r="B458" i="3" s="1"/>
  <c r="B493" i="3" s="1"/>
  <c r="B528" i="3" s="1"/>
  <c r="B563" i="3" s="1"/>
  <c r="B598" i="3" s="1"/>
  <c r="B631" i="3" s="1"/>
  <c r="B283" i="3"/>
  <c r="B213" i="3"/>
  <c r="B143" i="3"/>
  <c r="B319" i="3"/>
  <c r="B354" i="3" s="1"/>
  <c r="B389" i="3" s="1"/>
  <c r="B424" i="3" s="1"/>
  <c r="B1559" i="2"/>
  <c r="B1595" i="2" s="1"/>
  <c r="B1524" i="2"/>
  <c r="B1489" i="2"/>
  <c r="B1664" i="2"/>
  <c r="B1629" i="2"/>
  <c r="B1699" i="2"/>
  <c r="B858" i="2"/>
  <c r="B930" i="2"/>
  <c r="B965" i="2" s="1"/>
  <c r="B1174" i="2"/>
  <c r="B1279" i="2" s="1"/>
  <c r="B1384" i="2" s="1"/>
  <c r="B999" i="2"/>
  <c r="B1104" i="2" s="1"/>
  <c r="B1209" i="2" s="1"/>
  <c r="B1314" i="2"/>
  <c r="B1419" i="2" s="1"/>
  <c r="B1455" i="2" s="1"/>
  <c r="B1034" i="2"/>
  <c r="B1139" i="2" s="1"/>
  <c r="B1244" i="2" s="1"/>
  <c r="B1349" i="2" s="1"/>
  <c r="B438" i="2"/>
  <c r="B543" i="2" s="1"/>
  <c r="B649" i="2"/>
  <c r="B754" i="2" s="1"/>
  <c r="B789" i="2"/>
  <c r="B894" i="2" s="1"/>
  <c r="B509" i="2"/>
  <c r="B614" i="2" s="1"/>
  <c r="B719" i="2" s="1"/>
  <c r="B824" i="2" s="1"/>
  <c r="B368" i="2"/>
  <c r="B298" i="2"/>
  <c r="B333" i="2"/>
  <c r="H68" i="1"/>
  <c r="H67" i="1"/>
  <c r="H66" i="1"/>
  <c r="H65" i="1"/>
  <c r="H64" i="1"/>
  <c r="H62" i="1"/>
  <c r="H61" i="1"/>
  <c r="F69" i="1"/>
  <c r="E69" i="1"/>
  <c r="E73" i="1" s="1"/>
  <c r="F63" i="1"/>
  <c r="E63" i="1"/>
  <c r="E72" i="1" s="1"/>
  <c r="F70" i="1" l="1"/>
  <c r="B1070" i="2"/>
  <c r="G61" i="1"/>
  <c r="G62" i="1"/>
  <c r="G64" i="1"/>
  <c r="G65" i="1"/>
  <c r="G66" i="1"/>
  <c r="G67" i="1"/>
  <c r="G68" i="1"/>
  <c r="E70" i="1"/>
  <c r="B284" i="3"/>
  <c r="B214" i="3"/>
  <c r="B249" i="3"/>
  <c r="B179" i="3"/>
  <c r="B459" i="3" s="1"/>
  <c r="B494" i="3" s="1"/>
  <c r="B529" i="3" s="1"/>
  <c r="B564" i="3" s="1"/>
  <c r="B599" i="3" s="1"/>
  <c r="B632" i="3" s="1"/>
  <c r="B144" i="3"/>
  <c r="B320" i="3"/>
  <c r="B355" i="3" s="1"/>
  <c r="B390" i="3" s="1"/>
  <c r="B425" i="3" s="1"/>
  <c r="B1525" i="2"/>
  <c r="B1560" i="2"/>
  <c r="B1596" i="2" s="1"/>
  <c r="B1490" i="2"/>
  <c r="B1700" i="2"/>
  <c r="B1665" i="2"/>
  <c r="B1630" i="2"/>
  <c r="B859" i="2"/>
  <c r="B931" i="2"/>
  <c r="B966" i="2" s="1"/>
  <c r="B1071" i="2" s="1"/>
  <c r="B1315" i="2"/>
  <c r="B1420" i="2" s="1"/>
  <c r="B1456" i="2" s="1"/>
  <c r="B1035" i="2"/>
  <c r="B1140" i="2" s="1"/>
  <c r="B1245" i="2" s="1"/>
  <c r="B1350" i="2" s="1"/>
  <c r="B1175" i="2"/>
  <c r="B1280" i="2" s="1"/>
  <c r="B1385" i="2" s="1"/>
  <c r="B1000" i="2"/>
  <c r="B1105" i="2" s="1"/>
  <c r="B1210" i="2" s="1"/>
  <c r="B439" i="2"/>
  <c r="B544" i="2" s="1"/>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J86" i="2"/>
  <c r="AJ85" i="2"/>
  <c r="AJ84" i="2"/>
  <c r="AJ83" i="2"/>
  <c r="AJ82" i="2"/>
  <c r="AJ81" i="2"/>
  <c r="AJ80" i="2"/>
  <c r="AJ79" i="2"/>
  <c r="AJ78" i="2"/>
  <c r="AJ77" i="2"/>
  <c r="AJ76" i="2"/>
  <c r="AJ75" i="2"/>
  <c r="AJ74" i="2"/>
  <c r="AJ73" i="2"/>
  <c r="AJ72" i="2"/>
  <c r="AJ71" i="2"/>
  <c r="AJ70" i="2"/>
  <c r="AJ69" i="2"/>
  <c r="AJ68" i="2"/>
  <c r="AJ67" i="2"/>
  <c r="AJ66" i="2"/>
  <c r="AJ65" i="2"/>
  <c r="AJ64" i="2"/>
  <c r="AJ63" i="2"/>
  <c r="AJ62" i="2"/>
  <c r="AJ61" i="2"/>
  <c r="AJ60" i="2"/>
  <c r="AJ59" i="2"/>
  <c r="AJ58" i="2"/>
  <c r="AJ57" i="2"/>
  <c r="AJ56"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AB50" i="2" l="1"/>
  <c r="AR50" i="2"/>
  <c r="AJ49" i="2"/>
  <c r="AJ50" i="2"/>
  <c r="AB49" i="2"/>
  <c r="AR49" i="2"/>
  <c r="B250" i="3"/>
  <c r="B180" i="3"/>
  <c r="B460" i="3" s="1"/>
  <c r="B495" i="3" s="1"/>
  <c r="B530" i="3" s="1"/>
  <c r="B565" i="3" s="1"/>
  <c r="B600" i="3" s="1"/>
  <c r="B633" i="3" s="1"/>
  <c r="B285" i="3"/>
  <c r="B215" i="3"/>
  <c r="B1561" i="2"/>
  <c r="B1597" i="2" s="1"/>
  <c r="B1491" i="2"/>
  <c r="B1526" i="2"/>
  <c r="B1666" i="2"/>
  <c r="B1701" i="2"/>
  <c r="B1631" i="2"/>
  <c r="B1316" i="2"/>
  <c r="B1421" i="2" s="1"/>
  <c r="B1457" i="2" s="1"/>
  <c r="B1036" i="2"/>
  <c r="B1141" i="2" s="1"/>
  <c r="B1246" i="2" s="1"/>
  <c r="B1351" i="2" s="1"/>
  <c r="B1001" i="2"/>
  <c r="B1106" i="2" s="1"/>
  <c r="B1211" i="2" s="1"/>
  <c r="B1176" i="2"/>
  <c r="B1281" i="2" s="1"/>
  <c r="B1386" i="2" s="1"/>
  <c r="AI36" i="6"/>
  <c r="AI82" i="6" s="1"/>
  <c r="AH36" i="6"/>
  <c r="AH82" i="6" s="1"/>
  <c r="AG36" i="6"/>
  <c r="AG82" i="6" s="1"/>
  <c r="AF36" i="6"/>
  <c r="AF82" i="6" s="1"/>
  <c r="AE36" i="6"/>
  <c r="AE82" i="6" s="1"/>
  <c r="AD36" i="6"/>
  <c r="AD82" i="6" s="1"/>
  <c r="AC36" i="6"/>
  <c r="AC82" i="6" s="1"/>
  <c r="AB36" i="6"/>
  <c r="AB82" i="6" s="1"/>
  <c r="AA36" i="6"/>
  <c r="AA82" i="6" s="1"/>
  <c r="Z36" i="6"/>
  <c r="Z82" i="6" s="1"/>
  <c r="Y36" i="6"/>
  <c r="Y82" i="6" s="1"/>
  <c r="X36" i="6"/>
  <c r="X82" i="6" s="1"/>
  <c r="W36" i="6"/>
  <c r="W82" i="6" s="1"/>
  <c r="V36" i="6"/>
  <c r="V82" i="6" s="1"/>
  <c r="U36" i="6"/>
  <c r="U82" i="6" s="1"/>
  <c r="T36" i="6"/>
  <c r="T82" i="6" s="1"/>
  <c r="S36" i="6"/>
  <c r="S82" i="6" s="1"/>
  <c r="R36" i="6"/>
  <c r="R82" i="6" s="1"/>
  <c r="Q36" i="6"/>
  <c r="Q82" i="6" s="1"/>
  <c r="P36" i="6"/>
  <c r="P82" i="6" s="1"/>
  <c r="O36" i="6"/>
  <c r="O82" i="6" s="1"/>
  <c r="N36" i="6"/>
  <c r="N82" i="6" s="1"/>
  <c r="M36" i="6"/>
  <c r="M82" i="6" s="1"/>
  <c r="L36" i="6"/>
  <c r="L82" i="6" s="1"/>
  <c r="K36" i="6"/>
  <c r="K82" i="6" s="1"/>
  <c r="J36" i="6"/>
  <c r="J82" i="6" s="1"/>
  <c r="AI12" i="6"/>
  <c r="AH12" i="6"/>
  <c r="AG12" i="6"/>
  <c r="AF12" i="6"/>
  <c r="AE12" i="6"/>
  <c r="AD12" i="6"/>
  <c r="AC12" i="6"/>
  <c r="AB12" i="6"/>
  <c r="AA12" i="6"/>
  <c r="Z12" i="6"/>
  <c r="Y12" i="6"/>
  <c r="X12" i="6"/>
  <c r="W12" i="6"/>
  <c r="V12" i="6"/>
  <c r="U12" i="6"/>
  <c r="T12" i="6"/>
  <c r="S12" i="6"/>
  <c r="R12" i="6"/>
  <c r="Q12" i="6"/>
  <c r="P12" i="6"/>
  <c r="O12" i="6"/>
  <c r="N12" i="6"/>
  <c r="M12" i="6"/>
  <c r="L12" i="6"/>
  <c r="K12" i="6"/>
  <c r="J12" i="6"/>
  <c r="F28" i="5"/>
  <c r="E28" i="5"/>
  <c r="AX4" i="5"/>
  <c r="C4" i="5" s="1"/>
  <c r="F1" i="5"/>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AP1" i="5" s="1"/>
  <c r="AQ1" i="5" s="1"/>
  <c r="AR1" i="5" s="1"/>
  <c r="AS1" i="5" s="1"/>
  <c r="AT1" i="5" s="1"/>
  <c r="AU1" i="5" s="1"/>
  <c r="AV1" i="5" s="1"/>
  <c r="AW1" i="5" s="1"/>
  <c r="AX1" i="5" s="1"/>
  <c r="AY1" i="5" s="1"/>
  <c r="AZ1" i="5" s="1"/>
  <c r="AI368" i="2"/>
  <c r="AH368" i="2"/>
  <c r="AG368" i="2"/>
  <c r="AF368" i="2"/>
  <c r="AE368" i="2"/>
  <c r="AD368" i="2"/>
  <c r="AC368" i="2"/>
  <c r="AI363" i="2"/>
  <c r="AG363" i="2"/>
  <c r="AE363" i="2"/>
  <c r="AC363" i="2"/>
  <c r="AH362" i="2"/>
  <c r="AF362" i="2"/>
  <c r="AD362" i="2"/>
  <c r="AI361" i="2"/>
  <c r="AG361" i="2"/>
  <c r="AE361" i="2"/>
  <c r="AC361" i="2"/>
  <c r="AH360" i="2"/>
  <c r="AF360" i="2"/>
  <c r="AD360" i="2"/>
  <c r="AI359" i="2"/>
  <c r="AG359" i="2"/>
  <c r="AE359" i="2"/>
  <c r="AC359" i="2"/>
  <c r="AH358" i="2"/>
  <c r="AF358" i="2"/>
  <c r="AD358" i="2"/>
  <c r="AI357" i="2"/>
  <c r="AG357" i="2"/>
  <c r="AE357" i="2"/>
  <c r="AC357" i="2"/>
  <c r="AH356" i="2"/>
  <c r="AF356" i="2"/>
  <c r="AD356" i="2"/>
  <c r="AI355" i="2"/>
  <c r="AG355" i="2"/>
  <c r="AE355" i="2"/>
  <c r="AC355" i="2"/>
  <c r="AH354" i="2"/>
  <c r="AF354" i="2"/>
  <c r="AD354" i="2"/>
  <c r="AI353" i="2"/>
  <c r="AG353" i="2"/>
  <c r="AE353" i="2"/>
  <c r="AC353" i="2"/>
  <c r="AH352" i="2"/>
  <c r="AF352" i="2"/>
  <c r="AD352" i="2"/>
  <c r="AI351" i="2"/>
  <c r="AG351" i="2"/>
  <c r="AE351" i="2"/>
  <c r="AC351" i="2"/>
  <c r="AH350" i="2"/>
  <c r="AF350" i="2"/>
  <c r="AD350" i="2"/>
  <c r="AI349" i="2"/>
  <c r="AG349" i="2"/>
  <c r="AE349" i="2"/>
  <c r="AC349" i="2"/>
  <c r="AH348" i="2"/>
  <c r="AF348" i="2"/>
  <c r="AD348" i="2"/>
  <c r="AI347" i="2"/>
  <c r="AG347" i="2"/>
  <c r="AE347" i="2"/>
  <c r="AC347" i="2"/>
  <c r="AH346" i="2"/>
  <c r="AF346" i="2"/>
  <c r="AD346" i="2"/>
  <c r="AI345" i="2"/>
  <c r="AG345" i="2"/>
  <c r="AE345" i="2"/>
  <c r="AC345" i="2"/>
  <c r="AH344" i="2"/>
  <c r="AF344" i="2"/>
  <c r="AD344" i="2"/>
  <c r="AI343" i="2"/>
  <c r="AG343" i="2"/>
  <c r="AE343" i="2"/>
  <c r="AC343" i="2"/>
  <c r="AH342" i="2"/>
  <c r="AF342" i="2"/>
  <c r="AD342" i="2"/>
  <c r="AI341" i="2"/>
  <c r="AG341" i="2"/>
  <c r="AE341" i="2"/>
  <c r="AC341" i="2"/>
  <c r="AH340" i="2"/>
  <c r="AF340" i="2"/>
  <c r="AD340" i="2"/>
  <c r="AI339" i="2"/>
  <c r="AG339" i="2"/>
  <c r="AE339" i="2"/>
  <c r="AC339" i="2"/>
  <c r="AH338" i="2"/>
  <c r="AF338" i="2"/>
  <c r="AD338" i="2"/>
  <c r="AA368" i="2"/>
  <c r="Z368" i="2"/>
  <c r="Y368" i="2"/>
  <c r="X368" i="2"/>
  <c r="W368" i="2"/>
  <c r="V368" i="2"/>
  <c r="U368" i="2"/>
  <c r="Z367" i="2"/>
  <c r="X367" i="2"/>
  <c r="V367" i="2"/>
  <c r="AA366" i="2"/>
  <c r="Y366" i="2"/>
  <c r="W366" i="2"/>
  <c r="U366" i="2"/>
  <c r="Z365" i="2"/>
  <c r="X365" i="2"/>
  <c r="V365" i="2"/>
  <c r="AA364" i="2"/>
  <c r="Y364" i="2"/>
  <c r="W364" i="2"/>
  <c r="U364" i="2"/>
  <c r="Z363" i="2"/>
  <c r="X363" i="2"/>
  <c r="V363" i="2"/>
  <c r="AA362" i="2"/>
  <c r="Y362" i="2"/>
  <c r="W362" i="2"/>
  <c r="U362" i="2"/>
  <c r="Z361" i="2"/>
  <c r="X361" i="2"/>
  <c r="V361" i="2"/>
  <c r="AA360" i="2"/>
  <c r="Y360" i="2"/>
  <c r="W360" i="2"/>
  <c r="U360" i="2"/>
  <c r="Z359" i="2"/>
  <c r="X359" i="2"/>
  <c r="V359" i="2"/>
  <c r="AA358" i="2"/>
  <c r="Y358" i="2"/>
  <c r="W358" i="2"/>
  <c r="U358" i="2"/>
  <c r="Z357" i="2"/>
  <c r="X357" i="2"/>
  <c r="V357" i="2"/>
  <c r="AA356" i="2"/>
  <c r="Y356" i="2"/>
  <c r="W356" i="2"/>
  <c r="U356" i="2"/>
  <c r="Z355" i="2"/>
  <c r="X355" i="2"/>
  <c r="V355" i="2"/>
  <c r="AA354" i="2"/>
  <c r="Y354" i="2"/>
  <c r="W354" i="2"/>
  <c r="U354" i="2"/>
  <c r="Z353" i="2"/>
  <c r="X353" i="2"/>
  <c r="V353" i="2"/>
  <c r="AA352" i="2"/>
  <c r="Y352" i="2"/>
  <c r="W352" i="2"/>
  <c r="U352" i="2"/>
  <c r="Z351" i="2"/>
  <c r="X351" i="2"/>
  <c r="V351" i="2"/>
  <c r="AA350" i="2"/>
  <c r="Y350" i="2"/>
  <c r="W350" i="2"/>
  <c r="U350" i="2"/>
  <c r="Z349" i="2"/>
  <c r="X349" i="2"/>
  <c r="V349" i="2"/>
  <c r="AA348" i="2"/>
  <c r="Y348" i="2"/>
  <c r="W348" i="2"/>
  <c r="U348" i="2"/>
  <c r="Z347" i="2"/>
  <c r="X347" i="2"/>
  <c r="V347" i="2"/>
  <c r="AA346" i="2"/>
  <c r="Y346" i="2"/>
  <c r="W346" i="2"/>
  <c r="U346" i="2"/>
  <c r="Z345" i="2"/>
  <c r="X345" i="2"/>
  <c r="V345" i="2"/>
  <c r="AA344" i="2"/>
  <c r="Y344" i="2"/>
  <c r="W344" i="2"/>
  <c r="U344" i="2"/>
  <c r="Z343" i="2"/>
  <c r="X343" i="2"/>
  <c r="V343" i="2"/>
  <c r="AA342" i="2"/>
  <c r="Y342" i="2"/>
  <c r="W342" i="2"/>
  <c r="U342" i="2"/>
  <c r="Z341" i="2"/>
  <c r="X341" i="2"/>
  <c r="V341" i="2"/>
  <c r="AA340" i="2"/>
  <c r="Y340" i="2"/>
  <c r="W340" i="2"/>
  <c r="U340" i="2"/>
  <c r="Z339" i="2"/>
  <c r="X339" i="2"/>
  <c r="V339" i="2"/>
  <c r="AA338" i="2"/>
  <c r="Y338" i="2"/>
  <c r="W338" i="2"/>
  <c r="U338" i="2"/>
  <c r="S368" i="2"/>
  <c r="R368" i="2"/>
  <c r="Q368" i="2"/>
  <c r="P368" i="2"/>
  <c r="O368" i="2"/>
  <c r="N368" i="2"/>
  <c r="M368" i="2"/>
  <c r="S367" i="2"/>
  <c r="Q367" i="2"/>
  <c r="O367" i="2"/>
  <c r="M367" i="2"/>
  <c r="R366" i="2"/>
  <c r="P366" i="2"/>
  <c r="N366" i="2"/>
  <c r="S365" i="2"/>
  <c r="Q365" i="2"/>
  <c r="O365" i="2"/>
  <c r="M365" i="2"/>
  <c r="R364" i="2"/>
  <c r="P364" i="2"/>
  <c r="N364" i="2"/>
  <c r="S363" i="2"/>
  <c r="Q363" i="2"/>
  <c r="O363" i="2"/>
  <c r="M363" i="2"/>
  <c r="R362" i="2"/>
  <c r="P362" i="2"/>
  <c r="N362" i="2"/>
  <c r="S361" i="2"/>
  <c r="Q361" i="2"/>
  <c r="O361" i="2"/>
  <c r="M361" i="2"/>
  <c r="R360" i="2"/>
  <c r="P360" i="2"/>
  <c r="N360" i="2"/>
  <c r="S359" i="2"/>
  <c r="Q359" i="2"/>
  <c r="O359" i="2"/>
  <c r="M359" i="2"/>
  <c r="R358" i="2"/>
  <c r="P358" i="2"/>
  <c r="N358" i="2"/>
  <c r="S357" i="2"/>
  <c r="Q357" i="2"/>
  <c r="O357" i="2"/>
  <c r="M357" i="2"/>
  <c r="R356" i="2"/>
  <c r="P356" i="2"/>
  <c r="N356" i="2"/>
  <c r="S355" i="2"/>
  <c r="Q355" i="2"/>
  <c r="O355" i="2"/>
  <c r="M355" i="2"/>
  <c r="R354" i="2"/>
  <c r="P354" i="2"/>
  <c r="N354" i="2"/>
  <c r="S353" i="2"/>
  <c r="Q353" i="2"/>
  <c r="O353" i="2"/>
  <c r="M353" i="2"/>
  <c r="R352" i="2"/>
  <c r="P352" i="2"/>
  <c r="N352" i="2"/>
  <c r="S351" i="2"/>
  <c r="Q351" i="2"/>
  <c r="O351" i="2"/>
  <c r="M351" i="2"/>
  <c r="R350" i="2"/>
  <c r="P350" i="2"/>
  <c r="N350" i="2"/>
  <c r="S349" i="2"/>
  <c r="Q349" i="2"/>
  <c r="O349" i="2"/>
  <c r="M349" i="2"/>
  <c r="R348" i="2"/>
  <c r="P348" i="2"/>
  <c r="N348" i="2"/>
  <c r="S347" i="2"/>
  <c r="Q347" i="2"/>
  <c r="O347" i="2"/>
  <c r="M347" i="2"/>
  <c r="R346" i="2"/>
  <c r="P346" i="2"/>
  <c r="N346" i="2"/>
  <c r="S345" i="2"/>
  <c r="Q345" i="2"/>
  <c r="O345" i="2"/>
  <c r="M345" i="2"/>
  <c r="R344" i="2"/>
  <c r="P344" i="2"/>
  <c r="N344" i="2"/>
  <c r="S343" i="2"/>
  <c r="Q343" i="2"/>
  <c r="O343" i="2"/>
  <c r="M343" i="2"/>
  <c r="R342" i="2"/>
  <c r="P342" i="2"/>
  <c r="N342" i="2"/>
  <c r="S341" i="2"/>
  <c r="Q341" i="2"/>
  <c r="O341" i="2"/>
  <c r="M341" i="2"/>
  <c r="R340" i="2"/>
  <c r="P340" i="2"/>
  <c r="N340" i="2"/>
  <c r="S339" i="2"/>
  <c r="Q339" i="2"/>
  <c r="O339" i="2"/>
  <c r="M339" i="2"/>
  <c r="R338" i="2"/>
  <c r="P338" i="2"/>
  <c r="N338" i="2"/>
  <c r="K368" i="2"/>
  <c r="J368" i="2"/>
  <c r="I368" i="2"/>
  <c r="H368" i="2"/>
  <c r="G368" i="2"/>
  <c r="F368" i="2"/>
  <c r="E368" i="2"/>
  <c r="J367" i="2"/>
  <c r="H367" i="2"/>
  <c r="F367" i="2"/>
  <c r="K366" i="2"/>
  <c r="I366" i="2"/>
  <c r="G366" i="2"/>
  <c r="E366" i="2"/>
  <c r="J365" i="2"/>
  <c r="H365" i="2"/>
  <c r="F365" i="2"/>
  <c r="K364" i="2"/>
  <c r="I364" i="2"/>
  <c r="G364" i="2"/>
  <c r="E364" i="2"/>
  <c r="J363" i="2"/>
  <c r="H363" i="2"/>
  <c r="F363" i="2"/>
  <c r="K362" i="2"/>
  <c r="I362" i="2"/>
  <c r="G362" i="2"/>
  <c r="E362" i="2"/>
  <c r="J361" i="2"/>
  <c r="H361" i="2"/>
  <c r="F361" i="2"/>
  <c r="K360" i="2"/>
  <c r="I360" i="2"/>
  <c r="G360" i="2"/>
  <c r="E360" i="2"/>
  <c r="J359" i="2"/>
  <c r="H359" i="2"/>
  <c r="F359" i="2"/>
  <c r="K358" i="2"/>
  <c r="I358" i="2"/>
  <c r="G358" i="2"/>
  <c r="E358" i="2"/>
  <c r="J357" i="2"/>
  <c r="H357" i="2"/>
  <c r="F357" i="2"/>
  <c r="K356" i="2"/>
  <c r="I356" i="2"/>
  <c r="G356" i="2"/>
  <c r="E356" i="2"/>
  <c r="J355" i="2"/>
  <c r="H355" i="2"/>
  <c r="F355" i="2"/>
  <c r="K354" i="2"/>
  <c r="I354" i="2"/>
  <c r="G354" i="2"/>
  <c r="E354" i="2"/>
  <c r="J353" i="2"/>
  <c r="H353" i="2"/>
  <c r="F353" i="2"/>
  <c r="K352" i="2"/>
  <c r="I352" i="2"/>
  <c r="G352" i="2"/>
  <c r="E352" i="2"/>
  <c r="J351" i="2"/>
  <c r="H351" i="2"/>
  <c r="F351" i="2"/>
  <c r="K350" i="2"/>
  <c r="I350" i="2"/>
  <c r="G350" i="2"/>
  <c r="E350" i="2"/>
  <c r="J349" i="2"/>
  <c r="H349" i="2"/>
  <c r="F349" i="2"/>
  <c r="K348" i="2"/>
  <c r="I348" i="2"/>
  <c r="G348" i="2"/>
  <c r="E348" i="2"/>
  <c r="J347" i="2"/>
  <c r="H347" i="2"/>
  <c r="F347" i="2"/>
  <c r="K346" i="2"/>
  <c r="I346" i="2"/>
  <c r="G346" i="2"/>
  <c r="E346" i="2"/>
  <c r="J345" i="2"/>
  <c r="H345" i="2"/>
  <c r="F345" i="2"/>
  <c r="K344" i="2"/>
  <c r="I344" i="2"/>
  <c r="G344" i="2"/>
  <c r="E344" i="2"/>
  <c r="J343" i="2"/>
  <c r="H343" i="2"/>
  <c r="F343" i="2"/>
  <c r="K342" i="2"/>
  <c r="I342" i="2"/>
  <c r="G342" i="2"/>
  <c r="E342" i="2"/>
  <c r="J341" i="2"/>
  <c r="H341" i="2"/>
  <c r="F341" i="2"/>
  <c r="K340" i="2"/>
  <c r="I340" i="2"/>
  <c r="G340" i="2"/>
  <c r="E340" i="2"/>
  <c r="J339" i="2"/>
  <c r="H339" i="2"/>
  <c r="F339" i="2"/>
  <c r="K338" i="2"/>
  <c r="I338" i="2"/>
  <c r="G338" i="2"/>
  <c r="E338" i="2"/>
  <c r="AI333" i="2"/>
  <c r="AH333" i="2"/>
  <c r="AG333" i="2"/>
  <c r="AF333" i="2"/>
  <c r="AE333" i="2"/>
  <c r="AD333" i="2"/>
  <c r="AC333" i="2"/>
  <c r="AI332" i="2"/>
  <c r="AG332" i="2"/>
  <c r="AE332" i="2"/>
  <c r="AC332" i="2"/>
  <c r="AH331" i="2"/>
  <c r="AF331" i="2"/>
  <c r="AD331" i="2"/>
  <c r="AI330" i="2"/>
  <c r="AG330" i="2"/>
  <c r="AE330" i="2"/>
  <c r="AC330" i="2"/>
  <c r="AH329" i="2"/>
  <c r="AF329" i="2"/>
  <c r="AD329" i="2"/>
  <c r="AI328" i="2"/>
  <c r="AG328" i="2"/>
  <c r="AE328" i="2"/>
  <c r="AC328" i="2"/>
  <c r="AH327" i="2"/>
  <c r="AF327" i="2"/>
  <c r="AD327" i="2"/>
  <c r="AI326" i="2"/>
  <c r="AG326" i="2"/>
  <c r="AE326" i="2"/>
  <c r="AC326" i="2"/>
  <c r="AH325" i="2"/>
  <c r="AF325" i="2"/>
  <c r="AD325" i="2"/>
  <c r="AI324" i="2"/>
  <c r="AG324" i="2"/>
  <c r="AE324" i="2"/>
  <c r="AC324" i="2"/>
  <c r="AH323" i="2"/>
  <c r="AF323" i="2"/>
  <c r="AD323" i="2"/>
  <c r="AI322" i="2"/>
  <c r="AG322" i="2"/>
  <c r="AE322" i="2"/>
  <c r="AC322" i="2"/>
  <c r="AH321" i="2"/>
  <c r="AF321" i="2"/>
  <c r="AD321" i="2"/>
  <c r="AI320" i="2"/>
  <c r="AG320" i="2"/>
  <c r="AC320" i="2"/>
  <c r="AH319" i="2"/>
  <c r="AF319" i="2"/>
  <c r="AI318" i="2"/>
  <c r="AG318" i="2"/>
  <c r="AE318" i="2"/>
  <c r="AC318" i="2"/>
  <c r="AH317" i="2"/>
  <c r="AF317" i="2"/>
  <c r="AI316" i="2"/>
  <c r="AE316" i="2"/>
  <c r="AC316" i="2"/>
  <c r="AH315" i="2"/>
  <c r="AF315" i="2"/>
  <c r="AD315" i="2"/>
  <c r="AG314" i="2"/>
  <c r="AH313" i="2"/>
  <c r="AF313" i="2"/>
  <c r="AD313" i="2"/>
  <c r="AI312" i="2"/>
  <c r="AE312" i="2"/>
  <c r="AC312" i="2"/>
  <c r="AH311" i="2"/>
  <c r="AF311" i="2"/>
  <c r="AD311" i="2"/>
  <c r="AI310" i="2"/>
  <c r="AG310" i="2"/>
  <c r="AE310" i="2"/>
  <c r="AC310" i="2"/>
  <c r="AH309" i="2"/>
  <c r="AF309" i="2"/>
  <c r="AD309" i="2"/>
  <c r="AI308" i="2"/>
  <c r="AE308" i="2"/>
  <c r="AH307" i="2"/>
  <c r="AF307" i="2"/>
  <c r="AD307" i="2"/>
  <c r="AI306" i="2"/>
  <c r="AE306" i="2"/>
  <c r="AC306" i="2"/>
  <c r="AH305" i="2"/>
  <c r="AF305" i="2"/>
  <c r="AD305" i="2"/>
  <c r="AI304" i="2"/>
  <c r="AE304" i="2"/>
  <c r="AC304" i="2"/>
  <c r="AH303" i="2"/>
  <c r="AF303" i="2"/>
  <c r="AA333" i="2"/>
  <c r="Z333" i="2"/>
  <c r="Y333" i="2"/>
  <c r="X333" i="2"/>
  <c r="W333" i="2"/>
  <c r="V333" i="2"/>
  <c r="U333" i="2"/>
  <c r="Z332" i="2"/>
  <c r="X332" i="2"/>
  <c r="V332" i="2"/>
  <c r="AA331" i="2"/>
  <c r="Y331" i="2"/>
  <c r="Z330" i="2"/>
  <c r="X330" i="2"/>
  <c r="V330" i="2"/>
  <c r="AA329" i="2"/>
  <c r="Y329" i="2"/>
  <c r="U329" i="2"/>
  <c r="Z328" i="2"/>
  <c r="X328" i="2"/>
  <c r="V328" i="2"/>
  <c r="AA327" i="2"/>
  <c r="Y327" i="2"/>
  <c r="W327" i="2"/>
  <c r="U327" i="2"/>
  <c r="Z326" i="2"/>
  <c r="X326" i="2"/>
  <c r="V326" i="2"/>
  <c r="AA325" i="2"/>
  <c r="Y325" i="2"/>
  <c r="W325" i="2"/>
  <c r="Z324" i="2"/>
  <c r="X324" i="2"/>
  <c r="V324" i="2"/>
  <c r="AA323" i="2"/>
  <c r="Y323" i="2"/>
  <c r="W323" i="2"/>
  <c r="U323" i="2"/>
  <c r="Z322" i="2"/>
  <c r="X322" i="2"/>
  <c r="V322" i="2"/>
  <c r="AA321" i="2"/>
  <c r="Y321" i="2"/>
  <c r="W321" i="2"/>
  <c r="U321" i="2"/>
  <c r="Z320" i="2"/>
  <c r="X320" i="2"/>
  <c r="V320" i="2"/>
  <c r="AA319" i="2"/>
  <c r="Y319" i="2"/>
  <c r="W319" i="2"/>
  <c r="U319" i="2"/>
  <c r="Z318" i="2"/>
  <c r="X318" i="2"/>
  <c r="V318" i="2"/>
  <c r="AA317" i="2"/>
  <c r="Y317" i="2"/>
  <c r="W317" i="2"/>
  <c r="U317" i="2"/>
  <c r="Z316" i="2"/>
  <c r="X316" i="2"/>
  <c r="V316" i="2"/>
  <c r="AA315" i="2"/>
  <c r="Y315" i="2"/>
  <c r="W315" i="2"/>
  <c r="U315" i="2"/>
  <c r="Z314" i="2"/>
  <c r="X314" i="2"/>
  <c r="V314" i="2"/>
  <c r="AA313" i="2"/>
  <c r="Y313" i="2"/>
  <c r="W313" i="2"/>
  <c r="U313" i="2"/>
  <c r="Z312" i="2"/>
  <c r="X312" i="2"/>
  <c r="V312" i="2"/>
  <c r="AA311" i="2"/>
  <c r="Y311" i="2"/>
  <c r="W311" i="2"/>
  <c r="U311" i="2"/>
  <c r="Z310" i="2"/>
  <c r="X310" i="2"/>
  <c r="V310" i="2"/>
  <c r="AA309" i="2"/>
  <c r="Y309" i="2"/>
  <c r="W309" i="2"/>
  <c r="U309" i="2"/>
  <c r="Z308" i="2"/>
  <c r="X308" i="2"/>
  <c r="V308" i="2"/>
  <c r="AA307" i="2"/>
  <c r="Y307" i="2"/>
  <c r="W307" i="2"/>
  <c r="U307" i="2"/>
  <c r="Z306" i="2"/>
  <c r="X306" i="2"/>
  <c r="V306" i="2"/>
  <c r="AA305" i="2"/>
  <c r="Y305" i="2"/>
  <c r="W305" i="2"/>
  <c r="U305" i="2"/>
  <c r="Z304" i="2"/>
  <c r="X304" i="2"/>
  <c r="V304" i="2"/>
  <c r="AA303" i="2"/>
  <c r="Y303" i="2"/>
  <c r="W303" i="2"/>
  <c r="U303" i="2"/>
  <c r="S333" i="2"/>
  <c r="R333" i="2"/>
  <c r="Q333" i="2"/>
  <c r="P333" i="2"/>
  <c r="O333" i="2"/>
  <c r="N333" i="2"/>
  <c r="M333" i="2"/>
  <c r="S332" i="2"/>
  <c r="Q332" i="2"/>
  <c r="O332" i="2"/>
  <c r="M332" i="2"/>
  <c r="R331" i="2"/>
  <c r="P331" i="2"/>
  <c r="N331" i="2"/>
  <c r="S330" i="2"/>
  <c r="Q330" i="2"/>
  <c r="O330" i="2"/>
  <c r="M330" i="2"/>
  <c r="R329" i="2"/>
  <c r="P329" i="2"/>
  <c r="N329" i="2"/>
  <c r="S328" i="2"/>
  <c r="Q328" i="2"/>
  <c r="O328" i="2"/>
  <c r="M328" i="2"/>
  <c r="R327" i="2"/>
  <c r="P327" i="2"/>
  <c r="N327" i="2"/>
  <c r="S326" i="2"/>
  <c r="Q326" i="2"/>
  <c r="O326" i="2"/>
  <c r="M326" i="2"/>
  <c r="R325" i="2"/>
  <c r="P325" i="2"/>
  <c r="N325" i="2"/>
  <c r="S324" i="2"/>
  <c r="Q324" i="2"/>
  <c r="O324" i="2"/>
  <c r="M324" i="2"/>
  <c r="R323" i="2"/>
  <c r="P323" i="2"/>
  <c r="N323" i="2"/>
  <c r="S322" i="2"/>
  <c r="Q322" i="2"/>
  <c r="O322" i="2"/>
  <c r="M322" i="2"/>
  <c r="R321" i="2"/>
  <c r="P321" i="2"/>
  <c r="N321" i="2"/>
  <c r="S320" i="2"/>
  <c r="Q320" i="2"/>
  <c r="O320" i="2"/>
  <c r="M320" i="2"/>
  <c r="R319" i="2"/>
  <c r="P319" i="2"/>
  <c r="N319" i="2"/>
  <c r="S318" i="2"/>
  <c r="Q318" i="2"/>
  <c r="O318" i="2"/>
  <c r="M318" i="2"/>
  <c r="R317" i="2"/>
  <c r="P317" i="2"/>
  <c r="N317" i="2"/>
  <c r="S316" i="2"/>
  <c r="Q316" i="2"/>
  <c r="O316" i="2"/>
  <c r="M316" i="2"/>
  <c r="R315" i="2"/>
  <c r="P315" i="2"/>
  <c r="N315" i="2"/>
  <c r="S314" i="2"/>
  <c r="Q314" i="2"/>
  <c r="O314" i="2"/>
  <c r="M314" i="2"/>
  <c r="R313" i="2"/>
  <c r="P313" i="2"/>
  <c r="N313" i="2"/>
  <c r="S312" i="2"/>
  <c r="Q312" i="2"/>
  <c r="O312" i="2"/>
  <c r="M312" i="2"/>
  <c r="R311" i="2"/>
  <c r="P311" i="2"/>
  <c r="N311" i="2"/>
  <c r="S310" i="2"/>
  <c r="Q310" i="2"/>
  <c r="O310" i="2"/>
  <c r="M310" i="2"/>
  <c r="R309" i="2"/>
  <c r="P309" i="2"/>
  <c r="N309" i="2"/>
  <c r="S308" i="2"/>
  <c r="Q308" i="2"/>
  <c r="O308" i="2"/>
  <c r="M308" i="2"/>
  <c r="R307" i="2"/>
  <c r="P307" i="2"/>
  <c r="N307" i="2"/>
  <c r="S306" i="2"/>
  <c r="Q306" i="2"/>
  <c r="O306" i="2"/>
  <c r="M306" i="2"/>
  <c r="R305" i="2"/>
  <c r="P305" i="2"/>
  <c r="N305" i="2"/>
  <c r="S304" i="2"/>
  <c r="Q304" i="2"/>
  <c r="O304" i="2"/>
  <c r="M304" i="2"/>
  <c r="R303" i="2"/>
  <c r="P303" i="2"/>
  <c r="N303" i="2"/>
  <c r="K333" i="2"/>
  <c r="J333" i="2"/>
  <c r="I333" i="2"/>
  <c r="H333" i="2"/>
  <c r="G333" i="2"/>
  <c r="F333" i="2"/>
  <c r="E333" i="2"/>
  <c r="J332" i="2"/>
  <c r="H332" i="2"/>
  <c r="F332" i="2"/>
  <c r="K331" i="2"/>
  <c r="I331" i="2"/>
  <c r="G331" i="2"/>
  <c r="E331" i="2"/>
  <c r="J330" i="2"/>
  <c r="H330" i="2"/>
  <c r="F330" i="2"/>
  <c r="K329" i="2"/>
  <c r="I329" i="2"/>
  <c r="G329" i="2"/>
  <c r="E329" i="2"/>
  <c r="J328" i="2"/>
  <c r="H328" i="2"/>
  <c r="F328" i="2"/>
  <c r="K327" i="2"/>
  <c r="I327" i="2"/>
  <c r="G327" i="2"/>
  <c r="E327" i="2"/>
  <c r="J326" i="2"/>
  <c r="H326" i="2"/>
  <c r="F326" i="2"/>
  <c r="K325" i="2"/>
  <c r="I325" i="2"/>
  <c r="G325" i="2"/>
  <c r="E325" i="2"/>
  <c r="J324" i="2"/>
  <c r="H324" i="2"/>
  <c r="F324" i="2"/>
  <c r="K323" i="2"/>
  <c r="I323" i="2"/>
  <c r="G323" i="2"/>
  <c r="E323" i="2"/>
  <c r="J322" i="2"/>
  <c r="H322" i="2"/>
  <c r="F322" i="2"/>
  <c r="K321" i="2"/>
  <c r="I321" i="2"/>
  <c r="G321" i="2"/>
  <c r="E321" i="2"/>
  <c r="J320" i="2"/>
  <c r="H320" i="2"/>
  <c r="F320" i="2"/>
  <c r="K319" i="2"/>
  <c r="I319" i="2"/>
  <c r="G319" i="2"/>
  <c r="E319" i="2"/>
  <c r="J318" i="2"/>
  <c r="H318" i="2"/>
  <c r="F318" i="2"/>
  <c r="K317" i="2"/>
  <c r="I317" i="2"/>
  <c r="G317" i="2"/>
  <c r="E317" i="2"/>
  <c r="J316" i="2"/>
  <c r="H316" i="2"/>
  <c r="F316" i="2"/>
  <c r="E316" i="2"/>
  <c r="K315" i="2"/>
  <c r="I315" i="2"/>
  <c r="G315" i="2"/>
  <c r="E315" i="2"/>
  <c r="J314" i="2"/>
  <c r="H314" i="2"/>
  <c r="F314" i="2"/>
  <c r="K313" i="2"/>
  <c r="I313" i="2"/>
  <c r="G313" i="2"/>
  <c r="E313" i="2"/>
  <c r="J312" i="2"/>
  <c r="H312" i="2"/>
  <c r="F312" i="2"/>
  <c r="K311" i="2"/>
  <c r="I311" i="2"/>
  <c r="G311" i="2"/>
  <c r="E311" i="2"/>
  <c r="J310" i="2"/>
  <c r="H310" i="2"/>
  <c r="F310" i="2"/>
  <c r="K309" i="2"/>
  <c r="I309" i="2"/>
  <c r="G309" i="2"/>
  <c r="E309" i="2"/>
  <c r="J308" i="2"/>
  <c r="H308" i="2"/>
  <c r="F308" i="2"/>
  <c r="K307" i="2"/>
  <c r="I307" i="2"/>
  <c r="G307" i="2"/>
  <c r="E307" i="2"/>
  <c r="J306" i="2"/>
  <c r="H306" i="2"/>
  <c r="F306" i="2"/>
  <c r="K305" i="2"/>
  <c r="I305" i="2"/>
  <c r="G305" i="2"/>
  <c r="E305" i="2"/>
  <c r="J304" i="2"/>
  <c r="H304" i="2"/>
  <c r="F304" i="2"/>
  <c r="K303" i="2"/>
  <c r="I303" i="2"/>
  <c r="G303" i="2"/>
  <c r="E303" i="2"/>
  <c r="AI298" i="2"/>
  <c r="AH298" i="2"/>
  <c r="AG298" i="2"/>
  <c r="AF298" i="2"/>
  <c r="AE298" i="2"/>
  <c r="AD298" i="2"/>
  <c r="AC298" i="2"/>
  <c r="AI297" i="2"/>
  <c r="AG297" i="2"/>
  <c r="AE297" i="2"/>
  <c r="AC297" i="2"/>
  <c r="AH296" i="2"/>
  <c r="AF296" i="2"/>
  <c r="AD296" i="2"/>
  <c r="AI295" i="2"/>
  <c r="AG295" i="2"/>
  <c r="AE295" i="2"/>
  <c r="AC295" i="2"/>
  <c r="AH294" i="2"/>
  <c r="AF294" i="2"/>
  <c r="AD294" i="2"/>
  <c r="AI293" i="2"/>
  <c r="AG293" i="2"/>
  <c r="AE293" i="2"/>
  <c r="AC293" i="2"/>
  <c r="AH292" i="2"/>
  <c r="AF292" i="2"/>
  <c r="AD292" i="2"/>
  <c r="AI291" i="2"/>
  <c r="AG291" i="2"/>
  <c r="AE291" i="2"/>
  <c r="AC291" i="2"/>
  <c r="AH290" i="2"/>
  <c r="AF290" i="2"/>
  <c r="AD290" i="2"/>
  <c r="AI289" i="2"/>
  <c r="AG289" i="2"/>
  <c r="AE289" i="2"/>
  <c r="AC289" i="2"/>
  <c r="AH288" i="2"/>
  <c r="AF288" i="2"/>
  <c r="AD288" i="2"/>
  <c r="AI287" i="2"/>
  <c r="AG287" i="2"/>
  <c r="AE287" i="2"/>
  <c r="AC287" i="2"/>
  <c r="AH286" i="2"/>
  <c r="AF286" i="2"/>
  <c r="AD286" i="2"/>
  <c r="AI285" i="2"/>
  <c r="AG285" i="2"/>
  <c r="AE285" i="2"/>
  <c r="AC285" i="2"/>
  <c r="AH284" i="2"/>
  <c r="AF284" i="2"/>
  <c r="AD284" i="2"/>
  <c r="AI283" i="2"/>
  <c r="AG283" i="2"/>
  <c r="AE283" i="2"/>
  <c r="AC283" i="2"/>
  <c r="AH282" i="2"/>
  <c r="AF282" i="2"/>
  <c r="AD282" i="2"/>
  <c r="AI281" i="2"/>
  <c r="AG281" i="2"/>
  <c r="AE281" i="2"/>
  <c r="AC281" i="2"/>
  <c r="AH280" i="2"/>
  <c r="AF280" i="2"/>
  <c r="AD280" i="2"/>
  <c r="AI279" i="2"/>
  <c r="AG279" i="2"/>
  <c r="AE279" i="2"/>
  <c r="AC279" i="2"/>
  <c r="AH278" i="2"/>
  <c r="AF278" i="2"/>
  <c r="AD278" i="2"/>
  <c r="AI277" i="2"/>
  <c r="AG277" i="2"/>
  <c r="AE277" i="2"/>
  <c r="AC277" i="2"/>
  <c r="AH276" i="2"/>
  <c r="AF276" i="2"/>
  <c r="AD276" i="2"/>
  <c r="AI275" i="2"/>
  <c r="AG275" i="2"/>
  <c r="AE275" i="2"/>
  <c r="AC275" i="2"/>
  <c r="AH274" i="2"/>
  <c r="AF274" i="2"/>
  <c r="AD274" i="2"/>
  <c r="AI273" i="2"/>
  <c r="AG273" i="2"/>
  <c r="AE273" i="2"/>
  <c r="AC273" i="2"/>
  <c r="AH272" i="2"/>
  <c r="AF272" i="2"/>
  <c r="AD272" i="2"/>
  <c r="AI271" i="2"/>
  <c r="AG271" i="2"/>
  <c r="AE271" i="2"/>
  <c r="AC271" i="2"/>
  <c r="AH270" i="2"/>
  <c r="AF270" i="2"/>
  <c r="AD270" i="2"/>
  <c r="AI269" i="2"/>
  <c r="AG269" i="2"/>
  <c r="AE269" i="2"/>
  <c r="AC269" i="2"/>
  <c r="AH268" i="2"/>
  <c r="AF268" i="2"/>
  <c r="AD268" i="2"/>
  <c r="AA298" i="2"/>
  <c r="Z298" i="2"/>
  <c r="Y298" i="2"/>
  <c r="X298" i="2"/>
  <c r="W298" i="2"/>
  <c r="V298" i="2"/>
  <c r="U298" i="2"/>
  <c r="Z297" i="2"/>
  <c r="X297" i="2"/>
  <c r="V297" i="2"/>
  <c r="AA296" i="2"/>
  <c r="Y296" i="2"/>
  <c r="W296" i="2"/>
  <c r="U296" i="2"/>
  <c r="Z295" i="2"/>
  <c r="X295" i="2"/>
  <c r="V295" i="2"/>
  <c r="AA294" i="2"/>
  <c r="Y294" i="2"/>
  <c r="W294" i="2"/>
  <c r="U294" i="2"/>
  <c r="Z293" i="2"/>
  <c r="X293" i="2"/>
  <c r="V293" i="2"/>
  <c r="AA292" i="2"/>
  <c r="Y292" i="2"/>
  <c r="W292" i="2"/>
  <c r="U292" i="2"/>
  <c r="Z291" i="2"/>
  <c r="X291" i="2"/>
  <c r="V291" i="2"/>
  <c r="AA290" i="2"/>
  <c r="Y290" i="2"/>
  <c r="W290" i="2"/>
  <c r="U290" i="2"/>
  <c r="Z289" i="2"/>
  <c r="X289" i="2"/>
  <c r="V289" i="2"/>
  <c r="AA288" i="2"/>
  <c r="Y288" i="2"/>
  <c r="W288" i="2"/>
  <c r="U288" i="2"/>
  <c r="Z287" i="2"/>
  <c r="X287" i="2"/>
  <c r="V287" i="2"/>
  <c r="AA286" i="2"/>
  <c r="Y286" i="2"/>
  <c r="W286" i="2"/>
  <c r="U286" i="2"/>
  <c r="Z285" i="2"/>
  <c r="X285" i="2"/>
  <c r="V285" i="2"/>
  <c r="AA284" i="2"/>
  <c r="Y284" i="2"/>
  <c r="W284" i="2"/>
  <c r="U284" i="2"/>
  <c r="Z283" i="2"/>
  <c r="X283" i="2"/>
  <c r="V283" i="2"/>
  <c r="AA282" i="2"/>
  <c r="Y282" i="2"/>
  <c r="W282" i="2"/>
  <c r="U282" i="2"/>
  <c r="Z281" i="2"/>
  <c r="X281" i="2"/>
  <c r="V281" i="2"/>
  <c r="AA280" i="2"/>
  <c r="Y280" i="2"/>
  <c r="W280" i="2"/>
  <c r="U280" i="2"/>
  <c r="Z279" i="2"/>
  <c r="X279" i="2"/>
  <c r="V279" i="2"/>
  <c r="AA278" i="2"/>
  <c r="Y278" i="2"/>
  <c r="W278" i="2"/>
  <c r="U278" i="2"/>
  <c r="Z277" i="2"/>
  <c r="X277" i="2"/>
  <c r="V277" i="2"/>
  <c r="AA276" i="2"/>
  <c r="Y276" i="2"/>
  <c r="W276" i="2"/>
  <c r="U276" i="2"/>
  <c r="Z275" i="2"/>
  <c r="X275" i="2"/>
  <c r="V275" i="2"/>
  <c r="AA274" i="2"/>
  <c r="Y274" i="2"/>
  <c r="W274" i="2"/>
  <c r="U274" i="2"/>
  <c r="Z273" i="2"/>
  <c r="X273" i="2"/>
  <c r="V273" i="2"/>
  <c r="AA272" i="2"/>
  <c r="Y272" i="2"/>
  <c r="W272" i="2"/>
  <c r="U272" i="2"/>
  <c r="Z271" i="2"/>
  <c r="X271" i="2"/>
  <c r="V271" i="2"/>
  <c r="AA270" i="2"/>
  <c r="Y270" i="2"/>
  <c r="W270" i="2"/>
  <c r="U270" i="2"/>
  <c r="Z269" i="2"/>
  <c r="X269" i="2"/>
  <c r="V269" i="2"/>
  <c r="AA268" i="2"/>
  <c r="Y268" i="2"/>
  <c r="W268" i="2"/>
  <c r="U268" i="2"/>
  <c r="S298" i="2"/>
  <c r="R298" i="2"/>
  <c r="Q298" i="2"/>
  <c r="P298" i="2"/>
  <c r="O298" i="2"/>
  <c r="N298" i="2"/>
  <c r="M298" i="2"/>
  <c r="S297" i="2"/>
  <c r="Q297" i="2"/>
  <c r="O297" i="2"/>
  <c r="M297" i="2"/>
  <c r="R296" i="2"/>
  <c r="P296" i="2"/>
  <c r="N296" i="2"/>
  <c r="S295" i="2"/>
  <c r="Q295" i="2"/>
  <c r="O295" i="2"/>
  <c r="M295" i="2"/>
  <c r="R294" i="2"/>
  <c r="P294" i="2"/>
  <c r="N294" i="2"/>
  <c r="S293" i="2"/>
  <c r="Q293" i="2"/>
  <c r="O293" i="2"/>
  <c r="M293" i="2"/>
  <c r="R292" i="2"/>
  <c r="P292" i="2"/>
  <c r="N292" i="2"/>
  <c r="S291" i="2"/>
  <c r="Q291" i="2"/>
  <c r="O291" i="2"/>
  <c r="M291" i="2"/>
  <c r="R290" i="2"/>
  <c r="P290" i="2"/>
  <c r="N290" i="2"/>
  <c r="S289" i="2"/>
  <c r="Q289" i="2"/>
  <c r="O289" i="2"/>
  <c r="M289" i="2"/>
  <c r="R288" i="2"/>
  <c r="P288" i="2"/>
  <c r="N288" i="2"/>
  <c r="S287" i="2"/>
  <c r="Q287" i="2"/>
  <c r="O287" i="2"/>
  <c r="M287" i="2"/>
  <c r="R286" i="2"/>
  <c r="P286" i="2"/>
  <c r="N286" i="2"/>
  <c r="S285" i="2"/>
  <c r="Q285" i="2"/>
  <c r="O285" i="2"/>
  <c r="M285" i="2"/>
  <c r="R284" i="2"/>
  <c r="P284" i="2"/>
  <c r="N284" i="2"/>
  <c r="S283" i="2"/>
  <c r="Q283" i="2"/>
  <c r="O283" i="2"/>
  <c r="M283" i="2"/>
  <c r="R282" i="2"/>
  <c r="P282" i="2"/>
  <c r="N282" i="2"/>
  <c r="S281" i="2"/>
  <c r="Q281" i="2"/>
  <c r="O281" i="2"/>
  <c r="M281" i="2"/>
  <c r="R280" i="2"/>
  <c r="P280" i="2"/>
  <c r="N280" i="2"/>
  <c r="S279" i="2"/>
  <c r="Q279" i="2"/>
  <c r="O279" i="2"/>
  <c r="M279" i="2"/>
  <c r="R278" i="2"/>
  <c r="P278" i="2"/>
  <c r="N278" i="2"/>
  <c r="S277" i="2"/>
  <c r="Q277" i="2"/>
  <c r="O277" i="2"/>
  <c r="M277" i="2"/>
  <c r="R276" i="2"/>
  <c r="P276" i="2"/>
  <c r="N276" i="2"/>
  <c r="S275" i="2"/>
  <c r="Q275" i="2"/>
  <c r="O275" i="2"/>
  <c r="M275" i="2"/>
  <c r="R274" i="2"/>
  <c r="P274" i="2"/>
  <c r="N274" i="2"/>
  <c r="S273" i="2"/>
  <c r="Q273" i="2"/>
  <c r="O273" i="2"/>
  <c r="M273" i="2"/>
  <c r="R272" i="2"/>
  <c r="P272" i="2"/>
  <c r="N272" i="2"/>
  <c r="S271" i="2"/>
  <c r="Q271" i="2"/>
  <c r="O271" i="2"/>
  <c r="M271" i="2"/>
  <c r="R270" i="2"/>
  <c r="P270" i="2"/>
  <c r="N270" i="2"/>
  <c r="S269" i="2"/>
  <c r="Q269" i="2"/>
  <c r="O269" i="2"/>
  <c r="M269" i="2"/>
  <c r="R268" i="2"/>
  <c r="P268" i="2"/>
  <c r="N268" i="2"/>
  <c r="K298" i="2"/>
  <c r="J298" i="2"/>
  <c r="I298" i="2"/>
  <c r="H298" i="2"/>
  <c r="G298" i="2"/>
  <c r="F298" i="2"/>
  <c r="E298" i="2"/>
  <c r="J297" i="2"/>
  <c r="H297" i="2"/>
  <c r="F297" i="2"/>
  <c r="K296" i="2"/>
  <c r="I296" i="2"/>
  <c r="G296" i="2"/>
  <c r="E296" i="2"/>
  <c r="J295" i="2"/>
  <c r="H295" i="2"/>
  <c r="F295" i="2"/>
  <c r="K294" i="2"/>
  <c r="I294" i="2"/>
  <c r="G294" i="2"/>
  <c r="E294" i="2"/>
  <c r="J293" i="2"/>
  <c r="H293" i="2"/>
  <c r="F293" i="2"/>
  <c r="K292" i="2"/>
  <c r="I292" i="2"/>
  <c r="G292" i="2"/>
  <c r="E292" i="2"/>
  <c r="J291" i="2"/>
  <c r="H291" i="2"/>
  <c r="F291" i="2"/>
  <c r="K290" i="2"/>
  <c r="I290" i="2"/>
  <c r="G290" i="2"/>
  <c r="E290" i="2"/>
  <c r="J289" i="2"/>
  <c r="H289" i="2"/>
  <c r="F289" i="2"/>
  <c r="K288" i="2"/>
  <c r="I288" i="2"/>
  <c r="G288" i="2"/>
  <c r="E288" i="2"/>
  <c r="J287" i="2"/>
  <c r="H287" i="2"/>
  <c r="F287" i="2"/>
  <c r="K286" i="2"/>
  <c r="I286" i="2"/>
  <c r="G286" i="2"/>
  <c r="E286" i="2"/>
  <c r="J285" i="2"/>
  <c r="H285" i="2"/>
  <c r="F285" i="2"/>
  <c r="K284" i="2"/>
  <c r="I284" i="2"/>
  <c r="G284" i="2"/>
  <c r="E284" i="2"/>
  <c r="J283" i="2"/>
  <c r="H283" i="2"/>
  <c r="F283" i="2"/>
  <c r="K282" i="2"/>
  <c r="I282" i="2"/>
  <c r="G282" i="2"/>
  <c r="E282" i="2"/>
  <c r="J281" i="2"/>
  <c r="H281" i="2"/>
  <c r="F281" i="2"/>
  <c r="K280" i="2"/>
  <c r="I280" i="2"/>
  <c r="G280" i="2"/>
  <c r="E280" i="2"/>
  <c r="J279" i="2"/>
  <c r="H279" i="2"/>
  <c r="F279" i="2"/>
  <c r="K278" i="2"/>
  <c r="I278" i="2"/>
  <c r="G278" i="2"/>
  <c r="E278" i="2"/>
  <c r="J277" i="2"/>
  <c r="H277" i="2"/>
  <c r="F277" i="2"/>
  <c r="K276" i="2"/>
  <c r="I276" i="2"/>
  <c r="G276" i="2"/>
  <c r="E276" i="2"/>
  <c r="J275" i="2"/>
  <c r="H275" i="2"/>
  <c r="F275" i="2"/>
  <c r="K274" i="2"/>
  <c r="I274" i="2"/>
  <c r="G274" i="2"/>
  <c r="E274" i="2"/>
  <c r="J273" i="2"/>
  <c r="H273" i="2"/>
  <c r="F273" i="2"/>
  <c r="K272" i="2"/>
  <c r="I272" i="2"/>
  <c r="G272" i="2"/>
  <c r="E272" i="2"/>
  <c r="J271" i="2"/>
  <c r="H271" i="2"/>
  <c r="F271" i="2"/>
  <c r="K270" i="2"/>
  <c r="I270" i="2"/>
  <c r="G270" i="2"/>
  <c r="E270" i="2"/>
  <c r="J269" i="2"/>
  <c r="H269" i="2"/>
  <c r="F269" i="2"/>
  <c r="K268" i="2"/>
  <c r="I268" i="2"/>
  <c r="G268" i="2"/>
  <c r="E268" i="2"/>
  <c r="AI263" i="2"/>
  <c r="AH263" i="2"/>
  <c r="AG263" i="2"/>
  <c r="AF263" i="2"/>
  <c r="AE263" i="2"/>
  <c r="AD263" i="2"/>
  <c r="AC263" i="2"/>
  <c r="AI262" i="2"/>
  <c r="AG262" i="2"/>
  <c r="AE262" i="2"/>
  <c r="AC262" i="2"/>
  <c r="AH261" i="2"/>
  <c r="AF261" i="2"/>
  <c r="AD261" i="2"/>
  <c r="AI260" i="2"/>
  <c r="AG260" i="2"/>
  <c r="AE260" i="2"/>
  <c r="AC260" i="2"/>
  <c r="AH259" i="2"/>
  <c r="AF259" i="2"/>
  <c r="AD259" i="2"/>
  <c r="AI258" i="2"/>
  <c r="AG258" i="2"/>
  <c r="AE258" i="2"/>
  <c r="AC258" i="2"/>
  <c r="AH257" i="2"/>
  <c r="AF257" i="2"/>
  <c r="AD257" i="2"/>
  <c r="AI256" i="2"/>
  <c r="AG256" i="2"/>
  <c r="AE256" i="2"/>
  <c r="AC256" i="2"/>
  <c r="AH255" i="2"/>
  <c r="AF255" i="2"/>
  <c r="AD255" i="2"/>
  <c r="AI254" i="2"/>
  <c r="AG254" i="2"/>
  <c r="AE254" i="2"/>
  <c r="AC254" i="2"/>
  <c r="AH253" i="2"/>
  <c r="AF253" i="2"/>
  <c r="AD253" i="2"/>
  <c r="AI252" i="2"/>
  <c r="AG252" i="2"/>
  <c r="AE252" i="2"/>
  <c r="AC252" i="2"/>
  <c r="AH251" i="2"/>
  <c r="AF251" i="2"/>
  <c r="AD251" i="2"/>
  <c r="AI250" i="2"/>
  <c r="AG250" i="2"/>
  <c r="AE250" i="2"/>
  <c r="AC250" i="2"/>
  <c r="AH249" i="2"/>
  <c r="AF249" i="2"/>
  <c r="AD249" i="2"/>
  <c r="AI248" i="2"/>
  <c r="AG248" i="2"/>
  <c r="AE248" i="2"/>
  <c r="AC248" i="2"/>
  <c r="AH247" i="2"/>
  <c r="AF247" i="2"/>
  <c r="AD247" i="2"/>
  <c r="AI246" i="2"/>
  <c r="AG246" i="2"/>
  <c r="AE246" i="2"/>
  <c r="AC246" i="2"/>
  <c r="AH245" i="2"/>
  <c r="AF245" i="2"/>
  <c r="AD245" i="2"/>
  <c r="AI244" i="2"/>
  <c r="AG244" i="2"/>
  <c r="AE244" i="2"/>
  <c r="AC244" i="2"/>
  <c r="AH243" i="2"/>
  <c r="AF243" i="2"/>
  <c r="AD243" i="2"/>
  <c r="AI242" i="2"/>
  <c r="AG242" i="2"/>
  <c r="AE242" i="2"/>
  <c r="AC242" i="2"/>
  <c r="AH241" i="2"/>
  <c r="AF241" i="2"/>
  <c r="AD241" i="2"/>
  <c r="AI240" i="2"/>
  <c r="AG240" i="2"/>
  <c r="AE240" i="2"/>
  <c r="AC240" i="2"/>
  <c r="AH239" i="2"/>
  <c r="AF239" i="2"/>
  <c r="AD239" i="2"/>
  <c r="AI238" i="2"/>
  <c r="AG238" i="2"/>
  <c r="AE238" i="2"/>
  <c r="AC238" i="2"/>
  <c r="AH237" i="2"/>
  <c r="AF237" i="2"/>
  <c r="AD237" i="2"/>
  <c r="AI236" i="2"/>
  <c r="AG236" i="2"/>
  <c r="AE236" i="2"/>
  <c r="AC236" i="2"/>
  <c r="AH235" i="2"/>
  <c r="AF235" i="2"/>
  <c r="AD235" i="2"/>
  <c r="AI234" i="2"/>
  <c r="AG234" i="2"/>
  <c r="AE234" i="2"/>
  <c r="AC234" i="2"/>
  <c r="AH233" i="2"/>
  <c r="AF233" i="2"/>
  <c r="AD233" i="2"/>
  <c r="AA263" i="2"/>
  <c r="Z263" i="2"/>
  <c r="Y263" i="2"/>
  <c r="X263" i="2"/>
  <c r="W263" i="2"/>
  <c r="V263" i="2"/>
  <c r="U263" i="2"/>
  <c r="Z262" i="2"/>
  <c r="X262" i="2"/>
  <c r="V262" i="2"/>
  <c r="AA261" i="2"/>
  <c r="Y261" i="2"/>
  <c r="W261" i="2"/>
  <c r="U261" i="2"/>
  <c r="Z260" i="2"/>
  <c r="X260" i="2"/>
  <c r="V260" i="2"/>
  <c r="AA259" i="2"/>
  <c r="Y259" i="2"/>
  <c r="W259" i="2"/>
  <c r="U259" i="2"/>
  <c r="Z258" i="2"/>
  <c r="X258" i="2"/>
  <c r="V258" i="2"/>
  <c r="AA257" i="2"/>
  <c r="Y257" i="2"/>
  <c r="W257" i="2"/>
  <c r="U257" i="2"/>
  <c r="Z256" i="2"/>
  <c r="X256" i="2"/>
  <c r="V256" i="2"/>
  <c r="AA255" i="2"/>
  <c r="Y255" i="2"/>
  <c r="W255" i="2"/>
  <c r="U255" i="2"/>
  <c r="Z254" i="2"/>
  <c r="X254" i="2"/>
  <c r="V254" i="2"/>
  <c r="AA253" i="2"/>
  <c r="Y253" i="2"/>
  <c r="W253" i="2"/>
  <c r="U253" i="2"/>
  <c r="Z252" i="2"/>
  <c r="X252" i="2"/>
  <c r="V252" i="2"/>
  <c r="AA251" i="2"/>
  <c r="Y251" i="2"/>
  <c r="W251" i="2"/>
  <c r="U251" i="2"/>
  <c r="Z250" i="2"/>
  <c r="X250" i="2"/>
  <c r="V250" i="2"/>
  <c r="AA249" i="2"/>
  <c r="Y249" i="2"/>
  <c r="W249" i="2"/>
  <c r="U249" i="2"/>
  <c r="Z248" i="2"/>
  <c r="X248" i="2"/>
  <c r="V248" i="2"/>
  <c r="AA247" i="2"/>
  <c r="Y247" i="2"/>
  <c r="W247" i="2"/>
  <c r="U247" i="2"/>
  <c r="Z246" i="2"/>
  <c r="X246" i="2"/>
  <c r="V246" i="2"/>
  <c r="AA245" i="2"/>
  <c r="Y245" i="2"/>
  <c r="W245" i="2"/>
  <c r="U245" i="2"/>
  <c r="Z244" i="2"/>
  <c r="X244" i="2"/>
  <c r="V244" i="2"/>
  <c r="AA243" i="2"/>
  <c r="Y243" i="2"/>
  <c r="W243" i="2"/>
  <c r="U243" i="2"/>
  <c r="Z242" i="2"/>
  <c r="X242" i="2"/>
  <c r="V242" i="2"/>
  <c r="AA241" i="2"/>
  <c r="Y241" i="2"/>
  <c r="W241" i="2"/>
  <c r="U241" i="2"/>
  <c r="Z240" i="2"/>
  <c r="X240" i="2"/>
  <c r="V240" i="2"/>
  <c r="AA239" i="2"/>
  <c r="Y239" i="2"/>
  <c r="W239" i="2"/>
  <c r="U239" i="2"/>
  <c r="Z238" i="2"/>
  <c r="X238" i="2"/>
  <c r="V238" i="2"/>
  <c r="AA237" i="2"/>
  <c r="Y237" i="2"/>
  <c r="W237" i="2"/>
  <c r="U237" i="2"/>
  <c r="Z236" i="2"/>
  <c r="X236" i="2"/>
  <c r="V236" i="2"/>
  <c r="AA235" i="2"/>
  <c r="Y235" i="2"/>
  <c r="W235" i="2"/>
  <c r="U235" i="2"/>
  <c r="Z234" i="2"/>
  <c r="X234" i="2"/>
  <c r="V234" i="2"/>
  <c r="AA233" i="2"/>
  <c r="Y233" i="2"/>
  <c r="W233" i="2"/>
  <c r="U233" i="2"/>
  <c r="S263" i="2"/>
  <c r="R263" i="2"/>
  <c r="Q263" i="2"/>
  <c r="P263" i="2"/>
  <c r="O263" i="2"/>
  <c r="N263" i="2"/>
  <c r="M263" i="2"/>
  <c r="S262" i="2"/>
  <c r="Q262" i="2"/>
  <c r="O262" i="2"/>
  <c r="M262" i="2"/>
  <c r="R261" i="2"/>
  <c r="P261" i="2"/>
  <c r="N261" i="2"/>
  <c r="S260" i="2"/>
  <c r="Q260" i="2"/>
  <c r="O260" i="2"/>
  <c r="M260" i="2"/>
  <c r="R259" i="2"/>
  <c r="P259" i="2"/>
  <c r="N259" i="2"/>
  <c r="S258" i="2"/>
  <c r="Q258" i="2"/>
  <c r="O258" i="2"/>
  <c r="M258" i="2"/>
  <c r="R257" i="2"/>
  <c r="P257" i="2"/>
  <c r="N257" i="2"/>
  <c r="S256" i="2"/>
  <c r="Q256" i="2"/>
  <c r="O256" i="2"/>
  <c r="M256" i="2"/>
  <c r="R255" i="2"/>
  <c r="P255" i="2"/>
  <c r="N255" i="2"/>
  <c r="S254" i="2"/>
  <c r="Q254" i="2"/>
  <c r="O254" i="2"/>
  <c r="M254" i="2"/>
  <c r="R253" i="2"/>
  <c r="P253" i="2"/>
  <c r="N253" i="2"/>
  <c r="S252" i="2"/>
  <c r="Q252" i="2"/>
  <c r="O252" i="2"/>
  <c r="M252" i="2"/>
  <c r="R251" i="2"/>
  <c r="P251" i="2"/>
  <c r="N251" i="2"/>
  <c r="S250" i="2"/>
  <c r="Q250" i="2"/>
  <c r="O250" i="2"/>
  <c r="M250" i="2"/>
  <c r="R249" i="2"/>
  <c r="P249" i="2"/>
  <c r="N249" i="2"/>
  <c r="S248" i="2"/>
  <c r="Q248" i="2"/>
  <c r="O248" i="2"/>
  <c r="M248" i="2"/>
  <c r="R247" i="2"/>
  <c r="P247" i="2"/>
  <c r="N247" i="2"/>
  <c r="S246" i="2"/>
  <c r="Q246" i="2"/>
  <c r="O246" i="2"/>
  <c r="M246" i="2"/>
  <c r="R245" i="2"/>
  <c r="P245" i="2"/>
  <c r="N245" i="2"/>
  <c r="S244" i="2"/>
  <c r="Q244" i="2"/>
  <c r="O244" i="2"/>
  <c r="M244" i="2"/>
  <c r="R243" i="2"/>
  <c r="P243" i="2"/>
  <c r="N243" i="2"/>
  <c r="S242" i="2"/>
  <c r="Q242" i="2"/>
  <c r="O242" i="2"/>
  <c r="M242" i="2"/>
  <c r="R241" i="2"/>
  <c r="P241" i="2"/>
  <c r="N241" i="2"/>
  <c r="S240" i="2"/>
  <c r="Q240" i="2"/>
  <c r="O240" i="2"/>
  <c r="M240" i="2"/>
  <c r="R239" i="2"/>
  <c r="P239" i="2"/>
  <c r="N239" i="2"/>
  <c r="S238" i="2"/>
  <c r="Q238" i="2"/>
  <c r="O238" i="2"/>
  <c r="M238" i="2"/>
  <c r="R237" i="2"/>
  <c r="P237" i="2"/>
  <c r="N237" i="2"/>
  <c r="S236" i="2"/>
  <c r="Q236" i="2"/>
  <c r="O236" i="2"/>
  <c r="M236" i="2"/>
  <c r="R235" i="2"/>
  <c r="P235" i="2"/>
  <c r="N235" i="2"/>
  <c r="S234" i="2"/>
  <c r="Q234" i="2"/>
  <c r="O234" i="2"/>
  <c r="M234" i="2"/>
  <c r="R233" i="2"/>
  <c r="P233" i="2"/>
  <c r="N233" i="2"/>
  <c r="K263" i="2"/>
  <c r="J263" i="2"/>
  <c r="I263" i="2"/>
  <c r="H263" i="2"/>
  <c r="G263" i="2"/>
  <c r="F263" i="2"/>
  <c r="E263" i="2"/>
  <c r="J262" i="2"/>
  <c r="H262" i="2"/>
  <c r="F262" i="2"/>
  <c r="K261" i="2"/>
  <c r="I261" i="2"/>
  <c r="G261" i="2"/>
  <c r="E261" i="2"/>
  <c r="J260" i="2"/>
  <c r="H260" i="2"/>
  <c r="F260" i="2"/>
  <c r="K259" i="2"/>
  <c r="I259" i="2"/>
  <c r="G259" i="2"/>
  <c r="E259" i="2"/>
  <c r="J258" i="2"/>
  <c r="H258" i="2"/>
  <c r="F258" i="2"/>
  <c r="K257" i="2"/>
  <c r="I257" i="2"/>
  <c r="G257" i="2"/>
  <c r="E257" i="2"/>
  <c r="J256" i="2"/>
  <c r="H256" i="2"/>
  <c r="F256" i="2"/>
  <c r="K255" i="2"/>
  <c r="I255" i="2"/>
  <c r="G255" i="2"/>
  <c r="E255" i="2"/>
  <c r="J254" i="2"/>
  <c r="H254" i="2"/>
  <c r="F254" i="2"/>
  <c r="K253" i="2"/>
  <c r="I253" i="2"/>
  <c r="G253" i="2"/>
  <c r="E253" i="2"/>
  <c r="J252" i="2"/>
  <c r="H252" i="2"/>
  <c r="F252" i="2"/>
  <c r="K251" i="2"/>
  <c r="I251" i="2"/>
  <c r="G251" i="2"/>
  <c r="E251" i="2"/>
  <c r="J250" i="2"/>
  <c r="H250" i="2"/>
  <c r="F250" i="2"/>
  <c r="K249" i="2"/>
  <c r="I249" i="2"/>
  <c r="G249" i="2"/>
  <c r="E249" i="2"/>
  <c r="J248" i="2"/>
  <c r="H248" i="2"/>
  <c r="F248" i="2"/>
  <c r="K247" i="2"/>
  <c r="I247" i="2"/>
  <c r="G247" i="2"/>
  <c r="E247" i="2"/>
  <c r="J246" i="2"/>
  <c r="H246" i="2"/>
  <c r="F246" i="2"/>
  <c r="K245" i="2"/>
  <c r="I245" i="2"/>
  <c r="G245" i="2"/>
  <c r="E245" i="2"/>
  <c r="J244" i="2"/>
  <c r="H244" i="2"/>
  <c r="F244" i="2"/>
  <c r="K243" i="2"/>
  <c r="I243" i="2"/>
  <c r="G243" i="2"/>
  <c r="E243" i="2"/>
  <c r="J242" i="2"/>
  <c r="H242" i="2"/>
  <c r="F242" i="2"/>
  <c r="K241" i="2"/>
  <c r="I241" i="2"/>
  <c r="G241" i="2"/>
  <c r="E241" i="2"/>
  <c r="J240" i="2"/>
  <c r="H240" i="2"/>
  <c r="F240" i="2"/>
  <c r="K239" i="2"/>
  <c r="I239" i="2"/>
  <c r="G239" i="2"/>
  <c r="E239" i="2"/>
  <c r="J238" i="2"/>
  <c r="H238" i="2"/>
  <c r="F238" i="2"/>
  <c r="K237" i="2"/>
  <c r="I237" i="2"/>
  <c r="G237" i="2"/>
  <c r="E237" i="2"/>
  <c r="J236" i="2"/>
  <c r="H236" i="2"/>
  <c r="F236" i="2"/>
  <c r="K235" i="2"/>
  <c r="I235" i="2"/>
  <c r="G235" i="2"/>
  <c r="E235" i="2"/>
  <c r="J234" i="2"/>
  <c r="H234" i="2"/>
  <c r="F234" i="2"/>
  <c r="K233" i="2"/>
  <c r="I233" i="2"/>
  <c r="G233" i="2"/>
  <c r="E233" i="2"/>
  <c r="AD364" i="2" l="1"/>
  <c r="AF364" i="2"/>
  <c r="AF785" i="2" s="1"/>
  <c r="AH364" i="2"/>
  <c r="AC365" i="2"/>
  <c r="AC786" i="2" s="1"/>
  <c r="AE365" i="2"/>
  <c r="AG365" i="2"/>
  <c r="AG786" i="2" s="1"/>
  <c r="AI365" i="2"/>
  <c r="AI786" i="2" s="1"/>
  <c r="B1527" i="2"/>
  <c r="B1492" i="2"/>
  <c r="B1562" i="2"/>
  <c r="B1598" i="2" s="1"/>
  <c r="B1702" i="2"/>
  <c r="B1632" i="2"/>
  <c r="B1667" i="2"/>
  <c r="AD366" i="2"/>
  <c r="AD787" i="2" s="1"/>
  <c r="AF366" i="2"/>
  <c r="AH366" i="2"/>
  <c r="AH787" i="2" s="1"/>
  <c r="AC367" i="2"/>
  <c r="AE367" i="2"/>
  <c r="AE788" i="2" s="1"/>
  <c r="AG367" i="2"/>
  <c r="AG788" i="2" s="1"/>
  <c r="AI367" i="2"/>
  <c r="AI788" i="2" s="1"/>
  <c r="G374" i="2"/>
  <c r="K374" i="2"/>
  <c r="H375" i="2"/>
  <c r="E376" i="2"/>
  <c r="I376" i="2"/>
  <c r="F377" i="2"/>
  <c r="J377" i="2"/>
  <c r="G378" i="2"/>
  <c r="K378" i="2"/>
  <c r="H379" i="2"/>
  <c r="E380" i="2"/>
  <c r="I380" i="2"/>
  <c r="F381" i="2"/>
  <c r="J381" i="2"/>
  <c r="G382" i="2"/>
  <c r="K382" i="2"/>
  <c r="H383" i="2"/>
  <c r="E384" i="2"/>
  <c r="I384" i="2"/>
  <c r="F385" i="2"/>
  <c r="J385" i="2"/>
  <c r="G386" i="2"/>
  <c r="K386" i="2"/>
  <c r="H387" i="2"/>
  <c r="E388" i="2"/>
  <c r="I388" i="2"/>
  <c r="F389" i="2"/>
  <c r="J389" i="2"/>
  <c r="G390" i="2"/>
  <c r="K390" i="2"/>
  <c r="H391" i="2"/>
  <c r="E392" i="2"/>
  <c r="I392" i="2"/>
  <c r="F393" i="2"/>
  <c r="J393" i="2"/>
  <c r="G394" i="2"/>
  <c r="K394" i="2"/>
  <c r="H395" i="2"/>
  <c r="E396" i="2"/>
  <c r="I396" i="2"/>
  <c r="F397" i="2"/>
  <c r="J397" i="2"/>
  <c r="G398" i="2"/>
  <c r="K398" i="2"/>
  <c r="H399" i="2"/>
  <c r="E400" i="2"/>
  <c r="I400" i="2"/>
  <c r="F401" i="2"/>
  <c r="J401" i="2"/>
  <c r="G402" i="2"/>
  <c r="K402" i="2"/>
  <c r="H403" i="2"/>
  <c r="E404" i="2"/>
  <c r="K404" i="2"/>
  <c r="P374" i="2"/>
  <c r="M375" i="2"/>
  <c r="Q375" i="2"/>
  <c r="N376" i="2"/>
  <c r="R376" i="2"/>
  <c r="O377" i="2"/>
  <c r="Q377" i="2"/>
  <c r="P378" i="2"/>
  <c r="M379" i="2"/>
  <c r="Q379" i="2"/>
  <c r="N380" i="2"/>
  <c r="P380" i="2"/>
  <c r="M381" i="2"/>
  <c r="Q381" i="2"/>
  <c r="N382" i="2"/>
  <c r="R382" i="2"/>
  <c r="O383" i="2"/>
  <c r="S383" i="2"/>
  <c r="P384" i="2"/>
  <c r="R384" i="2"/>
  <c r="O385" i="2"/>
  <c r="S385" i="2"/>
  <c r="P386" i="2"/>
  <c r="M387" i="2"/>
  <c r="Q387" i="2"/>
  <c r="N388" i="2"/>
  <c r="R388" i="2"/>
  <c r="O389" i="2"/>
  <c r="S389" i="2"/>
  <c r="P390" i="2"/>
  <c r="M391" i="2"/>
  <c r="Q391" i="2"/>
  <c r="N392" i="2"/>
  <c r="R392" i="2"/>
  <c r="O393" i="2"/>
  <c r="S393" i="2"/>
  <c r="P394" i="2"/>
  <c r="M395" i="2"/>
  <c r="Q395" i="2"/>
  <c r="N396" i="2"/>
  <c r="P396" i="2"/>
  <c r="M397" i="2"/>
  <c r="Q397" i="2"/>
  <c r="N398" i="2"/>
  <c r="R398" i="2"/>
  <c r="O399" i="2"/>
  <c r="Q399" i="2"/>
  <c r="N400" i="2"/>
  <c r="R400" i="2"/>
  <c r="O401" i="2"/>
  <c r="Q401" i="2"/>
  <c r="N402" i="2"/>
  <c r="R402" i="2"/>
  <c r="O403" i="2"/>
  <c r="S403" i="2"/>
  <c r="P404" i="2"/>
  <c r="U374" i="2"/>
  <c r="Y374" i="2"/>
  <c r="V375" i="2"/>
  <c r="Z375" i="2"/>
  <c r="W376" i="2"/>
  <c r="Y376" i="2"/>
  <c r="V377" i="2"/>
  <c r="Z377" i="2"/>
  <c r="W378" i="2"/>
  <c r="AA378" i="2"/>
  <c r="X379" i="2"/>
  <c r="U380" i="2"/>
  <c r="Y380" i="2"/>
  <c r="V381" i="2"/>
  <c r="Z381" i="2"/>
  <c r="W382" i="2"/>
  <c r="AA382" i="2"/>
  <c r="X383" i="2"/>
  <c r="U384" i="2"/>
  <c r="Y384" i="2"/>
  <c r="V385" i="2"/>
  <c r="Z385" i="2"/>
  <c r="W386" i="2"/>
  <c r="AA386" i="2"/>
  <c r="X387" i="2"/>
  <c r="U388" i="2"/>
  <c r="Y388" i="2"/>
  <c r="V389" i="2"/>
  <c r="X389" i="2"/>
  <c r="U390" i="2"/>
  <c r="Y390" i="2"/>
  <c r="AA390" i="2"/>
  <c r="X391" i="2"/>
  <c r="U392" i="2"/>
  <c r="Y392" i="2"/>
  <c r="V393" i="2"/>
  <c r="Z393" i="2"/>
  <c r="W394" i="2"/>
  <c r="AA394" i="2"/>
  <c r="X395" i="2"/>
  <c r="Z395" i="2"/>
  <c r="W396" i="2"/>
  <c r="AA396" i="2"/>
  <c r="X397" i="2"/>
  <c r="U398" i="2"/>
  <c r="Y398" i="2"/>
  <c r="V399" i="2"/>
  <c r="X399" i="2"/>
  <c r="U400" i="2"/>
  <c r="Y400" i="2"/>
  <c r="V401" i="2"/>
  <c r="X401" i="2"/>
  <c r="U402" i="2"/>
  <c r="Y402" i="2"/>
  <c r="V403" i="2"/>
  <c r="Z403" i="2"/>
  <c r="W404" i="2"/>
  <c r="Y404" i="2"/>
  <c r="AD374" i="2"/>
  <c r="AH374" i="2"/>
  <c r="AE375" i="2"/>
  <c r="AG375" i="2"/>
  <c r="AD376" i="2"/>
  <c r="AH376" i="2"/>
  <c r="AE377" i="2"/>
  <c r="AG377" i="2"/>
  <c r="AD378" i="2"/>
  <c r="AH378" i="2"/>
  <c r="AE379" i="2"/>
  <c r="AI379" i="2"/>
  <c r="AD380" i="2"/>
  <c r="AH380" i="2"/>
  <c r="AE381" i="2"/>
  <c r="AI381" i="2"/>
  <c r="AF382" i="2"/>
  <c r="AC383" i="2"/>
  <c r="AG383" i="2"/>
  <c r="AD384" i="2"/>
  <c r="AF384" i="2"/>
  <c r="AC385" i="2"/>
  <c r="AE385" i="2"/>
  <c r="AG385" i="2"/>
  <c r="E374" i="2"/>
  <c r="I374" i="2"/>
  <c r="F375" i="2"/>
  <c r="J375" i="2"/>
  <c r="G376" i="2"/>
  <c r="K376" i="2"/>
  <c r="H377" i="2"/>
  <c r="E378" i="2"/>
  <c r="I378" i="2"/>
  <c r="F379" i="2"/>
  <c r="J379" i="2"/>
  <c r="G380" i="2"/>
  <c r="K380" i="2"/>
  <c r="H381" i="2"/>
  <c r="E382" i="2"/>
  <c r="I382" i="2"/>
  <c r="F383" i="2"/>
  <c r="J383" i="2"/>
  <c r="G384" i="2"/>
  <c r="K384" i="2"/>
  <c r="H385" i="2"/>
  <c r="E386" i="2"/>
  <c r="I386" i="2"/>
  <c r="F387" i="2"/>
  <c r="J387" i="2"/>
  <c r="G388" i="2"/>
  <c r="K388" i="2"/>
  <c r="H389" i="2"/>
  <c r="E390" i="2"/>
  <c r="I390" i="2"/>
  <c r="F391" i="2"/>
  <c r="J391" i="2"/>
  <c r="G392" i="2"/>
  <c r="K392" i="2"/>
  <c r="H393" i="2"/>
  <c r="E394" i="2"/>
  <c r="I394" i="2"/>
  <c r="F395" i="2"/>
  <c r="J395" i="2"/>
  <c r="G396" i="2"/>
  <c r="K396" i="2"/>
  <c r="H397" i="2"/>
  <c r="E398" i="2"/>
  <c r="I398" i="2"/>
  <c r="F399" i="2"/>
  <c r="J399" i="2"/>
  <c r="G400" i="2"/>
  <c r="K400" i="2"/>
  <c r="H401" i="2"/>
  <c r="E402" i="2"/>
  <c r="I402" i="2"/>
  <c r="F403" i="2"/>
  <c r="J403" i="2"/>
  <c r="G404" i="2"/>
  <c r="I404" i="2"/>
  <c r="N374" i="2"/>
  <c r="R374" i="2"/>
  <c r="O375" i="2"/>
  <c r="S375" i="2"/>
  <c r="P376" i="2"/>
  <c r="M377" i="2"/>
  <c r="S377" i="2"/>
  <c r="N378" i="2"/>
  <c r="R378" i="2"/>
  <c r="O379" i="2"/>
  <c r="S379" i="2"/>
  <c r="R380" i="2"/>
  <c r="O381" i="2"/>
  <c r="S381" i="2"/>
  <c r="P382" i="2"/>
  <c r="M383" i="2"/>
  <c r="Q383" i="2"/>
  <c r="N384" i="2"/>
  <c r="M385" i="2"/>
  <c r="Q385" i="2"/>
  <c r="N386" i="2"/>
  <c r="R386" i="2"/>
  <c r="O387" i="2"/>
  <c r="S387" i="2"/>
  <c r="P388" i="2"/>
  <c r="M389" i="2"/>
  <c r="Q389" i="2"/>
  <c r="N390" i="2"/>
  <c r="R390" i="2"/>
  <c r="O391" i="2"/>
  <c r="S391" i="2"/>
  <c r="P392" i="2"/>
  <c r="M393" i="2"/>
  <c r="Q393" i="2"/>
  <c r="N394" i="2"/>
  <c r="R394" i="2"/>
  <c r="O395" i="2"/>
  <c r="S395" i="2"/>
  <c r="R396" i="2"/>
  <c r="O397" i="2"/>
  <c r="S397" i="2"/>
  <c r="P398" i="2"/>
  <c r="M399" i="2"/>
  <c r="S399" i="2"/>
  <c r="P400" i="2"/>
  <c r="M401" i="2"/>
  <c r="S401" i="2"/>
  <c r="P402" i="2"/>
  <c r="M403" i="2"/>
  <c r="Q403" i="2"/>
  <c r="N404" i="2"/>
  <c r="R404" i="2"/>
  <c r="W374" i="2"/>
  <c r="AA374" i="2"/>
  <c r="X375" i="2"/>
  <c r="U376" i="2"/>
  <c r="AA376" i="2"/>
  <c r="X377" i="2"/>
  <c r="U378" i="2"/>
  <c r="Y378" i="2"/>
  <c r="V379" i="2"/>
  <c r="Z379" i="2"/>
  <c r="W380" i="2"/>
  <c r="AA380" i="2"/>
  <c r="X381" i="2"/>
  <c r="U382" i="2"/>
  <c r="Y382" i="2"/>
  <c r="V383" i="2"/>
  <c r="Z383" i="2"/>
  <c r="W384" i="2"/>
  <c r="AA384" i="2"/>
  <c r="X385" i="2"/>
  <c r="U386" i="2"/>
  <c r="Y386" i="2"/>
  <c r="V387" i="2"/>
  <c r="Z387" i="2"/>
  <c r="W388" i="2"/>
  <c r="AA388" i="2"/>
  <c r="Z389" i="2"/>
  <c r="W390" i="2"/>
  <c r="V391" i="2"/>
  <c r="Z391" i="2"/>
  <c r="W392" i="2"/>
  <c r="AA392" i="2"/>
  <c r="X393" i="2"/>
  <c r="U394" i="2"/>
  <c r="Y394" i="2"/>
  <c r="V395" i="2"/>
  <c r="U396" i="2"/>
  <c r="Y396" i="2"/>
  <c r="V397" i="2"/>
  <c r="Z397" i="2"/>
  <c r="W398" i="2"/>
  <c r="AA398" i="2"/>
  <c r="Z399" i="2"/>
  <c r="W400" i="2"/>
  <c r="AA400" i="2"/>
  <c r="Z401" i="2"/>
  <c r="W402" i="2"/>
  <c r="AA402" i="2"/>
  <c r="X403" i="2"/>
  <c r="U404" i="2"/>
  <c r="AA404" i="2"/>
  <c r="AF374" i="2"/>
  <c r="AC375" i="2"/>
  <c r="AI375" i="2"/>
  <c r="AF376" i="2"/>
  <c r="AC377" i="2"/>
  <c r="AI377" i="2"/>
  <c r="AF378" i="2"/>
  <c r="AC379" i="2"/>
  <c r="AG379" i="2"/>
  <c r="AF380" i="2"/>
  <c r="AC381" i="2"/>
  <c r="AG381" i="2"/>
  <c r="AD382" i="2"/>
  <c r="AH382" i="2"/>
  <c r="AE383" i="2"/>
  <c r="AI383" i="2"/>
  <c r="AH384" i="2"/>
  <c r="AI385" i="2"/>
  <c r="AD386" i="2"/>
  <c r="AH386" i="2"/>
  <c r="AE387" i="2"/>
  <c r="AI387" i="2"/>
  <c r="AF388" i="2"/>
  <c r="AC389" i="2"/>
  <c r="AG389" i="2"/>
  <c r="AD390" i="2"/>
  <c r="AH390" i="2"/>
  <c r="AC391" i="2"/>
  <c r="AG391" i="2"/>
  <c r="AD392" i="2"/>
  <c r="AH392" i="2"/>
  <c r="AE393" i="2"/>
  <c r="AI393" i="2"/>
  <c r="AF394" i="2"/>
  <c r="AC395" i="2"/>
  <c r="AG395" i="2"/>
  <c r="AD396" i="2"/>
  <c r="AH396" i="2"/>
  <c r="AC397" i="2"/>
  <c r="AG397" i="2"/>
  <c r="AD398" i="2"/>
  <c r="AH398" i="2"/>
  <c r="AE399" i="2"/>
  <c r="AI399" i="2"/>
  <c r="AF400" i="2"/>
  <c r="AC401" i="2"/>
  <c r="AG401" i="2"/>
  <c r="AF402" i="2"/>
  <c r="AC403" i="2"/>
  <c r="AG403" i="2"/>
  <c r="AD404" i="2"/>
  <c r="AH404" i="2"/>
  <c r="G479" i="2"/>
  <c r="K479" i="2"/>
  <c r="H480" i="2"/>
  <c r="E481" i="2"/>
  <c r="I481" i="2"/>
  <c r="F482" i="2"/>
  <c r="J482" i="2"/>
  <c r="G483" i="2"/>
  <c r="K483" i="2"/>
  <c r="H484" i="2"/>
  <c r="E485" i="2"/>
  <c r="I485" i="2"/>
  <c r="F486" i="2"/>
  <c r="J486" i="2"/>
  <c r="G487" i="2"/>
  <c r="K487" i="2"/>
  <c r="H488" i="2"/>
  <c r="E489" i="2"/>
  <c r="I489" i="2"/>
  <c r="F490" i="2"/>
  <c r="J490" i="2"/>
  <c r="G491" i="2"/>
  <c r="K491" i="2"/>
  <c r="H492" i="2"/>
  <c r="E493" i="2"/>
  <c r="I493" i="2"/>
  <c r="F494" i="2"/>
  <c r="J494" i="2"/>
  <c r="G495" i="2"/>
  <c r="K495" i="2"/>
  <c r="H496" i="2"/>
  <c r="E497" i="2"/>
  <c r="I497" i="2"/>
  <c r="F498" i="2"/>
  <c r="J498" i="2"/>
  <c r="G499" i="2"/>
  <c r="K499" i="2"/>
  <c r="H500" i="2"/>
  <c r="E501" i="2"/>
  <c r="I501" i="2"/>
  <c r="F502" i="2"/>
  <c r="J502" i="2"/>
  <c r="G503" i="2"/>
  <c r="K503" i="2"/>
  <c r="H504" i="2"/>
  <c r="E505" i="2"/>
  <c r="I505" i="2"/>
  <c r="F506" i="2"/>
  <c r="J506" i="2"/>
  <c r="G507" i="2"/>
  <c r="K507" i="2"/>
  <c r="H508" i="2"/>
  <c r="E509" i="2"/>
  <c r="I509" i="2"/>
  <c r="N479" i="2"/>
  <c r="R479" i="2"/>
  <c r="O480" i="2"/>
  <c r="S480" i="2"/>
  <c r="P481" i="2"/>
  <c r="M482" i="2"/>
  <c r="Q482" i="2"/>
  <c r="N483" i="2"/>
  <c r="R483" i="2"/>
  <c r="O484" i="2"/>
  <c r="S484" i="2"/>
  <c r="P485" i="2"/>
  <c r="M486" i="2"/>
  <c r="Q486" i="2"/>
  <c r="N487" i="2"/>
  <c r="R487" i="2"/>
  <c r="O488" i="2"/>
  <c r="S488" i="2"/>
  <c r="N489" i="2"/>
  <c r="R489" i="2"/>
  <c r="O490" i="2"/>
  <c r="S490" i="2"/>
  <c r="P491" i="2"/>
  <c r="M492" i="2"/>
  <c r="Q492" i="2"/>
  <c r="N493" i="2"/>
  <c r="R493" i="2"/>
  <c r="O494" i="2"/>
  <c r="S494" i="2"/>
  <c r="P495" i="2"/>
  <c r="M496" i="2"/>
  <c r="Q496" i="2"/>
  <c r="N497" i="2"/>
  <c r="R497" i="2"/>
  <c r="O498" i="2"/>
  <c r="S498" i="2"/>
  <c r="P499" i="2"/>
  <c r="M500" i="2"/>
  <c r="Q500" i="2"/>
  <c r="N501" i="2"/>
  <c r="R501" i="2"/>
  <c r="O502" i="2"/>
  <c r="S502" i="2"/>
  <c r="P503" i="2"/>
  <c r="M504" i="2"/>
  <c r="Q504" i="2"/>
  <c r="N505" i="2"/>
  <c r="R505" i="2"/>
  <c r="O506" i="2"/>
  <c r="S506" i="2"/>
  <c r="P507" i="2"/>
  <c r="M508" i="2"/>
  <c r="Q508" i="2"/>
  <c r="N509" i="2"/>
  <c r="R509" i="2"/>
  <c r="W479" i="2"/>
  <c r="AA479" i="2"/>
  <c r="X480" i="2"/>
  <c r="U481" i="2"/>
  <c r="Y481" i="2"/>
  <c r="V482" i="2"/>
  <c r="Z482" i="2"/>
  <c r="W483" i="2"/>
  <c r="AA483" i="2"/>
  <c r="X484" i="2"/>
  <c r="U485" i="2"/>
  <c r="Y485" i="2"/>
  <c r="V486" i="2"/>
  <c r="Z486" i="2"/>
  <c r="W487" i="2"/>
  <c r="AA487" i="2"/>
  <c r="X488" i="2"/>
  <c r="U489" i="2"/>
  <c r="Y489" i="2"/>
  <c r="V490" i="2"/>
  <c r="Z490" i="2"/>
  <c r="W491" i="2"/>
  <c r="AA491" i="2"/>
  <c r="X492" i="2"/>
  <c r="U493" i="2"/>
  <c r="Y493" i="2"/>
  <c r="V494" i="2"/>
  <c r="Z494" i="2"/>
  <c r="W495" i="2"/>
  <c r="AA495" i="2"/>
  <c r="X496" i="2"/>
  <c r="U497" i="2"/>
  <c r="W497" i="2"/>
  <c r="AA497" i="2"/>
  <c r="X498" i="2"/>
  <c r="U499" i="2"/>
  <c r="Y499" i="2"/>
  <c r="V500" i="2"/>
  <c r="Z500" i="2"/>
  <c r="W501" i="2"/>
  <c r="AA501" i="2"/>
  <c r="X502" i="2"/>
  <c r="U503" i="2"/>
  <c r="Y503" i="2"/>
  <c r="V504" i="2"/>
  <c r="Z504" i="2"/>
  <c r="W505" i="2"/>
  <c r="AA505" i="2"/>
  <c r="X506" i="2"/>
  <c r="U507" i="2"/>
  <c r="Y507" i="2"/>
  <c r="V508" i="2"/>
  <c r="Z508" i="2"/>
  <c r="W509" i="2"/>
  <c r="AA509" i="2"/>
  <c r="AF479" i="2"/>
  <c r="AC480" i="2"/>
  <c r="AG480" i="2"/>
  <c r="AD481" i="2"/>
  <c r="AH481" i="2"/>
  <c r="AC482" i="2"/>
  <c r="AG482" i="2"/>
  <c r="AD483" i="2"/>
  <c r="AH483" i="2"/>
  <c r="AE484" i="2"/>
  <c r="AI484" i="2"/>
  <c r="AD485" i="2"/>
  <c r="AH485" i="2"/>
  <c r="AE486" i="2"/>
  <c r="AI486" i="2"/>
  <c r="AF487" i="2"/>
  <c r="AC488" i="2"/>
  <c r="AG488" i="2"/>
  <c r="AD489" i="2"/>
  <c r="AH489" i="2"/>
  <c r="AE490" i="2"/>
  <c r="AI490" i="2"/>
  <c r="AF491" i="2"/>
  <c r="AC492" i="2"/>
  <c r="AG492" i="2"/>
  <c r="AD493" i="2"/>
  <c r="AH493" i="2"/>
  <c r="AE494" i="2"/>
  <c r="AI494" i="2"/>
  <c r="AF495" i="2"/>
  <c r="AC496" i="2"/>
  <c r="AG496" i="2"/>
  <c r="AD497" i="2"/>
  <c r="AH497" i="2"/>
  <c r="AE498" i="2"/>
  <c r="AI498" i="2"/>
  <c r="AF499" i="2"/>
  <c r="AC500" i="2"/>
  <c r="AG500" i="2"/>
  <c r="AD501" i="2"/>
  <c r="AH501" i="2"/>
  <c r="AE502" i="2"/>
  <c r="AG502" i="2"/>
  <c r="AD503" i="2"/>
  <c r="AH503" i="2"/>
  <c r="AE504" i="2"/>
  <c r="AI504" i="2"/>
  <c r="AF505" i="2"/>
  <c r="AC506" i="2"/>
  <c r="AI506" i="2"/>
  <c r="AF507" i="2"/>
  <c r="AC508" i="2"/>
  <c r="AG508" i="2"/>
  <c r="AD509" i="2"/>
  <c r="AH509" i="2"/>
  <c r="G619" i="2"/>
  <c r="K619" i="2"/>
  <c r="H620" i="2"/>
  <c r="E621" i="2"/>
  <c r="G621" i="2"/>
  <c r="K621" i="2"/>
  <c r="H622" i="2"/>
  <c r="E623" i="2"/>
  <c r="G623" i="2"/>
  <c r="I623" i="2"/>
  <c r="F624" i="2"/>
  <c r="H624" i="2"/>
  <c r="J624" i="2"/>
  <c r="E625" i="2"/>
  <c r="G625" i="2"/>
  <c r="I625" i="2"/>
  <c r="K625" i="2"/>
  <c r="F626" i="2"/>
  <c r="H626" i="2"/>
  <c r="J626" i="2"/>
  <c r="E627" i="2"/>
  <c r="G627" i="2"/>
  <c r="I627" i="2"/>
  <c r="K627" i="2"/>
  <c r="F628" i="2"/>
  <c r="H628" i="2"/>
  <c r="J628" i="2"/>
  <c r="E629" i="2"/>
  <c r="G629" i="2"/>
  <c r="I629" i="2"/>
  <c r="K629" i="2"/>
  <c r="F630" i="2"/>
  <c r="H630" i="2"/>
  <c r="J630" i="2"/>
  <c r="G631" i="2"/>
  <c r="I631" i="2"/>
  <c r="K631" i="2"/>
  <c r="F632" i="2"/>
  <c r="H632" i="2"/>
  <c r="J632" i="2"/>
  <c r="E633" i="2"/>
  <c r="G633" i="2"/>
  <c r="I633" i="2"/>
  <c r="K633" i="2"/>
  <c r="F634" i="2"/>
  <c r="H634" i="2"/>
  <c r="J634" i="2"/>
  <c r="E635" i="2"/>
  <c r="G635" i="2"/>
  <c r="I635" i="2"/>
  <c r="K635" i="2"/>
  <c r="F636" i="2"/>
  <c r="H636" i="2"/>
  <c r="J636" i="2"/>
  <c r="E637" i="2"/>
  <c r="G637" i="2"/>
  <c r="I637" i="2"/>
  <c r="K637" i="2"/>
  <c r="F638" i="2"/>
  <c r="H638" i="2"/>
  <c r="J638" i="2"/>
  <c r="E639" i="2"/>
  <c r="G639" i="2"/>
  <c r="I639" i="2"/>
  <c r="K639" i="2"/>
  <c r="F640" i="2"/>
  <c r="H640" i="2"/>
  <c r="J640" i="2"/>
  <c r="E641" i="2"/>
  <c r="G641" i="2"/>
  <c r="I641" i="2"/>
  <c r="K641" i="2"/>
  <c r="F642" i="2"/>
  <c r="H642" i="2"/>
  <c r="AF386" i="2"/>
  <c r="AC387" i="2"/>
  <c r="AG387" i="2"/>
  <c r="AD388" i="2"/>
  <c r="AH388" i="2"/>
  <c r="AE389" i="2"/>
  <c r="AI389" i="2"/>
  <c r="AF390" i="2"/>
  <c r="AE391" i="2"/>
  <c r="AI391" i="2"/>
  <c r="AF392" i="2"/>
  <c r="AC393" i="2"/>
  <c r="AG393" i="2"/>
  <c r="AD394" i="2"/>
  <c r="AH394" i="2"/>
  <c r="AE395" i="2"/>
  <c r="AI395" i="2"/>
  <c r="AF396" i="2"/>
  <c r="AE397" i="2"/>
  <c r="AI397" i="2"/>
  <c r="AF398" i="2"/>
  <c r="AC399" i="2"/>
  <c r="AG399" i="2"/>
  <c r="AD400" i="2"/>
  <c r="AH400" i="2"/>
  <c r="AE401" i="2"/>
  <c r="AI401" i="2"/>
  <c r="AD402" i="2"/>
  <c r="AH402" i="2"/>
  <c r="AE403" i="2"/>
  <c r="AI403" i="2"/>
  <c r="AF404" i="2"/>
  <c r="E479" i="2"/>
  <c r="I479" i="2"/>
  <c r="F480" i="2"/>
  <c r="J480" i="2"/>
  <c r="G481" i="2"/>
  <c r="K481" i="2"/>
  <c r="H482" i="2"/>
  <c r="E483" i="2"/>
  <c r="I483" i="2"/>
  <c r="F484" i="2"/>
  <c r="J484" i="2"/>
  <c r="G485" i="2"/>
  <c r="K485" i="2"/>
  <c r="H486" i="2"/>
  <c r="E487" i="2"/>
  <c r="I487" i="2"/>
  <c r="F488" i="2"/>
  <c r="J488" i="2"/>
  <c r="G489" i="2"/>
  <c r="K489" i="2"/>
  <c r="H490" i="2"/>
  <c r="E491" i="2"/>
  <c r="I491" i="2"/>
  <c r="F492" i="2"/>
  <c r="J492" i="2"/>
  <c r="G493" i="2"/>
  <c r="K493" i="2"/>
  <c r="H494" i="2"/>
  <c r="E495" i="2"/>
  <c r="I495" i="2"/>
  <c r="F496" i="2"/>
  <c r="J496" i="2"/>
  <c r="G497" i="2"/>
  <c r="K497" i="2"/>
  <c r="H498" i="2"/>
  <c r="E499" i="2"/>
  <c r="I499" i="2"/>
  <c r="F500" i="2"/>
  <c r="J500" i="2"/>
  <c r="G501" i="2"/>
  <c r="K501" i="2"/>
  <c r="H502" i="2"/>
  <c r="E503" i="2"/>
  <c r="I503" i="2"/>
  <c r="F504" i="2"/>
  <c r="J504" i="2"/>
  <c r="G505" i="2"/>
  <c r="K505" i="2"/>
  <c r="H506" i="2"/>
  <c r="E507" i="2"/>
  <c r="I507" i="2"/>
  <c r="F508" i="2"/>
  <c r="J508" i="2"/>
  <c r="G509" i="2"/>
  <c r="K509" i="2"/>
  <c r="P479" i="2"/>
  <c r="M480" i="2"/>
  <c r="Q480" i="2"/>
  <c r="N481" i="2"/>
  <c r="R481" i="2"/>
  <c r="O482" i="2"/>
  <c r="S482" i="2"/>
  <c r="P483" i="2"/>
  <c r="M484" i="2"/>
  <c r="Q484" i="2"/>
  <c r="N485" i="2"/>
  <c r="R485" i="2"/>
  <c r="O486" i="2"/>
  <c r="S486" i="2"/>
  <c r="P487" i="2"/>
  <c r="M488" i="2"/>
  <c r="Q488" i="2"/>
  <c r="P489" i="2"/>
  <c r="M490" i="2"/>
  <c r="Q490" i="2"/>
  <c r="N491" i="2"/>
  <c r="R491" i="2"/>
  <c r="O492" i="2"/>
  <c r="S492" i="2"/>
  <c r="P493" i="2"/>
  <c r="M494" i="2"/>
  <c r="Q494" i="2"/>
  <c r="N495" i="2"/>
  <c r="R495" i="2"/>
  <c r="O496" i="2"/>
  <c r="S496" i="2"/>
  <c r="P497" i="2"/>
  <c r="M498" i="2"/>
  <c r="Q498" i="2"/>
  <c r="N499" i="2"/>
  <c r="R499" i="2"/>
  <c r="O500" i="2"/>
  <c r="S500" i="2"/>
  <c r="P501" i="2"/>
  <c r="M502" i="2"/>
  <c r="Q502" i="2"/>
  <c r="N503" i="2"/>
  <c r="R503" i="2"/>
  <c r="O504" i="2"/>
  <c r="S504" i="2"/>
  <c r="P505" i="2"/>
  <c r="M506" i="2"/>
  <c r="Q506" i="2"/>
  <c r="N507" i="2"/>
  <c r="R507" i="2"/>
  <c r="O508" i="2"/>
  <c r="S508" i="2"/>
  <c r="P509" i="2"/>
  <c r="U479" i="2"/>
  <c r="Y479" i="2"/>
  <c r="V480" i="2"/>
  <c r="Z480" i="2"/>
  <c r="W481" i="2"/>
  <c r="AA481" i="2"/>
  <c r="X482" i="2"/>
  <c r="U483" i="2"/>
  <c r="Y483" i="2"/>
  <c r="V484" i="2"/>
  <c r="Z484" i="2"/>
  <c r="W485" i="2"/>
  <c r="AA485" i="2"/>
  <c r="X486" i="2"/>
  <c r="U487" i="2"/>
  <c r="Y487" i="2"/>
  <c r="V488" i="2"/>
  <c r="Z488" i="2"/>
  <c r="W489" i="2"/>
  <c r="AA489" i="2"/>
  <c r="X490" i="2"/>
  <c r="U491" i="2"/>
  <c r="Y491" i="2"/>
  <c r="V492" i="2"/>
  <c r="Z492" i="2"/>
  <c r="W493" i="2"/>
  <c r="AA493" i="2"/>
  <c r="X494" i="2"/>
  <c r="U495" i="2"/>
  <c r="Y495" i="2"/>
  <c r="V496" i="2"/>
  <c r="Z496" i="2"/>
  <c r="Y497" i="2"/>
  <c r="V498" i="2"/>
  <c r="Z498" i="2"/>
  <c r="W499" i="2"/>
  <c r="AA499" i="2"/>
  <c r="X500" i="2"/>
  <c r="U501" i="2"/>
  <c r="Y501" i="2"/>
  <c r="V502" i="2"/>
  <c r="Z502" i="2"/>
  <c r="W503" i="2"/>
  <c r="AA503" i="2"/>
  <c r="X504" i="2"/>
  <c r="U505" i="2"/>
  <c r="Y505" i="2"/>
  <c r="V506" i="2"/>
  <c r="Z506" i="2"/>
  <c r="W507" i="2"/>
  <c r="AA507" i="2"/>
  <c r="X508" i="2"/>
  <c r="U509" i="2"/>
  <c r="Y509" i="2"/>
  <c r="AD479" i="2"/>
  <c r="AH479" i="2"/>
  <c r="AE480" i="2"/>
  <c r="AI480" i="2"/>
  <c r="AF481" i="2"/>
  <c r="AE482" i="2"/>
  <c r="AI482" i="2"/>
  <c r="AF483" i="2"/>
  <c r="AC484" i="2"/>
  <c r="AG484" i="2"/>
  <c r="AF485" i="2"/>
  <c r="AC486" i="2"/>
  <c r="AG486" i="2"/>
  <c r="AD487" i="2"/>
  <c r="AH487" i="2"/>
  <c r="AE488" i="2"/>
  <c r="AI488" i="2"/>
  <c r="AF489" i="2"/>
  <c r="AC490" i="2"/>
  <c r="AG490" i="2"/>
  <c r="AD491" i="2"/>
  <c r="AH491" i="2"/>
  <c r="AE492" i="2"/>
  <c r="AI492" i="2"/>
  <c r="AF493" i="2"/>
  <c r="AC494" i="2"/>
  <c r="AG494" i="2"/>
  <c r="AD495" i="2"/>
  <c r="AH495" i="2"/>
  <c r="AE496" i="2"/>
  <c r="AI496" i="2"/>
  <c r="AF497" i="2"/>
  <c r="AC498" i="2"/>
  <c r="AG498" i="2"/>
  <c r="AD499" i="2"/>
  <c r="AH499" i="2"/>
  <c r="AE500" i="2"/>
  <c r="AI500" i="2"/>
  <c r="AF501" i="2"/>
  <c r="AC502" i="2"/>
  <c r="AI502" i="2"/>
  <c r="AF503" i="2"/>
  <c r="AC504" i="2"/>
  <c r="AG504" i="2"/>
  <c r="AD505" i="2"/>
  <c r="AH505" i="2"/>
  <c r="AE506" i="2"/>
  <c r="AG506" i="2"/>
  <c r="AD507" i="2"/>
  <c r="AH507" i="2"/>
  <c r="AE508" i="2"/>
  <c r="AI508" i="2"/>
  <c r="AF509" i="2"/>
  <c r="E619" i="2"/>
  <c r="I619" i="2"/>
  <c r="F620" i="2"/>
  <c r="J620" i="2"/>
  <c r="I621" i="2"/>
  <c r="F622" i="2"/>
  <c r="J622" i="2"/>
  <c r="K623" i="2"/>
  <c r="E631" i="2"/>
  <c r="J642" i="2"/>
  <c r="E643" i="2"/>
  <c r="G643" i="2"/>
  <c r="I643" i="2"/>
  <c r="K643" i="2"/>
  <c r="F644" i="2"/>
  <c r="H644" i="2"/>
  <c r="J644" i="2"/>
  <c r="E645" i="2"/>
  <c r="G645" i="2"/>
  <c r="I645" i="2"/>
  <c r="K645" i="2"/>
  <c r="F646" i="2"/>
  <c r="H646" i="2"/>
  <c r="J646" i="2"/>
  <c r="E647" i="2"/>
  <c r="G647" i="2"/>
  <c r="I647" i="2"/>
  <c r="K647" i="2"/>
  <c r="F648" i="2"/>
  <c r="H648" i="2"/>
  <c r="J648" i="2"/>
  <c r="E649" i="2"/>
  <c r="G649" i="2"/>
  <c r="I649" i="2"/>
  <c r="K649" i="2"/>
  <c r="N619" i="2"/>
  <c r="P619" i="2"/>
  <c r="R619" i="2"/>
  <c r="M620" i="2"/>
  <c r="O620" i="2"/>
  <c r="Q620" i="2"/>
  <c r="S620" i="2"/>
  <c r="N621" i="2"/>
  <c r="P621" i="2"/>
  <c r="R621" i="2"/>
  <c r="M622" i="2"/>
  <c r="O622" i="2"/>
  <c r="Q622" i="2"/>
  <c r="S622" i="2"/>
  <c r="N623" i="2"/>
  <c r="P623" i="2"/>
  <c r="R623" i="2"/>
  <c r="M624" i="2"/>
  <c r="O624" i="2"/>
  <c r="Q624" i="2"/>
  <c r="S624" i="2"/>
  <c r="N625" i="2"/>
  <c r="P625" i="2"/>
  <c r="R625" i="2"/>
  <c r="M626" i="2"/>
  <c r="O626" i="2"/>
  <c r="Q626" i="2"/>
  <c r="S626" i="2"/>
  <c r="N627" i="2"/>
  <c r="P627" i="2"/>
  <c r="R627" i="2"/>
  <c r="M628" i="2"/>
  <c r="O628" i="2"/>
  <c r="Q628" i="2"/>
  <c r="S628" i="2"/>
  <c r="N629" i="2"/>
  <c r="P629" i="2"/>
  <c r="R629" i="2"/>
  <c r="M630" i="2"/>
  <c r="O630" i="2"/>
  <c r="Q630" i="2"/>
  <c r="S630" i="2"/>
  <c r="N631" i="2"/>
  <c r="P631" i="2"/>
  <c r="R631" i="2"/>
  <c r="M632" i="2"/>
  <c r="O632" i="2"/>
  <c r="Q632" i="2"/>
  <c r="S632" i="2"/>
  <c r="N633" i="2"/>
  <c r="P633" i="2"/>
  <c r="R633" i="2"/>
  <c r="M634" i="2"/>
  <c r="O634" i="2"/>
  <c r="Q634" i="2"/>
  <c r="S634" i="2"/>
  <c r="N635" i="2"/>
  <c r="P635" i="2"/>
  <c r="R635" i="2"/>
  <c r="M636" i="2"/>
  <c r="O636" i="2"/>
  <c r="Q636" i="2"/>
  <c r="S636" i="2"/>
  <c r="N637" i="2"/>
  <c r="P637" i="2"/>
  <c r="R637" i="2"/>
  <c r="M638" i="2"/>
  <c r="O638" i="2"/>
  <c r="Q638" i="2"/>
  <c r="S638" i="2"/>
  <c r="N639" i="2"/>
  <c r="P639" i="2"/>
  <c r="R639" i="2"/>
  <c r="M640" i="2"/>
  <c r="O640" i="2"/>
  <c r="Q640" i="2"/>
  <c r="S640" i="2"/>
  <c r="N641" i="2"/>
  <c r="P641" i="2"/>
  <c r="R641" i="2"/>
  <c r="M642" i="2"/>
  <c r="O642" i="2"/>
  <c r="Q642" i="2"/>
  <c r="S642" i="2"/>
  <c r="N643" i="2"/>
  <c r="P643" i="2"/>
  <c r="R643" i="2"/>
  <c r="M644" i="2"/>
  <c r="O644" i="2"/>
  <c r="Q644" i="2"/>
  <c r="S644" i="2"/>
  <c r="N645" i="2"/>
  <c r="P645" i="2"/>
  <c r="R645" i="2"/>
  <c r="M646" i="2"/>
  <c r="O646" i="2"/>
  <c r="Q646" i="2"/>
  <c r="S646" i="2"/>
  <c r="N647" i="2"/>
  <c r="P647" i="2"/>
  <c r="R647" i="2"/>
  <c r="M648" i="2"/>
  <c r="O648" i="2"/>
  <c r="Q648" i="2"/>
  <c r="S648" i="2"/>
  <c r="N649" i="2"/>
  <c r="P649" i="2"/>
  <c r="R649" i="2"/>
  <c r="U619" i="2"/>
  <c r="W619" i="2"/>
  <c r="Y619" i="2"/>
  <c r="AA619" i="2"/>
  <c r="V620" i="2"/>
  <c r="X620" i="2"/>
  <c r="Z620" i="2"/>
  <c r="U621" i="2"/>
  <c r="W621" i="2"/>
  <c r="Y621" i="2"/>
  <c r="AA621" i="2"/>
  <c r="V622" i="2"/>
  <c r="X622" i="2"/>
  <c r="Z622" i="2"/>
  <c r="U623" i="2"/>
  <c r="W623" i="2"/>
  <c r="Y623" i="2"/>
  <c r="AA623" i="2"/>
  <c r="V624" i="2"/>
  <c r="X624" i="2"/>
  <c r="Z624" i="2"/>
  <c r="U625" i="2"/>
  <c r="W625" i="2"/>
  <c r="Y625" i="2"/>
  <c r="AA625" i="2"/>
  <c r="V626" i="2"/>
  <c r="X626" i="2"/>
  <c r="Z626" i="2"/>
  <c r="U627" i="2"/>
  <c r="W627" i="2"/>
  <c r="Y627" i="2"/>
  <c r="AA627" i="2"/>
  <c r="V628" i="2"/>
  <c r="X628" i="2"/>
  <c r="Z628" i="2"/>
  <c r="U629" i="2"/>
  <c r="W629" i="2"/>
  <c r="Y629" i="2"/>
  <c r="AA629" i="2"/>
  <c r="V630" i="2"/>
  <c r="X630" i="2"/>
  <c r="Z630" i="2"/>
  <c r="U631" i="2"/>
  <c r="W631" i="2"/>
  <c r="Y631" i="2"/>
  <c r="AA631" i="2"/>
  <c r="V632" i="2"/>
  <c r="X632" i="2"/>
  <c r="Z632" i="2"/>
  <c r="U633" i="2"/>
  <c r="W633" i="2"/>
  <c r="Y633" i="2"/>
  <c r="AA633" i="2"/>
  <c r="V634" i="2"/>
  <c r="X634" i="2"/>
  <c r="Z634" i="2"/>
  <c r="U635" i="2"/>
  <c r="W635" i="2"/>
  <c r="Y635" i="2"/>
  <c r="AA635" i="2"/>
  <c r="V636" i="2"/>
  <c r="X636" i="2"/>
  <c r="Z636" i="2"/>
  <c r="U637" i="2"/>
  <c r="W637" i="2"/>
  <c r="Y637" i="2"/>
  <c r="AA637" i="2"/>
  <c r="V638" i="2"/>
  <c r="X638" i="2"/>
  <c r="Z638" i="2"/>
  <c r="U639" i="2"/>
  <c r="W639" i="2"/>
  <c r="Y639" i="2"/>
  <c r="AA639" i="2"/>
  <c r="V640" i="2"/>
  <c r="X640" i="2"/>
  <c r="Z640" i="2"/>
  <c r="W641" i="2"/>
  <c r="Y641" i="2"/>
  <c r="AA641" i="2"/>
  <c r="V642" i="2"/>
  <c r="X642" i="2"/>
  <c r="Z642" i="2"/>
  <c r="U643" i="2"/>
  <c r="W643" i="2"/>
  <c r="Y643" i="2"/>
  <c r="AA643" i="2"/>
  <c r="V644" i="2"/>
  <c r="X644" i="2"/>
  <c r="Z644" i="2"/>
  <c r="U645" i="2"/>
  <c r="Y645" i="2"/>
  <c r="AA645" i="2"/>
  <c r="V646" i="2"/>
  <c r="X646" i="2"/>
  <c r="Z646" i="2"/>
  <c r="Y647" i="2"/>
  <c r="AA647" i="2"/>
  <c r="V648" i="2"/>
  <c r="X648" i="2"/>
  <c r="Z648" i="2"/>
  <c r="U649" i="2"/>
  <c r="W649" i="2"/>
  <c r="Y649" i="2"/>
  <c r="AA649" i="2"/>
  <c r="AF619" i="2"/>
  <c r="AH619" i="2"/>
  <c r="AC620" i="2"/>
  <c r="AE620" i="2"/>
  <c r="AI620" i="2"/>
  <c r="AD621" i="2"/>
  <c r="AF621" i="2"/>
  <c r="AH621" i="2"/>
  <c r="AC622" i="2"/>
  <c r="AE622" i="2"/>
  <c r="AI622" i="2"/>
  <c r="AD623" i="2"/>
  <c r="AF623" i="2"/>
  <c r="AH623" i="2"/>
  <c r="AE624" i="2"/>
  <c r="AI624" i="2"/>
  <c r="AD625" i="2"/>
  <c r="AF625" i="2"/>
  <c r="AH625" i="2"/>
  <c r="AC626" i="2"/>
  <c r="AE626" i="2"/>
  <c r="AG626" i="2"/>
  <c r="AI626" i="2"/>
  <c r="AD627" i="2"/>
  <c r="AF627" i="2"/>
  <c r="AH627" i="2"/>
  <c r="AC628" i="2"/>
  <c r="AE628" i="2"/>
  <c r="AI628" i="2"/>
  <c r="AD629" i="2"/>
  <c r="AF629" i="2"/>
  <c r="AH629" i="2"/>
  <c r="AG630" i="2"/>
  <c r="AD631" i="2"/>
  <c r="AF631" i="2"/>
  <c r="AH631" i="2"/>
  <c r="AC632" i="2"/>
  <c r="AE632" i="2"/>
  <c r="AI632" i="2"/>
  <c r="AF633" i="2"/>
  <c r="AH633" i="2"/>
  <c r="AC634" i="2"/>
  <c r="AE634" i="2"/>
  <c r="AG634" i="2"/>
  <c r="AI634" i="2"/>
  <c r="AF635" i="2"/>
  <c r="AH635" i="2"/>
  <c r="AC636" i="2"/>
  <c r="AG636" i="2"/>
  <c r="AI636" i="2"/>
  <c r="AD637" i="2"/>
  <c r="AF637" i="2"/>
  <c r="AH637" i="2"/>
  <c r="AC638" i="2"/>
  <c r="AE638" i="2"/>
  <c r="AG638" i="2"/>
  <c r="AI638" i="2"/>
  <c r="AD639" i="2"/>
  <c r="AF639" i="2"/>
  <c r="AH639" i="2"/>
  <c r="AC640" i="2"/>
  <c r="AE640" i="2"/>
  <c r="AG640" i="2"/>
  <c r="AI640" i="2"/>
  <c r="AD641" i="2"/>
  <c r="AF641" i="2"/>
  <c r="AH641" i="2"/>
  <c r="AC642" i="2"/>
  <c r="AE642" i="2"/>
  <c r="AG642" i="2"/>
  <c r="AI642" i="2"/>
  <c r="AD643" i="2"/>
  <c r="AF643" i="2"/>
  <c r="AH643" i="2"/>
  <c r="AC644" i="2"/>
  <c r="AE644" i="2"/>
  <c r="AG644" i="2"/>
  <c r="AI644" i="2"/>
  <c r="AD645" i="2"/>
  <c r="AF645" i="2"/>
  <c r="AH645" i="2"/>
  <c r="AC646" i="2"/>
  <c r="AE646" i="2"/>
  <c r="AG646" i="2"/>
  <c r="AI646" i="2"/>
  <c r="AD647" i="2"/>
  <c r="AF647" i="2"/>
  <c r="AH647" i="2"/>
  <c r="AC648" i="2"/>
  <c r="AE648" i="2"/>
  <c r="AG648" i="2"/>
  <c r="AI648" i="2"/>
  <c r="AD649" i="2"/>
  <c r="AF649" i="2"/>
  <c r="AH649" i="2"/>
  <c r="E759" i="2"/>
  <c r="G759" i="2"/>
  <c r="I759" i="2"/>
  <c r="K759" i="2"/>
  <c r="F760" i="2"/>
  <c r="H760" i="2"/>
  <c r="J760" i="2"/>
  <c r="E761" i="2"/>
  <c r="G761" i="2"/>
  <c r="I761" i="2"/>
  <c r="K761" i="2"/>
  <c r="F762" i="2"/>
  <c r="H762" i="2"/>
  <c r="J762" i="2"/>
  <c r="E763" i="2"/>
  <c r="G763" i="2"/>
  <c r="I763" i="2"/>
  <c r="K763" i="2"/>
  <c r="F764" i="2"/>
  <c r="H764" i="2"/>
  <c r="J764" i="2"/>
  <c r="E765" i="2"/>
  <c r="G765" i="2"/>
  <c r="I765" i="2"/>
  <c r="K765" i="2"/>
  <c r="F766" i="2"/>
  <c r="H766" i="2"/>
  <c r="J766" i="2"/>
  <c r="E767" i="2"/>
  <c r="G767" i="2"/>
  <c r="I767" i="2"/>
  <c r="K767" i="2"/>
  <c r="F768" i="2"/>
  <c r="H768" i="2"/>
  <c r="J768" i="2"/>
  <c r="E769" i="2"/>
  <c r="G769" i="2"/>
  <c r="I769" i="2"/>
  <c r="K769" i="2"/>
  <c r="F770" i="2"/>
  <c r="H770" i="2"/>
  <c r="J770" i="2"/>
  <c r="E771" i="2"/>
  <c r="G771" i="2"/>
  <c r="I771" i="2"/>
  <c r="K771" i="2"/>
  <c r="F772" i="2"/>
  <c r="H772" i="2"/>
  <c r="J772" i="2"/>
  <c r="E773" i="2"/>
  <c r="G773" i="2"/>
  <c r="I773" i="2"/>
  <c r="K773" i="2"/>
  <c r="F774" i="2"/>
  <c r="H774" i="2"/>
  <c r="J774" i="2"/>
  <c r="E775" i="2"/>
  <c r="G775" i="2"/>
  <c r="I775" i="2"/>
  <c r="K775" i="2"/>
  <c r="F776" i="2"/>
  <c r="H776" i="2"/>
  <c r="J776" i="2"/>
  <c r="E777" i="2"/>
  <c r="G777" i="2"/>
  <c r="I777" i="2"/>
  <c r="K777" i="2"/>
  <c r="F778" i="2"/>
  <c r="H778" i="2"/>
  <c r="J778" i="2"/>
  <c r="E779" i="2"/>
  <c r="G779" i="2"/>
  <c r="I779" i="2"/>
  <c r="K779" i="2"/>
  <c r="F780" i="2"/>
  <c r="H780" i="2"/>
  <c r="J780" i="2"/>
  <c r="E781" i="2"/>
  <c r="G781" i="2"/>
  <c r="I781" i="2"/>
  <c r="K781" i="2"/>
  <c r="F782" i="2"/>
  <c r="H782" i="2"/>
  <c r="J782" i="2"/>
  <c r="E783" i="2"/>
  <c r="G783" i="2"/>
  <c r="I783" i="2"/>
  <c r="K783" i="2"/>
  <c r="F784" i="2"/>
  <c r="H784" i="2"/>
  <c r="J784" i="2"/>
  <c r="E785" i="2"/>
  <c r="G785" i="2"/>
  <c r="I785" i="2"/>
  <c r="K785" i="2"/>
  <c r="F786" i="2"/>
  <c r="H786" i="2"/>
  <c r="J786" i="2"/>
  <c r="E787" i="2"/>
  <c r="G787" i="2"/>
  <c r="I787" i="2"/>
  <c r="K787" i="2"/>
  <c r="F788" i="2"/>
  <c r="H788" i="2"/>
  <c r="J788" i="2"/>
  <c r="E789" i="2"/>
  <c r="G789" i="2"/>
  <c r="I789" i="2"/>
  <c r="K789" i="2"/>
  <c r="N759" i="2"/>
  <c r="P759" i="2"/>
  <c r="R759" i="2"/>
  <c r="M760" i="2"/>
  <c r="O760" i="2"/>
  <c r="Q760" i="2"/>
  <c r="S760" i="2"/>
  <c r="N761" i="2"/>
  <c r="P761" i="2"/>
  <c r="R761" i="2"/>
  <c r="M762" i="2"/>
  <c r="O762" i="2"/>
  <c r="Q762" i="2"/>
  <c r="S762" i="2"/>
  <c r="N763" i="2"/>
  <c r="P763" i="2"/>
  <c r="R763" i="2"/>
  <c r="M764" i="2"/>
  <c r="O764" i="2"/>
  <c r="Q764" i="2"/>
  <c r="S764" i="2"/>
  <c r="N765" i="2"/>
  <c r="P765" i="2"/>
  <c r="R765" i="2"/>
  <c r="M766" i="2"/>
  <c r="O766" i="2"/>
  <c r="Q766" i="2"/>
  <c r="S766" i="2"/>
  <c r="N767" i="2"/>
  <c r="P767" i="2"/>
  <c r="R767" i="2"/>
  <c r="M768" i="2"/>
  <c r="O768" i="2"/>
  <c r="Q768" i="2"/>
  <c r="S768" i="2"/>
  <c r="N769" i="2"/>
  <c r="P769" i="2"/>
  <c r="R769" i="2"/>
  <c r="M770" i="2"/>
  <c r="O770" i="2"/>
  <c r="Q770" i="2"/>
  <c r="S770" i="2"/>
  <c r="N771" i="2"/>
  <c r="P771" i="2"/>
  <c r="R771" i="2"/>
  <c r="M772" i="2"/>
  <c r="O772" i="2"/>
  <c r="Q772" i="2"/>
  <c r="S772" i="2"/>
  <c r="N773" i="2"/>
  <c r="P773" i="2"/>
  <c r="R773" i="2"/>
  <c r="M774" i="2"/>
  <c r="O774" i="2"/>
  <c r="Q774" i="2"/>
  <c r="S774" i="2"/>
  <c r="N775" i="2"/>
  <c r="P775" i="2"/>
  <c r="R775" i="2"/>
  <c r="M776" i="2"/>
  <c r="O776" i="2"/>
  <c r="Q776" i="2"/>
  <c r="S776" i="2"/>
  <c r="N777" i="2"/>
  <c r="P777" i="2"/>
  <c r="R777" i="2"/>
  <c r="M778" i="2"/>
  <c r="O778" i="2"/>
  <c r="Q778" i="2"/>
  <c r="F404" i="2"/>
  <c r="H404" i="2"/>
  <c r="J404" i="2"/>
  <c r="M404" i="2"/>
  <c r="O404" i="2"/>
  <c r="Q404" i="2"/>
  <c r="S404" i="2"/>
  <c r="V404" i="2"/>
  <c r="X404" i="2"/>
  <c r="Z404" i="2"/>
  <c r="AC404" i="2"/>
  <c r="AE404" i="2"/>
  <c r="AG404" i="2"/>
  <c r="AI404" i="2"/>
  <c r="F509" i="2"/>
  <c r="H509" i="2"/>
  <c r="J509" i="2"/>
  <c r="M509" i="2"/>
  <c r="O509" i="2"/>
  <c r="Q509" i="2"/>
  <c r="S509" i="2"/>
  <c r="V509" i="2"/>
  <c r="X509" i="2"/>
  <c r="Z509" i="2"/>
  <c r="AC509" i="2"/>
  <c r="AE509" i="2"/>
  <c r="AG509" i="2"/>
  <c r="AI509" i="2"/>
  <c r="E632" i="2"/>
  <c r="F649" i="2"/>
  <c r="H649" i="2"/>
  <c r="J649" i="2"/>
  <c r="M649" i="2"/>
  <c r="O649" i="2"/>
  <c r="Q649" i="2"/>
  <c r="S649" i="2"/>
  <c r="S778" i="2"/>
  <c r="N779" i="2"/>
  <c r="P779" i="2"/>
  <c r="R779" i="2"/>
  <c r="M780" i="2"/>
  <c r="O780" i="2"/>
  <c r="Q780" i="2"/>
  <c r="S780" i="2"/>
  <c r="N781" i="2"/>
  <c r="P781" i="2"/>
  <c r="R781" i="2"/>
  <c r="M782" i="2"/>
  <c r="O782" i="2"/>
  <c r="Q782" i="2"/>
  <c r="S782" i="2"/>
  <c r="N783" i="2"/>
  <c r="P783" i="2"/>
  <c r="R783" i="2"/>
  <c r="M784" i="2"/>
  <c r="O784" i="2"/>
  <c r="Q784" i="2"/>
  <c r="S784" i="2"/>
  <c r="N785" i="2"/>
  <c r="P785" i="2"/>
  <c r="R785" i="2"/>
  <c r="M786" i="2"/>
  <c r="O786" i="2"/>
  <c r="Q786" i="2"/>
  <c r="S786" i="2"/>
  <c r="N787" i="2"/>
  <c r="P787" i="2"/>
  <c r="R787" i="2"/>
  <c r="M788" i="2"/>
  <c r="O788" i="2"/>
  <c r="Q788" i="2"/>
  <c r="S788" i="2"/>
  <c r="N789" i="2"/>
  <c r="P789" i="2"/>
  <c r="R789" i="2"/>
  <c r="U759" i="2"/>
  <c r="W759" i="2"/>
  <c r="Y759" i="2"/>
  <c r="AA759" i="2"/>
  <c r="V760" i="2"/>
  <c r="X760" i="2"/>
  <c r="Z760" i="2"/>
  <c r="U761" i="2"/>
  <c r="W761" i="2"/>
  <c r="Y761" i="2"/>
  <c r="AA761" i="2"/>
  <c r="V762" i="2"/>
  <c r="X762" i="2"/>
  <c r="Z762" i="2"/>
  <c r="U763" i="2"/>
  <c r="W763" i="2"/>
  <c r="Y763" i="2"/>
  <c r="AA763" i="2"/>
  <c r="V764" i="2"/>
  <c r="X764" i="2"/>
  <c r="Z764" i="2"/>
  <c r="U765" i="2"/>
  <c r="W765" i="2"/>
  <c r="Y765" i="2"/>
  <c r="AA765" i="2"/>
  <c r="V766" i="2"/>
  <c r="X766" i="2"/>
  <c r="Z766" i="2"/>
  <c r="U767" i="2"/>
  <c r="W767" i="2"/>
  <c r="Y767" i="2"/>
  <c r="AA767" i="2"/>
  <c r="V768" i="2"/>
  <c r="X768" i="2"/>
  <c r="Z768" i="2"/>
  <c r="U769" i="2"/>
  <c r="W769" i="2"/>
  <c r="Y769" i="2"/>
  <c r="AA769" i="2"/>
  <c r="V770" i="2"/>
  <c r="X770" i="2"/>
  <c r="Z770" i="2"/>
  <c r="U771" i="2"/>
  <c r="W771" i="2"/>
  <c r="Y771" i="2"/>
  <c r="AA771" i="2"/>
  <c r="V772" i="2"/>
  <c r="X772" i="2"/>
  <c r="Z772" i="2"/>
  <c r="U773" i="2"/>
  <c r="W773" i="2"/>
  <c r="Y773" i="2"/>
  <c r="AA773" i="2"/>
  <c r="V774" i="2"/>
  <c r="X774" i="2"/>
  <c r="Z774" i="2"/>
  <c r="U775" i="2"/>
  <c r="W775" i="2"/>
  <c r="Y775" i="2"/>
  <c r="AA775" i="2"/>
  <c r="V776" i="2"/>
  <c r="X776" i="2"/>
  <c r="Z776" i="2"/>
  <c r="U777" i="2"/>
  <c r="W777" i="2"/>
  <c r="Y777" i="2"/>
  <c r="AA777" i="2"/>
  <c r="V778" i="2"/>
  <c r="X778" i="2"/>
  <c r="Z778" i="2"/>
  <c r="U779" i="2"/>
  <c r="W779" i="2"/>
  <c r="Y779" i="2"/>
  <c r="AA779" i="2"/>
  <c r="V780" i="2"/>
  <c r="X780" i="2"/>
  <c r="Z780" i="2"/>
  <c r="U781" i="2"/>
  <c r="W781" i="2"/>
  <c r="Y781" i="2"/>
  <c r="AA781" i="2"/>
  <c r="V782" i="2"/>
  <c r="X782" i="2"/>
  <c r="Z782" i="2"/>
  <c r="U783" i="2"/>
  <c r="W783" i="2"/>
  <c r="Y783" i="2"/>
  <c r="AA783" i="2"/>
  <c r="V784" i="2"/>
  <c r="X784" i="2"/>
  <c r="Z784" i="2"/>
  <c r="U785" i="2"/>
  <c r="W785" i="2"/>
  <c r="Y785" i="2"/>
  <c r="AA785" i="2"/>
  <c r="V786" i="2"/>
  <c r="X786" i="2"/>
  <c r="Z786" i="2"/>
  <c r="U787" i="2"/>
  <c r="W787" i="2"/>
  <c r="Y787" i="2"/>
  <c r="AA787" i="2"/>
  <c r="V788" i="2"/>
  <c r="X788" i="2"/>
  <c r="Z788" i="2"/>
  <c r="U789" i="2"/>
  <c r="W789" i="2"/>
  <c r="Y789" i="2"/>
  <c r="AA789" i="2"/>
  <c r="AD759" i="2"/>
  <c r="AF759" i="2"/>
  <c r="AH759" i="2"/>
  <c r="AC760" i="2"/>
  <c r="AE760" i="2"/>
  <c r="AG760" i="2"/>
  <c r="AI760" i="2"/>
  <c r="AD761" i="2"/>
  <c r="AF761" i="2"/>
  <c r="AH761" i="2"/>
  <c r="AC762" i="2"/>
  <c r="AE762" i="2"/>
  <c r="AG762" i="2"/>
  <c r="AI762" i="2"/>
  <c r="AD763" i="2"/>
  <c r="AF763" i="2"/>
  <c r="AH763" i="2"/>
  <c r="AC764" i="2"/>
  <c r="AE764" i="2"/>
  <c r="AG764" i="2"/>
  <c r="AI764" i="2"/>
  <c r="AD765" i="2"/>
  <c r="AF765" i="2"/>
  <c r="AH765" i="2"/>
  <c r="AC766" i="2"/>
  <c r="AE766" i="2"/>
  <c r="AG766" i="2"/>
  <c r="AI766" i="2"/>
  <c r="AD767" i="2"/>
  <c r="AF767" i="2"/>
  <c r="AH767" i="2"/>
  <c r="AC768" i="2"/>
  <c r="AE768" i="2"/>
  <c r="AG768" i="2"/>
  <c r="AI768" i="2"/>
  <c r="AD769" i="2"/>
  <c r="AF769" i="2"/>
  <c r="AH769" i="2"/>
  <c r="AC770" i="2"/>
  <c r="AE770" i="2"/>
  <c r="AG770" i="2"/>
  <c r="AI770" i="2"/>
  <c r="AD771" i="2"/>
  <c r="AF771" i="2"/>
  <c r="AH771" i="2"/>
  <c r="AC772" i="2"/>
  <c r="AE772" i="2"/>
  <c r="AG772" i="2"/>
  <c r="AI772" i="2"/>
  <c r="AD773" i="2"/>
  <c r="AF773" i="2"/>
  <c r="AH773" i="2"/>
  <c r="AC774" i="2"/>
  <c r="AE774" i="2"/>
  <c r="AG774" i="2"/>
  <c r="AI774" i="2"/>
  <c r="AD775" i="2"/>
  <c r="AF775" i="2"/>
  <c r="AH775" i="2"/>
  <c r="AC776" i="2"/>
  <c r="AE776" i="2"/>
  <c r="AG776" i="2"/>
  <c r="AI776" i="2"/>
  <c r="AD777" i="2"/>
  <c r="AF777" i="2"/>
  <c r="AH777" i="2"/>
  <c r="AC778" i="2"/>
  <c r="AE778" i="2"/>
  <c r="AG778" i="2"/>
  <c r="AI778" i="2"/>
  <c r="AD779" i="2"/>
  <c r="AF779" i="2"/>
  <c r="AH779" i="2"/>
  <c r="AC780" i="2"/>
  <c r="AE780" i="2"/>
  <c r="AG780" i="2"/>
  <c r="AI780" i="2"/>
  <c r="AD781" i="2"/>
  <c r="AF781" i="2"/>
  <c r="AH781" i="2"/>
  <c r="AC782" i="2"/>
  <c r="AE782" i="2"/>
  <c r="AG782" i="2"/>
  <c r="AI782" i="2"/>
  <c r="AD783" i="2"/>
  <c r="AF783" i="2"/>
  <c r="AH783" i="2"/>
  <c r="AC784" i="2"/>
  <c r="AE784" i="2"/>
  <c r="AG784" i="2"/>
  <c r="AI784" i="2"/>
  <c r="AD785" i="2"/>
  <c r="AH785" i="2"/>
  <c r="AE786" i="2"/>
  <c r="AF787" i="2"/>
  <c r="AC788" i="2"/>
  <c r="AD789" i="2"/>
  <c r="AF789" i="2"/>
  <c r="AH789" i="2"/>
  <c r="V649" i="2"/>
  <c r="X649" i="2"/>
  <c r="Z649" i="2"/>
  <c r="AC649" i="2"/>
  <c r="AE649" i="2"/>
  <c r="AG649" i="2"/>
  <c r="AI649" i="2"/>
  <c r="F789" i="2"/>
  <c r="H789" i="2"/>
  <c r="J789" i="2"/>
  <c r="M789" i="2"/>
  <c r="O789" i="2"/>
  <c r="Q789" i="2"/>
  <c r="S789" i="2"/>
  <c r="V789" i="2"/>
  <c r="X789" i="2"/>
  <c r="Z789" i="2"/>
  <c r="AC789" i="2"/>
  <c r="AE789" i="2"/>
  <c r="AG789" i="2"/>
  <c r="AI789" i="2"/>
  <c r="F233" i="2"/>
  <c r="H233" i="2"/>
  <c r="J233" i="2"/>
  <c r="E234" i="2"/>
  <c r="G234" i="2"/>
  <c r="I234" i="2"/>
  <c r="K234" i="2"/>
  <c r="F235" i="2"/>
  <c r="H235" i="2"/>
  <c r="J235" i="2"/>
  <c r="E236" i="2"/>
  <c r="G236" i="2"/>
  <c r="I236" i="2"/>
  <c r="K236" i="2"/>
  <c r="F237" i="2"/>
  <c r="H237" i="2"/>
  <c r="J237" i="2"/>
  <c r="E238" i="2"/>
  <c r="G238" i="2"/>
  <c r="I238" i="2"/>
  <c r="K238" i="2"/>
  <c r="F239" i="2"/>
  <c r="H239" i="2"/>
  <c r="J239" i="2"/>
  <c r="E240" i="2"/>
  <c r="G240" i="2"/>
  <c r="I240" i="2"/>
  <c r="K240" i="2"/>
  <c r="F241" i="2"/>
  <c r="H241" i="2"/>
  <c r="J241" i="2"/>
  <c r="S237" i="2"/>
  <c r="N238" i="2"/>
  <c r="P238" i="2"/>
  <c r="R238" i="2"/>
  <c r="M239" i="2"/>
  <c r="O239" i="2"/>
  <c r="Q239" i="2"/>
  <c r="S239" i="2"/>
  <c r="N240" i="2"/>
  <c r="P240" i="2"/>
  <c r="R240" i="2"/>
  <c r="M241" i="2"/>
  <c r="O241" i="2"/>
  <c r="Q241" i="2"/>
  <c r="S241" i="2"/>
  <c r="N242" i="2"/>
  <c r="P242" i="2"/>
  <c r="R242" i="2"/>
  <c r="M243" i="2"/>
  <c r="O243" i="2"/>
  <c r="Q243" i="2"/>
  <c r="S243" i="2"/>
  <c r="N244" i="2"/>
  <c r="P244" i="2"/>
  <c r="R244" i="2"/>
  <c r="M245" i="2"/>
  <c r="O245" i="2"/>
  <c r="Q245" i="2"/>
  <c r="S245" i="2"/>
  <c r="N246" i="2"/>
  <c r="P246" i="2"/>
  <c r="R246" i="2"/>
  <c r="M247" i="2"/>
  <c r="O247" i="2"/>
  <c r="Q247" i="2"/>
  <c r="S247" i="2"/>
  <c r="N248" i="2"/>
  <c r="P248" i="2"/>
  <c r="R248" i="2"/>
  <c r="M249" i="2"/>
  <c r="O249" i="2"/>
  <c r="Q249" i="2"/>
  <c r="S249" i="2"/>
  <c r="N250" i="2"/>
  <c r="P250" i="2"/>
  <c r="R250" i="2"/>
  <c r="M251" i="2"/>
  <c r="O251" i="2"/>
  <c r="Q251" i="2"/>
  <c r="S251" i="2"/>
  <c r="N252" i="2"/>
  <c r="P252" i="2"/>
  <c r="R252" i="2"/>
  <c r="M253" i="2"/>
  <c r="O253" i="2"/>
  <c r="Q253" i="2"/>
  <c r="S253" i="2"/>
  <c r="N254" i="2"/>
  <c r="P254" i="2"/>
  <c r="R254" i="2"/>
  <c r="M255" i="2"/>
  <c r="O255" i="2"/>
  <c r="Q255" i="2"/>
  <c r="S255" i="2"/>
  <c r="N256" i="2"/>
  <c r="P256" i="2"/>
  <c r="R256" i="2"/>
  <c r="M257" i="2"/>
  <c r="O257" i="2"/>
  <c r="Q257" i="2"/>
  <c r="S257" i="2"/>
  <c r="N258" i="2"/>
  <c r="P258" i="2"/>
  <c r="R258" i="2"/>
  <c r="M259" i="2"/>
  <c r="O259" i="2"/>
  <c r="Q259" i="2"/>
  <c r="S259" i="2"/>
  <c r="N260" i="2"/>
  <c r="P260" i="2"/>
  <c r="R260" i="2"/>
  <c r="M261" i="2"/>
  <c r="O261" i="2"/>
  <c r="Q261" i="2"/>
  <c r="S261" i="2"/>
  <c r="N262" i="2"/>
  <c r="P262" i="2"/>
  <c r="R262" i="2"/>
  <c r="V233" i="2"/>
  <c r="X233" i="2"/>
  <c r="Z233" i="2"/>
  <c r="U234" i="2"/>
  <c r="W234" i="2"/>
  <c r="Y234" i="2"/>
  <c r="AA234" i="2"/>
  <c r="V235" i="2"/>
  <c r="X235" i="2"/>
  <c r="Z235" i="2"/>
  <c r="U236" i="2"/>
  <c r="W236" i="2"/>
  <c r="Y236" i="2"/>
  <c r="AA236" i="2"/>
  <c r="V237" i="2"/>
  <c r="X237" i="2"/>
  <c r="Z237" i="2"/>
  <c r="U238" i="2"/>
  <c r="W238" i="2"/>
  <c r="Y238" i="2"/>
  <c r="AA238" i="2"/>
  <c r="V239" i="2"/>
  <c r="X239" i="2"/>
  <c r="Z239" i="2"/>
  <c r="U240" i="2"/>
  <c r="W240" i="2"/>
  <c r="Y240" i="2"/>
  <c r="AA240" i="2"/>
  <c r="V241" i="2"/>
  <c r="X241" i="2"/>
  <c r="Z241" i="2"/>
  <c r="U242" i="2"/>
  <c r="W242" i="2"/>
  <c r="Y242" i="2"/>
  <c r="AA242" i="2"/>
  <c r="V243" i="2"/>
  <c r="X243" i="2"/>
  <c r="Z243" i="2"/>
  <c r="U244" i="2"/>
  <c r="W244" i="2"/>
  <c r="Y244" i="2"/>
  <c r="AA244" i="2"/>
  <c r="V245" i="2"/>
  <c r="X245" i="2"/>
  <c r="Z245" i="2"/>
  <c r="U246" i="2"/>
  <c r="W246" i="2"/>
  <c r="Y246" i="2"/>
  <c r="AA246" i="2"/>
  <c r="V247" i="2"/>
  <c r="X247" i="2"/>
  <c r="Z247" i="2"/>
  <c r="U248" i="2"/>
  <c r="W248" i="2"/>
  <c r="Y248" i="2"/>
  <c r="AA248" i="2"/>
  <c r="V249" i="2"/>
  <c r="X249" i="2"/>
  <c r="Z249" i="2"/>
  <c r="U250" i="2"/>
  <c r="W250" i="2"/>
  <c r="Y250" i="2"/>
  <c r="AA250" i="2"/>
  <c r="V251" i="2"/>
  <c r="X251" i="2"/>
  <c r="Z251" i="2"/>
  <c r="U252" i="2"/>
  <c r="W252" i="2"/>
  <c r="Y252" i="2"/>
  <c r="AA252" i="2"/>
  <c r="V253" i="2"/>
  <c r="X253" i="2"/>
  <c r="Z253" i="2"/>
  <c r="U254" i="2"/>
  <c r="W254" i="2"/>
  <c r="Y254" i="2"/>
  <c r="AA254" i="2"/>
  <c r="V255" i="2"/>
  <c r="X255" i="2"/>
  <c r="Z255" i="2"/>
  <c r="U256" i="2"/>
  <c r="W256" i="2"/>
  <c r="Y256" i="2"/>
  <c r="AA256" i="2"/>
  <c r="V257" i="2"/>
  <c r="X257" i="2"/>
  <c r="Z257" i="2"/>
  <c r="U258" i="2"/>
  <c r="W258" i="2"/>
  <c r="Y258" i="2"/>
  <c r="AA258" i="2"/>
  <c r="V259" i="2"/>
  <c r="X259" i="2"/>
  <c r="Z259" i="2"/>
  <c r="U260" i="2"/>
  <c r="W260" i="2"/>
  <c r="Y260" i="2"/>
  <c r="AA260" i="2"/>
  <c r="V261" i="2"/>
  <c r="X261" i="2"/>
  <c r="Z261" i="2"/>
  <c r="U262" i="2"/>
  <c r="W262" i="2"/>
  <c r="Y262" i="2"/>
  <c r="AA262" i="2"/>
  <c r="AC233" i="2"/>
  <c r="AE233" i="2"/>
  <c r="AG233" i="2"/>
  <c r="AI233" i="2"/>
  <c r="AD234" i="2"/>
  <c r="AF234" i="2"/>
  <c r="AH234" i="2"/>
  <c r="AC235" i="2"/>
  <c r="AE235" i="2"/>
  <c r="AG235" i="2"/>
  <c r="AI235" i="2"/>
  <c r="AD236" i="2"/>
  <c r="AF236" i="2"/>
  <c r="AH236" i="2"/>
  <c r="AC237" i="2"/>
  <c r="AE237" i="2"/>
  <c r="AG237" i="2"/>
  <c r="AI237" i="2"/>
  <c r="AD238" i="2"/>
  <c r="AF238" i="2"/>
  <c r="AH238" i="2"/>
  <c r="AC239" i="2"/>
  <c r="AE239" i="2"/>
  <c r="AG239" i="2"/>
  <c r="AI239" i="2"/>
  <c r="AD240" i="2"/>
  <c r="AF240" i="2"/>
  <c r="AH240" i="2"/>
  <c r="AC241" i="2"/>
  <c r="AE241" i="2"/>
  <c r="AG241" i="2"/>
  <c r="AI241" i="2"/>
  <c r="AD242" i="2"/>
  <c r="AF242" i="2"/>
  <c r="AH242" i="2"/>
  <c r="AC243" i="2"/>
  <c r="AE243" i="2"/>
  <c r="AG243" i="2"/>
  <c r="AI243" i="2"/>
  <c r="AD244" i="2"/>
  <c r="AF244" i="2"/>
  <c r="AH244" i="2"/>
  <c r="AC245" i="2"/>
  <c r="AE245" i="2"/>
  <c r="AG245" i="2"/>
  <c r="AI245" i="2"/>
  <c r="AD246" i="2"/>
  <c r="AF246" i="2"/>
  <c r="AH246" i="2"/>
  <c r="AC247" i="2"/>
  <c r="AE247" i="2"/>
  <c r="AG247" i="2"/>
  <c r="AI247" i="2"/>
  <c r="AD248" i="2"/>
  <c r="AF248" i="2"/>
  <c r="AH248" i="2"/>
  <c r="AC249" i="2"/>
  <c r="AE249" i="2"/>
  <c r="AG249" i="2"/>
  <c r="AI249" i="2"/>
  <c r="AD250" i="2"/>
  <c r="AF250" i="2"/>
  <c r="AH250" i="2"/>
  <c r="AC251" i="2"/>
  <c r="AE251" i="2"/>
  <c r="AG251" i="2"/>
  <c r="AI251" i="2"/>
  <c r="AD252" i="2"/>
  <c r="AF252" i="2"/>
  <c r="AH252" i="2"/>
  <c r="AC253" i="2"/>
  <c r="AE253" i="2"/>
  <c r="AG253" i="2"/>
  <c r="AI253" i="2"/>
  <c r="AD254" i="2"/>
  <c r="AF254" i="2"/>
  <c r="AH254" i="2"/>
  <c r="AC255" i="2"/>
  <c r="AE255" i="2"/>
  <c r="AG255" i="2"/>
  <c r="AI255" i="2"/>
  <c r="AD256" i="2"/>
  <c r="AF256" i="2"/>
  <c r="AH256" i="2"/>
  <c r="AC257" i="2"/>
  <c r="AE257" i="2"/>
  <c r="AG257" i="2"/>
  <c r="AI257" i="2"/>
  <c r="AD258" i="2"/>
  <c r="AF258" i="2"/>
  <c r="AH258" i="2"/>
  <c r="AC259" i="2"/>
  <c r="AE259" i="2"/>
  <c r="AG259" i="2"/>
  <c r="AI259" i="2"/>
  <c r="AD260" i="2"/>
  <c r="AF260" i="2"/>
  <c r="AH260" i="2"/>
  <c r="AC261" i="2"/>
  <c r="AE261" i="2"/>
  <c r="AG261" i="2"/>
  <c r="AI261" i="2"/>
  <c r="AD262" i="2"/>
  <c r="AF262" i="2"/>
  <c r="AH262" i="2"/>
  <c r="F268" i="2"/>
  <c r="H268" i="2"/>
  <c r="J268" i="2"/>
  <c r="E269" i="2"/>
  <c r="G269" i="2"/>
  <c r="I269" i="2"/>
  <c r="K269" i="2"/>
  <c r="F270" i="2"/>
  <c r="H270" i="2"/>
  <c r="J270" i="2"/>
  <c r="E271" i="2"/>
  <c r="G271" i="2"/>
  <c r="I271" i="2"/>
  <c r="K271" i="2"/>
  <c r="F272" i="2"/>
  <c r="H272" i="2"/>
  <c r="J272" i="2"/>
  <c r="E273" i="2"/>
  <c r="G273" i="2"/>
  <c r="I273" i="2"/>
  <c r="K273" i="2"/>
  <c r="F274" i="2"/>
  <c r="H274" i="2"/>
  <c r="J274" i="2"/>
  <c r="E275" i="2"/>
  <c r="G275" i="2"/>
  <c r="I275" i="2"/>
  <c r="K275" i="2"/>
  <c r="F276" i="2"/>
  <c r="H276" i="2"/>
  <c r="J276" i="2"/>
  <c r="E277" i="2"/>
  <c r="G277" i="2"/>
  <c r="I277" i="2"/>
  <c r="K277" i="2"/>
  <c r="F278" i="2"/>
  <c r="H278" i="2"/>
  <c r="J278" i="2"/>
  <c r="E279" i="2"/>
  <c r="G279" i="2"/>
  <c r="I279" i="2"/>
  <c r="K279" i="2"/>
  <c r="F280" i="2"/>
  <c r="H280" i="2"/>
  <c r="J280" i="2"/>
  <c r="E281" i="2"/>
  <c r="G281" i="2"/>
  <c r="I281" i="2"/>
  <c r="K281" i="2"/>
  <c r="F282" i="2"/>
  <c r="H282" i="2"/>
  <c r="J282" i="2"/>
  <c r="E283" i="2"/>
  <c r="G283" i="2"/>
  <c r="I283" i="2"/>
  <c r="K283" i="2"/>
  <c r="F284" i="2"/>
  <c r="H284" i="2"/>
  <c r="J284" i="2"/>
  <c r="E285" i="2"/>
  <c r="G285" i="2"/>
  <c r="I285" i="2"/>
  <c r="K285" i="2"/>
  <c r="F286" i="2"/>
  <c r="H286" i="2"/>
  <c r="J286" i="2"/>
  <c r="E287" i="2"/>
  <c r="G287" i="2"/>
  <c r="I287" i="2"/>
  <c r="K287" i="2"/>
  <c r="F288" i="2"/>
  <c r="H288" i="2"/>
  <c r="J288" i="2"/>
  <c r="E289" i="2"/>
  <c r="G289" i="2"/>
  <c r="I289" i="2"/>
  <c r="K289" i="2"/>
  <c r="F290" i="2"/>
  <c r="H290" i="2"/>
  <c r="J290" i="2"/>
  <c r="E291" i="2"/>
  <c r="G291" i="2"/>
  <c r="I291" i="2"/>
  <c r="K291" i="2"/>
  <c r="F292" i="2"/>
  <c r="H292" i="2"/>
  <c r="J292" i="2"/>
  <c r="E293" i="2"/>
  <c r="G293" i="2"/>
  <c r="I293" i="2"/>
  <c r="K293" i="2"/>
  <c r="F294" i="2"/>
  <c r="H294" i="2"/>
  <c r="J294" i="2"/>
  <c r="E295" i="2"/>
  <c r="G295" i="2"/>
  <c r="I295" i="2"/>
  <c r="K295" i="2"/>
  <c r="F296" i="2"/>
  <c r="H296" i="2"/>
  <c r="J296" i="2"/>
  <c r="E297" i="2"/>
  <c r="G297" i="2"/>
  <c r="I297" i="2"/>
  <c r="K297" i="2"/>
  <c r="M268" i="2"/>
  <c r="O268" i="2"/>
  <c r="Q268" i="2"/>
  <c r="S268" i="2"/>
  <c r="N269" i="2"/>
  <c r="P269" i="2"/>
  <c r="R269" i="2"/>
  <c r="M270" i="2"/>
  <c r="O270" i="2"/>
  <c r="Q270" i="2"/>
  <c r="S270" i="2"/>
  <c r="N271" i="2"/>
  <c r="P271" i="2"/>
  <c r="R271" i="2"/>
  <c r="M272" i="2"/>
  <c r="O272" i="2"/>
  <c r="Q272" i="2"/>
  <c r="S272" i="2"/>
  <c r="N273" i="2"/>
  <c r="P273" i="2"/>
  <c r="R273" i="2"/>
  <c r="M274" i="2"/>
  <c r="O274" i="2"/>
  <c r="Q274" i="2"/>
  <c r="S274" i="2"/>
  <c r="N275" i="2"/>
  <c r="P275" i="2"/>
  <c r="R275" i="2"/>
  <c r="M276" i="2"/>
  <c r="O276" i="2"/>
  <c r="Q276" i="2"/>
  <c r="S276" i="2"/>
  <c r="N277" i="2"/>
  <c r="P277" i="2"/>
  <c r="R277" i="2"/>
  <c r="M278" i="2"/>
  <c r="O278" i="2"/>
  <c r="Q278" i="2"/>
  <c r="S278" i="2"/>
  <c r="N279" i="2"/>
  <c r="P279" i="2"/>
  <c r="R279" i="2"/>
  <c r="M280" i="2"/>
  <c r="O280" i="2"/>
  <c r="Q280" i="2"/>
  <c r="S280" i="2"/>
  <c r="N281" i="2"/>
  <c r="P281" i="2"/>
  <c r="R281" i="2"/>
  <c r="M282" i="2"/>
  <c r="O282" i="2"/>
  <c r="Q282" i="2"/>
  <c r="S282" i="2"/>
  <c r="N283" i="2"/>
  <c r="P283" i="2"/>
  <c r="R283" i="2"/>
  <c r="M284" i="2"/>
  <c r="O284" i="2"/>
  <c r="Q284" i="2"/>
  <c r="S284" i="2"/>
  <c r="N285" i="2"/>
  <c r="P285" i="2"/>
  <c r="R285" i="2"/>
  <c r="M286" i="2"/>
  <c r="O286" i="2"/>
  <c r="Q286" i="2"/>
  <c r="S286" i="2"/>
  <c r="N287" i="2"/>
  <c r="P287" i="2"/>
  <c r="R287" i="2"/>
  <c r="M288" i="2"/>
  <c r="O288" i="2"/>
  <c r="Q288" i="2"/>
  <c r="S288" i="2"/>
  <c r="N289" i="2"/>
  <c r="P289" i="2"/>
  <c r="R289" i="2"/>
  <c r="M290" i="2"/>
  <c r="O290" i="2"/>
  <c r="Q290" i="2"/>
  <c r="S290" i="2"/>
  <c r="N291" i="2"/>
  <c r="P291" i="2"/>
  <c r="R291" i="2"/>
  <c r="M292" i="2"/>
  <c r="O292" i="2"/>
  <c r="Q292" i="2"/>
  <c r="S292" i="2"/>
  <c r="N293" i="2"/>
  <c r="P293" i="2"/>
  <c r="R293" i="2"/>
  <c r="M294" i="2"/>
  <c r="O294" i="2"/>
  <c r="Q294" i="2"/>
  <c r="S294" i="2"/>
  <c r="N295" i="2"/>
  <c r="P295" i="2"/>
  <c r="R295" i="2"/>
  <c r="M296" i="2"/>
  <c r="O296" i="2"/>
  <c r="Q296" i="2"/>
  <c r="S296" i="2"/>
  <c r="N297" i="2"/>
  <c r="P297" i="2"/>
  <c r="R297" i="2"/>
  <c r="V268" i="2"/>
  <c r="X268" i="2"/>
  <c r="Z268" i="2"/>
  <c r="U269" i="2"/>
  <c r="W269" i="2"/>
  <c r="Y269" i="2"/>
  <c r="AA269" i="2"/>
  <c r="V270" i="2"/>
  <c r="X270" i="2"/>
  <c r="Z270" i="2"/>
  <c r="U271" i="2"/>
  <c r="W271" i="2"/>
  <c r="Y271" i="2"/>
  <c r="AA271" i="2"/>
  <c r="V272" i="2"/>
  <c r="X272" i="2"/>
  <c r="Z272" i="2"/>
  <c r="U273" i="2"/>
  <c r="W273" i="2"/>
  <c r="Y273" i="2"/>
  <c r="AA273" i="2"/>
  <c r="V274" i="2"/>
  <c r="X274" i="2"/>
  <c r="Z274" i="2"/>
  <c r="U275" i="2"/>
  <c r="W275" i="2"/>
  <c r="Y275" i="2"/>
  <c r="AA275" i="2"/>
  <c r="V276" i="2"/>
  <c r="X276" i="2"/>
  <c r="Z276" i="2"/>
  <c r="U277" i="2"/>
  <c r="W277" i="2"/>
  <c r="Y277" i="2"/>
  <c r="AA277" i="2"/>
  <c r="V278" i="2"/>
  <c r="X278" i="2"/>
  <c r="Z278" i="2"/>
  <c r="U279" i="2"/>
  <c r="W279" i="2"/>
  <c r="Y279" i="2"/>
  <c r="AA279" i="2"/>
  <c r="V280" i="2"/>
  <c r="X280" i="2"/>
  <c r="Z280" i="2"/>
  <c r="U281" i="2"/>
  <c r="W281" i="2"/>
  <c r="Y281" i="2"/>
  <c r="AA281" i="2"/>
  <c r="V282" i="2"/>
  <c r="X282" i="2"/>
  <c r="Z282" i="2"/>
  <c r="U283" i="2"/>
  <c r="W283" i="2"/>
  <c r="Y283" i="2"/>
  <c r="AA283" i="2"/>
  <c r="V284" i="2"/>
  <c r="X284" i="2"/>
  <c r="Z284" i="2"/>
  <c r="U285" i="2"/>
  <c r="W285" i="2"/>
  <c r="Y285" i="2"/>
  <c r="AA285" i="2"/>
  <c r="V286" i="2"/>
  <c r="X286" i="2"/>
  <c r="Z286" i="2"/>
  <c r="U287" i="2"/>
  <c r="W287" i="2"/>
  <c r="Y287" i="2"/>
  <c r="AA287" i="2"/>
  <c r="V288" i="2"/>
  <c r="X288" i="2"/>
  <c r="Z288" i="2"/>
  <c r="U289" i="2"/>
  <c r="W289" i="2"/>
  <c r="Y289" i="2"/>
  <c r="AA289" i="2"/>
  <c r="V290" i="2"/>
  <c r="X290" i="2"/>
  <c r="Z290" i="2"/>
  <c r="U291" i="2"/>
  <c r="W291" i="2"/>
  <c r="Y291" i="2"/>
  <c r="AA291" i="2"/>
  <c r="V292" i="2"/>
  <c r="X292" i="2"/>
  <c r="Z292" i="2"/>
  <c r="U293" i="2"/>
  <c r="W293" i="2"/>
  <c r="Y293" i="2"/>
  <c r="AA293" i="2"/>
  <c r="V294" i="2"/>
  <c r="X294" i="2"/>
  <c r="Z294" i="2"/>
  <c r="U295" i="2"/>
  <c r="W295" i="2"/>
  <c r="Y295" i="2"/>
  <c r="AA295" i="2"/>
  <c r="V296" i="2"/>
  <c r="X296" i="2"/>
  <c r="Z296" i="2"/>
  <c r="U297" i="2"/>
  <c r="W297" i="2"/>
  <c r="Y297" i="2"/>
  <c r="AA297" i="2"/>
  <c r="AC268" i="2"/>
  <c r="AE268" i="2"/>
  <c r="AG268" i="2"/>
  <c r="AI268" i="2"/>
  <c r="AD269" i="2"/>
  <c r="AF269" i="2"/>
  <c r="AH269" i="2"/>
  <c r="AC270" i="2"/>
  <c r="AE270" i="2"/>
  <c r="AG270" i="2"/>
  <c r="AI270" i="2"/>
  <c r="AD271" i="2"/>
  <c r="AF271" i="2"/>
  <c r="AH271" i="2"/>
  <c r="AC272" i="2"/>
  <c r="AE272" i="2"/>
  <c r="AG272" i="2"/>
  <c r="AI272" i="2"/>
  <c r="AD273" i="2"/>
  <c r="AF273" i="2"/>
  <c r="AH273" i="2"/>
  <c r="AC274" i="2"/>
  <c r="AE274" i="2"/>
  <c r="AG274" i="2"/>
  <c r="AI274" i="2"/>
  <c r="AD275" i="2"/>
  <c r="AF275" i="2"/>
  <c r="AH275" i="2"/>
  <c r="AC276" i="2"/>
  <c r="AE276" i="2"/>
  <c r="AG276" i="2"/>
  <c r="AI276" i="2"/>
  <c r="AD277" i="2"/>
  <c r="AF277" i="2"/>
  <c r="AH277" i="2"/>
  <c r="AC278" i="2"/>
  <c r="AE278" i="2"/>
  <c r="AG278" i="2"/>
  <c r="AI278" i="2"/>
  <c r="AD279" i="2"/>
  <c r="AF279" i="2"/>
  <c r="AH279" i="2"/>
  <c r="AC280" i="2"/>
  <c r="AE280" i="2"/>
  <c r="AG280" i="2"/>
  <c r="AI280" i="2"/>
  <c r="AD281" i="2"/>
  <c r="AF281" i="2"/>
  <c r="AH281" i="2"/>
  <c r="AC282" i="2"/>
  <c r="AE282" i="2"/>
  <c r="AG282" i="2"/>
  <c r="AI282" i="2"/>
  <c r="AD283" i="2"/>
  <c r="AF283" i="2"/>
  <c r="AH283" i="2"/>
  <c r="AC284" i="2"/>
  <c r="AE284" i="2"/>
  <c r="AG284" i="2"/>
  <c r="AI284" i="2"/>
  <c r="AD285" i="2"/>
  <c r="AF285" i="2"/>
  <c r="AH285" i="2"/>
  <c r="AC286" i="2"/>
  <c r="AE286" i="2"/>
  <c r="AG286" i="2"/>
  <c r="AI286" i="2"/>
  <c r="AD287" i="2"/>
  <c r="AF287" i="2"/>
  <c r="AH287" i="2"/>
  <c r="AC288" i="2"/>
  <c r="AE288" i="2"/>
  <c r="AG288" i="2"/>
  <c r="AI288" i="2"/>
  <c r="AD289" i="2"/>
  <c r="AF289" i="2"/>
  <c r="AH289" i="2"/>
  <c r="AC290" i="2"/>
  <c r="AE290" i="2"/>
  <c r="AG290" i="2"/>
  <c r="AI290" i="2"/>
  <c r="AD291" i="2"/>
  <c r="AF291" i="2"/>
  <c r="AH291" i="2"/>
  <c r="AC292" i="2"/>
  <c r="AE292" i="2"/>
  <c r="AG292" i="2"/>
  <c r="AI292" i="2"/>
  <c r="AD293" i="2"/>
  <c r="AF293" i="2"/>
  <c r="AH293" i="2"/>
  <c r="AC294" i="2"/>
  <c r="AE294" i="2"/>
  <c r="AG294" i="2"/>
  <c r="AI294" i="2"/>
  <c r="AD295" i="2"/>
  <c r="AF295" i="2"/>
  <c r="AH295" i="2"/>
  <c r="AC296" i="2"/>
  <c r="AE296" i="2"/>
  <c r="AG296" i="2"/>
  <c r="AI296" i="2"/>
  <c r="AD297" i="2"/>
  <c r="AF297" i="2"/>
  <c r="AH297" i="2"/>
  <c r="F303" i="2"/>
  <c r="H303" i="2"/>
  <c r="J303" i="2"/>
  <c r="E304" i="2"/>
  <c r="G304" i="2"/>
  <c r="I304" i="2"/>
  <c r="K304" i="2"/>
  <c r="F305" i="2"/>
  <c r="H305" i="2"/>
  <c r="J305" i="2"/>
  <c r="E306" i="2"/>
  <c r="G306" i="2"/>
  <c r="I306" i="2"/>
  <c r="K306" i="2"/>
  <c r="F307" i="2"/>
  <c r="H307" i="2"/>
  <c r="J307" i="2"/>
  <c r="E308" i="2"/>
  <c r="G308" i="2"/>
  <c r="I308" i="2"/>
  <c r="K308" i="2"/>
  <c r="F309" i="2"/>
  <c r="H309" i="2"/>
  <c r="J309" i="2"/>
  <c r="E310" i="2"/>
  <c r="G310" i="2"/>
  <c r="I310" i="2"/>
  <c r="K310" i="2"/>
  <c r="F311" i="2"/>
  <c r="H311" i="2"/>
  <c r="J311" i="2"/>
  <c r="E312" i="2"/>
  <c r="G312" i="2"/>
  <c r="I312" i="2"/>
  <c r="K312" i="2"/>
  <c r="F313" i="2"/>
  <c r="H313" i="2"/>
  <c r="J313" i="2"/>
  <c r="E314" i="2"/>
  <c r="G314" i="2"/>
  <c r="I314" i="2"/>
  <c r="K314" i="2"/>
  <c r="F315" i="2"/>
  <c r="H315" i="2"/>
  <c r="J315" i="2"/>
  <c r="G316" i="2"/>
  <c r="I316" i="2"/>
  <c r="K316" i="2"/>
  <c r="F317" i="2"/>
  <c r="H317" i="2"/>
  <c r="J317" i="2"/>
  <c r="E318" i="2"/>
  <c r="G318" i="2"/>
  <c r="I318" i="2"/>
  <c r="K318" i="2"/>
  <c r="F319" i="2"/>
  <c r="H319" i="2"/>
  <c r="J319" i="2"/>
  <c r="E320" i="2"/>
  <c r="G320" i="2"/>
  <c r="I320" i="2"/>
  <c r="K320" i="2"/>
  <c r="F321" i="2"/>
  <c r="H321" i="2"/>
  <c r="J321" i="2"/>
  <c r="E322" i="2"/>
  <c r="G322" i="2"/>
  <c r="I322" i="2"/>
  <c r="K322" i="2"/>
  <c r="F323" i="2"/>
  <c r="H323" i="2"/>
  <c r="J323" i="2"/>
  <c r="E324" i="2"/>
  <c r="G324" i="2"/>
  <c r="I324" i="2"/>
  <c r="K324" i="2"/>
  <c r="F325" i="2"/>
  <c r="H325" i="2"/>
  <c r="J325" i="2"/>
  <c r="E326" i="2"/>
  <c r="G326" i="2"/>
  <c r="I326" i="2"/>
  <c r="K326" i="2"/>
  <c r="F327" i="2"/>
  <c r="H327" i="2"/>
  <c r="J327" i="2"/>
  <c r="E328" i="2"/>
  <c r="G328" i="2"/>
  <c r="I328" i="2"/>
  <c r="K328" i="2"/>
  <c r="F329" i="2"/>
  <c r="H329" i="2"/>
  <c r="J329" i="2"/>
  <c r="E330" i="2"/>
  <c r="G330" i="2"/>
  <c r="I330" i="2"/>
  <c r="K330" i="2"/>
  <c r="F331" i="2"/>
  <c r="H331" i="2"/>
  <c r="J331" i="2"/>
  <c r="E332" i="2"/>
  <c r="G332" i="2"/>
  <c r="I332" i="2"/>
  <c r="K332" i="2"/>
  <c r="M303" i="2"/>
  <c r="O303" i="2"/>
  <c r="Q303" i="2"/>
  <c r="S303" i="2"/>
  <c r="N304" i="2"/>
  <c r="P304" i="2"/>
  <c r="R304" i="2"/>
  <c r="M305" i="2"/>
  <c r="O305" i="2"/>
  <c r="Q305" i="2"/>
  <c r="S305" i="2"/>
  <c r="N306" i="2"/>
  <c r="P306" i="2"/>
  <c r="R306" i="2"/>
  <c r="M307" i="2"/>
  <c r="O307" i="2"/>
  <c r="Q307" i="2"/>
  <c r="S307" i="2"/>
  <c r="N308" i="2"/>
  <c r="P308" i="2"/>
  <c r="R308" i="2"/>
  <c r="M309" i="2"/>
  <c r="O309" i="2"/>
  <c r="Q309" i="2"/>
  <c r="S309" i="2"/>
  <c r="N310" i="2"/>
  <c r="P310" i="2"/>
  <c r="R310" i="2"/>
  <c r="M311" i="2"/>
  <c r="O311" i="2"/>
  <c r="Q311" i="2"/>
  <c r="S311" i="2"/>
  <c r="N312" i="2"/>
  <c r="P312" i="2"/>
  <c r="R312" i="2"/>
  <c r="M313" i="2"/>
  <c r="O313" i="2"/>
  <c r="Q313" i="2"/>
  <c r="S313" i="2"/>
  <c r="N314" i="2"/>
  <c r="P314" i="2"/>
  <c r="R314" i="2"/>
  <c r="M315" i="2"/>
  <c r="O315" i="2"/>
  <c r="Q315" i="2"/>
  <c r="S315" i="2"/>
  <c r="N316" i="2"/>
  <c r="P316" i="2"/>
  <c r="R316" i="2"/>
  <c r="M317" i="2"/>
  <c r="O317" i="2"/>
  <c r="Q317" i="2"/>
  <c r="S317" i="2"/>
  <c r="N318" i="2"/>
  <c r="P318" i="2"/>
  <c r="R318" i="2"/>
  <c r="M319" i="2"/>
  <c r="O319" i="2"/>
  <c r="Q319" i="2"/>
  <c r="S319" i="2"/>
  <c r="N320" i="2"/>
  <c r="P320" i="2"/>
  <c r="R320" i="2"/>
  <c r="M321" i="2"/>
  <c r="O321" i="2"/>
  <c r="Q321" i="2"/>
  <c r="S321" i="2"/>
  <c r="N322" i="2"/>
  <c r="P322" i="2"/>
  <c r="R322" i="2"/>
  <c r="M323" i="2"/>
  <c r="O323" i="2"/>
  <c r="Q323" i="2"/>
  <c r="S323" i="2"/>
  <c r="N324" i="2"/>
  <c r="P324" i="2"/>
  <c r="R324" i="2"/>
  <c r="M325" i="2"/>
  <c r="O325" i="2"/>
  <c r="Q325" i="2"/>
  <c r="S325" i="2"/>
  <c r="N326" i="2"/>
  <c r="P326" i="2"/>
  <c r="R326" i="2"/>
  <c r="M327" i="2"/>
  <c r="O327" i="2"/>
  <c r="Q327" i="2"/>
  <c r="S327" i="2"/>
  <c r="N328" i="2"/>
  <c r="P328" i="2"/>
  <c r="R328" i="2"/>
  <c r="M329" i="2"/>
  <c r="O329" i="2"/>
  <c r="Q329" i="2"/>
  <c r="S329" i="2"/>
  <c r="N330" i="2"/>
  <c r="P330" i="2"/>
  <c r="R330" i="2"/>
  <c r="M331" i="2"/>
  <c r="O331" i="2"/>
  <c r="Q331" i="2"/>
  <c r="S331" i="2"/>
  <c r="N332" i="2"/>
  <c r="P332" i="2"/>
  <c r="R332" i="2"/>
  <c r="V303" i="2"/>
  <c r="X303" i="2"/>
  <c r="Z303" i="2"/>
  <c r="U304" i="2"/>
  <c r="W304" i="2"/>
  <c r="Y304" i="2"/>
  <c r="AA304" i="2"/>
  <c r="V305" i="2"/>
  <c r="X305" i="2"/>
  <c r="Z305" i="2"/>
  <c r="U306" i="2"/>
  <c r="W306" i="2"/>
  <c r="Y306" i="2"/>
  <c r="AA306" i="2"/>
  <c r="V307" i="2"/>
  <c r="X307" i="2"/>
  <c r="Z307" i="2"/>
  <c r="U308" i="2"/>
  <c r="W308" i="2"/>
  <c r="Y308" i="2"/>
  <c r="AA308" i="2"/>
  <c r="V309" i="2"/>
  <c r="X309" i="2"/>
  <c r="Z309" i="2"/>
  <c r="U310" i="2"/>
  <c r="W310" i="2"/>
  <c r="Y310" i="2"/>
  <c r="AA310" i="2"/>
  <c r="V311" i="2"/>
  <c r="X311" i="2"/>
  <c r="Z311" i="2"/>
  <c r="U312" i="2"/>
  <c r="W312" i="2"/>
  <c r="Y312" i="2"/>
  <c r="AA312" i="2"/>
  <c r="V313" i="2"/>
  <c r="X313" i="2"/>
  <c r="Z313" i="2"/>
  <c r="U314" i="2"/>
  <c r="W314" i="2"/>
  <c r="Y314" i="2"/>
  <c r="AA314" i="2"/>
  <c r="V315" i="2"/>
  <c r="X315" i="2"/>
  <c r="Z315" i="2"/>
  <c r="U316" i="2"/>
  <c r="W316" i="2"/>
  <c r="Y316" i="2"/>
  <c r="AA316" i="2"/>
  <c r="V317" i="2"/>
  <c r="X317" i="2"/>
  <c r="Z317" i="2"/>
  <c r="U318" i="2"/>
  <c r="W318" i="2"/>
  <c r="Y318" i="2"/>
  <c r="AA318" i="2"/>
  <c r="V319" i="2"/>
  <c r="X319" i="2"/>
  <c r="Z319" i="2"/>
  <c r="U320" i="2"/>
  <c r="W320" i="2"/>
  <c r="Y320" i="2"/>
  <c r="AA320" i="2"/>
  <c r="V321" i="2"/>
  <c r="X321" i="2"/>
  <c r="Z321" i="2"/>
  <c r="U322" i="2"/>
  <c r="W322" i="2"/>
  <c r="Y322" i="2"/>
  <c r="AA322" i="2"/>
  <c r="V323" i="2"/>
  <c r="X323" i="2"/>
  <c r="Z323" i="2"/>
  <c r="U324" i="2"/>
  <c r="W324" i="2"/>
  <c r="Y324" i="2"/>
  <c r="AA324" i="2"/>
  <c r="V325" i="2"/>
  <c r="X325" i="2"/>
  <c r="Z325" i="2"/>
  <c r="U326" i="2"/>
  <c r="W326" i="2"/>
  <c r="Y326" i="2"/>
  <c r="AA326" i="2"/>
  <c r="V327" i="2"/>
  <c r="X327" i="2"/>
  <c r="Z327" i="2"/>
  <c r="U328" i="2"/>
  <c r="W328" i="2"/>
  <c r="Y328" i="2"/>
  <c r="AA328" i="2"/>
  <c r="V329" i="2"/>
  <c r="X329" i="2"/>
  <c r="Z329" i="2"/>
  <c r="U330" i="2"/>
  <c r="W330" i="2"/>
  <c r="Y330" i="2"/>
  <c r="AA330" i="2"/>
  <c r="V331" i="2"/>
  <c r="X331" i="2"/>
  <c r="Z331" i="2"/>
  <c r="U332" i="2"/>
  <c r="W332" i="2"/>
  <c r="Y332" i="2"/>
  <c r="AA332" i="2"/>
  <c r="AC303" i="2"/>
  <c r="AE303" i="2"/>
  <c r="AG303" i="2"/>
  <c r="AI303" i="2"/>
  <c r="AD304" i="2"/>
  <c r="AF304" i="2"/>
  <c r="AH304" i="2"/>
  <c r="AC305" i="2"/>
  <c r="AE305" i="2"/>
  <c r="AG305" i="2"/>
  <c r="AI305" i="2"/>
  <c r="AD306" i="2"/>
  <c r="AF306" i="2"/>
  <c r="AH306" i="2"/>
  <c r="AC307" i="2"/>
  <c r="AE307" i="2"/>
  <c r="AG307" i="2"/>
  <c r="AI307" i="2"/>
  <c r="AD308" i="2"/>
  <c r="AF308" i="2"/>
  <c r="AH308" i="2"/>
  <c r="AC309" i="2"/>
  <c r="AE309" i="2"/>
  <c r="AG309" i="2"/>
  <c r="AI309" i="2"/>
  <c r="AD310" i="2"/>
  <c r="AF310" i="2"/>
  <c r="AH310" i="2"/>
  <c r="AC311" i="2"/>
  <c r="AE311" i="2"/>
  <c r="AG311" i="2"/>
  <c r="AI311" i="2"/>
  <c r="AD312" i="2"/>
  <c r="AF312" i="2"/>
  <c r="AH312" i="2"/>
  <c r="AC313" i="2"/>
  <c r="AE313" i="2"/>
  <c r="AG313" i="2"/>
  <c r="AI313" i="2"/>
  <c r="AD314" i="2"/>
  <c r="AF314" i="2"/>
  <c r="AH314" i="2"/>
  <c r="AC315" i="2"/>
  <c r="AE315" i="2"/>
  <c r="AG315" i="2"/>
  <c r="AI315" i="2"/>
  <c r="AD316" i="2"/>
  <c r="AF316" i="2"/>
  <c r="AH316" i="2"/>
  <c r="AC317" i="2"/>
  <c r="AE317" i="2"/>
  <c r="AG317" i="2"/>
  <c r="AI317" i="2"/>
  <c r="AD318" i="2"/>
  <c r="AF318" i="2"/>
  <c r="AH318" i="2"/>
  <c r="AC319" i="2"/>
  <c r="AE319" i="2"/>
  <c r="AG319" i="2"/>
  <c r="AI319" i="2"/>
  <c r="AD320" i="2"/>
  <c r="AF320" i="2"/>
  <c r="AH320" i="2"/>
  <c r="AC321" i="2"/>
  <c r="AE321" i="2"/>
  <c r="AG321" i="2"/>
  <c r="AI321" i="2"/>
  <c r="AD322" i="2"/>
  <c r="AF322" i="2"/>
  <c r="AH322" i="2"/>
  <c r="AC323" i="2"/>
  <c r="AE323" i="2"/>
  <c r="AG323" i="2"/>
  <c r="AI323" i="2"/>
  <c r="AD324" i="2"/>
  <c r="AF324" i="2"/>
  <c r="AH324" i="2"/>
  <c r="AC325" i="2"/>
  <c r="AE325" i="2"/>
  <c r="AG325" i="2"/>
  <c r="AI325" i="2"/>
  <c r="AD326" i="2"/>
  <c r="AF326" i="2"/>
  <c r="AH326" i="2"/>
  <c r="AC327" i="2"/>
  <c r="AE327" i="2"/>
  <c r="AG327" i="2"/>
  <c r="AI327" i="2"/>
  <c r="AD328" i="2"/>
  <c r="AF328" i="2"/>
  <c r="AH328" i="2"/>
  <c r="AC329" i="2"/>
  <c r="AE329" i="2"/>
  <c r="AG329" i="2"/>
  <c r="AI329" i="2"/>
  <c r="AD330" i="2"/>
  <c r="AF330" i="2"/>
  <c r="AH330" i="2"/>
  <c r="AC331" i="2"/>
  <c r="AE331" i="2"/>
  <c r="AG331" i="2"/>
  <c r="AI331" i="2"/>
  <c r="AD332" i="2"/>
  <c r="AF332" i="2"/>
  <c r="AH332" i="2"/>
  <c r="F338" i="2"/>
  <c r="H338" i="2"/>
  <c r="J338" i="2"/>
  <c r="E339" i="2"/>
  <c r="G339" i="2"/>
  <c r="I339" i="2"/>
  <c r="K339" i="2"/>
  <c r="F340" i="2"/>
  <c r="H340" i="2"/>
  <c r="J340" i="2"/>
  <c r="E341" i="2"/>
  <c r="G341" i="2"/>
  <c r="I341" i="2"/>
  <c r="K341" i="2"/>
  <c r="F342" i="2"/>
  <c r="H342" i="2"/>
  <c r="J342" i="2"/>
  <c r="E343" i="2"/>
  <c r="G343" i="2"/>
  <c r="I343" i="2"/>
  <c r="K343" i="2"/>
  <c r="F344" i="2"/>
  <c r="H344" i="2"/>
  <c r="J344" i="2"/>
  <c r="E345" i="2"/>
  <c r="G345" i="2"/>
  <c r="I345" i="2"/>
  <c r="K345" i="2"/>
  <c r="F346" i="2"/>
  <c r="H346" i="2"/>
  <c r="J346" i="2"/>
  <c r="E347" i="2"/>
  <c r="G347" i="2"/>
  <c r="I347" i="2"/>
  <c r="K347" i="2"/>
  <c r="F348" i="2"/>
  <c r="H348" i="2"/>
  <c r="J348" i="2"/>
  <c r="E349" i="2"/>
  <c r="G349" i="2"/>
  <c r="I349" i="2"/>
  <c r="K349" i="2"/>
  <c r="F350" i="2"/>
  <c r="H350" i="2"/>
  <c r="J350" i="2"/>
  <c r="E351" i="2"/>
  <c r="G351" i="2"/>
  <c r="I351" i="2"/>
  <c r="K351" i="2"/>
  <c r="F352" i="2"/>
  <c r="H352" i="2"/>
  <c r="J352" i="2"/>
  <c r="E353" i="2"/>
  <c r="G353" i="2"/>
  <c r="I353" i="2"/>
  <c r="K353" i="2"/>
  <c r="F354" i="2"/>
  <c r="H354" i="2"/>
  <c r="J354" i="2"/>
  <c r="E355" i="2"/>
  <c r="G355" i="2"/>
  <c r="I355" i="2"/>
  <c r="K355" i="2"/>
  <c r="F356" i="2"/>
  <c r="H356" i="2"/>
  <c r="J356" i="2"/>
  <c r="E357" i="2"/>
  <c r="G357" i="2"/>
  <c r="I357" i="2"/>
  <c r="K357" i="2"/>
  <c r="F358" i="2"/>
  <c r="H358" i="2"/>
  <c r="J358" i="2"/>
  <c r="E359" i="2"/>
  <c r="G359" i="2"/>
  <c r="I359" i="2"/>
  <c r="K359" i="2"/>
  <c r="F360" i="2"/>
  <c r="H360" i="2"/>
  <c r="J360" i="2"/>
  <c r="E361" i="2"/>
  <c r="G361" i="2"/>
  <c r="I361" i="2"/>
  <c r="K361" i="2"/>
  <c r="F362" i="2"/>
  <c r="H362" i="2"/>
  <c r="J362" i="2"/>
  <c r="E363" i="2"/>
  <c r="G363" i="2"/>
  <c r="I363" i="2"/>
  <c r="K363" i="2"/>
  <c r="F364" i="2"/>
  <c r="H364" i="2"/>
  <c r="J364" i="2"/>
  <c r="E365" i="2"/>
  <c r="G365" i="2"/>
  <c r="I365" i="2"/>
  <c r="K365" i="2"/>
  <c r="F366" i="2"/>
  <c r="H366" i="2"/>
  <c r="J366" i="2"/>
  <c r="E367" i="2"/>
  <c r="G367" i="2"/>
  <c r="I367" i="2"/>
  <c r="K367" i="2"/>
  <c r="M338" i="2"/>
  <c r="O338" i="2"/>
  <c r="Q338" i="2"/>
  <c r="S338" i="2"/>
  <c r="N339" i="2"/>
  <c r="P339" i="2"/>
  <c r="R339" i="2"/>
  <c r="M340" i="2"/>
  <c r="O340" i="2"/>
  <c r="Q340" i="2"/>
  <c r="S340" i="2"/>
  <c r="N341" i="2"/>
  <c r="P341" i="2"/>
  <c r="R341" i="2"/>
  <c r="M342" i="2"/>
  <c r="O342" i="2"/>
  <c r="Q342" i="2"/>
  <c r="S342" i="2"/>
  <c r="N343" i="2"/>
  <c r="P343" i="2"/>
  <c r="R343" i="2"/>
  <c r="M344" i="2"/>
  <c r="O344" i="2"/>
  <c r="Q344" i="2"/>
  <c r="S344" i="2"/>
  <c r="N345" i="2"/>
  <c r="P345" i="2"/>
  <c r="R345" i="2"/>
  <c r="M346" i="2"/>
  <c r="O346" i="2"/>
  <c r="Q346" i="2"/>
  <c r="S346" i="2"/>
  <c r="N347" i="2"/>
  <c r="P347" i="2"/>
  <c r="R347" i="2"/>
  <c r="M348" i="2"/>
  <c r="O348" i="2"/>
  <c r="Q348" i="2"/>
  <c r="S348" i="2"/>
  <c r="N349" i="2"/>
  <c r="P349" i="2"/>
  <c r="R349" i="2"/>
  <c r="M350" i="2"/>
  <c r="O350" i="2"/>
  <c r="Q350" i="2"/>
  <c r="S350" i="2"/>
  <c r="N351" i="2"/>
  <c r="P351" i="2"/>
  <c r="R351" i="2"/>
  <c r="M352" i="2"/>
  <c r="O352" i="2"/>
  <c r="Q352" i="2"/>
  <c r="S352" i="2"/>
  <c r="N353" i="2"/>
  <c r="P353" i="2"/>
  <c r="R353" i="2"/>
  <c r="M354" i="2"/>
  <c r="O354" i="2"/>
  <c r="Q354" i="2"/>
  <c r="S354" i="2"/>
  <c r="N355" i="2"/>
  <c r="P355" i="2"/>
  <c r="R355" i="2"/>
  <c r="M356" i="2"/>
  <c r="O356" i="2"/>
  <c r="Q356" i="2"/>
  <c r="S356" i="2"/>
  <c r="N357" i="2"/>
  <c r="P357" i="2"/>
  <c r="R357" i="2"/>
  <c r="M358" i="2"/>
  <c r="O358" i="2"/>
  <c r="Q358" i="2"/>
  <c r="S358" i="2"/>
  <c r="N359" i="2"/>
  <c r="P359" i="2"/>
  <c r="R359" i="2"/>
  <c r="M360" i="2"/>
  <c r="O360" i="2"/>
  <c r="Q360" i="2"/>
  <c r="S360" i="2"/>
  <c r="N361" i="2"/>
  <c r="P361" i="2"/>
  <c r="R361" i="2"/>
  <c r="M362" i="2"/>
  <c r="O362" i="2"/>
  <c r="Q362" i="2"/>
  <c r="S362" i="2"/>
  <c r="N363" i="2"/>
  <c r="P363" i="2"/>
  <c r="R363" i="2"/>
  <c r="M364" i="2"/>
  <c r="O364" i="2"/>
  <c r="Q364" i="2"/>
  <c r="S364" i="2"/>
  <c r="N365" i="2"/>
  <c r="P365" i="2"/>
  <c r="R365" i="2"/>
  <c r="M366" i="2"/>
  <c r="O366" i="2"/>
  <c r="Q366" i="2"/>
  <c r="S366" i="2"/>
  <c r="N367" i="2"/>
  <c r="P367" i="2"/>
  <c r="R367" i="2"/>
  <c r="V338" i="2"/>
  <c r="X338" i="2"/>
  <c r="Z338" i="2"/>
  <c r="U339" i="2"/>
  <c r="W339" i="2"/>
  <c r="Y339" i="2"/>
  <c r="AA339" i="2"/>
  <c r="V340" i="2"/>
  <c r="X340" i="2"/>
  <c r="Z340" i="2"/>
  <c r="U341" i="2"/>
  <c r="W341" i="2"/>
  <c r="Y341" i="2"/>
  <c r="AA341" i="2"/>
  <c r="V342" i="2"/>
  <c r="X342" i="2"/>
  <c r="Z342" i="2"/>
  <c r="U343" i="2"/>
  <c r="W343" i="2"/>
  <c r="Y343" i="2"/>
  <c r="AA343" i="2"/>
  <c r="V344" i="2"/>
  <c r="X344" i="2"/>
  <c r="Z344" i="2"/>
  <c r="U345" i="2"/>
  <c r="W345" i="2"/>
  <c r="Y345" i="2"/>
  <c r="AA345" i="2"/>
  <c r="V346" i="2"/>
  <c r="X346" i="2"/>
  <c r="Z346" i="2"/>
  <c r="U347" i="2"/>
  <c r="W347" i="2"/>
  <c r="Y347" i="2"/>
  <c r="AA347" i="2"/>
  <c r="V348" i="2"/>
  <c r="X348" i="2"/>
  <c r="Z348" i="2"/>
  <c r="U349" i="2"/>
  <c r="W349" i="2"/>
  <c r="Y349" i="2"/>
  <c r="AA349" i="2"/>
  <c r="V350" i="2"/>
  <c r="X350" i="2"/>
  <c r="Z350" i="2"/>
  <c r="U351" i="2"/>
  <c r="W351" i="2"/>
  <c r="Y351" i="2"/>
  <c r="AA351" i="2"/>
  <c r="V352" i="2"/>
  <c r="X352" i="2"/>
  <c r="Z352" i="2"/>
  <c r="U353" i="2"/>
  <c r="W353" i="2"/>
  <c r="Y353" i="2"/>
  <c r="AA353" i="2"/>
  <c r="V354" i="2"/>
  <c r="X354" i="2"/>
  <c r="Z354" i="2"/>
  <c r="U355" i="2"/>
  <c r="W355" i="2"/>
  <c r="Y355" i="2"/>
  <c r="AA355" i="2"/>
  <c r="V356" i="2"/>
  <c r="X356" i="2"/>
  <c r="Z356" i="2"/>
  <c r="U357" i="2"/>
  <c r="W357" i="2"/>
  <c r="Y357" i="2"/>
  <c r="AA357" i="2"/>
  <c r="V358" i="2"/>
  <c r="X358" i="2"/>
  <c r="Z358" i="2"/>
  <c r="U359" i="2"/>
  <c r="W359" i="2"/>
  <c r="Y359" i="2"/>
  <c r="AA359" i="2"/>
  <c r="V360" i="2"/>
  <c r="X360" i="2"/>
  <c r="Z360" i="2"/>
  <c r="U361" i="2"/>
  <c r="W361" i="2"/>
  <c r="Y361" i="2"/>
  <c r="AA361" i="2"/>
  <c r="V362" i="2"/>
  <c r="X362" i="2"/>
  <c r="Z362" i="2"/>
  <c r="U363" i="2"/>
  <c r="W363" i="2"/>
  <c r="Y363" i="2"/>
  <c r="AA363" i="2"/>
  <c r="V364" i="2"/>
  <c r="X364" i="2"/>
  <c r="Z364" i="2"/>
  <c r="U365" i="2"/>
  <c r="W365" i="2"/>
  <c r="Y365" i="2"/>
  <c r="AA365" i="2"/>
  <c r="V366" i="2"/>
  <c r="X366" i="2"/>
  <c r="Z366" i="2"/>
  <c r="U367" i="2"/>
  <c r="W367" i="2"/>
  <c r="Y367" i="2"/>
  <c r="AA367" i="2"/>
  <c r="AC338" i="2"/>
  <c r="AG338" i="2"/>
  <c r="AI338" i="2"/>
  <c r="AD339" i="2"/>
  <c r="AF339" i="2"/>
  <c r="AH339" i="2"/>
  <c r="AC340" i="2"/>
  <c r="AE340" i="2"/>
  <c r="AG340" i="2"/>
  <c r="AD341" i="2"/>
  <c r="AH341" i="2"/>
  <c r="AE342" i="2"/>
  <c r="AG342" i="2"/>
  <c r="AI342" i="2"/>
  <c r="AD343" i="2"/>
  <c r="AH343" i="2"/>
  <c r="AC344" i="2"/>
  <c r="AE344" i="2"/>
  <c r="AG344" i="2"/>
  <c r="AI344" i="2"/>
  <c r="AH345" i="2"/>
  <c r="AC346" i="2"/>
  <c r="AE346" i="2"/>
  <c r="AG346" i="2"/>
  <c r="AI346" i="2"/>
  <c r="AF347" i="2"/>
  <c r="AH347" i="2"/>
  <c r="AE348" i="2"/>
  <c r="AD349" i="2"/>
  <c r="AH349" i="2"/>
  <c r="AE350" i="2"/>
  <c r="AG350" i="2"/>
  <c r="AI350" i="2"/>
  <c r="AD351" i="2"/>
  <c r="AF351" i="2"/>
  <c r="AH351" i="2"/>
  <c r="AE352" i="2"/>
  <c r="AG352" i="2"/>
  <c r="AI352" i="2"/>
  <c r="AD353" i="2"/>
  <c r="AF353" i="2"/>
  <c r="AH353" i="2"/>
  <c r="AC354" i="2"/>
  <c r="AE354" i="2"/>
  <c r="AG354" i="2"/>
  <c r="AD355" i="2"/>
  <c r="AH355" i="2"/>
  <c r="AD357" i="2"/>
  <c r="AF357" i="2"/>
  <c r="AE358" i="2"/>
  <c r="AG358" i="2"/>
  <c r="AI358" i="2"/>
  <c r="AD359" i="2"/>
  <c r="AF359" i="2"/>
  <c r="AH359" i="2"/>
  <c r="AC360" i="2"/>
  <c r="AE360" i="2"/>
  <c r="AI360" i="2"/>
  <c r="AD361" i="2"/>
  <c r="E242" i="2"/>
  <c r="G242" i="2"/>
  <c r="I242" i="2"/>
  <c r="K242" i="2"/>
  <c r="F243" i="2"/>
  <c r="H243" i="2"/>
  <c r="J243" i="2"/>
  <c r="E244" i="2"/>
  <c r="G244" i="2"/>
  <c r="I244" i="2"/>
  <c r="K244" i="2"/>
  <c r="F245" i="2"/>
  <c r="H245" i="2"/>
  <c r="J245" i="2"/>
  <c r="E246" i="2"/>
  <c r="G246" i="2"/>
  <c r="I246" i="2"/>
  <c r="K246" i="2"/>
  <c r="F247" i="2"/>
  <c r="H247" i="2"/>
  <c r="J247" i="2"/>
  <c r="E248" i="2"/>
  <c r="G248" i="2"/>
  <c r="I248" i="2"/>
  <c r="K248" i="2"/>
  <c r="F249" i="2"/>
  <c r="H249" i="2"/>
  <c r="J249" i="2"/>
  <c r="E250" i="2"/>
  <c r="G250" i="2"/>
  <c r="I250" i="2"/>
  <c r="K250" i="2"/>
  <c r="F251" i="2"/>
  <c r="H251" i="2"/>
  <c r="J251" i="2"/>
  <c r="E252" i="2"/>
  <c r="G252" i="2"/>
  <c r="I252" i="2"/>
  <c r="K252" i="2"/>
  <c r="F253" i="2"/>
  <c r="H253" i="2"/>
  <c r="J253" i="2"/>
  <c r="E254" i="2"/>
  <c r="G254" i="2"/>
  <c r="I254" i="2"/>
  <c r="K254" i="2"/>
  <c r="F255" i="2"/>
  <c r="H255" i="2"/>
  <c r="J255" i="2"/>
  <c r="E256" i="2"/>
  <c r="G256" i="2"/>
  <c r="I256" i="2"/>
  <c r="K256" i="2"/>
  <c r="F257" i="2"/>
  <c r="H257" i="2"/>
  <c r="J257" i="2"/>
  <c r="E258" i="2"/>
  <c r="G258" i="2"/>
  <c r="I258" i="2"/>
  <c r="K258" i="2"/>
  <c r="F259" i="2"/>
  <c r="H259" i="2"/>
  <c r="J259" i="2"/>
  <c r="E260" i="2"/>
  <c r="G260" i="2"/>
  <c r="I260" i="2"/>
  <c r="K260" i="2"/>
  <c r="F261" i="2"/>
  <c r="H261" i="2"/>
  <c r="J261" i="2"/>
  <c r="E262" i="2"/>
  <c r="G262" i="2"/>
  <c r="I262" i="2"/>
  <c r="K262" i="2"/>
  <c r="M233" i="2"/>
  <c r="O233" i="2"/>
  <c r="Q233" i="2"/>
  <c r="S233" i="2"/>
  <c r="N234" i="2"/>
  <c r="P234" i="2"/>
  <c r="R234" i="2"/>
  <c r="M235" i="2"/>
  <c r="O235" i="2"/>
  <c r="Q235" i="2"/>
  <c r="S235" i="2"/>
  <c r="N236" i="2"/>
  <c r="P236" i="2"/>
  <c r="R236" i="2"/>
  <c r="M237" i="2"/>
  <c r="O237" i="2"/>
  <c r="Q237" i="2"/>
  <c r="AE338" i="2"/>
  <c r="AI340" i="2"/>
  <c r="AF341" i="2"/>
  <c r="AC342" i="2"/>
  <c r="AF343" i="2"/>
  <c r="AD345" i="2"/>
  <c r="AF345" i="2"/>
  <c r="AD347" i="2"/>
  <c r="AC348" i="2"/>
  <c r="AG348" i="2"/>
  <c r="AI348" i="2"/>
  <c r="AF349" i="2"/>
  <c r="AC350" i="2"/>
  <c r="AC352" i="2"/>
  <c r="AI354" i="2"/>
  <c r="AF355" i="2"/>
  <c r="AC356" i="2"/>
  <c r="AE356" i="2"/>
  <c r="AG356" i="2"/>
  <c r="AI356" i="2"/>
  <c r="AH357" i="2"/>
  <c r="AC358" i="2"/>
  <c r="AG360" i="2"/>
  <c r="AF361" i="2"/>
  <c r="AH361" i="2"/>
  <c r="AC362" i="2"/>
  <c r="AE362" i="2"/>
  <c r="AG362" i="2"/>
  <c r="AI362" i="2"/>
  <c r="AD363" i="2"/>
  <c r="AF363" i="2"/>
  <c r="AH363" i="2"/>
  <c r="AC364" i="2"/>
  <c r="AE364" i="2"/>
  <c r="AG364" i="2"/>
  <c r="AI364" i="2"/>
  <c r="AD365" i="2"/>
  <c r="AF365" i="2"/>
  <c r="AH365" i="2"/>
  <c r="AC366" i="2"/>
  <c r="AE366" i="2"/>
  <c r="AG366" i="2"/>
  <c r="AI366" i="2"/>
  <c r="AD367" i="2"/>
  <c r="AF367" i="2"/>
  <c r="AH367" i="2"/>
  <c r="U325" i="2"/>
  <c r="W329" i="2"/>
  <c r="U331" i="2"/>
  <c r="W331" i="2"/>
  <c r="AD303" i="2"/>
  <c r="AG304" i="2"/>
  <c r="AG306" i="2"/>
  <c r="AC308" i="2"/>
  <c r="AG308" i="2"/>
  <c r="AG312" i="2"/>
  <c r="AC314" i="2"/>
  <c r="AE314" i="2"/>
  <c r="AI314" i="2"/>
  <c r="AG316" i="2"/>
  <c r="AD317" i="2"/>
  <c r="AD319" i="2"/>
  <c r="AE320" i="2"/>
  <c r="E119" i="1"/>
  <c r="E118" i="1"/>
  <c r="E24" i="7"/>
  <c r="E10" i="7"/>
  <c r="AI70" i="6"/>
  <c r="AI931" i="2" l="1"/>
  <c r="AI966" i="2" s="1"/>
  <c r="AE931" i="2"/>
  <c r="AE966" i="2" s="1"/>
  <c r="Z931" i="2"/>
  <c r="Z966" i="2" s="1"/>
  <c r="V931" i="2"/>
  <c r="V966" i="2" s="1"/>
  <c r="Q931" i="2"/>
  <c r="Q966" i="2" s="1"/>
  <c r="M931" i="2"/>
  <c r="M966" i="2" s="1"/>
  <c r="H931" i="2"/>
  <c r="H966" i="2" s="1"/>
  <c r="AI1036" i="2"/>
  <c r="AG1036" i="2"/>
  <c r="AE1036" i="2"/>
  <c r="AC1036" i="2"/>
  <c r="Z1036" i="2"/>
  <c r="X1036" i="2"/>
  <c r="V1036" i="2"/>
  <c r="AF931" i="2"/>
  <c r="AF966" i="2" s="1"/>
  <c r="AH921" i="2"/>
  <c r="AH956" i="2" s="1"/>
  <c r="AF921" i="2"/>
  <c r="AF956" i="2" s="1"/>
  <c r="AD921" i="2"/>
  <c r="AD956" i="2" s="1"/>
  <c r="AH919" i="2"/>
  <c r="AH954" i="2" s="1"/>
  <c r="AF919" i="2"/>
  <c r="AF954" i="2" s="1"/>
  <c r="AD919" i="2"/>
  <c r="AD954" i="2" s="1"/>
  <c r="AH917" i="2"/>
  <c r="AH952" i="2" s="1"/>
  <c r="AF917" i="2"/>
  <c r="AF952" i="2" s="1"/>
  <c r="AD917" i="2"/>
  <c r="AD952" i="2" s="1"/>
  <c r="AH915" i="2"/>
  <c r="AH950" i="2" s="1"/>
  <c r="AF915" i="2"/>
  <c r="AF950" i="2" s="1"/>
  <c r="AD915" i="2"/>
  <c r="AD950" i="2" s="1"/>
  <c r="AH913" i="2"/>
  <c r="AH948" i="2" s="1"/>
  <c r="AF913" i="2"/>
  <c r="AF948" i="2" s="1"/>
  <c r="AD913" i="2"/>
  <c r="AD948" i="2" s="1"/>
  <c r="AH911" i="2"/>
  <c r="AH946" i="2" s="1"/>
  <c r="AF911" i="2"/>
  <c r="AF946" i="2" s="1"/>
  <c r="AD911" i="2"/>
  <c r="AD946" i="2" s="1"/>
  <c r="AH909" i="2"/>
  <c r="AH944" i="2" s="1"/>
  <c r="AF909" i="2"/>
  <c r="AF944" i="2" s="1"/>
  <c r="AD909" i="2"/>
  <c r="AD944" i="2" s="1"/>
  <c r="AH907" i="2"/>
  <c r="AH942" i="2" s="1"/>
  <c r="AF907" i="2"/>
  <c r="AF942" i="2" s="1"/>
  <c r="AD907" i="2"/>
  <c r="AD942" i="2" s="1"/>
  <c r="AH905" i="2"/>
  <c r="AH940" i="2" s="1"/>
  <c r="AF905" i="2"/>
  <c r="AF940" i="2" s="1"/>
  <c r="AD905" i="2"/>
  <c r="AD940" i="2" s="1"/>
  <c r="AH903" i="2"/>
  <c r="AH938" i="2" s="1"/>
  <c r="AF903" i="2"/>
  <c r="AF938" i="2" s="1"/>
  <c r="AD903" i="2"/>
  <c r="AD938" i="2" s="1"/>
  <c r="AH901" i="2"/>
  <c r="AH936" i="2" s="1"/>
  <c r="AF901" i="2"/>
  <c r="AF936" i="2" s="1"/>
  <c r="AD901" i="2"/>
  <c r="AD936" i="2" s="1"/>
  <c r="Z920" i="2"/>
  <c r="Z955" i="2" s="1"/>
  <c r="X920" i="2"/>
  <c r="X955" i="2" s="1"/>
  <c r="V920" i="2"/>
  <c r="V955" i="2" s="1"/>
  <c r="Z918" i="2"/>
  <c r="Z953" i="2" s="1"/>
  <c r="X918" i="2"/>
  <c r="X953" i="2" s="1"/>
  <c r="V918" i="2"/>
  <c r="V953" i="2" s="1"/>
  <c r="Z916" i="2"/>
  <c r="Z951" i="2" s="1"/>
  <c r="X916" i="2"/>
  <c r="X951" i="2" s="1"/>
  <c r="V916" i="2"/>
  <c r="V951" i="2" s="1"/>
  <c r="Z914" i="2"/>
  <c r="Z949" i="2" s="1"/>
  <c r="X914" i="2"/>
  <c r="X949" i="2" s="1"/>
  <c r="V914" i="2"/>
  <c r="V949" i="2" s="1"/>
  <c r="Z912" i="2"/>
  <c r="Z947" i="2" s="1"/>
  <c r="X912" i="2"/>
  <c r="X947" i="2" s="1"/>
  <c r="V912" i="2"/>
  <c r="V947" i="2" s="1"/>
  <c r="Z910" i="2"/>
  <c r="Z945" i="2" s="1"/>
  <c r="X910" i="2"/>
  <c r="X945" i="2" s="1"/>
  <c r="V910" i="2"/>
  <c r="V945" i="2" s="1"/>
  <c r="Z908" i="2"/>
  <c r="Z943" i="2" s="1"/>
  <c r="X908" i="2"/>
  <c r="X943" i="2" s="1"/>
  <c r="V908" i="2"/>
  <c r="V943" i="2" s="1"/>
  <c r="Z906" i="2"/>
  <c r="Z941" i="2" s="1"/>
  <c r="X906" i="2"/>
  <c r="X941" i="2" s="1"/>
  <c r="V906" i="2"/>
  <c r="V941" i="2" s="1"/>
  <c r="Z904" i="2"/>
  <c r="Z939" i="2" s="1"/>
  <c r="X904" i="2"/>
  <c r="X939" i="2" s="1"/>
  <c r="V904" i="2"/>
  <c r="V939" i="2" s="1"/>
  <c r="Z902" i="2"/>
  <c r="Z937" i="2" s="1"/>
  <c r="X902" i="2"/>
  <c r="X937" i="2" s="1"/>
  <c r="V902" i="2"/>
  <c r="V937" i="2" s="1"/>
  <c r="AA901" i="2"/>
  <c r="AA936" i="2" s="1"/>
  <c r="Y901" i="2"/>
  <c r="Y936" i="2" s="1"/>
  <c r="W901" i="2"/>
  <c r="W936" i="2" s="1"/>
  <c r="U901" i="2"/>
  <c r="U936" i="2" s="1"/>
  <c r="R921" i="2"/>
  <c r="R956" i="2" s="1"/>
  <c r="P921" i="2"/>
  <c r="P956" i="2" s="1"/>
  <c r="N921" i="2"/>
  <c r="N956" i="2" s="1"/>
  <c r="S1036" i="2"/>
  <c r="Q1036" i="2"/>
  <c r="O1036" i="2"/>
  <c r="M1036" i="2"/>
  <c r="J1036" i="2"/>
  <c r="H1036" i="2"/>
  <c r="F1036" i="2"/>
  <c r="E1019" i="2"/>
  <c r="AI1176" i="2"/>
  <c r="AG1176" i="2"/>
  <c r="AE1176" i="2"/>
  <c r="AC1176" i="2"/>
  <c r="Z1176" i="2"/>
  <c r="X1176" i="2"/>
  <c r="V1176" i="2"/>
  <c r="S1176" i="2"/>
  <c r="Q1176" i="2"/>
  <c r="O1176" i="2"/>
  <c r="M1176" i="2"/>
  <c r="J1176" i="2"/>
  <c r="H1176" i="2"/>
  <c r="F1176" i="2"/>
  <c r="R919" i="2"/>
  <c r="R954" i="2" s="1"/>
  <c r="P919" i="2"/>
  <c r="P954" i="2" s="1"/>
  <c r="N919" i="2"/>
  <c r="N954" i="2" s="1"/>
  <c r="R917" i="2"/>
  <c r="R952" i="2" s="1"/>
  <c r="P917" i="2"/>
  <c r="P952" i="2" s="1"/>
  <c r="N917" i="2"/>
  <c r="N952" i="2" s="1"/>
  <c r="R915" i="2"/>
  <c r="R950" i="2" s="1"/>
  <c r="P915" i="2"/>
  <c r="P950" i="2" s="1"/>
  <c r="N915" i="2"/>
  <c r="N950" i="2" s="1"/>
  <c r="R913" i="2"/>
  <c r="R948" i="2" s="1"/>
  <c r="P913" i="2"/>
  <c r="P948" i="2" s="1"/>
  <c r="N913" i="2"/>
  <c r="N948" i="2" s="1"/>
  <c r="R911" i="2"/>
  <c r="R946" i="2" s="1"/>
  <c r="P911" i="2"/>
  <c r="P946" i="2" s="1"/>
  <c r="N911" i="2"/>
  <c r="N946" i="2" s="1"/>
  <c r="R909" i="2"/>
  <c r="R944" i="2" s="1"/>
  <c r="P909" i="2"/>
  <c r="P944" i="2" s="1"/>
  <c r="N909" i="2"/>
  <c r="N944" i="2" s="1"/>
  <c r="R907" i="2"/>
  <c r="R942" i="2" s="1"/>
  <c r="P907" i="2"/>
  <c r="P942" i="2" s="1"/>
  <c r="N907" i="2"/>
  <c r="N942" i="2" s="1"/>
  <c r="R905" i="2"/>
  <c r="R940" i="2" s="1"/>
  <c r="P905" i="2"/>
  <c r="P940" i="2" s="1"/>
  <c r="N905" i="2"/>
  <c r="N940" i="2" s="1"/>
  <c r="R903" i="2"/>
  <c r="R938" i="2" s="1"/>
  <c r="P903" i="2"/>
  <c r="P938" i="2" s="1"/>
  <c r="N903" i="2"/>
  <c r="N938" i="2" s="1"/>
  <c r="R901" i="2"/>
  <c r="R936" i="2" s="1"/>
  <c r="P901" i="2"/>
  <c r="P936" i="2" s="1"/>
  <c r="N901" i="2"/>
  <c r="N936" i="2" s="1"/>
  <c r="J920" i="2"/>
  <c r="J955" i="2" s="1"/>
  <c r="H920" i="2"/>
  <c r="H955" i="2" s="1"/>
  <c r="F920" i="2"/>
  <c r="F955" i="2" s="1"/>
  <c r="J918" i="2"/>
  <c r="J953" i="2" s="1"/>
  <c r="H918" i="2"/>
  <c r="H953" i="2" s="1"/>
  <c r="F918" i="2"/>
  <c r="F953" i="2" s="1"/>
  <c r="J916" i="2"/>
  <c r="J951" i="2" s="1"/>
  <c r="H916" i="2"/>
  <c r="H951" i="2" s="1"/>
  <c r="F916" i="2"/>
  <c r="F951" i="2" s="1"/>
  <c r="J914" i="2"/>
  <c r="J949" i="2" s="1"/>
  <c r="H914" i="2"/>
  <c r="H949" i="2" s="1"/>
  <c r="F914" i="2"/>
  <c r="F949" i="2" s="1"/>
  <c r="J912" i="2"/>
  <c r="J947" i="2" s="1"/>
  <c r="H912" i="2"/>
  <c r="H947" i="2" s="1"/>
  <c r="F912" i="2"/>
  <c r="F947" i="2" s="1"/>
  <c r="J910" i="2"/>
  <c r="J945" i="2" s="1"/>
  <c r="H910" i="2"/>
  <c r="H945" i="2" s="1"/>
  <c r="F910" i="2"/>
  <c r="F945" i="2" s="1"/>
  <c r="J908" i="2"/>
  <c r="J943" i="2" s="1"/>
  <c r="H908" i="2"/>
  <c r="H943" i="2" s="1"/>
  <c r="F908" i="2"/>
  <c r="F943" i="2" s="1"/>
  <c r="J906" i="2"/>
  <c r="J941" i="2" s="1"/>
  <c r="H906" i="2"/>
  <c r="H941" i="2" s="1"/>
  <c r="F906" i="2"/>
  <c r="F941" i="2" s="1"/>
  <c r="J904" i="2"/>
  <c r="J939" i="2" s="1"/>
  <c r="H904" i="2"/>
  <c r="H939" i="2" s="1"/>
  <c r="F904" i="2"/>
  <c r="F939" i="2" s="1"/>
  <c r="J902" i="2"/>
  <c r="J937" i="2" s="1"/>
  <c r="H902" i="2"/>
  <c r="H937" i="2" s="1"/>
  <c r="F902" i="2"/>
  <c r="F937" i="2" s="1"/>
  <c r="K901" i="2"/>
  <c r="K936" i="2" s="1"/>
  <c r="I901" i="2"/>
  <c r="I936" i="2" s="1"/>
  <c r="G901" i="2"/>
  <c r="G936" i="2" s="1"/>
  <c r="E901" i="2"/>
  <c r="E936" i="2" s="1"/>
  <c r="AH1036" i="2"/>
  <c r="AF1036" i="2"/>
  <c r="AD1036" i="2"/>
  <c r="AI1035" i="2"/>
  <c r="AG1035" i="2"/>
  <c r="AE1035" i="2"/>
  <c r="AC1035" i="2"/>
  <c r="AH1034" i="2"/>
  <c r="AF1034" i="2"/>
  <c r="AD1034" i="2"/>
  <c r="AI1033" i="2"/>
  <c r="AG1033" i="2"/>
  <c r="AE1033" i="2"/>
  <c r="AC1033" i="2"/>
  <c r="AH1032" i="2"/>
  <c r="AF1032" i="2"/>
  <c r="AD1032" i="2"/>
  <c r="AI1031" i="2"/>
  <c r="AG1031" i="2"/>
  <c r="AE1031" i="2"/>
  <c r="AC1031" i="2"/>
  <c r="AH1030" i="2"/>
  <c r="AF1030" i="2"/>
  <c r="AD1030" i="2"/>
  <c r="AI1029" i="2"/>
  <c r="AG1029" i="2"/>
  <c r="AE1029" i="2"/>
  <c r="AC1029" i="2"/>
  <c r="AH1028" i="2"/>
  <c r="AF1028" i="2"/>
  <c r="AD1028" i="2"/>
  <c r="AI1027" i="2"/>
  <c r="AG1027" i="2"/>
  <c r="AE1027" i="2"/>
  <c r="AC1027" i="2"/>
  <c r="AH1026" i="2"/>
  <c r="AF1026" i="2"/>
  <c r="AD1026" i="2"/>
  <c r="AI1025" i="2"/>
  <c r="AG1025" i="2"/>
  <c r="AE1025" i="2"/>
  <c r="AC1025" i="2"/>
  <c r="AH1024" i="2"/>
  <c r="AF1024" i="2"/>
  <c r="AD1024" i="2"/>
  <c r="AI1023" i="2"/>
  <c r="AG1023" i="2"/>
  <c r="AC1023" i="2"/>
  <c r="AH1022" i="2"/>
  <c r="AF1022" i="2"/>
  <c r="AI1021" i="2"/>
  <c r="AG1021" i="2"/>
  <c r="AE1021" i="2"/>
  <c r="AC1021" i="2"/>
  <c r="AH1020" i="2"/>
  <c r="AF1020" i="2"/>
  <c r="AI1019" i="2"/>
  <c r="AE1019" i="2"/>
  <c r="AC1019" i="2"/>
  <c r="AH1018" i="2"/>
  <c r="AF1018" i="2"/>
  <c r="AD1018" i="2"/>
  <c r="AG1017" i="2"/>
  <c r="AH1016" i="2"/>
  <c r="AF1016" i="2"/>
  <c r="AD1016" i="2"/>
  <c r="AI1015" i="2"/>
  <c r="AE1015" i="2"/>
  <c r="AC1015" i="2"/>
  <c r="AH1014" i="2"/>
  <c r="AF1014" i="2"/>
  <c r="AD1014" i="2"/>
  <c r="AI1013" i="2"/>
  <c r="AG1013" i="2"/>
  <c r="AE1013" i="2"/>
  <c r="AC1013" i="2"/>
  <c r="AH1012" i="2"/>
  <c r="AF1012" i="2"/>
  <c r="AD1012" i="2"/>
  <c r="AI1011" i="2"/>
  <c r="AE1011" i="2"/>
  <c r="AH1010" i="2"/>
  <c r="AF1010" i="2"/>
  <c r="AD1010" i="2"/>
  <c r="AI1009" i="2"/>
  <c r="AE1009" i="2"/>
  <c r="AC1009" i="2"/>
  <c r="AH1008" i="2"/>
  <c r="AF1008" i="2"/>
  <c r="AD1008" i="2"/>
  <c r="AI1007" i="2"/>
  <c r="AE1007" i="2"/>
  <c r="AC1007" i="2"/>
  <c r="AH1006" i="2"/>
  <c r="AF1006" i="2"/>
  <c r="AA1036" i="2"/>
  <c r="Y1036" i="2"/>
  <c r="W1036" i="2"/>
  <c r="U1036" i="2"/>
  <c r="Z1035" i="2"/>
  <c r="X1035" i="2"/>
  <c r="V1035" i="2"/>
  <c r="AA1034" i="2"/>
  <c r="Y1034" i="2"/>
  <c r="Z1033" i="2"/>
  <c r="X1033" i="2"/>
  <c r="V1033" i="2"/>
  <c r="AA1032" i="2"/>
  <c r="Y1032" i="2"/>
  <c r="U1032" i="2"/>
  <c r="Z1031" i="2"/>
  <c r="X1031" i="2"/>
  <c r="V1031" i="2"/>
  <c r="AA1030" i="2"/>
  <c r="Y1030" i="2"/>
  <c r="W1030" i="2"/>
  <c r="U1030" i="2"/>
  <c r="Z1029" i="2"/>
  <c r="X1029" i="2"/>
  <c r="V1029" i="2"/>
  <c r="AA1028" i="2"/>
  <c r="Y1028" i="2"/>
  <c r="W1028" i="2"/>
  <c r="Z1027" i="2"/>
  <c r="X1027" i="2"/>
  <c r="V1027" i="2"/>
  <c r="AA1026" i="2"/>
  <c r="Y1026" i="2"/>
  <c r="W1026" i="2"/>
  <c r="U1026" i="2"/>
  <c r="Z1025" i="2"/>
  <c r="X1025" i="2"/>
  <c r="V1025" i="2"/>
  <c r="AA1024" i="2"/>
  <c r="Y1024" i="2"/>
  <c r="W1024" i="2"/>
  <c r="U1024" i="2"/>
  <c r="Z1023" i="2"/>
  <c r="X1023" i="2"/>
  <c r="V1023" i="2"/>
  <c r="AA1022" i="2"/>
  <c r="Y1022" i="2"/>
  <c r="W1022" i="2"/>
  <c r="U1022" i="2"/>
  <c r="Z1021" i="2"/>
  <c r="X1021" i="2"/>
  <c r="V1021" i="2"/>
  <c r="AA1020" i="2"/>
  <c r="Y1020" i="2"/>
  <c r="W1020" i="2"/>
  <c r="U1020" i="2"/>
  <c r="Z1019" i="2"/>
  <c r="X1019" i="2"/>
  <c r="V1019" i="2"/>
  <c r="AA1018" i="2"/>
  <c r="Y1018" i="2"/>
  <c r="W1018" i="2"/>
  <c r="U1018" i="2"/>
  <c r="Z1017" i="2"/>
  <c r="X1017" i="2"/>
  <c r="V1017" i="2"/>
  <c r="AA1016" i="2"/>
  <c r="Y1016" i="2"/>
  <c r="W1016" i="2"/>
  <c r="U1016" i="2"/>
  <c r="Z1015" i="2"/>
  <c r="X1015" i="2"/>
  <c r="V1015" i="2"/>
  <c r="AA1014" i="2"/>
  <c r="Y1014" i="2"/>
  <c r="W1014" i="2"/>
  <c r="U1014" i="2"/>
  <c r="Z1013" i="2"/>
  <c r="X1013" i="2"/>
  <c r="V1013" i="2"/>
  <c r="AA1012" i="2"/>
  <c r="Y1012" i="2"/>
  <c r="W1012" i="2"/>
  <c r="U1012" i="2"/>
  <c r="Z1011" i="2"/>
  <c r="X1011" i="2"/>
  <c r="V1011" i="2"/>
  <c r="AA1010" i="2"/>
  <c r="Y1010" i="2"/>
  <c r="W1010" i="2"/>
  <c r="U1010" i="2"/>
  <c r="Z1009" i="2"/>
  <c r="X1009" i="2"/>
  <c r="V1009" i="2"/>
  <c r="AA1008" i="2"/>
  <c r="Y1008" i="2"/>
  <c r="W1008" i="2"/>
  <c r="U1008" i="2"/>
  <c r="Z1007" i="2"/>
  <c r="X1007" i="2"/>
  <c r="V1007" i="2"/>
  <c r="AA1006" i="2"/>
  <c r="Y1006" i="2"/>
  <c r="W1006" i="2"/>
  <c r="U1006" i="2"/>
  <c r="R1036" i="2"/>
  <c r="P1036" i="2"/>
  <c r="N1036" i="2"/>
  <c r="S1035" i="2"/>
  <c r="Q1035" i="2"/>
  <c r="O1035" i="2"/>
  <c r="M1035" i="2"/>
  <c r="R1034" i="2"/>
  <c r="P1034" i="2"/>
  <c r="N1034" i="2"/>
  <c r="S1033" i="2"/>
  <c r="Q1033" i="2"/>
  <c r="O1033" i="2"/>
  <c r="M1033" i="2"/>
  <c r="R1032" i="2"/>
  <c r="P1032" i="2"/>
  <c r="N1032" i="2"/>
  <c r="S1031" i="2"/>
  <c r="Q1031" i="2"/>
  <c r="O1031" i="2"/>
  <c r="M1031" i="2"/>
  <c r="R1030" i="2"/>
  <c r="P1030" i="2"/>
  <c r="N1030" i="2"/>
  <c r="S1029" i="2"/>
  <c r="Q1029" i="2"/>
  <c r="O1029" i="2"/>
  <c r="M1029" i="2"/>
  <c r="R1028" i="2"/>
  <c r="P1028" i="2"/>
  <c r="N1028" i="2"/>
  <c r="S1027" i="2"/>
  <c r="Q1027" i="2"/>
  <c r="O1027" i="2"/>
  <c r="M1027" i="2"/>
  <c r="R1026" i="2"/>
  <c r="P1026" i="2"/>
  <c r="N1026" i="2"/>
  <c r="S1025" i="2"/>
  <c r="Q1025" i="2"/>
  <c r="O1025" i="2"/>
  <c r="M1025" i="2"/>
  <c r="R1024" i="2"/>
  <c r="P1024" i="2"/>
  <c r="N1024" i="2"/>
  <c r="S1023" i="2"/>
  <c r="Q1023" i="2"/>
  <c r="O1023" i="2"/>
  <c r="M1023" i="2"/>
  <c r="R1022" i="2"/>
  <c r="P1022" i="2"/>
  <c r="N1022" i="2"/>
  <c r="S1021" i="2"/>
  <c r="Q1021" i="2"/>
  <c r="O1021" i="2"/>
  <c r="M1021" i="2"/>
  <c r="R1020" i="2"/>
  <c r="P1020" i="2"/>
  <c r="N1020" i="2"/>
  <c r="S1019" i="2"/>
  <c r="Q1019" i="2"/>
  <c r="O1019" i="2"/>
  <c r="M1019" i="2"/>
  <c r="R1018" i="2"/>
  <c r="P1018" i="2"/>
  <c r="N1018" i="2"/>
  <c r="S1017" i="2"/>
  <c r="Q1017" i="2"/>
  <c r="O1017" i="2"/>
  <c r="M1017" i="2"/>
  <c r="R1016" i="2"/>
  <c r="P1016" i="2"/>
  <c r="N1016" i="2"/>
  <c r="S1015" i="2"/>
  <c r="Q1015" i="2"/>
  <c r="O1015" i="2"/>
  <c r="M1015" i="2"/>
  <c r="R1014" i="2"/>
  <c r="P1014" i="2"/>
  <c r="N1014" i="2"/>
  <c r="S1013" i="2"/>
  <c r="Q1013" i="2"/>
  <c r="O1013" i="2"/>
  <c r="M1013" i="2"/>
  <c r="R1012" i="2"/>
  <c r="P1012" i="2"/>
  <c r="N1012" i="2"/>
  <c r="S1011" i="2"/>
  <c r="Q1011" i="2"/>
  <c r="O1011" i="2"/>
  <c r="M1011" i="2"/>
  <c r="R1010" i="2"/>
  <c r="P1010" i="2"/>
  <c r="N1010" i="2"/>
  <c r="S1009" i="2"/>
  <c r="Q1009" i="2"/>
  <c r="O1009" i="2"/>
  <c r="M1009" i="2"/>
  <c r="R1008" i="2"/>
  <c r="P1008" i="2"/>
  <c r="N1008" i="2"/>
  <c r="S1007" i="2"/>
  <c r="Q1007" i="2"/>
  <c r="O1007" i="2"/>
  <c r="M1007" i="2"/>
  <c r="R1006" i="2"/>
  <c r="P1006" i="2"/>
  <c r="N1006" i="2"/>
  <c r="K1036" i="2"/>
  <c r="I1036" i="2"/>
  <c r="G1036" i="2"/>
  <c r="E1036" i="2"/>
  <c r="J1035" i="2"/>
  <c r="H1035" i="2"/>
  <c r="F1035" i="2"/>
  <c r="K1034" i="2"/>
  <c r="I1034" i="2"/>
  <c r="G1034" i="2"/>
  <c r="E1034" i="2"/>
  <c r="J1033" i="2"/>
  <c r="H1033" i="2"/>
  <c r="F1033" i="2"/>
  <c r="K1032" i="2"/>
  <c r="I1032" i="2"/>
  <c r="G1032" i="2"/>
  <c r="E1032" i="2"/>
  <c r="J1031" i="2"/>
  <c r="H1031" i="2"/>
  <c r="F1031" i="2"/>
  <c r="K1030" i="2"/>
  <c r="I1030" i="2"/>
  <c r="G1030" i="2"/>
  <c r="E1030" i="2"/>
  <c r="J1029" i="2"/>
  <c r="E1018" i="2"/>
  <c r="K1010" i="2"/>
  <c r="J1009" i="2"/>
  <c r="F1009" i="2"/>
  <c r="I1008" i="2"/>
  <c r="J1007" i="2"/>
  <c r="F1007" i="2"/>
  <c r="I1006" i="2"/>
  <c r="E1006" i="2"/>
  <c r="AF1176" i="2"/>
  <c r="AI1175" i="2"/>
  <c r="AE1175" i="2"/>
  <c r="AH1174" i="2"/>
  <c r="AD1174" i="2"/>
  <c r="AG1173" i="2"/>
  <c r="AE1173" i="2"/>
  <c r="AH1172" i="2"/>
  <c r="AD1172" i="2"/>
  <c r="AG1171" i="2"/>
  <c r="AC1171" i="2"/>
  <c r="AF1170" i="2"/>
  <c r="AI1169" i="2"/>
  <c r="AC1169" i="2"/>
  <c r="AF1168" i="2"/>
  <c r="AI1167" i="2"/>
  <c r="AE1167" i="2"/>
  <c r="AH1166" i="2"/>
  <c r="AD1166" i="2"/>
  <c r="AG1165" i="2"/>
  <c r="AC1165" i="2"/>
  <c r="AF1164" i="2"/>
  <c r="AI1163" i="2"/>
  <c r="AE1163" i="2"/>
  <c r="AH1162" i="2"/>
  <c r="AD1162" i="2"/>
  <c r="AG1161" i="2"/>
  <c r="AC1161" i="2"/>
  <c r="AF1160" i="2"/>
  <c r="AI1159" i="2"/>
  <c r="AE1159" i="2"/>
  <c r="AH1158" i="2"/>
  <c r="AD1158" i="2"/>
  <c r="AG1157" i="2"/>
  <c r="AC1157" i="2"/>
  <c r="AF1156" i="2"/>
  <c r="AI1155" i="2"/>
  <c r="AE1155" i="2"/>
  <c r="AH1154" i="2"/>
  <c r="AD1154" i="2"/>
  <c r="AG1153" i="2"/>
  <c r="AC1153" i="2"/>
  <c r="AF1152" i="2"/>
  <c r="AG1151" i="2"/>
  <c r="AC1151" i="2"/>
  <c r="AF1150" i="2"/>
  <c r="AI1149" i="2"/>
  <c r="AE1149" i="2"/>
  <c r="AF1148" i="2"/>
  <c r="AI1147" i="2"/>
  <c r="AE1147" i="2"/>
  <c r="AH1146" i="2"/>
  <c r="AD1146" i="2"/>
  <c r="Y1176" i="2"/>
  <c r="U1176" i="2"/>
  <c r="X1175" i="2"/>
  <c r="AA1174" i="2"/>
  <c r="W1174" i="2"/>
  <c r="Z1173" i="2"/>
  <c r="V1173" i="2"/>
  <c r="Y1172" i="2"/>
  <c r="U1172" i="2"/>
  <c r="X1171" i="2"/>
  <c r="AA1170" i="2"/>
  <c r="W1170" i="2"/>
  <c r="Z1169" i="2"/>
  <c r="V1169" i="2"/>
  <c r="Y1168" i="2"/>
  <c r="U1168" i="2"/>
  <c r="X1167" i="2"/>
  <c r="AA1166" i="2"/>
  <c r="W1166" i="2"/>
  <c r="Z1165" i="2"/>
  <c r="V1165" i="2"/>
  <c r="Y1164" i="2"/>
  <c r="Z1163" i="2"/>
  <c r="V1163" i="2"/>
  <c r="Y1162" i="2"/>
  <c r="U1162" i="2"/>
  <c r="X1161" i="2"/>
  <c r="AA1160" i="2"/>
  <c r="W1160" i="2"/>
  <c r="Z1159" i="2"/>
  <c r="V1159" i="2"/>
  <c r="Y1158" i="2"/>
  <c r="U1158" i="2"/>
  <c r="X1157" i="2"/>
  <c r="AA1156" i="2"/>
  <c r="W1156" i="2"/>
  <c r="Z1155" i="2"/>
  <c r="V1155" i="2"/>
  <c r="Y1154" i="2"/>
  <c r="U1154" i="2"/>
  <c r="X1153" i="2"/>
  <c r="AA1152" i="2"/>
  <c r="W1152" i="2"/>
  <c r="Z1151" i="2"/>
  <c r="V1151" i="2"/>
  <c r="Y1150" i="2"/>
  <c r="U1150" i="2"/>
  <c r="X1149" i="2"/>
  <c r="AA1148" i="2"/>
  <c r="W1148" i="2"/>
  <c r="Z1147" i="2"/>
  <c r="V1147" i="2"/>
  <c r="Y1146" i="2"/>
  <c r="U1146" i="2"/>
  <c r="P1176" i="2"/>
  <c r="S1175" i="2"/>
  <c r="O1175" i="2"/>
  <c r="R1174" i="2"/>
  <c r="N1174" i="2"/>
  <c r="Q1173" i="2"/>
  <c r="M1173" i="2"/>
  <c r="P1172" i="2"/>
  <c r="S1171" i="2"/>
  <c r="O1171" i="2"/>
  <c r="R1170" i="2"/>
  <c r="N1170" i="2"/>
  <c r="Q1169" i="2"/>
  <c r="M1169" i="2"/>
  <c r="P1168" i="2"/>
  <c r="S1167" i="2"/>
  <c r="O1167" i="2"/>
  <c r="R1166" i="2"/>
  <c r="N1166" i="2"/>
  <c r="Q1165" i="2"/>
  <c r="M1165" i="2"/>
  <c r="P1164" i="2"/>
  <c r="S1163" i="2"/>
  <c r="O1163" i="2"/>
  <c r="R1162" i="2"/>
  <c r="N1162" i="2"/>
  <c r="Q1161" i="2"/>
  <c r="M1161" i="2"/>
  <c r="P1160" i="2"/>
  <c r="S1159" i="2"/>
  <c r="O1159" i="2"/>
  <c r="R1158" i="2"/>
  <c r="N1158" i="2"/>
  <c r="Q1157" i="2"/>
  <c r="M1157" i="2"/>
  <c r="P1156" i="2"/>
  <c r="Q1155" i="2"/>
  <c r="M1155" i="2"/>
  <c r="P1154" i="2"/>
  <c r="S1153" i="2"/>
  <c r="O1153" i="2"/>
  <c r="R1152" i="2"/>
  <c r="N1152" i="2"/>
  <c r="Q1151" i="2"/>
  <c r="M1151" i="2"/>
  <c r="P1150" i="2"/>
  <c r="S1149" i="2"/>
  <c r="O1149" i="2"/>
  <c r="R1148" i="2"/>
  <c r="N1148" i="2"/>
  <c r="Q1147" i="2"/>
  <c r="M1147" i="2"/>
  <c r="P1146" i="2"/>
  <c r="K1176" i="2"/>
  <c r="G1176" i="2"/>
  <c r="J1175" i="2"/>
  <c r="F1175" i="2"/>
  <c r="I1174" i="2"/>
  <c r="E1174" i="2"/>
  <c r="H1173" i="2"/>
  <c r="K1172" i="2"/>
  <c r="G1172" i="2"/>
  <c r="J1171" i="2"/>
  <c r="F1171" i="2"/>
  <c r="I1170" i="2"/>
  <c r="E1170" i="2"/>
  <c r="H1169" i="2"/>
  <c r="K1168" i="2"/>
  <c r="G1168" i="2"/>
  <c r="J1167" i="2"/>
  <c r="F1167" i="2"/>
  <c r="I1166" i="2"/>
  <c r="E1166" i="2"/>
  <c r="H1165" i="2"/>
  <c r="K1164" i="2"/>
  <c r="G1164" i="2"/>
  <c r="J1163" i="2"/>
  <c r="F1163" i="2"/>
  <c r="I1162" i="2"/>
  <c r="E1162" i="2"/>
  <c r="H1161" i="2"/>
  <c r="K1160" i="2"/>
  <c r="G1160" i="2"/>
  <c r="J1159" i="2"/>
  <c r="F1159" i="2"/>
  <c r="I1158" i="2"/>
  <c r="E1158" i="2"/>
  <c r="H1157" i="2"/>
  <c r="K1156" i="2"/>
  <c r="G1156" i="2"/>
  <c r="J1155" i="2"/>
  <c r="F1155" i="2"/>
  <c r="I1154" i="2"/>
  <c r="E1154" i="2"/>
  <c r="H1153" i="2"/>
  <c r="K1152" i="2"/>
  <c r="G1152" i="2"/>
  <c r="J1151" i="2"/>
  <c r="F1151" i="2"/>
  <c r="I1150" i="2"/>
  <c r="E1150" i="2"/>
  <c r="H1149" i="2"/>
  <c r="K1148" i="2"/>
  <c r="G1148" i="2"/>
  <c r="J1147" i="2"/>
  <c r="F1147" i="2"/>
  <c r="I1146" i="2"/>
  <c r="E1146" i="2"/>
  <c r="H1029" i="2"/>
  <c r="F1029" i="2"/>
  <c r="K1028" i="2"/>
  <c r="I1028" i="2"/>
  <c r="G1028" i="2"/>
  <c r="E1028" i="2"/>
  <c r="J1027" i="2"/>
  <c r="H1027" i="2"/>
  <c r="F1027" i="2"/>
  <c r="K1026" i="2"/>
  <c r="I1026" i="2"/>
  <c r="G1026" i="2"/>
  <c r="E1026" i="2"/>
  <c r="J1025" i="2"/>
  <c r="H1025" i="2"/>
  <c r="F1025" i="2"/>
  <c r="K1024" i="2"/>
  <c r="I1024" i="2"/>
  <c r="G1024" i="2"/>
  <c r="E1024" i="2"/>
  <c r="J1023" i="2"/>
  <c r="H1023" i="2"/>
  <c r="F1023" i="2"/>
  <c r="K1022" i="2"/>
  <c r="I1022" i="2"/>
  <c r="G1022" i="2"/>
  <c r="E1022" i="2"/>
  <c r="J1021" i="2"/>
  <c r="H1021" i="2"/>
  <c r="F1021" i="2"/>
  <c r="K1020" i="2"/>
  <c r="I1020" i="2"/>
  <c r="G1020" i="2"/>
  <c r="E1020" i="2"/>
  <c r="J1019" i="2"/>
  <c r="H1019" i="2"/>
  <c r="F1019" i="2"/>
  <c r="K1018" i="2"/>
  <c r="I1018" i="2"/>
  <c r="G1018" i="2"/>
  <c r="J1017" i="2"/>
  <c r="H1017" i="2"/>
  <c r="F1017" i="2"/>
  <c r="K1016" i="2"/>
  <c r="I1016" i="2"/>
  <c r="G1016" i="2"/>
  <c r="E1016" i="2"/>
  <c r="J1015" i="2"/>
  <c r="H1015" i="2"/>
  <c r="F1015" i="2"/>
  <c r="K1014" i="2"/>
  <c r="I1014" i="2"/>
  <c r="G1014" i="2"/>
  <c r="E1014" i="2"/>
  <c r="J1013" i="2"/>
  <c r="H1013" i="2"/>
  <c r="F1013" i="2"/>
  <c r="K1012" i="2"/>
  <c r="I1012" i="2"/>
  <c r="G1012" i="2"/>
  <c r="E1012" i="2"/>
  <c r="J1011" i="2"/>
  <c r="H1011" i="2"/>
  <c r="F1011" i="2"/>
  <c r="I1010" i="2"/>
  <c r="G1010" i="2"/>
  <c r="E1010" i="2"/>
  <c r="H1009" i="2"/>
  <c r="K1008" i="2"/>
  <c r="G1008" i="2"/>
  <c r="E1008" i="2"/>
  <c r="H1007" i="2"/>
  <c r="K1006" i="2"/>
  <c r="G1006" i="2"/>
  <c r="AH1176" i="2"/>
  <c r="AD1176" i="2"/>
  <c r="AG1175" i="2"/>
  <c r="AC1175" i="2"/>
  <c r="AF1174" i="2"/>
  <c r="AI1173" i="2"/>
  <c r="AC1173" i="2"/>
  <c r="AF1172" i="2"/>
  <c r="AI1171" i="2"/>
  <c r="AE1171" i="2"/>
  <c r="AH1170" i="2"/>
  <c r="AD1170" i="2"/>
  <c r="AG1169" i="2"/>
  <c r="AE1169" i="2"/>
  <c r="AH1168" i="2"/>
  <c r="AD1168" i="2"/>
  <c r="AG1167" i="2"/>
  <c r="AC1167" i="2"/>
  <c r="AF1166" i="2"/>
  <c r="AI1165" i="2"/>
  <c r="AE1165" i="2"/>
  <c r="AH1164" i="2"/>
  <c r="AD1164" i="2"/>
  <c r="AG1163" i="2"/>
  <c r="AC1163" i="2"/>
  <c r="AF1162" i="2"/>
  <c r="AI1161" i="2"/>
  <c r="AE1161" i="2"/>
  <c r="AH1160" i="2"/>
  <c r="AD1160" i="2"/>
  <c r="AG1159" i="2"/>
  <c r="AC1159" i="2"/>
  <c r="AF1158" i="2"/>
  <c r="AI1157" i="2"/>
  <c r="AE1157" i="2"/>
  <c r="AH1156" i="2"/>
  <c r="AD1156" i="2"/>
  <c r="AG1155" i="2"/>
  <c r="AC1155" i="2"/>
  <c r="AF1154" i="2"/>
  <c r="AI1153" i="2"/>
  <c r="AE1153" i="2"/>
  <c r="AH1152" i="2"/>
  <c r="AD1152" i="2"/>
  <c r="AI1151" i="2"/>
  <c r="AE1151" i="2"/>
  <c r="AH1150" i="2"/>
  <c r="AD1150" i="2"/>
  <c r="AG1149" i="2"/>
  <c r="AC1149" i="2"/>
  <c r="AH1148" i="2"/>
  <c r="AD1148" i="2"/>
  <c r="AG1147" i="2"/>
  <c r="AC1147" i="2"/>
  <c r="AF1146" i="2"/>
  <c r="AA1176" i="2"/>
  <c r="W1176" i="2"/>
  <c r="Z1175" i="2"/>
  <c r="V1175" i="2"/>
  <c r="Y1174" i="2"/>
  <c r="U1174" i="2"/>
  <c r="X1173" i="2"/>
  <c r="AA1172" i="2"/>
  <c r="W1172" i="2"/>
  <c r="Z1171" i="2"/>
  <c r="V1171" i="2"/>
  <c r="Y1170" i="2"/>
  <c r="U1170" i="2"/>
  <c r="X1169" i="2"/>
  <c r="AA1168" i="2"/>
  <c r="W1168" i="2"/>
  <c r="Z1167" i="2"/>
  <c r="V1167" i="2"/>
  <c r="Y1166" i="2"/>
  <c r="U1166" i="2"/>
  <c r="X1165" i="2"/>
  <c r="AA1164" i="2"/>
  <c r="W1164" i="2"/>
  <c r="U1164" i="2"/>
  <c r="X1163" i="2"/>
  <c r="AA1162" i="2"/>
  <c r="W1162" i="2"/>
  <c r="Z1161" i="2"/>
  <c r="V1161" i="2"/>
  <c r="Y1160" i="2"/>
  <c r="U1160" i="2"/>
  <c r="X1159" i="2"/>
  <c r="AA1158" i="2"/>
  <c r="W1158" i="2"/>
  <c r="Z1157" i="2"/>
  <c r="V1157" i="2"/>
  <c r="Y1156" i="2"/>
  <c r="U1156" i="2"/>
  <c r="X1155" i="2"/>
  <c r="AA1154" i="2"/>
  <c r="W1154" i="2"/>
  <c r="Z1153" i="2"/>
  <c r="V1153" i="2"/>
  <c r="Y1152" i="2"/>
  <c r="U1152" i="2"/>
  <c r="X1151" i="2"/>
  <c r="AA1150" i="2"/>
  <c r="W1150" i="2"/>
  <c r="Z1149" i="2"/>
  <c r="V1149" i="2"/>
  <c r="Y1148" i="2"/>
  <c r="U1148" i="2"/>
  <c r="X1147" i="2"/>
  <c r="AA1146" i="2"/>
  <c r="W1146" i="2"/>
  <c r="R1176" i="2"/>
  <c r="N1176" i="2"/>
  <c r="Q1175" i="2"/>
  <c r="M1175" i="2"/>
  <c r="P1174" i="2"/>
  <c r="S1173" i="2"/>
  <c r="O1173" i="2"/>
  <c r="R1172" i="2"/>
  <c r="N1172" i="2"/>
  <c r="Q1171" i="2"/>
  <c r="M1171" i="2"/>
  <c r="P1170" i="2"/>
  <c r="S1169" i="2"/>
  <c r="O1169" i="2"/>
  <c r="R1168" i="2"/>
  <c r="N1168" i="2"/>
  <c r="Q1167" i="2"/>
  <c r="M1167" i="2"/>
  <c r="P1166" i="2"/>
  <c r="S1165" i="2"/>
  <c r="O1165" i="2"/>
  <c r="R1164" i="2"/>
  <c r="N1164" i="2"/>
  <c r="Q1163" i="2"/>
  <c r="M1163" i="2"/>
  <c r="P1162" i="2"/>
  <c r="S1161" i="2"/>
  <c r="O1161" i="2"/>
  <c r="R1160" i="2"/>
  <c r="N1160" i="2"/>
  <c r="Q1159" i="2"/>
  <c r="M1159" i="2"/>
  <c r="P1158" i="2"/>
  <c r="S1157" i="2"/>
  <c r="O1157" i="2"/>
  <c r="R1156" i="2"/>
  <c r="N1156" i="2"/>
  <c r="S1155" i="2"/>
  <c r="O1155" i="2"/>
  <c r="R1154" i="2"/>
  <c r="N1154" i="2"/>
  <c r="Q1153" i="2"/>
  <c r="M1153" i="2"/>
  <c r="P1152" i="2"/>
  <c r="S1151" i="2"/>
  <c r="O1151" i="2"/>
  <c r="R1150" i="2"/>
  <c r="N1150" i="2"/>
  <c r="Q1149" i="2"/>
  <c r="M1149" i="2"/>
  <c r="P1148" i="2"/>
  <c r="S1147" i="2"/>
  <c r="O1147" i="2"/>
  <c r="R1146" i="2"/>
  <c r="N1146" i="2"/>
  <c r="I1176" i="2"/>
  <c r="E1176" i="2"/>
  <c r="H1175" i="2"/>
  <c r="K1174" i="2"/>
  <c r="G1174" i="2"/>
  <c r="J1173" i="2"/>
  <c r="F1173" i="2"/>
  <c r="I1172" i="2"/>
  <c r="E1172" i="2"/>
  <c r="H1171" i="2"/>
  <c r="K1170" i="2"/>
  <c r="G1170" i="2"/>
  <c r="J1169" i="2"/>
  <c r="F1169" i="2"/>
  <c r="I1168" i="2"/>
  <c r="E1168" i="2"/>
  <c r="H1167" i="2"/>
  <c r="K1166" i="2"/>
  <c r="G1166" i="2"/>
  <c r="J1165" i="2"/>
  <c r="F1165" i="2"/>
  <c r="I1164" i="2"/>
  <c r="E1164" i="2"/>
  <c r="H1163" i="2"/>
  <c r="K1162" i="2"/>
  <c r="G1162" i="2"/>
  <c r="J1161" i="2"/>
  <c r="F1161" i="2"/>
  <c r="I1160" i="2"/>
  <c r="E1160" i="2"/>
  <c r="H1159" i="2"/>
  <c r="K1158" i="2"/>
  <c r="G1158" i="2"/>
  <c r="J1157" i="2"/>
  <c r="F1157" i="2"/>
  <c r="I1156" i="2"/>
  <c r="E1156" i="2"/>
  <c r="H1155" i="2"/>
  <c r="K1154" i="2"/>
  <c r="G1154" i="2"/>
  <c r="J1153" i="2"/>
  <c r="F1153" i="2"/>
  <c r="I1152" i="2"/>
  <c r="E1152" i="2"/>
  <c r="H1151" i="2"/>
  <c r="K1150" i="2"/>
  <c r="G1150" i="2"/>
  <c r="J1149" i="2"/>
  <c r="F1149" i="2"/>
  <c r="I1148" i="2"/>
  <c r="E1148" i="2"/>
  <c r="H1147" i="2"/>
  <c r="K1146" i="2"/>
  <c r="G1146" i="2"/>
  <c r="AG1316" i="2"/>
  <c r="AG439" i="2"/>
  <c r="AC1316" i="2"/>
  <c r="AC439" i="2"/>
  <c r="X1316" i="2"/>
  <c r="X439" i="2"/>
  <c r="S1316" i="2"/>
  <c r="S439" i="2"/>
  <c r="O1316" i="2"/>
  <c r="O439" i="2"/>
  <c r="J1316" i="2"/>
  <c r="J439" i="2"/>
  <c r="F1316" i="2"/>
  <c r="F439" i="2"/>
  <c r="AI1315" i="2"/>
  <c r="AI438" i="2"/>
  <c r="AH1314" i="2"/>
  <c r="AH437" i="2"/>
  <c r="AI1313" i="2"/>
  <c r="AI436" i="2"/>
  <c r="AH1312" i="2"/>
  <c r="AH435" i="2"/>
  <c r="AG1311" i="2"/>
  <c r="AG434" i="2"/>
  <c r="AF1310" i="2"/>
  <c r="AF433" i="2"/>
  <c r="AE1309" i="2"/>
  <c r="AE432" i="2"/>
  <c r="AI1307" i="2"/>
  <c r="AI430" i="2"/>
  <c r="AH1306" i="2"/>
  <c r="AH429" i="2"/>
  <c r="AG1305" i="2"/>
  <c r="AG428" i="2"/>
  <c r="AF1304" i="2"/>
  <c r="AF427" i="2"/>
  <c r="AE1303" i="2"/>
  <c r="AE426" i="2"/>
  <c r="AI1301" i="2"/>
  <c r="AI424" i="2"/>
  <c r="AH1300" i="2"/>
  <c r="AH423" i="2"/>
  <c r="AG1299" i="2"/>
  <c r="AG422" i="2"/>
  <c r="AF1298" i="2"/>
  <c r="AF421" i="2"/>
  <c r="AH1316" i="2"/>
  <c r="AH439" i="2"/>
  <c r="AG1315" i="2"/>
  <c r="AG438" i="2"/>
  <c r="AF1314" i="2"/>
  <c r="AF437" i="2"/>
  <c r="AC1313" i="2"/>
  <c r="AC436" i="2"/>
  <c r="AI1311" i="2"/>
  <c r="AI434" i="2"/>
  <c r="AH1310" i="2"/>
  <c r="AH433" i="2"/>
  <c r="AG1309" i="2"/>
  <c r="AG432" i="2"/>
  <c r="AH1308" i="2"/>
  <c r="AH431" i="2"/>
  <c r="AG1307" i="2"/>
  <c r="AG430" i="2"/>
  <c r="AF1306" i="2"/>
  <c r="AF429" i="2"/>
  <c r="AE1305" i="2"/>
  <c r="AE428" i="2"/>
  <c r="AD1304" i="2"/>
  <c r="AD427" i="2"/>
  <c r="AC1303" i="2"/>
  <c r="AC426" i="2"/>
  <c r="AD1302" i="2"/>
  <c r="AD425" i="2"/>
  <c r="AC1301" i="2"/>
  <c r="AC424" i="2"/>
  <c r="AI1299" i="2"/>
  <c r="AI422" i="2"/>
  <c r="AH1298" i="2"/>
  <c r="AH421" i="2"/>
  <c r="AI1297" i="2"/>
  <c r="AI420" i="2"/>
  <c r="AI1295" i="2"/>
  <c r="AI418" i="2"/>
  <c r="AH1294" i="2"/>
  <c r="AH417" i="2"/>
  <c r="AG1293" i="2"/>
  <c r="AG416" i="2"/>
  <c r="AF1292" i="2"/>
  <c r="AF415" i="2"/>
  <c r="AC1291" i="2"/>
  <c r="AC414" i="2"/>
  <c r="AI1289" i="2"/>
  <c r="AI412" i="2"/>
  <c r="AF1288" i="2"/>
  <c r="AF411" i="2"/>
  <c r="AC1287" i="2"/>
  <c r="AC410" i="2"/>
  <c r="AA1316" i="2"/>
  <c r="AA439" i="2"/>
  <c r="X1315" i="2"/>
  <c r="X438" i="2"/>
  <c r="W1314" i="2"/>
  <c r="W437" i="2"/>
  <c r="AA1312" i="2"/>
  <c r="AA435" i="2"/>
  <c r="Z1311" i="2"/>
  <c r="Z434" i="2"/>
  <c r="W1310" i="2"/>
  <c r="W433" i="2"/>
  <c r="V1309" i="2"/>
  <c r="V432" i="2"/>
  <c r="U1308" i="2"/>
  <c r="U431" i="2"/>
  <c r="Y1306" i="2"/>
  <c r="Y429" i="2"/>
  <c r="X1305" i="2"/>
  <c r="X428" i="2"/>
  <c r="W1304" i="2"/>
  <c r="W427" i="2"/>
  <c r="V1303" i="2"/>
  <c r="V426" i="2"/>
  <c r="Z1301" i="2"/>
  <c r="Z424" i="2"/>
  <c r="W1300" i="2"/>
  <c r="W423" i="2"/>
  <c r="V1299" i="2"/>
  <c r="V422" i="2"/>
  <c r="U1298" i="2"/>
  <c r="U421" i="2"/>
  <c r="AA1296" i="2"/>
  <c r="AA419" i="2"/>
  <c r="Z1295" i="2"/>
  <c r="Z418" i="2"/>
  <c r="Y1294" i="2"/>
  <c r="Y417" i="2"/>
  <c r="X1293" i="2"/>
  <c r="X416" i="2"/>
  <c r="W1292" i="2"/>
  <c r="W415" i="2"/>
  <c r="V1291" i="2"/>
  <c r="V414" i="2"/>
  <c r="U1290" i="2"/>
  <c r="U413" i="2"/>
  <c r="AA1288" i="2"/>
  <c r="AA411" i="2"/>
  <c r="X1287" i="2"/>
  <c r="X410" i="2"/>
  <c r="W1286" i="2"/>
  <c r="W409" i="2"/>
  <c r="N1316" i="2"/>
  <c r="N439" i="2"/>
  <c r="M1315" i="2"/>
  <c r="M438" i="2"/>
  <c r="S1313" i="2"/>
  <c r="S436" i="2"/>
  <c r="P1312" i="2"/>
  <c r="P435" i="2"/>
  <c r="M1311" i="2"/>
  <c r="M434" i="2"/>
  <c r="S1309" i="2"/>
  <c r="S432" i="2"/>
  <c r="R1308" i="2"/>
  <c r="R431" i="2"/>
  <c r="O1307" i="2"/>
  <c r="O430" i="2"/>
  <c r="N1306" i="2"/>
  <c r="N429" i="2"/>
  <c r="M1305" i="2"/>
  <c r="M428" i="2"/>
  <c r="S1303" i="2"/>
  <c r="S426" i="2"/>
  <c r="R1302" i="2"/>
  <c r="R425" i="2"/>
  <c r="Q1301" i="2"/>
  <c r="Q424" i="2"/>
  <c r="P1300" i="2"/>
  <c r="P423" i="2"/>
  <c r="O1299" i="2"/>
  <c r="O422" i="2"/>
  <c r="N1298" i="2"/>
  <c r="N421" i="2"/>
  <c r="M1297" i="2"/>
  <c r="M420" i="2"/>
  <c r="Q1295" i="2"/>
  <c r="Q418" i="2"/>
  <c r="P1294" i="2"/>
  <c r="P417" i="2"/>
  <c r="O1293" i="2"/>
  <c r="O416" i="2"/>
  <c r="S1291" i="2"/>
  <c r="S414" i="2"/>
  <c r="R1290" i="2"/>
  <c r="R413" i="2"/>
  <c r="S1289" i="2"/>
  <c r="S412" i="2"/>
  <c r="P1288" i="2"/>
  <c r="P411" i="2"/>
  <c r="O1287" i="2"/>
  <c r="O410" i="2"/>
  <c r="N1286" i="2"/>
  <c r="N409" i="2"/>
  <c r="G1316" i="2"/>
  <c r="G439" i="2"/>
  <c r="F1315" i="2"/>
  <c r="F438" i="2"/>
  <c r="E1314" i="2"/>
  <c r="E437" i="2"/>
  <c r="K1312" i="2"/>
  <c r="K435" i="2"/>
  <c r="J1311" i="2"/>
  <c r="J434" i="2"/>
  <c r="I1310" i="2"/>
  <c r="I433" i="2"/>
  <c r="H1309" i="2"/>
  <c r="H432" i="2"/>
  <c r="G1308" i="2"/>
  <c r="G431" i="2"/>
  <c r="F1307" i="2"/>
  <c r="F430" i="2"/>
  <c r="E1306" i="2"/>
  <c r="E429" i="2"/>
  <c r="K1304" i="2"/>
  <c r="K427" i="2"/>
  <c r="J1303" i="2"/>
  <c r="J426" i="2"/>
  <c r="I1302" i="2"/>
  <c r="I425" i="2"/>
  <c r="H1301" i="2"/>
  <c r="H424" i="2"/>
  <c r="G1300" i="2"/>
  <c r="G423" i="2"/>
  <c r="F1299" i="2"/>
  <c r="F422" i="2"/>
  <c r="E1298" i="2"/>
  <c r="E421" i="2"/>
  <c r="K1296" i="2"/>
  <c r="K419" i="2"/>
  <c r="J1295" i="2"/>
  <c r="J418" i="2"/>
  <c r="I1294" i="2"/>
  <c r="I417" i="2"/>
  <c r="H1293" i="2"/>
  <c r="H416" i="2"/>
  <c r="G1292" i="2"/>
  <c r="G415" i="2"/>
  <c r="F1291" i="2"/>
  <c r="F414" i="2"/>
  <c r="E1290" i="2"/>
  <c r="E413" i="2"/>
  <c r="K1288" i="2"/>
  <c r="K411" i="2"/>
  <c r="J1287" i="2"/>
  <c r="J410" i="2"/>
  <c r="I1286" i="2"/>
  <c r="I409" i="2"/>
  <c r="AG1297" i="2"/>
  <c r="AG420" i="2"/>
  <c r="AC1297" i="2"/>
  <c r="AC420" i="2"/>
  <c r="AD1296" i="2"/>
  <c r="AD419" i="2"/>
  <c r="AC1295" i="2"/>
  <c r="AC418" i="2"/>
  <c r="AI1293" i="2"/>
  <c r="AI416" i="2"/>
  <c r="AH1292" i="2"/>
  <c r="AH415" i="2"/>
  <c r="AI1291" i="2"/>
  <c r="AI414" i="2"/>
  <c r="AH1290" i="2"/>
  <c r="AH413" i="2"/>
  <c r="AG1289" i="2"/>
  <c r="AG412" i="2"/>
  <c r="AH1288" i="2"/>
  <c r="AH411" i="2"/>
  <c r="AG1287" i="2"/>
  <c r="AG410" i="2"/>
  <c r="AH1286" i="2"/>
  <c r="AH409" i="2"/>
  <c r="Y1316" i="2"/>
  <c r="Y439" i="2"/>
  <c r="Z1315" i="2"/>
  <c r="Z438" i="2"/>
  <c r="Y1314" i="2"/>
  <c r="Y437" i="2"/>
  <c r="X1313" i="2"/>
  <c r="X436" i="2"/>
  <c r="Y1312" i="2"/>
  <c r="Y435" i="2"/>
  <c r="X1311" i="2"/>
  <c r="X434" i="2"/>
  <c r="Y1310" i="2"/>
  <c r="Y433" i="2"/>
  <c r="X1309" i="2"/>
  <c r="X432" i="2"/>
  <c r="W1308" i="2"/>
  <c r="W431" i="2"/>
  <c r="X1307" i="2"/>
  <c r="X430" i="2"/>
  <c r="W1306" i="2"/>
  <c r="W429" i="2"/>
  <c r="V1305" i="2"/>
  <c r="V428" i="2"/>
  <c r="U1304" i="2"/>
  <c r="U427" i="2"/>
  <c r="AA1302" i="2"/>
  <c r="AA425" i="2"/>
  <c r="U1302" i="2"/>
  <c r="U425" i="2"/>
  <c r="V1301" i="2"/>
  <c r="V424" i="2"/>
  <c r="U1300" i="2"/>
  <c r="U423" i="2"/>
  <c r="AA1298" i="2"/>
  <c r="AA421" i="2"/>
  <c r="Z1297" i="2"/>
  <c r="Z420" i="2"/>
  <c r="Y1296" i="2"/>
  <c r="Y419" i="2"/>
  <c r="X1295" i="2"/>
  <c r="X418" i="2"/>
  <c r="W1294" i="2"/>
  <c r="W417" i="2"/>
  <c r="V1293" i="2"/>
  <c r="V416" i="2"/>
  <c r="U1292" i="2"/>
  <c r="U415" i="2"/>
  <c r="AA1290" i="2"/>
  <c r="AA413" i="2"/>
  <c r="Z1289" i="2"/>
  <c r="Z412" i="2"/>
  <c r="Y1288" i="2"/>
  <c r="Y411" i="2"/>
  <c r="Z1287" i="2"/>
  <c r="Z410" i="2"/>
  <c r="Y1286" i="2"/>
  <c r="Y409" i="2"/>
  <c r="P1316" i="2"/>
  <c r="P439" i="2"/>
  <c r="O1315" i="2"/>
  <c r="O438" i="2"/>
  <c r="N1314" i="2"/>
  <c r="N437" i="2"/>
  <c r="O1313" i="2"/>
  <c r="O436" i="2"/>
  <c r="N1312" i="2"/>
  <c r="N435" i="2"/>
  <c r="O1311" i="2"/>
  <c r="O434" i="2"/>
  <c r="N1310" i="2"/>
  <c r="N433" i="2"/>
  <c r="M1309" i="2"/>
  <c r="M432" i="2"/>
  <c r="N1308" i="2"/>
  <c r="N431" i="2"/>
  <c r="M1307" i="2"/>
  <c r="M430" i="2"/>
  <c r="S1305" i="2"/>
  <c r="S428" i="2"/>
  <c r="R1304" i="2"/>
  <c r="R427" i="2"/>
  <c r="Q1303" i="2"/>
  <c r="Q426" i="2"/>
  <c r="P1302" i="2"/>
  <c r="P425" i="2"/>
  <c r="O1301" i="2"/>
  <c r="O424" i="2"/>
  <c r="N1300" i="2"/>
  <c r="N423" i="2"/>
  <c r="M1299" i="2"/>
  <c r="M422" i="2"/>
  <c r="S1297" i="2"/>
  <c r="S420" i="2"/>
  <c r="R1296" i="2"/>
  <c r="R419" i="2"/>
  <c r="S1295" i="2"/>
  <c r="S418" i="2"/>
  <c r="R1294" i="2"/>
  <c r="R417" i="2"/>
  <c r="P1292" i="2"/>
  <c r="P415" i="2"/>
  <c r="Q1293" i="2"/>
  <c r="Q416" i="2"/>
  <c r="Q1291" i="2"/>
  <c r="Q414" i="2"/>
  <c r="P1290" i="2"/>
  <c r="P413" i="2"/>
  <c r="O1289" i="2"/>
  <c r="O412" i="2"/>
  <c r="N1288" i="2"/>
  <c r="N411" i="2"/>
  <c r="M1287" i="2"/>
  <c r="M410" i="2"/>
  <c r="K1316" i="2"/>
  <c r="K439" i="2"/>
  <c r="H1315" i="2"/>
  <c r="H438" i="2"/>
  <c r="G1314" i="2"/>
  <c r="G437" i="2"/>
  <c r="F1313" i="2"/>
  <c r="F436" i="2"/>
  <c r="E1312" i="2"/>
  <c r="E435" i="2"/>
  <c r="K1310" i="2"/>
  <c r="K433" i="2"/>
  <c r="J1309" i="2"/>
  <c r="J432" i="2"/>
  <c r="I1308" i="2"/>
  <c r="I431" i="2"/>
  <c r="H1307" i="2"/>
  <c r="H430" i="2"/>
  <c r="G1306" i="2"/>
  <c r="G429" i="2"/>
  <c r="F1305" i="2"/>
  <c r="F428" i="2"/>
  <c r="E1304" i="2"/>
  <c r="E427" i="2"/>
  <c r="K1302" i="2"/>
  <c r="K425" i="2"/>
  <c r="J1301" i="2"/>
  <c r="J424" i="2"/>
  <c r="I1300" i="2"/>
  <c r="I423" i="2"/>
  <c r="H1299" i="2"/>
  <c r="H422" i="2"/>
  <c r="G1298" i="2"/>
  <c r="G421" i="2"/>
  <c r="F1297" i="2"/>
  <c r="F420" i="2"/>
  <c r="E1296" i="2"/>
  <c r="E419" i="2"/>
  <c r="K1294" i="2"/>
  <c r="K417" i="2"/>
  <c r="J1293" i="2"/>
  <c r="J416" i="2"/>
  <c r="I1292" i="2"/>
  <c r="I415" i="2"/>
  <c r="H1291" i="2"/>
  <c r="H414" i="2"/>
  <c r="G1290" i="2"/>
  <c r="G413" i="2"/>
  <c r="F1289" i="2"/>
  <c r="F412" i="2"/>
  <c r="E1288" i="2"/>
  <c r="E411" i="2"/>
  <c r="K1286" i="2"/>
  <c r="K409" i="2"/>
  <c r="AI1316" i="2"/>
  <c r="AI439" i="2"/>
  <c r="AE1316" i="2"/>
  <c r="AE439" i="2"/>
  <c r="Z1316" i="2"/>
  <c r="Z439" i="2"/>
  <c r="V1316" i="2"/>
  <c r="V439" i="2"/>
  <c r="Q1316" i="2"/>
  <c r="Q439" i="2"/>
  <c r="M1316" i="2"/>
  <c r="M439" i="2"/>
  <c r="H1316" i="2"/>
  <c r="H439" i="2"/>
  <c r="AF1316" i="2"/>
  <c r="AF439" i="2"/>
  <c r="AE1315" i="2"/>
  <c r="AE438" i="2"/>
  <c r="AD1314" i="2"/>
  <c r="AD437" i="2"/>
  <c r="AE1313" i="2"/>
  <c r="AE436" i="2"/>
  <c r="AD1312" i="2"/>
  <c r="AD435" i="2"/>
  <c r="AC1311" i="2"/>
  <c r="AC434" i="2"/>
  <c r="AI1309" i="2"/>
  <c r="AI432" i="2"/>
  <c r="AF1308" i="2"/>
  <c r="AF431" i="2"/>
  <c r="AE1307" i="2"/>
  <c r="AE430" i="2"/>
  <c r="AD1306" i="2"/>
  <c r="AD429" i="2"/>
  <c r="AC1305" i="2"/>
  <c r="AC428" i="2"/>
  <c r="AI1303" i="2"/>
  <c r="AI426" i="2"/>
  <c r="AF1302" i="2"/>
  <c r="AF425" i="2"/>
  <c r="AE1301" i="2"/>
  <c r="AE424" i="2"/>
  <c r="AD1300" i="2"/>
  <c r="AD423" i="2"/>
  <c r="AC1299" i="2"/>
  <c r="AC422" i="2"/>
  <c r="AD1316" i="2"/>
  <c r="AD439" i="2"/>
  <c r="AC1315" i="2"/>
  <c r="AC438" i="2"/>
  <c r="AG1313" i="2"/>
  <c r="AG436" i="2"/>
  <c r="AF1312" i="2"/>
  <c r="AF435" i="2"/>
  <c r="AE1311" i="2"/>
  <c r="AE434" i="2"/>
  <c r="AD1310" i="2"/>
  <c r="AD433" i="2"/>
  <c r="AC1309" i="2"/>
  <c r="AC432" i="2"/>
  <c r="AD1308" i="2"/>
  <c r="AD431" i="2"/>
  <c r="AC1307" i="2"/>
  <c r="AC430" i="2"/>
  <c r="AI1305" i="2"/>
  <c r="AI428" i="2"/>
  <c r="AH1304" i="2"/>
  <c r="AH427" i="2"/>
  <c r="AG1303" i="2"/>
  <c r="AG426" i="2"/>
  <c r="AH1302" i="2"/>
  <c r="AH425" i="2"/>
  <c r="AG1301" i="2"/>
  <c r="AG424" i="2"/>
  <c r="AF1300" i="2"/>
  <c r="AF423" i="2"/>
  <c r="AE1299" i="2"/>
  <c r="AE422" i="2"/>
  <c r="AD1298" i="2"/>
  <c r="AD421" i="2"/>
  <c r="AH1296" i="2"/>
  <c r="AH419" i="2"/>
  <c r="AE1295" i="2"/>
  <c r="AE418" i="2"/>
  <c r="AD1294" i="2"/>
  <c r="AD417" i="2"/>
  <c r="AC1293" i="2"/>
  <c r="AC416" i="2"/>
  <c r="AG1291" i="2"/>
  <c r="AG414" i="2"/>
  <c r="AF1290" i="2"/>
  <c r="AF413" i="2"/>
  <c r="AC1289" i="2"/>
  <c r="AC412" i="2"/>
  <c r="AI1287" i="2"/>
  <c r="AI410" i="2"/>
  <c r="AF1286" i="2"/>
  <c r="AF409" i="2"/>
  <c r="U1316" i="2"/>
  <c r="U439" i="2"/>
  <c r="AA1314" i="2"/>
  <c r="AA437" i="2"/>
  <c r="Z1313" i="2"/>
  <c r="Z436" i="2"/>
  <c r="W1312" i="2"/>
  <c r="W435" i="2"/>
  <c r="AA1310" i="2"/>
  <c r="AA433" i="2"/>
  <c r="Z1309" i="2"/>
  <c r="Z432" i="2"/>
  <c r="Y1308" i="2"/>
  <c r="Y431" i="2"/>
  <c r="V1307" i="2"/>
  <c r="V430" i="2"/>
  <c r="U1306" i="2"/>
  <c r="U429" i="2"/>
  <c r="AA1304" i="2"/>
  <c r="AA427" i="2"/>
  <c r="Z1303" i="2"/>
  <c r="Z426" i="2"/>
  <c r="W1302" i="2"/>
  <c r="W425" i="2"/>
  <c r="AA1300" i="2"/>
  <c r="AA423" i="2"/>
  <c r="Z1299" i="2"/>
  <c r="Z422" i="2"/>
  <c r="Y1298" i="2"/>
  <c r="Y421" i="2"/>
  <c r="X1297" i="2"/>
  <c r="X420" i="2"/>
  <c r="W1296" i="2"/>
  <c r="W419" i="2"/>
  <c r="V1295" i="2"/>
  <c r="V418" i="2"/>
  <c r="U1294" i="2"/>
  <c r="U417" i="2"/>
  <c r="AA1292" i="2"/>
  <c r="AA415" i="2"/>
  <c r="Z1291" i="2"/>
  <c r="Z414" i="2"/>
  <c r="Y1290" i="2"/>
  <c r="Y413" i="2"/>
  <c r="X1289" i="2"/>
  <c r="X412" i="2"/>
  <c r="U1288" i="2"/>
  <c r="U411" i="2"/>
  <c r="AA1286" i="2"/>
  <c r="AA409" i="2"/>
  <c r="R1316" i="2"/>
  <c r="R439" i="2"/>
  <c r="Q1315" i="2"/>
  <c r="Q438" i="2"/>
  <c r="P1314" i="2"/>
  <c r="P437" i="2"/>
  <c r="M1313" i="2"/>
  <c r="M436" i="2"/>
  <c r="S1311" i="2"/>
  <c r="S434" i="2"/>
  <c r="P1310" i="2"/>
  <c r="P433" i="2"/>
  <c r="O1309" i="2"/>
  <c r="O432" i="2"/>
  <c r="S1307" i="2"/>
  <c r="S430" i="2"/>
  <c r="R1306" i="2"/>
  <c r="R429" i="2"/>
  <c r="Q1305" i="2"/>
  <c r="Q428" i="2"/>
  <c r="P1304" i="2"/>
  <c r="P427" i="2"/>
  <c r="O1303" i="2"/>
  <c r="O426" i="2"/>
  <c r="N1302" i="2"/>
  <c r="N425" i="2"/>
  <c r="M1301" i="2"/>
  <c r="M424" i="2"/>
  <c r="S1299" i="2"/>
  <c r="S422" i="2"/>
  <c r="R1298" i="2"/>
  <c r="R421" i="2"/>
  <c r="Q1297" i="2"/>
  <c r="Q420" i="2"/>
  <c r="N1296" i="2"/>
  <c r="N419" i="2"/>
  <c r="M1295" i="2"/>
  <c r="M418" i="2"/>
  <c r="S1293" i="2"/>
  <c r="S416" i="2"/>
  <c r="R1292" i="2"/>
  <c r="R415" i="2"/>
  <c r="O1291" i="2"/>
  <c r="O414" i="2"/>
  <c r="N1290" i="2"/>
  <c r="N413" i="2"/>
  <c r="M1289" i="2"/>
  <c r="M412" i="2"/>
  <c r="S1287" i="2"/>
  <c r="S410" i="2"/>
  <c r="R1286" i="2"/>
  <c r="R409" i="2"/>
  <c r="I1316" i="2"/>
  <c r="I439" i="2"/>
  <c r="J1315" i="2"/>
  <c r="J438" i="2"/>
  <c r="I1314" i="2"/>
  <c r="I437" i="2"/>
  <c r="H1313" i="2"/>
  <c r="H436" i="2"/>
  <c r="G1312" i="2"/>
  <c r="G435" i="2"/>
  <c r="F1311" i="2"/>
  <c r="F434" i="2"/>
  <c r="E1310" i="2"/>
  <c r="E433" i="2"/>
  <c r="K1308" i="2"/>
  <c r="K431" i="2"/>
  <c r="J1307" i="2"/>
  <c r="J430" i="2"/>
  <c r="I1306" i="2"/>
  <c r="I429" i="2"/>
  <c r="H1305" i="2"/>
  <c r="H428" i="2"/>
  <c r="G1304" i="2"/>
  <c r="G427" i="2"/>
  <c r="F1303" i="2"/>
  <c r="F426" i="2"/>
  <c r="E1302" i="2"/>
  <c r="E425" i="2"/>
  <c r="K1300" i="2"/>
  <c r="K423" i="2"/>
  <c r="J1299" i="2"/>
  <c r="J422" i="2"/>
  <c r="I1298" i="2"/>
  <c r="I421" i="2"/>
  <c r="H1297" i="2"/>
  <c r="H420" i="2"/>
  <c r="G1296" i="2"/>
  <c r="G419" i="2"/>
  <c r="F1295" i="2"/>
  <c r="F418" i="2"/>
  <c r="E1294" i="2"/>
  <c r="E417" i="2"/>
  <c r="K1292" i="2"/>
  <c r="K415" i="2"/>
  <c r="J1291" i="2"/>
  <c r="J414" i="2"/>
  <c r="I1290" i="2"/>
  <c r="I413" i="2"/>
  <c r="H1289" i="2"/>
  <c r="H412" i="2"/>
  <c r="G1288" i="2"/>
  <c r="G411" i="2"/>
  <c r="F1287" i="2"/>
  <c r="F410" i="2"/>
  <c r="E1286" i="2"/>
  <c r="E409" i="2"/>
  <c r="AE1297" i="2"/>
  <c r="AE420" i="2"/>
  <c r="AF1296" i="2"/>
  <c r="AF419" i="2"/>
  <c r="AG1295" i="2"/>
  <c r="AG418" i="2"/>
  <c r="AF1294" i="2"/>
  <c r="AF417" i="2"/>
  <c r="AE1293" i="2"/>
  <c r="AE416" i="2"/>
  <c r="AD1292" i="2"/>
  <c r="AD415" i="2"/>
  <c r="AE1291" i="2"/>
  <c r="AE414" i="2"/>
  <c r="AD1290" i="2"/>
  <c r="AD413" i="2"/>
  <c r="AE1289" i="2"/>
  <c r="AE412" i="2"/>
  <c r="AD1288" i="2"/>
  <c r="AD411" i="2"/>
  <c r="AE1287" i="2"/>
  <c r="AE410" i="2"/>
  <c r="AD1286" i="2"/>
  <c r="AD409" i="2"/>
  <c r="W1316" i="2"/>
  <c r="W439" i="2"/>
  <c r="V1315" i="2"/>
  <c r="V438" i="2"/>
  <c r="U1314" i="2"/>
  <c r="U437" i="2"/>
  <c r="V1313" i="2"/>
  <c r="V436" i="2"/>
  <c r="U1312" i="2"/>
  <c r="U435" i="2"/>
  <c r="V1311" i="2"/>
  <c r="V434" i="2"/>
  <c r="U1310" i="2"/>
  <c r="U433" i="2"/>
  <c r="AA1308" i="2"/>
  <c r="AA431" i="2"/>
  <c r="Z1307" i="2"/>
  <c r="Z430" i="2"/>
  <c r="AA1306" i="2"/>
  <c r="AA429" i="2"/>
  <c r="Z1305" i="2"/>
  <c r="Z428" i="2"/>
  <c r="Y1304" i="2"/>
  <c r="Y427" i="2"/>
  <c r="X1303" i="2"/>
  <c r="X426" i="2"/>
  <c r="Y1302" i="2"/>
  <c r="Y425" i="2"/>
  <c r="X1301" i="2"/>
  <c r="X424" i="2"/>
  <c r="Y1300" i="2"/>
  <c r="Y423" i="2"/>
  <c r="X1299" i="2"/>
  <c r="X422" i="2"/>
  <c r="W1298" i="2"/>
  <c r="W421" i="2"/>
  <c r="V1297" i="2"/>
  <c r="V420" i="2"/>
  <c r="U1296" i="2"/>
  <c r="U419" i="2"/>
  <c r="AA1294" i="2"/>
  <c r="AA417" i="2"/>
  <c r="Z1293" i="2"/>
  <c r="Z416" i="2"/>
  <c r="Y1292" i="2"/>
  <c r="Y415" i="2"/>
  <c r="X1291" i="2"/>
  <c r="X414" i="2"/>
  <c r="W1290" i="2"/>
  <c r="W413" i="2"/>
  <c r="V1289" i="2"/>
  <c r="V412" i="2"/>
  <c r="W1288" i="2"/>
  <c r="W411" i="2"/>
  <c r="V1287" i="2"/>
  <c r="V410" i="2"/>
  <c r="U1286" i="2"/>
  <c r="U409" i="2"/>
  <c r="S1315" i="2"/>
  <c r="S438" i="2"/>
  <c r="R1314" i="2"/>
  <c r="R437" i="2"/>
  <c r="Q1313" i="2"/>
  <c r="Q436" i="2"/>
  <c r="R1312" i="2"/>
  <c r="R435" i="2"/>
  <c r="Q1311" i="2"/>
  <c r="Q434" i="2"/>
  <c r="R1310" i="2"/>
  <c r="R433" i="2"/>
  <c r="Q1309" i="2"/>
  <c r="Q432" i="2"/>
  <c r="P1308" i="2"/>
  <c r="P431" i="2"/>
  <c r="Q1307" i="2"/>
  <c r="Q430" i="2"/>
  <c r="P1306" i="2"/>
  <c r="P429" i="2"/>
  <c r="O1305" i="2"/>
  <c r="O428" i="2"/>
  <c r="N1304" i="2"/>
  <c r="N427" i="2"/>
  <c r="M1303" i="2"/>
  <c r="M426" i="2"/>
  <c r="S1301" i="2"/>
  <c r="S424" i="2"/>
  <c r="R1300" i="2"/>
  <c r="R423" i="2"/>
  <c r="Q1299" i="2"/>
  <c r="Q422" i="2"/>
  <c r="P1298" i="2"/>
  <c r="P421" i="2"/>
  <c r="O1297" i="2"/>
  <c r="O420" i="2"/>
  <c r="P1296" i="2"/>
  <c r="P419" i="2"/>
  <c r="O1295" i="2"/>
  <c r="O418" i="2"/>
  <c r="N1294" i="2"/>
  <c r="N417" i="2"/>
  <c r="M1293" i="2"/>
  <c r="M416" i="2"/>
  <c r="N1292" i="2"/>
  <c r="N415" i="2"/>
  <c r="M1291" i="2"/>
  <c r="M414" i="2"/>
  <c r="Q1289" i="2"/>
  <c r="Q412" i="2"/>
  <c r="R1288" i="2"/>
  <c r="R411" i="2"/>
  <c r="Q1287" i="2"/>
  <c r="Q410" i="2"/>
  <c r="P1286" i="2"/>
  <c r="P409" i="2"/>
  <c r="E1316" i="2"/>
  <c r="E439" i="2"/>
  <c r="K1314" i="2"/>
  <c r="K437" i="2"/>
  <c r="J1313" i="2"/>
  <c r="J436" i="2"/>
  <c r="I1312" i="2"/>
  <c r="I435" i="2"/>
  <c r="H1311" i="2"/>
  <c r="H434" i="2"/>
  <c r="G1310" i="2"/>
  <c r="G433" i="2"/>
  <c r="F1309" i="2"/>
  <c r="F432" i="2"/>
  <c r="E1308" i="2"/>
  <c r="E431" i="2"/>
  <c r="K1306" i="2"/>
  <c r="K429" i="2"/>
  <c r="J1305" i="2"/>
  <c r="J428" i="2"/>
  <c r="I1304" i="2"/>
  <c r="I427" i="2"/>
  <c r="H1303" i="2"/>
  <c r="H426" i="2"/>
  <c r="G1302" i="2"/>
  <c r="G425" i="2"/>
  <c r="F1301" i="2"/>
  <c r="F424" i="2"/>
  <c r="E1300" i="2"/>
  <c r="E423" i="2"/>
  <c r="K1298" i="2"/>
  <c r="K421" i="2"/>
  <c r="J1297" i="2"/>
  <c r="J420" i="2"/>
  <c r="I1296" i="2"/>
  <c r="I419" i="2"/>
  <c r="H1295" i="2"/>
  <c r="H418" i="2"/>
  <c r="G1294" i="2"/>
  <c r="G417" i="2"/>
  <c r="F1293" i="2"/>
  <c r="F416" i="2"/>
  <c r="E1292" i="2"/>
  <c r="E415" i="2"/>
  <c r="K1290" i="2"/>
  <c r="K413" i="2"/>
  <c r="J1289" i="2"/>
  <c r="J412" i="2"/>
  <c r="I1288" i="2"/>
  <c r="I411" i="2"/>
  <c r="H1287" i="2"/>
  <c r="H410" i="2"/>
  <c r="G1286" i="2"/>
  <c r="G409" i="2"/>
  <c r="AI1001" i="2"/>
  <c r="AE1001" i="2"/>
  <c r="Z1001" i="2"/>
  <c r="Q1001" i="2"/>
  <c r="M1001" i="2"/>
  <c r="H1001" i="2"/>
  <c r="B1668" i="2"/>
  <c r="B1633" i="2"/>
  <c r="B1703" i="2"/>
  <c r="AG930" i="2"/>
  <c r="AG965" i="2" s="1"/>
  <c r="AC930" i="2"/>
  <c r="AC965" i="2" s="1"/>
  <c r="AF929" i="2"/>
  <c r="AF964" i="2" s="1"/>
  <c r="AI928" i="2"/>
  <c r="AI963" i="2" s="1"/>
  <c r="AE928" i="2"/>
  <c r="AE963" i="2" s="1"/>
  <c r="AH927" i="2"/>
  <c r="AH962" i="2" s="1"/>
  <c r="AD927" i="2"/>
  <c r="AD962" i="2" s="1"/>
  <c r="AG926" i="2"/>
  <c r="AG961" i="2" s="1"/>
  <c r="AC926" i="2"/>
  <c r="AC961" i="2" s="1"/>
  <c r="AF925" i="2"/>
  <c r="AF960" i="2" s="1"/>
  <c r="AI924" i="2"/>
  <c r="AI959" i="2" s="1"/>
  <c r="AE924" i="2"/>
  <c r="AE959" i="2" s="1"/>
  <c r="AH923" i="2"/>
  <c r="AH958" i="2" s="1"/>
  <c r="AD923" i="2"/>
  <c r="AD958" i="2" s="1"/>
  <c r="AG922" i="2"/>
  <c r="AG957" i="2" s="1"/>
  <c r="AC922" i="2"/>
  <c r="AC957" i="2" s="1"/>
  <c r="AI920" i="2"/>
  <c r="AI955" i="2" s="1"/>
  <c r="AE920" i="2"/>
  <c r="AE955" i="2" s="1"/>
  <c r="AG918" i="2"/>
  <c r="AG953" i="2" s="1"/>
  <c r="AC918" i="2"/>
  <c r="AC953" i="2" s="1"/>
  <c r="AI916" i="2"/>
  <c r="AI951" i="2" s="1"/>
  <c r="AE916" i="2"/>
  <c r="AE951" i="2" s="1"/>
  <c r="AG914" i="2"/>
  <c r="AG949" i="2" s="1"/>
  <c r="AC914" i="2"/>
  <c r="AC949" i="2" s="1"/>
  <c r="AI912" i="2"/>
  <c r="AI947" i="2" s="1"/>
  <c r="AE912" i="2"/>
  <c r="AE947" i="2" s="1"/>
  <c r="AG910" i="2"/>
  <c r="AG945" i="2" s="1"/>
  <c r="AC910" i="2"/>
  <c r="AC945" i="2" s="1"/>
  <c r="AI908" i="2"/>
  <c r="AI943" i="2" s="1"/>
  <c r="AE908" i="2"/>
  <c r="AE943" i="2" s="1"/>
  <c r="AG906" i="2"/>
  <c r="AG941" i="2" s="1"/>
  <c r="AC906" i="2"/>
  <c r="AC941" i="2" s="1"/>
  <c r="AI904" i="2"/>
  <c r="AI939" i="2" s="1"/>
  <c r="AE904" i="2"/>
  <c r="AE939" i="2" s="1"/>
  <c r="AG902" i="2"/>
  <c r="AG937" i="2" s="1"/>
  <c r="AC902" i="2"/>
  <c r="AC937" i="2" s="1"/>
  <c r="AA931" i="2"/>
  <c r="AA966" i="2" s="1"/>
  <c r="W931" i="2"/>
  <c r="W966" i="2" s="1"/>
  <c r="Z930" i="2"/>
  <c r="Z965" i="2" s="1"/>
  <c r="V930" i="2"/>
  <c r="V965" i="2" s="1"/>
  <c r="Y929" i="2"/>
  <c r="Y964" i="2" s="1"/>
  <c r="U929" i="2"/>
  <c r="U964" i="2" s="1"/>
  <c r="X928" i="2"/>
  <c r="X963" i="2" s="1"/>
  <c r="AA927" i="2"/>
  <c r="AA962" i="2" s="1"/>
  <c r="W927" i="2"/>
  <c r="W962" i="2" s="1"/>
  <c r="Z926" i="2"/>
  <c r="Z961" i="2" s="1"/>
  <c r="V926" i="2"/>
  <c r="V961" i="2" s="1"/>
  <c r="Y925" i="2"/>
  <c r="Y960" i="2" s="1"/>
  <c r="U925" i="2"/>
  <c r="U960" i="2" s="1"/>
  <c r="X924" i="2"/>
  <c r="X959" i="2" s="1"/>
  <c r="AA923" i="2"/>
  <c r="AA958" i="2" s="1"/>
  <c r="W923" i="2"/>
  <c r="W958" i="2" s="1"/>
  <c r="Z922" i="2"/>
  <c r="Z957" i="2" s="1"/>
  <c r="V922" i="2"/>
  <c r="V957" i="2" s="1"/>
  <c r="Y921" i="2"/>
  <c r="Y956" i="2" s="1"/>
  <c r="U921" i="2"/>
  <c r="U956" i="2" s="1"/>
  <c r="AA919" i="2"/>
  <c r="AA954" i="2" s="1"/>
  <c r="W919" i="2"/>
  <c r="W954" i="2" s="1"/>
  <c r="Y917" i="2"/>
  <c r="Y952" i="2" s="1"/>
  <c r="U917" i="2"/>
  <c r="U952" i="2" s="1"/>
  <c r="AA915" i="2"/>
  <c r="AA950" i="2" s="1"/>
  <c r="W915" i="2"/>
  <c r="W950" i="2" s="1"/>
  <c r="Y913" i="2"/>
  <c r="Y948" i="2" s="1"/>
  <c r="U913" i="2"/>
  <c r="U948" i="2" s="1"/>
  <c r="AA911" i="2"/>
  <c r="AA946" i="2" s="1"/>
  <c r="W911" i="2"/>
  <c r="W946" i="2" s="1"/>
  <c r="Y909" i="2"/>
  <c r="Y944" i="2" s="1"/>
  <c r="U909" i="2"/>
  <c r="U944" i="2" s="1"/>
  <c r="AA907" i="2"/>
  <c r="AA942" i="2" s="1"/>
  <c r="W907" i="2"/>
  <c r="W942" i="2" s="1"/>
  <c r="Y905" i="2"/>
  <c r="Y940" i="2" s="1"/>
  <c r="U905" i="2"/>
  <c r="U940" i="2" s="1"/>
  <c r="AA903" i="2"/>
  <c r="AA938" i="2" s="1"/>
  <c r="W903" i="2"/>
  <c r="W938" i="2" s="1"/>
  <c r="P931" i="2"/>
  <c r="P966" i="2" s="1"/>
  <c r="S930" i="2"/>
  <c r="S965" i="2" s="1"/>
  <c r="O930" i="2"/>
  <c r="O965" i="2" s="1"/>
  <c r="R929" i="2"/>
  <c r="R964" i="2" s="1"/>
  <c r="N929" i="2"/>
  <c r="N964" i="2" s="1"/>
  <c r="Q928" i="2"/>
  <c r="Q963" i="2" s="1"/>
  <c r="M928" i="2"/>
  <c r="M963" i="2" s="1"/>
  <c r="P927" i="2"/>
  <c r="P962" i="2" s="1"/>
  <c r="S926" i="2"/>
  <c r="S961" i="2" s="1"/>
  <c r="O926" i="2"/>
  <c r="O961" i="2" s="1"/>
  <c r="R925" i="2"/>
  <c r="R960" i="2" s="1"/>
  <c r="N925" i="2"/>
  <c r="N960" i="2" s="1"/>
  <c r="Q924" i="2"/>
  <c r="Q959" i="2" s="1"/>
  <c r="M924" i="2"/>
  <c r="M959" i="2" s="1"/>
  <c r="P923" i="2"/>
  <c r="P958" i="2" s="1"/>
  <c r="S922" i="2"/>
  <c r="S957" i="2" s="1"/>
  <c r="O922" i="2"/>
  <c r="O957" i="2" s="1"/>
  <c r="Q920" i="2"/>
  <c r="Q955" i="2" s="1"/>
  <c r="M920" i="2"/>
  <c r="M955" i="2" s="1"/>
  <c r="S918" i="2"/>
  <c r="S953" i="2" s="1"/>
  <c r="O918" i="2"/>
  <c r="O953" i="2" s="1"/>
  <c r="Q916" i="2"/>
  <c r="Q951" i="2" s="1"/>
  <c r="M916" i="2"/>
  <c r="M951" i="2" s="1"/>
  <c r="S914" i="2"/>
  <c r="S949" i="2" s="1"/>
  <c r="O914" i="2"/>
  <c r="O949" i="2" s="1"/>
  <c r="Q912" i="2"/>
  <c r="Q947" i="2" s="1"/>
  <c r="M912" i="2"/>
  <c r="M947" i="2" s="1"/>
  <c r="S910" i="2"/>
  <c r="S945" i="2" s="1"/>
  <c r="O910" i="2"/>
  <c r="O945" i="2" s="1"/>
  <c r="Q908" i="2"/>
  <c r="Q943" i="2" s="1"/>
  <c r="M908" i="2"/>
  <c r="M943" i="2" s="1"/>
  <c r="S906" i="2"/>
  <c r="S941" i="2" s="1"/>
  <c r="O906" i="2"/>
  <c r="O941" i="2" s="1"/>
  <c r="Q904" i="2"/>
  <c r="Q939" i="2" s="1"/>
  <c r="M904" i="2"/>
  <c r="M939" i="2" s="1"/>
  <c r="S902" i="2"/>
  <c r="S937" i="2" s="1"/>
  <c r="O902" i="2"/>
  <c r="O937" i="2" s="1"/>
  <c r="I931" i="2"/>
  <c r="I966" i="2" s="1"/>
  <c r="E931" i="2"/>
  <c r="E966" i="2" s="1"/>
  <c r="H930" i="2"/>
  <c r="H965" i="2" s="1"/>
  <c r="K929" i="2"/>
  <c r="K964" i="2" s="1"/>
  <c r="G929" i="2"/>
  <c r="G964" i="2" s="1"/>
  <c r="J928" i="2"/>
  <c r="J963" i="2" s="1"/>
  <c r="F928" i="2"/>
  <c r="F963" i="2" s="1"/>
  <c r="I927" i="2"/>
  <c r="I962" i="2" s="1"/>
  <c r="E927" i="2"/>
  <c r="H926" i="2"/>
  <c r="H961" i="2" s="1"/>
  <c r="K925" i="2"/>
  <c r="K960" i="2" s="1"/>
  <c r="G925" i="2"/>
  <c r="G960" i="2" s="1"/>
  <c r="J924" i="2"/>
  <c r="J959" i="2" s="1"/>
  <c r="F924" i="2"/>
  <c r="F959" i="2" s="1"/>
  <c r="I923" i="2"/>
  <c r="I958" i="2" s="1"/>
  <c r="E923" i="2"/>
  <c r="E958" i="2" s="1"/>
  <c r="H922" i="2"/>
  <c r="H957" i="2" s="1"/>
  <c r="K921" i="2"/>
  <c r="K956" i="2" s="1"/>
  <c r="G921" i="2"/>
  <c r="G956" i="2" s="1"/>
  <c r="I919" i="2"/>
  <c r="I954" i="2" s="1"/>
  <c r="E919" i="2"/>
  <c r="E954" i="2" s="1"/>
  <c r="K917" i="2"/>
  <c r="K952" i="2" s="1"/>
  <c r="G917" i="2"/>
  <c r="G952" i="2" s="1"/>
  <c r="I915" i="2"/>
  <c r="I950" i="2" s="1"/>
  <c r="E915" i="2"/>
  <c r="E950" i="2" s="1"/>
  <c r="K913" i="2"/>
  <c r="K948" i="2" s="1"/>
  <c r="G913" i="2"/>
  <c r="G948" i="2" s="1"/>
  <c r="I911" i="2"/>
  <c r="I946" i="2" s="1"/>
  <c r="E911" i="2"/>
  <c r="E946" i="2" s="1"/>
  <c r="K909" i="2"/>
  <c r="K944" i="2" s="1"/>
  <c r="G909" i="2"/>
  <c r="G944" i="2" s="1"/>
  <c r="I907" i="2"/>
  <c r="I942" i="2" s="1"/>
  <c r="E907" i="2"/>
  <c r="E942" i="2" s="1"/>
  <c r="K905" i="2"/>
  <c r="K940" i="2" s="1"/>
  <c r="G905" i="2"/>
  <c r="G940" i="2" s="1"/>
  <c r="I903" i="2"/>
  <c r="I938" i="2" s="1"/>
  <c r="E903" i="2"/>
  <c r="E938" i="2" s="1"/>
  <c r="Z1000" i="2"/>
  <c r="AI930" i="2"/>
  <c r="AI965" i="2" s="1"/>
  <c r="AE930" i="2"/>
  <c r="AE965" i="2" s="1"/>
  <c r="AH929" i="2"/>
  <c r="AH964" i="2" s="1"/>
  <c r="AD929" i="2"/>
  <c r="AD964" i="2" s="1"/>
  <c r="AG931" i="2"/>
  <c r="AG966" i="2" s="1"/>
  <c r="AC931" i="2"/>
  <c r="AC966" i="2" s="1"/>
  <c r="X931" i="2"/>
  <c r="X966" i="2" s="1"/>
  <c r="S931" i="2"/>
  <c r="S966" i="2" s="1"/>
  <c r="O931" i="2"/>
  <c r="O966" i="2" s="1"/>
  <c r="J931" i="2"/>
  <c r="J966" i="2" s="1"/>
  <c r="F931" i="2"/>
  <c r="F966" i="2" s="1"/>
  <c r="AH931" i="2"/>
  <c r="AH966" i="2" s="1"/>
  <c r="AD931" i="2"/>
  <c r="AD966" i="2" s="1"/>
  <c r="AG928" i="2"/>
  <c r="AG963" i="2" s="1"/>
  <c r="AC928" i="2"/>
  <c r="AC963" i="2" s="1"/>
  <c r="AF927" i="2"/>
  <c r="AF962" i="2" s="1"/>
  <c r="AI926" i="2"/>
  <c r="AI961" i="2" s="1"/>
  <c r="AE926" i="2"/>
  <c r="AE961" i="2" s="1"/>
  <c r="AH925" i="2"/>
  <c r="AH960" i="2" s="1"/>
  <c r="AD925" i="2"/>
  <c r="AD960" i="2" s="1"/>
  <c r="AG924" i="2"/>
  <c r="AG959" i="2" s="1"/>
  <c r="AC924" i="2"/>
  <c r="AC959" i="2" s="1"/>
  <c r="AF923" i="2"/>
  <c r="AF958" i="2" s="1"/>
  <c r="AI922" i="2"/>
  <c r="AI957" i="2" s="1"/>
  <c r="AE922" i="2"/>
  <c r="AE957" i="2" s="1"/>
  <c r="AG920" i="2"/>
  <c r="AG955" i="2" s="1"/>
  <c r="AC920" i="2"/>
  <c r="AC955" i="2" s="1"/>
  <c r="AI918" i="2"/>
  <c r="AI953" i="2" s="1"/>
  <c r="AE918" i="2"/>
  <c r="AE953" i="2" s="1"/>
  <c r="AG916" i="2"/>
  <c r="AG951" i="2" s="1"/>
  <c r="AC916" i="2"/>
  <c r="AC951" i="2" s="1"/>
  <c r="AI914" i="2"/>
  <c r="AI949" i="2" s="1"/>
  <c r="AE914" i="2"/>
  <c r="AE949" i="2" s="1"/>
  <c r="AG912" i="2"/>
  <c r="AG947" i="2" s="1"/>
  <c r="AC912" i="2"/>
  <c r="AC947" i="2" s="1"/>
  <c r="AI910" i="2"/>
  <c r="AI945" i="2" s="1"/>
  <c r="AE910" i="2"/>
  <c r="AE945" i="2" s="1"/>
  <c r="AG908" i="2"/>
  <c r="AG943" i="2" s="1"/>
  <c r="AC908" i="2"/>
  <c r="AC943" i="2" s="1"/>
  <c r="AI906" i="2"/>
  <c r="AI941" i="2" s="1"/>
  <c r="AE906" i="2"/>
  <c r="AE941" i="2" s="1"/>
  <c r="AG904" i="2"/>
  <c r="AG939" i="2" s="1"/>
  <c r="AC904" i="2"/>
  <c r="AC939" i="2" s="1"/>
  <c r="AI902" i="2"/>
  <c r="AI937" i="2" s="1"/>
  <c r="AE902" i="2"/>
  <c r="AE937" i="2" s="1"/>
  <c r="Y931" i="2"/>
  <c r="Y966" i="2" s="1"/>
  <c r="U931" i="2"/>
  <c r="U966" i="2" s="1"/>
  <c r="X930" i="2"/>
  <c r="X965" i="2" s="1"/>
  <c r="AA929" i="2"/>
  <c r="AA964" i="2" s="1"/>
  <c r="W929" i="2"/>
  <c r="W964" i="2" s="1"/>
  <c r="Z928" i="2"/>
  <c r="Z963" i="2" s="1"/>
  <c r="V928" i="2"/>
  <c r="V963" i="2" s="1"/>
  <c r="Y927" i="2"/>
  <c r="Y962" i="2" s="1"/>
  <c r="U927" i="2"/>
  <c r="U962" i="2" s="1"/>
  <c r="X926" i="2"/>
  <c r="X961" i="2" s="1"/>
  <c r="AA925" i="2"/>
  <c r="AA960" i="2" s="1"/>
  <c r="W925" i="2"/>
  <c r="W960" i="2" s="1"/>
  <c r="Z924" i="2"/>
  <c r="Z959" i="2" s="1"/>
  <c r="V924" i="2"/>
  <c r="V959" i="2" s="1"/>
  <c r="Y923" i="2"/>
  <c r="Y958" i="2" s="1"/>
  <c r="U923" i="2"/>
  <c r="U958" i="2" s="1"/>
  <c r="X922" i="2"/>
  <c r="X957" i="2" s="1"/>
  <c r="AA921" i="2"/>
  <c r="AA956" i="2" s="1"/>
  <c r="W921" i="2"/>
  <c r="W956" i="2" s="1"/>
  <c r="Y919" i="2"/>
  <c r="Y954" i="2" s="1"/>
  <c r="U919" i="2"/>
  <c r="U954" i="2" s="1"/>
  <c r="AA917" i="2"/>
  <c r="AA952" i="2" s="1"/>
  <c r="W917" i="2"/>
  <c r="W952" i="2" s="1"/>
  <c r="Y915" i="2"/>
  <c r="Y950" i="2" s="1"/>
  <c r="U915" i="2"/>
  <c r="U950" i="2" s="1"/>
  <c r="AA913" i="2"/>
  <c r="AA948" i="2" s="1"/>
  <c r="W913" i="2"/>
  <c r="W948" i="2" s="1"/>
  <c r="Y911" i="2"/>
  <c r="Y946" i="2" s="1"/>
  <c r="U911" i="2"/>
  <c r="U946" i="2" s="1"/>
  <c r="AA909" i="2"/>
  <c r="AA944" i="2" s="1"/>
  <c r="W909" i="2"/>
  <c r="W944" i="2" s="1"/>
  <c r="Y907" i="2"/>
  <c r="Y942" i="2" s="1"/>
  <c r="U907" i="2"/>
  <c r="U942" i="2" s="1"/>
  <c r="AA905" i="2"/>
  <c r="AA940" i="2" s="1"/>
  <c r="W905" i="2"/>
  <c r="W940" i="2" s="1"/>
  <c r="Y903" i="2"/>
  <c r="Y938" i="2" s="1"/>
  <c r="U903" i="2"/>
  <c r="U938" i="2" s="1"/>
  <c r="R931" i="2"/>
  <c r="R966" i="2" s="1"/>
  <c r="N931" i="2"/>
  <c r="N966" i="2" s="1"/>
  <c r="Q930" i="2"/>
  <c r="Q965" i="2" s="1"/>
  <c r="M930" i="2"/>
  <c r="M965" i="2" s="1"/>
  <c r="P929" i="2"/>
  <c r="P964" i="2" s="1"/>
  <c r="S928" i="2"/>
  <c r="S963" i="2" s="1"/>
  <c r="O928" i="2"/>
  <c r="O963" i="2" s="1"/>
  <c r="R927" i="2"/>
  <c r="R962" i="2" s="1"/>
  <c r="N927" i="2"/>
  <c r="N962" i="2" s="1"/>
  <c r="Q926" i="2"/>
  <c r="Q961" i="2" s="1"/>
  <c r="M926" i="2"/>
  <c r="M961" i="2" s="1"/>
  <c r="P925" i="2"/>
  <c r="P960" i="2" s="1"/>
  <c r="S924" i="2"/>
  <c r="S959" i="2" s="1"/>
  <c r="O924" i="2"/>
  <c r="O959" i="2" s="1"/>
  <c r="R923" i="2"/>
  <c r="R958" i="2" s="1"/>
  <c r="N923" i="2"/>
  <c r="N958" i="2" s="1"/>
  <c r="Q922" i="2"/>
  <c r="Q957" i="2" s="1"/>
  <c r="M922" i="2"/>
  <c r="M957" i="2" s="1"/>
  <c r="S920" i="2"/>
  <c r="S955" i="2" s="1"/>
  <c r="O920" i="2"/>
  <c r="O955" i="2" s="1"/>
  <c r="Q918" i="2"/>
  <c r="Q953" i="2" s="1"/>
  <c r="M918" i="2"/>
  <c r="M953" i="2" s="1"/>
  <c r="S916" i="2"/>
  <c r="S951" i="2" s="1"/>
  <c r="O916" i="2"/>
  <c r="O951" i="2" s="1"/>
  <c r="Q914" i="2"/>
  <c r="Q949" i="2" s="1"/>
  <c r="M914" i="2"/>
  <c r="M949" i="2" s="1"/>
  <c r="S912" i="2"/>
  <c r="S947" i="2" s="1"/>
  <c r="O912" i="2"/>
  <c r="O947" i="2" s="1"/>
  <c r="Q910" i="2"/>
  <c r="Q945" i="2" s="1"/>
  <c r="M910" i="2"/>
  <c r="M945" i="2" s="1"/>
  <c r="S908" i="2"/>
  <c r="S943" i="2" s="1"/>
  <c r="O908" i="2"/>
  <c r="O943" i="2" s="1"/>
  <c r="Q906" i="2"/>
  <c r="Q941" i="2" s="1"/>
  <c r="M906" i="2"/>
  <c r="M941" i="2" s="1"/>
  <c r="S904" i="2"/>
  <c r="S939" i="2" s="1"/>
  <c r="O904" i="2"/>
  <c r="O939" i="2" s="1"/>
  <c r="Q902" i="2"/>
  <c r="Q937" i="2" s="1"/>
  <c r="M902" i="2"/>
  <c r="M937" i="2" s="1"/>
  <c r="K931" i="2"/>
  <c r="K966" i="2" s="1"/>
  <c r="G931" i="2"/>
  <c r="G966" i="2" s="1"/>
  <c r="J930" i="2"/>
  <c r="J965" i="2" s="1"/>
  <c r="F930" i="2"/>
  <c r="F965" i="2" s="1"/>
  <c r="I929" i="2"/>
  <c r="I964" i="2" s="1"/>
  <c r="E929" i="2"/>
  <c r="E964" i="2" s="1"/>
  <c r="H928" i="2"/>
  <c r="H963" i="2" s="1"/>
  <c r="K927" i="2"/>
  <c r="K962" i="2" s="1"/>
  <c r="G927" i="2"/>
  <c r="G962" i="2" s="1"/>
  <c r="J926" i="2"/>
  <c r="J961" i="2" s="1"/>
  <c r="F926" i="2"/>
  <c r="F961" i="2" s="1"/>
  <c r="I925" i="2"/>
  <c r="I960" i="2" s="1"/>
  <c r="E925" i="2"/>
  <c r="E960" i="2" s="1"/>
  <c r="H924" i="2"/>
  <c r="H959" i="2" s="1"/>
  <c r="K923" i="2"/>
  <c r="K958" i="2" s="1"/>
  <c r="G923" i="2"/>
  <c r="G958" i="2" s="1"/>
  <c r="J922" i="2"/>
  <c r="J957" i="2" s="1"/>
  <c r="F922" i="2"/>
  <c r="F957" i="2" s="1"/>
  <c r="I921" i="2"/>
  <c r="I956" i="2" s="1"/>
  <c r="E921" i="2"/>
  <c r="E956" i="2" s="1"/>
  <c r="K919" i="2"/>
  <c r="K954" i="2" s="1"/>
  <c r="G919" i="2"/>
  <c r="G954" i="2" s="1"/>
  <c r="I917" i="2"/>
  <c r="I952" i="2" s="1"/>
  <c r="E917" i="2"/>
  <c r="E952" i="2" s="1"/>
  <c r="K915" i="2"/>
  <c r="K950" i="2" s="1"/>
  <c r="G915" i="2"/>
  <c r="G950" i="2" s="1"/>
  <c r="I913" i="2"/>
  <c r="I948" i="2" s="1"/>
  <c r="E913" i="2"/>
  <c r="E948" i="2" s="1"/>
  <c r="K911" i="2"/>
  <c r="K946" i="2" s="1"/>
  <c r="G911" i="2"/>
  <c r="G946" i="2" s="1"/>
  <c r="I909" i="2"/>
  <c r="I944" i="2" s="1"/>
  <c r="E909" i="2"/>
  <c r="E944" i="2" s="1"/>
  <c r="K907" i="2"/>
  <c r="K942" i="2" s="1"/>
  <c r="G907" i="2"/>
  <c r="G942" i="2" s="1"/>
  <c r="I905" i="2"/>
  <c r="I940" i="2" s="1"/>
  <c r="E905" i="2"/>
  <c r="E940" i="2" s="1"/>
  <c r="K903" i="2"/>
  <c r="K938" i="2" s="1"/>
  <c r="G903" i="2"/>
  <c r="G938" i="2" s="1"/>
  <c r="AE636" i="2"/>
  <c r="AI630" i="2"/>
  <c r="U647" i="2"/>
  <c r="AI783" i="2"/>
  <c r="G403" i="2"/>
  <c r="AI781" i="2"/>
  <c r="AC781" i="2"/>
  <c r="AF780" i="2"/>
  <c r="AI779" i="2"/>
  <c r="AE779" i="2"/>
  <c r="AD778" i="2"/>
  <c r="AD776" i="2"/>
  <c r="AE775" i="2"/>
  <c r="AH774" i="2"/>
  <c r="AD774" i="2"/>
  <c r="AG773" i="2"/>
  <c r="AH772" i="2"/>
  <c r="AD772" i="2"/>
  <c r="AG771" i="2"/>
  <c r="AH770" i="2"/>
  <c r="AE769" i="2"/>
  <c r="AF768" i="2"/>
  <c r="AG767" i="2"/>
  <c r="AC767" i="2"/>
  <c r="AI765" i="2"/>
  <c r="AE765" i="2"/>
  <c r="AH764" i="2"/>
  <c r="AI763" i="2"/>
  <c r="AE763" i="2"/>
  <c r="AD762" i="2"/>
  <c r="AE761" i="2"/>
  <c r="AH760" i="2"/>
  <c r="AD760" i="2"/>
  <c r="AG759" i="2"/>
  <c r="AA788" i="2"/>
  <c r="W788" i="2"/>
  <c r="Z787" i="2"/>
  <c r="V787" i="2"/>
  <c r="Y786" i="2"/>
  <c r="U786" i="2"/>
  <c r="X785" i="2"/>
  <c r="AA784" i="2"/>
  <c r="W784" i="2"/>
  <c r="Z783" i="2"/>
  <c r="V783" i="2"/>
  <c r="Y782" i="2"/>
  <c r="U782" i="2"/>
  <c r="X781" i="2"/>
  <c r="AA780" i="2"/>
  <c r="W780" i="2"/>
  <c r="Z779" i="2"/>
  <c r="V779" i="2"/>
  <c r="Y778" i="2"/>
  <c r="U778" i="2"/>
  <c r="X777" i="2"/>
  <c r="AA776" i="2"/>
  <c r="W776" i="2"/>
  <c r="Z775" i="2"/>
  <c r="V775" i="2"/>
  <c r="Y774" i="2"/>
  <c r="U774" i="2"/>
  <c r="X773" i="2"/>
  <c r="AA772" i="2"/>
  <c r="W772" i="2"/>
  <c r="Z771" i="2"/>
  <c r="V771" i="2"/>
  <c r="Y770" i="2"/>
  <c r="U770" i="2"/>
  <c r="X769" i="2"/>
  <c r="AA768" i="2"/>
  <c r="W768" i="2"/>
  <c r="Z767" i="2"/>
  <c r="V767" i="2"/>
  <c r="Y766" i="2"/>
  <c r="U766" i="2"/>
  <c r="X765" i="2"/>
  <c r="AA764" i="2"/>
  <c r="W764" i="2"/>
  <c r="Z763" i="2"/>
  <c r="V763" i="2"/>
  <c r="Y762" i="2"/>
  <c r="U762" i="2"/>
  <c r="X761" i="2"/>
  <c r="AA760" i="2"/>
  <c r="W760" i="2"/>
  <c r="Z759" i="2"/>
  <c r="V759" i="2"/>
  <c r="P788" i="2"/>
  <c r="S787" i="2"/>
  <c r="O787" i="2"/>
  <c r="R786" i="2"/>
  <c r="N786" i="2"/>
  <c r="Q785" i="2"/>
  <c r="M785" i="2"/>
  <c r="P784" i="2"/>
  <c r="S783" i="2"/>
  <c r="O783" i="2"/>
  <c r="R782" i="2"/>
  <c r="N782" i="2"/>
  <c r="Q781" i="2"/>
  <c r="M781" i="2"/>
  <c r="P780" i="2"/>
  <c r="S779" i="2"/>
  <c r="O779" i="2"/>
  <c r="R778" i="2"/>
  <c r="N778" i="2"/>
  <c r="Q777" i="2"/>
  <c r="M777" i="2"/>
  <c r="P776" i="2"/>
  <c r="S775" i="2"/>
  <c r="O775" i="2"/>
  <c r="R774" i="2"/>
  <c r="N774" i="2"/>
  <c r="Q773" i="2"/>
  <c r="M773" i="2"/>
  <c r="P772" i="2"/>
  <c r="S771" i="2"/>
  <c r="O771" i="2"/>
  <c r="R770" i="2"/>
  <c r="N770" i="2"/>
  <c r="Q769" i="2"/>
  <c r="M769" i="2"/>
  <c r="P768" i="2"/>
  <c r="S767" i="2"/>
  <c r="O767" i="2"/>
  <c r="R766" i="2"/>
  <c r="N766" i="2"/>
  <c r="Q765" i="2"/>
  <c r="M765" i="2"/>
  <c r="P764" i="2"/>
  <c r="S763" i="2"/>
  <c r="O763" i="2"/>
  <c r="R762" i="2"/>
  <c r="N762" i="2"/>
  <c r="Q761" i="2"/>
  <c r="M761" i="2"/>
  <c r="P760" i="2"/>
  <c r="S759" i="2"/>
  <c r="O759" i="2"/>
  <c r="K788" i="2"/>
  <c r="G788" i="2"/>
  <c r="J787" i="2"/>
  <c r="F787" i="2"/>
  <c r="I786" i="2"/>
  <c r="E786" i="2"/>
  <c r="H785" i="2"/>
  <c r="K784" i="2"/>
  <c r="G784" i="2"/>
  <c r="J783" i="2"/>
  <c r="F783" i="2"/>
  <c r="I782" i="2"/>
  <c r="E782" i="2"/>
  <c r="H781" i="2"/>
  <c r="K780" i="2"/>
  <c r="G780" i="2"/>
  <c r="J779" i="2"/>
  <c r="F779" i="2"/>
  <c r="I778" i="2"/>
  <c r="E778" i="2"/>
  <c r="H777" i="2"/>
  <c r="K776" i="2"/>
  <c r="G776" i="2"/>
  <c r="J775" i="2"/>
  <c r="F775" i="2"/>
  <c r="I774" i="2"/>
  <c r="E774" i="2"/>
  <c r="H773" i="2"/>
  <c r="K772" i="2"/>
  <c r="G772" i="2"/>
  <c r="J771" i="2"/>
  <c r="F771" i="2"/>
  <c r="I770" i="2"/>
  <c r="E770" i="2"/>
  <c r="H769" i="2"/>
  <c r="K768" i="2"/>
  <c r="G768" i="2"/>
  <c r="J767" i="2"/>
  <c r="F767" i="2"/>
  <c r="I766" i="2"/>
  <c r="E766" i="2"/>
  <c r="H765" i="2"/>
  <c r="K764" i="2"/>
  <c r="G764" i="2"/>
  <c r="J763" i="2"/>
  <c r="F763" i="2"/>
  <c r="I762" i="2"/>
  <c r="E762" i="2"/>
  <c r="H761" i="2"/>
  <c r="K760" i="2"/>
  <c r="G760" i="2"/>
  <c r="J759" i="2"/>
  <c r="F759" i="2"/>
  <c r="AF648" i="2"/>
  <c r="AI647" i="2"/>
  <c r="AE647" i="2"/>
  <c r="AH646" i="2"/>
  <c r="AD646" i="2"/>
  <c r="AG645" i="2"/>
  <c r="AC645" i="2"/>
  <c r="AF644" i="2"/>
  <c r="AI643" i="2"/>
  <c r="AE643" i="2"/>
  <c r="AH642" i="2"/>
  <c r="AD642" i="2"/>
  <c r="AG641" i="2"/>
  <c r="AC641" i="2"/>
  <c r="AF640" i="2"/>
  <c r="AI639" i="2"/>
  <c r="AE639" i="2"/>
  <c r="AH638" i="2"/>
  <c r="AD638" i="2"/>
  <c r="AG637" i="2"/>
  <c r="AC637" i="2"/>
  <c r="AF636" i="2"/>
  <c r="AI635" i="2"/>
  <c r="AE635" i="2"/>
  <c r="AH634" i="2"/>
  <c r="AD634" i="2"/>
  <c r="AG633" i="2"/>
  <c r="AC633" i="2"/>
  <c r="AF632" i="2"/>
  <c r="AI631" i="2"/>
  <c r="AE631" i="2"/>
  <c r="AH630" i="2"/>
  <c r="AD630" i="2"/>
  <c r="AG629" i="2"/>
  <c r="AC629" i="2"/>
  <c r="AF628" i="2"/>
  <c r="AI627" i="2"/>
  <c r="AE627" i="2"/>
  <c r="AH626" i="2"/>
  <c r="AD626" i="2"/>
  <c r="AG625" i="2"/>
  <c r="AC625" i="2"/>
  <c r="AF624" i="2"/>
  <c r="AI623" i="2"/>
  <c r="AE623" i="2"/>
  <c r="AH622" i="2"/>
  <c r="AD622" i="2"/>
  <c r="AG621" i="2"/>
  <c r="AC621" i="2"/>
  <c r="AF620" i="2"/>
  <c r="AI619" i="2"/>
  <c r="AE619" i="2"/>
  <c r="AA648" i="2"/>
  <c r="W648" i="2"/>
  <c r="Z647" i="2"/>
  <c r="V647" i="2"/>
  <c r="Y646" i="2"/>
  <c r="U646" i="2"/>
  <c r="X645" i="2"/>
  <c r="AA644" i="2"/>
  <c r="W644" i="2"/>
  <c r="Z643" i="2"/>
  <c r="V643" i="2"/>
  <c r="Y642" i="2"/>
  <c r="U642" i="2"/>
  <c r="X641" i="2"/>
  <c r="AA640" i="2"/>
  <c r="W640" i="2"/>
  <c r="Z639" i="2"/>
  <c r="V639" i="2"/>
  <c r="Y638" i="2"/>
  <c r="U638" i="2"/>
  <c r="X637" i="2"/>
  <c r="AA636" i="2"/>
  <c r="W636" i="2"/>
  <c r="Z635" i="2"/>
  <c r="V635" i="2"/>
  <c r="Y634" i="2"/>
  <c r="U634" i="2"/>
  <c r="X633" i="2"/>
  <c r="AA632" i="2"/>
  <c r="W632" i="2"/>
  <c r="Z631" i="2"/>
  <c r="V631" i="2"/>
  <c r="Y630" i="2"/>
  <c r="U630" i="2"/>
  <c r="X629" i="2"/>
  <c r="AA628" i="2"/>
  <c r="W628" i="2"/>
  <c r="Z627" i="2"/>
  <c r="V627" i="2"/>
  <c r="Y626" i="2"/>
  <c r="U626" i="2"/>
  <c r="X625" i="2"/>
  <c r="AA624" i="2"/>
  <c r="W624" i="2"/>
  <c r="Z623" i="2"/>
  <c r="V623" i="2"/>
  <c r="Y622" i="2"/>
  <c r="U622" i="2"/>
  <c r="X621" i="2"/>
  <c r="AA620" i="2"/>
  <c r="W620" i="2"/>
  <c r="Z619" i="2"/>
  <c r="V619" i="2"/>
  <c r="P648" i="2"/>
  <c r="S647" i="2"/>
  <c r="O647" i="2"/>
  <c r="R646" i="2"/>
  <c r="N646" i="2"/>
  <c r="Q645" i="2"/>
  <c r="M645" i="2"/>
  <c r="P644" i="2"/>
  <c r="S643" i="2"/>
  <c r="O643" i="2"/>
  <c r="R642" i="2"/>
  <c r="N642" i="2"/>
  <c r="Q641" i="2"/>
  <c r="M641" i="2"/>
  <c r="P640" i="2"/>
  <c r="S639" i="2"/>
  <c r="O639" i="2"/>
  <c r="R638" i="2"/>
  <c r="N638" i="2"/>
  <c r="Q637" i="2"/>
  <c r="M637" i="2"/>
  <c r="P636" i="2"/>
  <c r="S635" i="2"/>
  <c r="O635" i="2"/>
  <c r="R634" i="2"/>
  <c r="N634" i="2"/>
  <c r="Q633" i="2"/>
  <c r="M633" i="2"/>
  <c r="P632" i="2"/>
  <c r="S631" i="2"/>
  <c r="O631" i="2"/>
  <c r="R630" i="2"/>
  <c r="N630" i="2"/>
  <c r="Q629" i="2"/>
  <c r="M629" i="2"/>
  <c r="P628" i="2"/>
  <c r="S627" i="2"/>
  <c r="O627" i="2"/>
  <c r="R626" i="2"/>
  <c r="N626" i="2"/>
  <c r="Q625" i="2"/>
  <c r="M625" i="2"/>
  <c r="P624" i="2"/>
  <c r="S623" i="2"/>
  <c r="O623" i="2"/>
  <c r="R622" i="2"/>
  <c r="N622" i="2"/>
  <c r="Q621" i="2"/>
  <c r="M621" i="2"/>
  <c r="P620" i="2"/>
  <c r="S619" i="2"/>
  <c r="O619" i="2"/>
  <c r="K648" i="2"/>
  <c r="G648" i="2"/>
  <c r="J647" i="2"/>
  <c r="F647" i="2"/>
  <c r="I646" i="2"/>
  <c r="E646" i="2"/>
  <c r="H645" i="2"/>
  <c r="K644" i="2"/>
  <c r="G644" i="2"/>
  <c r="J643" i="2"/>
  <c r="F643" i="2"/>
  <c r="I642" i="2"/>
  <c r="E642" i="2"/>
  <c r="AD633" i="2"/>
  <c r="AC630" i="2"/>
  <c r="AG624" i="2"/>
  <c r="AG622" i="2"/>
  <c r="AD619" i="2"/>
  <c r="U641" i="2"/>
  <c r="AF788" i="2"/>
  <c r="AI787" i="2"/>
  <c r="AE787" i="2"/>
  <c r="AH786" i="2"/>
  <c r="AD786" i="2"/>
  <c r="AG785" i="2"/>
  <c r="AC785" i="2"/>
  <c r="AF784" i="2"/>
  <c r="AE783" i="2"/>
  <c r="AH782" i="2"/>
  <c r="AG781" i="2"/>
  <c r="AH778" i="2"/>
  <c r="AG777" i="2"/>
  <c r="AC777" i="2"/>
  <c r="AI775" i="2"/>
  <c r="AC771" i="2"/>
  <c r="AI769" i="2"/>
  <c r="AC769" i="2"/>
  <c r="AF766" i="2"/>
  <c r="AF764" i="2"/>
  <c r="AF762" i="2"/>
  <c r="AE759" i="2"/>
  <c r="O378" i="2"/>
  <c r="R377" i="2"/>
  <c r="N377" i="2"/>
  <c r="Q376" i="2"/>
  <c r="M376" i="2"/>
  <c r="P375" i="2"/>
  <c r="S374" i="2"/>
  <c r="O374" i="2"/>
  <c r="K403" i="2"/>
  <c r="J402" i="2"/>
  <c r="F402" i="2"/>
  <c r="I401" i="2"/>
  <c r="E401" i="2"/>
  <c r="H400" i="2"/>
  <c r="K399" i="2"/>
  <c r="G399" i="2"/>
  <c r="J398" i="2"/>
  <c r="F398" i="2"/>
  <c r="I397" i="2"/>
  <c r="E397" i="2"/>
  <c r="H396" i="2"/>
  <c r="K395" i="2"/>
  <c r="G395" i="2"/>
  <c r="J394" i="2"/>
  <c r="F394" i="2"/>
  <c r="I393" i="2"/>
  <c r="E393" i="2"/>
  <c r="H392" i="2"/>
  <c r="K391" i="2"/>
  <c r="G391" i="2"/>
  <c r="J390" i="2"/>
  <c r="F390" i="2"/>
  <c r="I389" i="2"/>
  <c r="E389" i="2"/>
  <c r="H388" i="2"/>
  <c r="K387" i="2"/>
  <c r="G387" i="2"/>
  <c r="J386" i="2"/>
  <c r="F386" i="2"/>
  <c r="I385" i="2"/>
  <c r="E385" i="2"/>
  <c r="H384" i="2"/>
  <c r="K383" i="2"/>
  <c r="G383" i="2"/>
  <c r="AD635" i="2"/>
  <c r="AG632" i="2"/>
  <c r="AE630" i="2"/>
  <c r="AG628" i="2"/>
  <c r="AC624" i="2"/>
  <c r="AG620" i="2"/>
  <c r="W647" i="2"/>
  <c r="W645" i="2"/>
  <c r="AH788" i="2"/>
  <c r="AD788" i="2"/>
  <c r="AG787" i="2"/>
  <c r="AC787" i="2"/>
  <c r="AF786" i="2"/>
  <c r="AI785" i="2"/>
  <c r="AE785" i="2"/>
  <c r="AH784" i="2"/>
  <c r="AD784" i="2"/>
  <c r="AG783" i="2"/>
  <c r="AC783" i="2"/>
  <c r="AF782" i="2"/>
  <c r="AC779" i="2"/>
  <c r="AI777" i="2"/>
  <c r="AE777" i="2"/>
  <c r="AF776" i="2"/>
  <c r="AC773" i="2"/>
  <c r="AF770" i="2"/>
  <c r="AG769" i="2"/>
  <c r="AD768" i="2"/>
  <c r="AD766" i="2"/>
  <c r="AC763" i="2"/>
  <c r="AI761" i="2"/>
  <c r="Q378" i="2"/>
  <c r="M378" i="2"/>
  <c r="P377" i="2"/>
  <c r="S376" i="2"/>
  <c r="O376" i="2"/>
  <c r="R375" i="2"/>
  <c r="N375" i="2"/>
  <c r="Q374" i="2"/>
  <c r="M374" i="2"/>
  <c r="I403" i="2"/>
  <c r="E403" i="2"/>
  <c r="H402" i="2"/>
  <c r="K401" i="2"/>
  <c r="G401" i="2"/>
  <c r="J400" i="2"/>
  <c r="F400" i="2"/>
  <c r="I399" i="2"/>
  <c r="E399" i="2"/>
  <c r="H398" i="2"/>
  <c r="K397" i="2"/>
  <c r="G397" i="2"/>
  <c r="J396" i="2"/>
  <c r="F396" i="2"/>
  <c r="I395" i="2"/>
  <c r="E395" i="2"/>
  <c r="H394" i="2"/>
  <c r="K393" i="2"/>
  <c r="G393" i="2"/>
  <c r="J392" i="2"/>
  <c r="F392" i="2"/>
  <c r="I391" i="2"/>
  <c r="E391" i="2"/>
  <c r="H390" i="2"/>
  <c r="K389" i="2"/>
  <c r="G389" i="2"/>
  <c r="J388" i="2"/>
  <c r="F388" i="2"/>
  <c r="I387" i="2"/>
  <c r="E387" i="2"/>
  <c r="H386" i="2"/>
  <c r="K385" i="2"/>
  <c r="G385" i="2"/>
  <c r="J384" i="2"/>
  <c r="F384" i="2"/>
  <c r="I383" i="2"/>
  <c r="E383" i="2"/>
  <c r="AD782" i="2"/>
  <c r="AE781" i="2"/>
  <c r="AH780" i="2"/>
  <c r="AD780" i="2"/>
  <c r="AG779" i="2"/>
  <c r="AF778" i="2"/>
  <c r="AH776" i="2"/>
  <c r="AG775" i="2"/>
  <c r="AC775" i="2"/>
  <c r="AF774" i="2"/>
  <c r="AI773" i="2"/>
  <c r="AE773" i="2"/>
  <c r="AF772" i="2"/>
  <c r="AI771" i="2"/>
  <c r="AE771" i="2"/>
  <c r="AD770" i="2"/>
  <c r="AH768" i="2"/>
  <c r="AI767" i="2"/>
  <c r="AE767" i="2"/>
  <c r="AH766" i="2"/>
  <c r="AG765" i="2"/>
  <c r="AC765" i="2"/>
  <c r="AD764" i="2"/>
  <c r="AG763" i="2"/>
  <c r="AH762" i="2"/>
  <c r="AG761" i="2"/>
  <c r="AC761" i="2"/>
  <c r="AF760" i="2"/>
  <c r="AI759" i="2"/>
  <c r="AC759" i="2"/>
  <c r="Y788" i="2"/>
  <c r="U788" i="2"/>
  <c r="X787" i="2"/>
  <c r="AA786" i="2"/>
  <c r="W786" i="2"/>
  <c r="Z785" i="2"/>
  <c r="V785" i="2"/>
  <c r="Y784" i="2"/>
  <c r="U784" i="2"/>
  <c r="X783" i="2"/>
  <c r="AA782" i="2"/>
  <c r="W782" i="2"/>
  <c r="Z781" i="2"/>
  <c r="V781" i="2"/>
  <c r="Y780" i="2"/>
  <c r="U780" i="2"/>
  <c r="X779" i="2"/>
  <c r="AA778" i="2"/>
  <c r="W778" i="2"/>
  <c r="Z777" i="2"/>
  <c r="V777" i="2"/>
  <c r="Y776" i="2"/>
  <c r="U776" i="2"/>
  <c r="X775" i="2"/>
  <c r="AA774" i="2"/>
  <c r="W774" i="2"/>
  <c r="Z773" i="2"/>
  <c r="V773" i="2"/>
  <c r="Y772" i="2"/>
  <c r="U772" i="2"/>
  <c r="X771" i="2"/>
  <c r="AA770" i="2"/>
  <c r="W770" i="2"/>
  <c r="Z769" i="2"/>
  <c r="V769" i="2"/>
  <c r="Y768" i="2"/>
  <c r="U768" i="2"/>
  <c r="X767" i="2"/>
  <c r="AA766" i="2"/>
  <c r="W766" i="2"/>
  <c r="Z765" i="2"/>
  <c r="V765" i="2"/>
  <c r="Y764" i="2"/>
  <c r="U764" i="2"/>
  <c r="X763" i="2"/>
  <c r="AA762" i="2"/>
  <c r="W762" i="2"/>
  <c r="Z761" i="2"/>
  <c r="V761" i="2"/>
  <c r="Y760" i="2"/>
  <c r="U760" i="2"/>
  <c r="X759" i="2"/>
  <c r="R788" i="2"/>
  <c r="N788" i="2"/>
  <c r="Q787" i="2"/>
  <c r="M787" i="2"/>
  <c r="P786" i="2"/>
  <c r="S785" i="2"/>
  <c r="O785" i="2"/>
  <c r="R784" i="2"/>
  <c r="N784" i="2"/>
  <c r="Q783" i="2"/>
  <c r="M783" i="2"/>
  <c r="P782" i="2"/>
  <c r="S781" i="2"/>
  <c r="O781" i="2"/>
  <c r="R780" i="2"/>
  <c r="N780" i="2"/>
  <c r="Q779" i="2"/>
  <c r="M779" i="2"/>
  <c r="P778" i="2"/>
  <c r="S777" i="2"/>
  <c r="O777" i="2"/>
  <c r="R776" i="2"/>
  <c r="N776" i="2"/>
  <c r="Q775" i="2"/>
  <c r="M775" i="2"/>
  <c r="P774" i="2"/>
  <c r="S773" i="2"/>
  <c r="O773" i="2"/>
  <c r="R772" i="2"/>
  <c r="N772" i="2"/>
  <c r="Q771" i="2"/>
  <c r="M771" i="2"/>
  <c r="P770" i="2"/>
  <c r="S769" i="2"/>
  <c r="O769" i="2"/>
  <c r="R768" i="2"/>
  <c r="N768" i="2"/>
  <c r="Q767" i="2"/>
  <c r="M767" i="2"/>
  <c r="P766" i="2"/>
  <c r="S765" i="2"/>
  <c r="O765" i="2"/>
  <c r="R764" i="2"/>
  <c r="N764" i="2"/>
  <c r="Q763" i="2"/>
  <c r="M763" i="2"/>
  <c r="P762" i="2"/>
  <c r="S761" i="2"/>
  <c r="O761" i="2"/>
  <c r="R760" i="2"/>
  <c r="N760" i="2"/>
  <c r="Q759" i="2"/>
  <c r="M759" i="2"/>
  <c r="I788" i="2"/>
  <c r="E788" i="2"/>
  <c r="H787" i="2"/>
  <c r="K786" i="2"/>
  <c r="G786" i="2"/>
  <c r="J785" i="2"/>
  <c r="F785" i="2"/>
  <c r="I784" i="2"/>
  <c r="E784" i="2"/>
  <c r="H783" i="2"/>
  <c r="K782" i="2"/>
  <c r="G782" i="2"/>
  <c r="J781" i="2"/>
  <c r="F781" i="2"/>
  <c r="I780" i="2"/>
  <c r="E780" i="2"/>
  <c r="H779" i="2"/>
  <c r="K778" i="2"/>
  <c r="G778" i="2"/>
  <c r="J777" i="2"/>
  <c r="F777" i="2"/>
  <c r="I776" i="2"/>
  <c r="E776" i="2"/>
  <c r="H775" i="2"/>
  <c r="K774" i="2"/>
  <c r="G774" i="2"/>
  <c r="J773" i="2"/>
  <c r="F773" i="2"/>
  <c r="I772" i="2"/>
  <c r="E772" i="2"/>
  <c r="H771" i="2"/>
  <c r="K770" i="2"/>
  <c r="G770" i="2"/>
  <c r="J769" i="2"/>
  <c r="F769" i="2"/>
  <c r="I768" i="2"/>
  <c r="E768" i="2"/>
  <c r="H767" i="2"/>
  <c r="K766" i="2"/>
  <c r="G766" i="2"/>
  <c r="J765" i="2"/>
  <c r="F765" i="2"/>
  <c r="I764" i="2"/>
  <c r="E764" i="2"/>
  <c r="H763" i="2"/>
  <c r="K762" i="2"/>
  <c r="G762" i="2"/>
  <c r="J761" i="2"/>
  <c r="F761" i="2"/>
  <c r="I760" i="2"/>
  <c r="E760" i="2"/>
  <c r="H759" i="2"/>
  <c r="AH648" i="2"/>
  <c r="AD648" i="2"/>
  <c r="AG647" i="2"/>
  <c r="AC647" i="2"/>
  <c r="AF646" i="2"/>
  <c r="AI645" i="2"/>
  <c r="AE645" i="2"/>
  <c r="AH644" i="2"/>
  <c r="AD644" i="2"/>
  <c r="AG643" i="2"/>
  <c r="AC643" i="2"/>
  <c r="AF642" i="2"/>
  <c r="AI641" i="2"/>
  <c r="AE641" i="2"/>
  <c r="AH640" i="2"/>
  <c r="AD640" i="2"/>
  <c r="AG639" i="2"/>
  <c r="AC639" i="2"/>
  <c r="AF638" i="2"/>
  <c r="AI637" i="2"/>
  <c r="AE637" i="2"/>
  <c r="AH636" i="2"/>
  <c r="AD636" i="2"/>
  <c r="AG635" i="2"/>
  <c r="AC635" i="2"/>
  <c r="AF634" i="2"/>
  <c r="AI633" i="2"/>
  <c r="AE633" i="2"/>
  <c r="AH632" i="2"/>
  <c r="AD632" i="2"/>
  <c r="AG631" i="2"/>
  <c r="AC631" i="2"/>
  <c r="AF630" i="2"/>
  <c r="AI629" i="2"/>
  <c r="AE629" i="2"/>
  <c r="AH628" i="2"/>
  <c r="AD628" i="2"/>
  <c r="AG627" i="2"/>
  <c r="AC627" i="2"/>
  <c r="AF626" i="2"/>
  <c r="AI625" i="2"/>
  <c r="AE625" i="2"/>
  <c r="AH624" i="2"/>
  <c r="AD624" i="2"/>
  <c r="AG623" i="2"/>
  <c r="AC623" i="2"/>
  <c r="AF622" i="2"/>
  <c r="AI621" i="2"/>
  <c r="AE621" i="2"/>
  <c r="AH620" i="2"/>
  <c r="AD620" i="2"/>
  <c r="AG619" i="2"/>
  <c r="AC619" i="2"/>
  <c r="Y648" i="2"/>
  <c r="U648" i="2"/>
  <c r="X647" i="2"/>
  <c r="AA646" i="2"/>
  <c r="W646" i="2"/>
  <c r="Z645" i="2"/>
  <c r="V645" i="2"/>
  <c r="Y644" i="2"/>
  <c r="U644" i="2"/>
  <c r="X643" i="2"/>
  <c r="AA642" i="2"/>
  <c r="W642" i="2"/>
  <c r="Z641" i="2"/>
  <c r="V641" i="2"/>
  <c r="Y640" i="2"/>
  <c r="U640" i="2"/>
  <c r="X639" i="2"/>
  <c r="AA638" i="2"/>
  <c r="W638" i="2"/>
  <c r="H641" i="2"/>
  <c r="K640" i="2"/>
  <c r="G640" i="2"/>
  <c r="J639" i="2"/>
  <c r="F639" i="2"/>
  <c r="I638" i="2"/>
  <c r="E638" i="2"/>
  <c r="H637" i="2"/>
  <c r="K636" i="2"/>
  <c r="G636" i="2"/>
  <c r="J635" i="2"/>
  <c r="F635" i="2"/>
  <c r="I634" i="2"/>
  <c r="E634" i="2"/>
  <c r="H633" i="2"/>
  <c r="K632" i="2"/>
  <c r="G632" i="2"/>
  <c r="H631" i="2"/>
  <c r="K630" i="2"/>
  <c r="G630" i="2"/>
  <c r="J629" i="2"/>
  <c r="F629" i="2"/>
  <c r="I628" i="2"/>
  <c r="E628" i="2"/>
  <c r="H627" i="2"/>
  <c r="K626" i="2"/>
  <c r="G626" i="2"/>
  <c r="J625" i="2"/>
  <c r="F625" i="2"/>
  <c r="I624" i="2"/>
  <c r="E624" i="2"/>
  <c r="H623" i="2"/>
  <c r="K622" i="2"/>
  <c r="G622" i="2"/>
  <c r="J621" i="2"/>
  <c r="F621" i="2"/>
  <c r="I620" i="2"/>
  <c r="E620" i="2"/>
  <c r="H619" i="2"/>
  <c r="AH508" i="2"/>
  <c r="AD508" i="2"/>
  <c r="AG507" i="2"/>
  <c r="AC507" i="2"/>
  <c r="AF506" i="2"/>
  <c r="AI505" i="2"/>
  <c r="AE505" i="2"/>
  <c r="AH504" i="2"/>
  <c r="AD504" i="2"/>
  <c r="AG503" i="2"/>
  <c r="AC503" i="2"/>
  <c r="AF502" i="2"/>
  <c r="AI501" i="2"/>
  <c r="AE501" i="2"/>
  <c r="AH500" i="2"/>
  <c r="AD500" i="2"/>
  <c r="AG499" i="2"/>
  <c r="AC499" i="2"/>
  <c r="AF498" i="2"/>
  <c r="AI497" i="2"/>
  <c r="AE497" i="2"/>
  <c r="AH496" i="2"/>
  <c r="AD496" i="2"/>
  <c r="AG495" i="2"/>
  <c r="AC495" i="2"/>
  <c r="AF494" i="2"/>
  <c r="AI493" i="2"/>
  <c r="AE493" i="2"/>
  <c r="AH492" i="2"/>
  <c r="AD492" i="2"/>
  <c r="AG491" i="2"/>
  <c r="AC491" i="2"/>
  <c r="AF490" i="2"/>
  <c r="AI489" i="2"/>
  <c r="AE489" i="2"/>
  <c r="AH488" i="2"/>
  <c r="AD488" i="2"/>
  <c r="AG487" i="2"/>
  <c r="AC487" i="2"/>
  <c r="AF486" i="2"/>
  <c r="AI485" i="2"/>
  <c r="AE485" i="2"/>
  <c r="AH484" i="2"/>
  <c r="AD484" i="2"/>
  <c r="AG483" i="2"/>
  <c r="AC483" i="2"/>
  <c r="AF482" i="2"/>
  <c r="AI481" i="2"/>
  <c r="AE481" i="2"/>
  <c r="AH480" i="2"/>
  <c r="AD480" i="2"/>
  <c r="AG479" i="2"/>
  <c r="AC479" i="2"/>
  <c r="Y508" i="2"/>
  <c r="U508" i="2"/>
  <c r="X507" i="2"/>
  <c r="AA506" i="2"/>
  <c r="W506" i="2"/>
  <c r="Z505" i="2"/>
  <c r="V505" i="2"/>
  <c r="Y504" i="2"/>
  <c r="U504" i="2"/>
  <c r="X503" i="2"/>
  <c r="AA502" i="2"/>
  <c r="W502" i="2"/>
  <c r="Z501" i="2"/>
  <c r="V501" i="2"/>
  <c r="Y500" i="2"/>
  <c r="U500" i="2"/>
  <c r="X499" i="2"/>
  <c r="AA498" i="2"/>
  <c r="W498" i="2"/>
  <c r="Z497" i="2"/>
  <c r="V497" i="2"/>
  <c r="Y496" i="2"/>
  <c r="U496" i="2"/>
  <c r="X495" i="2"/>
  <c r="AA494" i="2"/>
  <c r="W494" i="2"/>
  <c r="Z493" i="2"/>
  <c r="V493" i="2"/>
  <c r="Y492" i="2"/>
  <c r="U492" i="2"/>
  <c r="X491" i="2"/>
  <c r="AA490" i="2"/>
  <c r="W490" i="2"/>
  <c r="Z489" i="2"/>
  <c r="V489" i="2"/>
  <c r="Y488" i="2"/>
  <c r="U488" i="2"/>
  <c r="X487" i="2"/>
  <c r="AA486" i="2"/>
  <c r="W486" i="2"/>
  <c r="Z485" i="2"/>
  <c r="V485" i="2"/>
  <c r="Y484" i="2"/>
  <c r="U484" i="2"/>
  <c r="X483" i="2"/>
  <c r="AA482" i="2"/>
  <c r="W482" i="2"/>
  <c r="Z481" i="2"/>
  <c r="V481" i="2"/>
  <c r="Y480" i="2"/>
  <c r="U480" i="2"/>
  <c r="X479" i="2"/>
  <c r="R508" i="2"/>
  <c r="N508" i="2"/>
  <c r="Q507" i="2"/>
  <c r="M507" i="2"/>
  <c r="P506" i="2"/>
  <c r="S505" i="2"/>
  <c r="O505" i="2"/>
  <c r="R504" i="2"/>
  <c r="N504" i="2"/>
  <c r="Q503" i="2"/>
  <c r="M503" i="2"/>
  <c r="P502" i="2"/>
  <c r="S501" i="2"/>
  <c r="O501" i="2"/>
  <c r="R500" i="2"/>
  <c r="N500" i="2"/>
  <c r="Q499" i="2"/>
  <c r="M499" i="2"/>
  <c r="P498" i="2"/>
  <c r="S497" i="2"/>
  <c r="O497" i="2"/>
  <c r="R496" i="2"/>
  <c r="N496" i="2"/>
  <c r="Q495" i="2"/>
  <c r="M495" i="2"/>
  <c r="P494" i="2"/>
  <c r="S493" i="2"/>
  <c r="O493" i="2"/>
  <c r="R492" i="2"/>
  <c r="N492" i="2"/>
  <c r="Q491" i="2"/>
  <c r="M491" i="2"/>
  <c r="P490" i="2"/>
  <c r="S489" i="2"/>
  <c r="O489" i="2"/>
  <c r="R488" i="2"/>
  <c r="N488" i="2"/>
  <c r="Q487" i="2"/>
  <c r="M487" i="2"/>
  <c r="P486" i="2"/>
  <c r="S485" i="2"/>
  <c r="O485" i="2"/>
  <c r="R484" i="2"/>
  <c r="N484" i="2"/>
  <c r="Q483" i="2"/>
  <c r="M483" i="2"/>
  <c r="P482" i="2"/>
  <c r="S481" i="2"/>
  <c r="O481" i="2"/>
  <c r="R480" i="2"/>
  <c r="N480" i="2"/>
  <c r="Q479" i="2"/>
  <c r="M479" i="2"/>
  <c r="I508" i="2"/>
  <c r="E508" i="2"/>
  <c r="H507" i="2"/>
  <c r="K506" i="2"/>
  <c r="G506" i="2"/>
  <c r="J505" i="2"/>
  <c r="F505" i="2"/>
  <c r="I504" i="2"/>
  <c r="E504" i="2"/>
  <c r="H503" i="2"/>
  <c r="K502" i="2"/>
  <c r="G502" i="2"/>
  <c r="J501" i="2"/>
  <c r="F501" i="2"/>
  <c r="I500" i="2"/>
  <c r="E500" i="2"/>
  <c r="H499" i="2"/>
  <c r="K498" i="2"/>
  <c r="G498" i="2"/>
  <c r="J497" i="2"/>
  <c r="F497" i="2"/>
  <c r="I496" i="2"/>
  <c r="E496" i="2"/>
  <c r="H495" i="2"/>
  <c r="K494" i="2"/>
  <c r="G494" i="2"/>
  <c r="J493" i="2"/>
  <c r="F493" i="2"/>
  <c r="I492" i="2"/>
  <c r="E492" i="2"/>
  <c r="H491" i="2"/>
  <c r="K490" i="2"/>
  <c r="G490" i="2"/>
  <c r="J489" i="2"/>
  <c r="F489" i="2"/>
  <c r="I488" i="2"/>
  <c r="E488" i="2"/>
  <c r="H487" i="2"/>
  <c r="K486" i="2"/>
  <c r="G486" i="2"/>
  <c r="J485" i="2"/>
  <c r="F485" i="2"/>
  <c r="I484" i="2"/>
  <c r="E484" i="2"/>
  <c r="H483" i="2"/>
  <c r="K482" i="2"/>
  <c r="G482" i="2"/>
  <c r="J481" i="2"/>
  <c r="F481" i="2"/>
  <c r="I480" i="2"/>
  <c r="E480" i="2"/>
  <c r="H479" i="2"/>
  <c r="AH403" i="2"/>
  <c r="AD403" i="2"/>
  <c r="AG402" i="2"/>
  <c r="AC402" i="2"/>
  <c r="AF401" i="2"/>
  <c r="AI400" i="2"/>
  <c r="AE400" i="2"/>
  <c r="AH399" i="2"/>
  <c r="AD399" i="2"/>
  <c r="AG398" i="2"/>
  <c r="AC398" i="2"/>
  <c r="AF397" i="2"/>
  <c r="AI396" i="2"/>
  <c r="AE396" i="2"/>
  <c r="AH395" i="2"/>
  <c r="AD395" i="2"/>
  <c r="AG394" i="2"/>
  <c r="AC394" i="2"/>
  <c r="AF393" i="2"/>
  <c r="AI392" i="2"/>
  <c r="AE392" i="2"/>
  <c r="AH391" i="2"/>
  <c r="AD391" i="2"/>
  <c r="AG390" i="2"/>
  <c r="AC390" i="2"/>
  <c r="AF389" i="2"/>
  <c r="AI388" i="2"/>
  <c r="AE388" i="2"/>
  <c r="AH387" i="2"/>
  <c r="AD387" i="2"/>
  <c r="AG386" i="2"/>
  <c r="AC386" i="2"/>
  <c r="AF385" i="2"/>
  <c r="AI384" i="2"/>
  <c r="AE384" i="2"/>
  <c r="AH383" i="2"/>
  <c r="AD383" i="2"/>
  <c r="AG382" i="2"/>
  <c r="AC382" i="2"/>
  <c r="AF381" i="2"/>
  <c r="AI380" i="2"/>
  <c r="AE380" i="2"/>
  <c r="AH379" i="2"/>
  <c r="AD379" i="2"/>
  <c r="AG378" i="2"/>
  <c r="AC378" i="2"/>
  <c r="AF377" i="2"/>
  <c r="AI376" i="2"/>
  <c r="AE376" i="2"/>
  <c r="AH375" i="2"/>
  <c r="AD375" i="2"/>
  <c r="AG374" i="2"/>
  <c r="AC374" i="2"/>
  <c r="Y403" i="2"/>
  <c r="U403" i="2"/>
  <c r="X402" i="2"/>
  <c r="AA401" i="2"/>
  <c r="W401" i="2"/>
  <c r="Z400" i="2"/>
  <c r="V400" i="2"/>
  <c r="Y399" i="2"/>
  <c r="U399" i="2"/>
  <c r="X398" i="2"/>
  <c r="AA397" i="2"/>
  <c r="W397" i="2"/>
  <c r="Z396" i="2"/>
  <c r="V396" i="2"/>
  <c r="Y395" i="2"/>
  <c r="U395" i="2"/>
  <c r="X394" i="2"/>
  <c r="AA393" i="2"/>
  <c r="W393" i="2"/>
  <c r="Z392" i="2"/>
  <c r="V392" i="2"/>
  <c r="Y391" i="2"/>
  <c r="U391" i="2"/>
  <c r="X390" i="2"/>
  <c r="AA389" i="2"/>
  <c r="W389" i="2"/>
  <c r="Z388" i="2"/>
  <c r="V388" i="2"/>
  <c r="Y387" i="2"/>
  <c r="U387" i="2"/>
  <c r="X386" i="2"/>
  <c r="AA385" i="2"/>
  <c r="W385" i="2"/>
  <c r="Z384" i="2"/>
  <c r="V384" i="2"/>
  <c r="Y383" i="2"/>
  <c r="U383" i="2"/>
  <c r="X382" i="2"/>
  <c r="AA381" i="2"/>
  <c r="W381" i="2"/>
  <c r="Z380" i="2"/>
  <c r="V380" i="2"/>
  <c r="Y379" i="2"/>
  <c r="U379" i="2"/>
  <c r="X378" i="2"/>
  <c r="AA377" i="2"/>
  <c r="W377" i="2"/>
  <c r="Z376" i="2"/>
  <c r="V376" i="2"/>
  <c r="Y375" i="2"/>
  <c r="U375" i="2"/>
  <c r="X374" i="2"/>
  <c r="R403" i="2"/>
  <c r="N403" i="2"/>
  <c r="Q402" i="2"/>
  <c r="M402" i="2"/>
  <c r="P401" i="2"/>
  <c r="S400" i="2"/>
  <c r="O400" i="2"/>
  <c r="R399" i="2"/>
  <c r="N399" i="2"/>
  <c r="Q398" i="2"/>
  <c r="M398" i="2"/>
  <c r="P397" i="2"/>
  <c r="S396" i="2"/>
  <c r="O396" i="2"/>
  <c r="R395" i="2"/>
  <c r="N395" i="2"/>
  <c r="Q394" i="2"/>
  <c r="M394" i="2"/>
  <c r="P393" i="2"/>
  <c r="S392" i="2"/>
  <c r="O392" i="2"/>
  <c r="R391" i="2"/>
  <c r="N391" i="2"/>
  <c r="Q390" i="2"/>
  <c r="M390" i="2"/>
  <c r="P389" i="2"/>
  <c r="S388" i="2"/>
  <c r="O388" i="2"/>
  <c r="R387" i="2"/>
  <c r="N387" i="2"/>
  <c r="Q386" i="2"/>
  <c r="M386" i="2"/>
  <c r="P385" i="2"/>
  <c r="S384" i="2"/>
  <c r="O384" i="2"/>
  <c r="R383" i="2"/>
  <c r="N383" i="2"/>
  <c r="Q382" i="2"/>
  <c r="M382" i="2"/>
  <c r="P381" i="2"/>
  <c r="S380" i="2"/>
  <c r="O380" i="2"/>
  <c r="R379" i="2"/>
  <c r="N379" i="2"/>
  <c r="J382" i="2"/>
  <c r="F382" i="2"/>
  <c r="I381" i="2"/>
  <c r="E381" i="2"/>
  <c r="H380" i="2"/>
  <c r="K379" i="2"/>
  <c r="G379" i="2"/>
  <c r="J378" i="2"/>
  <c r="F378" i="2"/>
  <c r="I377" i="2"/>
  <c r="E377" i="2"/>
  <c r="H376" i="2"/>
  <c r="K375" i="2"/>
  <c r="G375" i="2"/>
  <c r="J374" i="2"/>
  <c r="F374" i="2"/>
  <c r="Z637" i="2"/>
  <c r="V637" i="2"/>
  <c r="Y636" i="2"/>
  <c r="U636" i="2"/>
  <c r="X635" i="2"/>
  <c r="AA634" i="2"/>
  <c r="W634" i="2"/>
  <c r="Z633" i="2"/>
  <c r="V633" i="2"/>
  <c r="Y632" i="2"/>
  <c r="U632" i="2"/>
  <c r="X631" i="2"/>
  <c r="AA630" i="2"/>
  <c r="W630" i="2"/>
  <c r="Z629" i="2"/>
  <c r="V629" i="2"/>
  <c r="Y628" i="2"/>
  <c r="U628" i="2"/>
  <c r="X627" i="2"/>
  <c r="AA626" i="2"/>
  <c r="W626" i="2"/>
  <c r="Z625" i="2"/>
  <c r="V625" i="2"/>
  <c r="Y624" i="2"/>
  <c r="U624" i="2"/>
  <c r="X623" i="2"/>
  <c r="AA622" i="2"/>
  <c r="W622" i="2"/>
  <c r="Z621" i="2"/>
  <c r="V621" i="2"/>
  <c r="Y620" i="2"/>
  <c r="U620" i="2"/>
  <c r="X619" i="2"/>
  <c r="R648" i="2"/>
  <c r="N648" i="2"/>
  <c r="Q647" i="2"/>
  <c r="M647" i="2"/>
  <c r="P646" i="2"/>
  <c r="S645" i="2"/>
  <c r="O645" i="2"/>
  <c r="R644" i="2"/>
  <c r="N644" i="2"/>
  <c r="Q643" i="2"/>
  <c r="M643" i="2"/>
  <c r="P642" i="2"/>
  <c r="S641" i="2"/>
  <c r="O641" i="2"/>
  <c r="R640" i="2"/>
  <c r="N640" i="2"/>
  <c r="Q639" i="2"/>
  <c r="M639" i="2"/>
  <c r="P638" i="2"/>
  <c r="S637" i="2"/>
  <c r="O637" i="2"/>
  <c r="R636" i="2"/>
  <c r="N636" i="2"/>
  <c r="Q635" i="2"/>
  <c r="M635" i="2"/>
  <c r="P634" i="2"/>
  <c r="S633" i="2"/>
  <c r="O633" i="2"/>
  <c r="R632" i="2"/>
  <c r="N632" i="2"/>
  <c r="Q631" i="2"/>
  <c r="M631" i="2"/>
  <c r="P630" i="2"/>
  <c r="S629" i="2"/>
  <c r="O629" i="2"/>
  <c r="R628" i="2"/>
  <c r="N628" i="2"/>
  <c r="Q627" i="2"/>
  <c r="M627" i="2"/>
  <c r="P626" i="2"/>
  <c r="S625" i="2"/>
  <c r="O625" i="2"/>
  <c r="R624" i="2"/>
  <c r="N624" i="2"/>
  <c r="Q623" i="2"/>
  <c r="M623" i="2"/>
  <c r="P622" i="2"/>
  <c r="S621" i="2"/>
  <c r="O621" i="2"/>
  <c r="R620" i="2"/>
  <c r="N620" i="2"/>
  <c r="Q619" i="2"/>
  <c r="M619" i="2"/>
  <c r="I648" i="2"/>
  <c r="E648" i="2"/>
  <c r="H647" i="2"/>
  <c r="K646" i="2"/>
  <c r="G646" i="2"/>
  <c r="J645" i="2"/>
  <c r="F645" i="2"/>
  <c r="I644" i="2"/>
  <c r="E644" i="2"/>
  <c r="H643" i="2"/>
  <c r="K642" i="2"/>
  <c r="G642" i="2"/>
  <c r="J641" i="2"/>
  <c r="F641" i="2"/>
  <c r="I640" i="2"/>
  <c r="E640" i="2"/>
  <c r="H639" i="2"/>
  <c r="K638" i="2"/>
  <c r="G638" i="2"/>
  <c r="J637" i="2"/>
  <c r="F637" i="2"/>
  <c r="I636" i="2"/>
  <c r="E636" i="2"/>
  <c r="H635" i="2"/>
  <c r="K634" i="2"/>
  <c r="G634" i="2"/>
  <c r="J633" i="2"/>
  <c r="F633" i="2"/>
  <c r="I632" i="2"/>
  <c r="J631" i="2"/>
  <c r="F631" i="2"/>
  <c r="I630" i="2"/>
  <c r="E630" i="2"/>
  <c r="H629" i="2"/>
  <c r="K628" i="2"/>
  <c r="G628" i="2"/>
  <c r="J627" i="2"/>
  <c r="F627" i="2"/>
  <c r="I626" i="2"/>
  <c r="E626" i="2"/>
  <c r="H625" i="2"/>
  <c r="K624" i="2"/>
  <c r="G624" i="2"/>
  <c r="J623" i="2"/>
  <c r="F623" i="2"/>
  <c r="I622" i="2"/>
  <c r="E622" i="2"/>
  <c r="H621" i="2"/>
  <c r="K620" i="2"/>
  <c r="G620" i="2"/>
  <c r="J619" i="2"/>
  <c r="F619" i="2"/>
  <c r="AF508" i="2"/>
  <c r="AI507" i="2"/>
  <c r="AE507" i="2"/>
  <c r="AH506" i="2"/>
  <c r="AD506" i="2"/>
  <c r="AG505" i="2"/>
  <c r="AC505" i="2"/>
  <c r="AF504" i="2"/>
  <c r="AI503" i="2"/>
  <c r="AE503" i="2"/>
  <c r="AH502" i="2"/>
  <c r="AD502" i="2"/>
  <c r="AG501" i="2"/>
  <c r="AC501" i="2"/>
  <c r="AF500" i="2"/>
  <c r="AI499" i="2"/>
  <c r="AE499" i="2"/>
  <c r="AH498" i="2"/>
  <c r="AD498" i="2"/>
  <c r="AG497" i="2"/>
  <c r="AC497" i="2"/>
  <c r="AF496" i="2"/>
  <c r="AI495" i="2"/>
  <c r="AE495" i="2"/>
  <c r="AH494" i="2"/>
  <c r="AD494" i="2"/>
  <c r="AG493" i="2"/>
  <c r="AC493" i="2"/>
  <c r="AF492" i="2"/>
  <c r="AI491" i="2"/>
  <c r="AE491" i="2"/>
  <c r="AH490" i="2"/>
  <c r="AD490" i="2"/>
  <c r="AG489" i="2"/>
  <c r="AC489" i="2"/>
  <c r="AF488" i="2"/>
  <c r="AI487" i="2"/>
  <c r="AE487" i="2"/>
  <c r="AH486" i="2"/>
  <c r="AD486" i="2"/>
  <c r="AG485" i="2"/>
  <c r="AC485" i="2"/>
  <c r="AF484" i="2"/>
  <c r="AI483" i="2"/>
  <c r="AE483" i="2"/>
  <c r="AH482" i="2"/>
  <c r="AD482" i="2"/>
  <c r="AG481" i="2"/>
  <c r="AC481" i="2"/>
  <c r="AF480" i="2"/>
  <c r="AI479" i="2"/>
  <c r="AE479" i="2"/>
  <c r="AA508" i="2"/>
  <c r="W508" i="2"/>
  <c r="Z507" i="2"/>
  <c r="V507" i="2"/>
  <c r="Y506" i="2"/>
  <c r="U506" i="2"/>
  <c r="X505" i="2"/>
  <c r="AA504" i="2"/>
  <c r="W504" i="2"/>
  <c r="Z503" i="2"/>
  <c r="V503" i="2"/>
  <c r="Y502" i="2"/>
  <c r="U502" i="2"/>
  <c r="X501" i="2"/>
  <c r="AA500" i="2"/>
  <c r="W500" i="2"/>
  <c r="Z499" i="2"/>
  <c r="V499" i="2"/>
  <c r="Y498" i="2"/>
  <c r="U498" i="2"/>
  <c r="X497" i="2"/>
  <c r="AA496" i="2"/>
  <c r="W496" i="2"/>
  <c r="Z495" i="2"/>
  <c r="V495" i="2"/>
  <c r="Y494" i="2"/>
  <c r="U494" i="2"/>
  <c r="X493" i="2"/>
  <c r="AA492" i="2"/>
  <c r="W492" i="2"/>
  <c r="Z491" i="2"/>
  <c r="V491" i="2"/>
  <c r="Y490" i="2"/>
  <c r="U490" i="2"/>
  <c r="X489" i="2"/>
  <c r="AA488" i="2"/>
  <c r="W488" i="2"/>
  <c r="Z487" i="2"/>
  <c r="V487" i="2"/>
  <c r="Y486" i="2"/>
  <c r="U486" i="2"/>
  <c r="X485" i="2"/>
  <c r="AA484" i="2"/>
  <c r="W484" i="2"/>
  <c r="Z483" i="2"/>
  <c r="V483" i="2"/>
  <c r="Y482" i="2"/>
  <c r="U482" i="2"/>
  <c r="X481" i="2"/>
  <c r="AA480" i="2"/>
  <c r="W480" i="2"/>
  <c r="Z479" i="2"/>
  <c r="V479" i="2"/>
  <c r="P508" i="2"/>
  <c r="S507" i="2"/>
  <c r="O507" i="2"/>
  <c r="R506" i="2"/>
  <c r="N506" i="2"/>
  <c r="Q505" i="2"/>
  <c r="M505" i="2"/>
  <c r="P504" i="2"/>
  <c r="S503" i="2"/>
  <c r="O503" i="2"/>
  <c r="R502" i="2"/>
  <c r="N502" i="2"/>
  <c r="Q501" i="2"/>
  <c r="M501" i="2"/>
  <c r="P500" i="2"/>
  <c r="S499" i="2"/>
  <c r="O499" i="2"/>
  <c r="R498" i="2"/>
  <c r="N498" i="2"/>
  <c r="Q497" i="2"/>
  <c r="M497" i="2"/>
  <c r="P496" i="2"/>
  <c r="S495" i="2"/>
  <c r="O495" i="2"/>
  <c r="R494" i="2"/>
  <c r="N494" i="2"/>
  <c r="Q493" i="2"/>
  <c r="M493" i="2"/>
  <c r="P492" i="2"/>
  <c r="S491" i="2"/>
  <c r="O491" i="2"/>
  <c r="R490" i="2"/>
  <c r="N490" i="2"/>
  <c r="Q489" i="2"/>
  <c r="M489" i="2"/>
  <c r="P488" i="2"/>
  <c r="S487" i="2"/>
  <c r="O487" i="2"/>
  <c r="R486" i="2"/>
  <c r="N486" i="2"/>
  <c r="Q485" i="2"/>
  <c r="M485" i="2"/>
  <c r="P484" i="2"/>
  <c r="S483" i="2"/>
  <c r="O483" i="2"/>
  <c r="R482" i="2"/>
  <c r="N482" i="2"/>
  <c r="Q481" i="2"/>
  <c r="M481" i="2"/>
  <c r="P480" i="2"/>
  <c r="S479" i="2"/>
  <c r="O479" i="2"/>
  <c r="K508" i="2"/>
  <c r="G508" i="2"/>
  <c r="J507" i="2"/>
  <c r="F507" i="2"/>
  <c r="I506" i="2"/>
  <c r="E506" i="2"/>
  <c r="H505" i="2"/>
  <c r="K504" i="2"/>
  <c r="G504" i="2"/>
  <c r="J503" i="2"/>
  <c r="F503" i="2"/>
  <c r="I502" i="2"/>
  <c r="E502" i="2"/>
  <c r="H501" i="2"/>
  <c r="K500" i="2"/>
  <c r="G500" i="2"/>
  <c r="J499" i="2"/>
  <c r="F499" i="2"/>
  <c r="I498" i="2"/>
  <c r="E498" i="2"/>
  <c r="H497" i="2"/>
  <c r="K496" i="2"/>
  <c r="G496" i="2"/>
  <c r="J495" i="2"/>
  <c r="F495" i="2"/>
  <c r="I494" i="2"/>
  <c r="E494" i="2"/>
  <c r="H493" i="2"/>
  <c r="K492" i="2"/>
  <c r="G492" i="2"/>
  <c r="J491" i="2"/>
  <c r="F491" i="2"/>
  <c r="I490" i="2"/>
  <c r="E490" i="2"/>
  <c r="H489" i="2"/>
  <c r="K488" i="2"/>
  <c r="G488" i="2"/>
  <c r="J487" i="2"/>
  <c r="F487" i="2"/>
  <c r="I486" i="2"/>
  <c r="E486" i="2"/>
  <c r="H485" i="2"/>
  <c r="K484" i="2"/>
  <c r="G484" i="2"/>
  <c r="J483" i="2"/>
  <c r="F483" i="2"/>
  <c r="I482" i="2"/>
  <c r="E482" i="2"/>
  <c r="H481" i="2"/>
  <c r="K480" i="2"/>
  <c r="G480" i="2"/>
  <c r="J479" i="2"/>
  <c r="F479" i="2"/>
  <c r="AF403" i="2"/>
  <c r="AI402" i="2"/>
  <c r="AE402" i="2"/>
  <c r="AH401" i="2"/>
  <c r="AD401" i="2"/>
  <c r="AG400" i="2"/>
  <c r="AC400" i="2"/>
  <c r="AF399" i="2"/>
  <c r="AI398" i="2"/>
  <c r="AE398" i="2"/>
  <c r="AH397" i="2"/>
  <c r="AD397" i="2"/>
  <c r="AG396" i="2"/>
  <c r="AC396" i="2"/>
  <c r="AF395" i="2"/>
  <c r="AI394" i="2"/>
  <c r="AE394" i="2"/>
  <c r="AH393" i="2"/>
  <c r="AD393" i="2"/>
  <c r="AG392" i="2"/>
  <c r="AC392" i="2"/>
  <c r="AF391" i="2"/>
  <c r="AI390" i="2"/>
  <c r="AE390" i="2"/>
  <c r="AH389" i="2"/>
  <c r="AD389" i="2"/>
  <c r="AG388" i="2"/>
  <c r="AC388" i="2"/>
  <c r="AF387" i="2"/>
  <c r="AI386" i="2"/>
  <c r="AE386" i="2"/>
  <c r="AH385" i="2"/>
  <c r="AD385" i="2"/>
  <c r="AG384" i="2"/>
  <c r="AC384" i="2"/>
  <c r="AF383" i="2"/>
  <c r="AI382" i="2"/>
  <c r="AE382" i="2"/>
  <c r="AH381" i="2"/>
  <c r="AD381" i="2"/>
  <c r="AG380" i="2"/>
  <c r="AC380" i="2"/>
  <c r="AF379" i="2"/>
  <c r="AI378" i="2"/>
  <c r="AE378" i="2"/>
  <c r="AH377" i="2"/>
  <c r="AD377" i="2"/>
  <c r="AG376" i="2"/>
  <c r="AC376" i="2"/>
  <c r="AF375" i="2"/>
  <c r="AI374" i="2"/>
  <c r="AE374" i="2"/>
  <c r="AA403" i="2"/>
  <c r="W403" i="2"/>
  <c r="Z402" i="2"/>
  <c r="V402" i="2"/>
  <c r="Y401" i="2"/>
  <c r="U401" i="2"/>
  <c r="X400" i="2"/>
  <c r="AA399" i="2"/>
  <c r="W399" i="2"/>
  <c r="Z398" i="2"/>
  <c r="V398" i="2"/>
  <c r="Y397" i="2"/>
  <c r="U397" i="2"/>
  <c r="X396" i="2"/>
  <c r="AA395" i="2"/>
  <c r="W395" i="2"/>
  <c r="Z394" i="2"/>
  <c r="V394" i="2"/>
  <c r="Y393" i="2"/>
  <c r="U393" i="2"/>
  <c r="X392" i="2"/>
  <c r="AA391" i="2"/>
  <c r="W391" i="2"/>
  <c r="Z390" i="2"/>
  <c r="V390" i="2"/>
  <c r="Y389" i="2"/>
  <c r="U389" i="2"/>
  <c r="X388" i="2"/>
  <c r="AA387" i="2"/>
  <c r="W387" i="2"/>
  <c r="Z386" i="2"/>
  <c r="V386" i="2"/>
  <c r="Y385" i="2"/>
  <c r="U385" i="2"/>
  <c r="X384" i="2"/>
  <c r="AA383" i="2"/>
  <c r="W383" i="2"/>
  <c r="Z382" i="2"/>
  <c r="V382" i="2"/>
  <c r="Y381" i="2"/>
  <c r="U381" i="2"/>
  <c r="X380" i="2"/>
  <c r="AA379" i="2"/>
  <c r="W379" i="2"/>
  <c r="Z378" i="2"/>
  <c r="V378" i="2"/>
  <c r="Y377" i="2"/>
  <c r="U377" i="2"/>
  <c r="X376" i="2"/>
  <c r="AA375" i="2"/>
  <c r="W375" i="2"/>
  <c r="Z374" i="2"/>
  <c r="V374" i="2"/>
  <c r="P403" i="2"/>
  <c r="S402" i="2"/>
  <c r="O402" i="2"/>
  <c r="R401" i="2"/>
  <c r="N401" i="2"/>
  <c r="Q400" i="2"/>
  <c r="M400" i="2"/>
  <c r="P399" i="2"/>
  <c r="S398" i="2"/>
  <c r="O398" i="2"/>
  <c r="R397" i="2"/>
  <c r="N397" i="2"/>
  <c r="Q396" i="2"/>
  <c r="M396" i="2"/>
  <c r="P395" i="2"/>
  <c r="S394" i="2"/>
  <c r="O394" i="2"/>
  <c r="R393" i="2"/>
  <c r="N393" i="2"/>
  <c r="Q392" i="2"/>
  <c r="M392" i="2"/>
  <c r="P391" i="2"/>
  <c r="S390" i="2"/>
  <c r="O390" i="2"/>
  <c r="R389" i="2"/>
  <c r="N389" i="2"/>
  <c r="Q388" i="2"/>
  <c r="M388" i="2"/>
  <c r="P387" i="2"/>
  <c r="S386" i="2"/>
  <c r="O386" i="2"/>
  <c r="R385" i="2"/>
  <c r="N385" i="2"/>
  <c r="Q384" i="2"/>
  <c r="M384" i="2"/>
  <c r="P383" i="2"/>
  <c r="S382" i="2"/>
  <c r="O382" i="2"/>
  <c r="R381" i="2"/>
  <c r="N381" i="2"/>
  <c r="Q380" i="2"/>
  <c r="M380" i="2"/>
  <c r="P379" i="2"/>
  <c r="S378" i="2"/>
  <c r="H382" i="2"/>
  <c r="K381" i="2"/>
  <c r="G381" i="2"/>
  <c r="J380" i="2"/>
  <c r="F380" i="2"/>
  <c r="I379" i="2"/>
  <c r="E379" i="2"/>
  <c r="H378" i="2"/>
  <c r="K377" i="2"/>
  <c r="G377" i="2"/>
  <c r="J376" i="2"/>
  <c r="F376" i="2"/>
  <c r="I375" i="2"/>
  <c r="E375" i="2"/>
  <c r="H374" i="2"/>
  <c r="V1001" i="2" l="1"/>
  <c r="V1000" i="2"/>
  <c r="AF1001" i="2"/>
  <c r="AF1071" i="2" s="1"/>
  <c r="AF1106" i="2" s="1"/>
  <c r="AF1141" i="2" s="1"/>
  <c r="F1146" i="2"/>
  <c r="J1146" i="2"/>
  <c r="G1147" i="2"/>
  <c r="K1147" i="2"/>
  <c r="H1148" i="2"/>
  <c r="E1149" i="2"/>
  <c r="I1149" i="2"/>
  <c r="F1150" i="2"/>
  <c r="J1150" i="2"/>
  <c r="G1151" i="2"/>
  <c r="K1151" i="2"/>
  <c r="H1152" i="2"/>
  <c r="E1153" i="2"/>
  <c r="I1153" i="2"/>
  <c r="F1154" i="2"/>
  <c r="J1154" i="2"/>
  <c r="G1155" i="2"/>
  <c r="K1155" i="2"/>
  <c r="H1156" i="2"/>
  <c r="E1157" i="2"/>
  <c r="I1157" i="2"/>
  <c r="F1158" i="2"/>
  <c r="J1158" i="2"/>
  <c r="G1159" i="2"/>
  <c r="K1159" i="2"/>
  <c r="H1160" i="2"/>
  <c r="E1161" i="2"/>
  <c r="I1161" i="2"/>
  <c r="F1162" i="2"/>
  <c r="J1162" i="2"/>
  <c r="G1163" i="2"/>
  <c r="K1163" i="2"/>
  <c r="H1164" i="2"/>
  <c r="E1165" i="2"/>
  <c r="I1165" i="2"/>
  <c r="F1166" i="2"/>
  <c r="J1166" i="2"/>
  <c r="G1167" i="2"/>
  <c r="K1167" i="2"/>
  <c r="H1168" i="2"/>
  <c r="E1169" i="2"/>
  <c r="I1169" i="2"/>
  <c r="F1170" i="2"/>
  <c r="J1170" i="2"/>
  <c r="G1171" i="2"/>
  <c r="K1171" i="2"/>
  <c r="H1172" i="2"/>
  <c r="E1173" i="2"/>
  <c r="I1173" i="2"/>
  <c r="F1174" i="2"/>
  <c r="J1174" i="2"/>
  <c r="G1175" i="2"/>
  <c r="K1175" i="2"/>
  <c r="O1146" i="2"/>
  <c r="S1146" i="2"/>
  <c r="P1147" i="2"/>
  <c r="M1148" i="2"/>
  <c r="Q1148" i="2"/>
  <c r="N1149" i="2"/>
  <c r="R1149" i="2"/>
  <c r="O1150" i="2"/>
  <c r="S1150" i="2"/>
  <c r="P1151" i="2"/>
  <c r="M1152" i="2"/>
  <c r="Q1152" i="2"/>
  <c r="N1153" i="2"/>
  <c r="R1153" i="2"/>
  <c r="O1154" i="2"/>
  <c r="S1154" i="2"/>
  <c r="P1155" i="2"/>
  <c r="M1156" i="2"/>
  <c r="Q1156" i="2"/>
  <c r="N1157" i="2"/>
  <c r="R1157" i="2"/>
  <c r="O1158" i="2"/>
  <c r="S1158" i="2"/>
  <c r="P1159" i="2"/>
  <c r="M1160" i="2"/>
  <c r="Q1160" i="2"/>
  <c r="N1161" i="2"/>
  <c r="R1161" i="2"/>
  <c r="O1162" i="2"/>
  <c r="S1162" i="2"/>
  <c r="P1163" i="2"/>
  <c r="M1164" i="2"/>
  <c r="Q1164" i="2"/>
  <c r="N1165" i="2"/>
  <c r="R1165" i="2"/>
  <c r="O1166" i="2"/>
  <c r="S1166" i="2"/>
  <c r="P1167" i="2"/>
  <c r="M1168" i="2"/>
  <c r="Q1168" i="2"/>
  <c r="N1169" i="2"/>
  <c r="R1169" i="2"/>
  <c r="O1170" i="2"/>
  <c r="S1170" i="2"/>
  <c r="P1171" i="2"/>
  <c r="M1172" i="2"/>
  <c r="Q1172" i="2"/>
  <c r="N1173" i="2"/>
  <c r="R1173" i="2"/>
  <c r="O1174" i="2"/>
  <c r="S1174" i="2"/>
  <c r="P1175" i="2"/>
  <c r="V1146" i="2"/>
  <c r="Z1146" i="2"/>
  <c r="W1147" i="2"/>
  <c r="AA1147" i="2"/>
  <c r="X1148" i="2"/>
  <c r="U1149" i="2"/>
  <c r="Y1149" i="2"/>
  <c r="V1150" i="2"/>
  <c r="Z1150" i="2"/>
  <c r="W1151" i="2"/>
  <c r="AA1151" i="2"/>
  <c r="X1152" i="2"/>
  <c r="U1153" i="2"/>
  <c r="Y1153" i="2"/>
  <c r="V1154" i="2"/>
  <c r="Z1154" i="2"/>
  <c r="W1155" i="2"/>
  <c r="AA1155" i="2"/>
  <c r="X1156" i="2"/>
  <c r="U1157" i="2"/>
  <c r="Y1157" i="2"/>
  <c r="V1158" i="2"/>
  <c r="Z1158" i="2"/>
  <c r="W1159" i="2"/>
  <c r="AA1159" i="2"/>
  <c r="X1160" i="2"/>
  <c r="U1161" i="2"/>
  <c r="Y1161" i="2"/>
  <c r="V1162" i="2"/>
  <c r="Z1162" i="2"/>
  <c r="W1163" i="2"/>
  <c r="AA1163" i="2"/>
  <c r="X1164" i="2"/>
  <c r="U1165" i="2"/>
  <c r="Y1165" i="2"/>
  <c r="V1166" i="2"/>
  <c r="Z1166" i="2"/>
  <c r="W1167" i="2"/>
  <c r="AA1167" i="2"/>
  <c r="X1168" i="2"/>
  <c r="U1169" i="2"/>
  <c r="Y1169" i="2"/>
  <c r="V1170" i="2"/>
  <c r="Z1170" i="2"/>
  <c r="W1171" i="2"/>
  <c r="AA1171" i="2"/>
  <c r="X1172" i="2"/>
  <c r="U1173" i="2"/>
  <c r="Y1173" i="2"/>
  <c r="V1174" i="2"/>
  <c r="Z1174" i="2"/>
  <c r="W1175" i="2"/>
  <c r="AA1175" i="2"/>
  <c r="AE1146" i="2"/>
  <c r="AI1146" i="2"/>
  <c r="AF1147" i="2"/>
  <c r="AC1148" i="2"/>
  <c r="AG1148" i="2"/>
  <c r="AD1149" i="2"/>
  <c r="AH1149" i="2"/>
  <c r="AE1150" i="2"/>
  <c r="AI1150" i="2"/>
  <c r="AF1151" i="2"/>
  <c r="AC1152" i="2"/>
  <c r="AG1152" i="2"/>
  <c r="AD1153" i="2"/>
  <c r="AH1153" i="2"/>
  <c r="AE1154" i="2"/>
  <c r="AI1154" i="2"/>
  <c r="AF1155" i="2"/>
  <c r="AC1156" i="2"/>
  <c r="AG1156" i="2"/>
  <c r="AD1157" i="2"/>
  <c r="AH1157" i="2"/>
  <c r="AE1158" i="2"/>
  <c r="AI1158" i="2"/>
  <c r="AF1159" i="2"/>
  <c r="AC1160" i="2"/>
  <c r="AG1160" i="2"/>
  <c r="AD1161" i="2"/>
  <c r="AH1161" i="2"/>
  <c r="AE1162" i="2"/>
  <c r="AI1162" i="2"/>
  <c r="AF1163" i="2"/>
  <c r="AC1164" i="2"/>
  <c r="AG1164" i="2"/>
  <c r="AD1165" i="2"/>
  <c r="AH1165" i="2"/>
  <c r="AE1166" i="2"/>
  <c r="AI1166" i="2"/>
  <c r="AF1167" i="2"/>
  <c r="AC1168" i="2"/>
  <c r="AG1168" i="2"/>
  <c r="AD1169" i="2"/>
  <c r="AH1169" i="2"/>
  <c r="AE1170" i="2"/>
  <c r="AI1170" i="2"/>
  <c r="AF1171" i="2"/>
  <c r="AC1172" i="2"/>
  <c r="AG1172" i="2"/>
  <c r="AD1173" i="2"/>
  <c r="AH1173" i="2"/>
  <c r="AE1174" i="2"/>
  <c r="AI1174" i="2"/>
  <c r="AF1175" i="2"/>
  <c r="F1006" i="2"/>
  <c r="J1006" i="2"/>
  <c r="G1007" i="2"/>
  <c r="K1007" i="2"/>
  <c r="H1008" i="2"/>
  <c r="E1009" i="2"/>
  <c r="I1009" i="2"/>
  <c r="F1010" i="2"/>
  <c r="J1010" i="2"/>
  <c r="G1011" i="2"/>
  <c r="K1011" i="2"/>
  <c r="H1012" i="2"/>
  <c r="E1013" i="2"/>
  <c r="I1013" i="2"/>
  <c r="F1014" i="2"/>
  <c r="J1014" i="2"/>
  <c r="G1015" i="2"/>
  <c r="K1015" i="2"/>
  <c r="H1016" i="2"/>
  <c r="E1017" i="2"/>
  <c r="I1017" i="2"/>
  <c r="F1018" i="2"/>
  <c r="J1018" i="2"/>
  <c r="I1019" i="2"/>
  <c r="F1020" i="2"/>
  <c r="J1020" i="2"/>
  <c r="G1021" i="2"/>
  <c r="K1021" i="2"/>
  <c r="H1022" i="2"/>
  <c r="E1023" i="2"/>
  <c r="I1023" i="2"/>
  <c r="F1024" i="2"/>
  <c r="J1024" i="2"/>
  <c r="G1025" i="2"/>
  <c r="K1025" i="2"/>
  <c r="H1026" i="2"/>
  <c r="E1027" i="2"/>
  <c r="I1027" i="2"/>
  <c r="F1028" i="2"/>
  <c r="J1028" i="2"/>
  <c r="G1029" i="2"/>
  <c r="K1029" i="2"/>
  <c r="H1030" i="2"/>
  <c r="E1031" i="2"/>
  <c r="I1031" i="2"/>
  <c r="F1032" i="2"/>
  <c r="J1032" i="2"/>
  <c r="G1033" i="2"/>
  <c r="K1033" i="2"/>
  <c r="H1034" i="2"/>
  <c r="E1035" i="2"/>
  <c r="I1035" i="2"/>
  <c r="M1006" i="2"/>
  <c r="Q1006" i="2"/>
  <c r="N1007" i="2"/>
  <c r="R1007" i="2"/>
  <c r="O1008" i="2"/>
  <c r="S1008" i="2"/>
  <c r="P1009" i="2"/>
  <c r="M1010" i="2"/>
  <c r="Q1010" i="2"/>
  <c r="N1011" i="2"/>
  <c r="R1011" i="2"/>
  <c r="O1012" i="2"/>
  <c r="S1012" i="2"/>
  <c r="P1013" i="2"/>
  <c r="M1014" i="2"/>
  <c r="Q1014" i="2"/>
  <c r="N1015" i="2"/>
  <c r="R1015" i="2"/>
  <c r="O1016" i="2"/>
  <c r="S1016" i="2"/>
  <c r="P1017" i="2"/>
  <c r="M1018" i="2"/>
  <c r="Q1018" i="2"/>
  <c r="N1019" i="2"/>
  <c r="R1019" i="2"/>
  <c r="O1020" i="2"/>
  <c r="S1020" i="2"/>
  <c r="P1021" i="2"/>
  <c r="M1022" i="2"/>
  <c r="Q1022" i="2"/>
  <c r="N1023" i="2"/>
  <c r="R1023" i="2"/>
  <c r="O1024" i="2"/>
  <c r="S1024" i="2"/>
  <c r="P1025" i="2"/>
  <c r="M1026" i="2"/>
  <c r="Q1026" i="2"/>
  <c r="N1027" i="2"/>
  <c r="R1027" i="2"/>
  <c r="O1028" i="2"/>
  <c r="S1028" i="2"/>
  <c r="P1029" i="2"/>
  <c r="M1030" i="2"/>
  <c r="Q1030" i="2"/>
  <c r="N1031" i="2"/>
  <c r="R1031" i="2"/>
  <c r="O1032" i="2"/>
  <c r="S1032" i="2"/>
  <c r="P1033" i="2"/>
  <c r="M1034" i="2"/>
  <c r="Q1034" i="2"/>
  <c r="N1035" i="2"/>
  <c r="R1035" i="2"/>
  <c r="X1006" i="2"/>
  <c r="U1007" i="2"/>
  <c r="Y1007" i="2"/>
  <c r="V1008" i="2"/>
  <c r="Z1008" i="2"/>
  <c r="W1009" i="2"/>
  <c r="AA1009" i="2"/>
  <c r="X1010" i="2"/>
  <c r="U1011" i="2"/>
  <c r="Y1011" i="2"/>
  <c r="V1012" i="2"/>
  <c r="Z1012" i="2"/>
  <c r="W1013" i="2"/>
  <c r="AA1013" i="2"/>
  <c r="X1014" i="2"/>
  <c r="U1015" i="2"/>
  <c r="Y1015" i="2"/>
  <c r="V1016" i="2"/>
  <c r="Z1016" i="2"/>
  <c r="W1017" i="2"/>
  <c r="AA1017" i="2"/>
  <c r="X1018" i="2"/>
  <c r="U1019" i="2"/>
  <c r="Y1019" i="2"/>
  <c r="V1020" i="2"/>
  <c r="Z1020" i="2"/>
  <c r="W1021" i="2"/>
  <c r="AA1021" i="2"/>
  <c r="X1022" i="2"/>
  <c r="U1023" i="2"/>
  <c r="Y1023" i="2"/>
  <c r="V1024" i="2"/>
  <c r="Z1024" i="2"/>
  <c r="H1146" i="2"/>
  <c r="E1147" i="2"/>
  <c r="I1147" i="2"/>
  <c r="F1148" i="2"/>
  <c r="J1148" i="2"/>
  <c r="G1149" i="2"/>
  <c r="K1149" i="2"/>
  <c r="H1150" i="2"/>
  <c r="E1151" i="2"/>
  <c r="I1151" i="2"/>
  <c r="F1152" i="2"/>
  <c r="J1152" i="2"/>
  <c r="G1153" i="2"/>
  <c r="K1153" i="2"/>
  <c r="H1154" i="2"/>
  <c r="E1155" i="2"/>
  <c r="I1155" i="2"/>
  <c r="F1156" i="2"/>
  <c r="J1156" i="2"/>
  <c r="G1157" i="2"/>
  <c r="K1157" i="2"/>
  <c r="H1158" i="2"/>
  <c r="E1159" i="2"/>
  <c r="I1159" i="2"/>
  <c r="F1160" i="2"/>
  <c r="J1160" i="2"/>
  <c r="G1161" i="2"/>
  <c r="K1161" i="2"/>
  <c r="H1162" i="2"/>
  <c r="E1163" i="2"/>
  <c r="I1163" i="2"/>
  <c r="F1164" i="2"/>
  <c r="J1164" i="2"/>
  <c r="G1165" i="2"/>
  <c r="K1165" i="2"/>
  <c r="H1166" i="2"/>
  <c r="E1167" i="2"/>
  <c r="I1167" i="2"/>
  <c r="F1168" i="2"/>
  <c r="J1168" i="2"/>
  <c r="G1169" i="2"/>
  <c r="K1169" i="2"/>
  <c r="H1170" i="2"/>
  <c r="E1171" i="2"/>
  <c r="I1171" i="2"/>
  <c r="F1172" i="2"/>
  <c r="J1172" i="2"/>
  <c r="G1173" i="2"/>
  <c r="K1173" i="2"/>
  <c r="H1174" i="2"/>
  <c r="E1175" i="2"/>
  <c r="I1175" i="2"/>
  <c r="M1146" i="2"/>
  <c r="Q1146" i="2"/>
  <c r="N1147" i="2"/>
  <c r="R1147" i="2"/>
  <c r="O1148" i="2"/>
  <c r="S1148" i="2"/>
  <c r="P1149" i="2"/>
  <c r="M1150" i="2"/>
  <c r="Q1150" i="2"/>
  <c r="N1151" i="2"/>
  <c r="R1151" i="2"/>
  <c r="O1152" i="2"/>
  <c r="S1152" i="2"/>
  <c r="P1153" i="2"/>
  <c r="M1154" i="2"/>
  <c r="Q1154" i="2"/>
  <c r="N1155" i="2"/>
  <c r="R1155" i="2"/>
  <c r="O1156" i="2"/>
  <c r="S1156" i="2"/>
  <c r="P1157" i="2"/>
  <c r="M1158" i="2"/>
  <c r="Q1158" i="2"/>
  <c r="N1159" i="2"/>
  <c r="R1159" i="2"/>
  <c r="O1160" i="2"/>
  <c r="S1160" i="2"/>
  <c r="P1161" i="2"/>
  <c r="M1162" i="2"/>
  <c r="Q1162" i="2"/>
  <c r="N1163" i="2"/>
  <c r="R1163" i="2"/>
  <c r="O1164" i="2"/>
  <c r="S1164" i="2"/>
  <c r="P1165" i="2"/>
  <c r="M1166" i="2"/>
  <c r="Q1166" i="2"/>
  <c r="N1167" i="2"/>
  <c r="R1167" i="2"/>
  <c r="O1168" i="2"/>
  <c r="S1168" i="2"/>
  <c r="P1169" i="2"/>
  <c r="M1170" i="2"/>
  <c r="Q1170" i="2"/>
  <c r="N1171" i="2"/>
  <c r="R1171" i="2"/>
  <c r="O1172" i="2"/>
  <c r="S1172" i="2"/>
  <c r="P1173" i="2"/>
  <c r="M1174" i="2"/>
  <c r="Q1174" i="2"/>
  <c r="N1175" i="2"/>
  <c r="R1175" i="2"/>
  <c r="X1146" i="2"/>
  <c r="U1147" i="2"/>
  <c r="Y1147" i="2"/>
  <c r="V1148" i="2"/>
  <c r="Z1148" i="2"/>
  <c r="W1149" i="2"/>
  <c r="AA1149" i="2"/>
  <c r="X1150" i="2"/>
  <c r="U1151" i="2"/>
  <c r="Y1151" i="2"/>
  <c r="V1152" i="2"/>
  <c r="Z1152" i="2"/>
  <c r="W1153" i="2"/>
  <c r="AA1153" i="2"/>
  <c r="X1154" i="2"/>
  <c r="U1155" i="2"/>
  <c r="Y1155" i="2"/>
  <c r="V1156" i="2"/>
  <c r="Z1156" i="2"/>
  <c r="W1157" i="2"/>
  <c r="AA1157" i="2"/>
  <c r="X1158" i="2"/>
  <c r="U1159" i="2"/>
  <c r="Y1159" i="2"/>
  <c r="V1160" i="2"/>
  <c r="Z1160" i="2"/>
  <c r="W1161" i="2"/>
  <c r="AA1161" i="2"/>
  <c r="X1162" i="2"/>
  <c r="U1163" i="2"/>
  <c r="Y1163" i="2"/>
  <c r="V1164" i="2"/>
  <c r="Z1164" i="2"/>
  <c r="W1165" i="2"/>
  <c r="AA1165" i="2"/>
  <c r="X1166" i="2"/>
  <c r="U1167" i="2"/>
  <c r="Y1167" i="2"/>
  <c r="V1168" i="2"/>
  <c r="Z1168" i="2"/>
  <c r="W1169" i="2"/>
  <c r="AA1169" i="2"/>
  <c r="X1170" i="2"/>
  <c r="U1171" i="2"/>
  <c r="Y1171" i="2"/>
  <c r="V1172" i="2"/>
  <c r="Z1172" i="2"/>
  <c r="W1173" i="2"/>
  <c r="AA1173" i="2"/>
  <c r="X1174" i="2"/>
  <c r="U1175" i="2"/>
  <c r="Y1175" i="2"/>
  <c r="AC1146" i="2"/>
  <c r="AG1146" i="2"/>
  <c r="AD1147" i="2"/>
  <c r="AH1147" i="2"/>
  <c r="AE1148" i="2"/>
  <c r="AI1148" i="2"/>
  <c r="AF1149" i="2"/>
  <c r="AC1150" i="2"/>
  <c r="AG1150" i="2"/>
  <c r="AD1151" i="2"/>
  <c r="AH1151" i="2"/>
  <c r="AE1152" i="2"/>
  <c r="AI1152" i="2"/>
  <c r="AF1153" i="2"/>
  <c r="AC1154" i="2"/>
  <c r="AG1154" i="2"/>
  <c r="AD1155" i="2"/>
  <c r="AH1155" i="2"/>
  <c r="AE1156" i="2"/>
  <c r="AI1156" i="2"/>
  <c r="AF1157" i="2"/>
  <c r="AC1158" i="2"/>
  <c r="AG1158" i="2"/>
  <c r="AD1159" i="2"/>
  <c r="AH1159" i="2"/>
  <c r="AE1160" i="2"/>
  <c r="AI1160" i="2"/>
  <c r="AF1161" i="2"/>
  <c r="AC1162" i="2"/>
  <c r="AG1162" i="2"/>
  <c r="AD1163" i="2"/>
  <c r="AH1163" i="2"/>
  <c r="AE1164" i="2"/>
  <c r="AI1164" i="2"/>
  <c r="AF1165" i="2"/>
  <c r="AC1166" i="2"/>
  <c r="AG1166" i="2"/>
  <c r="AD1167" i="2"/>
  <c r="AH1167" i="2"/>
  <c r="AE1168" i="2"/>
  <c r="AI1168" i="2"/>
  <c r="AF1169" i="2"/>
  <c r="AC1170" i="2"/>
  <c r="AG1170" i="2"/>
  <c r="AD1171" i="2"/>
  <c r="AH1171" i="2"/>
  <c r="AE1172" i="2"/>
  <c r="AI1172" i="2"/>
  <c r="AF1173" i="2"/>
  <c r="AC1174" i="2"/>
  <c r="AG1174" i="2"/>
  <c r="AD1175" i="2"/>
  <c r="AH1175" i="2"/>
  <c r="H1006" i="2"/>
  <c r="E1007" i="2"/>
  <c r="I1007" i="2"/>
  <c r="F1008" i="2"/>
  <c r="J1008" i="2"/>
  <c r="G1009" i="2"/>
  <c r="K1009" i="2"/>
  <c r="H1010" i="2"/>
  <c r="E1011" i="2"/>
  <c r="I1011" i="2"/>
  <c r="F1012" i="2"/>
  <c r="J1012" i="2"/>
  <c r="G1013" i="2"/>
  <c r="K1013" i="2"/>
  <c r="H1014" i="2"/>
  <c r="E1015" i="2"/>
  <c r="I1015" i="2"/>
  <c r="F1016" i="2"/>
  <c r="J1016" i="2"/>
  <c r="G1017" i="2"/>
  <c r="K1017" i="2"/>
  <c r="H1018" i="2"/>
  <c r="G1019" i="2"/>
  <c r="K1019" i="2"/>
  <c r="H1020" i="2"/>
  <c r="E1021" i="2"/>
  <c r="I1021" i="2"/>
  <c r="F1022" i="2"/>
  <c r="J1022" i="2"/>
  <c r="G1023" i="2"/>
  <c r="K1023" i="2"/>
  <c r="H1024" i="2"/>
  <c r="E1025" i="2"/>
  <c r="I1025" i="2"/>
  <c r="F1026" i="2"/>
  <c r="J1026" i="2"/>
  <c r="G1027" i="2"/>
  <c r="K1027" i="2"/>
  <c r="H1028" i="2"/>
  <c r="W1025" i="2"/>
  <c r="AA1025" i="2"/>
  <c r="X1026" i="2"/>
  <c r="U1027" i="2"/>
  <c r="Y1027" i="2"/>
  <c r="V1028" i="2"/>
  <c r="Z1028" i="2"/>
  <c r="W1029" i="2"/>
  <c r="AA1029" i="2"/>
  <c r="X1030" i="2"/>
  <c r="U1031" i="2"/>
  <c r="Y1031" i="2"/>
  <c r="V1032" i="2"/>
  <c r="Z1032" i="2"/>
  <c r="W1033" i="2"/>
  <c r="AA1033" i="2"/>
  <c r="X1034" i="2"/>
  <c r="U1035" i="2"/>
  <c r="Y1035" i="2"/>
  <c r="AC1006" i="2"/>
  <c r="AG1006" i="2"/>
  <c r="AD1007" i="2"/>
  <c r="AH1007" i="2"/>
  <c r="AE1008" i="2"/>
  <c r="AI1008" i="2"/>
  <c r="AF1009" i="2"/>
  <c r="AC1010" i="2"/>
  <c r="AG1010" i="2"/>
  <c r="AD1011" i="2"/>
  <c r="AH1011" i="2"/>
  <c r="AE1012" i="2"/>
  <c r="AI1012" i="2"/>
  <c r="AF1013" i="2"/>
  <c r="AC1014" i="2"/>
  <c r="AG1014" i="2"/>
  <c r="AD1015" i="2"/>
  <c r="AH1015" i="2"/>
  <c r="AE1016" i="2"/>
  <c r="AI1016" i="2"/>
  <c r="AF1017" i="2"/>
  <c r="AC1018" i="2"/>
  <c r="AG1018" i="2"/>
  <c r="AD1019" i="2"/>
  <c r="AH1019" i="2"/>
  <c r="AE1020" i="2"/>
  <c r="AI1020" i="2"/>
  <c r="AF1021" i="2"/>
  <c r="AC1022" i="2"/>
  <c r="AG1022" i="2"/>
  <c r="AD1023" i="2"/>
  <c r="AH1023" i="2"/>
  <c r="AE1024" i="2"/>
  <c r="AI1024" i="2"/>
  <c r="AF1025" i="2"/>
  <c r="AC1026" i="2"/>
  <c r="AG1026" i="2"/>
  <c r="AD1027" i="2"/>
  <c r="AH1027" i="2"/>
  <c r="AE1028" i="2"/>
  <c r="AI1028" i="2"/>
  <c r="AF1029" i="2"/>
  <c r="AC1030" i="2"/>
  <c r="AG1030" i="2"/>
  <c r="AD1031" i="2"/>
  <c r="AH1031" i="2"/>
  <c r="AE1032" i="2"/>
  <c r="AI1032" i="2"/>
  <c r="AF1033" i="2"/>
  <c r="AC1034" i="2"/>
  <c r="AG1034" i="2"/>
  <c r="AD1035" i="2"/>
  <c r="AH1035" i="2"/>
  <c r="H901" i="2"/>
  <c r="H936" i="2" s="1"/>
  <c r="E971" i="2"/>
  <c r="E1041" i="2" s="1"/>
  <c r="I971" i="2"/>
  <c r="I1041" i="2" s="1"/>
  <c r="F972" i="2"/>
  <c r="F1042" i="2" s="1"/>
  <c r="J972" i="2"/>
  <c r="J1042" i="2" s="1"/>
  <c r="K973" i="2"/>
  <c r="K1043" i="2" s="1"/>
  <c r="H974" i="2"/>
  <c r="H1044" i="2" s="1"/>
  <c r="E975" i="2"/>
  <c r="E1045" i="2" s="1"/>
  <c r="I975" i="2"/>
  <c r="I1045" i="2" s="1"/>
  <c r="F976" i="2"/>
  <c r="F1046" i="2" s="1"/>
  <c r="J976" i="2"/>
  <c r="J1046" i="2" s="1"/>
  <c r="G977" i="2"/>
  <c r="G1047" i="2" s="1"/>
  <c r="K977" i="2"/>
  <c r="K1047" i="2" s="1"/>
  <c r="H978" i="2"/>
  <c r="H1048" i="2" s="1"/>
  <c r="I979" i="2"/>
  <c r="I1049" i="2" s="1"/>
  <c r="F980" i="2"/>
  <c r="F1050" i="2" s="1"/>
  <c r="J980" i="2"/>
  <c r="J1050" i="2" s="1"/>
  <c r="K981" i="2"/>
  <c r="K1051" i="2" s="1"/>
  <c r="H982" i="2"/>
  <c r="H1052" i="2" s="1"/>
  <c r="E983" i="2"/>
  <c r="E1053" i="2" s="1"/>
  <c r="I983" i="2"/>
  <c r="I1053" i="2" s="1"/>
  <c r="F984" i="2"/>
  <c r="F1054" i="2" s="1"/>
  <c r="J984" i="2"/>
  <c r="J1054" i="2" s="1"/>
  <c r="G985" i="2"/>
  <c r="G1055" i="2" s="1"/>
  <c r="K985" i="2"/>
  <c r="K1055" i="2" s="1"/>
  <c r="H986" i="2"/>
  <c r="H1056" i="2" s="1"/>
  <c r="I987" i="2"/>
  <c r="I1057" i="2" s="1"/>
  <c r="F988" i="2"/>
  <c r="F1058" i="2" s="1"/>
  <c r="J988" i="2"/>
  <c r="J1058" i="2" s="1"/>
  <c r="K989" i="2"/>
  <c r="K1059" i="2" s="1"/>
  <c r="H990" i="2"/>
  <c r="H1060" i="2" s="1"/>
  <c r="E991" i="2"/>
  <c r="E1061" i="2" s="1"/>
  <c r="I991" i="2"/>
  <c r="I1061" i="2" s="1"/>
  <c r="F992" i="2"/>
  <c r="F1062" i="2" s="1"/>
  <c r="J992" i="2"/>
  <c r="J1062" i="2" s="1"/>
  <c r="G993" i="2"/>
  <c r="G1063" i="2" s="1"/>
  <c r="K993" i="2"/>
  <c r="K1063" i="2" s="1"/>
  <c r="H994" i="2"/>
  <c r="H1064" i="2" s="1"/>
  <c r="E995" i="2"/>
  <c r="E1065" i="2" s="1"/>
  <c r="I995" i="2"/>
  <c r="I1065" i="2" s="1"/>
  <c r="F996" i="2"/>
  <c r="F1066" i="2" s="1"/>
  <c r="J996" i="2"/>
  <c r="J1066" i="2" s="1"/>
  <c r="G997" i="2"/>
  <c r="G1067" i="2" s="1"/>
  <c r="K997" i="2"/>
  <c r="K1067" i="2" s="1"/>
  <c r="H998" i="2"/>
  <c r="H1068" i="2" s="1"/>
  <c r="E999" i="2"/>
  <c r="E1069" i="2" s="1"/>
  <c r="I999" i="2"/>
  <c r="I1069" i="2" s="1"/>
  <c r="M901" i="2"/>
  <c r="M936" i="2" s="1"/>
  <c r="Q901" i="2"/>
  <c r="Q936" i="2" s="1"/>
  <c r="N971" i="2"/>
  <c r="N1041" i="2" s="1"/>
  <c r="R971" i="2"/>
  <c r="R1041" i="2" s="1"/>
  <c r="O972" i="2"/>
  <c r="O1042" i="2" s="1"/>
  <c r="S972" i="2"/>
  <c r="P973" i="2"/>
  <c r="P1043" i="2" s="1"/>
  <c r="Q974" i="2"/>
  <c r="Q1044" i="2" s="1"/>
  <c r="N975" i="2"/>
  <c r="N1045" i="2" s="1"/>
  <c r="R975" i="2"/>
  <c r="R1045" i="2" s="1"/>
  <c r="S976" i="2"/>
  <c r="S1046" i="2" s="1"/>
  <c r="P977" i="2"/>
  <c r="P1047" i="2" s="1"/>
  <c r="M978" i="2"/>
  <c r="M1048" i="2" s="1"/>
  <c r="Q978" i="2"/>
  <c r="N979" i="2"/>
  <c r="N1049" i="2" s="1"/>
  <c r="R979" i="2"/>
  <c r="R1049" i="2" s="1"/>
  <c r="O980" i="2"/>
  <c r="O1050" i="2" s="1"/>
  <c r="S980" i="2"/>
  <c r="S1050" i="2" s="1"/>
  <c r="P981" i="2"/>
  <c r="P1051" i="2" s="1"/>
  <c r="Q982" i="2"/>
  <c r="Q1052" i="2" s="1"/>
  <c r="N983" i="2"/>
  <c r="N1053" i="2" s="1"/>
  <c r="R983" i="2"/>
  <c r="S984" i="2"/>
  <c r="S1054" i="2" s="1"/>
  <c r="P985" i="2"/>
  <c r="P1055" i="2" s="1"/>
  <c r="M986" i="2"/>
  <c r="M1056" i="2" s="1"/>
  <c r="Q986" i="2"/>
  <c r="Q1056" i="2" s="1"/>
  <c r="N987" i="2"/>
  <c r="N1057" i="2" s="1"/>
  <c r="R987" i="2"/>
  <c r="R1057" i="2" s="1"/>
  <c r="O988" i="2"/>
  <c r="O1058" i="2" s="1"/>
  <c r="S988" i="2"/>
  <c r="S1058" i="2" s="1"/>
  <c r="P989" i="2"/>
  <c r="P1059" i="2" s="1"/>
  <c r="Q990" i="2"/>
  <c r="Q1060" i="2" s="1"/>
  <c r="N991" i="2"/>
  <c r="N1061" i="2" s="1"/>
  <c r="R991" i="2"/>
  <c r="R1061" i="2" s="1"/>
  <c r="S992" i="2"/>
  <c r="S1062" i="2" s="1"/>
  <c r="M994" i="2"/>
  <c r="M1064" i="2" s="1"/>
  <c r="N995" i="2"/>
  <c r="N1065" i="2" s="1"/>
  <c r="O996" i="2"/>
  <c r="O1066" i="2" s="1"/>
  <c r="P997" i="2"/>
  <c r="P1067" i="2" s="1"/>
  <c r="Q998" i="2"/>
  <c r="Q1068" i="2" s="1"/>
  <c r="R999" i="2"/>
  <c r="R1069" i="2" s="1"/>
  <c r="X901" i="2"/>
  <c r="X936" i="2" s="1"/>
  <c r="U971" i="2"/>
  <c r="U1041" i="2" s="1"/>
  <c r="Y971" i="2"/>
  <c r="Y1041" i="2" s="1"/>
  <c r="V972" i="2"/>
  <c r="V1042" i="2" s="1"/>
  <c r="Z972" i="2"/>
  <c r="W973" i="2"/>
  <c r="W1043" i="2" s="1"/>
  <c r="X974" i="2"/>
  <c r="X1044" i="2" s="1"/>
  <c r="U975" i="2"/>
  <c r="U1045" i="2" s="1"/>
  <c r="Y975" i="2"/>
  <c r="Y1045" i="2" s="1"/>
  <c r="V976" i="2"/>
  <c r="V1046" i="2" s="1"/>
  <c r="Z976" i="2"/>
  <c r="Z1046" i="2" s="1"/>
  <c r="W977" i="2"/>
  <c r="W1047" i="2" s="1"/>
  <c r="AA977" i="2"/>
  <c r="X978" i="2"/>
  <c r="X1048" i="2" s="1"/>
  <c r="U979" i="2"/>
  <c r="U1049" i="2" s="1"/>
  <c r="V980" i="2"/>
  <c r="V1050" i="2" s="1"/>
  <c r="Z980" i="2"/>
  <c r="Z1050" i="2" s="1"/>
  <c r="W981" i="2"/>
  <c r="W1051" i="2" s="1"/>
  <c r="X982" i="2"/>
  <c r="X1052" i="2" s="1"/>
  <c r="U983" i="2"/>
  <c r="U1053" i="2" s="1"/>
  <c r="Y983" i="2"/>
  <c r="Y1053" i="2" s="1"/>
  <c r="V984" i="2"/>
  <c r="V1054" i="2" s="1"/>
  <c r="Z984" i="2"/>
  <c r="Z1054" i="2" s="1"/>
  <c r="W985" i="2"/>
  <c r="W1055" i="2" s="1"/>
  <c r="AA985" i="2"/>
  <c r="AA1055" i="2" s="1"/>
  <c r="X986" i="2"/>
  <c r="X1056" i="2" s="1"/>
  <c r="U987" i="2"/>
  <c r="U1057" i="2" s="1"/>
  <c r="V988" i="2"/>
  <c r="V1058" i="2" s="1"/>
  <c r="Z988" i="2"/>
  <c r="W989" i="2"/>
  <c r="W1059" i="2" s="1"/>
  <c r="X990" i="2"/>
  <c r="X1060" i="2" s="1"/>
  <c r="U991" i="2"/>
  <c r="U1061" i="2" s="1"/>
  <c r="Y991" i="2"/>
  <c r="Y1061" i="2" s="1"/>
  <c r="V992" i="2"/>
  <c r="V1062" i="2" s="1"/>
  <c r="Z992" i="2"/>
  <c r="Z1062" i="2" s="1"/>
  <c r="W993" i="2"/>
  <c r="W1063" i="2" s="1"/>
  <c r="AA993" i="2"/>
  <c r="AA1063" i="2" s="1"/>
  <c r="X994" i="2"/>
  <c r="X1064" i="2" s="1"/>
  <c r="U995" i="2"/>
  <c r="U1065" i="2" s="1"/>
  <c r="Y995" i="2"/>
  <c r="Y1065" i="2" s="1"/>
  <c r="V996" i="2"/>
  <c r="V1066" i="2" s="1"/>
  <c r="Z996" i="2"/>
  <c r="Z1066" i="2" s="1"/>
  <c r="W997" i="2"/>
  <c r="AA997" i="2"/>
  <c r="AA1067" i="2" s="1"/>
  <c r="X998" i="2"/>
  <c r="X1068" i="2" s="1"/>
  <c r="U999" i="2"/>
  <c r="Y999" i="2"/>
  <c r="Y1069" i="2" s="1"/>
  <c r="AC901" i="2"/>
  <c r="AC936" i="2" s="1"/>
  <c r="AC971" i="2" s="1"/>
  <c r="AI901" i="2"/>
  <c r="AI936" i="2" s="1"/>
  <c r="AF971" i="2"/>
  <c r="AF1041" i="2" s="1"/>
  <c r="AC972" i="2"/>
  <c r="AC1042" i="2" s="1"/>
  <c r="AH973" i="2"/>
  <c r="AH1043" i="2" s="1"/>
  <c r="AD975" i="2"/>
  <c r="AC976" i="2"/>
  <c r="AG976" i="2"/>
  <c r="AH977" i="2"/>
  <c r="AH1047" i="2" s="1"/>
  <c r="AE978" i="2"/>
  <c r="AE1048" i="2" s="1"/>
  <c r="AH979" i="2"/>
  <c r="AH1049" i="2" s="1"/>
  <c r="AD981" i="2"/>
  <c r="AD1051" i="2" s="1"/>
  <c r="AE982" i="2"/>
  <c r="AF983" i="2"/>
  <c r="AF1053" i="2" s="1"/>
  <c r="AE984" i="2"/>
  <c r="AE1054" i="2" s="1"/>
  <c r="AI984" i="2"/>
  <c r="AI1054" i="2" s="1"/>
  <c r="AF985" i="2"/>
  <c r="AF1055" i="2" s="1"/>
  <c r="AC986" i="2"/>
  <c r="AC1056" i="2" s="1"/>
  <c r="AH987" i="2"/>
  <c r="AH1057" i="2" s="1"/>
  <c r="AF989" i="2"/>
  <c r="AF1059" i="2" s="1"/>
  <c r="AG990" i="2"/>
  <c r="AG1060" i="2" s="1"/>
  <c r="AD991" i="2"/>
  <c r="AD1061" i="2" s="1"/>
  <c r="AH991" i="2"/>
  <c r="AH1061" i="2" s="1"/>
  <c r="AE992" i="2"/>
  <c r="AE1062" i="2" s="1"/>
  <c r="AD993" i="2"/>
  <c r="AD1063" i="2" s="1"/>
  <c r="AC974" i="2"/>
  <c r="AC1044" i="2" s="1"/>
  <c r="AD977" i="2"/>
  <c r="AD1047" i="2" s="1"/>
  <c r="AD979" i="2"/>
  <c r="AD1049" i="2" s="1"/>
  <c r="AF981" i="2"/>
  <c r="AF1051" i="2" s="1"/>
  <c r="AC984" i="2"/>
  <c r="AC1054" i="2" s="1"/>
  <c r="AF987" i="2"/>
  <c r="AF1057" i="2" s="1"/>
  <c r="AE988" i="2"/>
  <c r="AI988" i="2"/>
  <c r="AI1058" i="2" s="1"/>
  <c r="AC990" i="2"/>
  <c r="AC1060" i="2" s="1"/>
  <c r="AF993" i="2"/>
  <c r="AF1063" i="2" s="1"/>
  <c r="AG994" i="2"/>
  <c r="AH995" i="2"/>
  <c r="AH1065" i="2" s="1"/>
  <c r="AI996" i="2"/>
  <c r="AI1066" i="2" s="1"/>
  <c r="AC998" i="2"/>
  <c r="AC1068" i="2" s="1"/>
  <c r="AD999" i="2"/>
  <c r="AD1069" i="2" s="1"/>
  <c r="AH999" i="2"/>
  <c r="AH1069" i="2" s="1"/>
  <c r="W1032" i="2"/>
  <c r="W1034" i="2"/>
  <c r="AG1007" i="2"/>
  <c r="AC1011" i="2"/>
  <c r="AG1015" i="2"/>
  <c r="AE1017" i="2"/>
  <c r="AG1019" i="2"/>
  <c r="AD1022" i="2"/>
  <c r="AE901" i="2"/>
  <c r="AE936" i="2" s="1"/>
  <c r="AF973" i="2"/>
  <c r="AF1043" i="2" s="1"/>
  <c r="AF975" i="2"/>
  <c r="AF1045" i="2" s="1"/>
  <c r="AF977" i="2"/>
  <c r="AF1047" i="2" s="1"/>
  <c r="AC980" i="2"/>
  <c r="AC982" i="2"/>
  <c r="AC988" i="2"/>
  <c r="AC1058" i="2" s="1"/>
  <c r="AH989" i="2"/>
  <c r="AH1059" i="2" s="1"/>
  <c r="AH993" i="2"/>
  <c r="AH1063" i="2" s="1"/>
  <c r="AE994" i="2"/>
  <c r="AE1064" i="2" s="1"/>
  <c r="AF995" i="2"/>
  <c r="AF1065" i="2" s="1"/>
  <c r="AG996" i="2"/>
  <c r="AG1066" i="2" s="1"/>
  <c r="AH997" i="2"/>
  <c r="AH1067" i="2" s="1"/>
  <c r="AI998" i="2"/>
  <c r="AI1068" i="2" s="1"/>
  <c r="U1028" i="2"/>
  <c r="AD1006" i="2"/>
  <c r="AG1009" i="2"/>
  <c r="AG1011" i="2"/>
  <c r="AC1017" i="2"/>
  <c r="AD1020" i="2"/>
  <c r="E1029" i="2"/>
  <c r="I1029" i="2"/>
  <c r="F1030" i="2"/>
  <c r="J1030" i="2"/>
  <c r="G1031" i="2"/>
  <c r="K1031" i="2"/>
  <c r="H1032" i="2"/>
  <c r="E1033" i="2"/>
  <c r="I1033" i="2"/>
  <c r="F1034" i="2"/>
  <c r="J1034" i="2"/>
  <c r="G1035" i="2"/>
  <c r="K1035" i="2"/>
  <c r="O1006" i="2"/>
  <c r="S1006" i="2"/>
  <c r="P1007" i="2"/>
  <c r="M1008" i="2"/>
  <c r="Q1008" i="2"/>
  <c r="N1009" i="2"/>
  <c r="R1009" i="2"/>
  <c r="O1010" i="2"/>
  <c r="S1010" i="2"/>
  <c r="P1011" i="2"/>
  <c r="M1012" i="2"/>
  <c r="Q1012" i="2"/>
  <c r="N1013" i="2"/>
  <c r="R1013" i="2"/>
  <c r="O1014" i="2"/>
  <c r="S1014" i="2"/>
  <c r="P1015" i="2"/>
  <c r="M1016" i="2"/>
  <c r="Q1016" i="2"/>
  <c r="N1017" i="2"/>
  <c r="R1017" i="2"/>
  <c r="O1018" i="2"/>
  <c r="S1018" i="2"/>
  <c r="P1019" i="2"/>
  <c r="M1020" i="2"/>
  <c r="Q1020" i="2"/>
  <c r="N1021" i="2"/>
  <c r="R1021" i="2"/>
  <c r="O1022" i="2"/>
  <c r="S1022" i="2"/>
  <c r="P1023" i="2"/>
  <c r="M1024" i="2"/>
  <c r="Q1024" i="2"/>
  <c r="N1025" i="2"/>
  <c r="R1025" i="2"/>
  <c r="O1026" i="2"/>
  <c r="S1026" i="2"/>
  <c r="P1027" i="2"/>
  <c r="M1028" i="2"/>
  <c r="Q1028" i="2"/>
  <c r="N1029" i="2"/>
  <c r="R1029" i="2"/>
  <c r="O1030" i="2"/>
  <c r="S1030" i="2"/>
  <c r="P1031" i="2"/>
  <c r="M1032" i="2"/>
  <c r="Q1032" i="2"/>
  <c r="N1033" i="2"/>
  <c r="R1033" i="2"/>
  <c r="O1034" i="2"/>
  <c r="S1034" i="2"/>
  <c r="P1035" i="2"/>
  <c r="V1006" i="2"/>
  <c r="Z1006" i="2"/>
  <c r="W1007" i="2"/>
  <c r="AA1007" i="2"/>
  <c r="X1008" i="2"/>
  <c r="U1009" i="2"/>
  <c r="Y1009" i="2"/>
  <c r="V1010" i="2"/>
  <c r="Z1010" i="2"/>
  <c r="W1011" i="2"/>
  <c r="AA1011" i="2"/>
  <c r="X1012" i="2"/>
  <c r="U1013" i="2"/>
  <c r="Y1013" i="2"/>
  <c r="V1014" i="2"/>
  <c r="Z1014" i="2"/>
  <c r="W1015" i="2"/>
  <c r="AA1015" i="2"/>
  <c r="X1016" i="2"/>
  <c r="U1017" i="2"/>
  <c r="Y1017" i="2"/>
  <c r="V1018" i="2"/>
  <c r="Z1018" i="2"/>
  <c r="W1019" i="2"/>
  <c r="AA1019" i="2"/>
  <c r="X1020" i="2"/>
  <c r="U1021" i="2"/>
  <c r="Y1021" i="2"/>
  <c r="V1022" i="2"/>
  <c r="Z1022" i="2"/>
  <c r="W1023" i="2"/>
  <c r="AA1023" i="2"/>
  <c r="X1024" i="2"/>
  <c r="U1025" i="2"/>
  <c r="Y1025" i="2"/>
  <c r="V1026" i="2"/>
  <c r="Z1026" i="2"/>
  <c r="W1027" i="2"/>
  <c r="AA1027" i="2"/>
  <c r="X1028" i="2"/>
  <c r="U1029" i="2"/>
  <c r="Y1029" i="2"/>
  <c r="V1030" i="2"/>
  <c r="Z1030" i="2"/>
  <c r="W1031" i="2"/>
  <c r="AA1031" i="2"/>
  <c r="X1032" i="2"/>
  <c r="U1033" i="2"/>
  <c r="Y1033" i="2"/>
  <c r="V1034" i="2"/>
  <c r="Z1034" i="2"/>
  <c r="W1035" i="2"/>
  <c r="AA1035" i="2"/>
  <c r="AE1006" i="2"/>
  <c r="AI1006" i="2"/>
  <c r="AF1007" i="2"/>
  <c r="AC1008" i="2"/>
  <c r="AG1008" i="2"/>
  <c r="AD1009" i="2"/>
  <c r="AH1009" i="2"/>
  <c r="AE1010" i="2"/>
  <c r="AI1010" i="2"/>
  <c r="AF1011" i="2"/>
  <c r="AC1012" i="2"/>
  <c r="AG1012" i="2"/>
  <c r="AD1013" i="2"/>
  <c r="AH1013" i="2"/>
  <c r="AE1014" i="2"/>
  <c r="AI1014" i="2"/>
  <c r="AF1015" i="2"/>
  <c r="AC1016" i="2"/>
  <c r="AG1016" i="2"/>
  <c r="AD1017" i="2"/>
  <c r="AH1017" i="2"/>
  <c r="AE1018" i="2"/>
  <c r="AI1018" i="2"/>
  <c r="AF1019" i="2"/>
  <c r="AC1020" i="2"/>
  <c r="AG1020" i="2"/>
  <c r="AD1021" i="2"/>
  <c r="AH1021" i="2"/>
  <c r="AE1022" i="2"/>
  <c r="AI1022" i="2"/>
  <c r="AF1023" i="2"/>
  <c r="AC1024" i="2"/>
  <c r="AG1024" i="2"/>
  <c r="AD1025" i="2"/>
  <c r="AH1025" i="2"/>
  <c r="AE1026" i="2"/>
  <c r="AI1026" i="2"/>
  <c r="AF1027" i="2"/>
  <c r="AC1028" i="2"/>
  <c r="AG1028" i="2"/>
  <c r="AD1029" i="2"/>
  <c r="AH1029" i="2"/>
  <c r="AE1030" i="2"/>
  <c r="AI1030" i="2"/>
  <c r="AF1031" i="2"/>
  <c r="AC1032" i="2"/>
  <c r="AG1032" i="2"/>
  <c r="AD1033" i="2"/>
  <c r="AH1033" i="2"/>
  <c r="AE1034" i="2"/>
  <c r="AI1034" i="2"/>
  <c r="AF1035" i="2"/>
  <c r="F901" i="2"/>
  <c r="F936" i="2" s="1"/>
  <c r="J901" i="2"/>
  <c r="J936" i="2" s="1"/>
  <c r="G971" i="2"/>
  <c r="G1041" i="2" s="1"/>
  <c r="K971" i="2"/>
  <c r="K1041" i="2" s="1"/>
  <c r="H972" i="2"/>
  <c r="H1042" i="2" s="1"/>
  <c r="E973" i="2"/>
  <c r="E1043" i="2" s="1"/>
  <c r="I973" i="2"/>
  <c r="I1043" i="2" s="1"/>
  <c r="F974" i="2"/>
  <c r="F1044" i="2" s="1"/>
  <c r="J974" i="2"/>
  <c r="J1044" i="2" s="1"/>
  <c r="G975" i="2"/>
  <c r="G1045" i="2" s="1"/>
  <c r="K975" i="2"/>
  <c r="K1045" i="2" s="1"/>
  <c r="H976" i="2"/>
  <c r="H1046" i="2" s="1"/>
  <c r="E977" i="2"/>
  <c r="E1047" i="2" s="1"/>
  <c r="F978" i="2"/>
  <c r="F1048" i="2" s="1"/>
  <c r="J978" i="2"/>
  <c r="J1048" i="2" s="1"/>
  <c r="G979" i="2"/>
  <c r="G1049" i="2" s="1"/>
  <c r="H980" i="2"/>
  <c r="H1050" i="2" s="1"/>
  <c r="E981" i="2"/>
  <c r="E1051" i="2" s="1"/>
  <c r="I981" i="2"/>
  <c r="I1051" i="2" s="1"/>
  <c r="F982" i="2"/>
  <c r="F1052" i="2" s="1"/>
  <c r="J982" i="2"/>
  <c r="J1052" i="2" s="1"/>
  <c r="G983" i="2"/>
  <c r="G1053" i="2" s="1"/>
  <c r="K983" i="2"/>
  <c r="K1053" i="2" s="1"/>
  <c r="H984" i="2"/>
  <c r="H1054" i="2" s="1"/>
  <c r="E985" i="2"/>
  <c r="E1055" i="2" s="1"/>
  <c r="F986" i="2"/>
  <c r="F1056" i="2" s="1"/>
  <c r="J986" i="2"/>
  <c r="J1056" i="2" s="1"/>
  <c r="G987" i="2"/>
  <c r="G1057" i="2" s="1"/>
  <c r="H988" i="2"/>
  <c r="H1058" i="2" s="1"/>
  <c r="E989" i="2"/>
  <c r="E1059" i="2" s="1"/>
  <c r="I989" i="2"/>
  <c r="I1059" i="2" s="1"/>
  <c r="F990" i="2"/>
  <c r="F1060" i="2" s="1"/>
  <c r="J990" i="2"/>
  <c r="J1060" i="2" s="1"/>
  <c r="G991" i="2"/>
  <c r="G1061" i="2" s="1"/>
  <c r="K991" i="2"/>
  <c r="K1061" i="2" s="1"/>
  <c r="H992" i="2"/>
  <c r="H1062" i="2" s="1"/>
  <c r="E993" i="2"/>
  <c r="E1063" i="2" s="1"/>
  <c r="I993" i="2"/>
  <c r="I1063" i="2" s="1"/>
  <c r="F994" i="2"/>
  <c r="F1064" i="2" s="1"/>
  <c r="J994" i="2"/>
  <c r="J1064" i="2" s="1"/>
  <c r="G995" i="2"/>
  <c r="G1065" i="2" s="1"/>
  <c r="K995" i="2"/>
  <c r="K1065" i="2" s="1"/>
  <c r="H996" i="2"/>
  <c r="H1066" i="2" s="1"/>
  <c r="I997" i="2"/>
  <c r="I1067" i="2" s="1"/>
  <c r="F998" i="2"/>
  <c r="F1068" i="2" s="1"/>
  <c r="J998" i="2"/>
  <c r="J1068" i="2" s="1"/>
  <c r="G999" i="2"/>
  <c r="G1069" i="2" s="1"/>
  <c r="K999" i="2"/>
  <c r="K1069" i="2" s="1"/>
  <c r="O901" i="2"/>
  <c r="O936" i="2" s="1"/>
  <c r="S901" i="2"/>
  <c r="S936" i="2" s="1"/>
  <c r="P971" i="2"/>
  <c r="P1041" i="2" s="1"/>
  <c r="M972" i="2"/>
  <c r="M1042" i="2" s="1"/>
  <c r="Q972" i="2"/>
  <c r="Q1042" i="2" s="1"/>
  <c r="N973" i="2"/>
  <c r="N1043" i="2" s="1"/>
  <c r="R973" i="2"/>
  <c r="R1043" i="2" s="1"/>
  <c r="O974" i="2"/>
  <c r="O1044" i="2" s="1"/>
  <c r="S974" i="2"/>
  <c r="S1044" i="2" s="1"/>
  <c r="P975" i="2"/>
  <c r="P1045" i="2" s="1"/>
  <c r="Q976" i="2"/>
  <c r="Q1046" i="2" s="1"/>
  <c r="N977" i="2"/>
  <c r="N1047" i="2" s="1"/>
  <c r="R977" i="2"/>
  <c r="R1047" i="2" s="1"/>
  <c r="S978" i="2"/>
  <c r="S1048" i="2" s="1"/>
  <c r="P979" i="2"/>
  <c r="P1049" i="2" s="1"/>
  <c r="M980" i="2"/>
  <c r="M1050" i="2" s="1"/>
  <c r="Q980" i="2"/>
  <c r="Q1050" i="2" s="1"/>
  <c r="N981" i="2"/>
  <c r="N1051" i="2" s="1"/>
  <c r="R981" i="2"/>
  <c r="R1051" i="2" s="1"/>
  <c r="O982" i="2"/>
  <c r="O1052" i="2" s="1"/>
  <c r="S982" i="2"/>
  <c r="S1052" i="2" s="1"/>
  <c r="P983" i="2"/>
  <c r="P1053" i="2" s="1"/>
  <c r="Q984" i="2"/>
  <c r="Q1054" i="2" s="1"/>
  <c r="N985" i="2"/>
  <c r="N1055" i="2" s="1"/>
  <c r="R985" i="2"/>
  <c r="R1055" i="2" s="1"/>
  <c r="S986" i="2"/>
  <c r="S1056" i="2" s="1"/>
  <c r="P987" i="2"/>
  <c r="P1057" i="2" s="1"/>
  <c r="M988" i="2"/>
  <c r="M1058" i="2" s="1"/>
  <c r="Q988" i="2"/>
  <c r="Q1058" i="2" s="1"/>
  <c r="N989" i="2"/>
  <c r="N1059" i="2" s="1"/>
  <c r="R989" i="2"/>
  <c r="R1059" i="2" s="1"/>
  <c r="O990" i="2"/>
  <c r="O1060" i="2" s="1"/>
  <c r="S990" i="2"/>
  <c r="S1060" i="2" s="1"/>
  <c r="P991" i="2"/>
  <c r="P1061" i="2" s="1"/>
  <c r="Q992" i="2"/>
  <c r="Q1062" i="2" s="1"/>
  <c r="R993" i="2"/>
  <c r="R1063" i="2" s="1"/>
  <c r="S994" i="2"/>
  <c r="S1064" i="2" s="1"/>
  <c r="M996" i="2"/>
  <c r="M1066" i="2" s="1"/>
  <c r="N997" i="2"/>
  <c r="N1067" i="2" s="1"/>
  <c r="O998" i="2"/>
  <c r="O1068" i="2" s="1"/>
  <c r="P999" i="2"/>
  <c r="P1069" i="2" s="1"/>
  <c r="V901" i="2"/>
  <c r="V936" i="2" s="1"/>
  <c r="V971" i="2" s="1"/>
  <c r="Z901" i="2"/>
  <c r="Z936" i="2" s="1"/>
  <c r="Z971" i="2" s="1"/>
  <c r="W971" i="2"/>
  <c r="W1041" i="2" s="1"/>
  <c r="AA971" i="2"/>
  <c r="AA1041" i="2" s="1"/>
  <c r="X972" i="2"/>
  <c r="X1042" i="2" s="1"/>
  <c r="U973" i="2"/>
  <c r="U1043" i="2" s="1"/>
  <c r="Y973" i="2"/>
  <c r="Y1043" i="2" s="1"/>
  <c r="V974" i="2"/>
  <c r="V1044" i="2" s="1"/>
  <c r="Z974" i="2"/>
  <c r="Z1044" i="2" s="1"/>
  <c r="W975" i="2"/>
  <c r="W1045" i="2" s="1"/>
  <c r="AA975" i="2"/>
  <c r="AA1045" i="2" s="1"/>
  <c r="X976" i="2"/>
  <c r="X1046" i="2" s="1"/>
  <c r="Y977" i="2"/>
  <c r="Y1047" i="2" s="1"/>
  <c r="V978" i="2"/>
  <c r="Z978" i="2"/>
  <c r="Z1048" i="2" s="1"/>
  <c r="AA979" i="2"/>
  <c r="AA1049" i="2" s="1"/>
  <c r="X980" i="2"/>
  <c r="X1050" i="2" s="1"/>
  <c r="U981" i="2"/>
  <c r="U1051" i="2" s="1"/>
  <c r="Y981" i="2"/>
  <c r="Y1051" i="2" s="1"/>
  <c r="V982" i="2"/>
  <c r="V1052" i="2" s="1"/>
  <c r="Z982" i="2"/>
  <c r="Z1052" i="2" s="1"/>
  <c r="W983" i="2"/>
  <c r="W1053" i="2" s="1"/>
  <c r="AA983" i="2"/>
  <c r="AA1053" i="2" s="1"/>
  <c r="X984" i="2"/>
  <c r="X1054" i="2" s="1"/>
  <c r="Y985" i="2"/>
  <c r="Y1055" i="2" s="1"/>
  <c r="V986" i="2"/>
  <c r="V1056" i="2" s="1"/>
  <c r="Z986" i="2"/>
  <c r="Z1056" i="2" s="1"/>
  <c r="AA987" i="2"/>
  <c r="AA1057" i="2" s="1"/>
  <c r="X988" i="2"/>
  <c r="X1058" i="2" s="1"/>
  <c r="U989" i="2"/>
  <c r="U1059" i="2" s="1"/>
  <c r="Y989" i="2"/>
  <c r="Y1059" i="2" s="1"/>
  <c r="V990" i="2"/>
  <c r="V1060" i="2" s="1"/>
  <c r="Z990" i="2"/>
  <c r="Z1060" i="2" s="1"/>
  <c r="W991" i="2"/>
  <c r="W1061" i="2" s="1"/>
  <c r="AA991" i="2"/>
  <c r="AA1061" i="2" s="1"/>
  <c r="X992" i="2"/>
  <c r="X1062" i="2" s="1"/>
  <c r="U993" i="2"/>
  <c r="Y993" i="2"/>
  <c r="Y1063" i="2" s="1"/>
  <c r="V994" i="2"/>
  <c r="V1064" i="2" s="1"/>
  <c r="Z994" i="2"/>
  <c r="Z1064" i="2" s="1"/>
  <c r="W995" i="2"/>
  <c r="W1065" i="2" s="1"/>
  <c r="AA995" i="2"/>
  <c r="AA1065" i="2" s="1"/>
  <c r="X996" i="2"/>
  <c r="X1066" i="2" s="1"/>
  <c r="U997" i="2"/>
  <c r="U1067" i="2" s="1"/>
  <c r="Y997" i="2"/>
  <c r="Y1067" i="2" s="1"/>
  <c r="V998" i="2"/>
  <c r="V1068" i="2" s="1"/>
  <c r="Z998" i="2"/>
  <c r="Z1068" i="2" s="1"/>
  <c r="W999" i="2"/>
  <c r="AA999" i="2"/>
  <c r="AA1069" i="2" s="1"/>
  <c r="AG901" i="2"/>
  <c r="AG936" i="2" s="1"/>
  <c r="AD971" i="2"/>
  <c r="AH971" i="2"/>
  <c r="AH1041" i="2" s="1"/>
  <c r="AE972" i="2"/>
  <c r="AE1042" i="2" s="1"/>
  <c r="AD973" i="2"/>
  <c r="AE974" i="2"/>
  <c r="AE1044" i="2" s="1"/>
  <c r="AI974" i="2"/>
  <c r="AI1044" i="2" s="1"/>
  <c r="AH975" i="2"/>
  <c r="AH1045" i="2" s="1"/>
  <c r="AE976" i="2"/>
  <c r="AE1046" i="2" s="1"/>
  <c r="AC978" i="2"/>
  <c r="AC1048" i="2" s="1"/>
  <c r="AF979" i="2"/>
  <c r="AF1049" i="2" s="1"/>
  <c r="AE980" i="2"/>
  <c r="AE1050" i="2" s="1"/>
  <c r="AH981" i="2"/>
  <c r="AH1051" i="2" s="1"/>
  <c r="AD983" i="2"/>
  <c r="AD1053" i="2" s="1"/>
  <c r="AH983" i="2"/>
  <c r="AH1053" i="2" s="1"/>
  <c r="AG984" i="2"/>
  <c r="AD985" i="2"/>
  <c r="AH985" i="2"/>
  <c r="AH1055" i="2" s="1"/>
  <c r="AE986" i="2"/>
  <c r="AE1056" i="2" s="1"/>
  <c r="AD987" i="2"/>
  <c r="AD989" i="2"/>
  <c r="AD1059" i="2" s="1"/>
  <c r="AE990" i="2"/>
  <c r="AE1060" i="2" s="1"/>
  <c r="AF991" i="2"/>
  <c r="AF1061" i="2" s="1"/>
  <c r="AC992" i="2"/>
  <c r="AC1062" i="2" s="1"/>
  <c r="AI992" i="2"/>
  <c r="AI1062" i="2" s="1"/>
  <c r="AI994" i="2"/>
  <c r="AI1064" i="2" s="1"/>
  <c r="U1034" i="2"/>
  <c r="AI1017" i="2"/>
  <c r="AE1023" i="2"/>
  <c r="S1042" i="2"/>
  <c r="Q1048" i="2"/>
  <c r="R1053" i="2"/>
  <c r="Z1042" i="2"/>
  <c r="AA1047" i="2"/>
  <c r="V1048" i="2"/>
  <c r="Z1058" i="2"/>
  <c r="V1070" i="2"/>
  <c r="Z1070" i="2"/>
  <c r="AD1043" i="2"/>
  <c r="AD1045" i="2"/>
  <c r="AC1050" i="2"/>
  <c r="AG1064" i="2"/>
  <c r="H1071" i="2"/>
  <c r="H1106" i="2" s="1"/>
  <c r="H1141" i="2" s="1"/>
  <c r="M1071" i="2"/>
  <c r="M1106" i="2" s="1"/>
  <c r="M1141" i="2" s="1"/>
  <c r="Q1071" i="2"/>
  <c r="Q1106" i="2" s="1"/>
  <c r="Q1141" i="2" s="1"/>
  <c r="V1071" i="2"/>
  <c r="V1106" i="2" s="1"/>
  <c r="V1141" i="2" s="1"/>
  <c r="Z1071" i="2"/>
  <c r="Z1106" i="2" s="1"/>
  <c r="Z1141" i="2" s="1"/>
  <c r="AE1071" i="2"/>
  <c r="AE1106" i="2" s="1"/>
  <c r="AE1141" i="2" s="1"/>
  <c r="AI1071" i="2"/>
  <c r="AI1106" i="2" s="1"/>
  <c r="AI1141" i="2" s="1"/>
  <c r="H1000" i="2"/>
  <c r="H1070" i="2" s="1"/>
  <c r="I1287" i="2"/>
  <c r="I410" i="2"/>
  <c r="K1289" i="2"/>
  <c r="K412" i="2"/>
  <c r="F1292" i="2"/>
  <c r="F415" i="2"/>
  <c r="H1294" i="2"/>
  <c r="H417" i="2"/>
  <c r="Q1292" i="2"/>
  <c r="Q415" i="2"/>
  <c r="S1294" i="2"/>
  <c r="S417" i="2"/>
  <c r="N1297" i="2"/>
  <c r="N420" i="2"/>
  <c r="P1299" i="2"/>
  <c r="P422" i="2"/>
  <c r="R1301" i="2"/>
  <c r="R424" i="2"/>
  <c r="M1304" i="2"/>
  <c r="M427" i="2"/>
  <c r="O1306" i="2"/>
  <c r="O429" i="2"/>
  <c r="Q1308" i="2"/>
  <c r="Q431" i="2"/>
  <c r="S1310" i="2"/>
  <c r="S433" i="2"/>
  <c r="N1313" i="2"/>
  <c r="N436" i="2"/>
  <c r="P1315" i="2"/>
  <c r="P438" i="2"/>
  <c r="AA1287" i="2"/>
  <c r="AA410" i="2"/>
  <c r="V1290" i="2"/>
  <c r="V413" i="2"/>
  <c r="Y1293" i="2"/>
  <c r="Y416" i="2"/>
  <c r="Z1294" i="2"/>
  <c r="Z417" i="2"/>
  <c r="U1297" i="2"/>
  <c r="U420" i="2"/>
  <c r="V1298" i="2"/>
  <c r="V421" i="2"/>
  <c r="X1300" i="2"/>
  <c r="X423" i="2"/>
  <c r="Y1301" i="2"/>
  <c r="Y424" i="2"/>
  <c r="AA1303" i="2"/>
  <c r="AA426" i="2"/>
  <c r="V1306" i="2"/>
  <c r="V429" i="2"/>
  <c r="W1307" i="2"/>
  <c r="W430" i="2"/>
  <c r="Y1309" i="2"/>
  <c r="Y432" i="2"/>
  <c r="AA1311" i="2"/>
  <c r="AA434" i="2"/>
  <c r="V1314" i="2"/>
  <c r="V437" i="2"/>
  <c r="AE1286" i="2"/>
  <c r="AE409" i="2"/>
  <c r="AG1288" i="2"/>
  <c r="AG411" i="2"/>
  <c r="AI1290" i="2"/>
  <c r="AI413" i="2"/>
  <c r="AD1293" i="2"/>
  <c r="AD416" i="2"/>
  <c r="AE1294" i="2"/>
  <c r="AE417" i="2"/>
  <c r="AG1296" i="2"/>
  <c r="AG419" i="2"/>
  <c r="AH1297" i="2"/>
  <c r="AH420" i="2"/>
  <c r="AC1300" i="2"/>
  <c r="AC423" i="2"/>
  <c r="AD1301" i="2"/>
  <c r="AD424" i="2"/>
  <c r="AE1302" i="2"/>
  <c r="AE425" i="2"/>
  <c r="AG1304" i="2"/>
  <c r="AG427" i="2"/>
  <c r="AH1305" i="2"/>
  <c r="AH428" i="2"/>
  <c r="AI1306" i="2"/>
  <c r="AI429" i="2"/>
  <c r="AC1308" i="2"/>
  <c r="AC431" i="2"/>
  <c r="AD1309" i="2"/>
  <c r="AD432" i="2"/>
  <c r="AE1310" i="2"/>
  <c r="AE433" i="2"/>
  <c r="AG1312" i="2"/>
  <c r="AG435" i="2"/>
  <c r="AH1313" i="2"/>
  <c r="AH436" i="2"/>
  <c r="AI1314" i="2"/>
  <c r="AI437" i="2"/>
  <c r="F1286" i="2"/>
  <c r="F409" i="2"/>
  <c r="G1287" i="2"/>
  <c r="G410" i="2"/>
  <c r="H1288" i="2"/>
  <c r="H411" i="2"/>
  <c r="I1289" i="2"/>
  <c r="I412" i="2"/>
  <c r="J1290" i="2"/>
  <c r="J413" i="2"/>
  <c r="K1291" i="2"/>
  <c r="K414" i="2"/>
  <c r="E1293" i="2"/>
  <c r="E416" i="2"/>
  <c r="F1294" i="2"/>
  <c r="F417" i="2"/>
  <c r="N1291" i="2"/>
  <c r="N414" i="2"/>
  <c r="O1292" i="2"/>
  <c r="O415" i="2"/>
  <c r="P1293" i="2"/>
  <c r="P416" i="2"/>
  <c r="Q1294" i="2"/>
  <c r="Q417" i="2"/>
  <c r="R1295" i="2"/>
  <c r="R418" i="2"/>
  <c r="S1296" i="2"/>
  <c r="S419" i="2"/>
  <c r="M1298" i="2"/>
  <c r="M421" i="2"/>
  <c r="N1299" i="2"/>
  <c r="N422" i="2"/>
  <c r="O1300" i="2"/>
  <c r="O423" i="2"/>
  <c r="P1301" i="2"/>
  <c r="P424" i="2"/>
  <c r="Q1302" i="2"/>
  <c r="Q425" i="2"/>
  <c r="R1303" i="2"/>
  <c r="R426" i="2"/>
  <c r="S1304" i="2"/>
  <c r="S427" i="2"/>
  <c r="M1306" i="2"/>
  <c r="M429" i="2"/>
  <c r="N1307" i="2"/>
  <c r="N430" i="2"/>
  <c r="O1308" i="2"/>
  <c r="O431" i="2"/>
  <c r="P1309" i="2"/>
  <c r="P432" i="2"/>
  <c r="Q1310" i="2"/>
  <c r="Q433" i="2"/>
  <c r="R1311" i="2"/>
  <c r="R434" i="2"/>
  <c r="S1312" i="2"/>
  <c r="S435" i="2"/>
  <c r="M1314" i="2"/>
  <c r="M437" i="2"/>
  <c r="N1315" i="2"/>
  <c r="N438" i="2"/>
  <c r="X1286" i="2"/>
  <c r="X409" i="2"/>
  <c r="Y1287" i="2"/>
  <c r="Y410" i="2"/>
  <c r="Z1288" i="2"/>
  <c r="Z411" i="2"/>
  <c r="AA1289" i="2"/>
  <c r="AA412" i="2"/>
  <c r="U1291" i="2"/>
  <c r="U414" i="2"/>
  <c r="V1292" i="2"/>
  <c r="V415" i="2"/>
  <c r="W1293" i="2"/>
  <c r="W416" i="2"/>
  <c r="X1294" i="2"/>
  <c r="X417" i="2"/>
  <c r="Y1295" i="2"/>
  <c r="Y418" i="2"/>
  <c r="Z1296" i="2"/>
  <c r="Z419" i="2"/>
  <c r="AA1297" i="2"/>
  <c r="AA420" i="2"/>
  <c r="U1299" i="2"/>
  <c r="U422" i="2"/>
  <c r="V1300" i="2"/>
  <c r="V423" i="2"/>
  <c r="W1301" i="2"/>
  <c r="W424" i="2"/>
  <c r="X1302" i="2"/>
  <c r="X425" i="2"/>
  <c r="Y1303" i="2"/>
  <c r="Y426" i="2"/>
  <c r="Z1304" i="2"/>
  <c r="Z427" i="2"/>
  <c r="AA1305" i="2"/>
  <c r="AA428" i="2"/>
  <c r="U1307" i="2"/>
  <c r="U430" i="2"/>
  <c r="W1309" i="2"/>
  <c r="W432" i="2"/>
  <c r="X1310" i="2"/>
  <c r="X433" i="2"/>
  <c r="Y1311" i="2"/>
  <c r="Y434" i="2"/>
  <c r="Z1312" i="2"/>
  <c r="Z435" i="2"/>
  <c r="AA1313" i="2"/>
  <c r="AA436" i="2"/>
  <c r="U1315" i="2"/>
  <c r="U438" i="2"/>
  <c r="AC1286" i="2"/>
  <c r="AC409" i="2"/>
  <c r="AD1287" i="2"/>
  <c r="AD410" i="2"/>
  <c r="AE1288" i="2"/>
  <c r="AE411" i="2"/>
  <c r="AF1289" i="2"/>
  <c r="AF412" i="2"/>
  <c r="AG1290" i="2"/>
  <c r="AG413" i="2"/>
  <c r="AH1291" i="2"/>
  <c r="AH414" i="2"/>
  <c r="AI1292" i="2"/>
  <c r="AI415" i="2"/>
  <c r="AC1294" i="2"/>
  <c r="AC417" i="2"/>
  <c r="AD1295" i="2"/>
  <c r="AD418" i="2"/>
  <c r="AE1296" i="2"/>
  <c r="AE419" i="2"/>
  <c r="AF1297" i="2"/>
  <c r="AF420" i="2"/>
  <c r="AG1298" i="2"/>
  <c r="AG421" i="2"/>
  <c r="AH1299" i="2"/>
  <c r="AH422" i="2"/>
  <c r="AI1300" i="2"/>
  <c r="AI423" i="2"/>
  <c r="AC1302" i="2"/>
  <c r="AC425" i="2"/>
  <c r="AD1303" i="2"/>
  <c r="AD426" i="2"/>
  <c r="AE1304" i="2"/>
  <c r="AE427" i="2"/>
  <c r="AF1305" i="2"/>
  <c r="AF428" i="2"/>
  <c r="AG1306" i="2"/>
  <c r="AG429" i="2"/>
  <c r="AH1307" i="2"/>
  <c r="AH430" i="2"/>
  <c r="AI1308" i="2"/>
  <c r="AI431" i="2"/>
  <c r="AC1310" i="2"/>
  <c r="AC433" i="2"/>
  <c r="AD1311" i="2"/>
  <c r="AD434" i="2"/>
  <c r="AE1312" i="2"/>
  <c r="AE435" i="2"/>
  <c r="AF1313" i="2"/>
  <c r="AF436" i="2"/>
  <c r="AG1314" i="2"/>
  <c r="AG437" i="2"/>
  <c r="AH1315" i="2"/>
  <c r="AH438" i="2"/>
  <c r="I1295" i="2"/>
  <c r="I418" i="2"/>
  <c r="J1296" i="2"/>
  <c r="J419" i="2"/>
  <c r="K1297" i="2"/>
  <c r="K420" i="2"/>
  <c r="E1299" i="2"/>
  <c r="E422" i="2"/>
  <c r="F1300" i="2"/>
  <c r="F423" i="2"/>
  <c r="G1301" i="2"/>
  <c r="G424" i="2"/>
  <c r="H1302" i="2"/>
  <c r="H425" i="2"/>
  <c r="I1303" i="2"/>
  <c r="I426" i="2"/>
  <c r="J1304" i="2"/>
  <c r="J427" i="2"/>
  <c r="K1305" i="2"/>
  <c r="K428" i="2"/>
  <c r="E1307" i="2"/>
  <c r="E430" i="2"/>
  <c r="F1308" i="2"/>
  <c r="F431" i="2"/>
  <c r="G1309" i="2"/>
  <c r="G432" i="2"/>
  <c r="H1310" i="2"/>
  <c r="H433" i="2"/>
  <c r="I1311" i="2"/>
  <c r="I434" i="2"/>
  <c r="J1312" i="2"/>
  <c r="J435" i="2"/>
  <c r="K1313" i="2"/>
  <c r="K436" i="2"/>
  <c r="E1315" i="2"/>
  <c r="E438" i="2"/>
  <c r="M1286" i="2"/>
  <c r="M409" i="2"/>
  <c r="N1287" i="2"/>
  <c r="N410" i="2"/>
  <c r="O1288" i="2"/>
  <c r="O411" i="2"/>
  <c r="P1289" i="2"/>
  <c r="P412" i="2"/>
  <c r="Q1290" i="2"/>
  <c r="Q413" i="2"/>
  <c r="G1295" i="2"/>
  <c r="G418" i="2"/>
  <c r="H1296" i="2"/>
  <c r="H419" i="2"/>
  <c r="I1297" i="2"/>
  <c r="I420" i="2"/>
  <c r="J1298" i="2"/>
  <c r="J421" i="2"/>
  <c r="K1299" i="2"/>
  <c r="K422" i="2"/>
  <c r="E1301" i="2"/>
  <c r="E424" i="2"/>
  <c r="F1302" i="2"/>
  <c r="F425" i="2"/>
  <c r="G1303" i="2"/>
  <c r="G426" i="2"/>
  <c r="H1304" i="2"/>
  <c r="H427" i="2"/>
  <c r="I1305" i="2"/>
  <c r="I428" i="2"/>
  <c r="J1306" i="2"/>
  <c r="J429" i="2"/>
  <c r="K1307" i="2"/>
  <c r="K430" i="2"/>
  <c r="E1309" i="2"/>
  <c r="E432" i="2"/>
  <c r="F1310" i="2"/>
  <c r="F433" i="2"/>
  <c r="G1311" i="2"/>
  <c r="G434" i="2"/>
  <c r="H1312" i="2"/>
  <c r="H435" i="2"/>
  <c r="I1313" i="2"/>
  <c r="I436" i="2"/>
  <c r="J1314" i="2"/>
  <c r="J437" i="2"/>
  <c r="O1286" i="2"/>
  <c r="O409" i="2"/>
  <c r="P1287" i="2"/>
  <c r="P410" i="2"/>
  <c r="Q1288" i="2"/>
  <c r="Q411" i="2"/>
  <c r="R1289" i="2"/>
  <c r="R412" i="2"/>
  <c r="E1287" i="2"/>
  <c r="E410" i="2"/>
  <c r="F1288" i="2"/>
  <c r="F411" i="2"/>
  <c r="G1289" i="2"/>
  <c r="G412" i="2"/>
  <c r="H1290" i="2"/>
  <c r="H413" i="2"/>
  <c r="I1291" i="2"/>
  <c r="I414" i="2"/>
  <c r="J1292" i="2"/>
  <c r="J415" i="2"/>
  <c r="K1293" i="2"/>
  <c r="K416" i="2"/>
  <c r="S1290" i="2"/>
  <c r="S413" i="2"/>
  <c r="M1292" i="2"/>
  <c r="M415" i="2"/>
  <c r="N1293" i="2"/>
  <c r="N416" i="2"/>
  <c r="O1294" i="2"/>
  <c r="O417" i="2"/>
  <c r="P1295" i="2"/>
  <c r="P418" i="2"/>
  <c r="Q1296" i="2"/>
  <c r="Q419" i="2"/>
  <c r="R1297" i="2"/>
  <c r="R420" i="2"/>
  <c r="S1298" i="2"/>
  <c r="S421" i="2"/>
  <c r="M1300" i="2"/>
  <c r="M423" i="2"/>
  <c r="N1301" i="2"/>
  <c r="N424" i="2"/>
  <c r="O1302" i="2"/>
  <c r="O425" i="2"/>
  <c r="P1303" i="2"/>
  <c r="P426" i="2"/>
  <c r="Q1304" i="2"/>
  <c r="Q427" i="2"/>
  <c r="R1305" i="2"/>
  <c r="R428" i="2"/>
  <c r="S1306" i="2"/>
  <c r="S429" i="2"/>
  <c r="M1308" i="2"/>
  <c r="M431" i="2"/>
  <c r="N1309" i="2"/>
  <c r="N432" i="2"/>
  <c r="O1310" i="2"/>
  <c r="O433" i="2"/>
  <c r="P1311" i="2"/>
  <c r="P434" i="2"/>
  <c r="Q1312" i="2"/>
  <c r="Q435" i="2"/>
  <c r="R1313" i="2"/>
  <c r="R436" i="2"/>
  <c r="S1314" i="2"/>
  <c r="S437" i="2"/>
  <c r="V1286" i="2"/>
  <c r="V409" i="2"/>
  <c r="W1287" i="2"/>
  <c r="W410" i="2"/>
  <c r="X1288" i="2"/>
  <c r="X411" i="2"/>
  <c r="Y1289" i="2"/>
  <c r="Y412" i="2"/>
  <c r="Z1290" i="2"/>
  <c r="Z413" i="2"/>
  <c r="AA1291" i="2"/>
  <c r="AA414" i="2"/>
  <c r="U1293" i="2"/>
  <c r="U416" i="2"/>
  <c r="V1294" i="2"/>
  <c r="V417" i="2"/>
  <c r="W1295" i="2"/>
  <c r="W418" i="2"/>
  <c r="X1296" i="2"/>
  <c r="X419" i="2"/>
  <c r="Y1297" i="2"/>
  <c r="Y420" i="2"/>
  <c r="Z1298" i="2"/>
  <c r="Z421" i="2"/>
  <c r="AA1299" i="2"/>
  <c r="AA422" i="2"/>
  <c r="U1301" i="2"/>
  <c r="U424" i="2"/>
  <c r="V1302" i="2"/>
  <c r="V425" i="2"/>
  <c r="W1303" i="2"/>
  <c r="W426" i="2"/>
  <c r="X1304" i="2"/>
  <c r="X427" i="2"/>
  <c r="Y1305" i="2"/>
  <c r="Y428" i="2"/>
  <c r="Z1306" i="2"/>
  <c r="Z429" i="2"/>
  <c r="AA1307" i="2"/>
  <c r="AA430" i="2"/>
  <c r="U1309" i="2"/>
  <c r="U432" i="2"/>
  <c r="V1310" i="2"/>
  <c r="V433" i="2"/>
  <c r="W1311" i="2"/>
  <c r="W434" i="2"/>
  <c r="X1312" i="2"/>
  <c r="X435" i="2"/>
  <c r="Y1313" i="2"/>
  <c r="Y436" i="2"/>
  <c r="Z1314" i="2"/>
  <c r="Z437" i="2"/>
  <c r="AA1315" i="2"/>
  <c r="AA438" i="2"/>
  <c r="AI1286" i="2"/>
  <c r="AI409" i="2"/>
  <c r="AC1288" i="2"/>
  <c r="AC411" i="2"/>
  <c r="AD1289" i="2"/>
  <c r="AD412" i="2"/>
  <c r="AE1290" i="2"/>
  <c r="AE413" i="2"/>
  <c r="AF1291" i="2"/>
  <c r="AF414" i="2"/>
  <c r="AG1292" i="2"/>
  <c r="AG415" i="2"/>
  <c r="AH1293" i="2"/>
  <c r="AH416" i="2"/>
  <c r="AI1294" i="2"/>
  <c r="AI417" i="2"/>
  <c r="AC1296" i="2"/>
  <c r="AC419" i="2"/>
  <c r="AD1297" i="2"/>
  <c r="AD420" i="2"/>
  <c r="AE1298" i="2"/>
  <c r="AE421" i="2"/>
  <c r="AF1299" i="2"/>
  <c r="AF422" i="2"/>
  <c r="AG1300" i="2"/>
  <c r="AG423" i="2"/>
  <c r="AH1301" i="2"/>
  <c r="AH424" i="2"/>
  <c r="AI1302" i="2"/>
  <c r="AI425" i="2"/>
  <c r="AC1304" i="2"/>
  <c r="AC427" i="2"/>
  <c r="AD1305" i="2"/>
  <c r="AD428" i="2"/>
  <c r="AE1306" i="2"/>
  <c r="AE429" i="2"/>
  <c r="AF1307" i="2"/>
  <c r="AF430" i="2"/>
  <c r="AG1308" i="2"/>
  <c r="AG431" i="2"/>
  <c r="AH1309" i="2"/>
  <c r="AH432" i="2"/>
  <c r="AI1310" i="2"/>
  <c r="AI433" i="2"/>
  <c r="AC1312" i="2"/>
  <c r="AC435" i="2"/>
  <c r="AD1313" i="2"/>
  <c r="AD436" i="2"/>
  <c r="AE1314" i="2"/>
  <c r="AE437" i="2"/>
  <c r="AF1315" i="2"/>
  <c r="AF438" i="2"/>
  <c r="J1286" i="2"/>
  <c r="J409" i="2"/>
  <c r="K1287" i="2"/>
  <c r="K410" i="2"/>
  <c r="E1289" i="2"/>
  <c r="E412" i="2"/>
  <c r="F1290" i="2"/>
  <c r="F413" i="2"/>
  <c r="G1291" i="2"/>
  <c r="G414" i="2"/>
  <c r="H1292" i="2"/>
  <c r="H415" i="2"/>
  <c r="I1293" i="2"/>
  <c r="I416" i="2"/>
  <c r="J1294" i="2"/>
  <c r="J417" i="2"/>
  <c r="R1291" i="2"/>
  <c r="R414" i="2"/>
  <c r="S1292" i="2"/>
  <c r="S415" i="2"/>
  <c r="M1294" i="2"/>
  <c r="M417" i="2"/>
  <c r="N1295" i="2"/>
  <c r="N418" i="2"/>
  <c r="O1296" i="2"/>
  <c r="O419" i="2"/>
  <c r="P1297" i="2"/>
  <c r="P420" i="2"/>
  <c r="Q1298" i="2"/>
  <c r="Q421" i="2"/>
  <c r="R1299" i="2"/>
  <c r="R422" i="2"/>
  <c r="S1300" i="2"/>
  <c r="S423" i="2"/>
  <c r="M1302" i="2"/>
  <c r="M425" i="2"/>
  <c r="N1303" i="2"/>
  <c r="N426" i="2"/>
  <c r="O1304" i="2"/>
  <c r="O427" i="2"/>
  <c r="P1305" i="2"/>
  <c r="P428" i="2"/>
  <c r="Q1306" i="2"/>
  <c r="Q429" i="2"/>
  <c r="R1307" i="2"/>
  <c r="R430" i="2"/>
  <c r="S1308" i="2"/>
  <c r="S431" i="2"/>
  <c r="M1310" i="2"/>
  <c r="M433" i="2"/>
  <c r="N1311" i="2"/>
  <c r="N434" i="2"/>
  <c r="O1312" i="2"/>
  <c r="O435" i="2"/>
  <c r="P1313" i="2"/>
  <c r="P436" i="2"/>
  <c r="Q1314" i="2"/>
  <c r="Q437" i="2"/>
  <c r="R1315" i="2"/>
  <c r="R438" i="2"/>
  <c r="U1287" i="2"/>
  <c r="U410" i="2"/>
  <c r="V1288" i="2"/>
  <c r="V411" i="2"/>
  <c r="W1289" i="2"/>
  <c r="W412" i="2"/>
  <c r="X1290" i="2"/>
  <c r="X413" i="2"/>
  <c r="Y1291" i="2"/>
  <c r="Y414" i="2"/>
  <c r="Z1292" i="2"/>
  <c r="Z415" i="2"/>
  <c r="AA1293" i="2"/>
  <c r="AA416" i="2"/>
  <c r="U1295" i="2"/>
  <c r="U418" i="2"/>
  <c r="V1296" i="2"/>
  <c r="V419" i="2"/>
  <c r="W1297" i="2"/>
  <c r="W420" i="2"/>
  <c r="X1298" i="2"/>
  <c r="X421" i="2"/>
  <c r="Y1299" i="2"/>
  <c r="Y422" i="2"/>
  <c r="Z1300" i="2"/>
  <c r="Z423" i="2"/>
  <c r="AA1301" i="2"/>
  <c r="AA424" i="2"/>
  <c r="U1303" i="2"/>
  <c r="U426" i="2"/>
  <c r="V1304" i="2"/>
  <c r="V427" i="2"/>
  <c r="W1305" i="2"/>
  <c r="W428" i="2"/>
  <c r="X1306" i="2"/>
  <c r="X429" i="2"/>
  <c r="Y1307" i="2"/>
  <c r="Y430" i="2"/>
  <c r="Z1308" i="2"/>
  <c r="Z431" i="2"/>
  <c r="AA1309" i="2"/>
  <c r="AA432" i="2"/>
  <c r="U1311" i="2"/>
  <c r="U434" i="2"/>
  <c r="V1312" i="2"/>
  <c r="V435" i="2"/>
  <c r="W1313" i="2"/>
  <c r="W436" i="2"/>
  <c r="X1314" i="2"/>
  <c r="X437" i="2"/>
  <c r="Y1315" i="2"/>
  <c r="Y438" i="2"/>
  <c r="AG1286" i="2"/>
  <c r="AG409" i="2"/>
  <c r="AH1287" i="2"/>
  <c r="AH410" i="2"/>
  <c r="AI1288" i="2"/>
  <c r="AI411" i="2"/>
  <c r="AC1290" i="2"/>
  <c r="AC413" i="2"/>
  <c r="AD1291" i="2"/>
  <c r="AD414" i="2"/>
  <c r="AE1292" i="2"/>
  <c r="AE415" i="2"/>
  <c r="AF1293" i="2"/>
  <c r="AF416" i="2"/>
  <c r="AG1294" i="2"/>
  <c r="AG417" i="2"/>
  <c r="AH1295" i="2"/>
  <c r="AH418" i="2"/>
  <c r="AI1296" i="2"/>
  <c r="AI419" i="2"/>
  <c r="AC1298" i="2"/>
  <c r="AC421" i="2"/>
  <c r="AD1299" i="2"/>
  <c r="AD422" i="2"/>
  <c r="AE1300" i="2"/>
  <c r="AE423" i="2"/>
  <c r="AF1301" i="2"/>
  <c r="AF424" i="2"/>
  <c r="AG1302" i="2"/>
  <c r="AG425" i="2"/>
  <c r="AH1303" i="2"/>
  <c r="AH426" i="2"/>
  <c r="AI1304" i="2"/>
  <c r="AI427" i="2"/>
  <c r="AC1306" i="2"/>
  <c r="AC429" i="2"/>
  <c r="AD1307" i="2"/>
  <c r="AD430" i="2"/>
  <c r="AE1308" i="2"/>
  <c r="AE431" i="2"/>
  <c r="AF1309" i="2"/>
  <c r="AF432" i="2"/>
  <c r="AG1310" i="2"/>
  <c r="AG433" i="2"/>
  <c r="AH1311" i="2"/>
  <c r="AH434" i="2"/>
  <c r="AI1312" i="2"/>
  <c r="AI435" i="2"/>
  <c r="AC1314" i="2"/>
  <c r="AC437" i="2"/>
  <c r="AD1315" i="2"/>
  <c r="AD438" i="2"/>
  <c r="E1295" i="2"/>
  <c r="E418" i="2"/>
  <c r="F1296" i="2"/>
  <c r="F419" i="2"/>
  <c r="G1297" i="2"/>
  <c r="G420" i="2"/>
  <c r="H1298" i="2"/>
  <c r="H421" i="2"/>
  <c r="I1299" i="2"/>
  <c r="I422" i="2"/>
  <c r="J1300" i="2"/>
  <c r="J423" i="2"/>
  <c r="K1301" i="2"/>
  <c r="K424" i="2"/>
  <c r="E1303" i="2"/>
  <c r="E426" i="2"/>
  <c r="F1304" i="2"/>
  <c r="F427" i="2"/>
  <c r="G1305" i="2"/>
  <c r="G428" i="2"/>
  <c r="H1306" i="2"/>
  <c r="H429" i="2"/>
  <c r="I1307" i="2"/>
  <c r="I430" i="2"/>
  <c r="J1308" i="2"/>
  <c r="J431" i="2"/>
  <c r="K1309" i="2"/>
  <c r="K432" i="2"/>
  <c r="E1311" i="2"/>
  <c r="E434" i="2"/>
  <c r="F1312" i="2"/>
  <c r="F435" i="2"/>
  <c r="G1313" i="2"/>
  <c r="G436" i="2"/>
  <c r="H1314" i="2"/>
  <c r="H437" i="2"/>
  <c r="I1315" i="2"/>
  <c r="I438" i="2"/>
  <c r="Q1286" i="2"/>
  <c r="Q409" i="2"/>
  <c r="R1287" i="2"/>
  <c r="R410" i="2"/>
  <c r="S1288" i="2"/>
  <c r="S411" i="2"/>
  <c r="M1290" i="2"/>
  <c r="M413" i="2"/>
  <c r="K1295" i="2"/>
  <c r="K418" i="2"/>
  <c r="E1297" i="2"/>
  <c r="E420" i="2"/>
  <c r="F1298" i="2"/>
  <c r="F421" i="2"/>
  <c r="G1299" i="2"/>
  <c r="G422" i="2"/>
  <c r="H1300" i="2"/>
  <c r="H423" i="2"/>
  <c r="I1301" i="2"/>
  <c r="I424" i="2"/>
  <c r="J1302" i="2"/>
  <c r="J425" i="2"/>
  <c r="K1303" i="2"/>
  <c r="K426" i="2"/>
  <c r="E1305" i="2"/>
  <c r="E428" i="2"/>
  <c r="F1306" i="2"/>
  <c r="F429" i="2"/>
  <c r="G1307" i="2"/>
  <c r="G430" i="2"/>
  <c r="H1308" i="2"/>
  <c r="H431" i="2"/>
  <c r="I1309" i="2"/>
  <c r="I432" i="2"/>
  <c r="J1310" i="2"/>
  <c r="J433" i="2"/>
  <c r="K1311" i="2"/>
  <c r="K434" i="2"/>
  <c r="E1313" i="2"/>
  <c r="E436" i="2"/>
  <c r="F1314" i="2"/>
  <c r="F437" i="2"/>
  <c r="K1315" i="2"/>
  <c r="K438" i="2"/>
  <c r="S1286" i="2"/>
  <c r="S409" i="2"/>
  <c r="M1288" i="2"/>
  <c r="M411" i="2"/>
  <c r="N1289" i="2"/>
  <c r="N412" i="2"/>
  <c r="O1290" i="2"/>
  <c r="O413" i="2"/>
  <c r="G1315" i="2"/>
  <c r="G438" i="2"/>
  <c r="E962" i="2"/>
  <c r="E997" i="2" s="1"/>
  <c r="E1067" i="2" s="1"/>
  <c r="G973" i="2"/>
  <c r="G1043" i="2" s="1"/>
  <c r="E979" i="2"/>
  <c r="E1049" i="2" s="1"/>
  <c r="G981" i="2"/>
  <c r="G1051" i="2" s="1"/>
  <c r="E987" i="2"/>
  <c r="E1057" i="2" s="1"/>
  <c r="G989" i="2"/>
  <c r="G1059" i="2" s="1"/>
  <c r="M974" i="2"/>
  <c r="M1044" i="2" s="1"/>
  <c r="O976" i="2"/>
  <c r="O1046" i="2" s="1"/>
  <c r="M982" i="2"/>
  <c r="M1052" i="2" s="1"/>
  <c r="O984" i="2"/>
  <c r="O1054" i="2" s="1"/>
  <c r="M990" i="2"/>
  <c r="M1060" i="2" s="1"/>
  <c r="O992" i="2"/>
  <c r="O1062" i="2" s="1"/>
  <c r="P993" i="2"/>
  <c r="P1063" i="2" s="1"/>
  <c r="Q994" i="2"/>
  <c r="Q1064" i="2" s="1"/>
  <c r="R995" i="2"/>
  <c r="R1065" i="2" s="1"/>
  <c r="S996" i="2"/>
  <c r="S1066" i="2" s="1"/>
  <c r="M998" i="2"/>
  <c r="M1068" i="2" s="1"/>
  <c r="N999" i="2"/>
  <c r="N1069" i="2" s="1"/>
  <c r="AA973" i="2"/>
  <c r="AA1043" i="2" s="1"/>
  <c r="Y979" i="2"/>
  <c r="Y1049" i="2" s="1"/>
  <c r="AA981" i="2"/>
  <c r="AA1051" i="2" s="1"/>
  <c r="Y987" i="2"/>
  <c r="Y1057" i="2" s="1"/>
  <c r="AA989" i="2"/>
  <c r="AA1059" i="2" s="1"/>
  <c r="AG972" i="2"/>
  <c r="AG974" i="2"/>
  <c r="AI978" i="2"/>
  <c r="AI1048" i="2" s="1"/>
  <c r="AI982" i="2"/>
  <c r="AG986" i="2"/>
  <c r="AG1056" i="2" s="1"/>
  <c r="AI972" i="2"/>
  <c r="AI1042" i="2" s="1"/>
  <c r="AG980" i="2"/>
  <c r="AC994" i="2"/>
  <c r="AC1064" i="2" s="1"/>
  <c r="AD995" i="2"/>
  <c r="AD1065" i="2" s="1"/>
  <c r="AE996" i="2"/>
  <c r="AE1066" i="2" s="1"/>
  <c r="AF997" i="2"/>
  <c r="AF1067" i="2" s="1"/>
  <c r="AG998" i="2"/>
  <c r="AG1068" i="2" s="1"/>
  <c r="AI980" i="2"/>
  <c r="AI1050" i="2" s="1"/>
  <c r="AI986" i="2"/>
  <c r="AI1056" i="2" s="1"/>
  <c r="AG988" i="2"/>
  <c r="AG1058" i="2" s="1"/>
  <c r="AG992" i="2"/>
  <c r="AG1062" i="2" s="1"/>
  <c r="AC996" i="2"/>
  <c r="AC1066" i="2" s="1"/>
  <c r="AD997" i="2"/>
  <c r="AD1067" i="2" s="1"/>
  <c r="AE998" i="2"/>
  <c r="AE1068" i="2" s="1"/>
  <c r="AF999" i="2"/>
  <c r="AF1069" i="2" s="1"/>
  <c r="I977" i="2"/>
  <c r="I1047" i="2" s="1"/>
  <c r="K979" i="2"/>
  <c r="K1049" i="2" s="1"/>
  <c r="I985" i="2"/>
  <c r="I1055" i="2" s="1"/>
  <c r="K987" i="2"/>
  <c r="K1057" i="2" s="1"/>
  <c r="M976" i="2"/>
  <c r="M1046" i="2" s="1"/>
  <c r="O978" i="2"/>
  <c r="O1048" i="2" s="1"/>
  <c r="M984" i="2"/>
  <c r="M1054" i="2" s="1"/>
  <c r="O986" i="2"/>
  <c r="O1056" i="2" s="1"/>
  <c r="M992" i="2"/>
  <c r="M1062" i="2" s="1"/>
  <c r="N993" i="2"/>
  <c r="N1063" i="2" s="1"/>
  <c r="O994" i="2"/>
  <c r="O1064" i="2" s="1"/>
  <c r="P995" i="2"/>
  <c r="P1065" i="2" s="1"/>
  <c r="Q996" i="2"/>
  <c r="Q1066" i="2" s="1"/>
  <c r="R997" i="2"/>
  <c r="R1067" i="2" s="1"/>
  <c r="S998" i="2"/>
  <c r="S1068" i="2" s="1"/>
  <c r="U977" i="2"/>
  <c r="U1047" i="2" s="1"/>
  <c r="W979" i="2"/>
  <c r="W1049" i="2" s="1"/>
  <c r="U985" i="2"/>
  <c r="U1055" i="2" s="1"/>
  <c r="W987" i="2"/>
  <c r="W1057" i="2" s="1"/>
  <c r="AI976" i="2"/>
  <c r="AI1046" i="2" s="1"/>
  <c r="AG978" i="2"/>
  <c r="AG1048" i="2" s="1"/>
  <c r="AG982" i="2"/>
  <c r="AG1052" i="2" s="1"/>
  <c r="AI990" i="2"/>
  <c r="AI1060" i="2" s="1"/>
  <c r="H1286" i="2"/>
  <c r="H409" i="2"/>
  <c r="J1288" i="2"/>
  <c r="J411" i="2"/>
  <c r="E1291" i="2"/>
  <c r="E414" i="2"/>
  <c r="G1293" i="2"/>
  <c r="G416" i="2"/>
  <c r="P1291" i="2"/>
  <c r="P414" i="2"/>
  <c r="R1293" i="2"/>
  <c r="R416" i="2"/>
  <c r="M1296" i="2"/>
  <c r="M419" i="2"/>
  <c r="O1298" i="2"/>
  <c r="O421" i="2"/>
  <c r="Q1300" i="2"/>
  <c r="Q423" i="2"/>
  <c r="S1302" i="2"/>
  <c r="S425" i="2"/>
  <c r="N1305" i="2"/>
  <c r="N428" i="2"/>
  <c r="P1307" i="2"/>
  <c r="P430" i="2"/>
  <c r="R1309" i="2"/>
  <c r="R432" i="2"/>
  <c r="M1312" i="2"/>
  <c r="M435" i="2"/>
  <c r="O1314" i="2"/>
  <c r="O437" i="2"/>
  <c r="Z1286" i="2"/>
  <c r="Z409" i="2"/>
  <c r="U1289" i="2"/>
  <c r="U412" i="2"/>
  <c r="W1291" i="2"/>
  <c r="W414" i="2"/>
  <c r="X1292" i="2"/>
  <c r="X415" i="2"/>
  <c r="AA1295" i="2"/>
  <c r="AA418" i="2"/>
  <c r="W1299" i="2"/>
  <c r="W422" i="2"/>
  <c r="Z1302" i="2"/>
  <c r="Z425" i="2"/>
  <c r="U1305" i="2"/>
  <c r="U428" i="2"/>
  <c r="X1308" i="2"/>
  <c r="X431" i="2"/>
  <c r="Z1310" i="2"/>
  <c r="Z433" i="2"/>
  <c r="U1313" i="2"/>
  <c r="U436" i="2"/>
  <c r="W1315" i="2"/>
  <c r="W438" i="2"/>
  <c r="AF1287" i="2"/>
  <c r="AF410" i="2"/>
  <c r="AH1289" i="2"/>
  <c r="AH412" i="2"/>
  <c r="AC1292" i="2"/>
  <c r="AC415" i="2"/>
  <c r="AF1295" i="2"/>
  <c r="AF418" i="2"/>
  <c r="AI1298" i="2"/>
  <c r="AI421" i="2"/>
  <c r="AF1303" i="2"/>
  <c r="AF426" i="2"/>
  <c r="AF1311" i="2"/>
  <c r="AF434" i="2"/>
  <c r="V1308" i="2"/>
  <c r="V431" i="2"/>
  <c r="AC1000" i="2"/>
  <c r="AC1070" i="2" s="1"/>
  <c r="M1000" i="2"/>
  <c r="M1070" i="2" s="1"/>
  <c r="S1000" i="2"/>
  <c r="S1070" i="2" s="1"/>
  <c r="AE1000" i="2"/>
  <c r="AE1070" i="2" s="1"/>
  <c r="S971" i="2"/>
  <c r="E444" i="2"/>
  <c r="E446" i="2"/>
  <c r="G448" i="2"/>
  <c r="I450" i="2"/>
  <c r="K452" i="2"/>
  <c r="F455" i="2"/>
  <c r="H457" i="2"/>
  <c r="J459" i="2"/>
  <c r="E462" i="2"/>
  <c r="G464" i="2"/>
  <c r="I466" i="2"/>
  <c r="K468" i="2"/>
  <c r="F471" i="2"/>
  <c r="H473" i="2"/>
  <c r="M445" i="2"/>
  <c r="O447" i="2"/>
  <c r="Q449" i="2"/>
  <c r="Q451" i="2"/>
  <c r="S453" i="2"/>
  <c r="S455" i="2"/>
  <c r="N458" i="2"/>
  <c r="P460" i="2"/>
  <c r="R462" i="2"/>
  <c r="M465" i="2"/>
  <c r="M467" i="2"/>
  <c r="O469" i="2"/>
  <c r="O471" i="2"/>
  <c r="O473" i="2"/>
  <c r="Y444" i="2"/>
  <c r="Y446" i="2"/>
  <c r="AA448" i="2"/>
  <c r="V451" i="2"/>
  <c r="X453" i="2"/>
  <c r="Z455" i="2"/>
  <c r="U458" i="2"/>
  <c r="U460" i="2"/>
  <c r="U462" i="2"/>
  <c r="W464" i="2"/>
  <c r="W466" i="2"/>
  <c r="Y468" i="2"/>
  <c r="Y470" i="2"/>
  <c r="Y472" i="2"/>
  <c r="Y474" i="2"/>
  <c r="AG445" i="2"/>
  <c r="AG447" i="2"/>
  <c r="AI449" i="2"/>
  <c r="AI451" i="2"/>
  <c r="AD454" i="2"/>
  <c r="AG455" i="2"/>
  <c r="J445" i="2"/>
  <c r="E448" i="2"/>
  <c r="G450" i="2"/>
  <c r="I452" i="2"/>
  <c r="K454" i="2"/>
  <c r="F457" i="2"/>
  <c r="H459" i="2"/>
  <c r="J461" i="2"/>
  <c r="E464" i="2"/>
  <c r="G466" i="2"/>
  <c r="I468" i="2"/>
  <c r="K470" i="2"/>
  <c r="F473" i="2"/>
  <c r="N444" i="2"/>
  <c r="P446" i="2"/>
  <c r="R448" i="2"/>
  <c r="O451" i="2"/>
  <c r="Q453" i="2"/>
  <c r="N456" i="2"/>
  <c r="P458" i="2"/>
  <c r="R460" i="2"/>
  <c r="M463" i="2"/>
  <c r="O465" i="2"/>
  <c r="S467" i="2"/>
  <c r="P470" i="2"/>
  <c r="M473" i="2"/>
  <c r="W444" i="2"/>
  <c r="AA446" i="2"/>
  <c r="V449" i="2"/>
  <c r="X451" i="2"/>
  <c r="Z453" i="2"/>
  <c r="U456" i="2"/>
  <c r="W458" i="2"/>
  <c r="V461" i="2"/>
  <c r="X463" i="2"/>
  <c r="U466" i="2"/>
  <c r="W468" i="2"/>
  <c r="AA470" i="2"/>
  <c r="X473" i="2"/>
  <c r="AC445" i="2"/>
  <c r="AI447" i="2"/>
  <c r="AF450" i="2"/>
  <c r="AH452" i="2"/>
  <c r="AI455" i="2"/>
  <c r="AI457" i="2"/>
  <c r="AD460" i="2"/>
  <c r="AD462" i="2"/>
  <c r="AF464" i="2"/>
  <c r="AH466" i="2"/>
  <c r="AH468" i="2"/>
  <c r="AC471" i="2"/>
  <c r="AG473" i="2"/>
  <c r="AF456" i="2"/>
  <c r="AH458" i="2"/>
  <c r="AE461" i="2"/>
  <c r="AG463" i="2"/>
  <c r="AI465" i="2"/>
  <c r="AF468" i="2"/>
  <c r="AH470" i="2"/>
  <c r="AH472" i="2"/>
  <c r="M474" i="2"/>
  <c r="V474" i="2"/>
  <c r="AE474" i="2"/>
  <c r="G444" i="2"/>
  <c r="I446" i="2"/>
  <c r="K448" i="2"/>
  <c r="F451" i="2"/>
  <c r="H453" i="2"/>
  <c r="J455" i="2"/>
  <c r="E458" i="2"/>
  <c r="G460" i="2"/>
  <c r="I462" i="2"/>
  <c r="K464" i="2"/>
  <c r="F467" i="2"/>
  <c r="H469" i="2"/>
  <c r="J471" i="2"/>
  <c r="E474" i="2"/>
  <c r="Q445" i="2"/>
  <c r="Q447" i="2"/>
  <c r="N450" i="2"/>
  <c r="N452" i="2"/>
  <c r="P454" i="2"/>
  <c r="P456" i="2"/>
  <c r="R458" i="2"/>
  <c r="M461" i="2"/>
  <c r="O463" i="2"/>
  <c r="Q465" i="2"/>
  <c r="Q467" i="2"/>
  <c r="Q469" i="2"/>
  <c r="Q471" i="2"/>
  <c r="S473" i="2"/>
  <c r="V445" i="2"/>
  <c r="V447" i="2"/>
  <c r="X449" i="2"/>
  <c r="Z451" i="2"/>
  <c r="U454" i="2"/>
  <c r="W456" i="2"/>
  <c r="Y458" i="2"/>
  <c r="Y460" i="2"/>
  <c r="Y462" i="2"/>
  <c r="AA464" i="2"/>
  <c r="AA466" i="2"/>
  <c r="V469" i="2"/>
  <c r="V471" i="2"/>
  <c r="V473" i="2"/>
  <c r="AD444" i="2"/>
  <c r="AD446" i="2"/>
  <c r="AD448" i="2"/>
  <c r="AD450" i="2"/>
  <c r="AF452" i="2"/>
  <c r="AF454" i="2"/>
  <c r="F445" i="2"/>
  <c r="H447" i="2"/>
  <c r="J449" i="2"/>
  <c r="E452" i="2"/>
  <c r="G454" i="2"/>
  <c r="I456" i="2"/>
  <c r="K458" i="2"/>
  <c r="F461" i="2"/>
  <c r="H463" i="2"/>
  <c r="J465" i="2"/>
  <c r="E468" i="2"/>
  <c r="G470" i="2"/>
  <c r="I472" i="2"/>
  <c r="I474" i="2"/>
  <c r="S445" i="2"/>
  <c r="N448" i="2"/>
  <c r="R450" i="2"/>
  <c r="M453" i="2"/>
  <c r="Q455" i="2"/>
  <c r="S457" i="2"/>
  <c r="N460" i="2"/>
  <c r="P462" i="2"/>
  <c r="R464" i="2"/>
  <c r="O467" i="2"/>
  <c r="S469" i="2"/>
  <c r="P472" i="2"/>
  <c r="R474" i="2"/>
  <c r="U446" i="2"/>
  <c r="Y448" i="2"/>
  <c r="AA450" i="2"/>
  <c r="V453" i="2"/>
  <c r="X455" i="2"/>
  <c r="Z457" i="2"/>
  <c r="W460" i="2"/>
  <c r="AA462" i="2"/>
  <c r="V465" i="2"/>
  <c r="Z467" i="2"/>
  <c r="W470" i="2"/>
  <c r="AA472" i="2"/>
  <c r="AF444" i="2"/>
  <c r="AC447" i="2"/>
  <c r="AG449" i="2"/>
  <c r="AD452" i="2"/>
  <c r="AH454" i="2"/>
  <c r="AE457" i="2"/>
  <c r="AG459" i="2"/>
  <c r="AG461" i="2"/>
  <c r="AI463" i="2"/>
  <c r="AD466" i="2"/>
  <c r="AD468" i="2"/>
  <c r="AF470" i="2"/>
  <c r="AC473" i="2"/>
  <c r="AC457" i="2"/>
  <c r="AE459" i="2"/>
  <c r="AI461" i="2"/>
  <c r="AD464" i="2"/>
  <c r="AF466" i="2"/>
  <c r="AC469" i="2"/>
  <c r="AE471" i="2"/>
  <c r="AE473" i="2"/>
  <c r="F474" i="2"/>
  <c r="J474" i="2"/>
  <c r="S474" i="2"/>
  <c r="AC474" i="2"/>
  <c r="G1001" i="2"/>
  <c r="N1001" i="2"/>
  <c r="Y1001" i="2"/>
  <c r="AH1001" i="2"/>
  <c r="J1001" i="2"/>
  <c r="S1001" i="2"/>
  <c r="AC1001" i="2"/>
  <c r="I1001" i="2"/>
  <c r="W1001" i="2"/>
  <c r="Q1000" i="2"/>
  <c r="Q1070" i="2" s="1"/>
  <c r="AI1000" i="2"/>
  <c r="AI1070" i="2" s="1"/>
  <c r="E902" i="2"/>
  <c r="E937" i="2" s="1"/>
  <c r="F903" i="2"/>
  <c r="F938" i="2" s="1"/>
  <c r="G904" i="2"/>
  <c r="G939" i="2" s="1"/>
  <c r="H905" i="2"/>
  <c r="H940" i="2" s="1"/>
  <c r="I906" i="2"/>
  <c r="I941" i="2" s="1"/>
  <c r="J907" i="2"/>
  <c r="J942" i="2" s="1"/>
  <c r="K908" i="2"/>
  <c r="K943" i="2" s="1"/>
  <c r="E910" i="2"/>
  <c r="E945" i="2" s="1"/>
  <c r="F911" i="2"/>
  <c r="F946" i="2" s="1"/>
  <c r="G912" i="2"/>
  <c r="G947" i="2" s="1"/>
  <c r="H913" i="2"/>
  <c r="H948" i="2" s="1"/>
  <c r="I914" i="2"/>
  <c r="I949" i="2" s="1"/>
  <c r="J915" i="2"/>
  <c r="J950" i="2" s="1"/>
  <c r="K916" i="2"/>
  <c r="K951" i="2" s="1"/>
  <c r="E918" i="2"/>
  <c r="E953" i="2" s="1"/>
  <c r="F919" i="2"/>
  <c r="F954" i="2" s="1"/>
  <c r="G920" i="2"/>
  <c r="G955" i="2" s="1"/>
  <c r="H921" i="2"/>
  <c r="H956" i="2" s="1"/>
  <c r="I922" i="2"/>
  <c r="I957" i="2" s="1"/>
  <c r="J923" i="2"/>
  <c r="J958" i="2" s="1"/>
  <c r="K924" i="2"/>
  <c r="K959" i="2" s="1"/>
  <c r="E926" i="2"/>
  <c r="E961" i="2" s="1"/>
  <c r="F927" i="2"/>
  <c r="F962" i="2" s="1"/>
  <c r="G928" i="2"/>
  <c r="G963" i="2" s="1"/>
  <c r="H929" i="2"/>
  <c r="H964" i="2" s="1"/>
  <c r="I930" i="2"/>
  <c r="I965" i="2" s="1"/>
  <c r="R902" i="2"/>
  <c r="R937" i="2" s="1"/>
  <c r="S903" i="2"/>
  <c r="S938" i="2" s="1"/>
  <c r="M905" i="2"/>
  <c r="M940" i="2" s="1"/>
  <c r="N906" i="2"/>
  <c r="N941" i="2" s="1"/>
  <c r="O907" i="2"/>
  <c r="O942" i="2" s="1"/>
  <c r="P908" i="2"/>
  <c r="P943" i="2" s="1"/>
  <c r="Q909" i="2"/>
  <c r="Q944" i="2" s="1"/>
  <c r="R910" i="2"/>
  <c r="R945" i="2" s="1"/>
  <c r="S911" i="2"/>
  <c r="S946" i="2" s="1"/>
  <c r="M913" i="2"/>
  <c r="M948" i="2" s="1"/>
  <c r="N914" i="2"/>
  <c r="N949" i="2" s="1"/>
  <c r="O915" i="2"/>
  <c r="O950" i="2" s="1"/>
  <c r="P916" i="2"/>
  <c r="P951" i="2" s="1"/>
  <c r="Q917" i="2"/>
  <c r="Q952" i="2" s="1"/>
  <c r="R918" i="2"/>
  <c r="R953" i="2" s="1"/>
  <c r="S919" i="2"/>
  <c r="S954" i="2" s="1"/>
  <c r="M921" i="2"/>
  <c r="M956" i="2" s="1"/>
  <c r="N922" i="2"/>
  <c r="N957" i="2" s="1"/>
  <c r="O923" i="2"/>
  <c r="O958" i="2" s="1"/>
  <c r="P924" i="2"/>
  <c r="P959" i="2" s="1"/>
  <c r="Q925" i="2"/>
  <c r="Q960" i="2" s="1"/>
  <c r="R926" i="2"/>
  <c r="R961" i="2" s="1"/>
  <c r="S927" i="2"/>
  <c r="S962" i="2" s="1"/>
  <c r="M929" i="2"/>
  <c r="M964" i="2" s="1"/>
  <c r="N930" i="2"/>
  <c r="N965" i="2" s="1"/>
  <c r="Y902" i="2"/>
  <c r="Y937" i="2" s="1"/>
  <c r="Z903" i="2"/>
  <c r="Z938" i="2" s="1"/>
  <c r="AA904" i="2"/>
  <c r="AA939" i="2" s="1"/>
  <c r="U906" i="2"/>
  <c r="U941" i="2" s="1"/>
  <c r="V907" i="2"/>
  <c r="V942" i="2" s="1"/>
  <c r="W908" i="2"/>
  <c r="W943" i="2" s="1"/>
  <c r="X909" i="2"/>
  <c r="X944" i="2" s="1"/>
  <c r="Y910" i="2"/>
  <c r="Y945" i="2" s="1"/>
  <c r="Z911" i="2"/>
  <c r="Z946" i="2" s="1"/>
  <c r="AA912" i="2"/>
  <c r="AA947" i="2" s="1"/>
  <c r="U914" i="2"/>
  <c r="U949" i="2" s="1"/>
  <c r="V915" i="2"/>
  <c r="V950" i="2" s="1"/>
  <c r="W916" i="2"/>
  <c r="W951" i="2" s="1"/>
  <c r="X917" i="2"/>
  <c r="X952" i="2" s="1"/>
  <c r="Y918" i="2"/>
  <c r="Y953" i="2" s="1"/>
  <c r="Z919" i="2"/>
  <c r="Z954" i="2" s="1"/>
  <c r="AA920" i="2"/>
  <c r="AA955" i="2" s="1"/>
  <c r="U922" i="2"/>
  <c r="U957" i="2" s="1"/>
  <c r="V923" i="2"/>
  <c r="V958" i="2" s="1"/>
  <c r="W924" i="2"/>
  <c r="W959" i="2" s="1"/>
  <c r="X925" i="2"/>
  <c r="X960" i="2" s="1"/>
  <c r="Y926" i="2"/>
  <c r="Y961" i="2" s="1"/>
  <c r="Z927" i="2"/>
  <c r="Z962" i="2" s="1"/>
  <c r="AA928" i="2"/>
  <c r="AA963" i="2" s="1"/>
  <c r="U930" i="2"/>
  <c r="U965" i="2" s="1"/>
  <c r="AF902" i="2"/>
  <c r="AF937" i="2" s="1"/>
  <c r="AG903" i="2"/>
  <c r="AG938" i="2" s="1"/>
  <c r="AG905" i="2"/>
  <c r="AG940" i="2" s="1"/>
  <c r="AC907" i="2"/>
  <c r="AC942" i="2" s="1"/>
  <c r="AH908" i="2"/>
  <c r="AH943" i="2" s="1"/>
  <c r="AI909" i="2"/>
  <c r="AI944" i="2" s="1"/>
  <c r="AD912" i="2"/>
  <c r="AD947" i="2" s="1"/>
  <c r="AI913" i="2"/>
  <c r="AI948" i="2" s="1"/>
  <c r="AE915" i="2"/>
  <c r="AE950" i="2" s="1"/>
  <c r="AF916" i="2"/>
  <c r="AF951" i="2" s="1"/>
  <c r="AG917" i="2"/>
  <c r="AG952" i="2" s="1"/>
  <c r="AF920" i="2"/>
  <c r="AF955" i="2" s="1"/>
  <c r="AD922" i="2"/>
  <c r="AD957" i="2" s="1"/>
  <c r="AE923" i="2"/>
  <c r="AE958" i="2" s="1"/>
  <c r="AD910" i="2"/>
  <c r="AD945" i="2" s="1"/>
  <c r="AF918" i="2"/>
  <c r="AF953" i="2" s="1"/>
  <c r="AF924" i="2"/>
  <c r="AF959" i="2" s="1"/>
  <c r="AH926" i="2"/>
  <c r="AH961" i="2" s="1"/>
  <c r="AC929" i="2"/>
  <c r="AC964" i="2" s="1"/>
  <c r="F1000" i="2"/>
  <c r="F1070" i="2" s="1"/>
  <c r="O1000" i="2"/>
  <c r="O1070" i="2" s="1"/>
  <c r="X1000" i="2"/>
  <c r="X1070" i="2" s="1"/>
  <c r="AG1000" i="2"/>
  <c r="AG1070" i="2" s="1"/>
  <c r="K902" i="2"/>
  <c r="K937" i="2" s="1"/>
  <c r="E904" i="2"/>
  <c r="E939" i="2" s="1"/>
  <c r="F905" i="2"/>
  <c r="F940" i="2" s="1"/>
  <c r="G906" i="2"/>
  <c r="G941" i="2" s="1"/>
  <c r="H907" i="2"/>
  <c r="H942" i="2" s="1"/>
  <c r="I908" i="2"/>
  <c r="I943" i="2" s="1"/>
  <c r="J909" i="2"/>
  <c r="J944" i="2" s="1"/>
  <c r="K910" i="2"/>
  <c r="K945" i="2" s="1"/>
  <c r="E912" i="2"/>
  <c r="E947" i="2" s="1"/>
  <c r="F913" i="2"/>
  <c r="F948" i="2" s="1"/>
  <c r="G914" i="2"/>
  <c r="G949" i="2" s="1"/>
  <c r="H915" i="2"/>
  <c r="H950" i="2" s="1"/>
  <c r="I916" i="2"/>
  <c r="I951" i="2" s="1"/>
  <c r="J917" i="2"/>
  <c r="J952" i="2" s="1"/>
  <c r="K918" i="2"/>
  <c r="K953" i="2" s="1"/>
  <c r="E920" i="2"/>
  <c r="E955" i="2" s="1"/>
  <c r="F921" i="2"/>
  <c r="F956" i="2" s="1"/>
  <c r="G922" i="2"/>
  <c r="G957" i="2" s="1"/>
  <c r="H923" i="2"/>
  <c r="H958" i="2" s="1"/>
  <c r="I924" i="2"/>
  <c r="I959" i="2" s="1"/>
  <c r="J925" i="2"/>
  <c r="J960" i="2" s="1"/>
  <c r="K926" i="2"/>
  <c r="K961" i="2" s="1"/>
  <c r="E928" i="2"/>
  <c r="E963" i="2" s="1"/>
  <c r="F929" i="2"/>
  <c r="F964" i="2" s="1"/>
  <c r="G930" i="2"/>
  <c r="G965" i="2" s="1"/>
  <c r="P902" i="2"/>
  <c r="P937" i="2" s="1"/>
  <c r="Q903" i="2"/>
  <c r="Q938" i="2" s="1"/>
  <c r="R904" i="2"/>
  <c r="R939" i="2" s="1"/>
  <c r="S905" i="2"/>
  <c r="S940" i="2" s="1"/>
  <c r="M907" i="2"/>
  <c r="M942" i="2" s="1"/>
  <c r="N908" i="2"/>
  <c r="N943" i="2" s="1"/>
  <c r="O909" i="2"/>
  <c r="O944" i="2" s="1"/>
  <c r="P910" i="2"/>
  <c r="P945" i="2" s="1"/>
  <c r="Q911" i="2"/>
  <c r="Q946" i="2" s="1"/>
  <c r="R912" i="2"/>
  <c r="R947" i="2" s="1"/>
  <c r="S913" i="2"/>
  <c r="S948" i="2" s="1"/>
  <c r="M915" i="2"/>
  <c r="M950" i="2" s="1"/>
  <c r="N916" i="2"/>
  <c r="N951" i="2" s="1"/>
  <c r="O917" i="2"/>
  <c r="O952" i="2" s="1"/>
  <c r="P918" i="2"/>
  <c r="P953" i="2" s="1"/>
  <c r="Q919" i="2"/>
  <c r="Q954" i="2" s="1"/>
  <c r="R920" i="2"/>
  <c r="R955" i="2" s="1"/>
  <c r="S921" i="2"/>
  <c r="S956" i="2" s="1"/>
  <c r="M923" i="2"/>
  <c r="M958" i="2" s="1"/>
  <c r="N924" i="2"/>
  <c r="N959" i="2" s="1"/>
  <c r="O925" i="2"/>
  <c r="O960" i="2" s="1"/>
  <c r="P926" i="2"/>
  <c r="P961" i="2" s="1"/>
  <c r="Q927" i="2"/>
  <c r="Q962" i="2" s="1"/>
  <c r="R928" i="2"/>
  <c r="R963" i="2" s="1"/>
  <c r="S929" i="2"/>
  <c r="S964" i="2" s="1"/>
  <c r="W902" i="2"/>
  <c r="W937" i="2" s="1"/>
  <c r="X903" i="2"/>
  <c r="X938" i="2" s="1"/>
  <c r="Y904" i="2"/>
  <c r="Y939" i="2" s="1"/>
  <c r="Z905" i="2"/>
  <c r="Z940" i="2" s="1"/>
  <c r="AA906" i="2"/>
  <c r="AA941" i="2" s="1"/>
  <c r="U908" i="2"/>
  <c r="U943" i="2" s="1"/>
  <c r="V909" i="2"/>
  <c r="V944" i="2" s="1"/>
  <c r="W910" i="2"/>
  <c r="W945" i="2" s="1"/>
  <c r="X911" i="2"/>
  <c r="X946" i="2" s="1"/>
  <c r="Y912" i="2"/>
  <c r="Y947" i="2" s="1"/>
  <c r="Z913" i="2"/>
  <c r="Z948" i="2" s="1"/>
  <c r="AA914" i="2"/>
  <c r="AA949" i="2" s="1"/>
  <c r="U916" i="2"/>
  <c r="U951" i="2" s="1"/>
  <c r="V917" i="2"/>
  <c r="V952" i="2" s="1"/>
  <c r="W918" i="2"/>
  <c r="W953" i="2" s="1"/>
  <c r="X919" i="2"/>
  <c r="X954" i="2" s="1"/>
  <c r="Y920" i="2"/>
  <c r="Y955" i="2" s="1"/>
  <c r="Z921" i="2"/>
  <c r="Z956" i="2" s="1"/>
  <c r="AA922" i="2"/>
  <c r="AA957" i="2" s="1"/>
  <c r="U924" i="2"/>
  <c r="U959" i="2" s="1"/>
  <c r="V925" i="2"/>
  <c r="V960" i="2" s="1"/>
  <c r="W926" i="2"/>
  <c r="W961" i="2" s="1"/>
  <c r="X927" i="2"/>
  <c r="X962" i="2" s="1"/>
  <c r="Y928" i="2"/>
  <c r="Y963" i="2" s="1"/>
  <c r="Z929" i="2"/>
  <c r="Z964" i="2" s="1"/>
  <c r="AA930" i="2"/>
  <c r="AA965" i="2" s="1"/>
  <c r="AD902" i="2"/>
  <c r="AD937" i="2" s="1"/>
  <c r="AE903" i="2"/>
  <c r="AE938" i="2" s="1"/>
  <c r="AE905" i="2"/>
  <c r="AE940" i="2" s="1"/>
  <c r="AH906" i="2"/>
  <c r="AH941" i="2" s="1"/>
  <c r="AI907" i="2"/>
  <c r="AI942" i="2" s="1"/>
  <c r="AG909" i="2"/>
  <c r="AG944" i="2" s="1"/>
  <c r="AE911" i="2"/>
  <c r="AE946" i="2" s="1"/>
  <c r="AG913" i="2"/>
  <c r="AG948" i="2" s="1"/>
  <c r="AH914" i="2"/>
  <c r="AH949" i="2" s="1"/>
  <c r="AD916" i="2"/>
  <c r="AD951" i="2" s="1"/>
  <c r="AE917" i="2"/>
  <c r="AE952" i="2" s="1"/>
  <c r="AD920" i="2"/>
  <c r="AD955" i="2" s="1"/>
  <c r="AI921" i="2"/>
  <c r="AI956" i="2" s="1"/>
  <c r="AC923" i="2"/>
  <c r="AC958" i="2" s="1"/>
  <c r="AF904" i="2"/>
  <c r="AF939" i="2" s="1"/>
  <c r="AF908" i="2"/>
  <c r="AF943" i="2" s="1"/>
  <c r="AI911" i="2"/>
  <c r="AI946" i="2" s="1"/>
  <c r="AI917" i="2"/>
  <c r="AI952" i="2" s="1"/>
  <c r="AG919" i="2"/>
  <c r="AG954" i="2" s="1"/>
  <c r="AG923" i="2"/>
  <c r="AG958" i="2" s="1"/>
  <c r="AE925" i="2"/>
  <c r="AE960" i="2" s="1"/>
  <c r="AF926" i="2"/>
  <c r="AF961" i="2" s="1"/>
  <c r="AG927" i="2"/>
  <c r="AG962" i="2" s="1"/>
  <c r="AH928" i="2"/>
  <c r="AH963" i="2" s="1"/>
  <c r="AI929" i="2"/>
  <c r="AI964" i="2" s="1"/>
  <c r="AI903" i="2"/>
  <c r="AI938" i="2" s="1"/>
  <c r="AG911" i="2"/>
  <c r="AG946" i="2" s="1"/>
  <c r="AE919" i="2"/>
  <c r="AE954" i="2" s="1"/>
  <c r="AC925" i="2"/>
  <c r="AC960" i="2" s="1"/>
  <c r="AE927" i="2"/>
  <c r="AE962" i="2" s="1"/>
  <c r="AG929" i="2"/>
  <c r="AG964" i="2" s="1"/>
  <c r="K444" i="2"/>
  <c r="F447" i="2"/>
  <c r="H449" i="2"/>
  <c r="J451" i="2"/>
  <c r="E454" i="2"/>
  <c r="G456" i="2"/>
  <c r="I458" i="2"/>
  <c r="K460" i="2"/>
  <c r="F463" i="2"/>
  <c r="H465" i="2"/>
  <c r="J467" i="2"/>
  <c r="E470" i="2"/>
  <c r="G472" i="2"/>
  <c r="K474" i="2"/>
  <c r="N446" i="2"/>
  <c r="P448" i="2"/>
  <c r="P450" i="2"/>
  <c r="R452" i="2"/>
  <c r="R454" i="2"/>
  <c r="M457" i="2"/>
  <c r="O459" i="2"/>
  <c r="Q461" i="2"/>
  <c r="S463" i="2"/>
  <c r="N466" i="2"/>
  <c r="N468" i="2"/>
  <c r="N470" i="2"/>
  <c r="N472" i="2"/>
  <c r="P474" i="2"/>
  <c r="Z445" i="2"/>
  <c r="Z447" i="2"/>
  <c r="U450" i="2"/>
  <c r="W452" i="2"/>
  <c r="Y454" i="2"/>
  <c r="AA456" i="2"/>
  <c r="V459" i="2"/>
  <c r="AA460" i="2"/>
  <c r="V463" i="2"/>
  <c r="X465" i="2"/>
  <c r="X467" i="2"/>
  <c r="X469" i="2"/>
  <c r="X471" i="2"/>
  <c r="Z473" i="2"/>
  <c r="AH444" i="2"/>
  <c r="AH446" i="2"/>
  <c r="AH448" i="2"/>
  <c r="AH450" i="2"/>
  <c r="AC453" i="2"/>
  <c r="AC455" i="2"/>
  <c r="I444" i="2"/>
  <c r="K446" i="2"/>
  <c r="F449" i="2"/>
  <c r="H451" i="2"/>
  <c r="J453" i="2"/>
  <c r="E456" i="2"/>
  <c r="G458" i="2"/>
  <c r="I460" i="2"/>
  <c r="K462" i="2"/>
  <c r="F465" i="2"/>
  <c r="H467" i="2"/>
  <c r="J469" i="2"/>
  <c r="E472" i="2"/>
  <c r="G474" i="2"/>
  <c r="O445" i="2"/>
  <c r="S447" i="2"/>
  <c r="S449" i="2"/>
  <c r="P452" i="2"/>
  <c r="M455" i="2"/>
  <c r="O457" i="2"/>
  <c r="Q459" i="2"/>
  <c r="S461" i="2"/>
  <c r="N464" i="2"/>
  <c r="R466" i="2"/>
  <c r="M469" i="2"/>
  <c r="S471" i="2"/>
  <c r="N474" i="2"/>
  <c r="X445" i="2"/>
  <c r="U448" i="2"/>
  <c r="W450" i="2"/>
  <c r="Y452" i="2"/>
  <c r="AA454" i="2"/>
  <c r="V457" i="2"/>
  <c r="Z459" i="2"/>
  <c r="W462" i="2"/>
  <c r="Y464" i="2"/>
  <c r="V467" i="2"/>
  <c r="Z469" i="2"/>
  <c r="W472" i="2"/>
  <c r="AA474" i="2"/>
  <c r="AF446" i="2"/>
  <c r="AC449" i="2"/>
  <c r="AG451" i="2"/>
  <c r="AI453" i="2"/>
  <c r="AH456" i="2"/>
  <c r="AC459" i="2"/>
  <c r="AC461" i="2"/>
  <c r="AE463" i="2"/>
  <c r="AG465" i="2"/>
  <c r="AG467" i="2"/>
  <c r="AI469" i="2"/>
  <c r="AF472" i="2"/>
  <c r="AH474" i="2"/>
  <c r="AG457" i="2"/>
  <c r="AI459" i="2"/>
  <c r="AF462" i="2"/>
  <c r="AH464" i="2"/>
  <c r="AE467" i="2"/>
  <c r="AG469" i="2"/>
  <c r="AI471" i="2"/>
  <c r="AI473" i="2"/>
  <c r="Q474" i="2"/>
  <c r="Z474" i="2"/>
  <c r="AI474" i="2"/>
  <c r="H445" i="2"/>
  <c r="J447" i="2"/>
  <c r="E450" i="2"/>
  <c r="G452" i="2"/>
  <c r="I454" i="2"/>
  <c r="K456" i="2"/>
  <c r="F459" i="2"/>
  <c r="H461" i="2"/>
  <c r="J463" i="2"/>
  <c r="E466" i="2"/>
  <c r="G468" i="2"/>
  <c r="I470" i="2"/>
  <c r="K472" i="2"/>
  <c r="P444" i="2"/>
  <c r="R446" i="2"/>
  <c r="M449" i="2"/>
  <c r="M451" i="2"/>
  <c r="O453" i="2"/>
  <c r="O455" i="2"/>
  <c r="Q457" i="2"/>
  <c r="S459" i="2"/>
  <c r="N462" i="2"/>
  <c r="P464" i="2"/>
  <c r="P466" i="2"/>
  <c r="R468" i="2"/>
  <c r="R470" i="2"/>
  <c r="R472" i="2"/>
  <c r="U444" i="2"/>
  <c r="W446" i="2"/>
  <c r="W448" i="2"/>
  <c r="Y450" i="2"/>
  <c r="AA452" i="2"/>
  <c r="V455" i="2"/>
  <c r="X457" i="2"/>
  <c r="X459" i="2"/>
  <c r="X461" i="2"/>
  <c r="Z463" i="2"/>
  <c r="Z465" i="2"/>
  <c r="U468" i="2"/>
  <c r="U470" i="2"/>
  <c r="U472" i="2"/>
  <c r="W474" i="2"/>
  <c r="AE445" i="2"/>
  <c r="AE447" i="2"/>
  <c r="AE449" i="2"/>
  <c r="AE451" i="2"/>
  <c r="AG453" i="2"/>
  <c r="AE455" i="2"/>
  <c r="G446" i="2"/>
  <c r="I448" i="2"/>
  <c r="K450" i="2"/>
  <c r="F453" i="2"/>
  <c r="H455" i="2"/>
  <c r="J457" i="2"/>
  <c r="E460" i="2"/>
  <c r="G462" i="2"/>
  <c r="I464" i="2"/>
  <c r="K466" i="2"/>
  <c r="F469" i="2"/>
  <c r="H471" i="2"/>
  <c r="J473" i="2"/>
  <c r="R444" i="2"/>
  <c r="M447" i="2"/>
  <c r="O449" i="2"/>
  <c r="S451" i="2"/>
  <c r="N454" i="2"/>
  <c r="R456" i="2"/>
  <c r="M459" i="2"/>
  <c r="O461" i="2"/>
  <c r="Q463" i="2"/>
  <c r="S465" i="2"/>
  <c r="P468" i="2"/>
  <c r="M471" i="2"/>
  <c r="Q473" i="2"/>
  <c r="AA444" i="2"/>
  <c r="X447" i="2"/>
  <c r="Z449" i="2"/>
  <c r="U452" i="2"/>
  <c r="W454" i="2"/>
  <c r="Y456" i="2"/>
  <c r="AA458" i="2"/>
  <c r="Z461" i="2"/>
  <c r="U464" i="2"/>
  <c r="Y466" i="2"/>
  <c r="AA468" i="2"/>
  <c r="Z471" i="2"/>
  <c r="U474" i="2"/>
  <c r="AI445" i="2"/>
  <c r="AF448" i="2"/>
  <c r="AC451" i="2"/>
  <c r="AE453" i="2"/>
  <c r="AD456" i="2"/>
  <c r="AF458" i="2"/>
  <c r="AH460" i="2"/>
  <c r="AH462" i="2"/>
  <c r="AC465" i="2"/>
  <c r="AC467" i="2"/>
  <c r="AE469" i="2"/>
  <c r="AG471" i="2"/>
  <c r="AD474" i="2"/>
  <c r="AD458" i="2"/>
  <c r="AF460" i="2"/>
  <c r="AC463" i="2"/>
  <c r="AE465" i="2"/>
  <c r="AI467" i="2"/>
  <c r="AD470" i="2"/>
  <c r="AD472" i="2"/>
  <c r="AF474" i="2"/>
  <c r="H474" i="2"/>
  <c r="O474" i="2"/>
  <c r="X474" i="2"/>
  <c r="AG474" i="2"/>
  <c r="K1001" i="2"/>
  <c r="R1001" i="2"/>
  <c r="U1001" i="2"/>
  <c r="AD1001" i="2"/>
  <c r="F1001" i="2"/>
  <c r="O1001" i="2"/>
  <c r="X1001" i="2"/>
  <c r="AG1001" i="2"/>
  <c r="E1001" i="2"/>
  <c r="P1001" i="2"/>
  <c r="AA1001" i="2"/>
  <c r="I902" i="2"/>
  <c r="I937" i="2" s="1"/>
  <c r="J903" i="2"/>
  <c r="J938" i="2" s="1"/>
  <c r="K904" i="2"/>
  <c r="K939" i="2" s="1"/>
  <c r="E906" i="2"/>
  <c r="E941" i="2" s="1"/>
  <c r="F907" i="2"/>
  <c r="F942" i="2" s="1"/>
  <c r="G908" i="2"/>
  <c r="G943" i="2" s="1"/>
  <c r="H909" i="2"/>
  <c r="H944" i="2" s="1"/>
  <c r="I910" i="2"/>
  <c r="I945" i="2" s="1"/>
  <c r="J911" i="2"/>
  <c r="J946" i="2" s="1"/>
  <c r="K912" i="2"/>
  <c r="K947" i="2" s="1"/>
  <c r="E914" i="2"/>
  <c r="E949" i="2" s="1"/>
  <c r="F915" i="2"/>
  <c r="F950" i="2" s="1"/>
  <c r="G916" i="2"/>
  <c r="G951" i="2" s="1"/>
  <c r="H917" i="2"/>
  <c r="H952" i="2" s="1"/>
  <c r="I918" i="2"/>
  <c r="I953" i="2" s="1"/>
  <c r="J919" i="2"/>
  <c r="J954" i="2" s="1"/>
  <c r="K920" i="2"/>
  <c r="K955" i="2" s="1"/>
  <c r="E922" i="2"/>
  <c r="E957" i="2" s="1"/>
  <c r="F923" i="2"/>
  <c r="F958" i="2" s="1"/>
  <c r="G924" i="2"/>
  <c r="G959" i="2" s="1"/>
  <c r="H925" i="2"/>
  <c r="H960" i="2" s="1"/>
  <c r="I926" i="2"/>
  <c r="I961" i="2" s="1"/>
  <c r="J927" i="2"/>
  <c r="J962" i="2" s="1"/>
  <c r="K928" i="2"/>
  <c r="K963" i="2" s="1"/>
  <c r="E930" i="2"/>
  <c r="E965" i="2" s="1"/>
  <c r="N902" i="2"/>
  <c r="N937" i="2" s="1"/>
  <c r="O903" i="2"/>
  <c r="O938" i="2" s="1"/>
  <c r="P904" i="2"/>
  <c r="P939" i="2" s="1"/>
  <c r="Q905" i="2"/>
  <c r="Q940" i="2" s="1"/>
  <c r="R906" i="2"/>
  <c r="R941" i="2" s="1"/>
  <c r="S907" i="2"/>
  <c r="S942" i="2" s="1"/>
  <c r="M909" i="2"/>
  <c r="M944" i="2" s="1"/>
  <c r="N910" i="2"/>
  <c r="N945" i="2" s="1"/>
  <c r="O911" i="2"/>
  <c r="O946" i="2" s="1"/>
  <c r="P912" i="2"/>
  <c r="P947" i="2" s="1"/>
  <c r="Q913" i="2"/>
  <c r="Q948" i="2" s="1"/>
  <c r="R914" i="2"/>
  <c r="R949" i="2" s="1"/>
  <c r="S915" i="2"/>
  <c r="S950" i="2" s="1"/>
  <c r="M917" i="2"/>
  <c r="M952" i="2" s="1"/>
  <c r="N918" i="2"/>
  <c r="N953" i="2" s="1"/>
  <c r="O919" i="2"/>
  <c r="O954" i="2" s="1"/>
  <c r="P920" i="2"/>
  <c r="P955" i="2" s="1"/>
  <c r="Q921" i="2"/>
  <c r="Q956" i="2" s="1"/>
  <c r="R922" i="2"/>
  <c r="R957" i="2" s="1"/>
  <c r="S923" i="2"/>
  <c r="S958" i="2" s="1"/>
  <c r="M925" i="2"/>
  <c r="M960" i="2" s="1"/>
  <c r="N926" i="2"/>
  <c r="N961" i="2" s="1"/>
  <c r="O927" i="2"/>
  <c r="O962" i="2" s="1"/>
  <c r="P928" i="2"/>
  <c r="P963" i="2" s="1"/>
  <c r="Q929" i="2"/>
  <c r="Q964" i="2" s="1"/>
  <c r="R930" i="2"/>
  <c r="R965" i="2" s="1"/>
  <c r="U902" i="2"/>
  <c r="U937" i="2" s="1"/>
  <c r="V903" i="2"/>
  <c r="V938" i="2" s="1"/>
  <c r="W904" i="2"/>
  <c r="W939" i="2" s="1"/>
  <c r="X905" i="2"/>
  <c r="X940" i="2" s="1"/>
  <c r="Y906" i="2"/>
  <c r="Y941" i="2" s="1"/>
  <c r="Z907" i="2"/>
  <c r="Z942" i="2" s="1"/>
  <c r="AA908" i="2"/>
  <c r="AA943" i="2" s="1"/>
  <c r="U910" i="2"/>
  <c r="U945" i="2" s="1"/>
  <c r="V911" i="2"/>
  <c r="V946" i="2" s="1"/>
  <c r="W912" i="2"/>
  <c r="W947" i="2" s="1"/>
  <c r="X913" i="2"/>
  <c r="X948" i="2" s="1"/>
  <c r="Y914" i="2"/>
  <c r="Y949" i="2" s="1"/>
  <c r="Z915" i="2"/>
  <c r="Z950" i="2" s="1"/>
  <c r="AA916" i="2"/>
  <c r="AA951" i="2" s="1"/>
  <c r="U918" i="2"/>
  <c r="U953" i="2" s="1"/>
  <c r="V919" i="2"/>
  <c r="V954" i="2" s="1"/>
  <c r="W920" i="2"/>
  <c r="W955" i="2" s="1"/>
  <c r="X921" i="2"/>
  <c r="X956" i="2" s="1"/>
  <c r="Y922" i="2"/>
  <c r="Y957" i="2" s="1"/>
  <c r="Z923" i="2"/>
  <c r="Z958" i="2" s="1"/>
  <c r="AA924" i="2"/>
  <c r="AA959" i="2" s="1"/>
  <c r="U926" i="2"/>
  <c r="U961" i="2" s="1"/>
  <c r="V927" i="2"/>
  <c r="V962" i="2" s="1"/>
  <c r="W928" i="2"/>
  <c r="W963" i="2" s="1"/>
  <c r="X929" i="2"/>
  <c r="X964" i="2" s="1"/>
  <c r="Y930" i="2"/>
  <c r="Y965" i="2" s="1"/>
  <c r="AC903" i="2"/>
  <c r="AC938" i="2" s="1"/>
  <c r="AH904" i="2"/>
  <c r="AH939" i="2" s="1"/>
  <c r="AD906" i="2"/>
  <c r="AD941" i="2" s="1"/>
  <c r="AG907" i="2"/>
  <c r="AG942" i="2" s="1"/>
  <c r="AE909" i="2"/>
  <c r="AE944" i="2" s="1"/>
  <c r="AH910" i="2"/>
  <c r="AH945" i="2" s="1"/>
  <c r="AE913" i="2"/>
  <c r="AE948" i="2" s="1"/>
  <c r="AF914" i="2"/>
  <c r="AF949" i="2" s="1"/>
  <c r="AI915" i="2"/>
  <c r="AI950" i="2" s="1"/>
  <c r="AC917" i="2"/>
  <c r="AC952" i="2" s="1"/>
  <c r="AH918" i="2"/>
  <c r="AH953" i="2" s="1"/>
  <c r="AG921" i="2"/>
  <c r="AG956" i="2" s="1"/>
  <c r="AH922" i="2"/>
  <c r="AH957" i="2" s="1"/>
  <c r="AD924" i="2"/>
  <c r="AD959" i="2" s="1"/>
  <c r="AC905" i="2"/>
  <c r="AC940" i="2" s="1"/>
  <c r="AF912" i="2"/>
  <c r="AF947" i="2" s="1"/>
  <c r="AI919" i="2"/>
  <c r="AI954" i="2" s="1"/>
  <c r="AG925" i="2"/>
  <c r="AG960" i="2" s="1"/>
  <c r="AI927" i="2"/>
  <c r="AI962" i="2" s="1"/>
  <c r="AD930" i="2"/>
  <c r="AD965" i="2" s="1"/>
  <c r="J1000" i="2"/>
  <c r="J1070" i="2" s="1"/>
  <c r="G902" i="2"/>
  <c r="G937" i="2" s="1"/>
  <c r="H903" i="2"/>
  <c r="H938" i="2" s="1"/>
  <c r="I904" i="2"/>
  <c r="I939" i="2" s="1"/>
  <c r="J905" i="2"/>
  <c r="J940" i="2" s="1"/>
  <c r="K906" i="2"/>
  <c r="K941" i="2" s="1"/>
  <c r="E908" i="2"/>
  <c r="E943" i="2" s="1"/>
  <c r="F909" i="2"/>
  <c r="F944" i="2" s="1"/>
  <c r="G910" i="2"/>
  <c r="G945" i="2" s="1"/>
  <c r="H911" i="2"/>
  <c r="H946" i="2" s="1"/>
  <c r="I912" i="2"/>
  <c r="I947" i="2" s="1"/>
  <c r="J913" i="2"/>
  <c r="J948" i="2" s="1"/>
  <c r="K914" i="2"/>
  <c r="K949" i="2" s="1"/>
  <c r="E916" i="2"/>
  <c r="E951" i="2" s="1"/>
  <c r="F917" i="2"/>
  <c r="F952" i="2" s="1"/>
  <c r="G918" i="2"/>
  <c r="G953" i="2" s="1"/>
  <c r="H919" i="2"/>
  <c r="H954" i="2" s="1"/>
  <c r="I920" i="2"/>
  <c r="I955" i="2" s="1"/>
  <c r="J921" i="2"/>
  <c r="J956" i="2" s="1"/>
  <c r="K922" i="2"/>
  <c r="K957" i="2" s="1"/>
  <c r="E924" i="2"/>
  <c r="E959" i="2" s="1"/>
  <c r="F925" i="2"/>
  <c r="F960" i="2" s="1"/>
  <c r="G926" i="2"/>
  <c r="G961" i="2" s="1"/>
  <c r="H927" i="2"/>
  <c r="H962" i="2" s="1"/>
  <c r="I928" i="2"/>
  <c r="I963" i="2" s="1"/>
  <c r="J929" i="2"/>
  <c r="J964" i="2" s="1"/>
  <c r="K930" i="2"/>
  <c r="K965" i="2" s="1"/>
  <c r="M903" i="2"/>
  <c r="M938" i="2" s="1"/>
  <c r="N904" i="2"/>
  <c r="N939" i="2" s="1"/>
  <c r="O905" i="2"/>
  <c r="O940" i="2" s="1"/>
  <c r="P906" i="2"/>
  <c r="P941" i="2" s="1"/>
  <c r="Q907" i="2"/>
  <c r="Q942" i="2" s="1"/>
  <c r="R908" i="2"/>
  <c r="R943" i="2" s="1"/>
  <c r="S909" i="2"/>
  <c r="S944" i="2" s="1"/>
  <c r="M911" i="2"/>
  <c r="M946" i="2" s="1"/>
  <c r="N912" i="2"/>
  <c r="N947" i="2" s="1"/>
  <c r="O913" i="2"/>
  <c r="O948" i="2" s="1"/>
  <c r="P914" i="2"/>
  <c r="P949" i="2" s="1"/>
  <c r="Q915" i="2"/>
  <c r="Q950" i="2" s="1"/>
  <c r="R916" i="2"/>
  <c r="R951" i="2" s="1"/>
  <c r="S917" i="2"/>
  <c r="S952" i="2" s="1"/>
  <c r="M919" i="2"/>
  <c r="M954" i="2" s="1"/>
  <c r="N920" i="2"/>
  <c r="N955" i="2" s="1"/>
  <c r="O921" i="2"/>
  <c r="O956" i="2" s="1"/>
  <c r="P922" i="2"/>
  <c r="P957" i="2" s="1"/>
  <c r="Q923" i="2"/>
  <c r="Q958" i="2" s="1"/>
  <c r="R924" i="2"/>
  <c r="R959" i="2" s="1"/>
  <c r="S925" i="2"/>
  <c r="S960" i="2" s="1"/>
  <c r="M927" i="2"/>
  <c r="M962" i="2" s="1"/>
  <c r="N928" i="2"/>
  <c r="N963" i="2" s="1"/>
  <c r="O929" i="2"/>
  <c r="O964" i="2" s="1"/>
  <c r="P930" i="2"/>
  <c r="P965" i="2" s="1"/>
  <c r="AA902" i="2"/>
  <c r="AA937" i="2" s="1"/>
  <c r="U904" i="2"/>
  <c r="U939" i="2" s="1"/>
  <c r="V905" i="2"/>
  <c r="V940" i="2" s="1"/>
  <c r="W906" i="2"/>
  <c r="W941" i="2" s="1"/>
  <c r="X907" i="2"/>
  <c r="X942" i="2" s="1"/>
  <c r="Y908" i="2"/>
  <c r="Y943" i="2" s="1"/>
  <c r="Z909" i="2"/>
  <c r="Z944" i="2" s="1"/>
  <c r="AA910" i="2"/>
  <c r="AA945" i="2" s="1"/>
  <c r="U912" i="2"/>
  <c r="U947" i="2" s="1"/>
  <c r="V913" i="2"/>
  <c r="V948" i="2" s="1"/>
  <c r="W914" i="2"/>
  <c r="W949" i="2" s="1"/>
  <c r="X915" i="2"/>
  <c r="X950" i="2" s="1"/>
  <c r="Y916" i="2"/>
  <c r="Y951" i="2" s="1"/>
  <c r="Z917" i="2"/>
  <c r="Z952" i="2" s="1"/>
  <c r="AA918" i="2"/>
  <c r="AA953" i="2" s="1"/>
  <c r="U920" i="2"/>
  <c r="U955" i="2" s="1"/>
  <c r="V921" i="2"/>
  <c r="V956" i="2" s="1"/>
  <c r="W922" i="2"/>
  <c r="W957" i="2" s="1"/>
  <c r="X923" i="2"/>
  <c r="X958" i="2" s="1"/>
  <c r="Y924" i="2"/>
  <c r="Y959" i="2" s="1"/>
  <c r="Z925" i="2"/>
  <c r="Z960" i="2" s="1"/>
  <c r="AA926" i="2"/>
  <c r="AA961" i="2" s="1"/>
  <c r="U928" i="2"/>
  <c r="U963" i="2" s="1"/>
  <c r="V929" i="2"/>
  <c r="V964" i="2" s="1"/>
  <c r="W930" i="2"/>
  <c r="W965" i="2" s="1"/>
  <c r="AH902" i="2"/>
  <c r="AH937" i="2" s="1"/>
  <c r="AD904" i="2"/>
  <c r="AD939" i="2" s="1"/>
  <c r="AI905" i="2"/>
  <c r="AI940" i="2" s="1"/>
  <c r="AE907" i="2"/>
  <c r="AE942" i="2" s="1"/>
  <c r="AC909" i="2"/>
  <c r="AC944" i="2" s="1"/>
  <c r="AF910" i="2"/>
  <c r="AF945" i="2" s="1"/>
  <c r="AH912" i="2"/>
  <c r="AH947" i="2" s="1"/>
  <c r="AD914" i="2"/>
  <c r="AD949" i="2" s="1"/>
  <c r="AG915" i="2"/>
  <c r="AG950" i="2" s="1"/>
  <c r="AH916" i="2"/>
  <c r="AH951" i="2" s="1"/>
  <c r="AD918" i="2"/>
  <c r="AD953" i="2" s="1"/>
  <c r="AE921" i="2"/>
  <c r="AE956" i="2" s="1"/>
  <c r="AF922" i="2"/>
  <c r="AF957" i="2" s="1"/>
  <c r="AI923" i="2"/>
  <c r="AI958" i="2" s="1"/>
  <c r="AF906" i="2"/>
  <c r="AF941" i="2" s="1"/>
  <c r="AC911" i="2"/>
  <c r="AC946" i="2" s="1"/>
  <c r="AC913" i="2"/>
  <c r="AC948" i="2" s="1"/>
  <c r="AC919" i="2"/>
  <c r="AC954" i="2" s="1"/>
  <c r="AH920" i="2"/>
  <c r="AH955" i="2" s="1"/>
  <c r="AH924" i="2"/>
  <c r="AH959" i="2" s="1"/>
  <c r="AI925" i="2"/>
  <c r="AI960" i="2" s="1"/>
  <c r="AC927" i="2"/>
  <c r="AC962" i="2" s="1"/>
  <c r="AD928" i="2"/>
  <c r="AD963" i="2" s="1"/>
  <c r="AE929" i="2"/>
  <c r="AE964" i="2" s="1"/>
  <c r="AF930" i="2"/>
  <c r="AF965" i="2" s="1"/>
  <c r="AD908" i="2"/>
  <c r="AD943" i="2" s="1"/>
  <c r="AC915" i="2"/>
  <c r="AC950" i="2" s="1"/>
  <c r="AC921" i="2"/>
  <c r="AC956" i="2" s="1"/>
  <c r="AD926" i="2"/>
  <c r="AD961" i="2" s="1"/>
  <c r="AF928" i="2"/>
  <c r="AF963" i="2" s="1"/>
  <c r="AH930" i="2"/>
  <c r="AH965" i="2" s="1"/>
  <c r="J971" i="2" l="1"/>
  <c r="M971" i="2"/>
  <c r="M1041" i="2" s="1"/>
  <c r="AG971" i="2"/>
  <c r="AG1041" i="2" s="1"/>
  <c r="H971" i="2"/>
  <c r="F971" i="2"/>
  <c r="X971" i="2"/>
  <c r="AE971" i="2"/>
  <c r="Q971" i="2"/>
  <c r="Q1041" i="2" s="1"/>
  <c r="AI971" i="2"/>
  <c r="O971" i="2"/>
  <c r="O1041" i="2" s="1"/>
  <c r="AG1046" i="2"/>
  <c r="AE1052" i="2"/>
  <c r="AE1058" i="2"/>
  <c r="W1067" i="2"/>
  <c r="AC1046" i="2"/>
  <c r="U1069" i="2"/>
  <c r="AC1052" i="2"/>
  <c r="AI1211" i="2"/>
  <c r="AI1246" i="2" s="1"/>
  <c r="AE1211" i="2"/>
  <c r="AE1246" i="2" s="1"/>
  <c r="Z1211" i="2"/>
  <c r="Z1246" i="2" s="1"/>
  <c r="V1211" i="2"/>
  <c r="V1246" i="2" s="1"/>
  <c r="Q1211" i="2"/>
  <c r="Q1246" i="2" s="1"/>
  <c r="M1211" i="2"/>
  <c r="M1246" i="2" s="1"/>
  <c r="H1211" i="2"/>
  <c r="H1246" i="2" s="1"/>
  <c r="H1281" i="2" s="1"/>
  <c r="AF1211" i="2"/>
  <c r="AF1246" i="2" s="1"/>
  <c r="AG544" i="2"/>
  <c r="AG579" i="2" s="1"/>
  <c r="AG614" i="2" s="1"/>
  <c r="AG684" i="2" s="1"/>
  <c r="X544" i="2"/>
  <c r="X579" i="2" s="1"/>
  <c r="X614" i="2" s="1"/>
  <c r="X684" i="2" s="1"/>
  <c r="O544" i="2"/>
  <c r="O579" i="2" s="1"/>
  <c r="O614" i="2" s="1"/>
  <c r="O684" i="2" s="1"/>
  <c r="H544" i="2"/>
  <c r="H579" i="2" s="1"/>
  <c r="H614" i="2" s="1"/>
  <c r="H684" i="2" s="1"/>
  <c r="AF544" i="2"/>
  <c r="AF579" i="2" s="1"/>
  <c r="AD542" i="2"/>
  <c r="AD577" i="2" s="1"/>
  <c r="AD612" i="2" s="1"/>
  <c r="AD682" i="2" s="1"/>
  <c r="AD540" i="2"/>
  <c r="AD575" i="2" s="1"/>
  <c r="AD610" i="2" s="1"/>
  <c r="AD680" i="2" s="1"/>
  <c r="AI537" i="2"/>
  <c r="AI572" i="2" s="1"/>
  <c r="AI607" i="2" s="1"/>
  <c r="AI677" i="2" s="1"/>
  <c r="AE535" i="2"/>
  <c r="AE570" i="2" s="1"/>
  <c r="AE605" i="2" s="1"/>
  <c r="AE675" i="2" s="1"/>
  <c r="AC533" i="2"/>
  <c r="AC568" i="2" s="1"/>
  <c r="AC603" i="2" s="1"/>
  <c r="AC673" i="2" s="1"/>
  <c r="AF530" i="2"/>
  <c r="AF565" i="2" s="1"/>
  <c r="AF600" i="2" s="1"/>
  <c r="AF670" i="2" s="1"/>
  <c r="AD528" i="2"/>
  <c r="AD563" i="2" s="1"/>
  <c r="AD598" i="2" s="1"/>
  <c r="AD668" i="2" s="1"/>
  <c r="AD544" i="2"/>
  <c r="AD579" i="2" s="1"/>
  <c r="AD614" i="2" s="1"/>
  <c r="AD684" i="2" s="1"/>
  <c r="AG541" i="2"/>
  <c r="AG576" i="2" s="1"/>
  <c r="AG611" i="2" s="1"/>
  <c r="AG681" i="2" s="1"/>
  <c r="AE539" i="2"/>
  <c r="AE574" i="2" s="1"/>
  <c r="AE609" i="2" s="1"/>
  <c r="AE679" i="2" s="1"/>
  <c r="AC537" i="2"/>
  <c r="AC572" i="2" s="1"/>
  <c r="AC607" i="2" s="1"/>
  <c r="AC677" i="2" s="1"/>
  <c r="AC535" i="2"/>
  <c r="AC570" i="2" s="1"/>
  <c r="AC605" i="2" s="1"/>
  <c r="AC675" i="2" s="1"/>
  <c r="AH532" i="2"/>
  <c r="AH567" i="2" s="1"/>
  <c r="AH602" i="2" s="1"/>
  <c r="AH672" i="2" s="1"/>
  <c r="AH530" i="2"/>
  <c r="AH565" i="2" s="1"/>
  <c r="AH600" i="2" s="1"/>
  <c r="AH670" i="2" s="1"/>
  <c r="AF528" i="2"/>
  <c r="AF563" i="2" s="1"/>
  <c r="AF598" i="2" s="1"/>
  <c r="AF668" i="2" s="1"/>
  <c r="AD526" i="2"/>
  <c r="AD561" i="2" s="1"/>
  <c r="AD596" i="2" s="1"/>
  <c r="AD666" i="2" s="1"/>
  <c r="AE523" i="2"/>
  <c r="AE558" i="2" s="1"/>
  <c r="AE593" i="2" s="1"/>
  <c r="AE663" i="2" s="1"/>
  <c r="AC521" i="2"/>
  <c r="AC556" i="2" s="1"/>
  <c r="AC591" i="2" s="1"/>
  <c r="AC661" i="2" s="1"/>
  <c r="AF518" i="2"/>
  <c r="AF553" i="2" s="1"/>
  <c r="AF588" i="2" s="1"/>
  <c r="AF658" i="2" s="1"/>
  <c r="AI515" i="2"/>
  <c r="AI550" i="2" s="1"/>
  <c r="AI585" i="2" s="1"/>
  <c r="AI655" i="2" s="1"/>
  <c r="U544" i="2"/>
  <c r="U579" i="2" s="1"/>
  <c r="U614" i="2" s="1"/>
  <c r="U684" i="2" s="1"/>
  <c r="Z541" i="2"/>
  <c r="Z576" i="2" s="1"/>
  <c r="Z611" i="2" s="1"/>
  <c r="Z681" i="2" s="1"/>
  <c r="AA538" i="2"/>
  <c r="AA573" i="2" s="1"/>
  <c r="AA608" i="2" s="1"/>
  <c r="AA678" i="2" s="1"/>
  <c r="Y536" i="2"/>
  <c r="Y571" i="2" s="1"/>
  <c r="Y606" i="2" s="1"/>
  <c r="Y676" i="2" s="1"/>
  <c r="U534" i="2"/>
  <c r="U569" i="2" s="1"/>
  <c r="U604" i="2" s="1"/>
  <c r="U674" i="2" s="1"/>
  <c r="Z531" i="2"/>
  <c r="Z566" i="2" s="1"/>
  <c r="Z601" i="2" s="1"/>
  <c r="Z671" i="2" s="1"/>
  <c r="AA528" i="2"/>
  <c r="AA563" i="2" s="1"/>
  <c r="AA598" i="2" s="1"/>
  <c r="AA668" i="2" s="1"/>
  <c r="Y526" i="2"/>
  <c r="Y561" i="2" s="1"/>
  <c r="Y596" i="2" s="1"/>
  <c r="Y666" i="2" s="1"/>
  <c r="W524" i="2"/>
  <c r="W559" i="2" s="1"/>
  <c r="W594" i="2" s="1"/>
  <c r="W664" i="2" s="1"/>
  <c r="U522" i="2"/>
  <c r="U557" i="2" s="1"/>
  <c r="U592" i="2" s="1"/>
  <c r="U662" i="2" s="1"/>
  <c r="Z519" i="2"/>
  <c r="Z554" i="2" s="1"/>
  <c r="Z589" i="2" s="1"/>
  <c r="Z659" i="2" s="1"/>
  <c r="X517" i="2"/>
  <c r="X552" i="2" s="1"/>
  <c r="X587" i="2" s="1"/>
  <c r="X657" i="2" s="1"/>
  <c r="AA514" i="2"/>
  <c r="AA549" i="2" s="1"/>
  <c r="AA584" i="2" s="1"/>
  <c r="AA654" i="2" s="1"/>
  <c r="Q543" i="2"/>
  <c r="Q578" i="2" s="1"/>
  <c r="Q613" i="2" s="1"/>
  <c r="Q683" i="2" s="1"/>
  <c r="M541" i="2"/>
  <c r="M576" i="2" s="1"/>
  <c r="M611" i="2" s="1"/>
  <c r="M681" i="2" s="1"/>
  <c r="P538" i="2"/>
  <c r="P573" i="2" s="1"/>
  <c r="P608" i="2" s="1"/>
  <c r="P678" i="2" s="1"/>
  <c r="S535" i="2"/>
  <c r="S570" i="2" s="1"/>
  <c r="S605" i="2" s="1"/>
  <c r="S675" i="2" s="1"/>
  <c r="Q533" i="2"/>
  <c r="Q568" i="2" s="1"/>
  <c r="Q603" i="2" s="1"/>
  <c r="Q673" i="2" s="1"/>
  <c r="O531" i="2"/>
  <c r="O566" i="2" s="1"/>
  <c r="O601" i="2" s="1"/>
  <c r="O671" i="2" s="1"/>
  <c r="M529" i="2"/>
  <c r="M564" i="2" s="1"/>
  <c r="M599" i="2" s="1"/>
  <c r="M669" i="2" s="1"/>
  <c r="R526" i="2"/>
  <c r="R561" i="2" s="1"/>
  <c r="R596" i="2" s="1"/>
  <c r="R666" i="2" s="1"/>
  <c r="N524" i="2"/>
  <c r="N559" i="2" s="1"/>
  <c r="N594" i="2" s="1"/>
  <c r="N664" i="2" s="1"/>
  <c r="S521" i="2"/>
  <c r="S556" i="2" s="1"/>
  <c r="S591" i="2" s="1"/>
  <c r="S661" i="2" s="1"/>
  <c r="O519" i="2"/>
  <c r="O554" i="2" s="1"/>
  <c r="O589" i="2" s="1"/>
  <c r="O659" i="2" s="1"/>
  <c r="M517" i="2"/>
  <c r="M552" i="2" s="1"/>
  <c r="M587" i="2" s="1"/>
  <c r="M657" i="2" s="1"/>
  <c r="R514" i="2"/>
  <c r="R549" i="2" s="1"/>
  <c r="R584" i="2" s="1"/>
  <c r="R654" i="2" s="1"/>
  <c r="J543" i="2"/>
  <c r="J578" i="2" s="1"/>
  <c r="J613" i="2" s="1"/>
  <c r="J683" i="2" s="1"/>
  <c r="H541" i="2"/>
  <c r="H576" i="2" s="1"/>
  <c r="H611" i="2" s="1"/>
  <c r="H681" i="2" s="1"/>
  <c r="F539" i="2"/>
  <c r="F574" i="2" s="1"/>
  <c r="F609" i="2" s="1"/>
  <c r="F679" i="2" s="1"/>
  <c r="K536" i="2"/>
  <c r="K571" i="2" s="1"/>
  <c r="K606" i="2" s="1"/>
  <c r="K676" i="2" s="1"/>
  <c r="I534" i="2"/>
  <c r="I569" i="2" s="1"/>
  <c r="I604" i="2" s="1"/>
  <c r="I674" i="2" s="1"/>
  <c r="G532" i="2"/>
  <c r="G567" i="2" s="1"/>
  <c r="G602" i="2" s="1"/>
  <c r="G672" i="2" s="1"/>
  <c r="E530" i="2"/>
  <c r="E565" i="2" s="1"/>
  <c r="E600" i="2" s="1"/>
  <c r="E670" i="2" s="1"/>
  <c r="J527" i="2"/>
  <c r="J562" i="2" s="1"/>
  <c r="J597" i="2" s="1"/>
  <c r="J667" i="2" s="1"/>
  <c r="H525" i="2"/>
  <c r="H560" i="2" s="1"/>
  <c r="H595" i="2" s="1"/>
  <c r="H665" i="2" s="1"/>
  <c r="F523" i="2"/>
  <c r="F558" i="2" s="1"/>
  <c r="F593" i="2" s="1"/>
  <c r="F663" i="2" s="1"/>
  <c r="K520" i="2"/>
  <c r="K555" i="2" s="1"/>
  <c r="K590" i="2" s="1"/>
  <c r="K660" i="2" s="1"/>
  <c r="I518" i="2"/>
  <c r="I553" i="2" s="1"/>
  <c r="I588" i="2" s="1"/>
  <c r="I658" i="2" s="1"/>
  <c r="G516" i="2"/>
  <c r="G551" i="2" s="1"/>
  <c r="G586" i="2" s="1"/>
  <c r="G656" i="2" s="1"/>
  <c r="AE525" i="2"/>
  <c r="AE560" i="2" s="1"/>
  <c r="AE595" i="2" s="1"/>
  <c r="AE665" i="2" s="1"/>
  <c r="AG523" i="2"/>
  <c r="AG558" i="2" s="1"/>
  <c r="AG593" i="2" s="1"/>
  <c r="AG663" i="2" s="1"/>
  <c r="AE521" i="2"/>
  <c r="AE556" i="2" s="1"/>
  <c r="AE591" i="2" s="1"/>
  <c r="AE661" i="2" s="1"/>
  <c r="AE519" i="2"/>
  <c r="AE554" i="2" s="1"/>
  <c r="AE589" i="2" s="1"/>
  <c r="AE659" i="2" s="1"/>
  <c r="AE517" i="2"/>
  <c r="AE552" i="2" s="1"/>
  <c r="AE587" i="2" s="1"/>
  <c r="AE657" i="2" s="1"/>
  <c r="AE515" i="2"/>
  <c r="AE550" i="2" s="1"/>
  <c r="AE585" i="2" s="1"/>
  <c r="AE655" i="2" s="1"/>
  <c r="W544" i="2"/>
  <c r="W579" i="2" s="1"/>
  <c r="W614" i="2" s="1"/>
  <c r="W684" i="2" s="1"/>
  <c r="U542" i="2"/>
  <c r="U577" i="2" s="1"/>
  <c r="U612" i="2" s="1"/>
  <c r="U682" i="2" s="1"/>
  <c r="U540" i="2"/>
  <c r="U575" i="2" s="1"/>
  <c r="U610" i="2" s="1"/>
  <c r="U680" i="2" s="1"/>
  <c r="U538" i="2"/>
  <c r="U573" i="2" s="1"/>
  <c r="U608" i="2" s="1"/>
  <c r="U678" i="2" s="1"/>
  <c r="Z535" i="2"/>
  <c r="Z570" i="2" s="1"/>
  <c r="Z605" i="2" s="1"/>
  <c r="Z675" i="2" s="1"/>
  <c r="Z533" i="2"/>
  <c r="Z568" i="2" s="1"/>
  <c r="Z603" i="2" s="1"/>
  <c r="Z673" i="2" s="1"/>
  <c r="X531" i="2"/>
  <c r="X566" i="2" s="1"/>
  <c r="X601" i="2" s="1"/>
  <c r="X671" i="2" s="1"/>
  <c r="X529" i="2"/>
  <c r="X564" i="2" s="1"/>
  <c r="X599" i="2" s="1"/>
  <c r="X669" i="2" s="1"/>
  <c r="X527" i="2"/>
  <c r="X562" i="2" s="1"/>
  <c r="X597" i="2" s="1"/>
  <c r="X667" i="2" s="1"/>
  <c r="V525" i="2"/>
  <c r="V560" i="2" s="1"/>
  <c r="V595" i="2" s="1"/>
  <c r="V665" i="2" s="1"/>
  <c r="AA522" i="2"/>
  <c r="AA557" i="2" s="1"/>
  <c r="AA592" i="2" s="1"/>
  <c r="AA662" i="2" s="1"/>
  <c r="Y520" i="2"/>
  <c r="Y555" i="2" s="1"/>
  <c r="Y590" i="2" s="1"/>
  <c r="Y660" i="2" s="1"/>
  <c r="W518" i="2"/>
  <c r="W553" i="2" s="1"/>
  <c r="W588" i="2" s="1"/>
  <c r="W658" i="2" s="1"/>
  <c r="W516" i="2"/>
  <c r="W551" i="2" s="1"/>
  <c r="W586" i="2" s="1"/>
  <c r="W656" i="2" s="1"/>
  <c r="U514" i="2"/>
  <c r="U549" i="2" s="1"/>
  <c r="U584" i="2" s="1"/>
  <c r="U654" i="2" s="1"/>
  <c r="R542" i="2"/>
  <c r="R577" i="2" s="1"/>
  <c r="R612" i="2" s="1"/>
  <c r="R682" i="2" s="1"/>
  <c r="R540" i="2"/>
  <c r="R575" i="2" s="1"/>
  <c r="R610" i="2" s="1"/>
  <c r="R680" i="2" s="1"/>
  <c r="R538" i="2"/>
  <c r="R573" i="2" s="1"/>
  <c r="R608" i="2" s="1"/>
  <c r="R678" i="2" s="1"/>
  <c r="P536" i="2"/>
  <c r="P571" i="2" s="1"/>
  <c r="P606" i="2" s="1"/>
  <c r="P676" i="2" s="1"/>
  <c r="P534" i="2"/>
  <c r="P569" i="2" s="1"/>
  <c r="P604" i="2" s="1"/>
  <c r="P674" i="2" s="1"/>
  <c r="N532" i="2"/>
  <c r="N567" i="2" s="1"/>
  <c r="N602" i="2" s="1"/>
  <c r="N672" i="2" s="1"/>
  <c r="S529" i="2"/>
  <c r="S564" i="2" s="1"/>
  <c r="S599" i="2" s="1"/>
  <c r="S669" i="2" s="1"/>
  <c r="Q527" i="2"/>
  <c r="Q562" i="2" s="1"/>
  <c r="Q597" i="2" s="1"/>
  <c r="Q667" i="2" s="1"/>
  <c r="O525" i="2"/>
  <c r="O560" i="2" s="1"/>
  <c r="O595" i="2" s="1"/>
  <c r="O665" i="2" s="1"/>
  <c r="O523" i="2"/>
  <c r="O558" i="2" s="1"/>
  <c r="O593" i="2" s="1"/>
  <c r="O663" i="2" s="1"/>
  <c r="M521" i="2"/>
  <c r="M556" i="2" s="1"/>
  <c r="M591" i="2" s="1"/>
  <c r="M661" i="2" s="1"/>
  <c r="M519" i="2"/>
  <c r="M554" i="2" s="1"/>
  <c r="M589" i="2" s="1"/>
  <c r="M659" i="2" s="1"/>
  <c r="R516" i="2"/>
  <c r="R551" i="2" s="1"/>
  <c r="R586" i="2" s="1"/>
  <c r="R656" i="2" s="1"/>
  <c r="P514" i="2"/>
  <c r="P549" i="2" s="1"/>
  <c r="P584" i="2" s="1"/>
  <c r="P654" i="2" s="1"/>
  <c r="K542" i="2"/>
  <c r="K577" i="2" s="1"/>
  <c r="K612" i="2" s="1"/>
  <c r="K682" i="2" s="1"/>
  <c r="I540" i="2"/>
  <c r="I575" i="2" s="1"/>
  <c r="I610" i="2" s="1"/>
  <c r="I680" i="2" s="1"/>
  <c r="G538" i="2"/>
  <c r="G573" i="2" s="1"/>
  <c r="G608" i="2" s="1"/>
  <c r="G678" i="2" s="1"/>
  <c r="E536" i="2"/>
  <c r="E571" i="2" s="1"/>
  <c r="E606" i="2" s="1"/>
  <c r="E676" i="2" s="1"/>
  <c r="J533" i="2"/>
  <c r="J568" i="2" s="1"/>
  <c r="J603" i="2" s="1"/>
  <c r="J673" i="2" s="1"/>
  <c r="H531" i="2"/>
  <c r="H566" i="2" s="1"/>
  <c r="H601" i="2" s="1"/>
  <c r="H671" i="2" s="1"/>
  <c r="F529" i="2"/>
  <c r="F564" i="2" s="1"/>
  <c r="F599" i="2" s="1"/>
  <c r="F669" i="2" s="1"/>
  <c r="K526" i="2"/>
  <c r="K561" i="2" s="1"/>
  <c r="K596" i="2" s="1"/>
  <c r="K666" i="2" s="1"/>
  <c r="I524" i="2"/>
  <c r="I559" i="2" s="1"/>
  <c r="I594" i="2" s="1"/>
  <c r="I664" i="2" s="1"/>
  <c r="G522" i="2"/>
  <c r="G557" i="2" s="1"/>
  <c r="G592" i="2" s="1"/>
  <c r="G662" i="2" s="1"/>
  <c r="E520" i="2"/>
  <c r="E555" i="2" s="1"/>
  <c r="E590" i="2" s="1"/>
  <c r="E660" i="2" s="1"/>
  <c r="J517" i="2"/>
  <c r="J552" i="2" s="1"/>
  <c r="J587" i="2" s="1"/>
  <c r="J657" i="2" s="1"/>
  <c r="H515" i="2"/>
  <c r="H550" i="2" s="1"/>
  <c r="H585" i="2" s="1"/>
  <c r="H655" i="2" s="1"/>
  <c r="AI544" i="2"/>
  <c r="AI579" i="2" s="1"/>
  <c r="Z544" i="2"/>
  <c r="Z579" i="2" s="1"/>
  <c r="Q544" i="2"/>
  <c r="Q579" i="2" s="1"/>
  <c r="AI543" i="2"/>
  <c r="AI578" i="2" s="1"/>
  <c r="AI613" i="2" s="1"/>
  <c r="AI683" i="2" s="1"/>
  <c r="AI541" i="2"/>
  <c r="AI576" i="2" s="1"/>
  <c r="AI611" i="2" s="1"/>
  <c r="AI681" i="2" s="1"/>
  <c r="AG539" i="2"/>
  <c r="AG574" i="2" s="1"/>
  <c r="AG609" i="2" s="1"/>
  <c r="AG679" i="2" s="1"/>
  <c r="AE537" i="2"/>
  <c r="AE572" i="2" s="1"/>
  <c r="AE607" i="2" s="1"/>
  <c r="AE677" i="2" s="1"/>
  <c r="AH534" i="2"/>
  <c r="AH569" i="2" s="1"/>
  <c r="AH604" i="2" s="1"/>
  <c r="AH674" i="2" s="1"/>
  <c r="AF532" i="2"/>
  <c r="AF567" i="2" s="1"/>
  <c r="AF602" i="2" s="1"/>
  <c r="AF672" i="2" s="1"/>
  <c r="AI529" i="2"/>
  <c r="AI564" i="2" s="1"/>
  <c r="AI599" i="2" s="1"/>
  <c r="AI669" i="2" s="1"/>
  <c r="AG527" i="2"/>
  <c r="AG562" i="2" s="1"/>
  <c r="AG597" i="2" s="1"/>
  <c r="AG667" i="2" s="1"/>
  <c r="AH544" i="2"/>
  <c r="AH579" i="2" s="1"/>
  <c r="AH614" i="2" s="1"/>
  <c r="AH684" i="2" s="1"/>
  <c r="AF542" i="2"/>
  <c r="AF577" i="2" s="1"/>
  <c r="AF612" i="2" s="1"/>
  <c r="AF682" i="2" s="1"/>
  <c r="AI539" i="2"/>
  <c r="AI574" i="2" s="1"/>
  <c r="AI609" i="2" s="1"/>
  <c r="AI679" i="2" s="1"/>
  <c r="AG537" i="2"/>
  <c r="AG572" i="2" s="1"/>
  <c r="AG607" i="2" s="1"/>
  <c r="AG677" i="2" s="1"/>
  <c r="AG535" i="2"/>
  <c r="AG570" i="2" s="1"/>
  <c r="AG605" i="2" s="1"/>
  <c r="AG675" i="2" s="1"/>
  <c r="AE533" i="2"/>
  <c r="AE568" i="2" s="1"/>
  <c r="AE603" i="2" s="1"/>
  <c r="AE673" i="2" s="1"/>
  <c r="AC531" i="2"/>
  <c r="AC566" i="2" s="1"/>
  <c r="AC601" i="2" s="1"/>
  <c r="AC671" i="2" s="1"/>
  <c r="AC529" i="2"/>
  <c r="AC564" i="2" s="1"/>
  <c r="AC599" i="2" s="1"/>
  <c r="AC669" i="2" s="1"/>
  <c r="AH526" i="2"/>
  <c r="AH561" i="2" s="1"/>
  <c r="AH596" i="2" s="1"/>
  <c r="AH666" i="2" s="1"/>
  <c r="AI523" i="2"/>
  <c r="AI558" i="2" s="1"/>
  <c r="AI593" i="2" s="1"/>
  <c r="AI663" i="2" s="1"/>
  <c r="AG521" i="2"/>
  <c r="AG556" i="2" s="1"/>
  <c r="AG591" i="2" s="1"/>
  <c r="AG661" i="2" s="1"/>
  <c r="AC519" i="2"/>
  <c r="AC554" i="2" s="1"/>
  <c r="AC589" i="2" s="1"/>
  <c r="AC659" i="2" s="1"/>
  <c r="AF516" i="2"/>
  <c r="AF551" i="2" s="1"/>
  <c r="AF586" i="2" s="1"/>
  <c r="AF656" i="2" s="1"/>
  <c r="AA544" i="2"/>
  <c r="AA579" i="2" s="1"/>
  <c r="AA614" i="2" s="1"/>
  <c r="AA684" i="2" s="1"/>
  <c r="W542" i="2"/>
  <c r="W577" i="2" s="1"/>
  <c r="W612" i="2" s="1"/>
  <c r="W682" i="2" s="1"/>
  <c r="Z539" i="2"/>
  <c r="Z574" i="2" s="1"/>
  <c r="Z609" i="2" s="1"/>
  <c r="Z679" i="2" s="1"/>
  <c r="V537" i="2"/>
  <c r="V572" i="2" s="1"/>
  <c r="V607" i="2" s="1"/>
  <c r="V677" i="2" s="1"/>
  <c r="Y534" i="2"/>
  <c r="Y569" i="2" s="1"/>
  <c r="Y604" i="2" s="1"/>
  <c r="Y674" i="2" s="1"/>
  <c r="W532" i="2"/>
  <c r="W567" i="2" s="1"/>
  <c r="W602" i="2" s="1"/>
  <c r="W672" i="2" s="1"/>
  <c r="Z529" i="2"/>
  <c r="Z564" i="2" s="1"/>
  <c r="Z599" i="2" s="1"/>
  <c r="Z669" i="2" s="1"/>
  <c r="V527" i="2"/>
  <c r="V562" i="2" s="1"/>
  <c r="V597" i="2" s="1"/>
  <c r="V667" i="2" s="1"/>
  <c r="AA524" i="2"/>
  <c r="AA559" i="2" s="1"/>
  <c r="AA594" i="2" s="1"/>
  <c r="AA664" i="2" s="1"/>
  <c r="Y522" i="2"/>
  <c r="Y557" i="2" s="1"/>
  <c r="Y592" i="2" s="1"/>
  <c r="Y662" i="2" s="1"/>
  <c r="W520" i="2"/>
  <c r="W555" i="2" s="1"/>
  <c r="W590" i="2" s="1"/>
  <c r="W660" i="2" s="1"/>
  <c r="U518" i="2"/>
  <c r="U553" i="2" s="1"/>
  <c r="U588" i="2" s="1"/>
  <c r="U658" i="2" s="1"/>
  <c r="X515" i="2"/>
  <c r="X550" i="2" s="1"/>
  <c r="X585" i="2" s="1"/>
  <c r="X655" i="2" s="1"/>
  <c r="N544" i="2"/>
  <c r="N579" i="2" s="1"/>
  <c r="N614" i="2" s="1"/>
  <c r="N684" i="2" s="1"/>
  <c r="S541" i="2"/>
  <c r="S576" i="2" s="1"/>
  <c r="S611" i="2" s="1"/>
  <c r="S681" i="2" s="1"/>
  <c r="M539" i="2"/>
  <c r="M574" i="2" s="1"/>
  <c r="M609" i="2" s="1"/>
  <c r="M679" i="2" s="1"/>
  <c r="R536" i="2"/>
  <c r="R571" i="2" s="1"/>
  <c r="R606" i="2" s="1"/>
  <c r="R676" i="2" s="1"/>
  <c r="N534" i="2"/>
  <c r="N569" i="2" s="1"/>
  <c r="N604" i="2" s="1"/>
  <c r="N674" i="2" s="1"/>
  <c r="S531" i="2"/>
  <c r="S566" i="2" s="1"/>
  <c r="S601" i="2" s="1"/>
  <c r="S671" i="2" s="1"/>
  <c r="Q529" i="2"/>
  <c r="Q564" i="2" s="1"/>
  <c r="Q599" i="2" s="1"/>
  <c r="Q669" i="2" s="1"/>
  <c r="O527" i="2"/>
  <c r="O562" i="2" s="1"/>
  <c r="O597" i="2" s="1"/>
  <c r="O667" i="2" s="1"/>
  <c r="M525" i="2"/>
  <c r="M560" i="2" s="1"/>
  <c r="M595" i="2" s="1"/>
  <c r="M665" i="2" s="1"/>
  <c r="P522" i="2"/>
  <c r="P557" i="2" s="1"/>
  <c r="P592" i="2" s="1"/>
  <c r="P662" i="2" s="1"/>
  <c r="S519" i="2"/>
  <c r="S554" i="2" s="1"/>
  <c r="S589" i="2" s="1"/>
  <c r="S659" i="2" s="1"/>
  <c r="S517" i="2"/>
  <c r="S552" i="2" s="1"/>
  <c r="S587" i="2" s="1"/>
  <c r="S657" i="2" s="1"/>
  <c r="O515" i="2"/>
  <c r="O550" i="2" s="1"/>
  <c r="O585" i="2" s="1"/>
  <c r="O655" i="2" s="1"/>
  <c r="G544" i="2"/>
  <c r="G579" i="2" s="1"/>
  <c r="G614" i="2" s="1"/>
  <c r="G684" i="2" s="1"/>
  <c r="E542" i="2"/>
  <c r="E577" i="2" s="1"/>
  <c r="E612" i="2" s="1"/>
  <c r="E682" i="2" s="1"/>
  <c r="J539" i="2"/>
  <c r="J574" i="2" s="1"/>
  <c r="J609" i="2" s="1"/>
  <c r="J679" i="2" s="1"/>
  <c r="H537" i="2"/>
  <c r="H572" i="2" s="1"/>
  <c r="H607" i="2" s="1"/>
  <c r="H677" i="2" s="1"/>
  <c r="F535" i="2"/>
  <c r="F570" i="2" s="1"/>
  <c r="F605" i="2" s="1"/>
  <c r="F675" i="2" s="1"/>
  <c r="K532" i="2"/>
  <c r="K567" i="2" s="1"/>
  <c r="K602" i="2" s="1"/>
  <c r="K672" i="2" s="1"/>
  <c r="I530" i="2"/>
  <c r="I565" i="2" s="1"/>
  <c r="I600" i="2" s="1"/>
  <c r="I670" i="2" s="1"/>
  <c r="G528" i="2"/>
  <c r="G563" i="2" s="1"/>
  <c r="G598" i="2" s="1"/>
  <c r="G668" i="2" s="1"/>
  <c r="E526" i="2"/>
  <c r="E561" i="2" s="1"/>
  <c r="E596" i="2" s="1"/>
  <c r="E666" i="2" s="1"/>
  <c r="J523" i="2"/>
  <c r="J558" i="2" s="1"/>
  <c r="J593" i="2" s="1"/>
  <c r="J663" i="2" s="1"/>
  <c r="H521" i="2"/>
  <c r="H556" i="2" s="1"/>
  <c r="H591" i="2" s="1"/>
  <c r="H661" i="2" s="1"/>
  <c r="F519" i="2"/>
  <c r="F554" i="2" s="1"/>
  <c r="F589" i="2" s="1"/>
  <c r="F659" i="2" s="1"/>
  <c r="K516" i="2"/>
  <c r="K551" i="2" s="1"/>
  <c r="K586" i="2" s="1"/>
  <c r="K656" i="2" s="1"/>
  <c r="I514" i="2"/>
  <c r="I549" i="2" s="1"/>
  <c r="I584" i="2" s="1"/>
  <c r="I654" i="2" s="1"/>
  <c r="AC525" i="2"/>
  <c r="AC560" i="2" s="1"/>
  <c r="AC595" i="2" s="1"/>
  <c r="AC665" i="2" s="1"/>
  <c r="AC523" i="2"/>
  <c r="AC558" i="2" s="1"/>
  <c r="AC593" i="2" s="1"/>
  <c r="AC663" i="2" s="1"/>
  <c r="AH520" i="2"/>
  <c r="AH555" i="2" s="1"/>
  <c r="AH590" i="2" s="1"/>
  <c r="AH660" i="2" s="1"/>
  <c r="AH518" i="2"/>
  <c r="AH553" i="2" s="1"/>
  <c r="AH588" i="2" s="1"/>
  <c r="AH658" i="2" s="1"/>
  <c r="AH516" i="2"/>
  <c r="AH551" i="2" s="1"/>
  <c r="AH586" i="2" s="1"/>
  <c r="AH656" i="2" s="1"/>
  <c r="AH514" i="2"/>
  <c r="AH549" i="2" s="1"/>
  <c r="AH584" i="2" s="1"/>
  <c r="AH654" i="2" s="1"/>
  <c r="Z543" i="2"/>
  <c r="Z578" i="2" s="1"/>
  <c r="Z613" i="2" s="1"/>
  <c r="Z683" i="2" s="1"/>
  <c r="X541" i="2"/>
  <c r="X576" i="2" s="1"/>
  <c r="X611" i="2" s="1"/>
  <c r="X681" i="2" s="1"/>
  <c r="X539" i="2"/>
  <c r="X574" i="2" s="1"/>
  <c r="X609" i="2" s="1"/>
  <c r="X679" i="2" s="1"/>
  <c r="X537" i="2"/>
  <c r="X572" i="2" s="1"/>
  <c r="X607" i="2" s="1"/>
  <c r="X677" i="2" s="1"/>
  <c r="X535" i="2"/>
  <c r="X570" i="2" s="1"/>
  <c r="X605" i="2" s="1"/>
  <c r="X675" i="2" s="1"/>
  <c r="V533" i="2"/>
  <c r="V568" i="2" s="1"/>
  <c r="V603" i="2" s="1"/>
  <c r="V673" i="2" s="1"/>
  <c r="AA530" i="2"/>
  <c r="AA565" i="2" s="1"/>
  <c r="AA600" i="2" s="1"/>
  <c r="AA670" i="2" s="1"/>
  <c r="V529" i="2"/>
  <c r="V564" i="2" s="1"/>
  <c r="V599" i="2" s="1"/>
  <c r="V669" i="2" s="1"/>
  <c r="AA526" i="2"/>
  <c r="AA561" i="2" s="1"/>
  <c r="AA596" i="2" s="1"/>
  <c r="AA666" i="2" s="1"/>
  <c r="Y524" i="2"/>
  <c r="Y559" i="2" s="1"/>
  <c r="Y594" i="2" s="1"/>
  <c r="Y664" i="2" s="1"/>
  <c r="W522" i="2"/>
  <c r="W557" i="2" s="1"/>
  <c r="W592" i="2" s="1"/>
  <c r="W662" i="2" s="1"/>
  <c r="U520" i="2"/>
  <c r="U555" i="2" s="1"/>
  <c r="U590" i="2" s="1"/>
  <c r="U660" i="2" s="1"/>
  <c r="Z517" i="2"/>
  <c r="Z552" i="2" s="1"/>
  <c r="Z587" i="2" s="1"/>
  <c r="Z657" i="2" s="1"/>
  <c r="Z515" i="2"/>
  <c r="Z550" i="2" s="1"/>
  <c r="Z585" i="2" s="1"/>
  <c r="Z655" i="2" s="1"/>
  <c r="P544" i="2"/>
  <c r="P579" i="2" s="1"/>
  <c r="P614" i="2" s="1"/>
  <c r="P684" i="2" s="1"/>
  <c r="N542" i="2"/>
  <c r="N577" i="2" s="1"/>
  <c r="N612" i="2" s="1"/>
  <c r="N682" i="2" s="1"/>
  <c r="N540" i="2"/>
  <c r="N575" i="2" s="1"/>
  <c r="N610" i="2" s="1"/>
  <c r="N680" i="2" s="1"/>
  <c r="N538" i="2"/>
  <c r="N573" i="2" s="1"/>
  <c r="N608" i="2" s="1"/>
  <c r="N678" i="2" s="1"/>
  <c r="N536" i="2"/>
  <c r="N571" i="2" s="1"/>
  <c r="N606" i="2" s="1"/>
  <c r="N676" i="2" s="1"/>
  <c r="S533" i="2"/>
  <c r="S568" i="2" s="1"/>
  <c r="S603" i="2" s="1"/>
  <c r="S673" i="2" s="1"/>
  <c r="Q531" i="2"/>
  <c r="Q566" i="2" s="1"/>
  <c r="Q601" i="2" s="1"/>
  <c r="Q671" i="2" s="1"/>
  <c r="O529" i="2"/>
  <c r="O564" i="2" s="1"/>
  <c r="O599" i="2" s="1"/>
  <c r="O669" i="2" s="1"/>
  <c r="M527" i="2"/>
  <c r="M562" i="2" s="1"/>
  <c r="M597" i="2" s="1"/>
  <c r="M667" i="2" s="1"/>
  <c r="R524" i="2"/>
  <c r="R559" i="2" s="1"/>
  <c r="R594" i="2" s="1"/>
  <c r="R664" i="2" s="1"/>
  <c r="R522" i="2"/>
  <c r="R557" i="2" s="1"/>
  <c r="R592" i="2" s="1"/>
  <c r="R662" i="2" s="1"/>
  <c r="P520" i="2"/>
  <c r="P555" i="2" s="1"/>
  <c r="P590" i="2" s="1"/>
  <c r="P660" i="2" s="1"/>
  <c r="P518" i="2"/>
  <c r="P553" i="2" s="1"/>
  <c r="P588" i="2" s="1"/>
  <c r="P658" i="2" s="1"/>
  <c r="N516" i="2"/>
  <c r="N551" i="2" s="1"/>
  <c r="N586" i="2" s="1"/>
  <c r="N656" i="2" s="1"/>
  <c r="K544" i="2"/>
  <c r="K579" i="2" s="1"/>
  <c r="K614" i="2" s="1"/>
  <c r="K684" i="2" s="1"/>
  <c r="G542" i="2"/>
  <c r="G577" i="2" s="1"/>
  <c r="G612" i="2" s="1"/>
  <c r="G682" i="2" s="1"/>
  <c r="E540" i="2"/>
  <c r="E575" i="2" s="1"/>
  <c r="E610" i="2" s="1"/>
  <c r="E680" i="2" s="1"/>
  <c r="J537" i="2"/>
  <c r="J572" i="2" s="1"/>
  <c r="J607" i="2" s="1"/>
  <c r="J677" i="2" s="1"/>
  <c r="H535" i="2"/>
  <c r="H570" i="2" s="1"/>
  <c r="H605" i="2" s="1"/>
  <c r="H675" i="2" s="1"/>
  <c r="F533" i="2"/>
  <c r="F568" i="2" s="1"/>
  <c r="F603" i="2" s="1"/>
  <c r="F673" i="2" s="1"/>
  <c r="K530" i="2"/>
  <c r="K565" i="2" s="1"/>
  <c r="K600" i="2" s="1"/>
  <c r="K670" i="2" s="1"/>
  <c r="I528" i="2"/>
  <c r="I563" i="2" s="1"/>
  <c r="I598" i="2" s="1"/>
  <c r="I668" i="2" s="1"/>
  <c r="G526" i="2"/>
  <c r="G561" i="2" s="1"/>
  <c r="G596" i="2" s="1"/>
  <c r="G666" i="2" s="1"/>
  <c r="E524" i="2"/>
  <c r="E559" i="2" s="1"/>
  <c r="E594" i="2" s="1"/>
  <c r="E664" i="2" s="1"/>
  <c r="J521" i="2"/>
  <c r="J556" i="2" s="1"/>
  <c r="J591" i="2" s="1"/>
  <c r="J661" i="2" s="1"/>
  <c r="H519" i="2"/>
  <c r="H554" i="2" s="1"/>
  <c r="H589" i="2" s="1"/>
  <c r="H659" i="2" s="1"/>
  <c r="F517" i="2"/>
  <c r="F552" i="2" s="1"/>
  <c r="F587" i="2" s="1"/>
  <c r="F657" i="2" s="1"/>
  <c r="K514" i="2"/>
  <c r="K549" i="2" s="1"/>
  <c r="K584" i="2" s="1"/>
  <c r="K654" i="2" s="1"/>
  <c r="AC544" i="2"/>
  <c r="AC579" i="2" s="1"/>
  <c r="AC614" i="2" s="1"/>
  <c r="AC684" i="2" s="1"/>
  <c r="S544" i="2"/>
  <c r="S579" i="2" s="1"/>
  <c r="S614" i="2" s="1"/>
  <c r="S684" i="2" s="1"/>
  <c r="J544" i="2"/>
  <c r="J579" i="2" s="1"/>
  <c r="J614" i="2" s="1"/>
  <c r="J684" i="2" s="1"/>
  <c r="F544" i="2"/>
  <c r="F579" i="2" s="1"/>
  <c r="F614" i="2" s="1"/>
  <c r="F684" i="2" s="1"/>
  <c r="AE543" i="2"/>
  <c r="AE578" i="2" s="1"/>
  <c r="AE613" i="2" s="1"/>
  <c r="AE683" i="2" s="1"/>
  <c r="AE541" i="2"/>
  <c r="AE576" i="2" s="1"/>
  <c r="AE611" i="2" s="1"/>
  <c r="AE681" i="2" s="1"/>
  <c r="AC539" i="2"/>
  <c r="AC574" i="2" s="1"/>
  <c r="AC609" i="2" s="1"/>
  <c r="AC679" i="2" s="1"/>
  <c r="AF536" i="2"/>
  <c r="AF571" i="2" s="1"/>
  <c r="AF606" i="2" s="1"/>
  <c r="AF676" i="2" s="1"/>
  <c r="AD534" i="2"/>
  <c r="AD569" i="2" s="1"/>
  <c r="AD604" i="2" s="1"/>
  <c r="AD674" i="2" s="1"/>
  <c r="AI531" i="2"/>
  <c r="AI566" i="2" s="1"/>
  <c r="AI601" i="2" s="1"/>
  <c r="AI671" i="2" s="1"/>
  <c r="AE529" i="2"/>
  <c r="AE564" i="2" s="1"/>
  <c r="AE599" i="2" s="1"/>
  <c r="AE669" i="2" s="1"/>
  <c r="AC527" i="2"/>
  <c r="AC562" i="2" s="1"/>
  <c r="AC597" i="2" s="1"/>
  <c r="AC667" i="2" s="1"/>
  <c r="AC543" i="2"/>
  <c r="AC578" i="2" s="1"/>
  <c r="AC613" i="2" s="1"/>
  <c r="AC683" i="2" s="1"/>
  <c r="AF540" i="2"/>
  <c r="AF575" i="2" s="1"/>
  <c r="AF610" i="2" s="1"/>
  <c r="AF680" i="2" s="1"/>
  <c r="AD538" i="2"/>
  <c r="AD573" i="2" s="1"/>
  <c r="AD608" i="2" s="1"/>
  <c r="AD678" i="2" s="1"/>
  <c r="AD536" i="2"/>
  <c r="AD571" i="2" s="1"/>
  <c r="AD606" i="2" s="1"/>
  <c r="AD676" i="2" s="1"/>
  <c r="AI533" i="2"/>
  <c r="AI568" i="2" s="1"/>
  <c r="AI603" i="2" s="1"/>
  <c r="AI673" i="2" s="1"/>
  <c r="AG531" i="2"/>
  <c r="AG566" i="2" s="1"/>
  <c r="AG601" i="2" s="1"/>
  <c r="AG671" i="2" s="1"/>
  <c r="AG529" i="2"/>
  <c r="AG564" i="2" s="1"/>
  <c r="AG599" i="2" s="1"/>
  <c r="AG669" i="2" s="1"/>
  <c r="AE527" i="2"/>
  <c r="AE562" i="2" s="1"/>
  <c r="AE597" i="2" s="1"/>
  <c r="AE667" i="2" s="1"/>
  <c r="AH524" i="2"/>
  <c r="AH559" i="2" s="1"/>
  <c r="AH594" i="2" s="1"/>
  <c r="AH664" i="2" s="1"/>
  <c r="AD522" i="2"/>
  <c r="AD557" i="2" s="1"/>
  <c r="AD592" i="2" s="1"/>
  <c r="AD662" i="2" s="1"/>
  <c r="AG519" i="2"/>
  <c r="AG554" i="2" s="1"/>
  <c r="AG589" i="2" s="1"/>
  <c r="AG659" i="2" s="1"/>
  <c r="AC517" i="2"/>
  <c r="AC552" i="2" s="1"/>
  <c r="AC587" i="2" s="1"/>
  <c r="AC657" i="2" s="1"/>
  <c r="AF514" i="2"/>
  <c r="AF549" i="2" s="1"/>
  <c r="AF584" i="2" s="1"/>
  <c r="AF654" i="2" s="1"/>
  <c r="AA542" i="2"/>
  <c r="AA577" i="2" s="1"/>
  <c r="AA612" i="2" s="1"/>
  <c r="AA682" i="2" s="1"/>
  <c r="W540" i="2"/>
  <c r="W575" i="2" s="1"/>
  <c r="W610" i="2" s="1"/>
  <c r="W680" i="2" s="1"/>
  <c r="Z537" i="2"/>
  <c r="Z572" i="2" s="1"/>
  <c r="Z607" i="2" s="1"/>
  <c r="Z677" i="2" s="1"/>
  <c r="V535" i="2"/>
  <c r="V570" i="2" s="1"/>
  <c r="V605" i="2" s="1"/>
  <c r="V675" i="2" s="1"/>
  <c r="AA532" i="2"/>
  <c r="AA567" i="2" s="1"/>
  <c r="AA602" i="2" s="1"/>
  <c r="AA672" i="2" s="1"/>
  <c r="W530" i="2"/>
  <c r="W565" i="2" s="1"/>
  <c r="W600" i="2" s="1"/>
  <c r="W670" i="2" s="1"/>
  <c r="Z527" i="2"/>
  <c r="Z562" i="2" s="1"/>
  <c r="Z597" i="2" s="1"/>
  <c r="Z667" i="2" s="1"/>
  <c r="X525" i="2"/>
  <c r="X560" i="2" s="1"/>
  <c r="X595" i="2" s="1"/>
  <c r="X665" i="2" s="1"/>
  <c r="V523" i="2"/>
  <c r="V558" i="2" s="1"/>
  <c r="V593" i="2" s="1"/>
  <c r="V663" i="2" s="1"/>
  <c r="AA520" i="2"/>
  <c r="AA555" i="2" s="1"/>
  <c r="AA590" i="2" s="1"/>
  <c r="AA660" i="2" s="1"/>
  <c r="Y518" i="2"/>
  <c r="Y553" i="2" s="1"/>
  <c r="Y588" i="2" s="1"/>
  <c r="Y658" i="2" s="1"/>
  <c r="U516" i="2"/>
  <c r="U551" i="2" s="1"/>
  <c r="U586" i="2" s="1"/>
  <c r="U656" i="2" s="1"/>
  <c r="R544" i="2"/>
  <c r="R579" i="2" s="1"/>
  <c r="R614" i="2" s="1"/>
  <c r="R684" i="2" s="1"/>
  <c r="P542" i="2"/>
  <c r="P577" i="2" s="1"/>
  <c r="P612" i="2" s="1"/>
  <c r="P682" i="2" s="1"/>
  <c r="S539" i="2"/>
  <c r="S574" i="2" s="1"/>
  <c r="S609" i="2" s="1"/>
  <c r="S679" i="2" s="1"/>
  <c r="O537" i="2"/>
  <c r="O572" i="2" s="1"/>
  <c r="O607" i="2" s="1"/>
  <c r="O677" i="2" s="1"/>
  <c r="R534" i="2"/>
  <c r="R569" i="2" s="1"/>
  <c r="R604" i="2" s="1"/>
  <c r="R674" i="2" s="1"/>
  <c r="P532" i="2"/>
  <c r="P567" i="2" s="1"/>
  <c r="P602" i="2" s="1"/>
  <c r="P672" i="2" s="1"/>
  <c r="N530" i="2"/>
  <c r="N565" i="2" s="1"/>
  <c r="N600" i="2" s="1"/>
  <c r="N670" i="2" s="1"/>
  <c r="S527" i="2"/>
  <c r="S562" i="2" s="1"/>
  <c r="S597" i="2" s="1"/>
  <c r="S667" i="2" s="1"/>
  <c r="Q525" i="2"/>
  <c r="Q560" i="2" s="1"/>
  <c r="Q595" i="2" s="1"/>
  <c r="Q665" i="2" s="1"/>
  <c r="M523" i="2"/>
  <c r="M558" i="2" s="1"/>
  <c r="M593" i="2" s="1"/>
  <c r="M663" i="2" s="1"/>
  <c r="R520" i="2"/>
  <c r="R555" i="2" s="1"/>
  <c r="R590" i="2" s="1"/>
  <c r="R660" i="2" s="1"/>
  <c r="N518" i="2"/>
  <c r="N553" i="2" s="1"/>
  <c r="N588" i="2" s="1"/>
  <c r="N658" i="2" s="1"/>
  <c r="S515" i="2"/>
  <c r="S550" i="2" s="1"/>
  <c r="S585" i="2" s="1"/>
  <c r="S655" i="2" s="1"/>
  <c r="I544" i="2"/>
  <c r="I579" i="2" s="1"/>
  <c r="I614" i="2" s="1"/>
  <c r="I684" i="2" s="1"/>
  <c r="I542" i="2"/>
  <c r="I577" i="2" s="1"/>
  <c r="I612" i="2" s="1"/>
  <c r="I682" i="2" s="1"/>
  <c r="G540" i="2"/>
  <c r="G575" i="2" s="1"/>
  <c r="G610" i="2" s="1"/>
  <c r="G680" i="2" s="1"/>
  <c r="E538" i="2"/>
  <c r="E573" i="2" s="1"/>
  <c r="E608" i="2" s="1"/>
  <c r="E678" i="2" s="1"/>
  <c r="J535" i="2"/>
  <c r="J570" i="2" s="1"/>
  <c r="J605" i="2" s="1"/>
  <c r="J675" i="2" s="1"/>
  <c r="H533" i="2"/>
  <c r="H568" i="2" s="1"/>
  <c r="H603" i="2" s="1"/>
  <c r="H673" i="2" s="1"/>
  <c r="F531" i="2"/>
  <c r="F566" i="2" s="1"/>
  <c r="F601" i="2" s="1"/>
  <c r="F671" i="2" s="1"/>
  <c r="K528" i="2"/>
  <c r="K563" i="2" s="1"/>
  <c r="K598" i="2" s="1"/>
  <c r="K668" i="2" s="1"/>
  <c r="I526" i="2"/>
  <c r="I561" i="2" s="1"/>
  <c r="I596" i="2" s="1"/>
  <c r="I666" i="2" s="1"/>
  <c r="G524" i="2"/>
  <c r="G559" i="2" s="1"/>
  <c r="G594" i="2" s="1"/>
  <c r="G664" i="2" s="1"/>
  <c r="E522" i="2"/>
  <c r="E557" i="2" s="1"/>
  <c r="E592" i="2" s="1"/>
  <c r="E662" i="2" s="1"/>
  <c r="J519" i="2"/>
  <c r="J554" i="2" s="1"/>
  <c r="J589" i="2" s="1"/>
  <c r="J659" i="2" s="1"/>
  <c r="H517" i="2"/>
  <c r="H552" i="2" s="1"/>
  <c r="H587" i="2" s="1"/>
  <c r="H657" i="2" s="1"/>
  <c r="F515" i="2"/>
  <c r="F550" i="2" s="1"/>
  <c r="F585" i="2" s="1"/>
  <c r="F655" i="2" s="1"/>
  <c r="AF524" i="2"/>
  <c r="AF559" i="2" s="1"/>
  <c r="AF594" i="2" s="1"/>
  <c r="AF664" i="2" s="1"/>
  <c r="AF522" i="2"/>
  <c r="AF557" i="2" s="1"/>
  <c r="AF592" i="2" s="1"/>
  <c r="AF662" i="2" s="1"/>
  <c r="AD520" i="2"/>
  <c r="AD555" i="2" s="1"/>
  <c r="AD590" i="2" s="1"/>
  <c r="AD660" i="2" s="1"/>
  <c r="AD518" i="2"/>
  <c r="AD553" i="2" s="1"/>
  <c r="AD588" i="2" s="1"/>
  <c r="AD658" i="2" s="1"/>
  <c r="AD516" i="2"/>
  <c r="AD551" i="2" s="1"/>
  <c r="AD586" i="2" s="1"/>
  <c r="AD656" i="2" s="1"/>
  <c r="AD514" i="2"/>
  <c r="AD549" i="2" s="1"/>
  <c r="AD584" i="2" s="1"/>
  <c r="AD654" i="2" s="1"/>
  <c r="V543" i="2"/>
  <c r="V578" i="2" s="1"/>
  <c r="V613" i="2" s="1"/>
  <c r="V683" i="2" s="1"/>
  <c r="V541" i="2"/>
  <c r="V576" i="2" s="1"/>
  <c r="V611" i="2" s="1"/>
  <c r="V681" i="2" s="1"/>
  <c r="V539" i="2"/>
  <c r="V574" i="2" s="1"/>
  <c r="V609" i="2" s="1"/>
  <c r="V679" i="2" s="1"/>
  <c r="AA536" i="2"/>
  <c r="AA571" i="2" s="1"/>
  <c r="AA606" i="2" s="1"/>
  <c r="AA676" i="2" s="1"/>
  <c r="AA534" i="2"/>
  <c r="AA569" i="2" s="1"/>
  <c r="AA604" i="2" s="1"/>
  <c r="AA674" i="2" s="1"/>
  <c r="Y532" i="2"/>
  <c r="Y567" i="2" s="1"/>
  <c r="Y602" i="2" s="1"/>
  <c r="Y672" i="2" s="1"/>
  <c r="Y530" i="2"/>
  <c r="Y565" i="2" s="1"/>
  <c r="Y600" i="2" s="1"/>
  <c r="Y670" i="2" s="1"/>
  <c r="Y528" i="2"/>
  <c r="Y563" i="2" s="1"/>
  <c r="Y598" i="2" s="1"/>
  <c r="Y668" i="2" s="1"/>
  <c r="W526" i="2"/>
  <c r="W561" i="2" s="1"/>
  <c r="W596" i="2" s="1"/>
  <c r="W666" i="2" s="1"/>
  <c r="U524" i="2"/>
  <c r="U559" i="2" s="1"/>
  <c r="U594" i="2" s="1"/>
  <c r="U664" i="2" s="1"/>
  <c r="Z521" i="2"/>
  <c r="Z556" i="2" s="1"/>
  <c r="Z591" i="2" s="1"/>
  <c r="Z661" i="2" s="1"/>
  <c r="X519" i="2"/>
  <c r="X554" i="2" s="1"/>
  <c r="X589" i="2" s="1"/>
  <c r="X659" i="2" s="1"/>
  <c r="V517" i="2"/>
  <c r="V552" i="2" s="1"/>
  <c r="V587" i="2" s="1"/>
  <c r="V657" i="2" s="1"/>
  <c r="V515" i="2"/>
  <c r="V550" i="2" s="1"/>
  <c r="V585" i="2" s="1"/>
  <c r="V655" i="2" s="1"/>
  <c r="S543" i="2"/>
  <c r="S578" i="2" s="1"/>
  <c r="S613" i="2" s="1"/>
  <c r="S683" i="2" s="1"/>
  <c r="Q541" i="2"/>
  <c r="Q576" i="2" s="1"/>
  <c r="Q611" i="2" s="1"/>
  <c r="Q681" i="2" s="1"/>
  <c r="Q539" i="2"/>
  <c r="Q574" i="2" s="1"/>
  <c r="Q609" i="2" s="1"/>
  <c r="Q679" i="2" s="1"/>
  <c r="Q537" i="2"/>
  <c r="Q572" i="2" s="1"/>
  <c r="Q607" i="2" s="1"/>
  <c r="Q677" i="2" s="1"/>
  <c r="Q535" i="2"/>
  <c r="Q570" i="2" s="1"/>
  <c r="Q605" i="2" s="1"/>
  <c r="Q675" i="2" s="1"/>
  <c r="O533" i="2"/>
  <c r="O568" i="2" s="1"/>
  <c r="O603" i="2" s="1"/>
  <c r="O673" i="2" s="1"/>
  <c r="M531" i="2"/>
  <c r="M566" i="2" s="1"/>
  <c r="M601" i="2" s="1"/>
  <c r="M671" i="2" s="1"/>
  <c r="R528" i="2"/>
  <c r="R563" i="2" s="1"/>
  <c r="R598" i="2" s="1"/>
  <c r="R668" i="2" s="1"/>
  <c r="P526" i="2"/>
  <c r="P561" i="2" s="1"/>
  <c r="P596" i="2" s="1"/>
  <c r="P666" i="2" s="1"/>
  <c r="P524" i="2"/>
  <c r="P559" i="2" s="1"/>
  <c r="P594" i="2" s="1"/>
  <c r="P664" i="2" s="1"/>
  <c r="N522" i="2"/>
  <c r="N557" i="2" s="1"/>
  <c r="N592" i="2" s="1"/>
  <c r="N662" i="2" s="1"/>
  <c r="N520" i="2"/>
  <c r="N555" i="2" s="1"/>
  <c r="N590" i="2" s="1"/>
  <c r="N660" i="2" s="1"/>
  <c r="Q517" i="2"/>
  <c r="Q552" i="2" s="1"/>
  <c r="Q587" i="2" s="1"/>
  <c r="Q657" i="2" s="1"/>
  <c r="Q515" i="2"/>
  <c r="Q550" i="2" s="1"/>
  <c r="Q585" i="2" s="1"/>
  <c r="Q655" i="2" s="1"/>
  <c r="E544" i="2"/>
  <c r="E579" i="2" s="1"/>
  <c r="E614" i="2" s="1"/>
  <c r="E684" i="2" s="1"/>
  <c r="J541" i="2"/>
  <c r="J576" i="2" s="1"/>
  <c r="J611" i="2" s="1"/>
  <c r="J681" i="2" s="1"/>
  <c r="H539" i="2"/>
  <c r="H574" i="2" s="1"/>
  <c r="H609" i="2" s="1"/>
  <c r="H679" i="2" s="1"/>
  <c r="F537" i="2"/>
  <c r="F572" i="2" s="1"/>
  <c r="F607" i="2" s="1"/>
  <c r="F677" i="2" s="1"/>
  <c r="K534" i="2"/>
  <c r="K569" i="2" s="1"/>
  <c r="K604" i="2" s="1"/>
  <c r="K674" i="2" s="1"/>
  <c r="I532" i="2"/>
  <c r="I567" i="2" s="1"/>
  <c r="I602" i="2" s="1"/>
  <c r="I672" i="2" s="1"/>
  <c r="G530" i="2"/>
  <c r="G565" i="2" s="1"/>
  <c r="G600" i="2" s="1"/>
  <c r="G670" i="2" s="1"/>
  <c r="E528" i="2"/>
  <c r="E563" i="2" s="1"/>
  <c r="E598" i="2" s="1"/>
  <c r="E668" i="2" s="1"/>
  <c r="J525" i="2"/>
  <c r="J560" i="2" s="1"/>
  <c r="J595" i="2" s="1"/>
  <c r="J665" i="2" s="1"/>
  <c r="H523" i="2"/>
  <c r="H558" i="2" s="1"/>
  <c r="H593" i="2" s="1"/>
  <c r="H663" i="2" s="1"/>
  <c r="F521" i="2"/>
  <c r="F556" i="2" s="1"/>
  <c r="F591" i="2" s="1"/>
  <c r="F661" i="2" s="1"/>
  <c r="K518" i="2"/>
  <c r="K553" i="2" s="1"/>
  <c r="K588" i="2" s="1"/>
  <c r="K658" i="2" s="1"/>
  <c r="I516" i="2"/>
  <c r="I551" i="2" s="1"/>
  <c r="I586" i="2" s="1"/>
  <c r="I656" i="2" s="1"/>
  <c r="G514" i="2"/>
  <c r="G549" i="2" s="1"/>
  <c r="G584" i="2" s="1"/>
  <c r="G654" i="2" s="1"/>
  <c r="AE544" i="2"/>
  <c r="AE579" i="2" s="1"/>
  <c r="V544" i="2"/>
  <c r="V579" i="2" s="1"/>
  <c r="M544" i="2"/>
  <c r="M579" i="2" s="1"/>
  <c r="AH542" i="2"/>
  <c r="AH577" i="2" s="1"/>
  <c r="AH612" i="2" s="1"/>
  <c r="AH682" i="2" s="1"/>
  <c r="AH540" i="2"/>
  <c r="AH575" i="2" s="1"/>
  <c r="AH610" i="2" s="1"/>
  <c r="AH680" i="2" s="1"/>
  <c r="AF538" i="2"/>
  <c r="AF573" i="2" s="1"/>
  <c r="AF608" i="2" s="1"/>
  <c r="AF678" i="2" s="1"/>
  <c r="AI535" i="2"/>
  <c r="AI570" i="2" s="1"/>
  <c r="AI605" i="2" s="1"/>
  <c r="AI675" i="2" s="1"/>
  <c r="AG533" i="2"/>
  <c r="AG568" i="2" s="1"/>
  <c r="AG603" i="2" s="1"/>
  <c r="AG673" i="2" s="1"/>
  <c r="AE531" i="2"/>
  <c r="AE566" i="2" s="1"/>
  <c r="AE601" i="2" s="1"/>
  <c r="AE671" i="2" s="1"/>
  <c r="AH528" i="2"/>
  <c r="AH563" i="2" s="1"/>
  <c r="AH598" i="2" s="1"/>
  <c r="AH668" i="2" s="1"/>
  <c r="AF526" i="2"/>
  <c r="AF561" i="2" s="1"/>
  <c r="AF596" i="2" s="1"/>
  <c r="AF666" i="2" s="1"/>
  <c r="AG543" i="2"/>
  <c r="AG578" i="2" s="1"/>
  <c r="AG613" i="2" s="1"/>
  <c r="AG683" i="2" s="1"/>
  <c r="AC541" i="2"/>
  <c r="AC576" i="2" s="1"/>
  <c r="AC611" i="2" s="1"/>
  <c r="AC681" i="2" s="1"/>
  <c r="AH538" i="2"/>
  <c r="AH573" i="2" s="1"/>
  <c r="AH608" i="2" s="1"/>
  <c r="AH678" i="2" s="1"/>
  <c r="AH536" i="2"/>
  <c r="AH571" i="2" s="1"/>
  <c r="AH606" i="2" s="1"/>
  <c r="AH676" i="2" s="1"/>
  <c r="AF534" i="2"/>
  <c r="AF569" i="2" s="1"/>
  <c r="AF604" i="2" s="1"/>
  <c r="AF674" i="2" s="1"/>
  <c r="AD532" i="2"/>
  <c r="AD567" i="2" s="1"/>
  <c r="AD602" i="2" s="1"/>
  <c r="AD672" i="2" s="1"/>
  <c r="AD530" i="2"/>
  <c r="AD565" i="2" s="1"/>
  <c r="AD600" i="2" s="1"/>
  <c r="AD670" i="2" s="1"/>
  <c r="AI527" i="2"/>
  <c r="AI562" i="2" s="1"/>
  <c r="AI597" i="2" s="1"/>
  <c r="AI667" i="2" s="1"/>
  <c r="AI525" i="2"/>
  <c r="AI560" i="2" s="1"/>
  <c r="AI595" i="2" s="1"/>
  <c r="AI665" i="2" s="1"/>
  <c r="AH522" i="2"/>
  <c r="AH557" i="2" s="1"/>
  <c r="AH592" i="2" s="1"/>
  <c r="AH662" i="2" s="1"/>
  <c r="AF520" i="2"/>
  <c r="AF555" i="2" s="1"/>
  <c r="AF590" i="2" s="1"/>
  <c r="AF660" i="2" s="1"/>
  <c r="AI517" i="2"/>
  <c r="AI552" i="2" s="1"/>
  <c r="AI587" i="2" s="1"/>
  <c r="AI657" i="2" s="1"/>
  <c r="AC515" i="2"/>
  <c r="AC550" i="2" s="1"/>
  <c r="AC585" i="2" s="1"/>
  <c r="AC655" i="2" s="1"/>
  <c r="X543" i="2"/>
  <c r="X578" i="2" s="1"/>
  <c r="X613" i="2" s="1"/>
  <c r="X683" i="2" s="1"/>
  <c r="AA540" i="2"/>
  <c r="AA575" i="2" s="1"/>
  <c r="AA610" i="2" s="1"/>
  <c r="AA680" i="2" s="1"/>
  <c r="W538" i="2"/>
  <c r="W573" i="2" s="1"/>
  <c r="W608" i="2" s="1"/>
  <c r="W678" i="2" s="1"/>
  <c r="U536" i="2"/>
  <c r="U571" i="2" s="1"/>
  <c r="U606" i="2" s="1"/>
  <c r="U676" i="2" s="1"/>
  <c r="X533" i="2"/>
  <c r="X568" i="2" s="1"/>
  <c r="X603" i="2" s="1"/>
  <c r="X673" i="2" s="1"/>
  <c r="V531" i="2"/>
  <c r="V566" i="2" s="1"/>
  <c r="V601" i="2" s="1"/>
  <c r="V671" i="2" s="1"/>
  <c r="W528" i="2"/>
  <c r="W563" i="2" s="1"/>
  <c r="W598" i="2" s="1"/>
  <c r="W668" i="2" s="1"/>
  <c r="U526" i="2"/>
  <c r="U561" i="2" s="1"/>
  <c r="U596" i="2" s="1"/>
  <c r="U666" i="2" s="1"/>
  <c r="Z523" i="2"/>
  <c r="Z558" i="2" s="1"/>
  <c r="Z593" i="2" s="1"/>
  <c r="Z663" i="2" s="1"/>
  <c r="X521" i="2"/>
  <c r="X556" i="2" s="1"/>
  <c r="X591" i="2" s="1"/>
  <c r="X661" i="2" s="1"/>
  <c r="V519" i="2"/>
  <c r="V554" i="2" s="1"/>
  <c r="V589" i="2" s="1"/>
  <c r="V659" i="2" s="1"/>
  <c r="AA516" i="2"/>
  <c r="AA551" i="2" s="1"/>
  <c r="AA586" i="2" s="1"/>
  <c r="AA656" i="2" s="1"/>
  <c r="W514" i="2"/>
  <c r="W549" i="2" s="1"/>
  <c r="W584" i="2" s="1"/>
  <c r="W654" i="2" s="1"/>
  <c r="M543" i="2"/>
  <c r="M578" i="2" s="1"/>
  <c r="M613" i="2" s="1"/>
  <c r="M683" i="2" s="1"/>
  <c r="P540" i="2"/>
  <c r="P575" i="2" s="1"/>
  <c r="P610" i="2" s="1"/>
  <c r="P680" i="2" s="1"/>
  <c r="S537" i="2"/>
  <c r="S572" i="2" s="1"/>
  <c r="S607" i="2" s="1"/>
  <c r="S677" i="2" s="1"/>
  <c r="O535" i="2"/>
  <c r="O570" i="2" s="1"/>
  <c r="O605" i="2" s="1"/>
  <c r="O675" i="2" s="1"/>
  <c r="M533" i="2"/>
  <c r="M568" i="2" s="1"/>
  <c r="M603" i="2" s="1"/>
  <c r="M673" i="2" s="1"/>
  <c r="R530" i="2"/>
  <c r="R565" i="2" s="1"/>
  <c r="R600" i="2" s="1"/>
  <c r="R670" i="2" s="1"/>
  <c r="P528" i="2"/>
  <c r="P563" i="2" s="1"/>
  <c r="P598" i="2" s="1"/>
  <c r="P668" i="2" s="1"/>
  <c r="N526" i="2"/>
  <c r="N561" i="2" s="1"/>
  <c r="N596" i="2" s="1"/>
  <c r="N666" i="2" s="1"/>
  <c r="Q523" i="2"/>
  <c r="Q558" i="2" s="1"/>
  <c r="Q593" i="2" s="1"/>
  <c r="Q663" i="2" s="1"/>
  <c r="O521" i="2"/>
  <c r="O556" i="2" s="1"/>
  <c r="O591" i="2" s="1"/>
  <c r="O661" i="2" s="1"/>
  <c r="R518" i="2"/>
  <c r="R553" i="2" s="1"/>
  <c r="R588" i="2" s="1"/>
  <c r="R658" i="2" s="1"/>
  <c r="P516" i="2"/>
  <c r="P551" i="2" s="1"/>
  <c r="P586" i="2" s="1"/>
  <c r="P656" i="2" s="1"/>
  <c r="N514" i="2"/>
  <c r="N549" i="2" s="1"/>
  <c r="N584" i="2" s="1"/>
  <c r="N654" i="2" s="1"/>
  <c r="F543" i="2"/>
  <c r="F578" i="2" s="1"/>
  <c r="F613" i="2" s="1"/>
  <c r="F683" i="2" s="1"/>
  <c r="K540" i="2"/>
  <c r="K575" i="2" s="1"/>
  <c r="K610" i="2" s="1"/>
  <c r="K680" i="2" s="1"/>
  <c r="I538" i="2"/>
  <c r="I573" i="2" s="1"/>
  <c r="I608" i="2" s="1"/>
  <c r="I678" i="2" s="1"/>
  <c r="G536" i="2"/>
  <c r="G571" i="2" s="1"/>
  <c r="G606" i="2" s="1"/>
  <c r="G676" i="2" s="1"/>
  <c r="E534" i="2"/>
  <c r="E569" i="2" s="1"/>
  <c r="E604" i="2" s="1"/>
  <c r="E674" i="2" s="1"/>
  <c r="J531" i="2"/>
  <c r="J566" i="2" s="1"/>
  <c r="J601" i="2" s="1"/>
  <c r="J671" i="2" s="1"/>
  <c r="H529" i="2"/>
  <c r="H564" i="2" s="1"/>
  <c r="H599" i="2" s="1"/>
  <c r="H669" i="2" s="1"/>
  <c r="F527" i="2"/>
  <c r="F562" i="2" s="1"/>
  <c r="F597" i="2" s="1"/>
  <c r="F667" i="2" s="1"/>
  <c r="K524" i="2"/>
  <c r="K559" i="2" s="1"/>
  <c r="K594" i="2" s="1"/>
  <c r="K664" i="2" s="1"/>
  <c r="I522" i="2"/>
  <c r="I557" i="2" s="1"/>
  <c r="I592" i="2" s="1"/>
  <c r="I662" i="2" s="1"/>
  <c r="G520" i="2"/>
  <c r="G555" i="2" s="1"/>
  <c r="G590" i="2" s="1"/>
  <c r="G660" i="2" s="1"/>
  <c r="E518" i="2"/>
  <c r="E553" i="2" s="1"/>
  <c r="E588" i="2" s="1"/>
  <c r="E658" i="2" s="1"/>
  <c r="J515" i="2"/>
  <c r="J550" i="2" s="1"/>
  <c r="J585" i="2" s="1"/>
  <c r="J655" i="2" s="1"/>
  <c r="AG525" i="2"/>
  <c r="AG560" i="2" s="1"/>
  <c r="AG595" i="2" s="1"/>
  <c r="AG665" i="2" s="1"/>
  <c r="AD524" i="2"/>
  <c r="AD559" i="2" s="1"/>
  <c r="AD594" i="2" s="1"/>
  <c r="AD664" i="2" s="1"/>
  <c r="AI521" i="2"/>
  <c r="AI556" i="2" s="1"/>
  <c r="AI591" i="2" s="1"/>
  <c r="AI661" i="2" s="1"/>
  <c r="AI519" i="2"/>
  <c r="AI554" i="2" s="1"/>
  <c r="AI589" i="2" s="1"/>
  <c r="AI659" i="2" s="1"/>
  <c r="AG517" i="2"/>
  <c r="AG552" i="2" s="1"/>
  <c r="AG587" i="2" s="1"/>
  <c r="AG657" i="2" s="1"/>
  <c r="AG515" i="2"/>
  <c r="AG550" i="2" s="1"/>
  <c r="AG585" i="2" s="1"/>
  <c r="AG655" i="2" s="1"/>
  <c r="Y544" i="2"/>
  <c r="Y579" i="2" s="1"/>
  <c r="Y614" i="2" s="1"/>
  <c r="Y684" i="2" s="1"/>
  <c r="Y542" i="2"/>
  <c r="Y577" i="2" s="1"/>
  <c r="Y612" i="2" s="1"/>
  <c r="Y682" i="2" s="1"/>
  <c r="Y540" i="2"/>
  <c r="Y575" i="2" s="1"/>
  <c r="Y610" i="2" s="1"/>
  <c r="Y680" i="2" s="1"/>
  <c r="Y538" i="2"/>
  <c r="Y573" i="2" s="1"/>
  <c r="Y608" i="2" s="1"/>
  <c r="Y678" i="2" s="1"/>
  <c r="W536" i="2"/>
  <c r="W571" i="2" s="1"/>
  <c r="W606" i="2" s="1"/>
  <c r="W676" i="2" s="1"/>
  <c r="W534" i="2"/>
  <c r="W569" i="2" s="1"/>
  <c r="W604" i="2" s="1"/>
  <c r="W674" i="2" s="1"/>
  <c r="U532" i="2"/>
  <c r="U567" i="2" s="1"/>
  <c r="U602" i="2" s="1"/>
  <c r="U672" i="2" s="1"/>
  <c r="U530" i="2"/>
  <c r="U565" i="2" s="1"/>
  <c r="U600" i="2" s="1"/>
  <c r="U670" i="2" s="1"/>
  <c r="U528" i="2"/>
  <c r="U563" i="2" s="1"/>
  <c r="U598" i="2" s="1"/>
  <c r="U668" i="2" s="1"/>
  <c r="Z525" i="2"/>
  <c r="Z560" i="2" s="1"/>
  <c r="Z595" i="2" s="1"/>
  <c r="Z665" i="2" s="1"/>
  <c r="X523" i="2"/>
  <c r="X558" i="2" s="1"/>
  <c r="X593" i="2" s="1"/>
  <c r="X663" i="2" s="1"/>
  <c r="V521" i="2"/>
  <c r="V556" i="2" s="1"/>
  <c r="V591" i="2" s="1"/>
  <c r="V661" i="2" s="1"/>
  <c r="AA518" i="2"/>
  <c r="AA553" i="2" s="1"/>
  <c r="AA588" i="2" s="1"/>
  <c r="AA658" i="2" s="1"/>
  <c r="Y516" i="2"/>
  <c r="Y551" i="2" s="1"/>
  <c r="Y586" i="2" s="1"/>
  <c r="Y656" i="2" s="1"/>
  <c r="Y514" i="2"/>
  <c r="Y549" i="2" s="1"/>
  <c r="Y584" i="2" s="1"/>
  <c r="Y654" i="2" s="1"/>
  <c r="O543" i="2"/>
  <c r="O578" i="2" s="1"/>
  <c r="O613" i="2" s="1"/>
  <c r="O683" i="2" s="1"/>
  <c r="O541" i="2"/>
  <c r="O576" i="2" s="1"/>
  <c r="O611" i="2" s="1"/>
  <c r="O681" i="2" s="1"/>
  <c r="O539" i="2"/>
  <c r="O574" i="2" s="1"/>
  <c r="O609" i="2" s="1"/>
  <c r="O679" i="2" s="1"/>
  <c r="M537" i="2"/>
  <c r="M572" i="2" s="1"/>
  <c r="M607" i="2" s="1"/>
  <c r="M677" i="2" s="1"/>
  <c r="M535" i="2"/>
  <c r="M570" i="2" s="1"/>
  <c r="M605" i="2" s="1"/>
  <c r="M675" i="2" s="1"/>
  <c r="R532" i="2"/>
  <c r="R567" i="2" s="1"/>
  <c r="R602" i="2" s="1"/>
  <c r="R672" i="2" s="1"/>
  <c r="P530" i="2"/>
  <c r="P565" i="2" s="1"/>
  <c r="P600" i="2" s="1"/>
  <c r="P670" i="2" s="1"/>
  <c r="N528" i="2"/>
  <c r="N563" i="2" s="1"/>
  <c r="N598" i="2" s="1"/>
  <c r="N668" i="2" s="1"/>
  <c r="S525" i="2"/>
  <c r="S560" i="2" s="1"/>
  <c r="S595" i="2" s="1"/>
  <c r="S665" i="2" s="1"/>
  <c r="S523" i="2"/>
  <c r="S558" i="2" s="1"/>
  <c r="S593" i="2" s="1"/>
  <c r="S663" i="2" s="1"/>
  <c r="Q521" i="2"/>
  <c r="Q556" i="2" s="1"/>
  <c r="Q591" i="2" s="1"/>
  <c r="Q661" i="2" s="1"/>
  <c r="Q519" i="2"/>
  <c r="Q554" i="2" s="1"/>
  <c r="Q589" i="2" s="1"/>
  <c r="Q659" i="2" s="1"/>
  <c r="O517" i="2"/>
  <c r="O552" i="2" s="1"/>
  <c r="O587" i="2" s="1"/>
  <c r="O657" i="2" s="1"/>
  <c r="M515" i="2"/>
  <c r="M550" i="2" s="1"/>
  <c r="M585" i="2" s="1"/>
  <c r="M655" i="2" s="1"/>
  <c r="H543" i="2"/>
  <c r="H578" i="2" s="1"/>
  <c r="H613" i="2" s="1"/>
  <c r="H683" i="2" s="1"/>
  <c r="F541" i="2"/>
  <c r="F576" i="2" s="1"/>
  <c r="F611" i="2" s="1"/>
  <c r="F681" i="2" s="1"/>
  <c r="K538" i="2"/>
  <c r="K573" i="2" s="1"/>
  <c r="K608" i="2" s="1"/>
  <c r="K678" i="2" s="1"/>
  <c r="I536" i="2"/>
  <c r="I571" i="2" s="1"/>
  <c r="I606" i="2" s="1"/>
  <c r="I676" i="2" s="1"/>
  <c r="G534" i="2"/>
  <c r="G569" i="2" s="1"/>
  <c r="G604" i="2" s="1"/>
  <c r="G674" i="2" s="1"/>
  <c r="E532" i="2"/>
  <c r="E567" i="2" s="1"/>
  <c r="E602" i="2" s="1"/>
  <c r="E672" i="2" s="1"/>
  <c r="J529" i="2"/>
  <c r="J564" i="2" s="1"/>
  <c r="J599" i="2" s="1"/>
  <c r="J669" i="2" s="1"/>
  <c r="H527" i="2"/>
  <c r="H562" i="2" s="1"/>
  <c r="H597" i="2" s="1"/>
  <c r="H667" i="2" s="1"/>
  <c r="F525" i="2"/>
  <c r="F560" i="2" s="1"/>
  <c r="F595" i="2" s="1"/>
  <c r="F665" i="2" s="1"/>
  <c r="K522" i="2"/>
  <c r="K557" i="2" s="1"/>
  <c r="K592" i="2" s="1"/>
  <c r="K662" i="2" s="1"/>
  <c r="I520" i="2"/>
  <c r="I555" i="2" s="1"/>
  <c r="I590" i="2" s="1"/>
  <c r="I660" i="2" s="1"/>
  <c r="G518" i="2"/>
  <c r="G553" i="2" s="1"/>
  <c r="G588" i="2" s="1"/>
  <c r="G658" i="2" s="1"/>
  <c r="E516" i="2"/>
  <c r="E551" i="2" s="1"/>
  <c r="E586" i="2" s="1"/>
  <c r="E656" i="2" s="1"/>
  <c r="E514" i="2"/>
  <c r="E549" i="2" s="1"/>
  <c r="E584" i="2" s="1"/>
  <c r="E654" i="2" s="1"/>
  <c r="AG1071" i="2"/>
  <c r="AG1106" i="2" s="1"/>
  <c r="AG1141" i="2" s="1"/>
  <c r="AC1071" i="2"/>
  <c r="AC1106" i="2" s="1"/>
  <c r="AC1141" i="2" s="1"/>
  <c r="X1071" i="2"/>
  <c r="X1106" i="2" s="1"/>
  <c r="X1141" i="2" s="1"/>
  <c r="S1071" i="2"/>
  <c r="S1106" i="2" s="1"/>
  <c r="S1141" i="2" s="1"/>
  <c r="O1071" i="2"/>
  <c r="O1106" i="2" s="1"/>
  <c r="O1141" i="2" s="1"/>
  <c r="J1071" i="2"/>
  <c r="J1106" i="2" s="1"/>
  <c r="J1141" i="2" s="1"/>
  <c r="F1071" i="2"/>
  <c r="F1106" i="2" s="1"/>
  <c r="F1141" i="2" s="1"/>
  <c r="AH1071" i="2"/>
  <c r="AH1106" i="2" s="1"/>
  <c r="AH1141" i="2" s="1"/>
  <c r="AD1071" i="2"/>
  <c r="AD1106" i="2" s="1"/>
  <c r="AD1141" i="2" s="1"/>
  <c r="AA1071" i="2"/>
  <c r="AA1106" i="2" s="1"/>
  <c r="AA1141" i="2" s="1"/>
  <c r="Y1071" i="2"/>
  <c r="Y1106" i="2" s="1"/>
  <c r="Y1141" i="2" s="1"/>
  <c r="W1071" i="2"/>
  <c r="W1106" i="2" s="1"/>
  <c r="W1141" i="2" s="1"/>
  <c r="U1071" i="2"/>
  <c r="U1106" i="2" s="1"/>
  <c r="U1141" i="2" s="1"/>
  <c r="R1071" i="2"/>
  <c r="R1106" i="2" s="1"/>
  <c r="R1141" i="2" s="1"/>
  <c r="P1071" i="2"/>
  <c r="P1106" i="2" s="1"/>
  <c r="P1141" i="2" s="1"/>
  <c r="N1071" i="2"/>
  <c r="N1106" i="2" s="1"/>
  <c r="N1141" i="2" s="1"/>
  <c r="K1071" i="2"/>
  <c r="K1106" i="2" s="1"/>
  <c r="K1141" i="2" s="1"/>
  <c r="I1071" i="2"/>
  <c r="I1106" i="2" s="1"/>
  <c r="I1141" i="2" s="1"/>
  <c r="G1071" i="2"/>
  <c r="G1106" i="2" s="1"/>
  <c r="G1141" i="2" s="1"/>
  <c r="E1071" i="2"/>
  <c r="E1106" i="2" s="1"/>
  <c r="E1141" i="2" s="1"/>
  <c r="AI1052" i="2"/>
  <c r="AI1041" i="2"/>
  <c r="AE1041" i="2"/>
  <c r="Z1041" i="2"/>
  <c r="V1041" i="2"/>
  <c r="S1041" i="2"/>
  <c r="AD1055" i="2"/>
  <c r="AG1044" i="2"/>
  <c r="AD1041" i="2"/>
  <c r="U1063" i="2"/>
  <c r="AD1057" i="2"/>
  <c r="AG1054" i="2"/>
  <c r="AG1050" i="2"/>
  <c r="AG1042" i="2"/>
  <c r="W1069" i="2"/>
  <c r="AC1041" i="2"/>
  <c r="H1041" i="2"/>
  <c r="X1041" i="2"/>
  <c r="J1041" i="2"/>
  <c r="F1041" i="2"/>
  <c r="G473" i="2"/>
  <c r="S444" i="2"/>
  <c r="K469" i="2"/>
  <c r="G465" i="2"/>
  <c r="J460" i="2"/>
  <c r="F456" i="2"/>
  <c r="K453" i="2"/>
  <c r="Q444" i="2"/>
  <c r="F470" i="2"/>
  <c r="I465" i="2"/>
  <c r="E461" i="2"/>
  <c r="H456" i="2"/>
  <c r="AD473" i="2"/>
  <c r="AG468" i="2"/>
  <c r="AC464" i="2"/>
  <c r="AD457" i="2"/>
  <c r="AG452" i="2"/>
  <c r="AC448" i="2"/>
  <c r="Y473" i="2"/>
  <c r="U469" i="2"/>
  <c r="X464" i="2"/>
  <c r="AA459" i="2"/>
  <c r="W455" i="2"/>
  <c r="Z450" i="2"/>
  <c r="V446" i="2"/>
  <c r="P471" i="2"/>
  <c r="Q464" i="2"/>
  <c r="R457" i="2"/>
  <c r="N453" i="2"/>
  <c r="H450" i="2"/>
  <c r="K445" i="2"/>
  <c r="AD471" i="2"/>
  <c r="AG466" i="2"/>
  <c r="AC462" i="2"/>
  <c r="AH459" i="2"/>
  <c r="AD455" i="2"/>
  <c r="AI452" i="2"/>
  <c r="AE448" i="2"/>
  <c r="AC446" i="2"/>
  <c r="Y471" i="2"/>
  <c r="U467" i="2"/>
  <c r="X462" i="2"/>
  <c r="AA457" i="2"/>
  <c r="W453" i="2"/>
  <c r="Z448" i="2"/>
  <c r="V444" i="2"/>
  <c r="P469" i="2"/>
  <c r="Q462" i="2"/>
  <c r="M458" i="2"/>
  <c r="P453" i="2"/>
  <c r="S448" i="2"/>
  <c r="F446" i="2"/>
  <c r="P445" i="2"/>
  <c r="F468" i="2"/>
  <c r="I463" i="2"/>
  <c r="E459" i="2"/>
  <c r="H454" i="2"/>
  <c r="Q448" i="2"/>
  <c r="O446" i="2"/>
  <c r="K471" i="2"/>
  <c r="I469" i="2"/>
  <c r="E465" i="2"/>
  <c r="H460" i="2"/>
  <c r="K455" i="2"/>
  <c r="AG472" i="2"/>
  <c r="AC468" i="2"/>
  <c r="AF463" i="2"/>
  <c r="AI458" i="2"/>
  <c r="AG456" i="2"/>
  <c r="AH449" i="2"/>
  <c r="AD445" i="2"/>
  <c r="Z470" i="2"/>
  <c r="V466" i="2"/>
  <c r="Y461" i="2"/>
  <c r="U457" i="2"/>
  <c r="X452" i="2"/>
  <c r="AA447" i="2"/>
  <c r="N473" i="2"/>
  <c r="O466" i="2"/>
  <c r="S454" i="2"/>
  <c r="AG470" i="2"/>
  <c r="Q466" i="2"/>
  <c r="O448" i="2"/>
  <c r="M446" i="2"/>
  <c r="K473" i="2"/>
  <c r="E471" i="2"/>
  <c r="J468" i="2"/>
  <c r="H466" i="2"/>
  <c r="F464" i="2"/>
  <c r="K461" i="2"/>
  <c r="I459" i="2"/>
  <c r="G457" i="2"/>
  <c r="E455" i="2"/>
  <c r="M448" i="2"/>
  <c r="R445" i="2"/>
  <c r="I473" i="2"/>
  <c r="G471" i="2"/>
  <c r="E469" i="2"/>
  <c r="J466" i="2"/>
  <c r="H464" i="2"/>
  <c r="F462" i="2"/>
  <c r="K459" i="2"/>
  <c r="I457" i="2"/>
  <c r="G455" i="2"/>
  <c r="E453" i="2"/>
  <c r="AC472" i="2"/>
  <c r="AH469" i="2"/>
  <c r="AF467" i="2"/>
  <c r="AD465" i="2"/>
  <c r="AI462" i="2"/>
  <c r="AG460" i="2"/>
  <c r="AE458" i="2"/>
  <c r="AC456" i="2"/>
  <c r="AH453" i="2"/>
  <c r="AF451" i="2"/>
  <c r="AD449" i="2"/>
  <c r="AI446" i="2"/>
  <c r="AG444" i="2"/>
  <c r="X472" i="2"/>
  <c r="V470" i="2"/>
  <c r="AA467" i="2"/>
  <c r="Y465" i="2"/>
  <c r="W463" i="2"/>
  <c r="U461" i="2"/>
  <c r="Z458" i="2"/>
  <c r="X456" i="2"/>
  <c r="V454" i="2"/>
  <c r="AA451" i="2"/>
  <c r="Y449" i="2"/>
  <c r="W447" i="2"/>
  <c r="U445" i="2"/>
  <c r="Q472" i="2"/>
  <c r="O470" i="2"/>
  <c r="M468" i="2"/>
  <c r="R465" i="2"/>
  <c r="P463" i="2"/>
  <c r="N461" i="2"/>
  <c r="S458" i="2"/>
  <c r="Q456" i="2"/>
  <c r="O454" i="2"/>
  <c r="M452" i="2"/>
  <c r="R449" i="2"/>
  <c r="I451" i="2"/>
  <c r="G449" i="2"/>
  <c r="E447" i="2"/>
  <c r="J444" i="2"/>
  <c r="AE472" i="2"/>
  <c r="AC470" i="2"/>
  <c r="AH467" i="2"/>
  <c r="AF465" i="2"/>
  <c r="AD463" i="2"/>
  <c r="AI460" i="2"/>
  <c r="AG458" i="2"/>
  <c r="AE456" i="2"/>
  <c r="AC454" i="2"/>
  <c r="AH451" i="2"/>
  <c r="AF449" i="2"/>
  <c r="AD447" i="2"/>
  <c r="AI444" i="2"/>
  <c r="Z472" i="2"/>
  <c r="X470" i="2"/>
  <c r="V468" i="2"/>
  <c r="AA465" i="2"/>
  <c r="Y463" i="2"/>
  <c r="W461" i="2"/>
  <c r="U459" i="2"/>
  <c r="Z456" i="2"/>
  <c r="X454" i="2"/>
  <c r="V452" i="2"/>
  <c r="AA449" i="2"/>
  <c r="Y447" i="2"/>
  <c r="W445" i="2"/>
  <c r="S472" i="2"/>
  <c r="Q470" i="2"/>
  <c r="O468" i="2"/>
  <c r="M466" i="2"/>
  <c r="R463" i="2"/>
  <c r="P461" i="2"/>
  <c r="N459" i="2"/>
  <c r="S456" i="2"/>
  <c r="Q454" i="2"/>
  <c r="O452" i="2"/>
  <c r="M450" i="2"/>
  <c r="K451" i="2"/>
  <c r="I449" i="2"/>
  <c r="G447" i="2"/>
  <c r="E445" i="2"/>
  <c r="Q446" i="2"/>
  <c r="O444" i="2"/>
  <c r="I471" i="2"/>
  <c r="G469" i="2"/>
  <c r="E467" i="2"/>
  <c r="J464" i="2"/>
  <c r="H462" i="2"/>
  <c r="F460" i="2"/>
  <c r="K457" i="2"/>
  <c r="I455" i="2"/>
  <c r="G453" i="2"/>
  <c r="P447" i="2"/>
  <c r="N445" i="2"/>
  <c r="E473" i="2"/>
  <c r="J470" i="2"/>
  <c r="H468" i="2"/>
  <c r="F466" i="2"/>
  <c r="K463" i="2"/>
  <c r="I461" i="2"/>
  <c r="G459" i="2"/>
  <c r="E457" i="2"/>
  <c r="J454" i="2"/>
  <c r="AH473" i="2"/>
  <c r="AF471" i="2"/>
  <c r="AD469" i="2"/>
  <c r="AI466" i="2"/>
  <c r="AG464" i="2"/>
  <c r="AE462" i="2"/>
  <c r="AC460" i="2"/>
  <c r="AH457" i="2"/>
  <c r="AF455" i="2"/>
  <c r="AD453" i="2"/>
  <c r="AI450" i="2"/>
  <c r="AG448" i="2"/>
  <c r="AE446" i="2"/>
  <c r="AC444" i="2"/>
  <c r="AA471" i="2"/>
  <c r="Y469" i="2"/>
  <c r="N447" i="2"/>
  <c r="F472" i="2"/>
  <c r="I467" i="2"/>
  <c r="E463" i="2"/>
  <c r="H458" i="2"/>
  <c r="S446" i="2"/>
  <c r="H472" i="2"/>
  <c r="K467" i="2"/>
  <c r="G463" i="2"/>
  <c r="J458" i="2"/>
  <c r="F454" i="2"/>
  <c r="AI470" i="2"/>
  <c r="AE466" i="2"/>
  <c r="AH461" i="2"/>
  <c r="AF459" i="2"/>
  <c r="AI454" i="2"/>
  <c r="AE450" i="2"/>
  <c r="AH445" i="2"/>
  <c r="W471" i="2"/>
  <c r="Z466" i="2"/>
  <c r="V462" i="2"/>
  <c r="Y457" i="2"/>
  <c r="U453" i="2"/>
  <c r="X448" i="2"/>
  <c r="R473" i="2"/>
  <c r="N469" i="2"/>
  <c r="S466" i="2"/>
  <c r="O462" i="2"/>
  <c r="M460" i="2"/>
  <c r="P455" i="2"/>
  <c r="S450" i="2"/>
  <c r="J452" i="2"/>
  <c r="F448" i="2"/>
  <c r="AF473" i="2"/>
  <c r="AI468" i="2"/>
  <c r="AE464" i="2"/>
  <c r="AF457" i="2"/>
  <c r="AG450" i="2"/>
  <c r="AA473" i="2"/>
  <c r="W469" i="2"/>
  <c r="Z464" i="2"/>
  <c r="V460" i="2"/>
  <c r="Y455" i="2"/>
  <c r="U451" i="2"/>
  <c r="X446" i="2"/>
  <c r="R471" i="2"/>
  <c r="N467" i="2"/>
  <c r="S464" i="2"/>
  <c r="O460" i="2"/>
  <c r="R455" i="2"/>
  <c r="N451" i="2"/>
  <c r="J450" i="2"/>
  <c r="H448" i="2"/>
  <c r="R447" i="2"/>
  <c r="J472" i="2"/>
  <c r="H470" i="2"/>
  <c r="K465" i="2"/>
  <c r="G461" i="2"/>
  <c r="J456" i="2"/>
  <c r="M444" i="2"/>
  <c r="G467" i="2"/>
  <c r="J462" i="2"/>
  <c r="F458" i="2"/>
  <c r="I453" i="2"/>
  <c r="AE470" i="2"/>
  <c r="AH465" i="2"/>
  <c r="AD461" i="2"/>
  <c r="AE454" i="2"/>
  <c r="AC452" i="2"/>
  <c r="AF447" i="2"/>
  <c r="U473" i="2"/>
  <c r="X468" i="2"/>
  <c r="AA463" i="2"/>
  <c r="W459" i="2"/>
  <c r="Z454" i="2"/>
  <c r="V450" i="2"/>
  <c r="Y445" i="2"/>
  <c r="S470" i="2"/>
  <c r="Q468" i="2"/>
  <c r="M464" i="2"/>
  <c r="R461" i="2"/>
  <c r="P459" i="2"/>
  <c r="N457" i="2"/>
  <c r="Q452" i="2"/>
  <c r="O450" i="2"/>
  <c r="F452" i="2"/>
  <c r="K449" i="2"/>
  <c r="I447" i="2"/>
  <c r="G445" i="2"/>
  <c r="AI472" i="2"/>
  <c r="AE468" i="2"/>
  <c r="AC466" i="2"/>
  <c r="AH463" i="2"/>
  <c r="AF461" i="2"/>
  <c r="AD459" i="2"/>
  <c r="AI456" i="2"/>
  <c r="AG454" i="2"/>
  <c r="AE452" i="2"/>
  <c r="AC450" i="2"/>
  <c r="AH447" i="2"/>
  <c r="AF445" i="2"/>
  <c r="W473" i="2"/>
  <c r="U471" i="2"/>
  <c r="Z468" i="2"/>
  <c r="X466" i="2"/>
  <c r="V464" i="2"/>
  <c r="AA461" i="2"/>
  <c r="Y459" i="2"/>
  <c r="W457" i="2"/>
  <c r="U455" i="2"/>
  <c r="Z452" i="2"/>
  <c r="X450" i="2"/>
  <c r="V448" i="2"/>
  <c r="AA445" i="2"/>
  <c r="P473" i="2"/>
  <c r="N471" i="2"/>
  <c r="S468" i="2"/>
  <c r="O464" i="2"/>
  <c r="M462" i="2"/>
  <c r="R459" i="2"/>
  <c r="P457" i="2"/>
  <c r="N455" i="2"/>
  <c r="S452" i="2"/>
  <c r="Q450" i="2"/>
  <c r="H452" i="2"/>
  <c r="F450" i="2"/>
  <c r="K447" i="2"/>
  <c r="I445" i="2"/>
  <c r="W467" i="2"/>
  <c r="U465" i="2"/>
  <c r="Z462" i="2"/>
  <c r="X460" i="2"/>
  <c r="V458" i="2"/>
  <c r="AA455" i="2"/>
  <c r="Y453" i="2"/>
  <c r="W451" i="2"/>
  <c r="U449" i="2"/>
  <c r="Z446" i="2"/>
  <c r="X444" i="2"/>
  <c r="M472" i="2"/>
  <c r="R469" i="2"/>
  <c r="P467" i="2"/>
  <c r="N465" i="2"/>
  <c r="S462" i="2"/>
  <c r="Q460" i="2"/>
  <c r="O458" i="2"/>
  <c r="M456" i="2"/>
  <c r="R453" i="2"/>
  <c r="P451" i="2"/>
  <c r="N449" i="2"/>
  <c r="E451" i="2"/>
  <c r="J448" i="2"/>
  <c r="H446" i="2"/>
  <c r="F444" i="2"/>
  <c r="AH471" i="2"/>
  <c r="AF469" i="2"/>
  <c r="AD467" i="2"/>
  <c r="AI464" i="2"/>
  <c r="AG462" i="2"/>
  <c r="AE460" i="2"/>
  <c r="AC458" i="2"/>
  <c r="AH455" i="2"/>
  <c r="AF453" i="2"/>
  <c r="AD451" i="2"/>
  <c r="AI448" i="2"/>
  <c r="AG446" i="2"/>
  <c r="AE444" i="2"/>
  <c r="V472" i="2"/>
  <c r="AA469" i="2"/>
  <c r="Y467" i="2"/>
  <c r="W465" i="2"/>
  <c r="U463" i="2"/>
  <c r="Z460" i="2"/>
  <c r="X458" i="2"/>
  <c r="V456" i="2"/>
  <c r="AA453" i="2"/>
  <c r="Y451" i="2"/>
  <c r="W449" i="2"/>
  <c r="U447" i="2"/>
  <c r="Z444" i="2"/>
  <c r="O472" i="2"/>
  <c r="M470" i="2"/>
  <c r="R467" i="2"/>
  <c r="P465" i="2"/>
  <c r="N463" i="2"/>
  <c r="S460" i="2"/>
  <c r="Q458" i="2"/>
  <c r="O456" i="2"/>
  <c r="M454" i="2"/>
  <c r="R451" i="2"/>
  <c r="P449" i="2"/>
  <c r="G451" i="2"/>
  <c r="E449" i="2"/>
  <c r="J446" i="2"/>
  <c r="H444" i="2"/>
  <c r="AH1000" i="2"/>
  <c r="AH1070" i="2" s="1"/>
  <c r="AD996" i="2"/>
  <c r="AD1066" i="2" s="1"/>
  <c r="AC985" i="2"/>
  <c r="AC1055" i="2" s="1"/>
  <c r="AF1000" i="2"/>
  <c r="AF1070" i="2" s="1"/>
  <c r="AD998" i="2"/>
  <c r="AD1068" i="2" s="1"/>
  <c r="AI995" i="2"/>
  <c r="AI1065" i="2" s="1"/>
  <c r="AH990" i="2"/>
  <c r="AH1060" i="2" s="1"/>
  <c r="AC983" i="2"/>
  <c r="AC1053" i="2" s="1"/>
  <c r="AF976" i="2"/>
  <c r="AF1046" i="2" s="1"/>
  <c r="AF992" i="2"/>
  <c r="AF1062" i="2" s="1"/>
  <c r="AD988" i="2"/>
  <c r="AD1058" i="2" s="1"/>
  <c r="AG985" i="2"/>
  <c r="AG1055" i="2" s="1"/>
  <c r="AH982" i="2"/>
  <c r="AH1052" i="2" s="1"/>
  <c r="AC979" i="2"/>
  <c r="AC1049" i="2" s="1"/>
  <c r="AI975" i="2"/>
  <c r="AI1045" i="2" s="1"/>
  <c r="AH972" i="2"/>
  <c r="AH1042" i="2" s="1"/>
  <c r="V999" i="2"/>
  <c r="V1069" i="2" s="1"/>
  <c r="AA996" i="2"/>
  <c r="AA1066" i="2" s="1"/>
  <c r="Y994" i="2"/>
  <c r="Y1064" i="2" s="1"/>
  <c r="W992" i="2"/>
  <c r="W1062" i="2" s="1"/>
  <c r="U990" i="2"/>
  <c r="U1060" i="2" s="1"/>
  <c r="Z987" i="2"/>
  <c r="Z1057" i="2" s="1"/>
  <c r="X985" i="2"/>
  <c r="X1055" i="2" s="1"/>
  <c r="V983" i="2"/>
  <c r="V1053" i="2" s="1"/>
  <c r="AA980" i="2"/>
  <c r="AA1050" i="2" s="1"/>
  <c r="Y978" i="2"/>
  <c r="Y1048" i="2" s="1"/>
  <c r="W976" i="2"/>
  <c r="W1046" i="2" s="1"/>
  <c r="U974" i="2"/>
  <c r="U1044" i="2" s="1"/>
  <c r="P1000" i="2"/>
  <c r="P1070" i="2" s="1"/>
  <c r="N998" i="2"/>
  <c r="N1068" i="2" s="1"/>
  <c r="S995" i="2"/>
  <c r="S1065" i="2" s="1"/>
  <c r="Q993" i="2"/>
  <c r="Q1063" i="2" s="1"/>
  <c r="O991" i="2"/>
  <c r="O1061" i="2" s="1"/>
  <c r="M989" i="2"/>
  <c r="M1059" i="2" s="1"/>
  <c r="R986" i="2"/>
  <c r="R1056" i="2" s="1"/>
  <c r="P984" i="2"/>
  <c r="P1054" i="2" s="1"/>
  <c r="N982" i="2"/>
  <c r="N1052" i="2" s="1"/>
  <c r="S979" i="2"/>
  <c r="S1049" i="2" s="1"/>
  <c r="Q977" i="2"/>
  <c r="Q1047" i="2" s="1"/>
  <c r="O975" i="2"/>
  <c r="O1045" i="2" s="1"/>
  <c r="M973" i="2"/>
  <c r="M1043" i="2" s="1"/>
  <c r="J999" i="2"/>
  <c r="J1069" i="2" s="1"/>
  <c r="H997" i="2"/>
  <c r="H1067" i="2" s="1"/>
  <c r="F995" i="2"/>
  <c r="F1065" i="2" s="1"/>
  <c r="K992" i="2"/>
  <c r="K1062" i="2" s="1"/>
  <c r="I990" i="2"/>
  <c r="I1060" i="2" s="1"/>
  <c r="G988" i="2"/>
  <c r="G1058" i="2" s="1"/>
  <c r="E986" i="2"/>
  <c r="E1056" i="2" s="1"/>
  <c r="J983" i="2"/>
  <c r="J1053" i="2" s="1"/>
  <c r="H981" i="2"/>
  <c r="H1051" i="2" s="1"/>
  <c r="F979" i="2"/>
  <c r="F1049" i="2" s="1"/>
  <c r="K976" i="2"/>
  <c r="K1046" i="2" s="1"/>
  <c r="I974" i="2"/>
  <c r="I1044" i="2" s="1"/>
  <c r="G972" i="2"/>
  <c r="G1042" i="2" s="1"/>
  <c r="AD1000" i="2"/>
  <c r="AD1070" i="2" s="1"/>
  <c r="AG995" i="2"/>
  <c r="AG1065" i="2" s="1"/>
  <c r="AF982" i="2"/>
  <c r="AF1052" i="2" s="1"/>
  <c r="AD994" i="2"/>
  <c r="AD1064" i="2" s="1"/>
  <c r="AG991" i="2"/>
  <c r="AG1061" i="2" s="1"/>
  <c r="AC987" i="2"/>
  <c r="AC1057" i="2" s="1"/>
  <c r="AF984" i="2"/>
  <c r="AF1054" i="2" s="1"/>
  <c r="AH980" i="2"/>
  <c r="AH1050" i="2" s="1"/>
  <c r="AG977" i="2"/>
  <c r="AG1047" i="2" s="1"/>
  <c r="AH974" i="2"/>
  <c r="AH1044" i="2" s="1"/>
  <c r="Y1000" i="2"/>
  <c r="Y1070" i="2" s="1"/>
  <c r="W998" i="2"/>
  <c r="W1068" i="2" s="1"/>
  <c r="U996" i="2"/>
  <c r="U1066" i="2" s="1"/>
  <c r="Z993" i="2"/>
  <c r="Z1063" i="2" s="1"/>
  <c r="X991" i="2"/>
  <c r="X1061" i="2" s="1"/>
  <c r="V989" i="2"/>
  <c r="V1059" i="2" s="1"/>
  <c r="AA986" i="2"/>
  <c r="AA1056" i="2" s="1"/>
  <c r="Y984" i="2"/>
  <c r="Y1054" i="2" s="1"/>
  <c r="W982" i="2"/>
  <c r="W1052" i="2" s="1"/>
  <c r="U980" i="2"/>
  <c r="U1050" i="2" s="1"/>
  <c r="Z977" i="2"/>
  <c r="Z1047" i="2" s="1"/>
  <c r="X975" i="2"/>
  <c r="X1045" i="2" s="1"/>
  <c r="V973" i="2"/>
  <c r="V1043" i="2" s="1"/>
  <c r="R1000" i="2"/>
  <c r="R1070" i="2" s="1"/>
  <c r="P998" i="2"/>
  <c r="P1068" i="2" s="1"/>
  <c r="N996" i="2"/>
  <c r="N1066" i="2" s="1"/>
  <c r="S993" i="2"/>
  <c r="S1063" i="2" s="1"/>
  <c r="Q991" i="2"/>
  <c r="Q1061" i="2" s="1"/>
  <c r="O989" i="2"/>
  <c r="O1059" i="2" s="1"/>
  <c r="M987" i="2"/>
  <c r="M1057" i="2" s="1"/>
  <c r="R984" i="2"/>
  <c r="R1054" i="2" s="1"/>
  <c r="P982" i="2"/>
  <c r="P1052" i="2" s="1"/>
  <c r="N980" i="2"/>
  <c r="N1050" i="2" s="1"/>
  <c r="S977" i="2"/>
  <c r="S1047" i="2" s="1"/>
  <c r="Q975" i="2"/>
  <c r="Q1045" i="2" s="1"/>
  <c r="O973" i="2"/>
  <c r="O1043" i="2" s="1"/>
  <c r="E1000" i="2"/>
  <c r="E1070" i="2" s="1"/>
  <c r="J997" i="2"/>
  <c r="J1067" i="2" s="1"/>
  <c r="H995" i="2"/>
  <c r="H1065" i="2" s="1"/>
  <c r="F993" i="2"/>
  <c r="F1063" i="2" s="1"/>
  <c r="K990" i="2"/>
  <c r="K1060" i="2" s="1"/>
  <c r="I988" i="2"/>
  <c r="I1058" i="2" s="1"/>
  <c r="G986" i="2"/>
  <c r="G1056" i="2" s="1"/>
  <c r="E984" i="2"/>
  <c r="E1054" i="2" s="1"/>
  <c r="J981" i="2"/>
  <c r="J1051" i="2" s="1"/>
  <c r="H979" i="2"/>
  <c r="H1049" i="2" s="1"/>
  <c r="F977" i="2"/>
  <c r="F1047" i="2" s="1"/>
  <c r="K974" i="2"/>
  <c r="K1044" i="2" s="1"/>
  <c r="I972" i="2"/>
  <c r="I1042" i="2" s="1"/>
  <c r="AE997" i="2"/>
  <c r="AE1067" i="2" s="1"/>
  <c r="AE989" i="2"/>
  <c r="AE1059" i="2" s="1"/>
  <c r="AI973" i="2"/>
  <c r="AI1043" i="2" s="1"/>
  <c r="AH998" i="2"/>
  <c r="AH1068" i="2" s="1"/>
  <c r="AF996" i="2"/>
  <c r="AF1066" i="2" s="1"/>
  <c r="AG993" i="2"/>
  <c r="AG1063" i="2" s="1"/>
  <c r="AI987" i="2"/>
  <c r="AI1057" i="2" s="1"/>
  <c r="AF978" i="2"/>
  <c r="AF1048" i="2" s="1"/>
  <c r="AC993" i="2"/>
  <c r="AC1063" i="2" s="1"/>
  <c r="AD990" i="2"/>
  <c r="AD1060" i="2" s="1"/>
  <c r="AD986" i="2"/>
  <c r="AD1056" i="2" s="1"/>
  <c r="AG983" i="2"/>
  <c r="AG1053" i="2" s="1"/>
  <c r="AG979" i="2"/>
  <c r="AG1049" i="2" s="1"/>
  <c r="AH976" i="2"/>
  <c r="AH1046" i="2" s="1"/>
  <c r="AE973" i="2"/>
  <c r="AE1043" i="2" s="1"/>
  <c r="AA1000" i="2"/>
  <c r="AA1070" i="2" s="1"/>
  <c r="Y998" i="2"/>
  <c r="Y1068" i="2" s="1"/>
  <c r="W996" i="2"/>
  <c r="W1066" i="2" s="1"/>
  <c r="U994" i="2"/>
  <c r="U1064" i="2" s="1"/>
  <c r="Z991" i="2"/>
  <c r="Z1061" i="2" s="1"/>
  <c r="X989" i="2"/>
  <c r="X1059" i="2" s="1"/>
  <c r="V987" i="2"/>
  <c r="V1057" i="2" s="1"/>
  <c r="AA984" i="2"/>
  <c r="AA1054" i="2" s="1"/>
  <c r="Y982" i="2"/>
  <c r="Y1052" i="2" s="1"/>
  <c r="W980" i="2"/>
  <c r="W1050" i="2" s="1"/>
  <c r="U978" i="2"/>
  <c r="U1048" i="2" s="1"/>
  <c r="Z975" i="2"/>
  <c r="Z1045" i="2" s="1"/>
  <c r="X973" i="2"/>
  <c r="X1043" i="2" s="1"/>
  <c r="S999" i="2"/>
  <c r="S1069" i="2" s="1"/>
  <c r="Q997" i="2"/>
  <c r="Q1067" i="2" s="1"/>
  <c r="O995" i="2"/>
  <c r="O1065" i="2" s="1"/>
  <c r="M993" i="2"/>
  <c r="M1063" i="2" s="1"/>
  <c r="R990" i="2"/>
  <c r="R1060" i="2" s="1"/>
  <c r="P988" i="2"/>
  <c r="P1058" i="2" s="1"/>
  <c r="N986" i="2"/>
  <c r="N1056" i="2" s="1"/>
  <c r="S983" i="2"/>
  <c r="S1053" i="2" s="1"/>
  <c r="Q981" i="2"/>
  <c r="Q1051" i="2" s="1"/>
  <c r="O979" i="2"/>
  <c r="O1049" i="2" s="1"/>
  <c r="M977" i="2"/>
  <c r="M1047" i="2" s="1"/>
  <c r="R974" i="2"/>
  <c r="R1044" i="2" s="1"/>
  <c r="P972" i="2"/>
  <c r="P1042" i="2" s="1"/>
  <c r="F999" i="2"/>
  <c r="F1069" i="2" s="1"/>
  <c r="K996" i="2"/>
  <c r="K1066" i="2" s="1"/>
  <c r="I994" i="2"/>
  <c r="I1064" i="2" s="1"/>
  <c r="G992" i="2"/>
  <c r="G1062" i="2" s="1"/>
  <c r="E990" i="2"/>
  <c r="E1060" i="2" s="1"/>
  <c r="J987" i="2"/>
  <c r="J1057" i="2" s="1"/>
  <c r="H985" i="2"/>
  <c r="H1055" i="2" s="1"/>
  <c r="F983" i="2"/>
  <c r="F1053" i="2" s="1"/>
  <c r="K980" i="2"/>
  <c r="K1050" i="2" s="1"/>
  <c r="I978" i="2"/>
  <c r="I1048" i="2" s="1"/>
  <c r="G976" i="2"/>
  <c r="G1046" i="2" s="1"/>
  <c r="E974" i="2"/>
  <c r="E1044" i="2" s="1"/>
  <c r="AC999" i="2"/>
  <c r="AC1069" i="2" s="1"/>
  <c r="AF994" i="2"/>
  <c r="AF1064" i="2" s="1"/>
  <c r="AD980" i="2"/>
  <c r="AD1050" i="2" s="1"/>
  <c r="AD992" i="2"/>
  <c r="AD1062" i="2" s="1"/>
  <c r="AG987" i="2"/>
  <c r="AG1057" i="2" s="1"/>
  <c r="AE985" i="2"/>
  <c r="AE1055" i="2" s="1"/>
  <c r="AD982" i="2"/>
  <c r="AD1052" i="2" s="1"/>
  <c r="AH978" i="2"/>
  <c r="AH1048" i="2" s="1"/>
  <c r="AG975" i="2"/>
  <c r="AG1045" i="2" s="1"/>
  <c r="AF972" i="2"/>
  <c r="AF1042" i="2" s="1"/>
  <c r="AA998" i="2"/>
  <c r="AA1068" i="2" s="1"/>
  <c r="Y996" i="2"/>
  <c r="Y1066" i="2" s="1"/>
  <c r="W994" i="2"/>
  <c r="W1064" i="2" s="1"/>
  <c r="U992" i="2"/>
  <c r="U1062" i="2" s="1"/>
  <c r="Z989" i="2"/>
  <c r="Z1059" i="2" s="1"/>
  <c r="X987" i="2"/>
  <c r="X1057" i="2" s="1"/>
  <c r="V985" i="2"/>
  <c r="V1055" i="2" s="1"/>
  <c r="AA982" i="2"/>
  <c r="AA1052" i="2" s="1"/>
  <c r="Y980" i="2"/>
  <c r="Y1050" i="2" s="1"/>
  <c r="W978" i="2"/>
  <c r="W1048" i="2" s="1"/>
  <c r="U976" i="2"/>
  <c r="U1046" i="2" s="1"/>
  <c r="Z973" i="2"/>
  <c r="Z1043" i="2" s="1"/>
  <c r="N1000" i="2"/>
  <c r="N1070" i="2" s="1"/>
  <c r="S997" i="2"/>
  <c r="S1067" i="2" s="1"/>
  <c r="Q995" i="2"/>
  <c r="Q1065" i="2" s="1"/>
  <c r="O993" i="2"/>
  <c r="O1063" i="2" s="1"/>
  <c r="M991" i="2"/>
  <c r="M1061" i="2" s="1"/>
  <c r="R988" i="2"/>
  <c r="R1058" i="2" s="1"/>
  <c r="P986" i="2"/>
  <c r="P1056" i="2" s="1"/>
  <c r="N984" i="2"/>
  <c r="N1054" i="2" s="1"/>
  <c r="S981" i="2"/>
  <c r="S1051" i="2" s="1"/>
  <c r="Q979" i="2"/>
  <c r="Q1049" i="2" s="1"/>
  <c r="O977" i="2"/>
  <c r="O1047" i="2" s="1"/>
  <c r="M975" i="2"/>
  <c r="M1045" i="2" s="1"/>
  <c r="R972" i="2"/>
  <c r="R1042" i="2" s="1"/>
  <c r="H999" i="2"/>
  <c r="H1069" i="2" s="1"/>
  <c r="F997" i="2"/>
  <c r="F1067" i="2" s="1"/>
  <c r="K994" i="2"/>
  <c r="K1064" i="2" s="1"/>
  <c r="I992" i="2"/>
  <c r="I1062" i="2" s="1"/>
  <c r="G990" i="2"/>
  <c r="G1060" i="2" s="1"/>
  <c r="E988" i="2"/>
  <c r="E1058" i="2" s="1"/>
  <c r="J985" i="2"/>
  <c r="J1055" i="2" s="1"/>
  <c r="H983" i="2"/>
  <c r="H1053" i="2" s="1"/>
  <c r="F981" i="2"/>
  <c r="F1051" i="2" s="1"/>
  <c r="K978" i="2"/>
  <c r="K1048" i="2" s="1"/>
  <c r="I976" i="2"/>
  <c r="I1046" i="2" s="1"/>
  <c r="G974" i="2"/>
  <c r="G1044" i="2" s="1"/>
  <c r="E972" i="2"/>
  <c r="E1042" i="2" s="1"/>
  <c r="AF998" i="2"/>
  <c r="AF1068" i="2" s="1"/>
  <c r="AC991" i="2"/>
  <c r="AC1061" i="2" s="1"/>
  <c r="AD978" i="2"/>
  <c r="AD1048" i="2" s="1"/>
  <c r="AE999" i="2"/>
  <c r="AE1069" i="2" s="1"/>
  <c r="AC997" i="2"/>
  <c r="AC1067" i="2" s="1"/>
  <c r="AH994" i="2"/>
  <c r="AH1064" i="2" s="1"/>
  <c r="AC989" i="2"/>
  <c r="AC1059" i="2" s="1"/>
  <c r="AC981" i="2"/>
  <c r="AC1051" i="2" s="1"/>
  <c r="AI993" i="2"/>
  <c r="AI1063" i="2" s="1"/>
  <c r="AE991" i="2"/>
  <c r="AE1061" i="2" s="1"/>
  <c r="AH986" i="2"/>
  <c r="AH1056" i="2" s="1"/>
  <c r="AD984" i="2"/>
  <c r="AD1054" i="2" s="1"/>
  <c r="AF980" i="2"/>
  <c r="AF1050" i="2" s="1"/>
  <c r="AE977" i="2"/>
  <c r="AE1047" i="2" s="1"/>
  <c r="AD974" i="2"/>
  <c r="AD1044" i="2" s="1"/>
  <c r="W1000" i="2"/>
  <c r="W1070" i="2" s="1"/>
  <c r="U998" i="2"/>
  <c r="U1068" i="2" s="1"/>
  <c r="Z995" i="2"/>
  <c r="Z1065" i="2" s="1"/>
  <c r="X993" i="2"/>
  <c r="X1063" i="2" s="1"/>
  <c r="V991" i="2"/>
  <c r="V1061" i="2" s="1"/>
  <c r="AA988" i="2"/>
  <c r="AA1058" i="2" s="1"/>
  <c r="Y986" i="2"/>
  <c r="Y1056" i="2" s="1"/>
  <c r="W984" i="2"/>
  <c r="W1054" i="2" s="1"/>
  <c r="U982" i="2"/>
  <c r="U1052" i="2" s="1"/>
  <c r="Z979" i="2"/>
  <c r="Z1049" i="2" s="1"/>
  <c r="X977" i="2"/>
  <c r="X1047" i="2" s="1"/>
  <c r="V975" i="2"/>
  <c r="V1045" i="2" s="1"/>
  <c r="AA972" i="2"/>
  <c r="AA1042" i="2" s="1"/>
  <c r="O999" i="2"/>
  <c r="O1069" i="2" s="1"/>
  <c r="M997" i="2"/>
  <c r="M1067" i="2" s="1"/>
  <c r="R994" i="2"/>
  <c r="R1064" i="2" s="1"/>
  <c r="P992" i="2"/>
  <c r="P1062" i="2" s="1"/>
  <c r="N990" i="2"/>
  <c r="N1060" i="2" s="1"/>
  <c r="S987" i="2"/>
  <c r="S1057" i="2" s="1"/>
  <c r="Q985" i="2"/>
  <c r="Q1055" i="2" s="1"/>
  <c r="O983" i="2"/>
  <c r="O1053" i="2" s="1"/>
  <c r="M981" i="2"/>
  <c r="M1051" i="2" s="1"/>
  <c r="R978" i="2"/>
  <c r="R1048" i="2" s="1"/>
  <c r="P976" i="2"/>
  <c r="P1046" i="2" s="1"/>
  <c r="N974" i="2"/>
  <c r="N1044" i="2" s="1"/>
  <c r="K1000" i="2"/>
  <c r="K1070" i="2" s="1"/>
  <c r="I998" i="2"/>
  <c r="I1068" i="2" s="1"/>
  <c r="G996" i="2"/>
  <c r="G1066" i="2" s="1"/>
  <c r="E994" i="2"/>
  <c r="E1064" i="2" s="1"/>
  <c r="J991" i="2"/>
  <c r="J1061" i="2" s="1"/>
  <c r="H989" i="2"/>
  <c r="H1059" i="2" s="1"/>
  <c r="F987" i="2"/>
  <c r="F1057" i="2" s="1"/>
  <c r="K984" i="2"/>
  <c r="K1054" i="2" s="1"/>
  <c r="I982" i="2"/>
  <c r="I1052" i="2" s="1"/>
  <c r="G980" i="2"/>
  <c r="G1050" i="2" s="1"/>
  <c r="E978" i="2"/>
  <c r="E1048" i="2" s="1"/>
  <c r="J975" i="2"/>
  <c r="J1045" i="2" s="1"/>
  <c r="H973" i="2"/>
  <c r="H1043" i="2" s="1"/>
  <c r="AI997" i="2"/>
  <c r="AI1067" i="2" s="1"/>
  <c r="AI989" i="2"/>
  <c r="AI1059" i="2" s="1"/>
  <c r="AC975" i="2"/>
  <c r="AC1045" i="2" s="1"/>
  <c r="AH992" i="2"/>
  <c r="AH1062" i="2" s="1"/>
  <c r="AH988" i="2"/>
  <c r="AH1058" i="2" s="1"/>
  <c r="AI985" i="2"/>
  <c r="AI1055" i="2" s="1"/>
  <c r="AE983" i="2"/>
  <c r="AE1053" i="2" s="1"/>
  <c r="AE979" i="2"/>
  <c r="AE1049" i="2" s="1"/>
  <c r="AD976" i="2"/>
  <c r="AD1046" i="2" s="1"/>
  <c r="AC973" i="2"/>
  <c r="AC1043" i="2" s="1"/>
  <c r="X999" i="2"/>
  <c r="X1069" i="2" s="1"/>
  <c r="V997" i="2"/>
  <c r="V1067" i="2" s="1"/>
  <c r="AA994" i="2"/>
  <c r="AA1064" i="2" s="1"/>
  <c r="Y992" i="2"/>
  <c r="Y1062" i="2" s="1"/>
  <c r="W990" i="2"/>
  <c r="W1060" i="2" s="1"/>
  <c r="U988" i="2"/>
  <c r="U1058" i="2" s="1"/>
  <c r="Z985" i="2"/>
  <c r="Z1055" i="2" s="1"/>
  <c r="X983" i="2"/>
  <c r="X1053" i="2" s="1"/>
  <c r="V981" i="2"/>
  <c r="V1051" i="2" s="1"/>
  <c r="AA978" i="2"/>
  <c r="AA1048" i="2" s="1"/>
  <c r="Y976" i="2"/>
  <c r="Y1046" i="2" s="1"/>
  <c r="W974" i="2"/>
  <c r="W1044" i="2" s="1"/>
  <c r="U972" i="2"/>
  <c r="U1042" i="2" s="1"/>
  <c r="Q999" i="2"/>
  <c r="Q1069" i="2" s="1"/>
  <c r="O997" i="2"/>
  <c r="O1067" i="2" s="1"/>
  <c r="M995" i="2"/>
  <c r="M1065" i="2" s="1"/>
  <c r="R992" i="2"/>
  <c r="R1062" i="2" s="1"/>
  <c r="P990" i="2"/>
  <c r="P1060" i="2" s="1"/>
  <c r="N988" i="2"/>
  <c r="N1058" i="2" s="1"/>
  <c r="S985" i="2"/>
  <c r="S1055" i="2" s="1"/>
  <c r="Q983" i="2"/>
  <c r="Q1053" i="2" s="1"/>
  <c r="O981" i="2"/>
  <c r="O1051" i="2" s="1"/>
  <c r="M979" i="2"/>
  <c r="M1049" i="2" s="1"/>
  <c r="R976" i="2"/>
  <c r="R1046" i="2" s="1"/>
  <c r="P974" i="2"/>
  <c r="P1044" i="2" s="1"/>
  <c r="N972" i="2"/>
  <c r="N1042" i="2" s="1"/>
  <c r="K998" i="2"/>
  <c r="K1068" i="2" s="1"/>
  <c r="I996" i="2"/>
  <c r="I1066" i="2" s="1"/>
  <c r="G994" i="2"/>
  <c r="G1064" i="2" s="1"/>
  <c r="E992" i="2"/>
  <c r="E1062" i="2" s="1"/>
  <c r="J989" i="2"/>
  <c r="J1059" i="2" s="1"/>
  <c r="H987" i="2"/>
  <c r="H1057" i="2" s="1"/>
  <c r="F985" i="2"/>
  <c r="F1055" i="2" s="1"/>
  <c r="K982" i="2"/>
  <c r="K1052" i="2" s="1"/>
  <c r="I980" i="2"/>
  <c r="I1050" i="2" s="1"/>
  <c r="G978" i="2"/>
  <c r="G1048" i="2" s="1"/>
  <c r="E976" i="2"/>
  <c r="E1046" i="2" s="1"/>
  <c r="J973" i="2"/>
  <c r="J1043" i="2" s="1"/>
  <c r="AG999" i="2"/>
  <c r="AG1069" i="2" s="1"/>
  <c r="AC995" i="2"/>
  <c r="AC1065" i="2" s="1"/>
  <c r="AG981" i="2"/>
  <c r="AG1051" i="2" s="1"/>
  <c r="AI999" i="2"/>
  <c r="AI1069" i="2" s="1"/>
  <c r="AG997" i="2"/>
  <c r="AG1067" i="2" s="1"/>
  <c r="AE995" i="2"/>
  <c r="AE1065" i="2" s="1"/>
  <c r="AG989" i="2"/>
  <c r="AG1059" i="2" s="1"/>
  <c r="AI981" i="2"/>
  <c r="AI1051" i="2" s="1"/>
  <c r="AF974" i="2"/>
  <c r="AF1044" i="2" s="1"/>
  <c r="AI991" i="2"/>
  <c r="AI1061" i="2" s="1"/>
  <c r="AE987" i="2"/>
  <c r="AE1057" i="2" s="1"/>
  <c r="AH984" i="2"/>
  <c r="AH1054" i="2" s="1"/>
  <c r="AE981" i="2"/>
  <c r="AE1051" i="2" s="1"/>
  <c r="AI977" i="2"/>
  <c r="AI1047" i="2" s="1"/>
  <c r="AE975" i="2"/>
  <c r="AE1045" i="2" s="1"/>
  <c r="AD972" i="2"/>
  <c r="AD1042" i="2" s="1"/>
  <c r="Z999" i="2"/>
  <c r="Z1069" i="2" s="1"/>
  <c r="X997" i="2"/>
  <c r="X1067" i="2" s="1"/>
  <c r="V995" i="2"/>
  <c r="V1065" i="2" s="1"/>
  <c r="AA992" i="2"/>
  <c r="AA1062" i="2" s="1"/>
  <c r="Y990" i="2"/>
  <c r="Y1060" i="2" s="1"/>
  <c r="W988" i="2"/>
  <c r="W1058" i="2" s="1"/>
  <c r="U986" i="2"/>
  <c r="U1056" i="2" s="1"/>
  <c r="Z983" i="2"/>
  <c r="Z1053" i="2" s="1"/>
  <c r="X981" i="2"/>
  <c r="X1051" i="2" s="1"/>
  <c r="V979" i="2"/>
  <c r="V1049" i="2" s="1"/>
  <c r="AA976" i="2"/>
  <c r="AA1046" i="2" s="1"/>
  <c r="Y974" i="2"/>
  <c r="Y1044" i="2" s="1"/>
  <c r="W972" i="2"/>
  <c r="W1042" i="2" s="1"/>
  <c r="R998" i="2"/>
  <c r="R1068" i="2" s="1"/>
  <c r="P996" i="2"/>
  <c r="P1066" i="2" s="1"/>
  <c r="N994" i="2"/>
  <c r="N1064" i="2" s="1"/>
  <c r="S991" i="2"/>
  <c r="S1061" i="2" s="1"/>
  <c r="Q989" i="2"/>
  <c r="Q1059" i="2" s="1"/>
  <c r="O987" i="2"/>
  <c r="O1057" i="2" s="1"/>
  <c r="M985" i="2"/>
  <c r="M1055" i="2" s="1"/>
  <c r="R982" i="2"/>
  <c r="R1052" i="2" s="1"/>
  <c r="P980" i="2"/>
  <c r="P1050" i="2" s="1"/>
  <c r="N978" i="2"/>
  <c r="N1048" i="2" s="1"/>
  <c r="S975" i="2"/>
  <c r="S1045" i="2" s="1"/>
  <c r="Q973" i="2"/>
  <c r="Q1043" i="2" s="1"/>
  <c r="G1000" i="2"/>
  <c r="G1070" i="2" s="1"/>
  <c r="E998" i="2"/>
  <c r="E1068" i="2" s="1"/>
  <c r="J995" i="2"/>
  <c r="J1065" i="2" s="1"/>
  <c r="H993" i="2"/>
  <c r="H1063" i="2" s="1"/>
  <c r="F991" i="2"/>
  <c r="F1061" i="2" s="1"/>
  <c r="K988" i="2"/>
  <c r="K1058" i="2" s="1"/>
  <c r="I986" i="2"/>
  <c r="I1056" i="2" s="1"/>
  <c r="G984" i="2"/>
  <c r="G1054" i="2" s="1"/>
  <c r="E982" i="2"/>
  <c r="E1052" i="2" s="1"/>
  <c r="J979" i="2"/>
  <c r="J1049" i="2" s="1"/>
  <c r="H977" i="2"/>
  <c r="H1047" i="2" s="1"/>
  <c r="F975" i="2"/>
  <c r="F1045" i="2" s="1"/>
  <c r="K972" i="2"/>
  <c r="K1042" i="2" s="1"/>
  <c r="AH996" i="2"/>
  <c r="AH1066" i="2" s="1"/>
  <c r="AF988" i="2"/>
  <c r="AF1058" i="2" s="1"/>
  <c r="AE993" i="2"/>
  <c r="AE1063" i="2" s="1"/>
  <c r="AF990" i="2"/>
  <c r="AF1060" i="2" s="1"/>
  <c r="AF986" i="2"/>
  <c r="AF1056" i="2" s="1"/>
  <c r="AI983" i="2"/>
  <c r="AI1053" i="2" s="1"/>
  <c r="AI979" i="2"/>
  <c r="AI1049" i="2" s="1"/>
  <c r="AC977" i="2"/>
  <c r="AC1047" i="2" s="1"/>
  <c r="AG973" i="2"/>
  <c r="AG1043" i="2" s="1"/>
  <c r="U1000" i="2"/>
  <c r="U1070" i="2" s="1"/>
  <c r="Z997" i="2"/>
  <c r="Z1067" i="2" s="1"/>
  <c r="X995" i="2"/>
  <c r="X1065" i="2" s="1"/>
  <c r="V993" i="2"/>
  <c r="V1063" i="2" s="1"/>
  <c r="AA990" i="2"/>
  <c r="AA1060" i="2" s="1"/>
  <c r="Y988" i="2"/>
  <c r="Y1058" i="2" s="1"/>
  <c r="W986" i="2"/>
  <c r="W1056" i="2" s="1"/>
  <c r="U984" i="2"/>
  <c r="U1054" i="2" s="1"/>
  <c r="Z981" i="2"/>
  <c r="Z1051" i="2" s="1"/>
  <c r="X979" i="2"/>
  <c r="X1049" i="2" s="1"/>
  <c r="V977" i="2"/>
  <c r="V1047" i="2" s="1"/>
  <c r="AA974" i="2"/>
  <c r="AA1044" i="2" s="1"/>
  <c r="Y972" i="2"/>
  <c r="Y1042" i="2" s="1"/>
  <c r="M999" i="2"/>
  <c r="M1069" i="2" s="1"/>
  <c r="R996" i="2"/>
  <c r="R1066" i="2" s="1"/>
  <c r="P994" i="2"/>
  <c r="P1064" i="2" s="1"/>
  <c r="N992" i="2"/>
  <c r="N1062" i="2" s="1"/>
  <c r="S989" i="2"/>
  <c r="S1059" i="2" s="1"/>
  <c r="Q987" i="2"/>
  <c r="Q1057" i="2" s="1"/>
  <c r="O985" i="2"/>
  <c r="O1055" i="2" s="1"/>
  <c r="M983" i="2"/>
  <c r="M1053" i="2" s="1"/>
  <c r="R980" i="2"/>
  <c r="R1050" i="2" s="1"/>
  <c r="P978" i="2"/>
  <c r="P1048" i="2" s="1"/>
  <c r="N976" i="2"/>
  <c r="N1046" i="2" s="1"/>
  <c r="S973" i="2"/>
  <c r="S1043" i="2" s="1"/>
  <c r="I1000" i="2"/>
  <c r="I1070" i="2" s="1"/>
  <c r="G998" i="2"/>
  <c r="G1068" i="2" s="1"/>
  <c r="E996" i="2"/>
  <c r="E1066" i="2" s="1"/>
  <c r="J993" i="2"/>
  <c r="J1063" i="2" s="1"/>
  <c r="H991" i="2"/>
  <c r="H1061" i="2" s="1"/>
  <c r="F989" i="2"/>
  <c r="F1059" i="2" s="1"/>
  <c r="K986" i="2"/>
  <c r="K1056" i="2" s="1"/>
  <c r="I984" i="2"/>
  <c r="I1054" i="2" s="1"/>
  <c r="G982" i="2"/>
  <c r="G1052" i="2" s="1"/>
  <c r="E980" i="2"/>
  <c r="E1050" i="2" s="1"/>
  <c r="J977" i="2"/>
  <c r="J1047" i="2" s="1"/>
  <c r="H975" i="2"/>
  <c r="H1045" i="2" s="1"/>
  <c r="F973" i="2"/>
  <c r="F1043" i="2" s="1"/>
  <c r="E1211" i="2" l="1"/>
  <c r="E1246" i="2" s="1"/>
  <c r="E1492" i="2" s="1"/>
  <c r="G1211" i="2"/>
  <c r="G1246" i="2" s="1"/>
  <c r="G1492" i="2" s="1"/>
  <c r="I1211" i="2"/>
  <c r="I1246" i="2" s="1"/>
  <c r="I1492" i="2" s="1"/>
  <c r="K1211" i="2"/>
  <c r="K1246" i="2" s="1"/>
  <c r="K1492" i="2" s="1"/>
  <c r="N1211" i="2"/>
  <c r="N1246" i="2" s="1"/>
  <c r="N1492" i="2" s="1"/>
  <c r="P1211" i="2"/>
  <c r="P1246" i="2" s="1"/>
  <c r="P1492" i="2" s="1"/>
  <c r="R1211" i="2"/>
  <c r="R1246" i="2" s="1"/>
  <c r="R1492" i="2" s="1"/>
  <c r="U1211" i="2"/>
  <c r="U1246" i="2" s="1"/>
  <c r="U1492" i="2" s="1"/>
  <c r="W1211" i="2"/>
  <c r="W1246" i="2" s="1"/>
  <c r="W1492" i="2" s="1"/>
  <c r="Y1211" i="2"/>
  <c r="Y1246" i="2" s="1"/>
  <c r="Y1492" i="2" s="1"/>
  <c r="AA1211" i="2"/>
  <c r="AA1246" i="2" s="1"/>
  <c r="AA1492" i="2" s="1"/>
  <c r="AD1211" i="2"/>
  <c r="AD1246" i="2" s="1"/>
  <c r="AD1492" i="2" s="1"/>
  <c r="AH1211" i="2"/>
  <c r="AH1246" i="2" s="1"/>
  <c r="AH1492" i="2" s="1"/>
  <c r="F1211" i="2"/>
  <c r="F1246" i="2" s="1"/>
  <c r="F1492" i="2" s="1"/>
  <c r="J1211" i="2"/>
  <c r="J1246" i="2" s="1"/>
  <c r="J1492" i="2" s="1"/>
  <c r="O1211" i="2"/>
  <c r="O1246" i="2" s="1"/>
  <c r="O1492" i="2" s="1"/>
  <c r="S1211" i="2"/>
  <c r="S1246" i="2" s="1"/>
  <c r="S1492" i="2" s="1"/>
  <c r="X1211" i="2"/>
  <c r="X1246" i="2" s="1"/>
  <c r="X1492" i="2" s="1"/>
  <c r="AC1211" i="2"/>
  <c r="AC1246" i="2" s="1"/>
  <c r="AC1492" i="2" s="1"/>
  <c r="AG1211" i="2"/>
  <c r="AG1246" i="2" s="1"/>
  <c r="AG1492" i="2" s="1"/>
  <c r="M614" i="2"/>
  <c r="M684" i="2" s="1"/>
  <c r="M719" i="2" s="1"/>
  <c r="M1492" i="2"/>
  <c r="V614" i="2"/>
  <c r="V684" i="2" s="1"/>
  <c r="V719" i="2" s="1"/>
  <c r="V1492" i="2"/>
  <c r="AE614" i="2"/>
  <c r="AE684" i="2" s="1"/>
  <c r="AE1492" i="2"/>
  <c r="Q614" i="2"/>
  <c r="Q684" i="2" s="1"/>
  <c r="Q719" i="2" s="1"/>
  <c r="Q1492" i="2"/>
  <c r="Z614" i="2"/>
  <c r="Z684" i="2" s="1"/>
  <c r="Z719" i="2" s="1"/>
  <c r="Z1492" i="2"/>
  <c r="AI614" i="2"/>
  <c r="AI684" i="2" s="1"/>
  <c r="AI719" i="2" s="1"/>
  <c r="AI1492" i="2"/>
  <c r="AF614" i="2"/>
  <c r="AF684" i="2" s="1"/>
  <c r="AF719" i="2" s="1"/>
  <c r="AF1492" i="2"/>
  <c r="H1351" i="2"/>
  <c r="H1386" i="2" s="1"/>
  <c r="H1457" i="2" s="1"/>
  <c r="H514" i="2"/>
  <c r="H549" i="2" s="1"/>
  <c r="H584" i="2" s="1"/>
  <c r="H654" i="2" s="1"/>
  <c r="J516" i="2"/>
  <c r="J551" i="2" s="1"/>
  <c r="J586" i="2" s="1"/>
  <c r="J656" i="2" s="1"/>
  <c r="E519" i="2"/>
  <c r="E554" i="2" s="1"/>
  <c r="E589" i="2" s="1"/>
  <c r="E659" i="2" s="1"/>
  <c r="G521" i="2"/>
  <c r="G556" i="2" s="1"/>
  <c r="G591" i="2" s="1"/>
  <c r="G661" i="2" s="1"/>
  <c r="P519" i="2"/>
  <c r="P554" i="2" s="1"/>
  <c r="P589" i="2" s="1"/>
  <c r="P659" i="2" s="1"/>
  <c r="R521" i="2"/>
  <c r="R556" i="2" s="1"/>
  <c r="R591" i="2" s="1"/>
  <c r="R661" i="2" s="1"/>
  <c r="M524" i="2"/>
  <c r="M559" i="2" s="1"/>
  <c r="M594" i="2" s="1"/>
  <c r="M664" i="2" s="1"/>
  <c r="O526" i="2"/>
  <c r="O561" i="2" s="1"/>
  <c r="O596" i="2" s="1"/>
  <c r="O666" i="2" s="1"/>
  <c r="Q528" i="2"/>
  <c r="Q563" i="2" s="1"/>
  <c r="Q598" i="2" s="1"/>
  <c r="Q668" i="2" s="1"/>
  <c r="S530" i="2"/>
  <c r="S565" i="2" s="1"/>
  <c r="S600" i="2" s="1"/>
  <c r="S670" i="2" s="1"/>
  <c r="N533" i="2"/>
  <c r="N568" i="2" s="1"/>
  <c r="N603" i="2" s="1"/>
  <c r="N673" i="2" s="1"/>
  <c r="P535" i="2"/>
  <c r="P570" i="2" s="1"/>
  <c r="P605" i="2" s="1"/>
  <c r="P675" i="2" s="1"/>
  <c r="R537" i="2"/>
  <c r="R572" i="2" s="1"/>
  <c r="R607" i="2" s="1"/>
  <c r="R677" i="2" s="1"/>
  <c r="M540" i="2"/>
  <c r="M575" i="2" s="1"/>
  <c r="M610" i="2" s="1"/>
  <c r="M680" i="2" s="1"/>
  <c r="O542" i="2"/>
  <c r="O577" i="2" s="1"/>
  <c r="O612" i="2" s="1"/>
  <c r="O682" i="2" s="1"/>
  <c r="Z514" i="2"/>
  <c r="Z549" i="2" s="1"/>
  <c r="Z584" i="2" s="1"/>
  <c r="Z654" i="2" s="1"/>
  <c r="U517" i="2"/>
  <c r="U552" i="2" s="1"/>
  <c r="U587" i="2" s="1"/>
  <c r="U657" i="2" s="1"/>
  <c r="W519" i="2"/>
  <c r="W554" i="2" s="1"/>
  <c r="W589" i="2" s="1"/>
  <c r="W659" i="2" s="1"/>
  <c r="Y521" i="2"/>
  <c r="Y556" i="2" s="1"/>
  <c r="Y591" i="2" s="1"/>
  <c r="Y661" i="2" s="1"/>
  <c r="AA523" i="2"/>
  <c r="AA558" i="2" s="1"/>
  <c r="AA593" i="2" s="1"/>
  <c r="AA663" i="2" s="1"/>
  <c r="V526" i="2"/>
  <c r="V561" i="2" s="1"/>
  <c r="V596" i="2" s="1"/>
  <c r="V666" i="2" s="1"/>
  <c r="X528" i="2"/>
  <c r="X563" i="2" s="1"/>
  <c r="X598" i="2" s="1"/>
  <c r="X668" i="2" s="1"/>
  <c r="Z530" i="2"/>
  <c r="Z565" i="2" s="1"/>
  <c r="Z600" i="2" s="1"/>
  <c r="Z670" i="2" s="1"/>
  <c r="U533" i="2"/>
  <c r="U568" i="2" s="1"/>
  <c r="U603" i="2" s="1"/>
  <c r="U673" i="2" s="1"/>
  <c r="W535" i="2"/>
  <c r="W570" i="2" s="1"/>
  <c r="W605" i="2" s="1"/>
  <c r="W675" i="2" s="1"/>
  <c r="Y537" i="2"/>
  <c r="Y572" i="2" s="1"/>
  <c r="Y607" i="2" s="1"/>
  <c r="Y677" i="2" s="1"/>
  <c r="AA539" i="2"/>
  <c r="AA574" i="2" s="1"/>
  <c r="AA609" i="2" s="1"/>
  <c r="AA679" i="2" s="1"/>
  <c r="V542" i="2"/>
  <c r="V577" i="2" s="1"/>
  <c r="V612" i="2" s="1"/>
  <c r="V682" i="2" s="1"/>
  <c r="AE514" i="2"/>
  <c r="AE549" i="2" s="1"/>
  <c r="AE584" i="2" s="1"/>
  <c r="AE654" i="2" s="1"/>
  <c r="AG516" i="2"/>
  <c r="AG551" i="2" s="1"/>
  <c r="AG586" i="2" s="1"/>
  <c r="AG656" i="2" s="1"/>
  <c r="AI518" i="2"/>
  <c r="AI553" i="2" s="1"/>
  <c r="AI588" i="2" s="1"/>
  <c r="AI658" i="2" s="1"/>
  <c r="AD521" i="2"/>
  <c r="AD556" i="2" s="1"/>
  <c r="AD591" i="2" s="1"/>
  <c r="AD661" i="2" s="1"/>
  <c r="AF523" i="2"/>
  <c r="AF558" i="2" s="1"/>
  <c r="AF593" i="2" s="1"/>
  <c r="AF663" i="2" s="1"/>
  <c r="AH525" i="2"/>
  <c r="AH560" i="2" s="1"/>
  <c r="AH595" i="2" s="1"/>
  <c r="AH665" i="2" s="1"/>
  <c r="AC528" i="2"/>
  <c r="AC563" i="2" s="1"/>
  <c r="AC598" i="2" s="1"/>
  <c r="AC668" i="2" s="1"/>
  <c r="AE530" i="2"/>
  <c r="AE565" i="2" s="1"/>
  <c r="AE600" i="2" s="1"/>
  <c r="AE670" i="2" s="1"/>
  <c r="AG532" i="2"/>
  <c r="AG567" i="2" s="1"/>
  <c r="AG602" i="2" s="1"/>
  <c r="AG672" i="2" s="1"/>
  <c r="AI534" i="2"/>
  <c r="AI569" i="2" s="1"/>
  <c r="AI604" i="2" s="1"/>
  <c r="AI674" i="2" s="1"/>
  <c r="AD537" i="2"/>
  <c r="AD572" i="2" s="1"/>
  <c r="AD607" i="2" s="1"/>
  <c r="AD677" i="2" s="1"/>
  <c r="AF539" i="2"/>
  <c r="AF574" i="2" s="1"/>
  <c r="AF609" i="2" s="1"/>
  <c r="AF679" i="2" s="1"/>
  <c r="AH541" i="2"/>
  <c r="AH576" i="2" s="1"/>
  <c r="AH611" i="2" s="1"/>
  <c r="AH681" i="2" s="1"/>
  <c r="F514" i="2"/>
  <c r="F549" i="2" s="1"/>
  <c r="F584" i="2" s="1"/>
  <c r="F654" i="2" s="1"/>
  <c r="H516" i="2"/>
  <c r="H551" i="2" s="1"/>
  <c r="H586" i="2" s="1"/>
  <c r="H656" i="2" s="1"/>
  <c r="J518" i="2"/>
  <c r="J553" i="2" s="1"/>
  <c r="J588" i="2" s="1"/>
  <c r="J658" i="2" s="1"/>
  <c r="E521" i="2"/>
  <c r="E556" i="2" s="1"/>
  <c r="E591" i="2" s="1"/>
  <c r="E661" i="2" s="1"/>
  <c r="N519" i="2"/>
  <c r="N554" i="2" s="1"/>
  <c r="N589" i="2" s="1"/>
  <c r="N659" i="2" s="1"/>
  <c r="P521" i="2"/>
  <c r="P556" i="2" s="1"/>
  <c r="P591" i="2" s="1"/>
  <c r="P661" i="2" s="1"/>
  <c r="R523" i="2"/>
  <c r="R558" i="2" s="1"/>
  <c r="R593" i="2" s="1"/>
  <c r="R663" i="2" s="1"/>
  <c r="M526" i="2"/>
  <c r="M561" i="2" s="1"/>
  <c r="M596" i="2" s="1"/>
  <c r="M666" i="2" s="1"/>
  <c r="O528" i="2"/>
  <c r="O563" i="2" s="1"/>
  <c r="O598" i="2" s="1"/>
  <c r="O668" i="2" s="1"/>
  <c r="Q530" i="2"/>
  <c r="Q565" i="2" s="1"/>
  <c r="Q600" i="2" s="1"/>
  <c r="Q670" i="2" s="1"/>
  <c r="S532" i="2"/>
  <c r="S567" i="2" s="1"/>
  <c r="S602" i="2" s="1"/>
  <c r="S672" i="2" s="1"/>
  <c r="N535" i="2"/>
  <c r="N570" i="2" s="1"/>
  <c r="N605" i="2" s="1"/>
  <c r="N675" i="2" s="1"/>
  <c r="P537" i="2"/>
  <c r="P572" i="2" s="1"/>
  <c r="P607" i="2" s="1"/>
  <c r="P677" i="2" s="1"/>
  <c r="R539" i="2"/>
  <c r="R574" i="2" s="1"/>
  <c r="R609" i="2" s="1"/>
  <c r="R679" i="2" s="1"/>
  <c r="M542" i="2"/>
  <c r="M577" i="2" s="1"/>
  <c r="M612" i="2" s="1"/>
  <c r="M682" i="2" s="1"/>
  <c r="X514" i="2"/>
  <c r="X549" i="2" s="1"/>
  <c r="X584" i="2" s="1"/>
  <c r="X654" i="2" s="1"/>
  <c r="Z516" i="2"/>
  <c r="Z551" i="2" s="1"/>
  <c r="Z586" i="2" s="1"/>
  <c r="Z656" i="2" s="1"/>
  <c r="U519" i="2"/>
  <c r="U554" i="2" s="1"/>
  <c r="U589" i="2" s="1"/>
  <c r="U659" i="2" s="1"/>
  <c r="W521" i="2"/>
  <c r="W556" i="2" s="1"/>
  <c r="W591" i="2" s="1"/>
  <c r="W661" i="2" s="1"/>
  <c r="Y523" i="2"/>
  <c r="Y558" i="2" s="1"/>
  <c r="Y593" i="2" s="1"/>
  <c r="Y663" i="2" s="1"/>
  <c r="AA525" i="2"/>
  <c r="AA560" i="2" s="1"/>
  <c r="AA595" i="2" s="1"/>
  <c r="AA665" i="2" s="1"/>
  <c r="V528" i="2"/>
  <c r="V563" i="2" s="1"/>
  <c r="V598" i="2" s="1"/>
  <c r="V668" i="2" s="1"/>
  <c r="X530" i="2"/>
  <c r="X565" i="2" s="1"/>
  <c r="X600" i="2" s="1"/>
  <c r="X670" i="2" s="1"/>
  <c r="Z532" i="2"/>
  <c r="Z567" i="2" s="1"/>
  <c r="Z602" i="2" s="1"/>
  <c r="Z672" i="2" s="1"/>
  <c r="U535" i="2"/>
  <c r="U570" i="2" s="1"/>
  <c r="U605" i="2" s="1"/>
  <c r="U675" i="2" s="1"/>
  <c r="W537" i="2"/>
  <c r="W572" i="2" s="1"/>
  <c r="W607" i="2" s="1"/>
  <c r="W677" i="2" s="1"/>
  <c r="I515" i="2"/>
  <c r="I550" i="2" s="1"/>
  <c r="I585" i="2" s="1"/>
  <c r="I655" i="2" s="1"/>
  <c r="K517" i="2"/>
  <c r="K552" i="2" s="1"/>
  <c r="K587" i="2" s="1"/>
  <c r="K657" i="2" s="1"/>
  <c r="F520" i="2"/>
  <c r="F555" i="2" s="1"/>
  <c r="F590" i="2" s="1"/>
  <c r="F660" i="2" s="1"/>
  <c r="H522" i="2"/>
  <c r="H557" i="2" s="1"/>
  <c r="H592" i="2" s="1"/>
  <c r="H662" i="2" s="1"/>
  <c r="Q520" i="2"/>
  <c r="Q555" i="2" s="1"/>
  <c r="Q590" i="2" s="1"/>
  <c r="Q660" i="2" s="1"/>
  <c r="S522" i="2"/>
  <c r="S557" i="2" s="1"/>
  <c r="S592" i="2" s="1"/>
  <c r="S662" i="2" s="1"/>
  <c r="N525" i="2"/>
  <c r="N560" i="2" s="1"/>
  <c r="N595" i="2" s="1"/>
  <c r="N665" i="2" s="1"/>
  <c r="P527" i="2"/>
  <c r="P562" i="2" s="1"/>
  <c r="P597" i="2" s="1"/>
  <c r="P667" i="2" s="1"/>
  <c r="R529" i="2"/>
  <c r="R564" i="2" s="1"/>
  <c r="R599" i="2" s="1"/>
  <c r="R669" i="2" s="1"/>
  <c r="M532" i="2"/>
  <c r="M567" i="2" s="1"/>
  <c r="M602" i="2" s="1"/>
  <c r="M672" i="2" s="1"/>
  <c r="O534" i="2"/>
  <c r="O569" i="2" s="1"/>
  <c r="O604" i="2" s="1"/>
  <c r="O674" i="2" s="1"/>
  <c r="S538" i="2"/>
  <c r="S573" i="2" s="1"/>
  <c r="S608" i="2" s="1"/>
  <c r="S678" i="2" s="1"/>
  <c r="N541" i="2"/>
  <c r="N576" i="2" s="1"/>
  <c r="N611" i="2" s="1"/>
  <c r="N681" i="2" s="1"/>
  <c r="P543" i="2"/>
  <c r="P578" i="2" s="1"/>
  <c r="P613" i="2" s="1"/>
  <c r="P683" i="2" s="1"/>
  <c r="AA515" i="2"/>
  <c r="AA550" i="2" s="1"/>
  <c r="AA585" i="2" s="1"/>
  <c r="AA655" i="2" s="1"/>
  <c r="V518" i="2"/>
  <c r="V553" i="2" s="1"/>
  <c r="V588" i="2" s="1"/>
  <c r="V658" i="2" s="1"/>
  <c r="X520" i="2"/>
  <c r="X555" i="2" s="1"/>
  <c r="X590" i="2" s="1"/>
  <c r="X660" i="2" s="1"/>
  <c r="Z522" i="2"/>
  <c r="Z557" i="2" s="1"/>
  <c r="Z592" i="2" s="1"/>
  <c r="Z662" i="2" s="1"/>
  <c r="U525" i="2"/>
  <c r="U560" i="2" s="1"/>
  <c r="U595" i="2" s="1"/>
  <c r="U665" i="2" s="1"/>
  <c r="W527" i="2"/>
  <c r="W562" i="2" s="1"/>
  <c r="W597" i="2" s="1"/>
  <c r="W667" i="2" s="1"/>
  <c r="Y529" i="2"/>
  <c r="Y564" i="2" s="1"/>
  <c r="Y599" i="2" s="1"/>
  <c r="Y669" i="2" s="1"/>
  <c r="AA531" i="2"/>
  <c r="AA566" i="2" s="1"/>
  <c r="AA601" i="2" s="1"/>
  <c r="AA671" i="2" s="1"/>
  <c r="V534" i="2"/>
  <c r="V569" i="2" s="1"/>
  <c r="V604" i="2" s="1"/>
  <c r="V674" i="2" s="1"/>
  <c r="X536" i="2"/>
  <c r="X571" i="2" s="1"/>
  <c r="X606" i="2" s="1"/>
  <c r="X676" i="2" s="1"/>
  <c r="Z538" i="2"/>
  <c r="Z573" i="2" s="1"/>
  <c r="Z608" i="2" s="1"/>
  <c r="Z678" i="2" s="1"/>
  <c r="U541" i="2"/>
  <c r="U576" i="2" s="1"/>
  <c r="U611" i="2" s="1"/>
  <c r="U681" i="2" s="1"/>
  <c r="W543" i="2"/>
  <c r="W578" i="2" s="1"/>
  <c r="W613" i="2" s="1"/>
  <c r="W683" i="2" s="1"/>
  <c r="AF515" i="2"/>
  <c r="AF550" i="2" s="1"/>
  <c r="AF585" i="2" s="1"/>
  <c r="AF655" i="2" s="1"/>
  <c r="AH517" i="2"/>
  <c r="AH552" i="2" s="1"/>
  <c r="AH587" i="2" s="1"/>
  <c r="AH657" i="2" s="1"/>
  <c r="AC520" i="2"/>
  <c r="AC555" i="2" s="1"/>
  <c r="AC590" i="2" s="1"/>
  <c r="AC660" i="2" s="1"/>
  <c r="AE522" i="2"/>
  <c r="AE557" i="2" s="1"/>
  <c r="AE592" i="2" s="1"/>
  <c r="AE662" i="2" s="1"/>
  <c r="AG524" i="2"/>
  <c r="AG559" i="2" s="1"/>
  <c r="AG594" i="2" s="1"/>
  <c r="AG664" i="2" s="1"/>
  <c r="AI526" i="2"/>
  <c r="AI561" i="2" s="1"/>
  <c r="AI596" i="2" s="1"/>
  <c r="AI666" i="2" s="1"/>
  <c r="AD529" i="2"/>
  <c r="AD564" i="2" s="1"/>
  <c r="AD599" i="2" s="1"/>
  <c r="AD669" i="2" s="1"/>
  <c r="AF531" i="2"/>
  <c r="AF566" i="2" s="1"/>
  <c r="AF601" i="2" s="1"/>
  <c r="AF671" i="2" s="1"/>
  <c r="AH533" i="2"/>
  <c r="AH568" i="2" s="1"/>
  <c r="AH603" i="2" s="1"/>
  <c r="AH673" i="2" s="1"/>
  <c r="AC536" i="2"/>
  <c r="AC571" i="2" s="1"/>
  <c r="AC606" i="2" s="1"/>
  <c r="AC676" i="2" s="1"/>
  <c r="AE538" i="2"/>
  <c r="AE573" i="2" s="1"/>
  <c r="AE608" i="2" s="1"/>
  <c r="AE678" i="2" s="1"/>
  <c r="AI542" i="2"/>
  <c r="AI577" i="2" s="1"/>
  <c r="AI612" i="2" s="1"/>
  <c r="AI682" i="2" s="1"/>
  <c r="G515" i="2"/>
  <c r="G550" i="2" s="1"/>
  <c r="G585" i="2" s="1"/>
  <c r="G655" i="2" s="1"/>
  <c r="I517" i="2"/>
  <c r="I552" i="2" s="1"/>
  <c r="I587" i="2" s="1"/>
  <c r="I657" i="2" s="1"/>
  <c r="K519" i="2"/>
  <c r="K554" i="2" s="1"/>
  <c r="K589" i="2" s="1"/>
  <c r="K659" i="2" s="1"/>
  <c r="F522" i="2"/>
  <c r="F557" i="2" s="1"/>
  <c r="F592" i="2" s="1"/>
  <c r="F662" i="2" s="1"/>
  <c r="O520" i="2"/>
  <c r="O555" i="2" s="1"/>
  <c r="O590" i="2" s="1"/>
  <c r="O660" i="2" s="1"/>
  <c r="Q522" i="2"/>
  <c r="Q557" i="2" s="1"/>
  <c r="Q592" i="2" s="1"/>
  <c r="Q662" i="2" s="1"/>
  <c r="N527" i="2"/>
  <c r="N562" i="2" s="1"/>
  <c r="N597" i="2" s="1"/>
  <c r="N667" i="2" s="1"/>
  <c r="P529" i="2"/>
  <c r="P564" i="2" s="1"/>
  <c r="P599" i="2" s="1"/>
  <c r="P669" i="2" s="1"/>
  <c r="R531" i="2"/>
  <c r="R566" i="2" s="1"/>
  <c r="R601" i="2" s="1"/>
  <c r="R671" i="2" s="1"/>
  <c r="M534" i="2"/>
  <c r="M569" i="2" s="1"/>
  <c r="M604" i="2" s="1"/>
  <c r="M674" i="2" s="1"/>
  <c r="Q538" i="2"/>
  <c r="Q573" i="2" s="1"/>
  <c r="Q608" i="2" s="1"/>
  <c r="Q678" i="2" s="1"/>
  <c r="S540" i="2"/>
  <c r="S575" i="2" s="1"/>
  <c r="S610" i="2" s="1"/>
  <c r="S680" i="2" s="1"/>
  <c r="Y515" i="2"/>
  <c r="Y550" i="2" s="1"/>
  <c r="Y585" i="2" s="1"/>
  <c r="Y655" i="2" s="1"/>
  <c r="V520" i="2"/>
  <c r="V555" i="2" s="1"/>
  <c r="V590" i="2" s="1"/>
  <c r="V660" i="2" s="1"/>
  <c r="Z524" i="2"/>
  <c r="Z559" i="2" s="1"/>
  <c r="Z594" i="2" s="1"/>
  <c r="Z664" i="2" s="1"/>
  <c r="W529" i="2"/>
  <c r="W564" i="2" s="1"/>
  <c r="W599" i="2" s="1"/>
  <c r="W669" i="2" s="1"/>
  <c r="AA533" i="2"/>
  <c r="AA568" i="2" s="1"/>
  <c r="AA603" i="2" s="1"/>
  <c r="AA673" i="2" s="1"/>
  <c r="X538" i="2"/>
  <c r="X573" i="2" s="1"/>
  <c r="X608" i="2" s="1"/>
  <c r="X678" i="2" s="1"/>
  <c r="U543" i="2"/>
  <c r="U578" i="2" s="1"/>
  <c r="U613" i="2" s="1"/>
  <c r="U683" i="2" s="1"/>
  <c r="AF517" i="2"/>
  <c r="AF552" i="2" s="1"/>
  <c r="AF587" i="2" s="1"/>
  <c r="AF657" i="2" s="1"/>
  <c r="AC522" i="2"/>
  <c r="AC557" i="2" s="1"/>
  <c r="AC592" i="2" s="1"/>
  <c r="AC662" i="2" s="1"/>
  <c r="AE524" i="2"/>
  <c r="AE559" i="2" s="1"/>
  <c r="AE594" i="2" s="1"/>
  <c r="AE664" i="2" s="1"/>
  <c r="AD531" i="2"/>
  <c r="AD566" i="2" s="1"/>
  <c r="AD601" i="2" s="1"/>
  <c r="AD671" i="2" s="1"/>
  <c r="AH535" i="2"/>
  <c r="AH570" i="2" s="1"/>
  <c r="AH605" i="2" s="1"/>
  <c r="AH675" i="2" s="1"/>
  <c r="AE540" i="2"/>
  <c r="AE575" i="2" s="1"/>
  <c r="AE610" i="2" s="1"/>
  <c r="AE680" i="2" s="1"/>
  <c r="I523" i="2"/>
  <c r="I558" i="2" s="1"/>
  <c r="I593" i="2" s="1"/>
  <c r="I663" i="2" s="1"/>
  <c r="F528" i="2"/>
  <c r="F563" i="2" s="1"/>
  <c r="F598" i="2" s="1"/>
  <c r="F668" i="2" s="1"/>
  <c r="J532" i="2"/>
  <c r="J567" i="2" s="1"/>
  <c r="J602" i="2" s="1"/>
  <c r="J672" i="2" s="1"/>
  <c r="G537" i="2"/>
  <c r="G572" i="2" s="1"/>
  <c r="G607" i="2" s="1"/>
  <c r="G677" i="2" s="1"/>
  <c r="M514" i="2"/>
  <c r="M549" i="2" s="1"/>
  <c r="M584" i="2" s="1"/>
  <c r="M654" i="2" s="1"/>
  <c r="J526" i="2"/>
  <c r="J561" i="2" s="1"/>
  <c r="J596" i="2" s="1"/>
  <c r="J666" i="2" s="1"/>
  <c r="G531" i="2"/>
  <c r="G566" i="2" s="1"/>
  <c r="G601" i="2" s="1"/>
  <c r="G671" i="2" s="1"/>
  <c r="K535" i="2"/>
  <c r="K570" i="2" s="1"/>
  <c r="K605" i="2" s="1"/>
  <c r="K675" i="2" s="1"/>
  <c r="H540" i="2"/>
  <c r="H575" i="2" s="1"/>
  <c r="H610" i="2" s="1"/>
  <c r="H680" i="2" s="1"/>
  <c r="J542" i="2"/>
  <c r="J577" i="2" s="1"/>
  <c r="J612" i="2" s="1"/>
  <c r="J682" i="2" s="1"/>
  <c r="R517" i="2"/>
  <c r="R552" i="2" s="1"/>
  <c r="R587" i="2" s="1"/>
  <c r="R657" i="2" s="1"/>
  <c r="H518" i="2"/>
  <c r="H553" i="2" s="1"/>
  <c r="H588" i="2" s="1"/>
  <c r="H658" i="2" s="1"/>
  <c r="J520" i="2"/>
  <c r="J555" i="2" s="1"/>
  <c r="J590" i="2" s="1"/>
  <c r="J660" i="2" s="1"/>
  <c r="N521" i="2"/>
  <c r="N556" i="2" s="1"/>
  <c r="N591" i="2" s="1"/>
  <c r="N661" i="2" s="1"/>
  <c r="R525" i="2"/>
  <c r="R560" i="2" s="1"/>
  <c r="R595" i="2" s="1"/>
  <c r="R665" i="2" s="1"/>
  <c r="O530" i="2"/>
  <c r="O565" i="2" s="1"/>
  <c r="O600" i="2" s="1"/>
  <c r="O670" i="2" s="1"/>
  <c r="S534" i="2"/>
  <c r="S569" i="2" s="1"/>
  <c r="S604" i="2" s="1"/>
  <c r="S674" i="2" s="1"/>
  <c r="N537" i="2"/>
  <c r="N572" i="2" s="1"/>
  <c r="N607" i="2" s="1"/>
  <c r="N677" i="2" s="1"/>
  <c r="R541" i="2"/>
  <c r="R576" i="2" s="1"/>
  <c r="R611" i="2" s="1"/>
  <c r="R681" i="2" s="1"/>
  <c r="X516" i="2"/>
  <c r="X551" i="2" s="1"/>
  <c r="X586" i="2" s="1"/>
  <c r="X656" i="2" s="1"/>
  <c r="U521" i="2"/>
  <c r="U556" i="2" s="1"/>
  <c r="U591" i="2" s="1"/>
  <c r="U661" i="2" s="1"/>
  <c r="Y525" i="2"/>
  <c r="Y560" i="2" s="1"/>
  <c r="Y595" i="2" s="1"/>
  <c r="Y665" i="2" s="1"/>
  <c r="V530" i="2"/>
  <c r="V565" i="2" s="1"/>
  <c r="V600" i="2" s="1"/>
  <c r="V670" i="2" s="1"/>
  <c r="Z534" i="2"/>
  <c r="Z569" i="2" s="1"/>
  <c r="Z604" i="2" s="1"/>
  <c r="Z674" i="2" s="1"/>
  <c r="W539" i="2"/>
  <c r="W574" i="2" s="1"/>
  <c r="W609" i="2" s="1"/>
  <c r="W679" i="2" s="1"/>
  <c r="AA543" i="2"/>
  <c r="AA578" i="2" s="1"/>
  <c r="AA613" i="2" s="1"/>
  <c r="AA683" i="2" s="1"/>
  <c r="AG520" i="2"/>
  <c r="AG555" i="2" s="1"/>
  <c r="AG590" i="2" s="1"/>
  <c r="AG660" i="2" s="1"/>
  <c r="AF527" i="2"/>
  <c r="AF562" i="2" s="1"/>
  <c r="AF597" i="2" s="1"/>
  <c r="AF667" i="2" s="1"/>
  <c r="AE534" i="2"/>
  <c r="AE569" i="2" s="1"/>
  <c r="AE604" i="2" s="1"/>
  <c r="AE674" i="2" s="1"/>
  <c r="AI538" i="2"/>
  <c r="AI573" i="2" s="1"/>
  <c r="AI608" i="2" s="1"/>
  <c r="AI678" i="2" s="1"/>
  <c r="AF543" i="2"/>
  <c r="AF578" i="2" s="1"/>
  <c r="AF613" i="2" s="1"/>
  <c r="AF683" i="2" s="1"/>
  <c r="F518" i="2"/>
  <c r="F553" i="2" s="1"/>
  <c r="F588" i="2" s="1"/>
  <c r="F658" i="2" s="1"/>
  <c r="J522" i="2"/>
  <c r="J557" i="2" s="1"/>
  <c r="J592" i="2" s="1"/>
  <c r="J662" i="2" s="1"/>
  <c r="S520" i="2"/>
  <c r="S555" i="2" s="1"/>
  <c r="S590" i="2" s="1"/>
  <c r="S660" i="2" s="1"/>
  <c r="P525" i="2"/>
  <c r="P560" i="2" s="1"/>
  <c r="P595" i="2" s="1"/>
  <c r="P665" i="2" s="1"/>
  <c r="M530" i="2"/>
  <c r="M565" i="2" s="1"/>
  <c r="M600" i="2" s="1"/>
  <c r="M670" i="2" s="1"/>
  <c r="O532" i="2"/>
  <c r="O567" i="2" s="1"/>
  <c r="O602" i="2" s="1"/>
  <c r="O672" i="2" s="1"/>
  <c r="S536" i="2"/>
  <c r="S571" i="2" s="1"/>
  <c r="S606" i="2" s="1"/>
  <c r="S676" i="2" s="1"/>
  <c r="N539" i="2"/>
  <c r="N574" i="2" s="1"/>
  <c r="N609" i="2" s="1"/>
  <c r="N679" i="2" s="1"/>
  <c r="R543" i="2"/>
  <c r="R578" i="2" s="1"/>
  <c r="R613" i="2" s="1"/>
  <c r="R683" i="2" s="1"/>
  <c r="X518" i="2"/>
  <c r="X553" i="2" s="1"/>
  <c r="X588" i="2" s="1"/>
  <c r="X658" i="2" s="1"/>
  <c r="U523" i="2"/>
  <c r="U558" i="2" s="1"/>
  <c r="U593" i="2" s="1"/>
  <c r="U663" i="2" s="1"/>
  <c r="Y527" i="2"/>
  <c r="Y562" i="2" s="1"/>
  <c r="Y597" i="2" s="1"/>
  <c r="Y667" i="2" s="1"/>
  <c r="V532" i="2"/>
  <c r="V567" i="2" s="1"/>
  <c r="V602" i="2" s="1"/>
  <c r="V672" i="2" s="1"/>
  <c r="Z536" i="2"/>
  <c r="Z571" i="2" s="1"/>
  <c r="Z606" i="2" s="1"/>
  <c r="Z676" i="2" s="1"/>
  <c r="W541" i="2"/>
  <c r="W576" i="2" s="1"/>
  <c r="W611" i="2" s="1"/>
  <c r="W681" i="2" s="1"/>
  <c r="AH515" i="2"/>
  <c r="AH550" i="2" s="1"/>
  <c r="AH585" i="2" s="1"/>
  <c r="AH655" i="2" s="1"/>
  <c r="AE520" i="2"/>
  <c r="AE555" i="2" s="1"/>
  <c r="AE590" i="2" s="1"/>
  <c r="AE660" i="2" s="1"/>
  <c r="AI524" i="2"/>
  <c r="AI559" i="2" s="1"/>
  <c r="AI594" i="2" s="1"/>
  <c r="AI664" i="2" s="1"/>
  <c r="AF529" i="2"/>
  <c r="AF564" i="2" s="1"/>
  <c r="AF599" i="2" s="1"/>
  <c r="AF669" i="2" s="1"/>
  <c r="AH531" i="2"/>
  <c r="AH566" i="2" s="1"/>
  <c r="AH601" i="2" s="1"/>
  <c r="AH671" i="2" s="1"/>
  <c r="AE536" i="2"/>
  <c r="AE571" i="2" s="1"/>
  <c r="AE606" i="2" s="1"/>
  <c r="AE676" i="2" s="1"/>
  <c r="AI540" i="2"/>
  <c r="AI575" i="2" s="1"/>
  <c r="AI610" i="2" s="1"/>
  <c r="AI680" i="2" s="1"/>
  <c r="F524" i="2"/>
  <c r="F559" i="2" s="1"/>
  <c r="F594" i="2" s="1"/>
  <c r="F664" i="2" s="1"/>
  <c r="J528" i="2"/>
  <c r="J563" i="2" s="1"/>
  <c r="J598" i="2" s="1"/>
  <c r="J668" i="2" s="1"/>
  <c r="G533" i="2"/>
  <c r="G568" i="2" s="1"/>
  <c r="G603" i="2" s="1"/>
  <c r="G673" i="2" s="1"/>
  <c r="K537" i="2"/>
  <c r="K572" i="2" s="1"/>
  <c r="K607" i="2" s="1"/>
  <c r="K677" i="2" s="1"/>
  <c r="H542" i="2"/>
  <c r="H577" i="2" s="1"/>
  <c r="H612" i="2" s="1"/>
  <c r="H682" i="2" s="1"/>
  <c r="S516" i="2"/>
  <c r="S551" i="2" s="1"/>
  <c r="S586" i="2" s="1"/>
  <c r="S656" i="2" s="1"/>
  <c r="H528" i="2"/>
  <c r="H563" i="2" s="1"/>
  <c r="H598" i="2" s="1"/>
  <c r="H668" i="2" s="1"/>
  <c r="E533" i="2"/>
  <c r="E568" i="2" s="1"/>
  <c r="E603" i="2" s="1"/>
  <c r="E673" i="2" s="1"/>
  <c r="I537" i="2"/>
  <c r="I572" i="2" s="1"/>
  <c r="I607" i="2" s="1"/>
  <c r="I677" i="2" s="1"/>
  <c r="F542" i="2"/>
  <c r="F577" i="2" s="1"/>
  <c r="F612" i="2" s="1"/>
  <c r="F682" i="2" s="1"/>
  <c r="N517" i="2"/>
  <c r="N552" i="2" s="1"/>
  <c r="N587" i="2" s="1"/>
  <c r="N657" i="2" s="1"/>
  <c r="Y539" i="2"/>
  <c r="Y574" i="2" s="1"/>
  <c r="Y609" i="2" s="1"/>
  <c r="Y679" i="2" s="1"/>
  <c r="AA541" i="2"/>
  <c r="AA576" i="2" s="1"/>
  <c r="AA611" i="2" s="1"/>
  <c r="AA681" i="2" s="1"/>
  <c r="AC514" i="2"/>
  <c r="AC549" i="2" s="1"/>
  <c r="AC584" i="2" s="1"/>
  <c r="AC654" i="2" s="1"/>
  <c r="AE516" i="2"/>
  <c r="AE551" i="2" s="1"/>
  <c r="AE586" i="2" s="1"/>
  <c r="AE656" i="2" s="1"/>
  <c r="AG518" i="2"/>
  <c r="AG553" i="2" s="1"/>
  <c r="AG588" i="2" s="1"/>
  <c r="AG658" i="2" s="1"/>
  <c r="AI520" i="2"/>
  <c r="AI555" i="2" s="1"/>
  <c r="AI590" i="2" s="1"/>
  <c r="AI660" i="2" s="1"/>
  <c r="AD523" i="2"/>
  <c r="AD558" i="2" s="1"/>
  <c r="AD593" i="2" s="1"/>
  <c r="AD663" i="2" s="1"/>
  <c r="AF525" i="2"/>
  <c r="AF560" i="2" s="1"/>
  <c r="AF595" i="2" s="1"/>
  <c r="AF665" i="2" s="1"/>
  <c r="AH527" i="2"/>
  <c r="AH562" i="2" s="1"/>
  <c r="AH597" i="2" s="1"/>
  <c r="AH667" i="2" s="1"/>
  <c r="AC530" i="2"/>
  <c r="AC565" i="2" s="1"/>
  <c r="AC600" i="2" s="1"/>
  <c r="AC670" i="2" s="1"/>
  <c r="AE532" i="2"/>
  <c r="AE567" i="2" s="1"/>
  <c r="AE602" i="2" s="1"/>
  <c r="AE672" i="2" s="1"/>
  <c r="AG534" i="2"/>
  <c r="AG569" i="2" s="1"/>
  <c r="AG604" i="2" s="1"/>
  <c r="AG674" i="2" s="1"/>
  <c r="AI536" i="2"/>
  <c r="AI571" i="2" s="1"/>
  <c r="AI606" i="2" s="1"/>
  <c r="AI676" i="2" s="1"/>
  <c r="AD539" i="2"/>
  <c r="AD574" i="2" s="1"/>
  <c r="AD609" i="2" s="1"/>
  <c r="AD679" i="2" s="1"/>
  <c r="AF541" i="2"/>
  <c r="AF576" i="2" s="1"/>
  <c r="AF611" i="2" s="1"/>
  <c r="AF681" i="2" s="1"/>
  <c r="AH543" i="2"/>
  <c r="AH578" i="2" s="1"/>
  <c r="AH613" i="2" s="1"/>
  <c r="AH683" i="2" s="1"/>
  <c r="J524" i="2"/>
  <c r="J559" i="2" s="1"/>
  <c r="J594" i="2" s="1"/>
  <c r="J664" i="2" s="1"/>
  <c r="E527" i="2"/>
  <c r="E562" i="2" s="1"/>
  <c r="E597" i="2" s="1"/>
  <c r="E667" i="2" s="1"/>
  <c r="G529" i="2"/>
  <c r="G564" i="2" s="1"/>
  <c r="G599" i="2" s="1"/>
  <c r="G669" i="2" s="1"/>
  <c r="I531" i="2"/>
  <c r="I566" i="2" s="1"/>
  <c r="I601" i="2" s="1"/>
  <c r="I671" i="2" s="1"/>
  <c r="K533" i="2"/>
  <c r="K568" i="2" s="1"/>
  <c r="K603" i="2" s="1"/>
  <c r="K673" i="2" s="1"/>
  <c r="F536" i="2"/>
  <c r="F571" i="2" s="1"/>
  <c r="F606" i="2" s="1"/>
  <c r="F676" i="2" s="1"/>
  <c r="H538" i="2"/>
  <c r="H573" i="2" s="1"/>
  <c r="H608" i="2" s="1"/>
  <c r="H678" i="2" s="1"/>
  <c r="J540" i="2"/>
  <c r="J575" i="2" s="1"/>
  <c r="J610" i="2" s="1"/>
  <c r="J680" i="2" s="1"/>
  <c r="E543" i="2"/>
  <c r="E578" i="2" s="1"/>
  <c r="E613" i="2" s="1"/>
  <c r="E683" i="2" s="1"/>
  <c r="N515" i="2"/>
  <c r="N550" i="2" s="1"/>
  <c r="N585" i="2" s="1"/>
  <c r="N655" i="2" s="1"/>
  <c r="P517" i="2"/>
  <c r="P552" i="2" s="1"/>
  <c r="P587" i="2" s="1"/>
  <c r="P657" i="2" s="1"/>
  <c r="G523" i="2"/>
  <c r="G558" i="2" s="1"/>
  <c r="G593" i="2" s="1"/>
  <c r="G663" i="2" s="1"/>
  <c r="I525" i="2"/>
  <c r="I560" i="2" s="1"/>
  <c r="I595" i="2" s="1"/>
  <c r="I665" i="2" s="1"/>
  <c r="K527" i="2"/>
  <c r="K562" i="2" s="1"/>
  <c r="K597" i="2" s="1"/>
  <c r="K667" i="2" s="1"/>
  <c r="F530" i="2"/>
  <c r="F565" i="2" s="1"/>
  <c r="F600" i="2" s="1"/>
  <c r="F670" i="2" s="1"/>
  <c r="H532" i="2"/>
  <c r="H567" i="2" s="1"/>
  <c r="H602" i="2" s="1"/>
  <c r="H672" i="2" s="1"/>
  <c r="J534" i="2"/>
  <c r="J569" i="2" s="1"/>
  <c r="J604" i="2" s="1"/>
  <c r="J674" i="2" s="1"/>
  <c r="E537" i="2"/>
  <c r="E572" i="2" s="1"/>
  <c r="E607" i="2" s="1"/>
  <c r="E677" i="2" s="1"/>
  <c r="G539" i="2"/>
  <c r="G574" i="2" s="1"/>
  <c r="G609" i="2" s="1"/>
  <c r="G679" i="2" s="1"/>
  <c r="I541" i="2"/>
  <c r="I576" i="2" s="1"/>
  <c r="I611" i="2" s="1"/>
  <c r="I681" i="2" s="1"/>
  <c r="O514" i="2"/>
  <c r="O549" i="2" s="1"/>
  <c r="O584" i="2" s="1"/>
  <c r="O654" i="2" s="1"/>
  <c r="Q516" i="2"/>
  <c r="Q551" i="2" s="1"/>
  <c r="Q586" i="2" s="1"/>
  <c r="Q656" i="2" s="1"/>
  <c r="E515" i="2"/>
  <c r="E550" i="2" s="1"/>
  <c r="E585" i="2" s="1"/>
  <c r="E655" i="2" s="1"/>
  <c r="G517" i="2"/>
  <c r="G552" i="2" s="1"/>
  <c r="G587" i="2" s="1"/>
  <c r="G657" i="2" s="1"/>
  <c r="I519" i="2"/>
  <c r="I554" i="2" s="1"/>
  <c r="I589" i="2" s="1"/>
  <c r="I659" i="2" s="1"/>
  <c r="K521" i="2"/>
  <c r="K556" i="2" s="1"/>
  <c r="K591" i="2" s="1"/>
  <c r="K661" i="2" s="1"/>
  <c r="M520" i="2"/>
  <c r="M555" i="2" s="1"/>
  <c r="M590" i="2" s="1"/>
  <c r="M660" i="2" s="1"/>
  <c r="O522" i="2"/>
  <c r="O557" i="2" s="1"/>
  <c r="O592" i="2" s="1"/>
  <c r="O662" i="2" s="1"/>
  <c r="Q524" i="2"/>
  <c r="Q559" i="2" s="1"/>
  <c r="Q594" i="2" s="1"/>
  <c r="Q664" i="2" s="1"/>
  <c r="S526" i="2"/>
  <c r="S561" i="2" s="1"/>
  <c r="S596" i="2" s="1"/>
  <c r="S666" i="2" s="1"/>
  <c r="N529" i="2"/>
  <c r="N564" i="2" s="1"/>
  <c r="N599" i="2" s="1"/>
  <c r="N669" i="2" s="1"/>
  <c r="P531" i="2"/>
  <c r="P566" i="2" s="1"/>
  <c r="P601" i="2" s="1"/>
  <c r="P671" i="2" s="1"/>
  <c r="R533" i="2"/>
  <c r="R568" i="2" s="1"/>
  <c r="R603" i="2" s="1"/>
  <c r="R673" i="2" s="1"/>
  <c r="M536" i="2"/>
  <c r="M571" i="2" s="1"/>
  <c r="M606" i="2" s="1"/>
  <c r="M676" i="2" s="1"/>
  <c r="O538" i="2"/>
  <c r="O573" i="2" s="1"/>
  <c r="O608" i="2" s="1"/>
  <c r="O678" i="2" s="1"/>
  <c r="Q540" i="2"/>
  <c r="Q575" i="2" s="1"/>
  <c r="Q610" i="2" s="1"/>
  <c r="Q680" i="2" s="1"/>
  <c r="S542" i="2"/>
  <c r="S577" i="2" s="1"/>
  <c r="S612" i="2" s="1"/>
  <c r="S682" i="2" s="1"/>
  <c r="W515" i="2"/>
  <c r="W550" i="2" s="1"/>
  <c r="W585" i="2" s="1"/>
  <c r="W655" i="2" s="1"/>
  <c r="Y517" i="2"/>
  <c r="Y552" i="2" s="1"/>
  <c r="Y587" i="2" s="1"/>
  <c r="Y657" i="2" s="1"/>
  <c r="AA519" i="2"/>
  <c r="AA554" i="2" s="1"/>
  <c r="AA589" i="2" s="1"/>
  <c r="AA659" i="2" s="1"/>
  <c r="V522" i="2"/>
  <c r="V557" i="2" s="1"/>
  <c r="V592" i="2" s="1"/>
  <c r="V662" i="2" s="1"/>
  <c r="X524" i="2"/>
  <c r="X559" i="2" s="1"/>
  <c r="X594" i="2" s="1"/>
  <c r="X664" i="2" s="1"/>
  <c r="Z526" i="2"/>
  <c r="Z561" i="2" s="1"/>
  <c r="Z596" i="2" s="1"/>
  <c r="Z666" i="2" s="1"/>
  <c r="U529" i="2"/>
  <c r="U564" i="2" s="1"/>
  <c r="U599" i="2" s="1"/>
  <c r="U669" i="2" s="1"/>
  <c r="W531" i="2"/>
  <c r="W566" i="2" s="1"/>
  <c r="W601" i="2" s="1"/>
  <c r="W671" i="2" s="1"/>
  <c r="Y533" i="2"/>
  <c r="Y568" i="2" s="1"/>
  <c r="Y603" i="2" s="1"/>
  <c r="Y673" i="2" s="1"/>
  <c r="AA535" i="2"/>
  <c r="AA570" i="2" s="1"/>
  <c r="AA605" i="2" s="1"/>
  <c r="AA675" i="2" s="1"/>
  <c r="V538" i="2"/>
  <c r="V573" i="2" s="1"/>
  <c r="V608" i="2" s="1"/>
  <c r="V678" i="2" s="1"/>
  <c r="X540" i="2"/>
  <c r="X575" i="2" s="1"/>
  <c r="X610" i="2" s="1"/>
  <c r="X680" i="2" s="1"/>
  <c r="Z542" i="2"/>
  <c r="Z577" i="2" s="1"/>
  <c r="Z612" i="2" s="1"/>
  <c r="Z682" i="2" s="1"/>
  <c r="AI514" i="2"/>
  <c r="AI549" i="2" s="1"/>
  <c r="AI584" i="2" s="1"/>
  <c r="AI654" i="2" s="1"/>
  <c r="AD517" i="2"/>
  <c r="AD552" i="2" s="1"/>
  <c r="AD587" i="2" s="1"/>
  <c r="AD657" i="2" s="1"/>
  <c r="AF519" i="2"/>
  <c r="AF554" i="2" s="1"/>
  <c r="AF589" i="2" s="1"/>
  <c r="AF659" i="2" s="1"/>
  <c r="AH521" i="2"/>
  <c r="AH556" i="2" s="1"/>
  <c r="AH591" i="2" s="1"/>
  <c r="AH661" i="2" s="1"/>
  <c r="AC524" i="2"/>
  <c r="AC559" i="2" s="1"/>
  <c r="AC594" i="2" s="1"/>
  <c r="AC664" i="2" s="1"/>
  <c r="AE526" i="2"/>
  <c r="AE561" i="2" s="1"/>
  <c r="AE596" i="2" s="1"/>
  <c r="AE666" i="2" s="1"/>
  <c r="AG528" i="2"/>
  <c r="AG563" i="2" s="1"/>
  <c r="AG598" i="2" s="1"/>
  <c r="AG668" i="2" s="1"/>
  <c r="AI530" i="2"/>
  <c r="AI565" i="2" s="1"/>
  <c r="AI600" i="2" s="1"/>
  <c r="AI670" i="2" s="1"/>
  <c r="AD533" i="2"/>
  <c r="AD568" i="2" s="1"/>
  <c r="AD603" i="2" s="1"/>
  <c r="AD673" i="2" s="1"/>
  <c r="AF535" i="2"/>
  <c r="AF570" i="2" s="1"/>
  <c r="AF605" i="2" s="1"/>
  <c r="AF675" i="2" s="1"/>
  <c r="AH537" i="2"/>
  <c r="AH572" i="2" s="1"/>
  <c r="AH607" i="2" s="1"/>
  <c r="AH677" i="2" s="1"/>
  <c r="AC540" i="2"/>
  <c r="AC575" i="2" s="1"/>
  <c r="AC610" i="2" s="1"/>
  <c r="AC680" i="2" s="1"/>
  <c r="AE542" i="2"/>
  <c r="AE577" i="2" s="1"/>
  <c r="AE612" i="2" s="1"/>
  <c r="AE682" i="2" s="1"/>
  <c r="J514" i="2"/>
  <c r="J549" i="2" s="1"/>
  <c r="J584" i="2" s="1"/>
  <c r="J654" i="2" s="1"/>
  <c r="E517" i="2"/>
  <c r="E552" i="2" s="1"/>
  <c r="E587" i="2" s="1"/>
  <c r="E657" i="2" s="1"/>
  <c r="G519" i="2"/>
  <c r="G554" i="2" s="1"/>
  <c r="G589" i="2" s="1"/>
  <c r="G659" i="2" s="1"/>
  <c r="I521" i="2"/>
  <c r="I556" i="2" s="1"/>
  <c r="I591" i="2" s="1"/>
  <c r="I661" i="2" s="1"/>
  <c r="R519" i="2"/>
  <c r="R554" i="2" s="1"/>
  <c r="R589" i="2" s="1"/>
  <c r="R659" i="2" s="1"/>
  <c r="M522" i="2"/>
  <c r="M557" i="2" s="1"/>
  <c r="M592" i="2" s="1"/>
  <c r="M662" i="2" s="1"/>
  <c r="O524" i="2"/>
  <c r="O559" i="2" s="1"/>
  <c r="O594" i="2" s="1"/>
  <c r="O664" i="2" s="1"/>
  <c r="Q526" i="2"/>
  <c r="Q561" i="2" s="1"/>
  <c r="Q596" i="2" s="1"/>
  <c r="Q666" i="2" s="1"/>
  <c r="S528" i="2"/>
  <c r="S563" i="2" s="1"/>
  <c r="S598" i="2" s="1"/>
  <c r="S668" i="2" s="1"/>
  <c r="N531" i="2"/>
  <c r="N566" i="2" s="1"/>
  <c r="N601" i="2" s="1"/>
  <c r="N671" i="2" s="1"/>
  <c r="P533" i="2"/>
  <c r="P568" i="2" s="1"/>
  <c r="P603" i="2" s="1"/>
  <c r="P673" i="2" s="1"/>
  <c r="R535" i="2"/>
  <c r="R570" i="2" s="1"/>
  <c r="R605" i="2" s="1"/>
  <c r="R675" i="2" s="1"/>
  <c r="M538" i="2"/>
  <c r="M573" i="2" s="1"/>
  <c r="M608" i="2" s="1"/>
  <c r="M678" i="2" s="1"/>
  <c r="O540" i="2"/>
  <c r="O575" i="2" s="1"/>
  <c r="O610" i="2" s="1"/>
  <c r="O680" i="2" s="1"/>
  <c r="Q542" i="2"/>
  <c r="Q577" i="2" s="1"/>
  <c r="Q612" i="2" s="1"/>
  <c r="Q682" i="2" s="1"/>
  <c r="U515" i="2"/>
  <c r="U550" i="2" s="1"/>
  <c r="U585" i="2" s="1"/>
  <c r="U655" i="2" s="1"/>
  <c r="W517" i="2"/>
  <c r="W552" i="2" s="1"/>
  <c r="W587" i="2" s="1"/>
  <c r="W657" i="2" s="1"/>
  <c r="Y519" i="2"/>
  <c r="Y554" i="2" s="1"/>
  <c r="Y589" i="2" s="1"/>
  <c r="Y659" i="2" s="1"/>
  <c r="AA521" i="2"/>
  <c r="AA556" i="2" s="1"/>
  <c r="AA591" i="2" s="1"/>
  <c r="AA661" i="2" s="1"/>
  <c r="V524" i="2"/>
  <c r="V559" i="2" s="1"/>
  <c r="V594" i="2" s="1"/>
  <c r="V664" i="2" s="1"/>
  <c r="X526" i="2"/>
  <c r="X561" i="2" s="1"/>
  <c r="X596" i="2" s="1"/>
  <c r="X666" i="2" s="1"/>
  <c r="Z528" i="2"/>
  <c r="Z563" i="2" s="1"/>
  <c r="Z598" i="2" s="1"/>
  <c r="Z668" i="2" s="1"/>
  <c r="U531" i="2"/>
  <c r="U566" i="2" s="1"/>
  <c r="U601" i="2" s="1"/>
  <c r="U671" i="2" s="1"/>
  <c r="W533" i="2"/>
  <c r="W568" i="2" s="1"/>
  <c r="W603" i="2" s="1"/>
  <c r="W673" i="2" s="1"/>
  <c r="Y535" i="2"/>
  <c r="Y570" i="2" s="1"/>
  <c r="Y605" i="2" s="1"/>
  <c r="Y675" i="2" s="1"/>
  <c r="AA537" i="2"/>
  <c r="AA572" i="2" s="1"/>
  <c r="AA607" i="2" s="1"/>
  <c r="AA677" i="2" s="1"/>
  <c r="V540" i="2"/>
  <c r="V575" i="2" s="1"/>
  <c r="V610" i="2" s="1"/>
  <c r="V680" i="2" s="1"/>
  <c r="X542" i="2"/>
  <c r="X577" i="2" s="1"/>
  <c r="X612" i="2" s="1"/>
  <c r="X682" i="2" s="1"/>
  <c r="AG514" i="2"/>
  <c r="AG549" i="2" s="1"/>
  <c r="AG584" i="2" s="1"/>
  <c r="AG654" i="2" s="1"/>
  <c r="AI516" i="2"/>
  <c r="AI551" i="2" s="1"/>
  <c r="AI586" i="2" s="1"/>
  <c r="AI656" i="2" s="1"/>
  <c r="AD519" i="2"/>
  <c r="AD554" i="2" s="1"/>
  <c r="AD589" i="2" s="1"/>
  <c r="AD659" i="2" s="1"/>
  <c r="AF521" i="2"/>
  <c r="AF556" i="2" s="1"/>
  <c r="AF591" i="2" s="1"/>
  <c r="AF661" i="2" s="1"/>
  <c r="AH523" i="2"/>
  <c r="AH558" i="2" s="1"/>
  <c r="AH593" i="2" s="1"/>
  <c r="AH663" i="2" s="1"/>
  <c r="AC526" i="2"/>
  <c r="AC561" i="2" s="1"/>
  <c r="AC596" i="2" s="1"/>
  <c r="AC666" i="2" s="1"/>
  <c r="AE528" i="2"/>
  <c r="AE563" i="2" s="1"/>
  <c r="AE598" i="2" s="1"/>
  <c r="AE668" i="2" s="1"/>
  <c r="AG530" i="2"/>
  <c r="AG565" i="2" s="1"/>
  <c r="AG600" i="2" s="1"/>
  <c r="AG670" i="2" s="1"/>
  <c r="AI532" i="2"/>
  <c r="AI567" i="2" s="1"/>
  <c r="AI602" i="2" s="1"/>
  <c r="AI672" i="2" s="1"/>
  <c r="AD535" i="2"/>
  <c r="AD570" i="2" s="1"/>
  <c r="AD605" i="2" s="1"/>
  <c r="AD675" i="2" s="1"/>
  <c r="AF537" i="2"/>
  <c r="AF572" i="2" s="1"/>
  <c r="AF607" i="2" s="1"/>
  <c r="AF677" i="2" s="1"/>
  <c r="AH539" i="2"/>
  <c r="AH574" i="2" s="1"/>
  <c r="AH609" i="2" s="1"/>
  <c r="AH679" i="2" s="1"/>
  <c r="AC542" i="2"/>
  <c r="AC577" i="2" s="1"/>
  <c r="AC612" i="2" s="1"/>
  <c r="AC682" i="2" s="1"/>
  <c r="E523" i="2"/>
  <c r="E558" i="2" s="1"/>
  <c r="E593" i="2" s="1"/>
  <c r="E663" i="2" s="1"/>
  <c r="G525" i="2"/>
  <c r="G560" i="2" s="1"/>
  <c r="G595" i="2" s="1"/>
  <c r="G665" i="2" s="1"/>
  <c r="I527" i="2"/>
  <c r="I562" i="2" s="1"/>
  <c r="I597" i="2" s="1"/>
  <c r="I667" i="2" s="1"/>
  <c r="K529" i="2"/>
  <c r="K564" i="2" s="1"/>
  <c r="K599" i="2" s="1"/>
  <c r="K669" i="2" s="1"/>
  <c r="F532" i="2"/>
  <c r="F567" i="2" s="1"/>
  <c r="F602" i="2" s="1"/>
  <c r="F672" i="2" s="1"/>
  <c r="H534" i="2"/>
  <c r="H569" i="2" s="1"/>
  <c r="H604" i="2" s="1"/>
  <c r="H674" i="2" s="1"/>
  <c r="J536" i="2"/>
  <c r="J571" i="2" s="1"/>
  <c r="J606" i="2" s="1"/>
  <c r="J676" i="2" s="1"/>
  <c r="E539" i="2"/>
  <c r="E574" i="2" s="1"/>
  <c r="E609" i="2" s="1"/>
  <c r="E679" i="2" s="1"/>
  <c r="G541" i="2"/>
  <c r="G576" i="2" s="1"/>
  <c r="G611" i="2" s="1"/>
  <c r="G681" i="2" s="1"/>
  <c r="I543" i="2"/>
  <c r="I578" i="2" s="1"/>
  <c r="I613" i="2" s="1"/>
  <c r="I683" i="2" s="1"/>
  <c r="R515" i="2"/>
  <c r="R550" i="2" s="1"/>
  <c r="R585" i="2" s="1"/>
  <c r="R655" i="2" s="1"/>
  <c r="M518" i="2"/>
  <c r="M553" i="2" s="1"/>
  <c r="M588" i="2" s="1"/>
  <c r="M658" i="2" s="1"/>
  <c r="E525" i="2"/>
  <c r="E560" i="2" s="1"/>
  <c r="E595" i="2" s="1"/>
  <c r="E665" i="2" s="1"/>
  <c r="G527" i="2"/>
  <c r="G562" i="2" s="1"/>
  <c r="G597" i="2" s="1"/>
  <c r="G667" i="2" s="1"/>
  <c r="I529" i="2"/>
  <c r="I564" i="2" s="1"/>
  <c r="I599" i="2" s="1"/>
  <c r="I669" i="2" s="1"/>
  <c r="K531" i="2"/>
  <c r="K566" i="2" s="1"/>
  <c r="K601" i="2" s="1"/>
  <c r="K671" i="2" s="1"/>
  <c r="F534" i="2"/>
  <c r="F569" i="2" s="1"/>
  <c r="F604" i="2" s="1"/>
  <c r="F674" i="2" s="1"/>
  <c r="H536" i="2"/>
  <c r="H571" i="2" s="1"/>
  <c r="H606" i="2" s="1"/>
  <c r="H676" i="2" s="1"/>
  <c r="J538" i="2"/>
  <c r="J573" i="2" s="1"/>
  <c r="J608" i="2" s="1"/>
  <c r="J678" i="2" s="1"/>
  <c r="E541" i="2"/>
  <c r="E576" i="2" s="1"/>
  <c r="E611" i="2" s="1"/>
  <c r="E681" i="2" s="1"/>
  <c r="K543" i="2"/>
  <c r="K578" i="2" s="1"/>
  <c r="K613" i="2" s="1"/>
  <c r="K683" i="2" s="1"/>
  <c r="M516" i="2"/>
  <c r="M551" i="2" s="1"/>
  <c r="M586" i="2" s="1"/>
  <c r="M656" i="2" s="1"/>
  <c r="O518" i="2"/>
  <c r="O553" i="2" s="1"/>
  <c r="O588" i="2" s="1"/>
  <c r="O658" i="2" s="1"/>
  <c r="Q536" i="2"/>
  <c r="Q571" i="2" s="1"/>
  <c r="Q606" i="2" s="1"/>
  <c r="Q676" i="2" s="1"/>
  <c r="AG540" i="2"/>
  <c r="AG575" i="2" s="1"/>
  <c r="AG610" i="2" s="1"/>
  <c r="AG680" i="2" s="1"/>
  <c r="S524" i="2"/>
  <c r="S559" i="2" s="1"/>
  <c r="S594" i="2" s="1"/>
  <c r="S664" i="2" s="1"/>
  <c r="O536" i="2"/>
  <c r="O571" i="2" s="1"/>
  <c r="O606" i="2" s="1"/>
  <c r="O676" i="2" s="1"/>
  <c r="N543" i="2"/>
  <c r="N578" i="2" s="1"/>
  <c r="N613" i="2" s="1"/>
  <c r="N683" i="2" s="1"/>
  <c r="AA517" i="2"/>
  <c r="AA552" i="2" s="1"/>
  <c r="AA587" i="2" s="1"/>
  <c r="AA657" i="2" s="1"/>
  <c r="X522" i="2"/>
  <c r="X557" i="2" s="1"/>
  <c r="X592" i="2" s="1"/>
  <c r="X662" i="2" s="1"/>
  <c r="U527" i="2"/>
  <c r="U562" i="2" s="1"/>
  <c r="U597" i="2" s="1"/>
  <c r="U667" i="2" s="1"/>
  <c r="Y531" i="2"/>
  <c r="Y566" i="2" s="1"/>
  <c r="Y601" i="2" s="1"/>
  <c r="Y671" i="2" s="1"/>
  <c r="V536" i="2"/>
  <c r="V571" i="2" s="1"/>
  <c r="V606" i="2" s="1"/>
  <c r="V676" i="2" s="1"/>
  <c r="Z540" i="2"/>
  <c r="Z575" i="2" s="1"/>
  <c r="Z610" i="2" s="1"/>
  <c r="Z680" i="2" s="1"/>
  <c r="AD515" i="2"/>
  <c r="AD550" i="2" s="1"/>
  <c r="AD585" i="2" s="1"/>
  <c r="AD655" i="2" s="1"/>
  <c r="AH519" i="2"/>
  <c r="AH554" i="2" s="1"/>
  <c r="AH589" i="2" s="1"/>
  <c r="AH659" i="2" s="1"/>
  <c r="AG526" i="2"/>
  <c r="AG561" i="2" s="1"/>
  <c r="AG596" i="2" s="1"/>
  <c r="AG666" i="2" s="1"/>
  <c r="AI528" i="2"/>
  <c r="AI563" i="2" s="1"/>
  <c r="AI598" i="2" s="1"/>
  <c r="AI668" i="2" s="1"/>
  <c r="AF533" i="2"/>
  <c r="AF568" i="2" s="1"/>
  <c r="AF603" i="2" s="1"/>
  <c r="AF673" i="2" s="1"/>
  <c r="AC538" i="2"/>
  <c r="AC573" i="2" s="1"/>
  <c r="AC608" i="2" s="1"/>
  <c r="AC678" i="2" s="1"/>
  <c r="AG542" i="2"/>
  <c r="AG577" i="2" s="1"/>
  <c r="AG612" i="2" s="1"/>
  <c r="AG682" i="2" s="1"/>
  <c r="K525" i="2"/>
  <c r="K560" i="2" s="1"/>
  <c r="K595" i="2" s="1"/>
  <c r="K665" i="2" s="1"/>
  <c r="H530" i="2"/>
  <c r="H565" i="2" s="1"/>
  <c r="H600" i="2" s="1"/>
  <c r="H670" i="2" s="1"/>
  <c r="E535" i="2"/>
  <c r="E570" i="2" s="1"/>
  <c r="E605" i="2" s="1"/>
  <c r="E675" i="2" s="1"/>
  <c r="I539" i="2"/>
  <c r="I574" i="2" s="1"/>
  <c r="I609" i="2" s="1"/>
  <c r="I679" i="2" s="1"/>
  <c r="K541" i="2"/>
  <c r="K576" i="2" s="1"/>
  <c r="K611" i="2" s="1"/>
  <c r="K681" i="2" s="1"/>
  <c r="O516" i="2"/>
  <c r="O551" i="2" s="1"/>
  <c r="O586" i="2" s="1"/>
  <c r="O656" i="2" s="1"/>
  <c r="Q518" i="2"/>
  <c r="Q553" i="2" s="1"/>
  <c r="Q588" i="2" s="1"/>
  <c r="Q658" i="2" s="1"/>
  <c r="H524" i="2"/>
  <c r="H559" i="2" s="1"/>
  <c r="H594" i="2" s="1"/>
  <c r="H664" i="2" s="1"/>
  <c r="E529" i="2"/>
  <c r="E564" i="2" s="1"/>
  <c r="E599" i="2" s="1"/>
  <c r="E669" i="2" s="1"/>
  <c r="I533" i="2"/>
  <c r="I568" i="2" s="1"/>
  <c r="I603" i="2" s="1"/>
  <c r="I673" i="2" s="1"/>
  <c r="F538" i="2"/>
  <c r="F573" i="2" s="1"/>
  <c r="F608" i="2" s="1"/>
  <c r="F678" i="2" s="1"/>
  <c r="P515" i="2"/>
  <c r="P550" i="2" s="1"/>
  <c r="P585" i="2" s="1"/>
  <c r="P655" i="2" s="1"/>
  <c r="F516" i="2"/>
  <c r="F551" i="2" s="1"/>
  <c r="F586" i="2" s="1"/>
  <c r="F656" i="2" s="1"/>
  <c r="S518" i="2"/>
  <c r="S553" i="2" s="1"/>
  <c r="S588" i="2" s="1"/>
  <c r="S658" i="2" s="1"/>
  <c r="P523" i="2"/>
  <c r="P558" i="2" s="1"/>
  <c r="P593" i="2" s="1"/>
  <c r="P663" i="2" s="1"/>
  <c r="M528" i="2"/>
  <c r="M563" i="2" s="1"/>
  <c r="M598" i="2" s="1"/>
  <c r="M668" i="2" s="1"/>
  <c r="Q532" i="2"/>
  <c r="Q567" i="2" s="1"/>
  <c r="Q602" i="2" s="1"/>
  <c r="Q672" i="2" s="1"/>
  <c r="P539" i="2"/>
  <c r="P574" i="2" s="1"/>
  <c r="P609" i="2" s="1"/>
  <c r="P679" i="2" s="1"/>
  <c r="V514" i="2"/>
  <c r="V549" i="2" s="1"/>
  <c r="V584" i="2" s="1"/>
  <c r="V654" i="2" s="1"/>
  <c r="Z518" i="2"/>
  <c r="Z553" i="2" s="1"/>
  <c r="Z588" i="2" s="1"/>
  <c r="Z658" i="2" s="1"/>
  <c r="W523" i="2"/>
  <c r="W558" i="2" s="1"/>
  <c r="W593" i="2" s="1"/>
  <c r="W663" i="2" s="1"/>
  <c r="AA527" i="2"/>
  <c r="AA562" i="2" s="1"/>
  <c r="AA597" i="2" s="1"/>
  <c r="AA667" i="2" s="1"/>
  <c r="X532" i="2"/>
  <c r="X567" i="2" s="1"/>
  <c r="X602" i="2" s="1"/>
  <c r="X672" i="2" s="1"/>
  <c r="U537" i="2"/>
  <c r="U572" i="2" s="1"/>
  <c r="U607" i="2" s="1"/>
  <c r="U677" i="2" s="1"/>
  <c r="Y541" i="2"/>
  <c r="Y576" i="2" s="1"/>
  <c r="Y611" i="2" s="1"/>
  <c r="Y681" i="2" s="1"/>
  <c r="AC516" i="2"/>
  <c r="AC551" i="2" s="1"/>
  <c r="AC586" i="2" s="1"/>
  <c r="AC656" i="2" s="1"/>
  <c r="AE518" i="2"/>
  <c r="AE553" i="2" s="1"/>
  <c r="AE588" i="2" s="1"/>
  <c r="AE658" i="2" s="1"/>
  <c r="AI522" i="2"/>
  <c r="AI557" i="2" s="1"/>
  <c r="AI592" i="2" s="1"/>
  <c r="AI662" i="2" s="1"/>
  <c r="AD525" i="2"/>
  <c r="AD560" i="2" s="1"/>
  <c r="AD595" i="2" s="1"/>
  <c r="AD665" i="2" s="1"/>
  <c r="AH529" i="2"/>
  <c r="AH564" i="2" s="1"/>
  <c r="AH599" i="2" s="1"/>
  <c r="AH669" i="2" s="1"/>
  <c r="AC532" i="2"/>
  <c r="AC567" i="2" s="1"/>
  <c r="AC602" i="2" s="1"/>
  <c r="AC672" i="2" s="1"/>
  <c r="AG536" i="2"/>
  <c r="AG571" i="2" s="1"/>
  <c r="AG606" i="2" s="1"/>
  <c r="AG676" i="2" s="1"/>
  <c r="AD541" i="2"/>
  <c r="AD576" i="2" s="1"/>
  <c r="AD611" i="2" s="1"/>
  <c r="AD681" i="2" s="1"/>
  <c r="K515" i="2"/>
  <c r="K550" i="2" s="1"/>
  <c r="K585" i="2" s="1"/>
  <c r="K655" i="2" s="1"/>
  <c r="H520" i="2"/>
  <c r="H555" i="2" s="1"/>
  <c r="H590" i="2" s="1"/>
  <c r="H660" i="2" s="1"/>
  <c r="N523" i="2"/>
  <c r="N558" i="2" s="1"/>
  <c r="N593" i="2" s="1"/>
  <c r="N663" i="2" s="1"/>
  <c r="R527" i="2"/>
  <c r="R562" i="2" s="1"/>
  <c r="R597" i="2" s="1"/>
  <c r="R667" i="2" s="1"/>
  <c r="Q534" i="2"/>
  <c r="Q569" i="2" s="1"/>
  <c r="Q604" i="2" s="1"/>
  <c r="Q674" i="2" s="1"/>
  <c r="P541" i="2"/>
  <c r="P576" i="2" s="1"/>
  <c r="P611" i="2" s="1"/>
  <c r="P681" i="2" s="1"/>
  <c r="V516" i="2"/>
  <c r="V551" i="2" s="1"/>
  <c r="V586" i="2" s="1"/>
  <c r="V656" i="2" s="1"/>
  <c r="Z520" i="2"/>
  <c r="Z555" i="2" s="1"/>
  <c r="Z590" i="2" s="1"/>
  <c r="Z660" i="2" s="1"/>
  <c r="W525" i="2"/>
  <c r="W560" i="2" s="1"/>
  <c r="W595" i="2" s="1"/>
  <c r="W665" i="2" s="1"/>
  <c r="AA529" i="2"/>
  <c r="AA564" i="2" s="1"/>
  <c r="AA599" i="2" s="1"/>
  <c r="AA669" i="2" s="1"/>
  <c r="X534" i="2"/>
  <c r="X569" i="2" s="1"/>
  <c r="X604" i="2" s="1"/>
  <c r="X674" i="2" s="1"/>
  <c r="U539" i="2"/>
  <c r="U574" i="2" s="1"/>
  <c r="U609" i="2" s="1"/>
  <c r="U679" i="2" s="1"/>
  <c r="Y543" i="2"/>
  <c r="Y578" i="2" s="1"/>
  <c r="Y613" i="2" s="1"/>
  <c r="Y683" i="2" s="1"/>
  <c r="AC518" i="2"/>
  <c r="AC553" i="2" s="1"/>
  <c r="AC588" i="2" s="1"/>
  <c r="AC658" i="2" s="1"/>
  <c r="AG522" i="2"/>
  <c r="AG557" i="2" s="1"/>
  <c r="AG592" i="2" s="1"/>
  <c r="AG662" i="2" s="1"/>
  <c r="AD527" i="2"/>
  <c r="AD562" i="2" s="1"/>
  <c r="AD597" i="2" s="1"/>
  <c r="AD667" i="2" s="1"/>
  <c r="AC534" i="2"/>
  <c r="AC569" i="2" s="1"/>
  <c r="AC604" i="2" s="1"/>
  <c r="AC674" i="2" s="1"/>
  <c r="AG538" i="2"/>
  <c r="AG573" i="2" s="1"/>
  <c r="AG608" i="2" s="1"/>
  <c r="AG678" i="2" s="1"/>
  <c r="AD543" i="2"/>
  <c r="AD578" i="2" s="1"/>
  <c r="AD613" i="2" s="1"/>
  <c r="AD683" i="2" s="1"/>
  <c r="H526" i="2"/>
  <c r="H561" i="2" s="1"/>
  <c r="H596" i="2" s="1"/>
  <c r="H666" i="2" s="1"/>
  <c r="E531" i="2"/>
  <c r="E566" i="2" s="1"/>
  <c r="E601" i="2" s="1"/>
  <c r="E671" i="2" s="1"/>
  <c r="I535" i="2"/>
  <c r="I570" i="2" s="1"/>
  <c r="I605" i="2" s="1"/>
  <c r="I675" i="2" s="1"/>
  <c r="F540" i="2"/>
  <c r="F575" i="2" s="1"/>
  <c r="F610" i="2" s="1"/>
  <c r="F680" i="2" s="1"/>
  <c r="Q514" i="2"/>
  <c r="Q549" i="2" s="1"/>
  <c r="Q584" i="2" s="1"/>
  <c r="Q654" i="2" s="1"/>
  <c r="K523" i="2"/>
  <c r="K558" i="2" s="1"/>
  <c r="K593" i="2" s="1"/>
  <c r="K663" i="2" s="1"/>
  <c r="F526" i="2"/>
  <c r="F561" i="2" s="1"/>
  <c r="F596" i="2" s="1"/>
  <c r="F666" i="2" s="1"/>
  <c r="J530" i="2"/>
  <c r="J565" i="2" s="1"/>
  <c r="J600" i="2" s="1"/>
  <c r="J670" i="2" s="1"/>
  <c r="G535" i="2"/>
  <c r="G570" i="2" s="1"/>
  <c r="G605" i="2" s="1"/>
  <c r="G675" i="2" s="1"/>
  <c r="K539" i="2"/>
  <c r="K574" i="2" s="1"/>
  <c r="K609" i="2" s="1"/>
  <c r="K679" i="2" s="1"/>
  <c r="S514" i="2"/>
  <c r="S549" i="2" s="1"/>
  <c r="S584" i="2" s="1"/>
  <c r="S654" i="2" s="1"/>
  <c r="G543" i="2"/>
  <c r="G578" i="2" s="1"/>
  <c r="G613" i="2" s="1"/>
  <c r="G683" i="2" s="1"/>
  <c r="K689" i="2"/>
  <c r="H694" i="2"/>
  <c r="I703" i="2"/>
  <c r="F708" i="2"/>
  <c r="J712" i="2"/>
  <c r="G717" i="2"/>
  <c r="G752" i="2" s="1"/>
  <c r="G822" i="2" s="1"/>
  <c r="I689" i="2"/>
  <c r="I724" i="2" s="1"/>
  <c r="I794" i="2" s="1"/>
  <c r="F694" i="2"/>
  <c r="J698" i="2"/>
  <c r="J733" i="2" s="1"/>
  <c r="J803" i="2" s="1"/>
  <c r="K707" i="2"/>
  <c r="H712" i="2"/>
  <c r="E717" i="2"/>
  <c r="H690" i="2"/>
  <c r="H725" i="2" s="1"/>
  <c r="H795" i="2" s="1"/>
  <c r="E695" i="2"/>
  <c r="I699" i="2"/>
  <c r="F704" i="2"/>
  <c r="G713" i="2"/>
  <c r="K717" i="2"/>
  <c r="I693" i="2"/>
  <c r="F698" i="2"/>
  <c r="F733" i="2" s="1"/>
  <c r="F803" i="2" s="1"/>
  <c r="J702" i="2"/>
  <c r="J737" i="2" s="1"/>
  <c r="J807" i="2" s="1"/>
  <c r="G707" i="2"/>
  <c r="K711" i="2"/>
  <c r="K746" i="2" s="1"/>
  <c r="K816" i="2" s="1"/>
  <c r="H1633" i="2"/>
  <c r="E691" i="2"/>
  <c r="I695" i="2"/>
  <c r="I730" i="2" s="1"/>
  <c r="I800" i="2" s="1"/>
  <c r="F700" i="2"/>
  <c r="J704" i="2"/>
  <c r="G709" i="2"/>
  <c r="G744" i="2" s="1"/>
  <c r="G814" i="2" s="1"/>
  <c r="K713" i="2"/>
  <c r="H718" i="2"/>
  <c r="I697" i="2"/>
  <c r="J706" i="2"/>
  <c r="G711" i="2"/>
  <c r="K715" i="2"/>
  <c r="K750" i="2" s="1"/>
  <c r="K820" i="2" s="1"/>
  <c r="G689" i="2"/>
  <c r="K693" i="2"/>
  <c r="H698" i="2"/>
  <c r="H733" i="2" s="1"/>
  <c r="H803" i="2" s="1"/>
  <c r="E703" i="2"/>
  <c r="J696" i="2"/>
  <c r="G701" i="2"/>
  <c r="K705" i="2"/>
  <c r="H710" i="2"/>
  <c r="H745" i="2" s="1"/>
  <c r="H815" i="2" s="1"/>
  <c r="E715" i="2"/>
  <c r="K691" i="2"/>
  <c r="K726" i="2" s="1"/>
  <c r="K796" i="2" s="1"/>
  <c r="H696" i="2"/>
  <c r="E701" i="2"/>
  <c r="I705" i="2"/>
  <c r="I740" i="2" s="1"/>
  <c r="I810" i="2" s="1"/>
  <c r="F710" i="2"/>
  <c r="J714" i="2"/>
  <c r="G697" i="2"/>
  <c r="K701" i="2"/>
  <c r="H706" i="2"/>
  <c r="E711" i="2"/>
  <c r="E746" i="2" s="1"/>
  <c r="E816" i="2" s="1"/>
  <c r="I715" i="2"/>
  <c r="G691" i="2"/>
  <c r="K695" i="2"/>
  <c r="K730" i="2" s="1"/>
  <c r="K800" i="2" s="1"/>
  <c r="E705" i="2"/>
  <c r="I709" i="2"/>
  <c r="F714" i="2"/>
  <c r="J718" i="2"/>
  <c r="J753" i="2" s="1"/>
  <c r="J823" i="2" s="1"/>
  <c r="E689" i="2"/>
  <c r="G693" i="2"/>
  <c r="K697" i="2"/>
  <c r="K732" i="2" s="1"/>
  <c r="K802" i="2" s="1"/>
  <c r="E707" i="2"/>
  <c r="I711" i="2"/>
  <c r="F716" i="2"/>
  <c r="J690" i="2"/>
  <c r="J725" i="2" s="1"/>
  <c r="J795" i="2" s="1"/>
  <c r="G695" i="2"/>
  <c r="K699" i="2"/>
  <c r="H704" i="2"/>
  <c r="H739" i="2" s="1"/>
  <c r="H809" i="2" s="1"/>
  <c r="I713" i="2"/>
  <c r="F718" i="2"/>
  <c r="I691" i="2"/>
  <c r="F696" i="2"/>
  <c r="F731" i="2" s="1"/>
  <c r="F801" i="2" s="1"/>
  <c r="J700" i="2"/>
  <c r="G705" i="2"/>
  <c r="K709" i="2"/>
  <c r="K744" i="2" s="1"/>
  <c r="K814" i="2" s="1"/>
  <c r="H692" i="2"/>
  <c r="E697" i="2"/>
  <c r="I701" i="2"/>
  <c r="I736" i="2" s="1"/>
  <c r="I806" i="2" s="1"/>
  <c r="F706" i="2"/>
  <c r="F741" i="2" s="1"/>
  <c r="F811" i="2" s="1"/>
  <c r="J710" i="2"/>
  <c r="G715" i="2"/>
  <c r="M702" i="2"/>
  <c r="Z692" i="2"/>
  <c r="W697" i="2"/>
  <c r="AA701" i="2"/>
  <c r="AA705" i="2"/>
  <c r="X710" i="2"/>
  <c r="X714" i="2"/>
  <c r="Z718" i="2"/>
  <c r="AH691" i="2"/>
  <c r="AH695" i="2"/>
  <c r="I707" i="2"/>
  <c r="I742" i="2" s="1"/>
  <c r="I812" i="2" s="1"/>
  <c r="F712" i="2"/>
  <c r="J716" i="2"/>
  <c r="F690" i="2"/>
  <c r="J694" i="2"/>
  <c r="G699" i="2"/>
  <c r="H708" i="2"/>
  <c r="H743" i="2" s="1"/>
  <c r="H813" i="2" s="1"/>
  <c r="I717" i="2"/>
  <c r="F719" i="2"/>
  <c r="F1527" i="2" s="1"/>
  <c r="Z690" i="2"/>
  <c r="U695" i="2"/>
  <c r="Y699" i="2"/>
  <c r="V704" i="2"/>
  <c r="V708" i="2"/>
  <c r="X712" i="2"/>
  <c r="X716" i="2"/>
  <c r="AH689" i="2"/>
  <c r="AH693" i="2"/>
  <c r="AC698" i="2"/>
  <c r="M708" i="2"/>
  <c r="M718" i="2"/>
  <c r="AA691" i="2"/>
  <c r="X696" i="2"/>
  <c r="U701" i="2"/>
  <c r="V706" i="2"/>
  <c r="U711" i="2"/>
  <c r="AA715" i="2"/>
  <c r="AC690" i="2"/>
  <c r="AF695" i="2"/>
  <c r="AI700" i="2"/>
  <c r="AD705" i="2"/>
  <c r="AF709" i="2"/>
  <c r="AH713" i="2"/>
  <c r="AG718" i="2"/>
  <c r="AH703" i="2"/>
  <c r="AG708" i="2"/>
  <c r="AF713" i="2"/>
  <c r="AH717" i="2"/>
  <c r="M704" i="2"/>
  <c r="X692" i="2"/>
  <c r="U697" i="2"/>
  <c r="Y701" i="2"/>
  <c r="Z706" i="2"/>
  <c r="Y711" i="2"/>
  <c r="Z716" i="2"/>
  <c r="AI690" i="2"/>
  <c r="AC696" i="2"/>
  <c r="AD701" i="2"/>
  <c r="AH705" i="2"/>
  <c r="AC710" i="2"/>
  <c r="AE714" i="2"/>
  <c r="AD719" i="2"/>
  <c r="AF705" i="2"/>
  <c r="AE710" i="2"/>
  <c r="AD715" i="2"/>
  <c r="X719" i="2"/>
  <c r="M690" i="2"/>
  <c r="M712" i="2"/>
  <c r="Y689" i="2"/>
  <c r="AA693" i="2"/>
  <c r="X698" i="2"/>
  <c r="U703" i="2"/>
  <c r="U707" i="2"/>
  <c r="W711" i="2"/>
  <c r="Y715" i="2"/>
  <c r="Y719" i="2"/>
  <c r="AG692" i="2"/>
  <c r="AI696" i="2"/>
  <c r="AG700" i="2"/>
  <c r="X690" i="2"/>
  <c r="W695" i="2"/>
  <c r="AA699" i="2"/>
  <c r="Z704" i="2"/>
  <c r="Y709" i="2"/>
  <c r="Z714" i="2"/>
  <c r="AA719" i="2"/>
  <c r="AC694" i="2"/>
  <c r="AI698" i="2"/>
  <c r="AC704" i="2"/>
  <c r="AE708" i="2"/>
  <c r="AG712" i="2"/>
  <c r="AF717" i="2"/>
  <c r="AG702" i="2"/>
  <c r="AF707" i="2"/>
  <c r="AE712" i="2"/>
  <c r="AI716" i="2"/>
  <c r="M706" i="2"/>
  <c r="V690" i="2"/>
  <c r="V692" i="2"/>
  <c r="X694" i="2"/>
  <c r="Z696" i="2"/>
  <c r="U699" i="2"/>
  <c r="W701" i="2"/>
  <c r="Y703" i="2"/>
  <c r="Y705" i="2"/>
  <c r="Y707" i="2"/>
  <c r="AA709" i="2"/>
  <c r="AA711" i="2"/>
  <c r="V714" i="2"/>
  <c r="V716" i="2"/>
  <c r="V718" i="2"/>
  <c r="AD689" i="2"/>
  <c r="AD691" i="2"/>
  <c r="AD693" i="2"/>
  <c r="AD695" i="2"/>
  <c r="AF697" i="2"/>
  <c r="AF699" i="2"/>
  <c r="Y693" i="2"/>
  <c r="V698" i="2"/>
  <c r="Z702" i="2"/>
  <c r="AA707" i="2"/>
  <c r="Z712" i="2"/>
  <c r="AA717" i="2"/>
  <c r="AC692" i="2"/>
  <c r="AD697" i="2"/>
  <c r="AE702" i="2"/>
  <c r="AG706" i="2"/>
  <c r="AD711" i="2"/>
  <c r="AF715" i="2"/>
  <c r="AC702" i="2"/>
  <c r="AI706" i="2"/>
  <c r="AF711" i="2"/>
  <c r="AE716" i="2"/>
  <c r="AC700" i="2"/>
  <c r="W689" i="2"/>
  <c r="V694" i="2"/>
  <c r="Z698" i="2"/>
  <c r="W703" i="2"/>
  <c r="X708" i="2"/>
  <c r="W713" i="2"/>
  <c r="X718" i="2"/>
  <c r="AI692" i="2"/>
  <c r="AH697" i="2"/>
  <c r="AI702" i="2"/>
  <c r="AD707" i="2"/>
  <c r="AH711" i="2"/>
  <c r="AC716" i="2"/>
  <c r="AF701" i="2"/>
  <c r="AE706" i="2"/>
  <c r="AI710" i="2"/>
  <c r="AH715" i="2"/>
  <c r="AE719" i="2"/>
  <c r="M692" i="2"/>
  <c r="M716" i="2"/>
  <c r="AA689" i="2"/>
  <c r="Z694" i="2"/>
  <c r="W699" i="2"/>
  <c r="AA703" i="2"/>
  <c r="U709" i="2"/>
  <c r="AA713" i="2"/>
  <c r="U719" i="2"/>
  <c r="AF693" i="2"/>
  <c r="AE698" i="2"/>
  <c r="AF703" i="2"/>
  <c r="AH707" i="2"/>
  <c r="AC712" i="2"/>
  <c r="AG716" i="2"/>
  <c r="AD703" i="2"/>
  <c r="AC708" i="2"/>
  <c r="AI712" i="2"/>
  <c r="AD717" i="2"/>
  <c r="AG719" i="2"/>
  <c r="M710" i="2"/>
  <c r="Y691" i="2"/>
  <c r="V696" i="2"/>
  <c r="Z700" i="2"/>
  <c r="U705" i="2"/>
  <c r="W709" i="2"/>
  <c r="Y713" i="2"/>
  <c r="Y717" i="2"/>
  <c r="AG690" i="2"/>
  <c r="AI694" i="2"/>
  <c r="AD699" i="2"/>
  <c r="M700" i="2"/>
  <c r="M714" i="2"/>
  <c r="U693" i="2"/>
  <c r="Y697" i="2"/>
  <c r="V702" i="2"/>
  <c r="W707" i="2"/>
  <c r="V712" i="2"/>
  <c r="W717" i="2"/>
  <c r="AF691" i="2"/>
  <c r="AG696" i="2"/>
  <c r="AH701" i="2"/>
  <c r="AC706" i="2"/>
  <c r="AG710" i="2"/>
  <c r="AI714" i="2"/>
  <c r="AH719" i="2"/>
  <c r="AI704" i="2"/>
  <c r="AH709" i="2"/>
  <c r="AG714" i="2"/>
  <c r="AI718" i="2"/>
  <c r="M694" i="2"/>
  <c r="M696" i="2"/>
  <c r="U689" i="2"/>
  <c r="W691" i="2"/>
  <c r="W693" i="2"/>
  <c r="Y695" i="2"/>
  <c r="AA697" i="2"/>
  <c r="V700" i="2"/>
  <c r="X702" i="2"/>
  <c r="X704" i="2"/>
  <c r="X706" i="2"/>
  <c r="Z708" i="2"/>
  <c r="Z710" i="2"/>
  <c r="U713" i="2"/>
  <c r="U715" i="2"/>
  <c r="U717" i="2"/>
  <c r="W719" i="2"/>
  <c r="AE690" i="2"/>
  <c r="AE692" i="2"/>
  <c r="AE694" i="2"/>
  <c r="AE696" i="2"/>
  <c r="AG698" i="2"/>
  <c r="AE700" i="2"/>
  <c r="M698" i="2"/>
  <c r="U691" i="2"/>
  <c r="AA695" i="2"/>
  <c r="X700" i="2"/>
  <c r="W705" i="2"/>
  <c r="V710" i="2"/>
  <c r="W715" i="2"/>
  <c r="AF689" i="2"/>
  <c r="AG694" i="2"/>
  <c r="AH699" i="2"/>
  <c r="AG704" i="2"/>
  <c r="AI708" i="2"/>
  <c r="AD713" i="2"/>
  <c r="AC718" i="2"/>
  <c r="AE704" i="2"/>
  <c r="AD709" i="2"/>
  <c r="AC714" i="2"/>
  <c r="AE718" i="2"/>
  <c r="AC719" i="2"/>
  <c r="P693" i="2"/>
  <c r="N711" i="2"/>
  <c r="P719" i="2"/>
  <c r="P695" i="2"/>
  <c r="O704" i="2"/>
  <c r="N713" i="2"/>
  <c r="N689" i="2"/>
  <c r="Q698" i="2"/>
  <c r="O694" i="2"/>
  <c r="P713" i="2"/>
  <c r="S698" i="2"/>
  <c r="R707" i="2"/>
  <c r="O716" i="2"/>
  <c r="S692" i="2"/>
  <c r="O702" i="2"/>
  <c r="R711" i="2"/>
  <c r="Q692" i="2"/>
  <c r="N697" i="2"/>
  <c r="P701" i="2"/>
  <c r="Q710" i="2"/>
  <c r="Q714" i="2"/>
  <c r="S718" i="2"/>
  <c r="R695" i="2"/>
  <c r="N705" i="2"/>
  <c r="S714" i="2"/>
  <c r="S719" i="2"/>
  <c r="O696" i="2"/>
  <c r="R705" i="2"/>
  <c r="P715" i="2"/>
  <c r="R701" i="2"/>
  <c r="S710" i="2"/>
  <c r="Q696" i="2"/>
  <c r="P705" i="2"/>
  <c r="O714" i="2"/>
  <c r="O690" i="2"/>
  <c r="N709" i="2"/>
  <c r="N719" i="2"/>
  <c r="R691" i="2"/>
  <c r="O700" i="2"/>
  <c r="S704" i="2"/>
  <c r="P709" i="2"/>
  <c r="R713" i="2"/>
  <c r="R717" i="2"/>
  <c r="N693" i="2"/>
  <c r="S702" i="2"/>
  <c r="O712" i="2"/>
  <c r="R697" i="2"/>
  <c r="Q706" i="2"/>
  <c r="N715" i="2"/>
  <c r="N691" i="2"/>
  <c r="R699" i="2"/>
  <c r="S708" i="2"/>
  <c r="N717" i="2"/>
  <c r="R693" i="2"/>
  <c r="P703" i="2"/>
  <c r="S712" i="2"/>
  <c r="R689" i="2"/>
  <c r="N699" i="2"/>
  <c r="Q708" i="2"/>
  <c r="Q718" i="2"/>
  <c r="Q694" i="2"/>
  <c r="N703" i="2"/>
  <c r="P697" i="2"/>
  <c r="S706" i="2"/>
  <c r="S716" i="2"/>
  <c r="Q690" i="2"/>
  <c r="N695" i="2"/>
  <c r="P699" i="2"/>
  <c r="R703" i="2"/>
  <c r="O708" i="2"/>
  <c r="Q712" i="2"/>
  <c r="Q716" i="2"/>
  <c r="S690" i="2"/>
  <c r="Q700" i="2"/>
  <c r="R709" i="2"/>
  <c r="R719" i="2"/>
  <c r="P691" i="2"/>
  <c r="N701" i="2"/>
  <c r="O710" i="2"/>
  <c r="S696" i="2"/>
  <c r="O706" i="2"/>
  <c r="O719" i="2"/>
  <c r="O692" i="2"/>
  <c r="S700" i="2"/>
  <c r="O718" i="2"/>
  <c r="S694" i="2"/>
  <c r="Q704" i="2"/>
  <c r="P689" i="2"/>
  <c r="O698" i="2"/>
  <c r="Q702" i="2"/>
  <c r="N707" i="2"/>
  <c r="P711" i="2"/>
  <c r="R715" i="2"/>
  <c r="P707" i="2"/>
  <c r="P717" i="2"/>
  <c r="H1492" i="2"/>
  <c r="AF1281" i="2"/>
  <c r="AF1351" i="2" s="1"/>
  <c r="M1281" i="2"/>
  <c r="M1351" i="2" s="1"/>
  <c r="V1281" i="2"/>
  <c r="V1351" i="2" s="1"/>
  <c r="AE1281" i="2"/>
  <c r="AE1351" i="2" s="1"/>
  <c r="Q1281" i="2"/>
  <c r="Z1281" i="2"/>
  <c r="Z1351" i="2" s="1"/>
  <c r="AI1281" i="2"/>
  <c r="AI1351" i="2" s="1"/>
  <c r="P1081" i="2"/>
  <c r="R1085" i="2"/>
  <c r="O1090" i="2"/>
  <c r="S1094" i="2"/>
  <c r="N1099" i="2"/>
  <c r="N1103" i="2"/>
  <c r="Z1076" i="2"/>
  <c r="U1081" i="2"/>
  <c r="Y1085" i="2"/>
  <c r="V1090" i="2"/>
  <c r="V1094" i="2"/>
  <c r="X1098" i="2"/>
  <c r="X1102" i="2"/>
  <c r="AH1079" i="2"/>
  <c r="AC1084" i="2"/>
  <c r="R1079" i="2"/>
  <c r="Q1084" i="2"/>
  <c r="P1089" i="2"/>
  <c r="M1094" i="2"/>
  <c r="S1098" i="2"/>
  <c r="M1104" i="2"/>
  <c r="V1080" i="2"/>
  <c r="Z1084" i="2"/>
  <c r="W1089" i="2"/>
  <c r="X1094" i="2"/>
  <c r="W1099" i="2"/>
  <c r="X1104" i="2"/>
  <c r="AI1078" i="2"/>
  <c r="AH1083" i="2"/>
  <c r="AI1088" i="2"/>
  <c r="AD1093" i="2"/>
  <c r="AH1097" i="2"/>
  <c r="AC1102" i="2"/>
  <c r="AF1087" i="2"/>
  <c r="AE1092" i="2"/>
  <c r="AI1096" i="2"/>
  <c r="AH1101" i="2"/>
  <c r="M1105" i="2"/>
  <c r="AE1105" i="2"/>
  <c r="M1078" i="2"/>
  <c r="S1082" i="2"/>
  <c r="R1087" i="2"/>
  <c r="O1092" i="2"/>
  <c r="S1096" i="2"/>
  <c r="M1102" i="2"/>
  <c r="X1078" i="2"/>
  <c r="U1083" i="2"/>
  <c r="Y1087" i="2"/>
  <c r="Z1092" i="2"/>
  <c r="Y1097" i="2"/>
  <c r="Z1102" i="2"/>
  <c r="AI1076" i="2"/>
  <c r="AC1082" i="2"/>
  <c r="AD1087" i="2"/>
  <c r="AH1091" i="2"/>
  <c r="AC1096" i="2"/>
  <c r="AE1100" i="2"/>
  <c r="AD1105" i="2"/>
  <c r="AF1091" i="2"/>
  <c r="AE1096" i="2"/>
  <c r="AD1101" i="2"/>
  <c r="AF1105" i="2"/>
  <c r="X1105" i="2"/>
  <c r="M1076" i="2"/>
  <c r="Q1080" i="2"/>
  <c r="S1084" i="2"/>
  <c r="N1089" i="2"/>
  <c r="R1093" i="2"/>
  <c r="M1098" i="2"/>
  <c r="O1102" i="2"/>
  <c r="Y1077" i="2"/>
  <c r="V1082" i="2"/>
  <c r="Z1086" i="2"/>
  <c r="U1091" i="2"/>
  <c r="W1095" i="2"/>
  <c r="Y1099" i="2"/>
  <c r="Y1103" i="2"/>
  <c r="AG1076" i="2"/>
  <c r="AI1080" i="2"/>
  <c r="AD1085" i="2"/>
  <c r="O1076" i="2"/>
  <c r="S1080" i="2"/>
  <c r="M1086" i="2"/>
  <c r="Q1090" i="2"/>
  <c r="N1095" i="2"/>
  <c r="M1100" i="2"/>
  <c r="N1105" i="2"/>
  <c r="U1079" i="2"/>
  <c r="Y1083" i="2"/>
  <c r="V1088" i="2"/>
  <c r="W1093" i="2"/>
  <c r="V1098" i="2"/>
  <c r="W1103" i="2"/>
  <c r="AF1077" i="2"/>
  <c r="AG1082" i="2"/>
  <c r="AH1087" i="2"/>
  <c r="AC1092" i="2"/>
  <c r="AG1096" i="2"/>
  <c r="AI1100" i="2"/>
  <c r="AH1105" i="2"/>
  <c r="AI1090" i="2"/>
  <c r="AH1095" i="2"/>
  <c r="AG1100" i="2"/>
  <c r="AI1104" i="2"/>
  <c r="Z1105" i="2"/>
  <c r="R1077" i="2"/>
  <c r="M1080" i="2"/>
  <c r="M1082" i="2"/>
  <c r="O1084" i="2"/>
  <c r="O1086" i="2"/>
  <c r="Q1088" i="2"/>
  <c r="S1090" i="2"/>
  <c r="N1093" i="2"/>
  <c r="P1095" i="2"/>
  <c r="P1097" i="2"/>
  <c r="R1099" i="2"/>
  <c r="R1101" i="2"/>
  <c r="R1103" i="2"/>
  <c r="V1076" i="2"/>
  <c r="V1078" i="2"/>
  <c r="X1080" i="2"/>
  <c r="Z1082" i="2"/>
  <c r="U1085" i="2"/>
  <c r="W1087" i="2"/>
  <c r="Y1089" i="2"/>
  <c r="P1079" i="2"/>
  <c r="N1077" i="2"/>
  <c r="X1092" i="2"/>
  <c r="Z1094" i="2"/>
  <c r="Z1096" i="2"/>
  <c r="U1099" i="2"/>
  <c r="U1101" i="2"/>
  <c r="U1103" i="2"/>
  <c r="W1105" i="2"/>
  <c r="AE1076" i="2"/>
  <c r="AE1078" i="2"/>
  <c r="AE1080" i="2"/>
  <c r="AE1082" i="2"/>
  <c r="AG1084" i="2"/>
  <c r="AE1086" i="2"/>
  <c r="N1079" i="2"/>
  <c r="M1084" i="2"/>
  <c r="S1088" i="2"/>
  <c r="P1093" i="2"/>
  <c r="O1098" i="2"/>
  <c r="P1103" i="2"/>
  <c r="U1077" i="2"/>
  <c r="AA1081" i="2"/>
  <c r="X1086" i="2"/>
  <c r="W1091" i="2"/>
  <c r="V1096" i="2"/>
  <c r="W1101" i="2"/>
  <c r="AG1080" i="2"/>
  <c r="AH1085" i="2"/>
  <c r="AG1090" i="2"/>
  <c r="AI1094" i="2"/>
  <c r="AD1099" i="2"/>
  <c r="AC1104" i="2"/>
  <c r="AE1090" i="2"/>
  <c r="AD1095" i="2"/>
  <c r="AC1100" i="2"/>
  <c r="AE1104" i="2"/>
  <c r="AC1105" i="2"/>
  <c r="R1083" i="2"/>
  <c r="M1088" i="2"/>
  <c r="Q1092" i="2"/>
  <c r="N1097" i="2"/>
  <c r="N1101" i="2"/>
  <c r="P1105" i="2"/>
  <c r="Z1078" i="2"/>
  <c r="W1083" i="2"/>
  <c r="AA1087" i="2"/>
  <c r="AA1091" i="2"/>
  <c r="X1096" i="2"/>
  <c r="X1100" i="2"/>
  <c r="Z1104" i="2"/>
  <c r="AH1077" i="2"/>
  <c r="AH1081" i="2"/>
  <c r="AC1086" i="2"/>
  <c r="P1077" i="2"/>
  <c r="O1082" i="2"/>
  <c r="N1087" i="2"/>
  <c r="R1091" i="2"/>
  <c r="O1096" i="2"/>
  <c r="P1101" i="2"/>
  <c r="AA1077" i="2"/>
  <c r="X1082" i="2"/>
  <c r="U1087" i="2"/>
  <c r="V1092" i="2"/>
  <c r="U1097" i="2"/>
  <c r="AA1101" i="2"/>
  <c r="AC1076" i="2"/>
  <c r="AF1081" i="2"/>
  <c r="AI1086" i="2"/>
  <c r="AD1091" i="2"/>
  <c r="AF1095" i="2"/>
  <c r="AH1099" i="2"/>
  <c r="AG1104" i="2"/>
  <c r="AH1089" i="2"/>
  <c r="AG1094" i="2"/>
  <c r="AF1099" i="2"/>
  <c r="AH1103" i="2"/>
  <c r="V1105" i="2"/>
  <c r="O1080" i="2"/>
  <c r="N1085" i="2"/>
  <c r="M1090" i="2"/>
  <c r="Q1094" i="2"/>
  <c r="P1099" i="2"/>
  <c r="Q1104" i="2"/>
  <c r="Z1080" i="2"/>
  <c r="W1085" i="2"/>
  <c r="AA1089" i="2"/>
  <c r="U1095" i="2"/>
  <c r="AA1099" i="2"/>
  <c r="U1105" i="2"/>
  <c r="AF1079" i="2"/>
  <c r="AE1084" i="2"/>
  <c r="AF1089" i="2"/>
  <c r="AH1093" i="2"/>
  <c r="AC1098" i="2"/>
  <c r="AG1102" i="2"/>
  <c r="AD1089" i="2"/>
  <c r="AC1094" i="2"/>
  <c r="AI1098" i="2"/>
  <c r="AD1103" i="2"/>
  <c r="O1105" i="2"/>
  <c r="AG1105" i="2"/>
  <c r="O1078" i="2"/>
  <c r="Q1082" i="2"/>
  <c r="S1086" i="2"/>
  <c r="P1091" i="2"/>
  <c r="M1096" i="2"/>
  <c r="O1100" i="2"/>
  <c r="O1104" i="2"/>
  <c r="AA1079" i="2"/>
  <c r="X1084" i="2"/>
  <c r="U1089" i="2"/>
  <c r="U1093" i="2"/>
  <c r="W1097" i="2"/>
  <c r="Y1101" i="2"/>
  <c r="Y1105" i="2"/>
  <c r="AG1078" i="2"/>
  <c r="AI1082" i="2"/>
  <c r="AG1086" i="2"/>
  <c r="S1078" i="2"/>
  <c r="P1083" i="2"/>
  <c r="O1088" i="2"/>
  <c r="S1092" i="2"/>
  <c r="R1097" i="2"/>
  <c r="S1102" i="2"/>
  <c r="X1076" i="2"/>
  <c r="W1081" i="2"/>
  <c r="AA1085" i="2"/>
  <c r="Z1090" i="2"/>
  <c r="Y1095" i="2"/>
  <c r="Z1100" i="2"/>
  <c r="AA1105" i="2"/>
  <c r="AC1080" i="2"/>
  <c r="AI1084" i="2"/>
  <c r="AC1090" i="2"/>
  <c r="AE1094" i="2"/>
  <c r="AG1098" i="2"/>
  <c r="AF1103" i="2"/>
  <c r="AG1088" i="2"/>
  <c r="AF1093" i="2"/>
  <c r="AE1098" i="2"/>
  <c r="AI1102" i="2"/>
  <c r="Q1105" i="2"/>
  <c r="AI1105" i="2"/>
  <c r="Q1076" i="2"/>
  <c r="Q1078" i="2"/>
  <c r="N1081" i="2"/>
  <c r="N1083" i="2"/>
  <c r="P1085" i="2"/>
  <c r="P1087" i="2"/>
  <c r="R1089" i="2"/>
  <c r="M1092" i="2"/>
  <c r="O1094" i="2"/>
  <c r="Q1096" i="2"/>
  <c r="Q1098" i="2"/>
  <c r="Q1100" i="2"/>
  <c r="Q1102" i="2"/>
  <c r="S1104" i="2"/>
  <c r="W1077" i="2"/>
  <c r="W1079" i="2"/>
  <c r="Y1081" i="2"/>
  <c r="AA1083" i="2"/>
  <c r="V1086" i="2"/>
  <c r="X1088" i="2"/>
  <c r="X1090" i="2"/>
  <c r="Y1091" i="2"/>
  <c r="Y1093" i="2"/>
  <c r="AA1095" i="2"/>
  <c r="AA1097" i="2"/>
  <c r="V1100" i="2"/>
  <c r="V1102" i="2"/>
  <c r="V1104" i="2"/>
  <c r="AD1077" i="2"/>
  <c r="AD1079" i="2"/>
  <c r="AD1081" i="2"/>
  <c r="AF1083" i="2"/>
  <c r="AF1085" i="2"/>
  <c r="S1076" i="2"/>
  <c r="R1081" i="2"/>
  <c r="Q1086" i="2"/>
  <c r="N1091" i="2"/>
  <c r="R1095" i="2"/>
  <c r="S1100" i="2"/>
  <c r="R1105" i="2"/>
  <c r="Y1079" i="2"/>
  <c r="V1084" i="2"/>
  <c r="Z1088" i="2"/>
  <c r="AA1093" i="2"/>
  <c r="Z1098" i="2"/>
  <c r="AA1103" i="2"/>
  <c r="AC1078" i="2"/>
  <c r="AD1083" i="2"/>
  <c r="AE1088" i="2"/>
  <c r="AG1092" i="2"/>
  <c r="AD1097" i="2"/>
  <c r="AF1101" i="2"/>
  <c r="AC1088" i="2"/>
  <c r="AI1092" i="2"/>
  <c r="AF1097" i="2"/>
  <c r="AE1102" i="2"/>
  <c r="S1105" i="2"/>
  <c r="Q1351" i="2" l="1"/>
  <c r="Q1386" i="2" s="1"/>
  <c r="Q1457" i="2" s="1"/>
  <c r="E713" i="2"/>
  <c r="E748" i="2" s="1"/>
  <c r="K703" i="2"/>
  <c r="K738" i="2" s="1"/>
  <c r="I719" i="2"/>
  <c r="I1527" i="2" s="1"/>
  <c r="H714" i="2"/>
  <c r="H749" i="2" s="1"/>
  <c r="E709" i="2"/>
  <c r="E744" i="2" s="1"/>
  <c r="H702" i="2"/>
  <c r="H737" i="2" s="1"/>
  <c r="H700" i="2"/>
  <c r="H735" i="2" s="1"/>
  <c r="J692" i="2"/>
  <c r="J727" i="2" s="1"/>
  <c r="K719" i="2"/>
  <c r="K1527" i="2" s="1"/>
  <c r="F692" i="2"/>
  <c r="F727" i="2" s="1"/>
  <c r="F702" i="2"/>
  <c r="F737" i="2" s="1"/>
  <c r="E693" i="2"/>
  <c r="E728" i="2" s="1"/>
  <c r="H716" i="2"/>
  <c r="H751" i="2" s="1"/>
  <c r="J708" i="2"/>
  <c r="J743" i="2" s="1"/>
  <c r="G703" i="2"/>
  <c r="G738" i="2" s="1"/>
  <c r="E699" i="2"/>
  <c r="E734" i="2" s="1"/>
  <c r="J719" i="2"/>
  <c r="J1527" i="2" s="1"/>
  <c r="E719" i="2"/>
  <c r="E1527" i="2" s="1"/>
  <c r="G719" i="2"/>
  <c r="G754" i="2" s="1"/>
  <c r="G1668" i="2" s="1"/>
  <c r="H719" i="2"/>
  <c r="H1527" i="2" s="1"/>
  <c r="F739" i="2"/>
  <c r="H729" i="2"/>
  <c r="E730" i="2"/>
  <c r="F725" i="2"/>
  <c r="I726" i="2"/>
  <c r="F751" i="2"/>
  <c r="F821" i="2" s="1"/>
  <c r="F856" i="2" s="1"/>
  <c r="F749" i="2"/>
  <c r="H741" i="2"/>
  <c r="H811" i="2" s="1"/>
  <c r="H846" i="2" s="1"/>
  <c r="F745" i="2"/>
  <c r="K740" i="2"/>
  <c r="K810" i="2" s="1"/>
  <c r="K845" i="2" s="1"/>
  <c r="E738" i="2"/>
  <c r="I732" i="2"/>
  <c r="I802" i="2" s="1"/>
  <c r="I837" i="2" s="1"/>
  <c r="E726" i="2"/>
  <c r="N726" i="2"/>
  <c r="J729" i="2"/>
  <c r="J799" i="2" s="1"/>
  <c r="G724" i="2"/>
  <c r="K748" i="2"/>
  <c r="K818" i="2" s="1"/>
  <c r="F754" i="2"/>
  <c r="J751" i="2"/>
  <c r="J821" i="2" s="1"/>
  <c r="J856" i="2" s="1"/>
  <c r="G746" i="2"/>
  <c r="J739" i="2"/>
  <c r="J809" i="2" s="1"/>
  <c r="J844" i="2" s="1"/>
  <c r="J745" i="2"/>
  <c r="H727" i="2"/>
  <c r="G740" i="2"/>
  <c r="F753" i="2"/>
  <c r="K734" i="2"/>
  <c r="I746" i="2"/>
  <c r="G728" i="2"/>
  <c r="I744" i="2"/>
  <c r="G726" i="2"/>
  <c r="K736" i="2"/>
  <c r="J749" i="2"/>
  <c r="H731" i="2"/>
  <c r="G736" i="2"/>
  <c r="G806" i="2" s="1"/>
  <c r="G841" i="2" s="1"/>
  <c r="G742" i="2"/>
  <c r="K752" i="2"/>
  <c r="I734" i="2"/>
  <c r="H747" i="2"/>
  <c r="F729" i="2"/>
  <c r="F743" i="2"/>
  <c r="K724" i="2"/>
  <c r="K794" i="2" s="1"/>
  <c r="I728" i="2"/>
  <c r="E752" i="2"/>
  <c r="J747" i="2"/>
  <c r="G748" i="2"/>
  <c r="K742" i="2"/>
  <c r="I738" i="2"/>
  <c r="I752" i="2"/>
  <c r="G734" i="2"/>
  <c r="F747" i="2"/>
  <c r="G750" i="2"/>
  <c r="E732" i="2"/>
  <c r="J735" i="2"/>
  <c r="I748" i="2"/>
  <c r="I818" i="2" s="1"/>
  <c r="G730" i="2"/>
  <c r="E742" i="2"/>
  <c r="E724" i="2"/>
  <c r="E740" i="2"/>
  <c r="E810" i="2" s="1"/>
  <c r="E845" i="2" s="1"/>
  <c r="I750" i="2"/>
  <c r="G732" i="2"/>
  <c r="E736" i="2"/>
  <c r="E750" i="2"/>
  <c r="E820" i="2" s="1"/>
  <c r="J731" i="2"/>
  <c r="K728" i="2"/>
  <c r="J741" i="2"/>
  <c r="H753" i="2"/>
  <c r="H823" i="2" s="1"/>
  <c r="H858" i="2" s="1"/>
  <c r="F735" i="2"/>
  <c r="AA1281" i="2"/>
  <c r="X1281" i="2"/>
  <c r="X1351" i="2" s="1"/>
  <c r="U1281" i="2"/>
  <c r="U1633" i="2" s="1"/>
  <c r="I1281" i="2"/>
  <c r="I1351" i="2" s="1"/>
  <c r="S1281" i="2"/>
  <c r="AH1281" i="2"/>
  <c r="AH1351" i="2" s="1"/>
  <c r="N1281" i="2"/>
  <c r="N1633" i="2" s="1"/>
  <c r="AI1386" i="2"/>
  <c r="AI1457" i="2" s="1"/>
  <c r="AI1633" i="2"/>
  <c r="Z1633" i="2"/>
  <c r="AE1386" i="2"/>
  <c r="AE1457" i="2" s="1"/>
  <c r="AE1633" i="2"/>
  <c r="V1386" i="2"/>
  <c r="V1457" i="2" s="1"/>
  <c r="V1633" i="2"/>
  <c r="M1633" i="2"/>
  <c r="AF1633" i="2"/>
  <c r="F717" i="2"/>
  <c r="E708" i="2"/>
  <c r="K698" i="2"/>
  <c r="I710" i="2"/>
  <c r="H701" i="2"/>
  <c r="F693" i="2"/>
  <c r="F691" i="2"/>
  <c r="K710" i="2"/>
  <c r="J701" i="2"/>
  <c r="G712" i="2"/>
  <c r="F703" i="2"/>
  <c r="K694" i="2"/>
  <c r="F695" i="2"/>
  <c r="E716" i="2"/>
  <c r="K706" i="2"/>
  <c r="I718" i="2"/>
  <c r="H709" i="2"/>
  <c r="G700" i="2"/>
  <c r="E692" i="2"/>
  <c r="G692" i="2"/>
  <c r="E712" i="2"/>
  <c r="K702" i="2"/>
  <c r="J715" i="2"/>
  <c r="I706" i="2"/>
  <c r="E696" i="2"/>
  <c r="G696" i="2"/>
  <c r="AD718" i="2"/>
  <c r="AH706" i="2"/>
  <c r="AG697" i="2"/>
  <c r="X709" i="2"/>
  <c r="M691" i="2"/>
  <c r="AH714" i="2"/>
  <c r="AD710" i="2"/>
  <c r="AG705" i="2"/>
  <c r="AC701" i="2"/>
  <c r="AF696" i="2"/>
  <c r="AI691" i="2"/>
  <c r="X717" i="2"/>
  <c r="AA712" i="2"/>
  <c r="W708" i="2"/>
  <c r="Z703" i="2"/>
  <c r="V699" i="2"/>
  <c r="Y694" i="2"/>
  <c r="U690" i="2"/>
  <c r="M697" i="2"/>
  <c r="AE717" i="2"/>
  <c r="AH712" i="2"/>
  <c r="AD708" i="2"/>
  <c r="AG703" i="2"/>
  <c r="AC699" i="2"/>
  <c r="AF694" i="2"/>
  <c r="AI689" i="2"/>
  <c r="X715" i="2"/>
  <c r="AA710" i="2"/>
  <c r="W706" i="2"/>
  <c r="Z701" i="2"/>
  <c r="V697" i="2"/>
  <c r="Y692" i="2"/>
  <c r="M695" i="2"/>
  <c r="AF716" i="2"/>
  <c r="AI711" i="2"/>
  <c r="AE707" i="2"/>
  <c r="AH702" i="2"/>
  <c r="AD698" i="2"/>
  <c r="AG693" i="2"/>
  <c r="AC689" i="2"/>
  <c r="Y714" i="2"/>
  <c r="U710" i="2"/>
  <c r="X705" i="2"/>
  <c r="AA700" i="2"/>
  <c r="W696" i="2"/>
  <c r="Z691" i="2"/>
  <c r="M717" i="2"/>
  <c r="AF714" i="2"/>
  <c r="AI709" i="2"/>
  <c r="AE705" i="2"/>
  <c r="AH700" i="2"/>
  <c r="AD696" i="2"/>
  <c r="AG691" i="2"/>
  <c r="V717" i="2"/>
  <c r="Y712" i="2"/>
  <c r="U708" i="2"/>
  <c r="X703" i="2"/>
  <c r="AA698" i="2"/>
  <c r="W694" i="2"/>
  <c r="Z689" i="2"/>
  <c r="M715" i="2"/>
  <c r="AG713" i="2"/>
  <c r="AF704" i="2"/>
  <c r="AE695" i="2"/>
  <c r="Y718" i="2"/>
  <c r="U714" i="2"/>
  <c r="V707" i="2"/>
  <c r="Y702" i="2"/>
  <c r="U698" i="2"/>
  <c r="X693" i="2"/>
  <c r="M705" i="2"/>
  <c r="AD716" i="2"/>
  <c r="AG711" i="2"/>
  <c r="AC707" i="2"/>
  <c r="AF702" i="2"/>
  <c r="AI697" i="2"/>
  <c r="AE693" i="2"/>
  <c r="AA718" i="2"/>
  <c r="Y716" i="2"/>
  <c r="U712" i="2"/>
  <c r="X707" i="2"/>
  <c r="AA702" i="2"/>
  <c r="W698" i="2"/>
  <c r="Z693" i="2"/>
  <c r="V689" i="2"/>
  <c r="M689" i="2"/>
  <c r="AE715" i="2"/>
  <c r="AH710" i="2"/>
  <c r="AD706" i="2"/>
  <c r="AG701" i="2"/>
  <c r="AC697" i="2"/>
  <c r="AF692" i="2"/>
  <c r="U718" i="2"/>
  <c r="X713" i="2"/>
  <c r="AA708" i="2"/>
  <c r="W704" i="2"/>
  <c r="Z699" i="2"/>
  <c r="V695" i="2"/>
  <c r="Y690" i="2"/>
  <c r="AI717" i="2"/>
  <c r="AE713" i="2"/>
  <c r="AH708" i="2"/>
  <c r="AD704" i="2"/>
  <c r="AG699" i="2"/>
  <c r="AC695" i="2"/>
  <c r="AF690" i="2"/>
  <c r="U716" i="2"/>
  <c r="X711" i="2"/>
  <c r="AA706" i="2"/>
  <c r="W702" i="2"/>
  <c r="Z697" i="2"/>
  <c r="V693" i="2"/>
  <c r="G718" i="2"/>
  <c r="G753" i="2" s="1"/>
  <c r="G823" i="2" s="1"/>
  <c r="F701" i="2"/>
  <c r="K712" i="2"/>
  <c r="K747" i="2" s="1"/>
  <c r="K817" i="2" s="1"/>
  <c r="J703" i="2"/>
  <c r="K690" i="2"/>
  <c r="J717" i="2"/>
  <c r="I714" i="2"/>
  <c r="H705" i="2"/>
  <c r="H740" i="2" s="1"/>
  <c r="H810" i="2" s="1"/>
  <c r="F697" i="2"/>
  <c r="J834" i="2"/>
  <c r="I847" i="2"/>
  <c r="K853" i="2"/>
  <c r="I835" i="2"/>
  <c r="K851" i="2"/>
  <c r="J838" i="2"/>
  <c r="J713" i="2"/>
  <c r="G716" i="2"/>
  <c r="I702" i="2"/>
  <c r="I737" i="2" s="1"/>
  <c r="I807" i="2" s="1"/>
  <c r="G694" i="2"/>
  <c r="G714" i="2"/>
  <c r="F705" i="2"/>
  <c r="F740" i="2" s="1"/>
  <c r="F810" i="2" s="1"/>
  <c r="E718" i="2"/>
  <c r="J699" i="2"/>
  <c r="F689" i="2"/>
  <c r="AE711" i="2"/>
  <c r="AH690" i="2"/>
  <c r="M693" i="2"/>
  <c r="AF712" i="2"/>
  <c r="AE703" i="2"/>
  <c r="AD694" i="2"/>
  <c r="Y710" i="2"/>
  <c r="U706" i="2"/>
  <c r="AA696" i="2"/>
  <c r="AC715" i="2"/>
  <c r="AI705" i="2"/>
  <c r="AE701" i="2"/>
  <c r="AD692" i="2"/>
  <c r="Y708" i="2"/>
  <c r="AA694" i="2"/>
  <c r="W690" i="2"/>
  <c r="M711" i="2"/>
  <c r="AD714" i="2"/>
  <c r="AC705" i="2"/>
  <c r="AI695" i="2"/>
  <c r="AA716" i="2"/>
  <c r="Z707" i="2"/>
  <c r="Y698" i="2"/>
  <c r="M701" i="2"/>
  <c r="AH716" i="2"/>
  <c r="AG707" i="2"/>
  <c r="AF698" i="2"/>
  <c r="AA714" i="2"/>
  <c r="Z705" i="2"/>
  <c r="V701" i="2"/>
  <c r="U692" i="2"/>
  <c r="AI715" i="2"/>
  <c r="AC709" i="2"/>
  <c r="AI699" i="2"/>
  <c r="AC693" i="2"/>
  <c r="W716" i="2"/>
  <c r="Z711" i="2"/>
  <c r="W700" i="2"/>
  <c r="Z695" i="2"/>
  <c r="V691" i="2"/>
  <c r="AF718" i="2"/>
  <c r="AE709" i="2"/>
  <c r="AD700" i="2"/>
  <c r="AG695" i="2"/>
  <c r="W714" i="2"/>
  <c r="V705" i="2"/>
  <c r="Y700" i="2"/>
  <c r="X691" i="2"/>
  <c r="M703" i="2"/>
  <c r="AC713" i="2"/>
  <c r="AF708" i="2"/>
  <c r="AE699" i="2"/>
  <c r="AD690" i="2"/>
  <c r="V711" i="2"/>
  <c r="Y706" i="2"/>
  <c r="X697" i="2"/>
  <c r="M709" i="2"/>
  <c r="AF706" i="2"/>
  <c r="AH692" i="2"/>
  <c r="V709" i="2"/>
  <c r="X695" i="2"/>
  <c r="M707" i="2"/>
  <c r="K714" i="2"/>
  <c r="J705" i="2"/>
  <c r="H717" i="2"/>
  <c r="F699" i="2"/>
  <c r="H693" i="2"/>
  <c r="F713" i="2"/>
  <c r="I708" i="2"/>
  <c r="H699" i="2"/>
  <c r="H734" i="2" s="1"/>
  <c r="H804" i="2" s="1"/>
  <c r="E710" i="2"/>
  <c r="I692" i="2"/>
  <c r="K692" i="2"/>
  <c r="H838" i="2"/>
  <c r="J842" i="2"/>
  <c r="K718" i="2"/>
  <c r="F709" i="2"/>
  <c r="F744" i="2" s="1"/>
  <c r="F814" i="2" s="1"/>
  <c r="E700" i="2"/>
  <c r="F707" i="2"/>
  <c r="J689" i="2"/>
  <c r="E690" i="2"/>
  <c r="J709" i="2"/>
  <c r="H713" i="2"/>
  <c r="G704" i="2"/>
  <c r="G739" i="2" s="1"/>
  <c r="G809" i="2" s="1"/>
  <c r="J693" i="2"/>
  <c r="H689" i="2"/>
  <c r="AD702" i="2"/>
  <c r="AC717" i="2"/>
  <c r="AI707" i="2"/>
  <c r="AH698" i="2"/>
  <c r="AG689" i="2"/>
  <c r="V715" i="2"/>
  <c r="X701" i="2"/>
  <c r="W692" i="2"/>
  <c r="M713" i="2"/>
  <c r="AF710" i="2"/>
  <c r="AH696" i="2"/>
  <c r="Z717" i="2"/>
  <c r="V713" i="2"/>
  <c r="U704" i="2"/>
  <c r="X699" i="2"/>
  <c r="AH718" i="2"/>
  <c r="AG709" i="2"/>
  <c r="AF700" i="2"/>
  <c r="AE691" i="2"/>
  <c r="W712" i="2"/>
  <c r="V703" i="2"/>
  <c r="U694" i="2"/>
  <c r="X689" i="2"/>
  <c r="AD712" i="2"/>
  <c r="AC703" i="2"/>
  <c r="AI693" i="2"/>
  <c r="AE689" i="2"/>
  <c r="W710" i="2"/>
  <c r="Y696" i="2"/>
  <c r="M699" i="2"/>
  <c r="AA704" i="2"/>
  <c r="AI713" i="2"/>
  <c r="AH704" i="2"/>
  <c r="AC691" i="2"/>
  <c r="Z709" i="2"/>
  <c r="U696" i="2"/>
  <c r="AG717" i="2"/>
  <c r="AI703" i="2"/>
  <c r="AH694" i="2"/>
  <c r="Z715" i="2"/>
  <c r="U702" i="2"/>
  <c r="AA692" i="2"/>
  <c r="AG715" i="2"/>
  <c r="AC711" i="2"/>
  <c r="AI701" i="2"/>
  <c r="AE697" i="2"/>
  <c r="W718" i="2"/>
  <c r="Z713" i="2"/>
  <c r="Y704" i="2"/>
  <c r="U700" i="2"/>
  <c r="AA690" i="2"/>
  <c r="H848" i="2"/>
  <c r="F846" i="2"/>
  <c r="K849" i="2"/>
  <c r="I853" i="2"/>
  <c r="H844" i="2"/>
  <c r="K837" i="2"/>
  <c r="K835" i="2"/>
  <c r="K831" i="2"/>
  <c r="E855" i="2"/>
  <c r="I841" i="2"/>
  <c r="F836" i="2"/>
  <c r="J830" i="2"/>
  <c r="J858" i="2"/>
  <c r="E851" i="2"/>
  <c r="I845" i="2"/>
  <c r="H850" i="2"/>
  <c r="K855" i="2"/>
  <c r="G849" i="2"/>
  <c r="F838" i="2"/>
  <c r="H830" i="2"/>
  <c r="G857" i="2"/>
  <c r="AC1527" i="2"/>
  <c r="AE1526" i="2"/>
  <c r="AC749" i="2"/>
  <c r="AC819" i="2" s="1"/>
  <c r="AD744" i="2"/>
  <c r="AD814" i="2" s="1"/>
  <c r="AE739" i="2"/>
  <c r="AE809" i="2" s="1"/>
  <c r="AC1526" i="2"/>
  <c r="AD748" i="2"/>
  <c r="AD818" i="2" s="1"/>
  <c r="AI743" i="2"/>
  <c r="AI813" i="2" s="1"/>
  <c r="AG739" i="2"/>
  <c r="AG809" i="2" s="1"/>
  <c r="AH734" i="2"/>
  <c r="AH804" i="2" s="1"/>
  <c r="AG729" i="2"/>
  <c r="AG799" i="2" s="1"/>
  <c r="AF724" i="2"/>
  <c r="AF794" i="2" s="1"/>
  <c r="W750" i="2"/>
  <c r="W820" i="2" s="1"/>
  <c r="V745" i="2"/>
  <c r="V815" i="2" s="1"/>
  <c r="W740" i="2"/>
  <c r="W810" i="2" s="1"/>
  <c r="X735" i="2"/>
  <c r="X805" i="2" s="1"/>
  <c r="AA730" i="2"/>
  <c r="AA800" i="2" s="1"/>
  <c r="U726" i="2"/>
  <c r="U796" i="2" s="1"/>
  <c r="M733" i="2"/>
  <c r="M803" i="2" s="1"/>
  <c r="AE735" i="2"/>
  <c r="AE805" i="2" s="1"/>
  <c r="AG733" i="2"/>
  <c r="AG803" i="2" s="1"/>
  <c r="AE731" i="2"/>
  <c r="AE801" i="2" s="1"/>
  <c r="AE729" i="2"/>
  <c r="AE799" i="2" s="1"/>
  <c r="AE727" i="2"/>
  <c r="AE797" i="2" s="1"/>
  <c r="AE725" i="2"/>
  <c r="AE795" i="2" s="1"/>
  <c r="W1527" i="2"/>
  <c r="U752" i="2"/>
  <c r="U822" i="2" s="1"/>
  <c r="U750" i="2"/>
  <c r="U820" i="2" s="1"/>
  <c r="U748" i="2"/>
  <c r="U818" i="2" s="1"/>
  <c r="Z745" i="2"/>
  <c r="Z815" i="2" s="1"/>
  <c r="Z743" i="2"/>
  <c r="Z813" i="2" s="1"/>
  <c r="X741" i="2"/>
  <c r="X811" i="2" s="1"/>
  <c r="X739" i="2"/>
  <c r="X809" i="2" s="1"/>
  <c r="X737" i="2"/>
  <c r="X807" i="2" s="1"/>
  <c r="V735" i="2"/>
  <c r="V805" i="2" s="1"/>
  <c r="AA732" i="2"/>
  <c r="AA802" i="2" s="1"/>
  <c r="Y730" i="2"/>
  <c r="Y800" i="2" s="1"/>
  <c r="W728" i="2"/>
  <c r="W798" i="2" s="1"/>
  <c r="W726" i="2"/>
  <c r="W796" i="2" s="1"/>
  <c r="U724" i="2"/>
  <c r="U794" i="2" s="1"/>
  <c r="M731" i="2"/>
  <c r="M801" i="2" s="1"/>
  <c r="M729" i="2"/>
  <c r="M799" i="2" s="1"/>
  <c r="Z1527" i="2"/>
  <c r="AI1526" i="2"/>
  <c r="AG749" i="2"/>
  <c r="AG819" i="2" s="1"/>
  <c r="AH744" i="2"/>
  <c r="AH814" i="2" s="1"/>
  <c r="AI739" i="2"/>
  <c r="AI809" i="2" s="1"/>
  <c r="AH1527" i="2"/>
  <c r="AI749" i="2"/>
  <c r="AI819" i="2" s="1"/>
  <c r="AG745" i="2"/>
  <c r="AG815" i="2" s="1"/>
  <c r="AC741" i="2"/>
  <c r="AC811" i="2" s="1"/>
  <c r="AH736" i="2"/>
  <c r="AH806" i="2" s="1"/>
  <c r="AG731" i="2"/>
  <c r="AG801" i="2" s="1"/>
  <c r="AF726" i="2"/>
  <c r="AF796" i="2" s="1"/>
  <c r="W752" i="2"/>
  <c r="W822" i="2" s="1"/>
  <c r="V747" i="2"/>
  <c r="V817" i="2" s="1"/>
  <c r="W742" i="2"/>
  <c r="W812" i="2" s="1"/>
  <c r="V737" i="2"/>
  <c r="V807" i="2" s="1"/>
  <c r="Y732" i="2"/>
  <c r="Y802" i="2" s="1"/>
  <c r="U728" i="2"/>
  <c r="U798" i="2" s="1"/>
  <c r="M749" i="2"/>
  <c r="M819" i="2" s="1"/>
  <c r="M735" i="2"/>
  <c r="M805" i="2" s="1"/>
  <c r="AD734" i="2"/>
  <c r="AD804" i="2" s="1"/>
  <c r="AI729" i="2"/>
  <c r="AI799" i="2" s="1"/>
  <c r="AG725" i="2"/>
  <c r="AG795" i="2" s="1"/>
  <c r="Y752" i="2"/>
  <c r="Y822" i="2" s="1"/>
  <c r="Y748" i="2"/>
  <c r="Y818" i="2" s="1"/>
  <c r="W744" i="2"/>
  <c r="W814" i="2" s="1"/>
  <c r="U740" i="2"/>
  <c r="U810" i="2" s="1"/>
  <c r="Z735" i="2"/>
  <c r="Z805" i="2" s="1"/>
  <c r="V731" i="2"/>
  <c r="V801" i="2" s="1"/>
  <c r="Y726" i="2"/>
  <c r="Y796" i="2" s="1"/>
  <c r="M745" i="2"/>
  <c r="M815" i="2" s="1"/>
  <c r="AG1527" i="2"/>
  <c r="AD752" i="2"/>
  <c r="AD822" i="2" s="1"/>
  <c r="AI747" i="2"/>
  <c r="AI817" i="2" s="1"/>
  <c r="AC743" i="2"/>
  <c r="AC813" i="2" s="1"/>
  <c r="AD738" i="2"/>
  <c r="AD808" i="2" s="1"/>
  <c r="AG751" i="2"/>
  <c r="AG821" i="2" s="1"/>
  <c r="AC747" i="2"/>
  <c r="AC817" i="2" s="1"/>
  <c r="AH742" i="2"/>
  <c r="AH812" i="2" s="1"/>
  <c r="AF738" i="2"/>
  <c r="AF808" i="2" s="1"/>
  <c r="AE733" i="2"/>
  <c r="AE803" i="2" s="1"/>
  <c r="AF728" i="2"/>
  <c r="AF798" i="2" s="1"/>
  <c r="U1527" i="2"/>
  <c r="AA748" i="2"/>
  <c r="AA818" i="2" s="1"/>
  <c r="U744" i="2"/>
  <c r="U814" i="2" s="1"/>
  <c r="AA738" i="2"/>
  <c r="AA808" i="2" s="1"/>
  <c r="W734" i="2"/>
  <c r="W804" i="2" s="1"/>
  <c r="Z729" i="2"/>
  <c r="Z799" i="2" s="1"/>
  <c r="AA724" i="2"/>
  <c r="AA794" i="2" s="1"/>
  <c r="M751" i="2"/>
  <c r="M821" i="2" s="1"/>
  <c r="M727" i="2"/>
  <c r="M797" i="2" s="1"/>
  <c r="AE1527" i="2"/>
  <c r="M1527" i="2"/>
  <c r="AH750" i="2"/>
  <c r="AH820" i="2" s="1"/>
  <c r="AI745" i="2"/>
  <c r="AI815" i="2" s="1"/>
  <c r="AE741" i="2"/>
  <c r="AE811" i="2" s="1"/>
  <c r="AF736" i="2"/>
  <c r="AF806" i="2" s="1"/>
  <c r="AC751" i="2"/>
  <c r="AC821" i="2" s="1"/>
  <c r="AH746" i="2"/>
  <c r="AH816" i="2" s="1"/>
  <c r="AD742" i="2"/>
  <c r="AD812" i="2" s="1"/>
  <c r="AI737" i="2"/>
  <c r="AI807" i="2" s="1"/>
  <c r="AH732" i="2"/>
  <c r="AH802" i="2" s="1"/>
  <c r="AI727" i="2"/>
  <c r="AI797" i="2" s="1"/>
  <c r="X1526" i="2"/>
  <c r="W748" i="2"/>
  <c r="W818" i="2" s="1"/>
  <c r="X743" i="2"/>
  <c r="X813" i="2" s="1"/>
  <c r="W738" i="2"/>
  <c r="W808" i="2" s="1"/>
  <c r="Z733" i="2"/>
  <c r="Z803" i="2" s="1"/>
  <c r="V729" i="2"/>
  <c r="V799" i="2" s="1"/>
  <c r="W724" i="2"/>
  <c r="W794" i="2" s="1"/>
  <c r="AC735" i="2"/>
  <c r="AC805" i="2" s="1"/>
  <c r="AE751" i="2"/>
  <c r="AE821" i="2" s="1"/>
  <c r="AF746" i="2"/>
  <c r="AF816" i="2" s="1"/>
  <c r="AI741" i="2"/>
  <c r="AI811" i="2" s="1"/>
  <c r="AC737" i="2"/>
  <c r="AC807" i="2" s="1"/>
  <c r="AF750" i="2"/>
  <c r="AF820" i="2" s="1"/>
  <c r="AD746" i="2"/>
  <c r="AD816" i="2" s="1"/>
  <c r="AG741" i="2"/>
  <c r="AG811" i="2" s="1"/>
  <c r="AE737" i="2"/>
  <c r="AE807" i="2" s="1"/>
  <c r="AD732" i="2"/>
  <c r="AD802" i="2" s="1"/>
  <c r="AC727" i="2"/>
  <c r="AC797" i="2" s="1"/>
  <c r="AA752" i="2"/>
  <c r="AA822" i="2" s="1"/>
  <c r="Z747" i="2"/>
  <c r="Z817" i="2" s="1"/>
  <c r="AA742" i="2"/>
  <c r="AA812" i="2" s="1"/>
  <c r="Z737" i="2"/>
  <c r="Z807" i="2" s="1"/>
  <c r="V733" i="2"/>
  <c r="V803" i="2" s="1"/>
  <c r="Y728" i="2"/>
  <c r="Y798" i="2" s="1"/>
  <c r="AF734" i="2"/>
  <c r="AF804" i="2" s="1"/>
  <c r="AF732" i="2"/>
  <c r="AF802" i="2" s="1"/>
  <c r="AD730" i="2"/>
  <c r="AD800" i="2" s="1"/>
  <c r="AD728" i="2"/>
  <c r="AD798" i="2" s="1"/>
  <c r="AD726" i="2"/>
  <c r="AD796" i="2" s="1"/>
  <c r="AD724" i="2"/>
  <c r="AD794" i="2" s="1"/>
  <c r="V1526" i="2"/>
  <c r="V751" i="2"/>
  <c r="V821" i="2" s="1"/>
  <c r="V749" i="2"/>
  <c r="V819" i="2" s="1"/>
  <c r="AA746" i="2"/>
  <c r="AA816" i="2" s="1"/>
  <c r="AA744" i="2"/>
  <c r="AA814" i="2" s="1"/>
  <c r="Y742" i="2"/>
  <c r="Y812" i="2" s="1"/>
  <c r="Y740" i="2"/>
  <c r="Y810" i="2" s="1"/>
  <c r="Y738" i="2"/>
  <c r="Y808" i="2" s="1"/>
  <c r="W736" i="2"/>
  <c r="W806" i="2" s="1"/>
  <c r="U734" i="2"/>
  <c r="U804" i="2" s="1"/>
  <c r="Z731" i="2"/>
  <c r="Z801" i="2" s="1"/>
  <c r="X729" i="2"/>
  <c r="X799" i="2" s="1"/>
  <c r="V727" i="2"/>
  <c r="V797" i="2" s="1"/>
  <c r="V725" i="2"/>
  <c r="V795" i="2" s="1"/>
  <c r="M741" i="2"/>
  <c r="M811" i="2" s="1"/>
  <c r="AI1527" i="2"/>
  <c r="AI751" i="2"/>
  <c r="AI821" i="2" s="1"/>
  <c r="AE747" i="2"/>
  <c r="AE817" i="2" s="1"/>
  <c r="AF742" i="2"/>
  <c r="AF812" i="2" s="1"/>
  <c r="AG737" i="2"/>
  <c r="AG807" i="2" s="1"/>
  <c r="AF752" i="2"/>
  <c r="AF822" i="2" s="1"/>
  <c r="AG747" i="2"/>
  <c r="AG817" i="2" s="1"/>
  <c r="AE743" i="2"/>
  <c r="AE813" i="2" s="1"/>
  <c r="AC739" i="2"/>
  <c r="AC809" i="2" s="1"/>
  <c r="AI733" i="2"/>
  <c r="AI803" i="2" s="1"/>
  <c r="AC729" i="2"/>
  <c r="AC799" i="2" s="1"/>
  <c r="AA1527" i="2"/>
  <c r="Z749" i="2"/>
  <c r="Z819" i="2" s="1"/>
  <c r="Y744" i="2"/>
  <c r="Y814" i="2" s="1"/>
  <c r="Z739" i="2"/>
  <c r="Z809" i="2" s="1"/>
  <c r="AA734" i="2"/>
  <c r="AA804" i="2" s="1"/>
  <c r="W730" i="2"/>
  <c r="W800" i="2" s="1"/>
  <c r="X725" i="2"/>
  <c r="X795" i="2" s="1"/>
  <c r="AG735" i="2"/>
  <c r="AG805" i="2" s="1"/>
  <c r="AI731" i="2"/>
  <c r="AI801" i="2" s="1"/>
  <c r="AG727" i="2"/>
  <c r="AG797" i="2" s="1"/>
  <c r="Y1527" i="2"/>
  <c r="Y750" i="2"/>
  <c r="Y820" i="2" s="1"/>
  <c r="W746" i="2"/>
  <c r="W816" i="2" s="1"/>
  <c r="U742" i="2"/>
  <c r="U812" i="2" s="1"/>
  <c r="U738" i="2"/>
  <c r="U808" i="2" s="1"/>
  <c r="X733" i="2"/>
  <c r="X803" i="2" s="1"/>
  <c r="AA728" i="2"/>
  <c r="AA798" i="2" s="1"/>
  <c r="Y724" i="2"/>
  <c r="Y794" i="2" s="1"/>
  <c r="M747" i="2"/>
  <c r="M817" i="2" s="1"/>
  <c r="M725" i="2"/>
  <c r="M795" i="2" s="1"/>
  <c r="X1527" i="2"/>
  <c r="AF1527" i="2"/>
  <c r="AD750" i="2"/>
  <c r="AD820" i="2" s="1"/>
  <c r="AE745" i="2"/>
  <c r="AE815" i="2" s="1"/>
  <c r="AF740" i="2"/>
  <c r="AF810" i="2" s="1"/>
  <c r="AD1527" i="2"/>
  <c r="AE749" i="2"/>
  <c r="AE819" i="2" s="1"/>
  <c r="AC745" i="2"/>
  <c r="AC815" i="2" s="1"/>
  <c r="AH740" i="2"/>
  <c r="AH810" i="2" s="1"/>
  <c r="AD736" i="2"/>
  <c r="AD806" i="2" s="1"/>
  <c r="AC731" i="2"/>
  <c r="AC801" i="2" s="1"/>
  <c r="AI725" i="2"/>
  <c r="AI795" i="2" s="1"/>
  <c r="Z751" i="2"/>
  <c r="Z821" i="2" s="1"/>
  <c r="Y746" i="2"/>
  <c r="Y816" i="2" s="1"/>
  <c r="Z741" i="2"/>
  <c r="Z811" i="2" s="1"/>
  <c r="Y736" i="2"/>
  <c r="Y806" i="2" s="1"/>
  <c r="U732" i="2"/>
  <c r="U802" i="2" s="1"/>
  <c r="X727" i="2"/>
  <c r="X797" i="2" s="1"/>
  <c r="M739" i="2"/>
  <c r="M809" i="2" s="1"/>
  <c r="V1527" i="2"/>
  <c r="AH752" i="2"/>
  <c r="AH822" i="2" s="1"/>
  <c r="AF748" i="2"/>
  <c r="AF818" i="2" s="1"/>
  <c r="AG743" i="2"/>
  <c r="AG813" i="2" s="1"/>
  <c r="AH738" i="2"/>
  <c r="AH808" i="2" s="1"/>
  <c r="AG1526" i="2"/>
  <c r="AH748" i="2"/>
  <c r="AH818" i="2" s="1"/>
  <c r="AF744" i="2"/>
  <c r="AF814" i="2" s="1"/>
  <c r="AD740" i="2"/>
  <c r="AD810" i="2" s="1"/>
  <c r="AI735" i="2"/>
  <c r="AI805" i="2" s="1"/>
  <c r="AF730" i="2"/>
  <c r="AF800" i="2" s="1"/>
  <c r="AC725" i="2"/>
  <c r="AC795" i="2" s="1"/>
  <c r="AA750" i="2"/>
  <c r="AA820" i="2" s="1"/>
  <c r="U746" i="2"/>
  <c r="U816" i="2" s="1"/>
  <c r="V741" i="2"/>
  <c r="V811" i="2" s="1"/>
  <c r="U736" i="2"/>
  <c r="U806" i="2" s="1"/>
  <c r="X731" i="2"/>
  <c r="X801" i="2" s="1"/>
  <c r="AA726" i="2"/>
  <c r="AA796" i="2" s="1"/>
  <c r="M1526" i="2"/>
  <c r="M743" i="2"/>
  <c r="M813" i="2" s="1"/>
  <c r="AC733" i="2"/>
  <c r="AC803" i="2" s="1"/>
  <c r="AH728" i="2"/>
  <c r="AH798" i="2" s="1"/>
  <c r="AH724" i="2"/>
  <c r="AH794" i="2" s="1"/>
  <c r="X751" i="2"/>
  <c r="X821" i="2" s="1"/>
  <c r="X747" i="2"/>
  <c r="X817" i="2" s="1"/>
  <c r="V743" i="2"/>
  <c r="V813" i="2" s="1"/>
  <c r="V739" i="2"/>
  <c r="V809" i="2" s="1"/>
  <c r="Y734" i="2"/>
  <c r="Y804" i="2" s="1"/>
  <c r="U730" i="2"/>
  <c r="U800" i="2" s="1"/>
  <c r="Z725" i="2"/>
  <c r="Z795" i="2" s="1"/>
  <c r="AH730" i="2"/>
  <c r="AH800" i="2" s="1"/>
  <c r="AH726" i="2"/>
  <c r="AH796" i="2" s="1"/>
  <c r="Z1526" i="2"/>
  <c r="X749" i="2"/>
  <c r="X819" i="2" s="1"/>
  <c r="X745" i="2"/>
  <c r="X815" i="2" s="1"/>
  <c r="AA740" i="2"/>
  <c r="AA810" i="2" s="1"/>
  <c r="AA736" i="2"/>
  <c r="AA806" i="2" s="1"/>
  <c r="W732" i="2"/>
  <c r="W802" i="2" s="1"/>
  <c r="Z727" i="2"/>
  <c r="Z797" i="2" s="1"/>
  <c r="M737" i="2"/>
  <c r="M807" i="2" s="1"/>
  <c r="AA1633" i="2"/>
  <c r="S689" i="2"/>
  <c r="R690" i="2"/>
  <c r="O715" i="2"/>
  <c r="N706" i="2"/>
  <c r="S717" i="2"/>
  <c r="R708" i="2"/>
  <c r="Q699" i="2"/>
  <c r="O689" i="2"/>
  <c r="P712" i="2"/>
  <c r="O703" i="2"/>
  <c r="N694" i="2"/>
  <c r="S705" i="2"/>
  <c r="R696" i="2"/>
  <c r="N714" i="2"/>
  <c r="S695" i="2"/>
  <c r="S709" i="2"/>
  <c r="R700" i="2"/>
  <c r="R692" i="2"/>
  <c r="S715" i="2"/>
  <c r="R706" i="2"/>
  <c r="Q697" i="2"/>
  <c r="P718" i="2"/>
  <c r="O709" i="2"/>
  <c r="N700" i="2"/>
  <c r="P708" i="2"/>
  <c r="O697" i="2"/>
  <c r="R714" i="2"/>
  <c r="R712" i="2"/>
  <c r="N692" i="2"/>
  <c r="P716" i="2"/>
  <c r="R702" i="2"/>
  <c r="N716" i="2"/>
  <c r="S697" i="2"/>
  <c r="S691" i="2"/>
  <c r="O693" i="2"/>
  <c r="R694" i="2"/>
  <c r="P706" i="2"/>
  <c r="Q691" i="2"/>
  <c r="P696" i="2"/>
  <c r="N708" i="2"/>
  <c r="P694" i="2"/>
  <c r="S711" i="2"/>
  <c r="Q707" i="2"/>
  <c r="S693" i="2"/>
  <c r="Q713" i="2"/>
  <c r="S699" i="2"/>
  <c r="Q711" i="2"/>
  <c r="P752" i="2"/>
  <c r="P822" i="2" s="1"/>
  <c r="P742" i="2"/>
  <c r="P812" i="2" s="1"/>
  <c r="R750" i="2"/>
  <c r="R820" i="2" s="1"/>
  <c r="P746" i="2"/>
  <c r="P816" i="2" s="1"/>
  <c r="N742" i="2"/>
  <c r="N812" i="2" s="1"/>
  <c r="Q737" i="2"/>
  <c r="Q807" i="2" s="1"/>
  <c r="O733" i="2"/>
  <c r="O803" i="2" s="1"/>
  <c r="P724" i="2"/>
  <c r="P794" i="2" s="1"/>
  <c r="Q739" i="2"/>
  <c r="Q809" i="2" s="1"/>
  <c r="S729" i="2"/>
  <c r="S799" i="2" s="1"/>
  <c r="O753" i="2"/>
  <c r="O823" i="2" s="1"/>
  <c r="S735" i="2"/>
  <c r="S805" i="2" s="1"/>
  <c r="O727" i="2"/>
  <c r="O797" i="2" s="1"/>
  <c r="O1527" i="2"/>
  <c r="O741" i="2"/>
  <c r="O811" i="2" s="1"/>
  <c r="S731" i="2"/>
  <c r="S801" i="2" s="1"/>
  <c r="O745" i="2"/>
  <c r="O815" i="2" s="1"/>
  <c r="N736" i="2"/>
  <c r="N806" i="2" s="1"/>
  <c r="P726" i="2"/>
  <c r="P796" i="2" s="1"/>
  <c r="R1527" i="2"/>
  <c r="R744" i="2"/>
  <c r="R814" i="2" s="1"/>
  <c r="Q735" i="2"/>
  <c r="Q805" i="2" s="1"/>
  <c r="S725" i="2"/>
  <c r="S795" i="2" s="1"/>
  <c r="Q751" i="2"/>
  <c r="Q821" i="2" s="1"/>
  <c r="Q747" i="2"/>
  <c r="Q817" i="2" s="1"/>
  <c r="O743" i="2"/>
  <c r="O813" i="2" s="1"/>
  <c r="R738" i="2"/>
  <c r="R808" i="2" s="1"/>
  <c r="P734" i="2"/>
  <c r="P804" i="2" s="1"/>
  <c r="N730" i="2"/>
  <c r="N800" i="2" s="1"/>
  <c r="Q725" i="2"/>
  <c r="Q795" i="2" s="1"/>
  <c r="Q1527" i="2"/>
  <c r="S751" i="2"/>
  <c r="S821" i="2" s="1"/>
  <c r="S741" i="2"/>
  <c r="S811" i="2" s="1"/>
  <c r="P732" i="2"/>
  <c r="P802" i="2" s="1"/>
  <c r="N738" i="2"/>
  <c r="N808" i="2" s="1"/>
  <c r="Q729" i="2"/>
  <c r="Q799" i="2" s="1"/>
  <c r="Q753" i="2"/>
  <c r="Q823" i="2" s="1"/>
  <c r="Q743" i="2"/>
  <c r="Q813" i="2" s="1"/>
  <c r="N734" i="2"/>
  <c r="N804" i="2" s="1"/>
  <c r="R724" i="2"/>
  <c r="R794" i="2" s="1"/>
  <c r="S747" i="2"/>
  <c r="S817" i="2" s="1"/>
  <c r="P738" i="2"/>
  <c r="P808" i="2" s="1"/>
  <c r="R728" i="2"/>
  <c r="R798" i="2" s="1"/>
  <c r="N752" i="2"/>
  <c r="N822" i="2" s="1"/>
  <c r="S743" i="2"/>
  <c r="S813" i="2" s="1"/>
  <c r="R734" i="2"/>
  <c r="R804" i="2" s="1"/>
  <c r="N750" i="2"/>
  <c r="N820" i="2" s="1"/>
  <c r="Q741" i="2"/>
  <c r="Q811" i="2" s="1"/>
  <c r="R732" i="2"/>
  <c r="R802" i="2" s="1"/>
  <c r="O747" i="2"/>
  <c r="O817" i="2" s="1"/>
  <c r="S737" i="2"/>
  <c r="S807" i="2" s="1"/>
  <c r="N728" i="2"/>
  <c r="N798" i="2" s="1"/>
  <c r="R752" i="2"/>
  <c r="R822" i="2" s="1"/>
  <c r="R748" i="2"/>
  <c r="R818" i="2" s="1"/>
  <c r="P744" i="2"/>
  <c r="P814" i="2" s="1"/>
  <c r="S739" i="2"/>
  <c r="S809" i="2" s="1"/>
  <c r="O735" i="2"/>
  <c r="O805" i="2" s="1"/>
  <c r="R726" i="2"/>
  <c r="R796" i="2" s="1"/>
  <c r="N1527" i="2"/>
  <c r="N744" i="2"/>
  <c r="N814" i="2" s="1"/>
  <c r="O725" i="2"/>
  <c r="O795" i="2" s="1"/>
  <c r="O749" i="2"/>
  <c r="O819" i="2" s="1"/>
  <c r="P740" i="2"/>
  <c r="P810" i="2" s="1"/>
  <c r="Q731" i="2"/>
  <c r="Q801" i="2" s="1"/>
  <c r="S745" i="2"/>
  <c r="S815" i="2" s="1"/>
  <c r="R736" i="2"/>
  <c r="R806" i="2" s="1"/>
  <c r="P750" i="2"/>
  <c r="P820" i="2" s="1"/>
  <c r="R740" i="2"/>
  <c r="R810" i="2" s="1"/>
  <c r="O731" i="2"/>
  <c r="O801" i="2" s="1"/>
  <c r="S1527" i="2"/>
  <c r="S749" i="2"/>
  <c r="S819" i="2" s="1"/>
  <c r="N740" i="2"/>
  <c r="N810" i="2" s="1"/>
  <c r="R730" i="2"/>
  <c r="R800" i="2" s="1"/>
  <c r="S753" i="2"/>
  <c r="S823" i="2" s="1"/>
  <c r="Q749" i="2"/>
  <c r="Q819" i="2" s="1"/>
  <c r="Q745" i="2"/>
  <c r="Q815" i="2" s="1"/>
  <c r="P736" i="2"/>
  <c r="P806" i="2" s="1"/>
  <c r="N732" i="2"/>
  <c r="N802" i="2" s="1"/>
  <c r="Q727" i="2"/>
  <c r="Q797" i="2" s="1"/>
  <c r="R746" i="2"/>
  <c r="R816" i="2" s="1"/>
  <c r="O737" i="2"/>
  <c r="O807" i="2" s="1"/>
  <c r="S727" i="2"/>
  <c r="S797" i="2" s="1"/>
  <c r="O751" i="2"/>
  <c r="O821" i="2" s="1"/>
  <c r="R742" i="2"/>
  <c r="R812" i="2" s="1"/>
  <c r="S733" i="2"/>
  <c r="S803" i="2" s="1"/>
  <c r="P748" i="2"/>
  <c r="P818" i="2" s="1"/>
  <c r="O729" i="2"/>
  <c r="O799" i="2" s="1"/>
  <c r="Q733" i="2"/>
  <c r="Q803" i="2" s="1"/>
  <c r="N724" i="2"/>
  <c r="N794" i="2" s="1"/>
  <c r="N748" i="2"/>
  <c r="N818" i="2" s="1"/>
  <c r="O739" i="2"/>
  <c r="O809" i="2" s="1"/>
  <c r="P730" i="2"/>
  <c r="P800" i="2" s="1"/>
  <c r="P1527" i="2"/>
  <c r="N746" i="2"/>
  <c r="N816" i="2" s="1"/>
  <c r="P728" i="2"/>
  <c r="P798" i="2" s="1"/>
  <c r="R710" i="2"/>
  <c r="Q701" i="2"/>
  <c r="O713" i="2"/>
  <c r="N704" i="2"/>
  <c r="N690" i="2"/>
  <c r="S707" i="2"/>
  <c r="R698" i="2"/>
  <c r="P710" i="2"/>
  <c r="O701" i="2"/>
  <c r="Q689" i="2"/>
  <c r="R718" i="2"/>
  <c r="Q709" i="2"/>
  <c r="P700" i="2"/>
  <c r="P714" i="2"/>
  <c r="O705" i="2"/>
  <c r="N696" i="2"/>
  <c r="Q693" i="2"/>
  <c r="O711" i="2"/>
  <c r="N702" i="2"/>
  <c r="S713" i="2"/>
  <c r="R704" i="2"/>
  <c r="Q695" i="2"/>
  <c r="Q717" i="2"/>
  <c r="O699" i="2"/>
  <c r="P692" i="2"/>
  <c r="N710" i="2"/>
  <c r="Q703" i="2"/>
  <c r="O707" i="2"/>
  <c r="N712" i="2"/>
  <c r="P690" i="2"/>
  <c r="N718" i="2"/>
  <c r="O695" i="2"/>
  <c r="S703" i="2"/>
  <c r="Q715" i="2"/>
  <c r="S701" i="2"/>
  <c r="Q705" i="2"/>
  <c r="O717" i="2"/>
  <c r="N698" i="2"/>
  <c r="R716" i="2"/>
  <c r="P698" i="2"/>
  <c r="O691" i="2"/>
  <c r="P704" i="2"/>
  <c r="P702" i="2"/>
  <c r="Q1526" i="2"/>
  <c r="Q1633" i="2"/>
  <c r="S1633" i="2"/>
  <c r="H1421" i="2"/>
  <c r="H1598" i="2" s="1"/>
  <c r="E1281" i="2"/>
  <c r="E1351" i="2" s="1"/>
  <c r="F1281" i="2"/>
  <c r="F1351" i="2" s="1"/>
  <c r="K1281" i="2"/>
  <c r="K1351" i="2" s="1"/>
  <c r="K733" i="2"/>
  <c r="K803" i="2" s="1"/>
  <c r="F738" i="2"/>
  <c r="F808" i="2" s="1"/>
  <c r="E727" i="2"/>
  <c r="E797" i="2" s="1"/>
  <c r="K725" i="2"/>
  <c r="K795" i="2" s="1"/>
  <c r="K727" i="2"/>
  <c r="K797" i="2" s="1"/>
  <c r="E725" i="2"/>
  <c r="E795" i="2" s="1"/>
  <c r="F724" i="2"/>
  <c r="F794" i="2" s="1"/>
  <c r="P1281" i="2"/>
  <c r="P1351" i="2" s="1"/>
  <c r="O1281" i="2"/>
  <c r="O1351" i="2" s="1"/>
  <c r="R1281" i="2"/>
  <c r="R1351" i="2" s="1"/>
  <c r="W1281" i="2"/>
  <c r="W1351" i="2" s="1"/>
  <c r="AC1281" i="2"/>
  <c r="AC1351" i="2" s="1"/>
  <c r="J1281" i="2"/>
  <c r="J1351" i="2" s="1"/>
  <c r="Y1281" i="2"/>
  <c r="Y1351" i="2" s="1"/>
  <c r="G1281" i="2"/>
  <c r="G1351" i="2" s="1"/>
  <c r="AG1281" i="2"/>
  <c r="AG1351" i="2" s="1"/>
  <c r="AD1281" i="2"/>
  <c r="AD1351" i="2" s="1"/>
  <c r="M1093" i="2"/>
  <c r="Z1095" i="2"/>
  <c r="Y1086" i="2"/>
  <c r="N1098" i="2"/>
  <c r="P1084" i="2"/>
  <c r="P1076" i="2"/>
  <c r="Z1085" i="2"/>
  <c r="Y1076" i="2"/>
  <c r="N1088" i="2"/>
  <c r="AG1085" i="2"/>
  <c r="AF1076" i="2"/>
  <c r="X1097" i="2"/>
  <c r="W1088" i="2"/>
  <c r="O1095" i="2"/>
  <c r="S1083" i="2"/>
  <c r="AH1100" i="2"/>
  <c r="W1094" i="2"/>
  <c r="U1076" i="2"/>
  <c r="Q1087" i="2"/>
  <c r="AD1094" i="2"/>
  <c r="O1099" i="2"/>
  <c r="AG1095" i="2"/>
  <c r="Z1077" i="2"/>
  <c r="N1080" i="2"/>
  <c r="AI1095" i="2"/>
  <c r="W1080" i="2"/>
  <c r="M1101" i="2"/>
  <c r="S1091" i="2"/>
  <c r="R1082" i="2"/>
  <c r="AC1079" i="2"/>
  <c r="Z1097" i="2"/>
  <c r="W1086" i="2"/>
  <c r="S1097" i="2"/>
  <c r="R1088" i="2"/>
  <c r="AE1095" i="2"/>
  <c r="AD1086" i="2"/>
  <c r="AC1077" i="2"/>
  <c r="AE1097" i="2"/>
  <c r="M1079" i="2"/>
  <c r="AE1089" i="2"/>
  <c r="AA1082" i="2"/>
  <c r="Q1103" i="2"/>
  <c r="AC1101" i="2"/>
  <c r="AH1082" i="2"/>
  <c r="Z1103" i="2"/>
  <c r="Y1094" i="2"/>
  <c r="Q1077" i="2"/>
  <c r="AE1093" i="2"/>
  <c r="N1096" i="2"/>
  <c r="M1087" i="2"/>
  <c r="AG1093" i="2"/>
  <c r="AF1084" i="2"/>
  <c r="W1096" i="2"/>
  <c r="V1087" i="2"/>
  <c r="U1078" i="2"/>
  <c r="R1098" i="2"/>
  <c r="Q1089" i="2"/>
  <c r="P1080" i="2"/>
  <c r="AE1081" i="2"/>
  <c r="Y1088" i="2"/>
  <c r="N1100" i="2"/>
  <c r="M1091" i="2"/>
  <c r="AG1097" i="2"/>
  <c r="AF1088" i="2"/>
  <c r="AE1079" i="2"/>
  <c r="W1100" i="2"/>
  <c r="U1082" i="2"/>
  <c r="M1089" i="2"/>
  <c r="S1079" i="2"/>
  <c r="W1090" i="2"/>
  <c r="S1101" i="2"/>
  <c r="R1092" i="2"/>
  <c r="AI1103" i="2"/>
  <c r="AH1094" i="2"/>
  <c r="AD1090" i="2"/>
  <c r="AC1081" i="2"/>
  <c r="U1102" i="2"/>
  <c r="Z1083" i="2"/>
  <c r="P1104" i="2"/>
  <c r="P1088" i="2"/>
  <c r="M1077" i="2"/>
  <c r="V1085" i="2"/>
  <c r="R1096" i="2"/>
  <c r="AE1103" i="2"/>
  <c r="AC1085" i="2"/>
  <c r="AA1096" i="2"/>
  <c r="Y1098" i="2"/>
  <c r="X1093" i="2"/>
  <c r="AA1088" i="2"/>
  <c r="W1084" i="2"/>
  <c r="Z1079" i="2"/>
  <c r="P1100" i="2"/>
  <c r="S1095" i="2"/>
  <c r="AG1103" i="2"/>
  <c r="AC1099" i="2"/>
  <c r="AE1085" i="2"/>
  <c r="AH1080" i="2"/>
  <c r="AD1076" i="2"/>
  <c r="Y1092" i="2"/>
  <c r="N1104" i="2"/>
  <c r="Q1099" i="2"/>
  <c r="M1095" i="2"/>
  <c r="O1081" i="2"/>
  <c r="AC1097" i="2"/>
  <c r="AF1092" i="2"/>
  <c r="AE1083" i="2"/>
  <c r="Z1099" i="2"/>
  <c r="V1095" i="2"/>
  <c r="Y1090" i="2"/>
  <c r="X1081" i="2"/>
  <c r="N1102" i="2"/>
  <c r="Q1097" i="2"/>
  <c r="R1090" i="2"/>
  <c r="AH1092" i="2"/>
  <c r="R1076" i="2"/>
  <c r="AI1077" i="2"/>
  <c r="Z1089" i="2"/>
  <c r="N1092" i="2"/>
  <c r="M1083" i="2"/>
  <c r="AG1089" i="2"/>
  <c r="AF1080" i="2"/>
  <c r="V1083" i="2"/>
  <c r="S1103" i="2"/>
  <c r="Q1085" i="2"/>
  <c r="P1078" i="2"/>
  <c r="AC1091" i="2"/>
  <c r="AI1081" i="2"/>
  <c r="Y1100" i="2"/>
  <c r="W1082" i="2"/>
  <c r="M1103" i="2"/>
  <c r="S1093" i="2"/>
  <c r="AF1100" i="2"/>
  <c r="U1094" i="2"/>
  <c r="AA1084" i="2"/>
  <c r="P1096" i="2"/>
  <c r="AI1101" i="2"/>
  <c r="AI1085" i="2"/>
  <c r="W1102" i="2"/>
  <c r="AA1090" i="2"/>
  <c r="O1093" i="2"/>
  <c r="N1084" i="2"/>
  <c r="AG1081" i="2"/>
  <c r="AD1088" i="2"/>
  <c r="AI1093" i="2"/>
  <c r="Y1096" i="2"/>
  <c r="R1080" i="2"/>
  <c r="AF1096" i="2"/>
  <c r="AD1078" i="2"/>
  <c r="U1090" i="2"/>
  <c r="P1092" i="2"/>
  <c r="N1076" i="2"/>
  <c r="V1089" i="2"/>
  <c r="R1100" i="2"/>
  <c r="Q1091" i="2"/>
  <c r="P1082" i="2"/>
  <c r="AD1098" i="2"/>
  <c r="AI1079" i="2"/>
  <c r="AA1100" i="2"/>
  <c r="Z1091" i="2"/>
  <c r="O1103" i="2"/>
  <c r="M1085" i="2"/>
  <c r="Y1104" i="2"/>
  <c r="V1093" i="2"/>
  <c r="U1084" i="2"/>
  <c r="R1104" i="2"/>
  <c r="Q1095" i="2"/>
  <c r="AD1102" i="2"/>
  <c r="AC1093" i="2"/>
  <c r="AI1083" i="2"/>
  <c r="S1140" i="2"/>
  <c r="S1210" i="2" s="1"/>
  <c r="AE1137" i="2"/>
  <c r="AE1207" i="2" s="1"/>
  <c r="AF1132" i="2"/>
  <c r="AF1202" i="2" s="1"/>
  <c r="AI1127" i="2"/>
  <c r="AI1197" i="2" s="1"/>
  <c r="AC1123" i="2"/>
  <c r="AC1193" i="2" s="1"/>
  <c r="AF1136" i="2"/>
  <c r="AF1206" i="2" s="1"/>
  <c r="AD1132" i="2"/>
  <c r="AD1202" i="2" s="1"/>
  <c r="AG1127" i="2"/>
  <c r="AG1197" i="2" s="1"/>
  <c r="AE1123" i="2"/>
  <c r="AE1193" i="2" s="1"/>
  <c r="AD1118" i="2"/>
  <c r="AD1188" i="2" s="1"/>
  <c r="AC1113" i="2"/>
  <c r="AC1183" i="2" s="1"/>
  <c r="AA1138" i="2"/>
  <c r="AA1208" i="2" s="1"/>
  <c r="Z1133" i="2"/>
  <c r="Z1203" i="2" s="1"/>
  <c r="AA1128" i="2"/>
  <c r="AA1198" i="2" s="1"/>
  <c r="Z1123" i="2"/>
  <c r="Z1193" i="2" s="1"/>
  <c r="V1119" i="2"/>
  <c r="V1189" i="2" s="1"/>
  <c r="Y1114" i="2"/>
  <c r="Y1184" i="2" s="1"/>
  <c r="R1140" i="2"/>
  <c r="R1210" i="2" s="1"/>
  <c r="S1135" i="2"/>
  <c r="S1205" i="2" s="1"/>
  <c r="R1130" i="2"/>
  <c r="R1200" i="2" s="1"/>
  <c r="N1126" i="2"/>
  <c r="N1196" i="2" s="1"/>
  <c r="Q1121" i="2"/>
  <c r="Q1191" i="2" s="1"/>
  <c r="R1116" i="2"/>
  <c r="R1186" i="2" s="1"/>
  <c r="S1111" i="2"/>
  <c r="S1181" i="2" s="1"/>
  <c r="AF1120" i="2"/>
  <c r="AF1190" i="2" s="1"/>
  <c r="AF1118" i="2"/>
  <c r="AF1188" i="2" s="1"/>
  <c r="AD1116" i="2"/>
  <c r="AD1186" i="2" s="1"/>
  <c r="AD1114" i="2"/>
  <c r="AD1184" i="2" s="1"/>
  <c r="AD1112" i="2"/>
  <c r="AD1182" i="2" s="1"/>
  <c r="V1139" i="2"/>
  <c r="V1209" i="2" s="1"/>
  <c r="V1137" i="2"/>
  <c r="V1207" i="2" s="1"/>
  <c r="V1135" i="2"/>
  <c r="V1205" i="2" s="1"/>
  <c r="AA1132" i="2"/>
  <c r="AA1202" i="2" s="1"/>
  <c r="AA1130" i="2"/>
  <c r="AA1200" i="2" s="1"/>
  <c r="Y1128" i="2"/>
  <c r="Y1198" i="2" s="1"/>
  <c r="Y1126" i="2"/>
  <c r="Y1196" i="2" s="1"/>
  <c r="X1125" i="2"/>
  <c r="X1195" i="2" s="1"/>
  <c r="X1123" i="2"/>
  <c r="X1193" i="2" s="1"/>
  <c r="V1121" i="2"/>
  <c r="V1191" i="2" s="1"/>
  <c r="AA1118" i="2"/>
  <c r="AA1188" i="2" s="1"/>
  <c r="Y1116" i="2"/>
  <c r="Y1186" i="2" s="1"/>
  <c r="W1114" i="2"/>
  <c r="W1184" i="2" s="1"/>
  <c r="W1112" i="2"/>
  <c r="W1182" i="2" s="1"/>
  <c r="S1139" i="2"/>
  <c r="S1209" i="2" s="1"/>
  <c r="Q1137" i="2"/>
  <c r="Q1207" i="2" s="1"/>
  <c r="Q1135" i="2"/>
  <c r="Q1205" i="2" s="1"/>
  <c r="Q1133" i="2"/>
  <c r="Q1203" i="2" s="1"/>
  <c r="Q1131" i="2"/>
  <c r="Q1201" i="2" s="1"/>
  <c r="O1129" i="2"/>
  <c r="O1199" i="2" s="1"/>
  <c r="M1127" i="2"/>
  <c r="M1197" i="2" s="1"/>
  <c r="R1124" i="2"/>
  <c r="R1194" i="2" s="1"/>
  <c r="P1122" i="2"/>
  <c r="P1192" i="2" s="1"/>
  <c r="P1120" i="2"/>
  <c r="P1190" i="2" s="1"/>
  <c r="N1118" i="2"/>
  <c r="N1188" i="2" s="1"/>
  <c r="N1116" i="2"/>
  <c r="N1186" i="2" s="1"/>
  <c r="Q1113" i="2"/>
  <c r="Q1183" i="2" s="1"/>
  <c r="Q1111" i="2"/>
  <c r="Q1181" i="2" s="1"/>
  <c r="AI1140" i="2"/>
  <c r="AI1210" i="2" s="1"/>
  <c r="Q1140" i="2"/>
  <c r="Q1210" i="2" s="1"/>
  <c r="AI1137" i="2"/>
  <c r="AI1207" i="2" s="1"/>
  <c r="AE1133" i="2"/>
  <c r="AE1203" i="2" s="1"/>
  <c r="AF1128" i="2"/>
  <c r="AF1198" i="2" s="1"/>
  <c r="AG1123" i="2"/>
  <c r="AG1193" i="2" s="1"/>
  <c r="AF1138" i="2"/>
  <c r="AF1208" i="2" s="1"/>
  <c r="AG1133" i="2"/>
  <c r="AG1203" i="2" s="1"/>
  <c r="AE1129" i="2"/>
  <c r="AE1199" i="2" s="1"/>
  <c r="AC1125" i="2"/>
  <c r="AC1195" i="2" s="1"/>
  <c r="AI1119" i="2"/>
  <c r="AI1189" i="2" s="1"/>
  <c r="AC1115" i="2"/>
  <c r="AC1185" i="2" s="1"/>
  <c r="AA1140" i="2"/>
  <c r="AA1210" i="2" s="1"/>
  <c r="Z1135" i="2"/>
  <c r="Z1205" i="2" s="1"/>
  <c r="Y1130" i="2"/>
  <c r="Y1200" i="2" s="1"/>
  <c r="Z1125" i="2"/>
  <c r="Z1195" i="2" s="1"/>
  <c r="AA1120" i="2"/>
  <c r="AA1190" i="2" s="1"/>
  <c r="W1116" i="2"/>
  <c r="W1186" i="2" s="1"/>
  <c r="X1111" i="2"/>
  <c r="X1181" i="2" s="1"/>
  <c r="S1137" i="2"/>
  <c r="S1207" i="2" s="1"/>
  <c r="R1132" i="2"/>
  <c r="R1202" i="2" s="1"/>
  <c r="S1127" i="2"/>
  <c r="S1197" i="2" s="1"/>
  <c r="O1123" i="2"/>
  <c r="O1193" i="2" s="1"/>
  <c r="P1118" i="2"/>
  <c r="P1188" i="2" s="1"/>
  <c r="S1113" i="2"/>
  <c r="S1183" i="2" s="1"/>
  <c r="AG1121" i="2"/>
  <c r="AG1191" i="2" s="1"/>
  <c r="AI1117" i="2"/>
  <c r="AI1187" i="2" s="1"/>
  <c r="AG1113" i="2"/>
  <c r="AG1183" i="2" s="1"/>
  <c r="Y1140" i="2"/>
  <c r="Y1210" i="2" s="1"/>
  <c r="Y1136" i="2"/>
  <c r="Y1206" i="2" s="1"/>
  <c r="W1132" i="2"/>
  <c r="W1202" i="2" s="1"/>
  <c r="U1128" i="2"/>
  <c r="U1198" i="2" s="1"/>
  <c r="U1124" i="2"/>
  <c r="U1194" i="2" s="1"/>
  <c r="X1119" i="2"/>
  <c r="X1189" i="2" s="1"/>
  <c r="AA1114" i="2"/>
  <c r="AA1184" i="2" s="1"/>
  <c r="O1139" i="2"/>
  <c r="O1209" i="2" s="1"/>
  <c r="O1135" i="2"/>
  <c r="O1205" i="2" s="1"/>
  <c r="M1131" i="2"/>
  <c r="M1201" i="2" s="1"/>
  <c r="P1126" i="2"/>
  <c r="P1196" i="2" s="1"/>
  <c r="S1121" i="2"/>
  <c r="S1191" i="2" s="1"/>
  <c r="Q1117" i="2"/>
  <c r="Q1187" i="2" s="1"/>
  <c r="O1113" i="2"/>
  <c r="O1183" i="2" s="1"/>
  <c r="AG1140" i="2"/>
  <c r="AG1210" i="2" s="1"/>
  <c r="O1140" i="2"/>
  <c r="O1210" i="2" s="1"/>
  <c r="AD1138" i="2"/>
  <c r="AD1208" i="2" s="1"/>
  <c r="AI1133" i="2"/>
  <c r="AI1203" i="2" s="1"/>
  <c r="AC1129" i="2"/>
  <c r="AC1199" i="2" s="1"/>
  <c r="AD1124" i="2"/>
  <c r="AD1194" i="2" s="1"/>
  <c r="AG1137" i="2"/>
  <c r="AG1207" i="2" s="1"/>
  <c r="AC1133" i="2"/>
  <c r="AC1203" i="2" s="1"/>
  <c r="AH1128" i="2"/>
  <c r="AH1198" i="2" s="1"/>
  <c r="AF1124" i="2"/>
  <c r="AF1194" i="2" s="1"/>
  <c r="AE1119" i="2"/>
  <c r="AE1189" i="2" s="1"/>
  <c r="AF1114" i="2"/>
  <c r="AF1184" i="2" s="1"/>
  <c r="U1140" i="2"/>
  <c r="U1210" i="2" s="1"/>
  <c r="AA1134" i="2"/>
  <c r="AA1204" i="2" s="1"/>
  <c r="U1130" i="2"/>
  <c r="U1200" i="2" s="1"/>
  <c r="AA1124" i="2"/>
  <c r="AA1194" i="2" s="1"/>
  <c r="W1120" i="2"/>
  <c r="W1190" i="2" s="1"/>
  <c r="Z1115" i="2"/>
  <c r="Z1185" i="2" s="1"/>
  <c r="Q1139" i="2"/>
  <c r="Q1209" i="2" s="1"/>
  <c r="P1134" i="2"/>
  <c r="P1204" i="2" s="1"/>
  <c r="Q1129" i="2"/>
  <c r="Q1199" i="2" s="1"/>
  <c r="M1125" i="2"/>
  <c r="M1195" i="2" s="1"/>
  <c r="N1120" i="2"/>
  <c r="N1190" i="2" s="1"/>
  <c r="O1115" i="2"/>
  <c r="O1185" i="2" s="1"/>
  <c r="V1140" i="2"/>
  <c r="V1210" i="2" s="1"/>
  <c r="AH1138" i="2"/>
  <c r="AH1208" i="2" s="1"/>
  <c r="AF1134" i="2"/>
  <c r="AF1204" i="2" s="1"/>
  <c r="AG1129" i="2"/>
  <c r="AG1199" i="2" s="1"/>
  <c r="AH1124" i="2"/>
  <c r="AH1194" i="2" s="1"/>
  <c r="AG1139" i="2"/>
  <c r="AG1209" i="2" s="1"/>
  <c r="AH1134" i="2"/>
  <c r="AH1204" i="2" s="1"/>
  <c r="AF1130" i="2"/>
  <c r="AF1200" i="2" s="1"/>
  <c r="AD1126" i="2"/>
  <c r="AD1196" i="2" s="1"/>
  <c r="AI1121" i="2"/>
  <c r="AI1191" i="2" s="1"/>
  <c r="AF1116" i="2"/>
  <c r="AF1186" i="2" s="1"/>
  <c r="AC1111" i="2"/>
  <c r="AC1181" i="2" s="1"/>
  <c r="AA1136" i="2"/>
  <c r="AA1206" i="2" s="1"/>
  <c r="U1132" i="2"/>
  <c r="U1202" i="2" s="1"/>
  <c r="V1127" i="2"/>
  <c r="V1197" i="2" s="1"/>
  <c r="U1122" i="2"/>
  <c r="U1192" i="2" s="1"/>
  <c r="X1117" i="2"/>
  <c r="X1187" i="2" s="1"/>
  <c r="AA1112" i="2"/>
  <c r="AA1182" i="2" s="1"/>
  <c r="P1136" i="2"/>
  <c r="P1206" i="2" s="1"/>
  <c r="O1131" i="2"/>
  <c r="O1201" i="2" s="1"/>
  <c r="R1126" i="2"/>
  <c r="R1196" i="2" s="1"/>
  <c r="N1122" i="2"/>
  <c r="N1192" i="2" s="1"/>
  <c r="O1117" i="2"/>
  <c r="O1187" i="2" s="1"/>
  <c r="P1112" i="2"/>
  <c r="P1182" i="2" s="1"/>
  <c r="AC1121" i="2"/>
  <c r="AC1191" i="2" s="1"/>
  <c r="AH1116" i="2"/>
  <c r="AH1186" i="2" s="1"/>
  <c r="AH1112" i="2"/>
  <c r="AH1182" i="2" s="1"/>
  <c r="Z1139" i="2"/>
  <c r="Z1209" i="2" s="1"/>
  <c r="X1135" i="2"/>
  <c r="X1205" i="2" s="1"/>
  <c r="X1131" i="2"/>
  <c r="X1201" i="2" s="1"/>
  <c r="AA1126" i="2"/>
  <c r="AA1196" i="2" s="1"/>
  <c r="AA1122" i="2"/>
  <c r="AA1192" i="2" s="1"/>
  <c r="W1118" i="2"/>
  <c r="W1188" i="2" s="1"/>
  <c r="Z1113" i="2"/>
  <c r="Z1183" i="2" s="1"/>
  <c r="P1140" i="2"/>
  <c r="P1210" i="2" s="1"/>
  <c r="N1136" i="2"/>
  <c r="N1206" i="2" s="1"/>
  <c r="N1132" i="2"/>
  <c r="N1202" i="2" s="1"/>
  <c r="Q1127" i="2"/>
  <c r="Q1197" i="2" s="1"/>
  <c r="M1123" i="2"/>
  <c r="M1193" i="2" s="1"/>
  <c r="R1118" i="2"/>
  <c r="R1188" i="2" s="1"/>
  <c r="AC1140" i="2"/>
  <c r="AC1210" i="2" s="1"/>
  <c r="AE1139" i="2"/>
  <c r="AE1209" i="2" s="1"/>
  <c r="AC1135" i="2"/>
  <c r="AC1205" i="2" s="1"/>
  <c r="AD1130" i="2"/>
  <c r="AD1200" i="2" s="1"/>
  <c r="AE1125" i="2"/>
  <c r="AE1195" i="2" s="1"/>
  <c r="AC1139" i="2"/>
  <c r="AC1209" i="2" s="1"/>
  <c r="AD1134" i="2"/>
  <c r="AD1204" i="2" s="1"/>
  <c r="AI1129" i="2"/>
  <c r="AI1199" i="2" s="1"/>
  <c r="AG1125" i="2"/>
  <c r="AG1195" i="2" s="1"/>
  <c r="AH1120" i="2"/>
  <c r="AH1190" i="2" s="1"/>
  <c r="AG1115" i="2"/>
  <c r="AG1185" i="2" s="1"/>
  <c r="W1136" i="2"/>
  <c r="W1206" i="2" s="1"/>
  <c r="V1131" i="2"/>
  <c r="V1201" i="2" s="1"/>
  <c r="W1126" i="2"/>
  <c r="W1196" i="2" s="1"/>
  <c r="X1121" i="2"/>
  <c r="X1191" i="2" s="1"/>
  <c r="AA1116" i="2"/>
  <c r="AA1186" i="2" s="1"/>
  <c r="U1112" i="2"/>
  <c r="U1182" i="2" s="1"/>
  <c r="P1138" i="2"/>
  <c r="P1208" i="2" s="1"/>
  <c r="O1133" i="2"/>
  <c r="O1203" i="2" s="1"/>
  <c r="P1128" i="2"/>
  <c r="P1198" i="2" s="1"/>
  <c r="S1123" i="2"/>
  <c r="S1193" i="2" s="1"/>
  <c r="M1119" i="2"/>
  <c r="M1189" i="2" s="1"/>
  <c r="N1114" i="2"/>
  <c r="N1184" i="2" s="1"/>
  <c r="AE1121" i="2"/>
  <c r="AE1191" i="2" s="1"/>
  <c r="AG1119" i="2"/>
  <c r="AG1189" i="2" s="1"/>
  <c r="AE1117" i="2"/>
  <c r="AE1187" i="2" s="1"/>
  <c r="AE1115" i="2"/>
  <c r="AE1185" i="2" s="1"/>
  <c r="AE1113" i="2"/>
  <c r="AE1183" i="2" s="1"/>
  <c r="AE1111" i="2"/>
  <c r="AE1181" i="2" s="1"/>
  <c r="W1140" i="2"/>
  <c r="W1210" i="2" s="1"/>
  <c r="U1138" i="2"/>
  <c r="U1208" i="2" s="1"/>
  <c r="U1136" i="2"/>
  <c r="U1206" i="2" s="1"/>
  <c r="U1134" i="2"/>
  <c r="U1204" i="2" s="1"/>
  <c r="Z1131" i="2"/>
  <c r="Z1201" i="2" s="1"/>
  <c r="Z1129" i="2"/>
  <c r="Z1199" i="2" s="1"/>
  <c r="X1127" i="2"/>
  <c r="X1197" i="2" s="1"/>
  <c r="N1112" i="2"/>
  <c r="N1182" i="2" s="1"/>
  <c r="P1114" i="2"/>
  <c r="P1184" i="2" s="1"/>
  <c r="Y1124" i="2"/>
  <c r="Y1194" i="2" s="1"/>
  <c r="W1122" i="2"/>
  <c r="W1192" i="2" s="1"/>
  <c r="U1120" i="2"/>
  <c r="U1190" i="2" s="1"/>
  <c r="Z1117" i="2"/>
  <c r="Z1187" i="2" s="1"/>
  <c r="X1115" i="2"/>
  <c r="X1185" i="2" s="1"/>
  <c r="V1113" i="2"/>
  <c r="V1183" i="2" s="1"/>
  <c r="V1111" i="2"/>
  <c r="V1181" i="2" s="1"/>
  <c r="R1138" i="2"/>
  <c r="R1208" i="2" s="1"/>
  <c r="R1136" i="2"/>
  <c r="R1206" i="2" s="1"/>
  <c r="R1134" i="2"/>
  <c r="R1204" i="2" s="1"/>
  <c r="P1132" i="2"/>
  <c r="P1202" i="2" s="1"/>
  <c r="P1130" i="2"/>
  <c r="P1200" i="2" s="1"/>
  <c r="N1128" i="2"/>
  <c r="N1198" i="2" s="1"/>
  <c r="S1125" i="2"/>
  <c r="S1195" i="2" s="1"/>
  <c r="Q1123" i="2"/>
  <c r="Q1193" i="2" s="1"/>
  <c r="O1121" i="2"/>
  <c r="O1191" i="2" s="1"/>
  <c r="O1119" i="2"/>
  <c r="O1189" i="2" s="1"/>
  <c r="M1117" i="2"/>
  <c r="M1187" i="2" s="1"/>
  <c r="M1115" i="2"/>
  <c r="M1185" i="2" s="1"/>
  <c r="R1112" i="2"/>
  <c r="R1182" i="2" s="1"/>
  <c r="Z1140" i="2"/>
  <c r="Z1210" i="2" s="1"/>
  <c r="AI1139" i="2"/>
  <c r="AI1209" i="2" s="1"/>
  <c r="AG1135" i="2"/>
  <c r="AG1205" i="2" s="1"/>
  <c r="AH1130" i="2"/>
  <c r="AH1200" i="2" s="1"/>
  <c r="AI1125" i="2"/>
  <c r="AI1195" i="2" s="1"/>
  <c r="AH1140" i="2"/>
  <c r="AH1210" i="2" s="1"/>
  <c r="AI1135" i="2"/>
  <c r="AI1205" i="2" s="1"/>
  <c r="AG1131" i="2"/>
  <c r="AG1201" i="2" s="1"/>
  <c r="AC1127" i="2"/>
  <c r="AC1197" i="2" s="1"/>
  <c r="AH1122" i="2"/>
  <c r="AH1192" i="2" s="1"/>
  <c r="AG1117" i="2"/>
  <c r="AG1187" i="2" s="1"/>
  <c r="AF1112" i="2"/>
  <c r="AF1182" i="2" s="1"/>
  <c r="W1138" i="2"/>
  <c r="W1208" i="2" s="1"/>
  <c r="V1133" i="2"/>
  <c r="V1203" i="2" s="1"/>
  <c r="W1128" i="2"/>
  <c r="W1198" i="2" s="1"/>
  <c r="V1123" i="2"/>
  <c r="V1193" i="2" s="1"/>
  <c r="Y1118" i="2"/>
  <c r="Y1188" i="2" s="1"/>
  <c r="U1114" i="2"/>
  <c r="U1184" i="2" s="1"/>
  <c r="N1140" i="2"/>
  <c r="N1210" i="2" s="1"/>
  <c r="M1135" i="2"/>
  <c r="M1205" i="2" s="1"/>
  <c r="N1130" i="2"/>
  <c r="N1200" i="2" s="1"/>
  <c r="Q1125" i="2"/>
  <c r="Q1195" i="2" s="1"/>
  <c r="M1121" i="2"/>
  <c r="M1191" i="2" s="1"/>
  <c r="S1115" i="2"/>
  <c r="S1185" i="2" s="1"/>
  <c r="O1111" i="2"/>
  <c r="O1181" i="2" s="1"/>
  <c r="AD1120" i="2"/>
  <c r="AD1190" i="2" s="1"/>
  <c r="AI1115" i="2"/>
  <c r="AI1185" i="2" s="1"/>
  <c r="AG1111" i="2"/>
  <c r="AG1181" i="2" s="1"/>
  <c r="Y1138" i="2"/>
  <c r="Y1208" i="2" s="1"/>
  <c r="Y1134" i="2"/>
  <c r="Y1204" i="2" s="1"/>
  <c r="W1130" i="2"/>
  <c r="W1200" i="2" s="1"/>
  <c r="U1126" i="2"/>
  <c r="U1196" i="2" s="1"/>
  <c r="Z1121" i="2"/>
  <c r="Z1191" i="2" s="1"/>
  <c r="V1117" i="2"/>
  <c r="V1187" i="2" s="1"/>
  <c r="Y1112" i="2"/>
  <c r="Y1182" i="2" s="1"/>
  <c r="O1137" i="2"/>
  <c r="O1207" i="2" s="1"/>
  <c r="M1133" i="2"/>
  <c r="M1203" i="2" s="1"/>
  <c r="R1128" i="2"/>
  <c r="R1198" i="2" s="1"/>
  <c r="N1124" i="2"/>
  <c r="N1194" i="2" s="1"/>
  <c r="S1119" i="2"/>
  <c r="S1189" i="2" s="1"/>
  <c r="Q1115" i="2"/>
  <c r="Q1185" i="2" s="1"/>
  <c r="M1111" i="2"/>
  <c r="M1181" i="2" s="1"/>
  <c r="X1140" i="2"/>
  <c r="X1210" i="2" s="1"/>
  <c r="AF1140" i="2"/>
  <c r="AF1210" i="2" s="1"/>
  <c r="AD1136" i="2"/>
  <c r="AD1206" i="2" s="1"/>
  <c r="AE1131" i="2"/>
  <c r="AE1201" i="2" s="1"/>
  <c r="AF1126" i="2"/>
  <c r="AF1196" i="2" s="1"/>
  <c r="AD1140" i="2"/>
  <c r="AD1210" i="2" s="1"/>
  <c r="AE1135" i="2"/>
  <c r="AE1205" i="2" s="1"/>
  <c r="AC1131" i="2"/>
  <c r="AC1201" i="2" s="1"/>
  <c r="AH1126" i="2"/>
  <c r="AH1196" i="2" s="1"/>
  <c r="AD1122" i="2"/>
  <c r="AD1192" i="2" s="1"/>
  <c r="AC1117" i="2"/>
  <c r="AC1187" i="2" s="1"/>
  <c r="AI1111" i="2"/>
  <c r="AI1181" i="2" s="1"/>
  <c r="Z1137" i="2"/>
  <c r="Z1207" i="2" s="1"/>
  <c r="Y1132" i="2"/>
  <c r="Y1202" i="2" s="1"/>
  <c r="Z1127" i="2"/>
  <c r="Z1197" i="2" s="1"/>
  <c r="Y1122" i="2"/>
  <c r="Y1192" i="2" s="1"/>
  <c r="U1118" i="2"/>
  <c r="U1188" i="2" s="1"/>
  <c r="X1113" i="2"/>
  <c r="X1183" i="2" s="1"/>
  <c r="M1137" i="2"/>
  <c r="M1207" i="2" s="1"/>
  <c r="S1131" i="2"/>
  <c r="S1201" i="2" s="1"/>
  <c r="O1127" i="2"/>
  <c r="O1197" i="2" s="1"/>
  <c r="R1122" i="2"/>
  <c r="R1192" i="2" s="1"/>
  <c r="S1117" i="2"/>
  <c r="S1187" i="2" s="1"/>
  <c r="M1113" i="2"/>
  <c r="M1183" i="2" s="1"/>
  <c r="AE1140" i="2"/>
  <c r="AE1210" i="2" s="1"/>
  <c r="M1140" i="2"/>
  <c r="M1210" i="2" s="1"/>
  <c r="AH1136" i="2"/>
  <c r="AH1206" i="2" s="1"/>
  <c r="AI1131" i="2"/>
  <c r="AI1201" i="2" s="1"/>
  <c r="AE1127" i="2"/>
  <c r="AE1197" i="2" s="1"/>
  <c r="AF1122" i="2"/>
  <c r="AF1192" i="2" s="1"/>
  <c r="AC1137" i="2"/>
  <c r="AC1207" i="2" s="1"/>
  <c r="AH1132" i="2"/>
  <c r="AH1202" i="2" s="1"/>
  <c r="AD1128" i="2"/>
  <c r="AD1198" i="2" s="1"/>
  <c r="AI1123" i="2"/>
  <c r="AI1193" i="2" s="1"/>
  <c r="AH1118" i="2"/>
  <c r="AH1188" i="2" s="1"/>
  <c r="AI1113" i="2"/>
  <c r="AI1183" i="2" s="1"/>
  <c r="X1139" i="2"/>
  <c r="X1209" i="2" s="1"/>
  <c r="W1134" i="2"/>
  <c r="W1204" i="2" s="1"/>
  <c r="X1129" i="2"/>
  <c r="X1199" i="2" s="1"/>
  <c r="W1124" i="2"/>
  <c r="W1194" i="2" s="1"/>
  <c r="Z1119" i="2"/>
  <c r="Z1189" i="2" s="1"/>
  <c r="V1115" i="2"/>
  <c r="V1185" i="2" s="1"/>
  <c r="M1139" i="2"/>
  <c r="M1209" i="2" s="1"/>
  <c r="S1133" i="2"/>
  <c r="S1203" i="2" s="1"/>
  <c r="M1129" i="2"/>
  <c r="M1199" i="2" s="1"/>
  <c r="P1124" i="2"/>
  <c r="P1194" i="2" s="1"/>
  <c r="Q1119" i="2"/>
  <c r="Q1189" i="2" s="1"/>
  <c r="R1114" i="2"/>
  <c r="R1184" i="2" s="1"/>
  <c r="AC1119" i="2"/>
  <c r="AC1189" i="2" s="1"/>
  <c r="AH1114" i="2"/>
  <c r="AH1184" i="2" s="1"/>
  <c r="X1137" i="2"/>
  <c r="X1207" i="2" s="1"/>
  <c r="X1133" i="2"/>
  <c r="X1203" i="2" s="1"/>
  <c r="V1129" i="2"/>
  <c r="V1199" i="2" s="1"/>
  <c r="V1125" i="2"/>
  <c r="V1195" i="2" s="1"/>
  <c r="Y1120" i="2"/>
  <c r="Y1190" i="2" s="1"/>
  <c r="U1116" i="2"/>
  <c r="U1186" i="2" s="1"/>
  <c r="Z1111" i="2"/>
  <c r="Z1181" i="2" s="1"/>
  <c r="N1138" i="2"/>
  <c r="N1208" i="2" s="1"/>
  <c r="N1134" i="2"/>
  <c r="N1204" i="2" s="1"/>
  <c r="S1129" i="2"/>
  <c r="S1199" i="2" s="1"/>
  <c r="O1125" i="2"/>
  <c r="O1195" i="2" s="1"/>
  <c r="R1120" i="2"/>
  <c r="R1190" i="2" s="1"/>
  <c r="P1116" i="2"/>
  <c r="P1186" i="2" s="1"/>
  <c r="X1633" i="2" l="1"/>
  <c r="H754" i="2"/>
  <c r="N1351" i="2"/>
  <c r="N1386" i="2" s="1"/>
  <c r="S1351" i="2"/>
  <c r="S1386" i="2" s="1"/>
  <c r="U1351" i="2"/>
  <c r="U1386" i="2" s="1"/>
  <c r="AA1351" i="2"/>
  <c r="AA1386" i="2" s="1"/>
  <c r="F805" i="2"/>
  <c r="F840" i="2" s="1"/>
  <c r="J811" i="2"/>
  <c r="J846" i="2" s="1"/>
  <c r="K798" i="2"/>
  <c r="K833" i="2" s="1"/>
  <c r="J801" i="2"/>
  <c r="J836" i="2" s="1"/>
  <c r="E806" i="2"/>
  <c r="E841" i="2" s="1"/>
  <c r="G802" i="2"/>
  <c r="G837" i="2" s="1"/>
  <c r="I820" i="2"/>
  <c r="I855" i="2" s="1"/>
  <c r="E794" i="2"/>
  <c r="E829" i="2" s="1"/>
  <c r="E1532" i="2" s="1"/>
  <c r="E812" i="2"/>
  <c r="E847" i="2" s="1"/>
  <c r="G800" i="2"/>
  <c r="G835" i="2" s="1"/>
  <c r="J805" i="2"/>
  <c r="J840" i="2" s="1"/>
  <c r="E802" i="2"/>
  <c r="E837" i="2" s="1"/>
  <c r="G820" i="2"/>
  <c r="G855" i="2" s="1"/>
  <c r="F817" i="2"/>
  <c r="F852" i="2" s="1"/>
  <c r="G804" i="2"/>
  <c r="G839" i="2" s="1"/>
  <c r="I822" i="2"/>
  <c r="I857" i="2" s="1"/>
  <c r="I808" i="2"/>
  <c r="I843" i="2" s="1"/>
  <c r="K812" i="2"/>
  <c r="K847" i="2" s="1"/>
  <c r="G818" i="2"/>
  <c r="G853" i="2" s="1"/>
  <c r="H1668" i="2"/>
  <c r="H824" i="2"/>
  <c r="H859" i="2" s="1"/>
  <c r="J817" i="2"/>
  <c r="J852" i="2" s="1"/>
  <c r="E822" i="2"/>
  <c r="E857" i="2" s="1"/>
  <c r="I798" i="2"/>
  <c r="I833" i="2" s="1"/>
  <c r="F813" i="2"/>
  <c r="F848" i="2" s="1"/>
  <c r="F799" i="2"/>
  <c r="F834" i="2" s="1"/>
  <c r="H817" i="2"/>
  <c r="H852" i="2" s="1"/>
  <c r="I804" i="2"/>
  <c r="I839" i="2" s="1"/>
  <c r="K822" i="2"/>
  <c r="K857" i="2" s="1"/>
  <c r="G812" i="2"/>
  <c r="G847" i="2" s="1"/>
  <c r="H801" i="2"/>
  <c r="H836" i="2" s="1"/>
  <c r="J819" i="2"/>
  <c r="J854" i="2" s="1"/>
  <c r="K806" i="2"/>
  <c r="K841" i="2" s="1"/>
  <c r="G796" i="2"/>
  <c r="G831" i="2" s="1"/>
  <c r="I814" i="2"/>
  <c r="I849" i="2" s="1"/>
  <c r="G798" i="2"/>
  <c r="G833" i="2" s="1"/>
  <c r="I816" i="2"/>
  <c r="I851" i="2" s="1"/>
  <c r="K804" i="2"/>
  <c r="K839" i="2" s="1"/>
  <c r="F823" i="2"/>
  <c r="F858" i="2" s="1"/>
  <c r="G810" i="2"/>
  <c r="G845" i="2" s="1"/>
  <c r="H797" i="2"/>
  <c r="H832" i="2" s="1"/>
  <c r="J815" i="2"/>
  <c r="J850" i="2" s="1"/>
  <c r="G816" i="2"/>
  <c r="G851" i="2" s="1"/>
  <c r="F1668" i="2"/>
  <c r="F824" i="2"/>
  <c r="F859" i="2" s="1"/>
  <c r="G794" i="2"/>
  <c r="G829" i="2" s="1"/>
  <c r="G1532" i="2" s="1"/>
  <c r="N796" i="2"/>
  <c r="N831" i="2" s="1"/>
  <c r="N1534" i="2" s="1"/>
  <c r="E796" i="2"/>
  <c r="E831" i="2" s="1"/>
  <c r="E808" i="2"/>
  <c r="E843" i="2" s="1"/>
  <c r="F815" i="2"/>
  <c r="F850" i="2" s="1"/>
  <c r="F819" i="2"/>
  <c r="F854" i="2" s="1"/>
  <c r="I796" i="2"/>
  <c r="I831" i="2" s="1"/>
  <c r="F795" i="2"/>
  <c r="F830" i="2" s="1"/>
  <c r="E800" i="2"/>
  <c r="E835" i="2" s="1"/>
  <c r="H799" i="2"/>
  <c r="H834" i="2" s="1"/>
  <c r="F809" i="2"/>
  <c r="F844" i="2" s="1"/>
  <c r="G824" i="2"/>
  <c r="G859" i="2" s="1"/>
  <c r="E804" i="2"/>
  <c r="E839" i="2" s="1"/>
  <c r="G808" i="2"/>
  <c r="G843" i="2" s="1"/>
  <c r="J813" i="2"/>
  <c r="J848" i="2" s="1"/>
  <c r="H821" i="2"/>
  <c r="H856" i="2" s="1"/>
  <c r="E798" i="2"/>
  <c r="E833" i="2" s="1"/>
  <c r="F807" i="2"/>
  <c r="F842" i="2" s="1"/>
  <c r="F797" i="2"/>
  <c r="F832" i="2" s="1"/>
  <c r="J797" i="2"/>
  <c r="J832" i="2" s="1"/>
  <c r="H805" i="2"/>
  <c r="H840" i="2" s="1"/>
  <c r="H807" i="2"/>
  <c r="H842" i="2" s="1"/>
  <c r="E814" i="2"/>
  <c r="E849" i="2" s="1"/>
  <c r="H819" i="2"/>
  <c r="H854" i="2" s="1"/>
  <c r="K808" i="2"/>
  <c r="K843" i="2" s="1"/>
  <c r="E818" i="2"/>
  <c r="E853" i="2" s="1"/>
  <c r="H728" i="2"/>
  <c r="H798" i="2" s="1"/>
  <c r="J738" i="2"/>
  <c r="J808" i="2" s="1"/>
  <c r="J843" i="2" s="1"/>
  <c r="F736" i="2"/>
  <c r="F806" i="2" s="1"/>
  <c r="F841" i="2" s="1"/>
  <c r="J750" i="2"/>
  <c r="J820" i="2" s="1"/>
  <c r="K741" i="2"/>
  <c r="K811" i="2" s="1"/>
  <c r="F726" i="2"/>
  <c r="F796" i="2" s="1"/>
  <c r="F831" i="2" s="1"/>
  <c r="I754" i="2"/>
  <c r="I824" i="2" s="1"/>
  <c r="H724" i="2"/>
  <c r="H794" i="2" s="1"/>
  <c r="H829" i="2" s="1"/>
  <c r="E735" i="2"/>
  <c r="E805" i="2" s="1"/>
  <c r="K753" i="2"/>
  <c r="K823" i="2" s="1"/>
  <c r="K858" i="2" s="1"/>
  <c r="F748" i="2"/>
  <c r="F818" i="2" s="1"/>
  <c r="F853" i="2" s="1"/>
  <c r="J740" i="2"/>
  <c r="J810" i="2" s="1"/>
  <c r="E731" i="2"/>
  <c r="E801" i="2" s="1"/>
  <c r="E836" i="2" s="1"/>
  <c r="E747" i="2"/>
  <c r="E817" i="2" s="1"/>
  <c r="H744" i="2"/>
  <c r="H814" i="2" s="1"/>
  <c r="H849" i="2" s="1"/>
  <c r="F730" i="2"/>
  <c r="F800" i="2" s="1"/>
  <c r="F835" i="2" s="1"/>
  <c r="J736" i="2"/>
  <c r="J806" i="2" s="1"/>
  <c r="J841" i="2" s="1"/>
  <c r="H736" i="2"/>
  <c r="H806" i="2" s="1"/>
  <c r="H841" i="2" s="1"/>
  <c r="F752" i="2"/>
  <c r="F822" i="2" s="1"/>
  <c r="F857" i="2" s="1"/>
  <c r="J754" i="2"/>
  <c r="J824" i="2" s="1"/>
  <c r="K754" i="2"/>
  <c r="K824" i="2" s="1"/>
  <c r="E754" i="2"/>
  <c r="E824" i="2" s="1"/>
  <c r="G1527" i="2"/>
  <c r="R1225" i="2"/>
  <c r="R1471" i="2" s="1"/>
  <c r="N1243" i="2"/>
  <c r="N1489" i="2" s="1"/>
  <c r="V1230" i="2"/>
  <c r="V1476" i="2" s="1"/>
  <c r="X1238" i="2"/>
  <c r="X1484" i="2" s="1"/>
  <c r="R1219" i="2"/>
  <c r="R1465" i="2" s="1"/>
  <c r="S1238" i="2"/>
  <c r="S1484" i="2" s="1"/>
  <c r="W1229" i="2"/>
  <c r="W1475" i="2" s="1"/>
  <c r="AI1218" i="2"/>
  <c r="AI1464" i="2" s="1"/>
  <c r="AH1237" i="2"/>
  <c r="AH1483" i="2" s="1"/>
  <c r="AI1236" i="2"/>
  <c r="AI1482" i="2" s="1"/>
  <c r="R1227" i="2"/>
  <c r="R1473" i="2" s="1"/>
  <c r="P1221" i="2"/>
  <c r="P1467" i="2" s="1"/>
  <c r="O1230" i="2"/>
  <c r="O1476" i="2" s="1"/>
  <c r="N1239" i="2"/>
  <c r="N1485" i="2" s="1"/>
  <c r="Z1216" i="2"/>
  <c r="Z1462" i="2" s="1"/>
  <c r="Y1225" i="2"/>
  <c r="Y1471" i="2" s="1"/>
  <c r="V1234" i="2"/>
  <c r="V1480" i="2" s="1"/>
  <c r="X1242" i="2"/>
  <c r="X1488" i="2" s="1"/>
  <c r="AC1224" i="2"/>
  <c r="AC1470" i="2" s="1"/>
  <c r="Q1224" i="2"/>
  <c r="Q1470" i="2" s="1"/>
  <c r="M1234" i="2"/>
  <c r="M1480" i="2" s="1"/>
  <c r="M1244" i="2"/>
  <c r="M1490" i="2" s="1"/>
  <c r="Z1224" i="2"/>
  <c r="Z1470" i="2" s="1"/>
  <c r="X1234" i="2"/>
  <c r="X1480" i="2" s="1"/>
  <c r="X1244" i="2"/>
  <c r="X1490" i="2" s="1"/>
  <c r="AH1223" i="2"/>
  <c r="AH1469" i="2" s="1"/>
  <c r="AD1233" i="2"/>
  <c r="AD1479" i="2" s="1"/>
  <c r="AC1242" i="2"/>
  <c r="AC1488" i="2" s="1"/>
  <c r="AE1232" i="2"/>
  <c r="AE1478" i="2" s="1"/>
  <c r="AH1241" i="2"/>
  <c r="AH1487" i="2" s="1"/>
  <c r="AE1245" i="2"/>
  <c r="AE1491" i="2" s="1"/>
  <c r="S1222" i="2"/>
  <c r="S1468" i="2" s="1"/>
  <c r="O1232" i="2"/>
  <c r="O1478" i="2" s="1"/>
  <c r="M1242" i="2"/>
  <c r="M1488" i="2" s="1"/>
  <c r="U1223" i="2"/>
  <c r="U1469" i="2" s="1"/>
  <c r="Z1232" i="2"/>
  <c r="Z1478" i="2" s="1"/>
  <c r="Z1242" i="2"/>
  <c r="Z1488" i="2" s="1"/>
  <c r="AC1222" i="2"/>
  <c r="AC1468" i="2" s="1"/>
  <c r="AH1231" i="2"/>
  <c r="AH1477" i="2" s="1"/>
  <c r="AE1240" i="2"/>
  <c r="AE1486" i="2" s="1"/>
  <c r="AF1231" i="2"/>
  <c r="AF1477" i="2" s="1"/>
  <c r="AD1241" i="2"/>
  <c r="AD1487" i="2" s="1"/>
  <c r="X1245" i="2"/>
  <c r="X1491" i="2" s="1"/>
  <c r="Q1220" i="2"/>
  <c r="Q1466" i="2" s="1"/>
  <c r="N1229" i="2"/>
  <c r="N1475" i="2" s="1"/>
  <c r="M1238" i="2"/>
  <c r="M1484" i="2" s="1"/>
  <c r="Y1217" i="2"/>
  <c r="Y1463" i="2" s="1"/>
  <c r="Z1226" i="2"/>
  <c r="Z1472" i="2" s="1"/>
  <c r="W1235" i="2"/>
  <c r="W1481" i="2" s="1"/>
  <c r="Y1243" i="2"/>
  <c r="Y1489" i="2" s="1"/>
  <c r="AI1220" i="2"/>
  <c r="AI1466" i="2" s="1"/>
  <c r="O1216" i="2"/>
  <c r="O1462" i="2" s="1"/>
  <c r="M1226" i="2"/>
  <c r="M1472" i="2" s="1"/>
  <c r="N1235" i="2"/>
  <c r="N1481" i="2" s="1"/>
  <c r="N1245" i="2"/>
  <c r="N1491" i="2" s="1"/>
  <c r="Y1223" i="2"/>
  <c r="Y1469" i="2" s="1"/>
  <c r="W1233" i="2"/>
  <c r="W1479" i="2" s="1"/>
  <c r="W1243" i="2"/>
  <c r="W1489" i="2" s="1"/>
  <c r="AG1222" i="2"/>
  <c r="AG1468" i="2" s="1"/>
  <c r="AC1232" i="2"/>
  <c r="AC1478" i="2" s="1"/>
  <c r="AI1240" i="2"/>
  <c r="AI1486" i="2" s="1"/>
  <c r="AI1230" i="2"/>
  <c r="AI1476" i="2" s="1"/>
  <c r="AG1240" i="2"/>
  <c r="AG1486" i="2" s="1"/>
  <c r="Z1245" i="2"/>
  <c r="Z1491" i="2" s="1"/>
  <c r="M1220" i="2"/>
  <c r="M1466" i="2" s="1"/>
  <c r="O1224" i="2"/>
  <c r="O1470" i="2" s="1"/>
  <c r="Q1228" i="2"/>
  <c r="Q1474" i="2" s="1"/>
  <c r="N1233" i="2"/>
  <c r="N1479" i="2" s="1"/>
  <c r="P1237" i="2"/>
  <c r="P1483" i="2" s="1"/>
  <c r="R1241" i="2"/>
  <c r="R1487" i="2" s="1"/>
  <c r="V1216" i="2"/>
  <c r="V1462" i="2" s="1"/>
  <c r="X1220" i="2"/>
  <c r="X1466" i="2" s="1"/>
  <c r="U1225" i="2"/>
  <c r="U1471" i="2" s="1"/>
  <c r="Y1229" i="2"/>
  <c r="Y1475" i="2" s="1"/>
  <c r="N1217" i="2"/>
  <c r="N1463" i="2" s="1"/>
  <c r="Z1234" i="2"/>
  <c r="Z1480" i="2" s="1"/>
  <c r="U1239" i="2"/>
  <c r="U1485" i="2" s="1"/>
  <c r="U1243" i="2"/>
  <c r="U1489" i="2" s="1"/>
  <c r="AE1216" i="2"/>
  <c r="AE1462" i="2" s="1"/>
  <c r="AE1220" i="2"/>
  <c r="AE1466" i="2" s="1"/>
  <c r="AG1224" i="2"/>
  <c r="AG1470" i="2" s="1"/>
  <c r="N1219" i="2"/>
  <c r="N1465" i="2" s="1"/>
  <c r="S1228" i="2"/>
  <c r="S1474" i="2" s="1"/>
  <c r="O1238" i="2"/>
  <c r="O1484" i="2" s="1"/>
  <c r="U1217" i="2"/>
  <c r="U1463" i="2" s="1"/>
  <c r="X1226" i="2"/>
  <c r="X1472" i="2" s="1"/>
  <c r="V1236" i="2"/>
  <c r="V1482" i="2" s="1"/>
  <c r="AG1220" i="2"/>
  <c r="AG1466" i="2" s="1"/>
  <c r="AG1230" i="2"/>
  <c r="AG1476" i="2" s="1"/>
  <c r="AD1239" i="2"/>
  <c r="AD1485" i="2" s="1"/>
  <c r="AE1230" i="2"/>
  <c r="AE1476" i="2" s="1"/>
  <c r="AC1240" i="2"/>
  <c r="AC1486" i="2" s="1"/>
  <c r="AC1245" i="2"/>
  <c r="AC1491" i="2" s="1"/>
  <c r="M1228" i="2"/>
  <c r="M1474" i="2" s="1"/>
  <c r="N1237" i="2"/>
  <c r="N1483" i="2" s="1"/>
  <c r="P1245" i="2"/>
  <c r="P1491" i="2" s="1"/>
  <c r="W1223" i="2"/>
  <c r="W1469" i="2" s="1"/>
  <c r="AA1231" i="2"/>
  <c r="AA1477" i="2" s="1"/>
  <c r="X1240" i="2"/>
  <c r="X1486" i="2" s="1"/>
  <c r="AH1217" i="2"/>
  <c r="AH1463" i="2" s="1"/>
  <c r="AC1226" i="2"/>
  <c r="AC1472" i="2" s="1"/>
  <c r="O1222" i="2"/>
  <c r="O1468" i="2" s="1"/>
  <c r="R1231" i="2"/>
  <c r="R1477" i="2" s="1"/>
  <c r="P1241" i="2"/>
  <c r="P1487" i="2" s="1"/>
  <c r="X1222" i="2"/>
  <c r="X1468" i="2" s="1"/>
  <c r="V1232" i="2"/>
  <c r="V1478" i="2" s="1"/>
  <c r="AA1241" i="2"/>
  <c r="AA1487" i="2" s="1"/>
  <c r="AF1221" i="2"/>
  <c r="AF1467" i="2" s="1"/>
  <c r="AD1231" i="2"/>
  <c r="AD1477" i="2" s="1"/>
  <c r="AH1239" i="2"/>
  <c r="AH1485" i="2" s="1"/>
  <c r="AH1229" i="2"/>
  <c r="AH1475" i="2" s="1"/>
  <c r="AF1239" i="2"/>
  <c r="AF1485" i="2" s="1"/>
  <c r="V1245" i="2"/>
  <c r="V1491" i="2" s="1"/>
  <c r="N1225" i="2"/>
  <c r="N1471" i="2" s="1"/>
  <c r="Q1234" i="2"/>
  <c r="Q1480" i="2" s="1"/>
  <c r="Q1244" i="2"/>
  <c r="Q1490" i="2" s="1"/>
  <c r="W1225" i="2"/>
  <c r="W1471" i="2" s="1"/>
  <c r="U1235" i="2"/>
  <c r="U1481" i="2" s="1"/>
  <c r="U1245" i="2"/>
  <c r="U1491" i="2" s="1"/>
  <c r="AE1224" i="2"/>
  <c r="AE1470" i="2" s="1"/>
  <c r="AH1233" i="2"/>
  <c r="AH1479" i="2" s="1"/>
  <c r="AG1242" i="2"/>
  <c r="AG1488" i="2" s="1"/>
  <c r="AC1234" i="2"/>
  <c r="AC1480" i="2" s="1"/>
  <c r="AD1243" i="2"/>
  <c r="AD1489" i="2" s="1"/>
  <c r="AG1245" i="2"/>
  <c r="AG1491" i="2" s="1"/>
  <c r="Q1222" i="2"/>
  <c r="Q1468" i="2" s="1"/>
  <c r="P1231" i="2"/>
  <c r="P1477" i="2" s="1"/>
  <c r="O1240" i="2"/>
  <c r="O1486" i="2" s="1"/>
  <c r="AA1219" i="2"/>
  <c r="AA1465" i="2" s="1"/>
  <c r="U1229" i="2"/>
  <c r="U1475" i="2" s="1"/>
  <c r="W1237" i="2"/>
  <c r="W1483" i="2" s="1"/>
  <c r="Y1245" i="2"/>
  <c r="Y1491" i="2" s="1"/>
  <c r="AI1222" i="2"/>
  <c r="AI1468" i="2" s="1"/>
  <c r="S1218" i="2"/>
  <c r="S1464" i="2" s="1"/>
  <c r="O1228" i="2"/>
  <c r="O1474" i="2" s="1"/>
  <c r="R1237" i="2"/>
  <c r="R1483" i="2" s="1"/>
  <c r="X1216" i="2"/>
  <c r="X1462" i="2" s="1"/>
  <c r="AA1225" i="2"/>
  <c r="AA1471" i="2" s="1"/>
  <c r="Y1235" i="2"/>
  <c r="Y1481" i="2" s="1"/>
  <c r="AA1245" i="2"/>
  <c r="AA1491" i="2" s="1"/>
  <c r="AI1224" i="2"/>
  <c r="AI1470" i="2" s="1"/>
  <c r="AE1234" i="2"/>
  <c r="AE1480" i="2" s="1"/>
  <c r="AF1243" i="2"/>
  <c r="AF1489" i="2" s="1"/>
  <c r="AF1233" i="2"/>
  <c r="AF1479" i="2" s="1"/>
  <c r="AI1242" i="2"/>
  <c r="AI1488" i="2" s="1"/>
  <c r="AI1245" i="2"/>
  <c r="AI1491" i="2" s="1"/>
  <c r="Q1218" i="2"/>
  <c r="Q1464" i="2" s="1"/>
  <c r="N1223" i="2"/>
  <c r="N1469" i="2" s="1"/>
  <c r="P1227" i="2"/>
  <c r="P1473" i="2" s="1"/>
  <c r="M1232" i="2"/>
  <c r="M1478" i="2" s="1"/>
  <c r="Q1236" i="2"/>
  <c r="Q1482" i="2" s="1"/>
  <c r="Q1240" i="2"/>
  <c r="Q1486" i="2" s="1"/>
  <c r="S1244" i="2"/>
  <c r="S1490" i="2" s="1"/>
  <c r="W1219" i="2"/>
  <c r="W1465" i="2" s="1"/>
  <c r="AA1223" i="2"/>
  <c r="AA1469" i="2" s="1"/>
  <c r="X1228" i="2"/>
  <c r="X1474" i="2" s="1"/>
  <c r="Y1231" i="2"/>
  <c r="Y1477" i="2" s="1"/>
  <c r="AA1235" i="2"/>
  <c r="AA1481" i="2" s="1"/>
  <c r="V1240" i="2"/>
  <c r="V1486" i="2" s="1"/>
  <c r="V1244" i="2"/>
  <c r="V1490" i="2" s="1"/>
  <c r="AD1219" i="2"/>
  <c r="AD1465" i="2" s="1"/>
  <c r="AF1223" i="2"/>
  <c r="AF1469" i="2" s="1"/>
  <c r="S1216" i="2"/>
  <c r="S1462" i="2" s="1"/>
  <c r="Q1226" i="2"/>
  <c r="Q1472" i="2" s="1"/>
  <c r="R1235" i="2"/>
  <c r="R1481" i="2" s="1"/>
  <c r="R1245" i="2"/>
  <c r="R1491" i="2" s="1"/>
  <c r="V1224" i="2"/>
  <c r="V1470" i="2" s="1"/>
  <c r="AA1233" i="2"/>
  <c r="AA1479" i="2" s="1"/>
  <c r="AA1243" i="2"/>
  <c r="AA1489" i="2" s="1"/>
  <c r="AD1223" i="2"/>
  <c r="AD1469" i="2" s="1"/>
  <c r="AG1232" i="2"/>
  <c r="AG1478" i="2" s="1"/>
  <c r="AF1241" i="2"/>
  <c r="AF1487" i="2" s="1"/>
  <c r="AI1232" i="2"/>
  <c r="AI1478" i="2" s="1"/>
  <c r="AE1242" i="2"/>
  <c r="AE1488" i="2" s="1"/>
  <c r="AA1104" i="2"/>
  <c r="AA1525" i="2" s="1"/>
  <c r="P1086" i="2"/>
  <c r="P1507" i="2" s="1"/>
  <c r="AF1090" i="2"/>
  <c r="AF1511" i="2" s="1"/>
  <c r="U1080" i="2"/>
  <c r="U1501" i="2" s="1"/>
  <c r="W1098" i="2"/>
  <c r="W1519" i="2" s="1"/>
  <c r="AH1088" i="2"/>
  <c r="AH1509" i="2" s="1"/>
  <c r="AA1080" i="2"/>
  <c r="AA1501" i="2" s="1"/>
  <c r="V1099" i="2"/>
  <c r="V1520" i="2" s="1"/>
  <c r="AE1087" i="2"/>
  <c r="AE1508" i="2" s="1"/>
  <c r="M1099" i="2"/>
  <c r="M1520" i="2" s="1"/>
  <c r="X1087" i="2"/>
  <c r="X1508" i="2" s="1"/>
  <c r="AH1084" i="2"/>
  <c r="AH1505" i="2" s="1"/>
  <c r="AC1103" i="2"/>
  <c r="AC1524" i="2" s="1"/>
  <c r="AI1099" i="2"/>
  <c r="AI1520" i="2" s="1"/>
  <c r="Z1081" i="2"/>
  <c r="Z1502" i="2" s="1"/>
  <c r="AD1082" i="2"/>
  <c r="AD1503" i="2" s="1"/>
  <c r="R1094" i="2"/>
  <c r="R1515" i="2" s="1"/>
  <c r="X1101" i="2"/>
  <c r="X1522" i="2" s="1"/>
  <c r="O1101" i="2"/>
  <c r="O1522" i="2" s="1"/>
  <c r="AD1096" i="2"/>
  <c r="AD1517" i="2" s="1"/>
  <c r="X1095" i="2"/>
  <c r="X1516" i="2" s="1"/>
  <c r="Q1081" i="2"/>
  <c r="Q1502" i="2" s="1"/>
  <c r="AH1078" i="2"/>
  <c r="AH1499" i="2" s="1"/>
  <c r="AI1087" i="2"/>
  <c r="AI1508" i="2" s="1"/>
  <c r="P1090" i="2"/>
  <c r="P1511" i="2" s="1"/>
  <c r="AA1078" i="2"/>
  <c r="AA1499" i="2" s="1"/>
  <c r="U1088" i="2"/>
  <c r="U1509" i="2" s="1"/>
  <c r="V1097" i="2"/>
  <c r="V1518" i="2" s="1"/>
  <c r="AF1094" i="2"/>
  <c r="AF1515" i="2" s="1"/>
  <c r="R1078" i="2"/>
  <c r="R1499" i="2" s="1"/>
  <c r="R1086" i="2"/>
  <c r="R1507" i="2" s="1"/>
  <c r="U1098" i="2"/>
  <c r="U1519" i="2" s="1"/>
  <c r="AH1104" i="2"/>
  <c r="AH1525" i="2" s="1"/>
  <c r="Y1078" i="2"/>
  <c r="Y1499" i="2" s="1"/>
  <c r="X1103" i="2"/>
  <c r="X1524" i="2" s="1"/>
  <c r="AA1092" i="2"/>
  <c r="AA1513" i="2" s="1"/>
  <c r="Q1083" i="2"/>
  <c r="Q1504" i="2" s="1"/>
  <c r="AF1078" i="2"/>
  <c r="AF1499" i="2" s="1"/>
  <c r="AH1096" i="2"/>
  <c r="AH1517" i="2" s="1"/>
  <c r="Q1093" i="2"/>
  <c r="Q1514" i="2" s="1"/>
  <c r="S1081" i="2"/>
  <c r="S1502" i="2" s="1"/>
  <c r="AH1102" i="2"/>
  <c r="AH1523" i="2" s="1"/>
  <c r="Z1093" i="2"/>
  <c r="Z1514" i="2" s="1"/>
  <c r="AD1084" i="2"/>
  <c r="AD1505" i="2" s="1"/>
  <c r="AF1102" i="2"/>
  <c r="AF1523" i="2" s="1"/>
  <c r="S1087" i="2"/>
  <c r="S1508" i="2" s="1"/>
  <c r="W1076" i="2"/>
  <c r="W1497" i="2" s="1"/>
  <c r="P1094" i="2"/>
  <c r="P1515" i="2" s="1"/>
  <c r="V1101" i="2"/>
  <c r="V1522" i="2" s="1"/>
  <c r="AF1104" i="2"/>
  <c r="AF1525" i="2" s="1"/>
  <c r="X1089" i="2"/>
  <c r="X1510" i="2" s="1"/>
  <c r="AH1086" i="2"/>
  <c r="AH1507" i="2" s="1"/>
  <c r="P1098" i="2"/>
  <c r="P1519" i="2" s="1"/>
  <c r="AA1086" i="2"/>
  <c r="AA1507" i="2" s="1"/>
  <c r="AF1086" i="2"/>
  <c r="AF1507" i="2" s="1"/>
  <c r="M1081" i="2"/>
  <c r="M1502" i="2" s="1"/>
  <c r="Z1087" i="2"/>
  <c r="Z1508" i="2" s="1"/>
  <c r="V1079" i="2"/>
  <c r="V1500" i="2" s="1"/>
  <c r="AA1094" i="2"/>
  <c r="AA1515" i="2" s="1"/>
  <c r="AC1083" i="2"/>
  <c r="AC1504" i="2" s="1"/>
  <c r="AE1101" i="2"/>
  <c r="AE1522" i="2" s="1"/>
  <c r="X1077" i="2"/>
  <c r="X1498" i="2" s="1"/>
  <c r="E694" i="2"/>
  <c r="E729" i="2" s="1"/>
  <c r="I700" i="2"/>
  <c r="I735" i="2" s="1"/>
  <c r="E698" i="2"/>
  <c r="E733" i="2" s="1"/>
  <c r="J711" i="2"/>
  <c r="J746" i="2" s="1"/>
  <c r="H697" i="2"/>
  <c r="H732" i="2" s="1"/>
  <c r="E704" i="2"/>
  <c r="E739" i="2" s="1"/>
  <c r="G710" i="2"/>
  <c r="G745" i="2" s="1"/>
  <c r="J691" i="2"/>
  <c r="J726" i="2" s="1"/>
  <c r="H691" i="2"/>
  <c r="H726" i="2" s="1"/>
  <c r="E702" i="2"/>
  <c r="E737" i="2" s="1"/>
  <c r="F711" i="2"/>
  <c r="F746" i="2" s="1"/>
  <c r="G698" i="2"/>
  <c r="G733" i="2" s="1"/>
  <c r="H707" i="2"/>
  <c r="H742" i="2" s="1"/>
  <c r="I716" i="2"/>
  <c r="I751" i="2" s="1"/>
  <c r="K696" i="2"/>
  <c r="K731" i="2" s="1"/>
  <c r="I696" i="2"/>
  <c r="I731" i="2" s="1"/>
  <c r="K704" i="2"/>
  <c r="K739" i="2" s="1"/>
  <c r="E714" i="2"/>
  <c r="E749" i="2" s="1"/>
  <c r="G702" i="2"/>
  <c r="G737" i="2" s="1"/>
  <c r="H711" i="2"/>
  <c r="H746" i="2" s="1"/>
  <c r="I690" i="2"/>
  <c r="I725" i="2" s="1"/>
  <c r="G690" i="2"/>
  <c r="G725" i="2" s="1"/>
  <c r="I698" i="2"/>
  <c r="I733" i="2" s="1"/>
  <c r="J707" i="2"/>
  <c r="J742" i="2" s="1"/>
  <c r="K716" i="2"/>
  <c r="K751" i="2" s="1"/>
  <c r="G706" i="2"/>
  <c r="G741" i="2" s="1"/>
  <c r="H715" i="2"/>
  <c r="H750" i="2" s="1"/>
  <c r="J695" i="2"/>
  <c r="J730" i="2" s="1"/>
  <c r="J697" i="2"/>
  <c r="J732" i="2" s="1"/>
  <c r="E706" i="2"/>
  <c r="E741" i="2" s="1"/>
  <c r="F715" i="2"/>
  <c r="F750" i="2" s="1"/>
  <c r="H703" i="2"/>
  <c r="H738" i="2" s="1"/>
  <c r="I712" i="2"/>
  <c r="I747" i="2" s="1"/>
  <c r="S1234" i="2"/>
  <c r="S1480" i="2" s="1"/>
  <c r="U1221" i="2"/>
  <c r="U1467" i="2" s="1"/>
  <c r="AH1219" i="2"/>
  <c r="AH1465" i="2" s="1"/>
  <c r="P1229" i="2"/>
  <c r="P1475" i="2" s="1"/>
  <c r="V1220" i="2"/>
  <c r="V1466" i="2" s="1"/>
  <c r="W1239" i="2"/>
  <c r="W1485" i="2" s="1"/>
  <c r="AI1228" i="2"/>
  <c r="AI1474" i="2" s="1"/>
  <c r="AF1227" i="2"/>
  <c r="AF1473" i="2" s="1"/>
  <c r="M1245" i="2"/>
  <c r="M1491" i="2" s="1"/>
  <c r="M1218" i="2"/>
  <c r="M1464" i="2" s="1"/>
  <c r="S1236" i="2"/>
  <c r="S1482" i="2" s="1"/>
  <c r="X1218" i="2"/>
  <c r="X1464" i="2" s="1"/>
  <c r="Y1227" i="2"/>
  <c r="Y1473" i="2" s="1"/>
  <c r="Y1237" i="2"/>
  <c r="Y1483" i="2" s="1"/>
  <c r="AI1216" i="2"/>
  <c r="AI1462" i="2" s="1"/>
  <c r="AD1227" i="2"/>
  <c r="AD1473" i="2" s="1"/>
  <c r="AC1236" i="2"/>
  <c r="AC1482" i="2" s="1"/>
  <c r="AD1245" i="2"/>
  <c r="AD1491" i="2" s="1"/>
  <c r="AE1236" i="2"/>
  <c r="AE1482" i="2" s="1"/>
  <c r="AF1245" i="2"/>
  <c r="AF1491" i="2" s="1"/>
  <c r="M1216" i="2"/>
  <c r="M1462" i="2" s="1"/>
  <c r="S1224" i="2"/>
  <c r="S1470" i="2" s="1"/>
  <c r="R1233" i="2"/>
  <c r="R1479" i="2" s="1"/>
  <c r="O1242" i="2"/>
  <c r="O1488" i="2" s="1"/>
  <c r="V1222" i="2"/>
  <c r="V1468" i="2" s="1"/>
  <c r="U1231" i="2"/>
  <c r="U1477" i="2" s="1"/>
  <c r="Y1239" i="2"/>
  <c r="Y1485" i="2" s="1"/>
  <c r="AG1216" i="2"/>
  <c r="AG1462" i="2" s="1"/>
  <c r="AD1225" i="2"/>
  <c r="AD1471" i="2" s="1"/>
  <c r="S1220" i="2"/>
  <c r="S1466" i="2" s="1"/>
  <c r="Q1230" i="2"/>
  <c r="Q1476" i="2" s="1"/>
  <c r="M1240" i="2"/>
  <c r="M1486" i="2" s="1"/>
  <c r="U1219" i="2"/>
  <c r="U1465" i="2" s="1"/>
  <c r="V1228" i="2"/>
  <c r="V1474" i="2" s="1"/>
  <c r="V1238" i="2"/>
  <c r="V1484" i="2" s="1"/>
  <c r="AF1217" i="2"/>
  <c r="AF1463" i="2" s="1"/>
  <c r="AH1227" i="2"/>
  <c r="AH1473" i="2" s="1"/>
  <c r="AG1236" i="2"/>
  <c r="AG1482" i="2" s="1"/>
  <c r="AH1245" i="2"/>
  <c r="AH1491" i="2" s="1"/>
  <c r="AH1235" i="2"/>
  <c r="AH1481" i="2" s="1"/>
  <c r="AI1244" i="2"/>
  <c r="AI1490" i="2" s="1"/>
  <c r="R1217" i="2"/>
  <c r="R1463" i="2" s="1"/>
  <c r="M1222" i="2"/>
  <c r="M1468" i="2" s="1"/>
  <c r="O1226" i="2"/>
  <c r="O1472" i="2" s="1"/>
  <c r="S1230" i="2"/>
  <c r="S1476" i="2" s="1"/>
  <c r="P1235" i="2"/>
  <c r="P1481" i="2" s="1"/>
  <c r="R1239" i="2"/>
  <c r="R1485" i="2" s="1"/>
  <c r="R1243" i="2"/>
  <c r="R1489" i="2" s="1"/>
  <c r="V1218" i="2"/>
  <c r="V1464" i="2" s="1"/>
  <c r="Z1222" i="2"/>
  <c r="Z1468" i="2" s="1"/>
  <c r="W1227" i="2"/>
  <c r="W1473" i="2" s="1"/>
  <c r="P1219" i="2"/>
  <c r="P1465" i="2" s="1"/>
  <c r="X1232" i="2"/>
  <c r="X1478" i="2" s="1"/>
  <c r="Z1236" i="2"/>
  <c r="Z1482" i="2" s="1"/>
  <c r="U1241" i="2"/>
  <c r="U1487" i="2" s="1"/>
  <c r="W1245" i="2"/>
  <c r="W1491" i="2" s="1"/>
  <c r="AE1218" i="2"/>
  <c r="AE1464" i="2" s="1"/>
  <c r="AE1222" i="2"/>
  <c r="AE1468" i="2" s="1"/>
  <c r="AE1226" i="2"/>
  <c r="AE1472" i="2" s="1"/>
  <c r="M1224" i="2"/>
  <c r="M1470" i="2" s="1"/>
  <c r="P1233" i="2"/>
  <c r="P1479" i="2" s="1"/>
  <c r="P1243" i="2"/>
  <c r="P1489" i="2" s="1"/>
  <c r="AA1221" i="2"/>
  <c r="AA1467" i="2" s="1"/>
  <c r="W1231" i="2"/>
  <c r="W1477" i="2" s="1"/>
  <c r="W1241" i="2"/>
  <c r="W1487" i="2" s="1"/>
  <c r="AH1225" i="2"/>
  <c r="AH1471" i="2" s="1"/>
  <c r="AI1234" i="2"/>
  <c r="AI1480" i="2" s="1"/>
  <c r="AC1244" i="2"/>
  <c r="AC1490" i="2" s="1"/>
  <c r="AD1235" i="2"/>
  <c r="AD1481" i="2" s="1"/>
  <c r="AE1244" i="2"/>
  <c r="AE1490" i="2" s="1"/>
  <c r="R1223" i="2"/>
  <c r="R1469" i="2" s="1"/>
  <c r="Q1232" i="2"/>
  <c r="Q1478" i="2" s="1"/>
  <c r="N1241" i="2"/>
  <c r="N1487" i="2" s="1"/>
  <c r="Z1218" i="2"/>
  <c r="Z1464" i="2" s="1"/>
  <c r="AA1227" i="2"/>
  <c r="AA1473" i="2" s="1"/>
  <c r="X1236" i="2"/>
  <c r="X1482" i="2" s="1"/>
  <c r="Z1244" i="2"/>
  <c r="Z1490" i="2" s="1"/>
  <c r="AH1221" i="2"/>
  <c r="AH1467" i="2" s="1"/>
  <c r="P1217" i="2"/>
  <c r="P1463" i="2" s="1"/>
  <c r="N1227" i="2"/>
  <c r="N1473" i="2" s="1"/>
  <c r="O1236" i="2"/>
  <c r="O1482" i="2" s="1"/>
  <c r="AA1217" i="2"/>
  <c r="AA1463" i="2" s="1"/>
  <c r="U1227" i="2"/>
  <c r="U1473" i="2" s="1"/>
  <c r="U1237" i="2"/>
  <c r="U1483" i="2" s="1"/>
  <c r="AC1216" i="2"/>
  <c r="AC1462" i="2" s="1"/>
  <c r="AI1226" i="2"/>
  <c r="AI1472" i="2" s="1"/>
  <c r="AF1235" i="2"/>
  <c r="AF1481" i="2" s="1"/>
  <c r="AG1244" i="2"/>
  <c r="AG1490" i="2" s="1"/>
  <c r="AG1234" i="2"/>
  <c r="AG1480" i="2" s="1"/>
  <c r="AH1243" i="2"/>
  <c r="AH1489" i="2" s="1"/>
  <c r="O1220" i="2"/>
  <c r="O1466" i="2" s="1"/>
  <c r="M1230" i="2"/>
  <c r="M1476" i="2" s="1"/>
  <c r="P1239" i="2"/>
  <c r="P1485" i="2" s="1"/>
  <c r="Z1220" i="2"/>
  <c r="Z1466" i="2" s="1"/>
  <c r="AA1229" i="2"/>
  <c r="AA1475" i="2" s="1"/>
  <c r="AA1239" i="2"/>
  <c r="AA1485" i="2" s="1"/>
  <c r="AF1219" i="2"/>
  <c r="AF1465" i="2" s="1"/>
  <c r="AF1229" i="2"/>
  <c r="AF1475" i="2" s="1"/>
  <c r="AC1238" i="2"/>
  <c r="AC1484" i="2" s="1"/>
  <c r="AD1229" i="2"/>
  <c r="AD1475" i="2" s="1"/>
  <c r="AI1238" i="2"/>
  <c r="AI1484" i="2" s="1"/>
  <c r="O1245" i="2"/>
  <c r="O1491" i="2" s="1"/>
  <c r="O1218" i="2"/>
  <c r="O1464" i="2" s="1"/>
  <c r="S1226" i="2"/>
  <c r="S1472" i="2" s="1"/>
  <c r="M1236" i="2"/>
  <c r="M1482" i="2" s="1"/>
  <c r="O1244" i="2"/>
  <c r="O1490" i="2" s="1"/>
  <c r="X1224" i="2"/>
  <c r="X1470" i="2" s="1"/>
  <c r="U1233" i="2"/>
  <c r="U1479" i="2" s="1"/>
  <c r="Y1241" i="2"/>
  <c r="Y1487" i="2" s="1"/>
  <c r="AG1218" i="2"/>
  <c r="AG1464" i="2" s="1"/>
  <c r="AG1226" i="2"/>
  <c r="AG1472" i="2" s="1"/>
  <c r="P1223" i="2"/>
  <c r="P1469" i="2" s="1"/>
  <c r="S1232" i="2"/>
  <c r="S1478" i="2" s="1"/>
  <c r="S1242" i="2"/>
  <c r="S1488" i="2" s="1"/>
  <c r="W1221" i="2"/>
  <c r="W1467" i="2" s="1"/>
  <c r="Z1230" i="2"/>
  <c r="Z1476" i="2" s="1"/>
  <c r="Z1240" i="2"/>
  <c r="Z1486" i="2" s="1"/>
  <c r="AC1220" i="2"/>
  <c r="AC1466" i="2" s="1"/>
  <c r="AC1230" i="2"/>
  <c r="AC1476" i="2" s="1"/>
  <c r="AG1238" i="2"/>
  <c r="AG1484" i="2" s="1"/>
  <c r="AG1228" i="2"/>
  <c r="AG1474" i="2" s="1"/>
  <c r="AE1238" i="2"/>
  <c r="AE1484" i="2" s="1"/>
  <c r="Q1245" i="2"/>
  <c r="Q1491" i="2" s="1"/>
  <c r="Q1216" i="2"/>
  <c r="Q1462" i="2" s="1"/>
  <c r="N1221" i="2"/>
  <c r="N1467" i="2" s="1"/>
  <c r="P1225" i="2"/>
  <c r="P1471" i="2" s="1"/>
  <c r="R1229" i="2"/>
  <c r="R1475" i="2" s="1"/>
  <c r="O1234" i="2"/>
  <c r="O1480" i="2" s="1"/>
  <c r="Q1238" i="2"/>
  <c r="Q1484" i="2" s="1"/>
  <c r="Q1242" i="2"/>
  <c r="Q1488" i="2" s="1"/>
  <c r="W1217" i="2"/>
  <c r="W1463" i="2" s="1"/>
  <c r="Y1221" i="2"/>
  <c r="Y1467" i="2" s="1"/>
  <c r="V1226" i="2"/>
  <c r="V1472" i="2" s="1"/>
  <c r="X1230" i="2"/>
  <c r="X1476" i="2" s="1"/>
  <c r="Y1233" i="2"/>
  <c r="Y1479" i="2" s="1"/>
  <c r="AA1237" i="2"/>
  <c r="AA1483" i="2" s="1"/>
  <c r="V1242" i="2"/>
  <c r="V1488" i="2" s="1"/>
  <c r="AD1217" i="2"/>
  <c r="AD1463" i="2" s="1"/>
  <c r="AD1221" i="2"/>
  <c r="AD1467" i="2" s="1"/>
  <c r="AF1225" i="2"/>
  <c r="AF1471" i="2" s="1"/>
  <c r="R1221" i="2"/>
  <c r="R1467" i="2" s="1"/>
  <c r="N1231" i="2"/>
  <c r="N1477" i="2" s="1"/>
  <c r="S1240" i="2"/>
  <c r="S1486" i="2" s="1"/>
  <c r="Y1219" i="2"/>
  <c r="Y1465" i="2" s="1"/>
  <c r="Z1228" i="2"/>
  <c r="Z1474" i="2" s="1"/>
  <c r="Z1238" i="2"/>
  <c r="Z1484" i="2" s="1"/>
  <c r="AC1218" i="2"/>
  <c r="AC1464" i="2" s="1"/>
  <c r="AE1228" i="2"/>
  <c r="AE1474" i="2" s="1"/>
  <c r="AD1237" i="2"/>
  <c r="AD1483" i="2" s="1"/>
  <c r="AC1228" i="2"/>
  <c r="AC1474" i="2" s="1"/>
  <c r="AF1237" i="2"/>
  <c r="AF1483" i="2" s="1"/>
  <c r="S1245" i="2"/>
  <c r="S1491" i="2" s="1"/>
  <c r="N1078" i="2"/>
  <c r="N1499" i="2" s="1"/>
  <c r="N1094" i="2"/>
  <c r="N1515" i="2" s="1"/>
  <c r="Y1082" i="2"/>
  <c r="Y1503" i="2" s="1"/>
  <c r="AC1089" i="2"/>
  <c r="AC1510" i="2" s="1"/>
  <c r="AG1079" i="2"/>
  <c r="AG1500" i="2" s="1"/>
  <c r="AI1097" i="2"/>
  <c r="AI1518" i="2" s="1"/>
  <c r="O1083" i="2"/>
  <c r="O1504" i="2" s="1"/>
  <c r="Q1101" i="2"/>
  <c r="Q1522" i="2" s="1"/>
  <c r="S1089" i="2"/>
  <c r="S1510" i="2" s="1"/>
  <c r="W1078" i="2"/>
  <c r="W1499" i="2" s="1"/>
  <c r="O1079" i="2"/>
  <c r="O1500" i="2" s="1"/>
  <c r="S1077" i="2"/>
  <c r="S1498" i="2" s="1"/>
  <c r="AH1090" i="2"/>
  <c r="AH1511" i="2" s="1"/>
  <c r="P1102" i="2"/>
  <c r="P1523" i="2" s="1"/>
  <c r="O1087" i="2"/>
  <c r="O1508" i="2" s="1"/>
  <c r="V1103" i="2"/>
  <c r="V1524" i="2" s="1"/>
  <c r="AE1091" i="2"/>
  <c r="AE1512" i="2" s="1"/>
  <c r="R1084" i="2"/>
  <c r="R1505" i="2" s="1"/>
  <c r="X1091" i="2"/>
  <c r="X1512" i="2" s="1"/>
  <c r="AD1100" i="2"/>
  <c r="AD1521" i="2" s="1"/>
  <c r="W1092" i="2"/>
  <c r="W1513" i="2" s="1"/>
  <c r="AH1098" i="2"/>
  <c r="AH1519" i="2" s="1"/>
  <c r="Y1080" i="2"/>
  <c r="Y1501" i="2" s="1"/>
  <c r="AA1098" i="2"/>
  <c r="AA1519" i="2" s="1"/>
  <c r="AC1087" i="2"/>
  <c r="AC1508" i="2" s="1"/>
  <c r="N1086" i="2"/>
  <c r="N1507" i="2" s="1"/>
  <c r="AA1076" i="2"/>
  <c r="AA1497" i="2" s="1"/>
  <c r="U1086" i="2"/>
  <c r="U1507" i="2" s="1"/>
  <c r="W1104" i="2"/>
  <c r="W1525" i="2" s="1"/>
  <c r="AG1101" i="2"/>
  <c r="AG1522" i="2" s="1"/>
  <c r="S1085" i="2"/>
  <c r="S1506" i="2" s="1"/>
  <c r="X1083" i="2"/>
  <c r="X1504" i="2" s="1"/>
  <c r="Z1101" i="2"/>
  <c r="Z1522" i="2" s="1"/>
  <c r="AI1089" i="2"/>
  <c r="AI1510" i="2" s="1"/>
  <c r="Q1079" i="2"/>
  <c r="Q1500" i="2" s="1"/>
  <c r="N1082" i="2"/>
  <c r="N1503" i="2" s="1"/>
  <c r="O1091" i="2"/>
  <c r="O1512" i="2" s="1"/>
  <c r="Y1102" i="2"/>
  <c r="Y1523" i="2" s="1"/>
  <c r="AE1077" i="2"/>
  <c r="AE1498" i="2" s="1"/>
  <c r="N1090" i="2"/>
  <c r="N1511" i="2" s="1"/>
  <c r="AG1091" i="2"/>
  <c r="AG1512" i="2" s="1"/>
  <c r="AD1104" i="2"/>
  <c r="AD1525" i="2" s="1"/>
  <c r="S1099" i="2"/>
  <c r="S1520" i="2" s="1"/>
  <c r="V1081" i="2"/>
  <c r="V1502" i="2" s="1"/>
  <c r="X1099" i="2"/>
  <c r="X1520" i="2" s="1"/>
  <c r="AG1087" i="2"/>
  <c r="AG1508" i="2" s="1"/>
  <c r="O1077" i="2"/>
  <c r="O1498" i="2" s="1"/>
  <c r="R1102" i="2"/>
  <c r="R1523" i="2" s="1"/>
  <c r="V1091" i="2"/>
  <c r="V1512" i="2" s="1"/>
  <c r="X1079" i="2"/>
  <c r="X1500" i="2" s="1"/>
  <c r="U1100" i="2"/>
  <c r="U1521" i="2" s="1"/>
  <c r="AG1099" i="2"/>
  <c r="AG1520" i="2" s="1"/>
  <c r="Y1084" i="2"/>
  <c r="Y1505" i="2" s="1"/>
  <c r="AA1102" i="2"/>
  <c r="AA1523" i="2" s="1"/>
  <c r="M1097" i="2"/>
  <c r="M1518" i="2" s="1"/>
  <c r="X1085" i="2"/>
  <c r="X1506" i="2" s="1"/>
  <c r="AI1091" i="2"/>
  <c r="AI1512" i="2" s="1"/>
  <c r="O1085" i="2"/>
  <c r="O1506" i="2" s="1"/>
  <c r="U1092" i="2"/>
  <c r="U1513" i="2" s="1"/>
  <c r="AD1080" i="2"/>
  <c r="AD1501" i="2" s="1"/>
  <c r="AF1098" i="2"/>
  <c r="AF1519" i="2" s="1"/>
  <c r="AH1076" i="2"/>
  <c r="AH1497" i="2" s="1"/>
  <c r="V1077" i="2"/>
  <c r="V1498" i="2" s="1"/>
  <c r="AC1095" i="2"/>
  <c r="AC1516" i="2" s="1"/>
  <c r="AG1077" i="2"/>
  <c r="AG1498" i="2" s="1"/>
  <c r="O1089" i="2"/>
  <c r="O1510" i="2" s="1"/>
  <c r="U1096" i="2"/>
  <c r="U1517" i="2" s="1"/>
  <c r="AF1082" i="2"/>
  <c r="AF1503" i="2" s="1"/>
  <c r="AG1083" i="2"/>
  <c r="AG1504" i="2" s="1"/>
  <c r="AE1099" i="2"/>
  <c r="AE1520" i="2" s="1"/>
  <c r="O1097" i="2"/>
  <c r="O1518" i="2" s="1"/>
  <c r="U1104" i="2"/>
  <c r="U1525" i="2" s="1"/>
  <c r="AD1092" i="2"/>
  <c r="AD1513" i="2" s="1"/>
  <c r="I829" i="2"/>
  <c r="I1532" i="2" s="1"/>
  <c r="K700" i="2"/>
  <c r="K735" i="2" s="1"/>
  <c r="H695" i="2"/>
  <c r="H730" i="2" s="1"/>
  <c r="G708" i="2"/>
  <c r="G743" i="2" s="1"/>
  <c r="K708" i="2"/>
  <c r="K743" i="2" s="1"/>
  <c r="I694" i="2"/>
  <c r="I729" i="2" s="1"/>
  <c r="I704" i="2"/>
  <c r="I739" i="2" s="1"/>
  <c r="AF1386" i="2"/>
  <c r="AF1457" i="2" s="1"/>
  <c r="M1386" i="2"/>
  <c r="M1457" i="2" s="1"/>
  <c r="Z1386" i="2"/>
  <c r="Z1457" i="2" s="1"/>
  <c r="AH1386" i="2"/>
  <c r="AH1457" i="2" s="1"/>
  <c r="I1386" i="2"/>
  <c r="I1457" i="2" s="1"/>
  <c r="X1386" i="2"/>
  <c r="X1457" i="2" s="1"/>
  <c r="K829" i="2"/>
  <c r="K1532" i="2" s="1"/>
  <c r="S1500" i="2"/>
  <c r="N1521" i="2"/>
  <c r="R1519" i="2"/>
  <c r="N1517" i="2"/>
  <c r="N1501" i="2"/>
  <c r="Q1508" i="2"/>
  <c r="S1504" i="2"/>
  <c r="N1509" i="2"/>
  <c r="P1505" i="2"/>
  <c r="S1526" i="2"/>
  <c r="AC1514" i="2"/>
  <c r="R1525" i="2"/>
  <c r="V1514" i="2"/>
  <c r="M1506" i="2"/>
  <c r="O1524" i="2"/>
  <c r="Z1512" i="2"/>
  <c r="AI1500" i="2"/>
  <c r="AD1519" i="2"/>
  <c r="Q1512" i="2"/>
  <c r="N1497" i="2"/>
  <c r="P1513" i="2"/>
  <c r="R1501" i="2"/>
  <c r="AD1509" i="2"/>
  <c r="AG1502" i="2"/>
  <c r="O1514" i="2"/>
  <c r="W1523" i="2"/>
  <c r="AI1522" i="2"/>
  <c r="P1517" i="2"/>
  <c r="U1515" i="2"/>
  <c r="AF1521" i="2"/>
  <c r="S1514" i="2"/>
  <c r="W1503" i="2"/>
  <c r="Y1521" i="2"/>
  <c r="AC1512" i="2"/>
  <c r="P1499" i="2"/>
  <c r="V1504" i="2"/>
  <c r="AG1510" i="2"/>
  <c r="M1504" i="2"/>
  <c r="Z1510" i="2"/>
  <c r="AI1498" i="2"/>
  <c r="R1511" i="2"/>
  <c r="N1523" i="2"/>
  <c r="X1502" i="2"/>
  <c r="Y1511" i="2"/>
  <c r="Z1520" i="2"/>
  <c r="AC1518" i="2"/>
  <c r="O1502" i="2"/>
  <c r="Q1520" i="2"/>
  <c r="AD1497" i="2"/>
  <c r="AE1506" i="2"/>
  <c r="AG1524" i="2"/>
  <c r="S1516" i="2"/>
  <c r="Z1500" i="2"/>
  <c r="AA1509" i="2"/>
  <c r="Y1519" i="2"/>
  <c r="AC1506" i="2"/>
  <c r="R1517" i="2"/>
  <c r="M1498" i="2"/>
  <c r="P1509" i="2"/>
  <c r="P1525" i="2"/>
  <c r="AC1502" i="2"/>
  <c r="AH1515" i="2"/>
  <c r="S1522" i="2"/>
  <c r="W1511" i="2"/>
  <c r="U1503" i="2"/>
  <c r="W1521" i="2"/>
  <c r="AF1509" i="2"/>
  <c r="Y1509" i="2"/>
  <c r="AE1502" i="2"/>
  <c r="P1501" i="2"/>
  <c r="V1508" i="2"/>
  <c r="AF1505" i="2"/>
  <c r="Y1515" i="2"/>
  <c r="AH1503" i="2"/>
  <c r="AC1522" i="2"/>
  <c r="AA1503" i="2"/>
  <c r="AE1510" i="2"/>
  <c r="M1500" i="2"/>
  <c r="AE1518" i="2"/>
  <c r="AD1507" i="2"/>
  <c r="S1518" i="2"/>
  <c r="W1507" i="2"/>
  <c r="AC1500" i="2"/>
  <c r="R1503" i="2"/>
  <c r="M1522" i="2"/>
  <c r="W1515" i="2"/>
  <c r="AH1521" i="2"/>
  <c r="X1518" i="2"/>
  <c r="AG1506" i="2"/>
  <c r="Y1497" i="2"/>
  <c r="Z1516" i="2"/>
  <c r="J734" i="2"/>
  <c r="J804" i="2" s="1"/>
  <c r="J839" i="2" s="1"/>
  <c r="E753" i="2"/>
  <c r="E823" i="2" s="1"/>
  <c r="E858" i="2" s="1"/>
  <c r="G749" i="2"/>
  <c r="G819" i="2" s="1"/>
  <c r="G854" i="2" s="1"/>
  <c r="G729" i="2"/>
  <c r="G799" i="2" s="1"/>
  <c r="G834" i="2" s="1"/>
  <c r="F732" i="2"/>
  <c r="I749" i="2"/>
  <c r="G731" i="2"/>
  <c r="G801" i="2" s="1"/>
  <c r="G836" i="2" s="1"/>
  <c r="I741" i="2"/>
  <c r="I811" i="2" s="1"/>
  <c r="I846" i="2" s="1"/>
  <c r="K737" i="2"/>
  <c r="K807" i="2" s="1"/>
  <c r="K842" i="2" s="1"/>
  <c r="G727" i="2"/>
  <c r="G797" i="2" s="1"/>
  <c r="G832" i="2" s="1"/>
  <c r="G735" i="2"/>
  <c r="G805" i="2" s="1"/>
  <c r="G840" i="2" s="1"/>
  <c r="I753" i="2"/>
  <c r="I823" i="2" s="1"/>
  <c r="I858" i="2" s="1"/>
  <c r="E751" i="2"/>
  <c r="E821" i="2" s="1"/>
  <c r="E856" i="2" s="1"/>
  <c r="K729" i="2"/>
  <c r="K799" i="2" s="1"/>
  <c r="K834" i="2" s="1"/>
  <c r="G747" i="2"/>
  <c r="G817" i="2" s="1"/>
  <c r="G852" i="2" s="1"/>
  <c r="K745" i="2"/>
  <c r="K815" i="2" s="1"/>
  <c r="K850" i="2" s="1"/>
  <c r="F728" i="2"/>
  <c r="F798" i="2" s="1"/>
  <c r="F833" i="2" s="1"/>
  <c r="I745" i="2"/>
  <c r="I815" i="2" s="1"/>
  <c r="I850" i="2" s="1"/>
  <c r="E743" i="2"/>
  <c r="E813" i="2" s="1"/>
  <c r="E848" i="2" s="1"/>
  <c r="O1526" i="2"/>
  <c r="Y1525" i="2"/>
  <c r="AA1521" i="2"/>
  <c r="V1510" i="2"/>
  <c r="AA1505" i="2"/>
  <c r="AI1504" i="2"/>
  <c r="AD1523" i="2"/>
  <c r="Q1516" i="2"/>
  <c r="U1505" i="2"/>
  <c r="P1503" i="2"/>
  <c r="R1521" i="2"/>
  <c r="U1511" i="2"/>
  <c r="AD1499" i="2"/>
  <c r="AF1517" i="2"/>
  <c r="Y1517" i="2"/>
  <c r="AI1514" i="2"/>
  <c r="N1505" i="2"/>
  <c r="AA1511" i="2"/>
  <c r="AI1506" i="2"/>
  <c r="M1524" i="2"/>
  <c r="AI1502" i="2"/>
  <c r="Q1506" i="2"/>
  <c r="S1524" i="2"/>
  <c r="AF1501" i="2"/>
  <c r="N1513" i="2"/>
  <c r="R1497" i="2"/>
  <c r="AH1513" i="2"/>
  <c r="Q1518" i="2"/>
  <c r="V1516" i="2"/>
  <c r="AE1504" i="2"/>
  <c r="AF1513" i="2"/>
  <c r="M1516" i="2"/>
  <c r="N1525" i="2"/>
  <c r="Y1513" i="2"/>
  <c r="AH1501" i="2"/>
  <c r="AC1520" i="2"/>
  <c r="P1521" i="2"/>
  <c r="W1505" i="2"/>
  <c r="X1514" i="2"/>
  <c r="AA1517" i="2"/>
  <c r="AE1524" i="2"/>
  <c r="V1506" i="2"/>
  <c r="Z1504" i="2"/>
  <c r="U1523" i="2"/>
  <c r="AD1511" i="2"/>
  <c r="AI1524" i="2"/>
  <c r="R1513" i="2"/>
  <c r="M1510" i="2"/>
  <c r="AE1500" i="2"/>
  <c r="AG1518" i="2"/>
  <c r="M1512" i="2"/>
  <c r="Q1510" i="2"/>
  <c r="U1499" i="2"/>
  <c r="W1517" i="2"/>
  <c r="AG1514" i="2"/>
  <c r="M1508" i="2"/>
  <c r="AE1514" i="2"/>
  <c r="Q1498" i="2"/>
  <c r="Z1524" i="2"/>
  <c r="Q1524" i="2"/>
  <c r="AC1498" i="2"/>
  <c r="AE1516" i="2"/>
  <c r="R1509" i="2"/>
  <c r="Z1518" i="2"/>
  <c r="S1512" i="2"/>
  <c r="W1501" i="2"/>
  <c r="AI1516" i="2"/>
  <c r="Z1498" i="2"/>
  <c r="AG1516" i="2"/>
  <c r="O1520" i="2"/>
  <c r="AD1515" i="2"/>
  <c r="U1497" i="2"/>
  <c r="O1516" i="2"/>
  <c r="W1509" i="2"/>
  <c r="AF1497" i="2"/>
  <c r="Z1506" i="2"/>
  <c r="P1497" i="2"/>
  <c r="N1519" i="2"/>
  <c r="Y1507" i="2"/>
  <c r="M1514" i="2"/>
  <c r="J728" i="2"/>
  <c r="H748" i="2"/>
  <c r="J744" i="2"/>
  <c r="J724" i="2"/>
  <c r="F742" i="2"/>
  <c r="G751" i="2"/>
  <c r="J748" i="2"/>
  <c r="I727" i="2"/>
  <c r="E745" i="2"/>
  <c r="I743" i="2"/>
  <c r="J752" i="2"/>
  <c r="F734" i="2"/>
  <c r="H752" i="2"/>
  <c r="K749" i="2"/>
  <c r="I1633" i="2"/>
  <c r="AH1633" i="2"/>
  <c r="W754" i="2"/>
  <c r="AC753" i="2"/>
  <c r="AC823" i="2" s="1"/>
  <c r="AC858" i="2" s="1"/>
  <c r="AE753" i="2"/>
  <c r="AC754" i="2"/>
  <c r="AC824" i="2" s="1"/>
  <c r="AE1421" i="2"/>
  <c r="AE1598" i="2" s="1"/>
  <c r="Q754" i="2"/>
  <c r="Q824" i="2" s="1"/>
  <c r="Q859" i="2" s="1"/>
  <c r="R754" i="2"/>
  <c r="O754" i="2"/>
  <c r="O824" i="2" s="1"/>
  <c r="Z753" i="2"/>
  <c r="M753" i="2"/>
  <c r="M1667" i="2" s="1"/>
  <c r="AG753" i="2"/>
  <c r="V754" i="2"/>
  <c r="AD754" i="2"/>
  <c r="AF754" i="2"/>
  <c r="AF1668" i="2" s="1"/>
  <c r="X754" i="2"/>
  <c r="Y754" i="2"/>
  <c r="AA754" i="2"/>
  <c r="AI754" i="2"/>
  <c r="V753" i="2"/>
  <c r="X753" i="2"/>
  <c r="X1667" i="2" s="1"/>
  <c r="M754" i="2"/>
  <c r="AE754" i="2"/>
  <c r="AE1668" i="2" s="1"/>
  <c r="U754" i="2"/>
  <c r="AG754" i="2"/>
  <c r="AH754" i="2"/>
  <c r="AI753" i="2"/>
  <c r="AI1667" i="2" s="1"/>
  <c r="Z754" i="2"/>
  <c r="AD1633" i="2"/>
  <c r="AG1633" i="2"/>
  <c r="G1386" i="2"/>
  <c r="G1457" i="2" s="1"/>
  <c r="G1633" i="2"/>
  <c r="Y1386" i="2"/>
  <c r="Y1457" i="2" s="1"/>
  <c r="Y1633" i="2"/>
  <c r="J1633" i="2"/>
  <c r="AC1633" i="2"/>
  <c r="W1386" i="2"/>
  <c r="W1457" i="2" s="1"/>
  <c r="W1633" i="2"/>
  <c r="F829" i="2"/>
  <c r="G844" i="2"/>
  <c r="F845" i="2"/>
  <c r="E830" i="2"/>
  <c r="I842" i="2"/>
  <c r="E840" i="2"/>
  <c r="F849" i="2"/>
  <c r="K832" i="2"/>
  <c r="H845" i="2"/>
  <c r="H839" i="2"/>
  <c r="H833" i="2"/>
  <c r="K830" i="2"/>
  <c r="K852" i="2"/>
  <c r="J845" i="2"/>
  <c r="G858" i="2"/>
  <c r="J855" i="2"/>
  <c r="E852" i="2"/>
  <c r="E832" i="2"/>
  <c r="K846" i="2"/>
  <c r="F843" i="2"/>
  <c r="K838" i="2"/>
  <c r="K1386" i="2"/>
  <c r="K1633" i="2"/>
  <c r="F1386" i="2"/>
  <c r="F1633" i="2"/>
  <c r="E1386" i="2"/>
  <c r="E1633" i="2"/>
  <c r="M842" i="2"/>
  <c r="Z832" i="2"/>
  <c r="W837" i="2"/>
  <c r="AA841" i="2"/>
  <c r="AA845" i="2"/>
  <c r="X850" i="2"/>
  <c r="X854" i="2"/>
  <c r="AH831" i="2"/>
  <c r="AH835" i="2"/>
  <c r="Z830" i="2"/>
  <c r="U835" i="2"/>
  <c r="Y839" i="2"/>
  <c r="V844" i="2"/>
  <c r="V848" i="2"/>
  <c r="X852" i="2"/>
  <c r="X856" i="2"/>
  <c r="AH829" i="2"/>
  <c r="AH833" i="2"/>
  <c r="AC838" i="2"/>
  <c r="M848" i="2"/>
  <c r="AA831" i="2"/>
  <c r="X836" i="2"/>
  <c r="U841" i="2"/>
  <c r="V846" i="2"/>
  <c r="U851" i="2"/>
  <c r="AA855" i="2"/>
  <c r="AC830" i="2"/>
  <c r="AF835" i="2"/>
  <c r="AI840" i="2"/>
  <c r="AD845" i="2"/>
  <c r="AF849" i="2"/>
  <c r="AH853" i="2"/>
  <c r="AH843" i="2"/>
  <c r="AG848" i="2"/>
  <c r="AF853" i="2"/>
  <c r="AH857" i="2"/>
  <c r="M844" i="2"/>
  <c r="X832" i="2"/>
  <c r="U837" i="2"/>
  <c r="Y841" i="2"/>
  <c r="Z846" i="2"/>
  <c r="Y851" i="2"/>
  <c r="Z856" i="2"/>
  <c r="AI830" i="2"/>
  <c r="AC836" i="2"/>
  <c r="AD841" i="2"/>
  <c r="AH845" i="2"/>
  <c r="AC850" i="2"/>
  <c r="AE854" i="2"/>
  <c r="AF845" i="2"/>
  <c r="AE850" i="2"/>
  <c r="AD855" i="2"/>
  <c r="M830" i="2"/>
  <c r="M852" i="2"/>
  <c r="Y829" i="2"/>
  <c r="AA833" i="2"/>
  <c r="X838" i="2"/>
  <c r="U843" i="2"/>
  <c r="U847" i="2"/>
  <c r="W851" i="2"/>
  <c r="Y855" i="2"/>
  <c r="AG832" i="2"/>
  <c r="AI836" i="2"/>
  <c r="AG840" i="2"/>
  <c r="X830" i="2"/>
  <c r="W835" i="2"/>
  <c r="AA839" i="2"/>
  <c r="Z844" i="2"/>
  <c r="Y849" i="2"/>
  <c r="Z854" i="2"/>
  <c r="AC834" i="2"/>
  <c r="AI838" i="2"/>
  <c r="AC844" i="2"/>
  <c r="AE848" i="2"/>
  <c r="AG852" i="2"/>
  <c r="AF857" i="2"/>
  <c r="AG842" i="2"/>
  <c r="AF847" i="2"/>
  <c r="AE852" i="2"/>
  <c r="AI856" i="2"/>
  <c r="M846" i="2"/>
  <c r="V830" i="2"/>
  <c r="V832" i="2"/>
  <c r="X834" i="2"/>
  <c r="Z836" i="2"/>
  <c r="U839" i="2"/>
  <c r="W841" i="2"/>
  <c r="Y843" i="2"/>
  <c r="Y845" i="2"/>
  <c r="Y847" i="2"/>
  <c r="AA849" i="2"/>
  <c r="AA851" i="2"/>
  <c r="V854" i="2"/>
  <c r="V856" i="2"/>
  <c r="AD829" i="2"/>
  <c r="AD831" i="2"/>
  <c r="AD833" i="2"/>
  <c r="AD835" i="2"/>
  <c r="AF837" i="2"/>
  <c r="AF839" i="2"/>
  <c r="Y833" i="2"/>
  <c r="V838" i="2"/>
  <c r="Z842" i="2"/>
  <c r="AA847" i="2"/>
  <c r="Z852" i="2"/>
  <c r="AA857" i="2"/>
  <c r="AC832" i="2"/>
  <c r="AD837" i="2"/>
  <c r="AE842" i="2"/>
  <c r="AG846" i="2"/>
  <c r="AD851" i="2"/>
  <c r="AF855" i="2"/>
  <c r="AC842" i="2"/>
  <c r="AI846" i="2"/>
  <c r="AF851" i="2"/>
  <c r="AE856" i="2"/>
  <c r="AC840" i="2"/>
  <c r="W829" i="2"/>
  <c r="V834" i="2"/>
  <c r="Z838" i="2"/>
  <c r="W843" i="2"/>
  <c r="X848" i="2"/>
  <c r="W853" i="2"/>
  <c r="AI832" i="2"/>
  <c r="AH837" i="2"/>
  <c r="AI842" i="2"/>
  <c r="AD847" i="2"/>
  <c r="AH851" i="2"/>
  <c r="AC856" i="2"/>
  <c r="AF841" i="2"/>
  <c r="AE846" i="2"/>
  <c r="AI850" i="2"/>
  <c r="AH855" i="2"/>
  <c r="M832" i="2"/>
  <c r="M856" i="2"/>
  <c r="AA829" i="2"/>
  <c r="Z834" i="2"/>
  <c r="W839" i="2"/>
  <c r="AA843" i="2"/>
  <c r="U849" i="2"/>
  <c r="AA853" i="2"/>
  <c r="AF833" i="2"/>
  <c r="AE838" i="2"/>
  <c r="AF843" i="2"/>
  <c r="AH847" i="2"/>
  <c r="AC852" i="2"/>
  <c r="AG856" i="2"/>
  <c r="AD843" i="2"/>
  <c r="AC848" i="2"/>
  <c r="AI852" i="2"/>
  <c r="AD857" i="2"/>
  <c r="M850" i="2"/>
  <c r="Y831" i="2"/>
  <c r="V836" i="2"/>
  <c r="Z840" i="2"/>
  <c r="U845" i="2"/>
  <c r="W849" i="2"/>
  <c r="Y853" i="2"/>
  <c r="Y857" i="2"/>
  <c r="AG830" i="2"/>
  <c r="AI834" i="2"/>
  <c r="AD839" i="2"/>
  <c r="M840" i="2"/>
  <c r="M854" i="2"/>
  <c r="U833" i="2"/>
  <c r="Y837" i="2"/>
  <c r="V842" i="2"/>
  <c r="W847" i="2"/>
  <c r="V852" i="2"/>
  <c r="W857" i="2"/>
  <c r="AF831" i="2"/>
  <c r="AG836" i="2"/>
  <c r="AH841" i="2"/>
  <c r="AC846" i="2"/>
  <c r="AG850" i="2"/>
  <c r="AI854" i="2"/>
  <c r="AI844" i="2"/>
  <c r="AH849" i="2"/>
  <c r="AG854" i="2"/>
  <c r="M834" i="2"/>
  <c r="M836" i="2"/>
  <c r="U829" i="2"/>
  <c r="W831" i="2"/>
  <c r="W833" i="2"/>
  <c r="Y835" i="2"/>
  <c r="AA837" i="2"/>
  <c r="V840" i="2"/>
  <c r="X842" i="2"/>
  <c r="X844" i="2"/>
  <c r="X846" i="2"/>
  <c r="Z848" i="2"/>
  <c r="Z850" i="2"/>
  <c r="U853" i="2"/>
  <c r="U855" i="2"/>
  <c r="U857" i="2"/>
  <c r="AE830" i="2"/>
  <c r="AE832" i="2"/>
  <c r="AE834" i="2"/>
  <c r="AE836" i="2"/>
  <c r="AG838" i="2"/>
  <c r="AE840" i="2"/>
  <c r="M838" i="2"/>
  <c r="U831" i="2"/>
  <c r="AA835" i="2"/>
  <c r="X840" i="2"/>
  <c r="W845" i="2"/>
  <c r="V850" i="2"/>
  <c r="W855" i="2"/>
  <c r="AF829" i="2"/>
  <c r="AG834" i="2"/>
  <c r="AH839" i="2"/>
  <c r="AG844" i="2"/>
  <c r="AI848" i="2"/>
  <c r="AD853" i="2"/>
  <c r="AE844" i="2"/>
  <c r="AD849" i="2"/>
  <c r="AC854" i="2"/>
  <c r="AC859" i="2"/>
  <c r="AC1668" i="2"/>
  <c r="E1085" i="2"/>
  <c r="F1094" i="2"/>
  <c r="G1103" i="2"/>
  <c r="F1080" i="2"/>
  <c r="G1089" i="2"/>
  <c r="H1098" i="2"/>
  <c r="H1076" i="2"/>
  <c r="I1085" i="2"/>
  <c r="J1094" i="2"/>
  <c r="K1103" i="2"/>
  <c r="F1084" i="2"/>
  <c r="G1093" i="2"/>
  <c r="H1102" i="2"/>
  <c r="E1077" i="2"/>
  <c r="F1086" i="2"/>
  <c r="G1095" i="2"/>
  <c r="I1083" i="2"/>
  <c r="J1092" i="2"/>
  <c r="K1101" i="2"/>
  <c r="K1079" i="2"/>
  <c r="E1089" i="2"/>
  <c r="F1078" i="2"/>
  <c r="G1087" i="2"/>
  <c r="K1105" i="2"/>
  <c r="H1082" i="2"/>
  <c r="J1078" i="2"/>
  <c r="K1087" i="2"/>
  <c r="G1077" i="2"/>
  <c r="H1086" i="2"/>
  <c r="G1079" i="2"/>
  <c r="H1088" i="2"/>
  <c r="J1076" i="2"/>
  <c r="K1085" i="2"/>
  <c r="F1082" i="2"/>
  <c r="G1091" i="2"/>
  <c r="H1078" i="2"/>
  <c r="J1082" i="2"/>
  <c r="K1091" i="2"/>
  <c r="K1077" i="2"/>
  <c r="G1105" i="2"/>
  <c r="G1083" i="2"/>
  <c r="H1092" i="2"/>
  <c r="K1081" i="2"/>
  <c r="K1083" i="2"/>
  <c r="G1081" i="2"/>
  <c r="H1090" i="2"/>
  <c r="J1086" i="2"/>
  <c r="K1095" i="2"/>
  <c r="F1092" i="2"/>
  <c r="G1101" i="2"/>
  <c r="F1098" i="2"/>
  <c r="F1076" i="2"/>
  <c r="G1085" i="2"/>
  <c r="H1094" i="2"/>
  <c r="I1103" i="2"/>
  <c r="AA1498" i="2"/>
  <c r="U1508" i="2"/>
  <c r="Y1512" i="2"/>
  <c r="Z1521" i="2"/>
  <c r="W1526" i="2"/>
  <c r="AE1505" i="2"/>
  <c r="AI1509" i="2"/>
  <c r="AC1519" i="2"/>
  <c r="AG1523" i="2"/>
  <c r="AA1500" i="2"/>
  <c r="U1510" i="2"/>
  <c r="Z1523" i="2"/>
  <c r="AH1502" i="2"/>
  <c r="AI1511" i="2"/>
  <c r="AG1525" i="2"/>
  <c r="U1504" i="2"/>
  <c r="Z1517" i="2"/>
  <c r="AC1499" i="2"/>
  <c r="AH1512" i="2"/>
  <c r="AI1521" i="2"/>
  <c r="AA1512" i="2"/>
  <c r="M1507" i="2"/>
  <c r="Y1504" i="2"/>
  <c r="W1518" i="2"/>
  <c r="AE1497" i="2"/>
  <c r="AI1501" i="2"/>
  <c r="AC1511" i="2"/>
  <c r="AD1520" i="2"/>
  <c r="X1497" i="2"/>
  <c r="U1502" i="2"/>
  <c r="V1511" i="2"/>
  <c r="W1520" i="2"/>
  <c r="AE1499" i="2"/>
  <c r="AF1508" i="2"/>
  <c r="AG1517" i="2"/>
  <c r="AH1526" i="2"/>
  <c r="X1507" i="2"/>
  <c r="U1512" i="2"/>
  <c r="V1521" i="2"/>
  <c r="Z1525" i="2"/>
  <c r="AH1504" i="2"/>
  <c r="AF1518" i="2"/>
  <c r="M1521" i="2"/>
  <c r="W1500" i="2"/>
  <c r="X1509" i="2"/>
  <c r="V1523" i="2"/>
  <c r="AG1497" i="2"/>
  <c r="AH1506" i="2"/>
  <c r="AI1515" i="2"/>
  <c r="AC1525" i="2"/>
  <c r="AD1510" i="2"/>
  <c r="K1093" i="2"/>
  <c r="E1081" i="2"/>
  <c r="G1099" i="2"/>
  <c r="J1088" i="2"/>
  <c r="J1090" i="2"/>
  <c r="G1097" i="2"/>
  <c r="H1084" i="2"/>
  <c r="K1089" i="2"/>
  <c r="M1515" i="2"/>
  <c r="X1503" i="2"/>
  <c r="V1517" i="2"/>
  <c r="AH1500" i="2"/>
  <c r="AF1514" i="2"/>
  <c r="M1517" i="2"/>
  <c r="X1505" i="2"/>
  <c r="Y1514" i="2"/>
  <c r="V1519" i="2"/>
  <c r="AD1498" i="2"/>
  <c r="AE1507" i="2"/>
  <c r="AF1516" i="2"/>
  <c r="AC1521" i="2"/>
  <c r="M1511" i="2"/>
  <c r="X1499" i="2"/>
  <c r="Y1508" i="2"/>
  <c r="V1513" i="2"/>
  <c r="W1522" i="2"/>
  <c r="AG1503" i="2"/>
  <c r="AD1508" i="2"/>
  <c r="AE1517" i="2"/>
  <c r="AF1526" i="2"/>
  <c r="V1499" i="2"/>
  <c r="Z1503" i="2"/>
  <c r="W1508" i="2"/>
  <c r="Z1519" i="2"/>
  <c r="W1524" i="2"/>
  <c r="AC1501" i="2"/>
  <c r="AI1507" i="2"/>
  <c r="AC1517" i="2"/>
  <c r="AI1523" i="2"/>
  <c r="U1500" i="2"/>
  <c r="V1509" i="2"/>
  <c r="Z1513" i="2"/>
  <c r="AA1522" i="2"/>
  <c r="AF1506" i="2"/>
  <c r="AG1515" i="2"/>
  <c r="AH1524" i="2"/>
  <c r="M1509" i="2"/>
  <c r="Y1506" i="2"/>
  <c r="Z1515" i="2"/>
  <c r="AA1524" i="2"/>
  <c r="AI1503" i="2"/>
  <c r="AC1513" i="2"/>
  <c r="AD1522" i="2"/>
  <c r="M1519" i="2"/>
  <c r="W1498" i="2"/>
  <c r="AA1502" i="2"/>
  <c r="Y1516" i="2"/>
  <c r="AD1500" i="2"/>
  <c r="AE1509" i="2"/>
  <c r="AI1513" i="2"/>
  <c r="AC1523" i="2"/>
  <c r="AA1504" i="2"/>
  <c r="U1514" i="2"/>
  <c r="Y1518" i="2"/>
  <c r="AD1502" i="2"/>
  <c r="AE1511" i="2"/>
  <c r="AF1520" i="2"/>
  <c r="M1501" i="2"/>
  <c r="AH1498" i="2"/>
  <c r="AE1519" i="2"/>
  <c r="H1080" i="2"/>
  <c r="J1084" i="2"/>
  <c r="F1090" i="2"/>
  <c r="K1097" i="2"/>
  <c r="K1099" i="2"/>
  <c r="F1088" i="2"/>
  <c r="J1080" i="2"/>
  <c r="V1501" i="2"/>
  <c r="Z1505" i="2"/>
  <c r="W1510" i="2"/>
  <c r="AA1514" i="2"/>
  <c r="X1519" i="2"/>
  <c r="U1524" i="2"/>
  <c r="AF1498" i="2"/>
  <c r="AC1503" i="2"/>
  <c r="AG1507" i="2"/>
  <c r="AD1512" i="2"/>
  <c r="AH1516" i="2"/>
  <c r="AE1521" i="2"/>
  <c r="AI1525" i="2"/>
  <c r="Y1498" i="2"/>
  <c r="V1503" i="2"/>
  <c r="Z1507" i="2"/>
  <c r="W1512" i="2"/>
  <c r="AA1516" i="2"/>
  <c r="X1521" i="2"/>
  <c r="U1526" i="2"/>
  <c r="AF1500" i="2"/>
  <c r="AC1505" i="2"/>
  <c r="AG1509" i="2"/>
  <c r="AD1514" i="2"/>
  <c r="AH1518" i="2"/>
  <c r="AE1523" i="2"/>
  <c r="M1497" i="2"/>
  <c r="V1497" i="2"/>
  <c r="Z1501" i="2"/>
  <c r="W1506" i="2"/>
  <c r="AA1510" i="2"/>
  <c r="X1515" i="2"/>
  <c r="U1520" i="2"/>
  <c r="Y1524" i="2"/>
  <c r="AA1526" i="2"/>
  <c r="AE1501" i="2"/>
  <c r="AI1505" i="2"/>
  <c r="AF1510" i="2"/>
  <c r="AC1515" i="2"/>
  <c r="AG1519" i="2"/>
  <c r="AD1524" i="2"/>
  <c r="M1513" i="2"/>
  <c r="X1501" i="2"/>
  <c r="U1506" i="2"/>
  <c r="Y1510" i="2"/>
  <c r="V1515" i="2"/>
  <c r="U1522" i="2"/>
  <c r="Y1526" i="2"/>
  <c r="AE1503" i="2"/>
  <c r="AF1512" i="2"/>
  <c r="AG1521" i="2"/>
  <c r="M1523" i="2"/>
  <c r="Z1497" i="2"/>
  <c r="W1502" i="2"/>
  <c r="AA1506" i="2"/>
  <c r="X1511" i="2"/>
  <c r="U1516" i="2"/>
  <c r="Y1520" i="2"/>
  <c r="V1525" i="2"/>
  <c r="AG1499" i="2"/>
  <c r="AD1504" i="2"/>
  <c r="AH1508" i="2"/>
  <c r="AE1513" i="2"/>
  <c r="AI1517" i="2"/>
  <c r="AF1522" i="2"/>
  <c r="M1525" i="2"/>
  <c r="Z1499" i="2"/>
  <c r="W1504" i="2"/>
  <c r="AA1508" i="2"/>
  <c r="X1513" i="2"/>
  <c r="U1518" i="2"/>
  <c r="Y1522" i="2"/>
  <c r="AC1497" i="2"/>
  <c r="AG1501" i="2"/>
  <c r="AD1506" i="2"/>
  <c r="AH1510" i="2"/>
  <c r="AE1515" i="2"/>
  <c r="AI1519" i="2"/>
  <c r="AF1524" i="2"/>
  <c r="M1503" i="2"/>
  <c r="Y1500" i="2"/>
  <c r="V1505" i="2"/>
  <c r="Z1509" i="2"/>
  <c r="W1514" i="2"/>
  <c r="AA1518" i="2"/>
  <c r="X1523" i="2"/>
  <c r="AI1497" i="2"/>
  <c r="AF1502" i="2"/>
  <c r="AC1507" i="2"/>
  <c r="AG1511" i="2"/>
  <c r="AD1516" i="2"/>
  <c r="AH1520" i="2"/>
  <c r="AE1525" i="2"/>
  <c r="M1505" i="2"/>
  <c r="U1498" i="2"/>
  <c r="Y1502" i="2"/>
  <c r="V1507" i="2"/>
  <c r="Z1511" i="2"/>
  <c r="W1516" i="2"/>
  <c r="AA1520" i="2"/>
  <c r="X1525" i="2"/>
  <c r="AI1499" i="2"/>
  <c r="AF1504" i="2"/>
  <c r="AC1509" i="2"/>
  <c r="AG1513" i="2"/>
  <c r="AD1518" i="2"/>
  <c r="AH1522" i="2"/>
  <c r="M1499" i="2"/>
  <c r="X1517" i="2"/>
  <c r="AG1505" i="2"/>
  <c r="AH1514" i="2"/>
  <c r="AD1526" i="2"/>
  <c r="F5" i="8"/>
  <c r="D4" i="9"/>
  <c r="P833" i="2"/>
  <c r="O844" i="2"/>
  <c r="N829" i="2"/>
  <c r="O834" i="2"/>
  <c r="S838" i="2"/>
  <c r="O856" i="2"/>
  <c r="O842" i="2"/>
  <c r="Q832" i="2"/>
  <c r="P841" i="2"/>
  <c r="Q854" i="2"/>
  <c r="R835" i="2"/>
  <c r="S854" i="2"/>
  <c r="O836" i="2"/>
  <c r="P855" i="2"/>
  <c r="S850" i="2"/>
  <c r="P845" i="2"/>
  <c r="O830" i="2"/>
  <c r="O840" i="2"/>
  <c r="P849" i="2"/>
  <c r="R857" i="2"/>
  <c r="S842" i="2"/>
  <c r="R837" i="2"/>
  <c r="N855" i="2"/>
  <c r="S848" i="2"/>
  <c r="R833" i="2"/>
  <c r="S852" i="2"/>
  <c r="N839" i="2"/>
  <c r="Q858" i="2"/>
  <c r="Q1667" i="2"/>
  <c r="N843" i="2"/>
  <c r="S846" i="2"/>
  <c r="N851" i="2"/>
  <c r="P835" i="2"/>
  <c r="N853" i="2"/>
  <c r="Q838" i="2"/>
  <c r="P853" i="2"/>
  <c r="R847" i="2"/>
  <c r="S832" i="2"/>
  <c r="R851" i="2"/>
  <c r="N837" i="2"/>
  <c r="Q850" i="2"/>
  <c r="S858" i="2"/>
  <c r="S1667" i="2"/>
  <c r="N845" i="2"/>
  <c r="R845" i="2"/>
  <c r="R841" i="2"/>
  <c r="Q836" i="2"/>
  <c r="O854" i="2"/>
  <c r="N849" i="2"/>
  <c r="R831" i="2"/>
  <c r="S844" i="2"/>
  <c r="R853" i="2"/>
  <c r="N833" i="2"/>
  <c r="O852" i="2"/>
  <c r="Q846" i="2"/>
  <c r="R839" i="2"/>
  <c r="N857" i="2"/>
  <c r="P843" i="2"/>
  <c r="R829" i="2"/>
  <c r="Q848" i="2"/>
  <c r="Q834" i="2"/>
  <c r="P837" i="2"/>
  <c r="S856" i="2"/>
  <c r="O1386" i="2"/>
  <c r="O1457" i="2" s="1"/>
  <c r="O1633" i="2"/>
  <c r="P1510" i="2"/>
  <c r="P1512" i="2"/>
  <c r="O1499" i="2"/>
  <c r="P1506" i="2"/>
  <c r="R1524" i="2"/>
  <c r="N1506" i="2"/>
  <c r="O1525" i="2"/>
  <c r="Q1513" i="2"/>
  <c r="S1509" i="2"/>
  <c r="Q1523" i="2"/>
  <c r="S1511" i="2"/>
  <c r="O1503" i="2"/>
  <c r="N1526" i="2"/>
  <c r="P1498" i="2"/>
  <c r="N1520" i="2"/>
  <c r="O1515" i="2"/>
  <c r="Q1511" i="2"/>
  <c r="N1518" i="2"/>
  <c r="P1500" i="2"/>
  <c r="O1507" i="2"/>
  <c r="Q1525" i="2"/>
  <c r="Q1503" i="2"/>
  <c r="R1512" i="2"/>
  <c r="S1521" i="2"/>
  <c r="N1510" i="2"/>
  <c r="O1519" i="2"/>
  <c r="Q1501" i="2"/>
  <c r="N1504" i="2"/>
  <c r="O1513" i="2"/>
  <c r="P1522" i="2"/>
  <c r="P1508" i="2"/>
  <c r="Q1517" i="2"/>
  <c r="R1526" i="2"/>
  <c r="Q1497" i="2"/>
  <c r="O1509" i="2"/>
  <c r="P1518" i="2"/>
  <c r="R1506" i="2"/>
  <c r="S1515" i="2"/>
  <c r="N1498" i="2"/>
  <c r="N1512" i="2"/>
  <c r="O1521" i="2"/>
  <c r="Q1509" i="2"/>
  <c r="R1518" i="2"/>
  <c r="Q1519" i="2"/>
  <c r="S1507" i="2"/>
  <c r="Q1521" i="2"/>
  <c r="S1501" i="2"/>
  <c r="Q1515" i="2"/>
  <c r="S1519" i="2"/>
  <c r="P1502" i="2"/>
  <c r="N1516" i="2"/>
  <c r="P1504" i="2"/>
  <c r="Q1499" i="2"/>
  <c r="P1514" i="2"/>
  <c r="R1502" i="2"/>
  <c r="O1501" i="2"/>
  <c r="S1499" i="2"/>
  <c r="S1505" i="2"/>
  <c r="N1524" i="2"/>
  <c r="R1510" i="2"/>
  <c r="P1524" i="2"/>
  <c r="N1500" i="2"/>
  <c r="R1520" i="2"/>
  <c r="R1522" i="2"/>
  <c r="O1505" i="2"/>
  <c r="P1516" i="2"/>
  <c r="N1508" i="2"/>
  <c r="O1517" i="2"/>
  <c r="P1526" i="2"/>
  <c r="Q1505" i="2"/>
  <c r="R1514" i="2"/>
  <c r="S1523" i="2"/>
  <c r="R1500" i="2"/>
  <c r="R1508" i="2"/>
  <c r="S1517" i="2"/>
  <c r="S1503" i="2"/>
  <c r="N1522" i="2"/>
  <c r="R1504" i="2"/>
  <c r="S1513" i="2"/>
  <c r="N1502" i="2"/>
  <c r="O1511" i="2"/>
  <c r="P1520" i="2"/>
  <c r="O1497" i="2"/>
  <c r="Q1507" i="2"/>
  <c r="R1516" i="2"/>
  <c r="S1525" i="2"/>
  <c r="N1514" i="2"/>
  <c r="O1523" i="2"/>
  <c r="R1498" i="2"/>
  <c r="S1497" i="2"/>
  <c r="R1633" i="2"/>
  <c r="P1633" i="2"/>
  <c r="Q830" i="2"/>
  <c r="N835" i="2"/>
  <c r="P839" i="2"/>
  <c r="R843" i="2"/>
  <c r="O848" i="2"/>
  <c r="Q852" i="2"/>
  <c r="Q856" i="2"/>
  <c r="S830" i="2"/>
  <c r="Q840" i="2"/>
  <c r="R849" i="2"/>
  <c r="P831" i="2"/>
  <c r="N841" i="2"/>
  <c r="O850" i="2"/>
  <c r="S836" i="2"/>
  <c r="O846" i="2"/>
  <c r="O859" i="2"/>
  <c r="O832" i="2"/>
  <c r="S840" i="2"/>
  <c r="O858" i="2"/>
  <c r="O1667" i="2"/>
  <c r="S834" i="2"/>
  <c r="Q844" i="2"/>
  <c r="P829" i="2"/>
  <c r="O838" i="2"/>
  <c r="Q842" i="2"/>
  <c r="N847" i="2"/>
  <c r="P851" i="2"/>
  <c r="R855" i="2"/>
  <c r="P847" i="2"/>
  <c r="P857" i="2"/>
  <c r="P754" i="2"/>
  <c r="P824" i="2" s="1"/>
  <c r="S754" i="2"/>
  <c r="S824" i="2" s="1"/>
  <c r="N754" i="2"/>
  <c r="N824" i="2" s="1"/>
  <c r="V1421" i="2"/>
  <c r="V1598" i="2" s="1"/>
  <c r="Q1421" i="2"/>
  <c r="Q1598" i="2" s="1"/>
  <c r="AI1421" i="2"/>
  <c r="AI1598" i="2" s="1"/>
  <c r="O1265" i="2"/>
  <c r="O1335" i="2" s="1"/>
  <c r="Z1251" i="2"/>
  <c r="Z1321" i="2" s="1"/>
  <c r="AH1254" i="2"/>
  <c r="AH1324" i="2" s="1"/>
  <c r="M1269" i="2"/>
  <c r="M1339" i="2" s="1"/>
  <c r="Z1259" i="2"/>
  <c r="Z1329" i="2" s="1"/>
  <c r="AI1253" i="2"/>
  <c r="AI1323" i="2" s="1"/>
  <c r="AE1267" i="2"/>
  <c r="AE1337" i="2" s="1"/>
  <c r="AH1266" i="2"/>
  <c r="AH1336" i="2" s="1"/>
  <c r="N1264" i="2"/>
  <c r="N1334" i="2" s="1"/>
  <c r="Z1261" i="2"/>
  <c r="Z1331" i="2" s="1"/>
  <c r="M1275" i="2"/>
  <c r="M1345" i="2" s="1"/>
  <c r="W1268" i="2"/>
  <c r="W1338" i="2" s="1"/>
  <c r="AI1275" i="2"/>
  <c r="AI1345" i="2" s="1"/>
  <c r="AI1265" i="2"/>
  <c r="AI1335" i="2" s="1"/>
  <c r="AG1275" i="2"/>
  <c r="AG1345" i="2" s="1"/>
  <c r="M1257" i="2"/>
  <c r="M1327" i="2" s="1"/>
  <c r="R1278" i="2"/>
  <c r="R1348" i="2" s="1"/>
  <c r="W1280" i="2"/>
  <c r="W1350" i="2" s="1"/>
  <c r="AE1261" i="2"/>
  <c r="AE1331" i="2" s="1"/>
  <c r="U1252" i="2"/>
  <c r="U1322" i="2" s="1"/>
  <c r="W1266" i="2"/>
  <c r="W1336" i="2" s="1"/>
  <c r="AC1280" i="2"/>
  <c r="AC1350" i="2" s="1"/>
  <c r="Q1267" i="2"/>
  <c r="Q1337" i="2" s="1"/>
  <c r="N1272" i="2"/>
  <c r="N1342" i="2" s="1"/>
  <c r="N1276" i="2"/>
  <c r="N1346" i="2" s="1"/>
  <c r="AC1261" i="2"/>
  <c r="AC1331" i="2" s="1"/>
  <c r="N1262" i="2"/>
  <c r="N1332" i="2" s="1"/>
  <c r="R1266" i="2"/>
  <c r="R1336" i="2" s="1"/>
  <c r="AD1266" i="2"/>
  <c r="AD1336" i="2" s="1"/>
  <c r="AG1279" i="2"/>
  <c r="AG1349" i="2" s="1"/>
  <c r="AH1264" i="2"/>
  <c r="AH1334" i="2" s="1"/>
  <c r="AH1278" i="2"/>
  <c r="AH1348" i="2" s="1"/>
  <c r="O1255" i="2"/>
  <c r="O1325" i="2" s="1"/>
  <c r="W1260" i="2"/>
  <c r="W1330" i="2" s="1"/>
  <c r="AA1274" i="2"/>
  <c r="AA1344" i="2" s="1"/>
  <c r="U1280" i="2"/>
  <c r="U1350" i="2" s="1"/>
  <c r="AE1259" i="2"/>
  <c r="AE1329" i="2" s="1"/>
  <c r="AG1280" i="2"/>
  <c r="AG1350" i="2" s="1"/>
  <c r="P1266" i="2"/>
  <c r="P1336" i="2" s="1"/>
  <c r="X1259" i="2"/>
  <c r="X1329" i="2" s="1"/>
  <c r="AI1257" i="2"/>
  <c r="AI1327" i="2" s="1"/>
  <c r="O1263" i="2"/>
  <c r="O1333" i="2" s="1"/>
  <c r="W1256" i="2"/>
  <c r="W1326" i="2" s="1"/>
  <c r="AI1259" i="2"/>
  <c r="AI1329" i="2" s="1"/>
  <c r="AG1273" i="2"/>
  <c r="AG1343" i="2" s="1"/>
  <c r="AF1278" i="2"/>
  <c r="AF1348" i="2" s="1"/>
  <c r="AI1277" i="2"/>
  <c r="AI1347" i="2" s="1"/>
  <c r="P1262" i="2"/>
  <c r="P1332" i="2" s="1"/>
  <c r="O1269" i="2"/>
  <c r="O1339" i="2" s="1"/>
  <c r="Q1271" i="2"/>
  <c r="Q1341" i="2" s="1"/>
  <c r="W1252" i="2"/>
  <c r="W1322" i="2" s="1"/>
  <c r="AA1258" i="2"/>
  <c r="AA1328" i="2" s="1"/>
  <c r="Y1266" i="2"/>
  <c r="Y1336" i="2" s="1"/>
  <c r="AA1272" i="2"/>
  <c r="AA1342" i="2" s="1"/>
  <c r="V1275" i="2"/>
  <c r="V1345" i="2" s="1"/>
  <c r="AD1256" i="2"/>
  <c r="AD1326" i="2" s="1"/>
  <c r="R1270" i="2"/>
  <c r="R1340" i="2" s="1"/>
  <c r="Y1254" i="2"/>
  <c r="Y1324" i="2" s="1"/>
  <c r="Z1273" i="2"/>
  <c r="Z1343" i="2" s="1"/>
  <c r="AC1253" i="2"/>
  <c r="AC1323" i="2" s="1"/>
  <c r="AI1267" i="2"/>
  <c r="AI1337" i="2" s="1"/>
  <c r="S1280" i="2"/>
  <c r="S1350" i="2" s="1"/>
  <c r="Y1260" i="2"/>
  <c r="Y1330" i="2" s="1"/>
  <c r="X1277" i="2"/>
  <c r="X1347" i="2" s="1"/>
  <c r="R1254" i="2"/>
  <c r="R1324" i="2" s="1"/>
  <c r="W1264" i="2"/>
  <c r="W1334" i="2" s="1"/>
  <c r="X1279" i="2"/>
  <c r="X1349" i="2" s="1"/>
  <c r="AF1262" i="2"/>
  <c r="AF1332" i="2" s="1"/>
  <c r="AE1280" i="2"/>
  <c r="AE1350" i="2" s="1"/>
  <c r="S1257" i="2"/>
  <c r="S1327" i="2" s="1"/>
  <c r="U1258" i="2"/>
  <c r="U1328" i="2" s="1"/>
  <c r="Z1277" i="2"/>
  <c r="Z1347" i="2" s="1"/>
  <c r="AD1262" i="2"/>
  <c r="AD1332" i="2" s="1"/>
  <c r="AD1280" i="2"/>
  <c r="AD1350" i="2" s="1"/>
  <c r="O1277" i="2"/>
  <c r="O1347" i="2" s="1"/>
  <c r="U1266" i="2"/>
  <c r="U1336" i="2" s="1"/>
  <c r="M1261" i="2"/>
  <c r="M1331" i="2" s="1"/>
  <c r="N1280" i="2"/>
  <c r="N1350" i="2" s="1"/>
  <c r="Y1258" i="2"/>
  <c r="Y1328" i="2" s="1"/>
  <c r="V1263" i="2"/>
  <c r="V1333" i="2" s="1"/>
  <c r="AH1270" i="2"/>
  <c r="AH1340" i="2" s="1"/>
  <c r="P1272" i="2"/>
  <c r="P1342" i="2" s="1"/>
  <c r="X1255" i="2"/>
  <c r="X1325" i="2" s="1"/>
  <c r="N1252" i="2"/>
  <c r="N1322" i="2" s="1"/>
  <c r="U1274" i="2"/>
  <c r="U1344" i="2" s="1"/>
  <c r="AE1255" i="2"/>
  <c r="AE1325" i="2" s="1"/>
  <c r="V1271" i="2"/>
  <c r="V1341" i="2" s="1"/>
  <c r="AG1255" i="2"/>
  <c r="AG1325" i="2" s="1"/>
  <c r="AA1139" i="2"/>
  <c r="AA1209" i="2" s="1"/>
  <c r="AI1118" i="2"/>
  <c r="AI1188" i="2" s="1"/>
  <c r="AC1128" i="2"/>
  <c r="AC1198" i="2" s="1"/>
  <c r="AD1137" i="2"/>
  <c r="AD1207" i="2" s="1"/>
  <c r="P1121" i="2"/>
  <c r="P1191" i="2" s="1"/>
  <c r="Q1130" i="2"/>
  <c r="Q1200" i="2" s="1"/>
  <c r="R1139" i="2"/>
  <c r="R1209" i="2" s="1"/>
  <c r="U1119" i="2"/>
  <c r="U1189" i="2" s="1"/>
  <c r="V1128" i="2"/>
  <c r="V1198" i="2" s="1"/>
  <c r="Y1139" i="2"/>
  <c r="Y1209" i="2" s="1"/>
  <c r="M1120" i="2"/>
  <c r="M1190" i="2" s="1"/>
  <c r="N1129" i="2"/>
  <c r="N1199" i="2" s="1"/>
  <c r="O1138" i="2"/>
  <c r="O1208" i="2" s="1"/>
  <c r="Y1117" i="2"/>
  <c r="Y1187" i="2" s="1"/>
  <c r="Z1126" i="2"/>
  <c r="Z1196" i="2" s="1"/>
  <c r="AA1135" i="2"/>
  <c r="AA1205" i="2" s="1"/>
  <c r="AI1114" i="2"/>
  <c r="AI1184" i="2" s="1"/>
  <c r="AD1133" i="2"/>
  <c r="AD1203" i="2" s="1"/>
  <c r="P1117" i="2"/>
  <c r="P1187" i="2" s="1"/>
  <c r="Q1126" i="2"/>
  <c r="Q1196" i="2" s="1"/>
  <c r="R1135" i="2"/>
  <c r="R1205" i="2" s="1"/>
  <c r="V1124" i="2"/>
  <c r="V1194" i="2" s="1"/>
  <c r="N1111" i="2"/>
  <c r="N1181" i="2" s="1"/>
  <c r="P1127" i="2"/>
  <c r="P1197" i="2" s="1"/>
  <c r="Q1136" i="2"/>
  <c r="Q1206" i="2" s="1"/>
  <c r="AA1115" i="2"/>
  <c r="AA1185" i="2" s="1"/>
  <c r="U1125" i="2"/>
  <c r="U1195" i="2" s="1"/>
  <c r="AD1113" i="2"/>
  <c r="AD1183" i="2" s="1"/>
  <c r="AE1122" i="2"/>
  <c r="AE1192" i="2" s="1"/>
  <c r="AF1131" i="2"/>
  <c r="AF1201" i="2" s="1"/>
  <c r="R1115" i="2"/>
  <c r="R1185" i="2" s="1"/>
  <c r="Y1131" i="2"/>
  <c r="Y1201" i="2" s="1"/>
  <c r="AI1128" i="2"/>
  <c r="AI1198" i="2" s="1"/>
  <c r="O1114" i="2"/>
  <c r="O1184" i="2" s="1"/>
  <c r="AD1123" i="2"/>
  <c r="AD1193" i="2" s="1"/>
  <c r="AG1116" i="2"/>
  <c r="AG1186" i="2" s="1"/>
  <c r="N1119" i="2"/>
  <c r="N1189" i="2" s="1"/>
  <c r="O1128" i="2"/>
  <c r="O1198" i="2" s="1"/>
  <c r="Z1116" i="2"/>
  <c r="Z1186" i="2" s="1"/>
  <c r="AA1125" i="2"/>
  <c r="AA1195" i="2" s="1"/>
  <c r="W1137" i="2"/>
  <c r="W1207" i="2" s="1"/>
  <c r="AI1120" i="2"/>
  <c r="AI1190" i="2" s="1"/>
  <c r="AI1136" i="2"/>
  <c r="AI1206" i="2" s="1"/>
  <c r="P1131" i="2"/>
  <c r="P1201" i="2" s="1"/>
  <c r="AA1119" i="2"/>
  <c r="AA1189" i="2" s="1"/>
  <c r="U1129" i="2"/>
  <c r="U1199" i="2" s="1"/>
  <c r="V1138" i="2"/>
  <c r="V1208" i="2" s="1"/>
  <c r="AF1135" i="2"/>
  <c r="AF1205" i="2" s="1"/>
  <c r="S1128" i="2"/>
  <c r="S1198" i="2" s="1"/>
  <c r="M1138" i="2"/>
  <c r="M1208" i="2" s="1"/>
  <c r="W1117" i="2"/>
  <c r="W1187" i="2" s="1"/>
  <c r="Y1135" i="2"/>
  <c r="Y1205" i="2" s="1"/>
  <c r="AI1116" i="2"/>
  <c r="AI1186" i="2" s="1"/>
  <c r="AC1126" i="2"/>
  <c r="AC1196" i="2" s="1"/>
  <c r="AD1135" i="2"/>
  <c r="AD1205" i="2" s="1"/>
  <c r="P1113" i="2"/>
  <c r="P1183" i="2" s="1"/>
  <c r="Q1120" i="2"/>
  <c r="Q1190" i="2" s="1"/>
  <c r="R1129" i="2"/>
  <c r="R1199" i="2" s="1"/>
  <c r="S1138" i="2"/>
  <c r="S1208" i="2" s="1"/>
  <c r="V1118" i="2"/>
  <c r="V1188" i="2" s="1"/>
  <c r="AF1115" i="2"/>
  <c r="AF1185" i="2" s="1"/>
  <c r="AG1124" i="2"/>
  <c r="AG1194" i="2" s="1"/>
  <c r="M1118" i="2"/>
  <c r="M1188" i="2" s="1"/>
  <c r="N1127" i="2"/>
  <c r="N1197" i="2" s="1"/>
  <c r="Z1124" i="2"/>
  <c r="Z1194" i="2" s="1"/>
  <c r="AA1133" i="2"/>
  <c r="AA1203" i="2" s="1"/>
  <c r="AI1112" i="2"/>
  <c r="AI1182" i="2" s="1"/>
  <c r="R1111" i="2"/>
  <c r="R1181" i="2" s="1"/>
  <c r="AH1127" i="2"/>
  <c r="AH1197" i="2" s="1"/>
  <c r="R1125" i="2"/>
  <c r="R1195" i="2" s="1"/>
  <c r="Q1132" i="2"/>
  <c r="Q1202" i="2" s="1"/>
  <c r="N1137" i="2"/>
  <c r="N1207" i="2" s="1"/>
  <c r="AA1111" i="2"/>
  <c r="AA1181" i="2" s="1"/>
  <c r="X1116" i="2"/>
  <c r="X1186" i="2" s="1"/>
  <c r="Y1125" i="2"/>
  <c r="Y1195" i="2" s="1"/>
  <c r="V1130" i="2"/>
  <c r="V1200" i="2" s="1"/>
  <c r="Z1134" i="2"/>
  <c r="Z1204" i="2" s="1"/>
  <c r="AH1113" i="2"/>
  <c r="AH1183" i="2" s="1"/>
  <c r="AE1118" i="2"/>
  <c r="AE1188" i="2" s="1"/>
  <c r="AF1127" i="2"/>
  <c r="AF1197" i="2" s="1"/>
  <c r="AC1132" i="2"/>
  <c r="AC1202" i="2" s="1"/>
  <c r="O1116" i="2"/>
  <c r="O1186" i="2" s="1"/>
  <c r="P1125" i="2"/>
  <c r="P1195" i="2" s="1"/>
  <c r="M1130" i="2"/>
  <c r="M1200" i="2" s="1"/>
  <c r="Q1134" i="2"/>
  <c r="Q1204" i="2" s="1"/>
  <c r="N1139" i="2"/>
  <c r="N1209" i="2" s="1"/>
  <c r="AA1113" i="2"/>
  <c r="AA1183" i="2" s="1"/>
  <c r="X1118" i="2"/>
  <c r="X1188" i="2" s="1"/>
  <c r="Y1127" i="2"/>
  <c r="Y1197" i="2" s="1"/>
  <c r="AD1111" i="2"/>
  <c r="AD1181" i="2" s="1"/>
  <c r="AH1115" i="2"/>
  <c r="AH1185" i="2" s="1"/>
  <c r="AE1120" i="2"/>
  <c r="AE1190" i="2" s="1"/>
  <c r="AC1134" i="2"/>
  <c r="AC1204" i="2" s="1"/>
  <c r="AG1138" i="2"/>
  <c r="AG1208" i="2" s="1"/>
  <c r="Q1114" i="2"/>
  <c r="Q1184" i="2" s="1"/>
  <c r="R1121" i="2"/>
  <c r="R1191" i="2" s="1"/>
  <c r="S1130" i="2"/>
  <c r="S1200" i="2" s="1"/>
  <c r="P1135" i="2"/>
  <c r="P1205" i="2" s="1"/>
  <c r="Z1114" i="2"/>
  <c r="Z1184" i="2" s="1"/>
  <c r="W1119" i="2"/>
  <c r="W1189" i="2" s="1"/>
  <c r="AA1123" i="2"/>
  <c r="AA1193" i="2" s="1"/>
  <c r="X1128" i="2"/>
  <c r="X1198" i="2" s="1"/>
  <c r="Y1133" i="2"/>
  <c r="Y1203" i="2" s="1"/>
  <c r="AH1139" i="2"/>
  <c r="AH1209" i="2" s="1"/>
  <c r="N1125" i="2"/>
  <c r="N1195" i="2" s="1"/>
  <c r="Y1113" i="2"/>
  <c r="Y1183" i="2" s="1"/>
  <c r="AA1131" i="2"/>
  <c r="AA1201" i="2" s="1"/>
  <c r="AC1120" i="2"/>
  <c r="AC1190" i="2" s="1"/>
  <c r="AE1138" i="2"/>
  <c r="AE1208" i="2" s="1"/>
  <c r="R1131" i="2"/>
  <c r="R1201" i="2" s="1"/>
  <c r="V1120" i="2"/>
  <c r="V1190" i="2" s="1"/>
  <c r="M1112" i="2"/>
  <c r="M1182" i="2" s="1"/>
  <c r="AD1139" i="2"/>
  <c r="AD1209" i="2" s="1"/>
  <c r="P1123" i="2"/>
  <c r="P1193" i="2" s="1"/>
  <c r="P1139" i="2"/>
  <c r="P1209" i="2" s="1"/>
  <c r="Z1118" i="2"/>
  <c r="Z1188" i="2" s="1"/>
  <c r="U1137" i="2"/>
  <c r="U1207" i="2" s="1"/>
  <c r="AC1116" i="2"/>
  <c r="AC1186" i="2" s="1"/>
  <c r="AD1125" i="2"/>
  <c r="AD1195" i="2" s="1"/>
  <c r="AH1129" i="2"/>
  <c r="AH1199" i="2" s="1"/>
  <c r="AI1138" i="2"/>
  <c r="AI1208" i="2" s="1"/>
  <c r="R1127" i="2"/>
  <c r="R1197" i="2" s="1"/>
  <c r="S1136" i="2"/>
  <c r="S1206" i="2" s="1"/>
  <c r="W1125" i="2"/>
  <c r="W1195" i="2" s="1"/>
  <c r="AH1131" i="2"/>
  <c r="AH1201" i="2" s="1"/>
  <c r="S1114" i="2"/>
  <c r="S1184" i="2" s="1"/>
  <c r="M1124" i="2"/>
  <c r="M1194" i="2" s="1"/>
  <c r="R1137" i="2"/>
  <c r="R1207" i="2" s="1"/>
  <c r="U1117" i="2"/>
  <c r="U1187" i="2" s="1"/>
  <c r="W1135" i="2"/>
  <c r="W1205" i="2" s="1"/>
  <c r="AE1114" i="2"/>
  <c r="AE1184" i="2" s="1"/>
  <c r="AF1123" i="2"/>
  <c r="AF1193" i="2" s="1"/>
  <c r="AG1132" i="2"/>
  <c r="AG1202" i="2" s="1"/>
  <c r="S1116" i="2"/>
  <c r="S1186" i="2" s="1"/>
  <c r="M1126" i="2"/>
  <c r="M1196" i="2" s="1"/>
  <c r="N1135" i="2"/>
  <c r="N1205" i="2" s="1"/>
  <c r="Y1123" i="2"/>
  <c r="Y1193" i="2" s="1"/>
  <c r="AE1116" i="2"/>
  <c r="AE1186" i="2" s="1"/>
  <c r="P1115" i="2"/>
  <c r="P1185" i="2" s="1"/>
  <c r="Q1124" i="2"/>
  <c r="Q1194" i="2" s="1"/>
  <c r="R1133" i="2"/>
  <c r="R1203" i="2" s="1"/>
  <c r="U1113" i="2"/>
  <c r="U1183" i="2" s="1"/>
  <c r="V1122" i="2"/>
  <c r="V1192" i="2" s="1"/>
  <c r="W1131" i="2"/>
  <c r="W1201" i="2" s="1"/>
  <c r="AF1119" i="2"/>
  <c r="AF1189" i="2" s="1"/>
  <c r="AG1128" i="2"/>
  <c r="AG1198" i="2" s="1"/>
  <c r="M1122" i="2"/>
  <c r="M1192" i="2" s="1"/>
  <c r="N1131" i="2"/>
  <c r="N1201" i="2" s="1"/>
  <c r="AE1128" i="2"/>
  <c r="AE1198" i="2" s="1"/>
  <c r="Q1112" i="2"/>
  <c r="Q1182" i="2" s="1"/>
  <c r="W1111" i="2"/>
  <c r="W1181" i="2" s="1"/>
  <c r="X1120" i="2"/>
  <c r="X1190" i="2" s="1"/>
  <c r="Y1129" i="2"/>
  <c r="Y1199" i="2" s="1"/>
  <c r="Z1138" i="2"/>
  <c r="Z1208" i="2" s="1"/>
  <c r="AH1117" i="2"/>
  <c r="AH1187" i="2" s="1"/>
  <c r="AC1136" i="2"/>
  <c r="AC1206" i="2" s="1"/>
  <c r="Q1138" i="2"/>
  <c r="Q1208" i="2" s="1"/>
  <c r="AA1117" i="2"/>
  <c r="AA1187" i="2" s="1"/>
  <c r="V1136" i="2"/>
  <c r="V1206" i="2" s="1"/>
  <c r="AE1124" i="2"/>
  <c r="AE1194" i="2" s="1"/>
  <c r="M1114" i="2"/>
  <c r="M1184" i="2" s="1"/>
  <c r="AE1132" i="2"/>
  <c r="AE1202" i="2" s="1"/>
  <c r="AC1112" i="2"/>
  <c r="AC1182" i="2" s="1"/>
  <c r="AD1121" i="2"/>
  <c r="AD1191" i="2" s="1"/>
  <c r="AE1130" i="2"/>
  <c r="AE1200" i="2" s="1"/>
  <c r="R1123" i="2"/>
  <c r="R1193" i="2" s="1"/>
  <c r="S1132" i="2"/>
  <c r="S1202" i="2" s="1"/>
  <c r="W1121" i="2"/>
  <c r="W1191" i="2" s="1"/>
  <c r="Z1132" i="2"/>
  <c r="Z1202" i="2" s="1"/>
  <c r="AC1114" i="2"/>
  <c r="AC1184" i="2" s="1"/>
  <c r="AC1130" i="2"/>
  <c r="AC1200" i="2" s="1"/>
  <c r="R1117" i="2"/>
  <c r="R1187" i="2" s="1"/>
  <c r="S1126" i="2"/>
  <c r="S1196" i="2" s="1"/>
  <c r="M1136" i="2"/>
  <c r="M1206" i="2" s="1"/>
  <c r="W1115" i="2"/>
  <c r="W1185" i="2" s="1"/>
  <c r="AI1130" i="2"/>
  <c r="AI1200" i="2" s="1"/>
  <c r="N1115" i="2"/>
  <c r="N1185" i="2" s="1"/>
  <c r="Z1112" i="2"/>
  <c r="Z1182" i="2" s="1"/>
  <c r="AF1121" i="2"/>
  <c r="AF1191" i="2" s="1"/>
  <c r="AG1130" i="2"/>
  <c r="AG1200" i="2" s="1"/>
  <c r="O1134" i="2"/>
  <c r="O1204" i="2" s="1"/>
  <c r="Z1122" i="2"/>
  <c r="Z1192" i="2" s="1"/>
  <c r="AD1129" i="2"/>
  <c r="AD1199" i="2" s="1"/>
  <c r="Q1122" i="2"/>
  <c r="Q1192" i="2" s="1"/>
  <c r="U1111" i="2"/>
  <c r="U1181" i="2" s="1"/>
  <c r="W1129" i="2"/>
  <c r="W1199" i="2" s="1"/>
  <c r="AF1117" i="2"/>
  <c r="AF1187" i="2" s="1"/>
  <c r="AH1135" i="2"/>
  <c r="AH1205" i="2" s="1"/>
  <c r="S1118" i="2"/>
  <c r="S1188" i="2" s="1"/>
  <c r="O1130" i="2"/>
  <c r="O1200" i="2" s="1"/>
  <c r="V1114" i="2"/>
  <c r="V1184" i="2" s="1"/>
  <c r="W1123" i="2"/>
  <c r="W1193" i="2" s="1"/>
  <c r="X1132" i="2"/>
  <c r="X1202" i="2" s="1"/>
  <c r="AF1111" i="2"/>
  <c r="AF1181" i="2" s="1"/>
  <c r="AG1120" i="2"/>
  <c r="AG1190" i="2" s="1"/>
  <c r="N1123" i="2"/>
  <c r="N1193" i="2" s="1"/>
  <c r="Y1111" i="2"/>
  <c r="Y1181" i="2" s="1"/>
  <c r="Z1120" i="2"/>
  <c r="Z1190" i="2" s="1"/>
  <c r="U1139" i="2"/>
  <c r="U1209" i="2" s="1"/>
  <c r="AD1127" i="2"/>
  <c r="AD1197" i="2" s="1"/>
  <c r="P1111" i="2"/>
  <c r="P1181" i="2" s="1"/>
  <c r="P1119" i="2"/>
  <c r="P1189" i="2" s="1"/>
  <c r="N1133" i="2"/>
  <c r="N1203" i="2" s="1"/>
  <c r="Y1121" i="2"/>
  <c r="Y1191" i="2" s="1"/>
  <c r="Z1130" i="2"/>
  <c r="Z1200" i="2" s="1"/>
  <c r="M1128" i="2"/>
  <c r="M1198" i="2" s="1"/>
  <c r="AI1269" i="2" l="1"/>
  <c r="AI1339" i="2" s="1"/>
  <c r="Z1280" i="2"/>
  <c r="Z1350" i="2" s="1"/>
  <c r="Q1275" i="2"/>
  <c r="Q1345" i="2" s="1"/>
  <c r="Q1280" i="2"/>
  <c r="Q1350" i="2" s="1"/>
  <c r="U1131" i="2"/>
  <c r="U1201" i="2" s="1"/>
  <c r="S1271" i="2"/>
  <c r="S1341" i="2" s="1"/>
  <c r="X1136" i="2"/>
  <c r="X1206" i="2" s="1"/>
  <c r="U1135" i="2"/>
  <c r="U1205" i="2" s="1"/>
  <c r="U1240" i="2" s="1"/>
  <c r="U1486" i="2" s="1"/>
  <c r="S1134" i="2"/>
  <c r="S1204" i="2" s="1"/>
  <c r="S1239" i="2" s="1"/>
  <c r="S1485" i="2" s="1"/>
  <c r="AE1271" i="2"/>
  <c r="AE1341" i="2" s="1"/>
  <c r="AF1274" i="2"/>
  <c r="AF1344" i="2" s="1"/>
  <c r="U1262" i="2"/>
  <c r="U1332" i="2" s="1"/>
  <c r="AA1262" i="2"/>
  <c r="AA1332" i="2" s="1"/>
  <c r="AF1139" i="2"/>
  <c r="AF1209" i="2" s="1"/>
  <c r="X1126" i="2"/>
  <c r="X1196" i="2" s="1"/>
  <c r="V1273" i="2"/>
  <c r="V1343" i="2" s="1"/>
  <c r="AA1268" i="2"/>
  <c r="AA1338" i="2" s="1"/>
  <c r="V1279" i="2"/>
  <c r="V1349" i="2" s="1"/>
  <c r="AF1268" i="2"/>
  <c r="AF1338" i="2" s="1"/>
  <c r="AC1273" i="2"/>
  <c r="AC1343" i="2" s="1"/>
  <c r="P1280" i="2"/>
  <c r="P1350" i="2" s="1"/>
  <c r="AE1275" i="2"/>
  <c r="AE1345" i="2" s="1"/>
  <c r="U1127" i="2"/>
  <c r="U1197" i="2" s="1"/>
  <c r="AH1137" i="2"/>
  <c r="AH1207" i="2" s="1"/>
  <c r="AH1242" i="2" s="1"/>
  <c r="M1134" i="2"/>
  <c r="M1204" i="2" s="1"/>
  <c r="M1239" i="2" s="1"/>
  <c r="M1485" i="2" s="1"/>
  <c r="P1276" i="2"/>
  <c r="P1346" i="2" s="1"/>
  <c r="R1272" i="2"/>
  <c r="R1342" i="2" s="1"/>
  <c r="O1275" i="2"/>
  <c r="O1345" i="2" s="1"/>
  <c r="W1262" i="2"/>
  <c r="W1332" i="2" s="1"/>
  <c r="Y1274" i="2"/>
  <c r="Y1344" i="2" s="1"/>
  <c r="X1269" i="2"/>
  <c r="X1339" i="2" s="1"/>
  <c r="X1114" i="2"/>
  <c r="X1184" i="2" s="1"/>
  <c r="V1259" i="2"/>
  <c r="V1329" i="2" s="1"/>
  <c r="V1251" i="2"/>
  <c r="V1321" i="2" s="1"/>
  <c r="U1256" i="2"/>
  <c r="U1326" i="2" s="1"/>
  <c r="AE1251" i="2"/>
  <c r="AE1321" i="2" s="1"/>
  <c r="Y1252" i="2"/>
  <c r="Y1322" i="2" s="1"/>
  <c r="P1258" i="2"/>
  <c r="P1328" i="2" s="1"/>
  <c r="M1253" i="2"/>
  <c r="M1323" i="2" s="1"/>
  <c r="R1252" i="2"/>
  <c r="R1322" i="2" s="1"/>
  <c r="X1253" i="2"/>
  <c r="X1323" i="2" s="1"/>
  <c r="Z1257" i="2"/>
  <c r="Z1327" i="2" s="1"/>
  <c r="AG1253" i="2"/>
  <c r="AG1323" i="2" s="1"/>
  <c r="AG1257" i="2"/>
  <c r="AG1327" i="2" s="1"/>
  <c r="AH1111" i="2"/>
  <c r="AH1181" i="2" s="1"/>
  <c r="AH1216" i="2" s="1"/>
  <c r="AH1462" i="2" s="1"/>
  <c r="R1258" i="2"/>
  <c r="R1328" i="2" s="1"/>
  <c r="R1113" i="2"/>
  <c r="R1183" i="2" s="1"/>
  <c r="R1218" i="2" s="1"/>
  <c r="R1464" i="2" s="1"/>
  <c r="P1260" i="2"/>
  <c r="P1330" i="2" s="1"/>
  <c r="S1261" i="2"/>
  <c r="S1331" i="2" s="1"/>
  <c r="P1252" i="2"/>
  <c r="P1322" i="2" s="1"/>
  <c r="AF1113" i="2"/>
  <c r="AF1183" i="2" s="1"/>
  <c r="O1118" i="2"/>
  <c r="O1188" i="2" s="1"/>
  <c r="O1223" i="2" s="1"/>
  <c r="O1469" i="2" s="1"/>
  <c r="Y1115" i="2"/>
  <c r="Y1185" i="2" s="1"/>
  <c r="Y1220" i="2" s="1"/>
  <c r="Y1466" i="2" s="1"/>
  <c r="O1122" i="2"/>
  <c r="O1192" i="2" s="1"/>
  <c r="O1227" i="2" s="1"/>
  <c r="AI1134" i="2"/>
  <c r="AI1204" i="2" s="1"/>
  <c r="AI1239" i="2" s="1"/>
  <c r="AI1485" i="2" s="1"/>
  <c r="AI1251" i="2"/>
  <c r="AI1321" i="2" s="1"/>
  <c r="AF1270" i="2"/>
  <c r="AF1340" i="2" s="1"/>
  <c r="AH1252" i="2"/>
  <c r="AH1322" i="2" s="1"/>
  <c r="AC1275" i="2"/>
  <c r="AC1345" i="2" s="1"/>
  <c r="Q1259" i="2"/>
  <c r="Q1329" i="2" s="1"/>
  <c r="O1251" i="2"/>
  <c r="O1321" i="2" s="1"/>
  <c r="N1258" i="2"/>
  <c r="N1328" i="2" s="1"/>
  <c r="AA1264" i="2"/>
  <c r="AA1334" i="2" s="1"/>
  <c r="AA1121" i="2"/>
  <c r="AA1191" i="2" s="1"/>
  <c r="AA1226" i="2" s="1"/>
  <c r="AA1472" i="2" s="1"/>
  <c r="Q1116" i="2"/>
  <c r="Q1186" i="2" s="1"/>
  <c r="Q1221" i="2" s="1"/>
  <c r="Q1467" i="2" s="1"/>
  <c r="AF1256" i="2"/>
  <c r="AF1326" i="2" s="1"/>
  <c r="AA1256" i="2"/>
  <c r="AA1326" i="2" s="1"/>
  <c r="O1253" i="2"/>
  <c r="O1323" i="2" s="1"/>
  <c r="V1112" i="2"/>
  <c r="V1182" i="2" s="1"/>
  <c r="V1217" i="2" s="1"/>
  <c r="V1463" i="2" s="1"/>
  <c r="O1112" i="2"/>
  <c r="O1182" i="2" s="1"/>
  <c r="O1217" i="2" s="1"/>
  <c r="O1463" i="2" s="1"/>
  <c r="S1120" i="2"/>
  <c r="S1190" i="2" s="1"/>
  <c r="R1268" i="2"/>
  <c r="R1338" i="2" s="1"/>
  <c r="Q1261" i="2"/>
  <c r="Q1331" i="2" s="1"/>
  <c r="AG1261" i="2"/>
  <c r="AG1331" i="2" s="1"/>
  <c r="P1256" i="2"/>
  <c r="P1326" i="2" s="1"/>
  <c r="X1112" i="2"/>
  <c r="X1182" i="2" s="1"/>
  <c r="AE1112" i="2"/>
  <c r="AE1182" i="2" s="1"/>
  <c r="AE1217" i="2" s="1"/>
  <c r="AE1463" i="2" s="1"/>
  <c r="Q1255" i="2"/>
  <c r="Q1325" i="2" s="1"/>
  <c r="AH1123" i="2"/>
  <c r="AH1193" i="2" s="1"/>
  <c r="Y1268" i="2"/>
  <c r="Y1338" i="2" s="1"/>
  <c r="R1264" i="2"/>
  <c r="R1334" i="2" s="1"/>
  <c r="AC1267" i="2"/>
  <c r="AC1337" i="2" s="1"/>
  <c r="AC1277" i="2"/>
  <c r="AC1347" i="2" s="1"/>
  <c r="X1273" i="2"/>
  <c r="X1343" i="2" s="1"/>
  <c r="O1132" i="2"/>
  <c r="O1202" i="2" s="1"/>
  <c r="O1237" i="2" s="1"/>
  <c r="O1483" i="2" s="1"/>
  <c r="AF1272" i="2"/>
  <c r="AF1342" i="2" s="1"/>
  <c r="S1275" i="2"/>
  <c r="S1345" i="2" s="1"/>
  <c r="AC1265" i="2"/>
  <c r="AC1335" i="2" s="1"/>
  <c r="Q1279" i="2"/>
  <c r="Q1349" i="2" s="1"/>
  <c r="AI1263" i="2"/>
  <c r="AI1333" i="2" s="1"/>
  <c r="X1263" i="2"/>
  <c r="X1333" i="2" s="1"/>
  <c r="AD1278" i="2"/>
  <c r="AD1348" i="2" s="1"/>
  <c r="R1274" i="2"/>
  <c r="R1344" i="2" s="1"/>
  <c r="N1268" i="2"/>
  <c r="N1338" i="2" s="1"/>
  <c r="AF1276" i="2"/>
  <c r="AF1346" i="2" s="1"/>
  <c r="AA1280" i="2"/>
  <c r="AA1350" i="2" s="1"/>
  <c r="Y1280" i="2"/>
  <c r="Y1350" i="2" s="1"/>
  <c r="O1273" i="2"/>
  <c r="O1343" i="2" s="1"/>
  <c r="AC1667" i="2"/>
  <c r="Q1265" i="2"/>
  <c r="Q1335" i="2" s="1"/>
  <c r="M1132" i="2"/>
  <c r="M1202" i="2" s="1"/>
  <c r="M1237" i="2" s="1"/>
  <c r="M1483" i="2" s="1"/>
  <c r="Z1267" i="2"/>
  <c r="Z1337" i="2" s="1"/>
  <c r="S1122" i="2"/>
  <c r="S1192" i="2" s="1"/>
  <c r="S1227" i="2" s="1"/>
  <c r="S1473" i="2" s="1"/>
  <c r="Z1269" i="2"/>
  <c r="Z1339" i="2" s="1"/>
  <c r="AH1280" i="2"/>
  <c r="AH1350" i="2" s="1"/>
  <c r="U1276" i="2"/>
  <c r="U1346" i="2" s="1"/>
  <c r="N1278" i="2"/>
  <c r="N1348" i="2" s="1"/>
  <c r="X1130" i="2"/>
  <c r="X1200" i="2" s="1"/>
  <c r="X1235" i="2" s="1"/>
  <c r="X1481" i="2" s="1"/>
  <c r="AH1133" i="2"/>
  <c r="AH1203" i="2" s="1"/>
  <c r="AH1238" i="2" s="1"/>
  <c r="AH1484" i="2" s="1"/>
  <c r="P1133" i="2"/>
  <c r="P1203" i="2" s="1"/>
  <c r="P1238" i="2" s="1"/>
  <c r="P1484" i="2" s="1"/>
  <c r="AG1136" i="2"/>
  <c r="AG1206" i="2" s="1"/>
  <c r="W1278" i="2"/>
  <c r="W1348" i="2" s="1"/>
  <c r="O1668" i="2"/>
  <c r="R1119" i="2"/>
  <c r="R1189" i="2" s="1"/>
  <c r="R1224" i="2" s="1"/>
  <c r="R1470" i="2" s="1"/>
  <c r="S1259" i="2"/>
  <c r="S1329" i="2" s="1"/>
  <c r="AD1252" i="2"/>
  <c r="AD1322" i="2" s="1"/>
  <c r="AA1252" i="2"/>
  <c r="AA1322" i="2" s="1"/>
  <c r="Z1253" i="2"/>
  <c r="Z1323" i="2" s="1"/>
  <c r="AH1260" i="2"/>
  <c r="AH1330" i="2" s="1"/>
  <c r="S1255" i="2"/>
  <c r="S1325" i="2" s="1"/>
  <c r="Q1118" i="2"/>
  <c r="Q1188" i="2" s="1"/>
  <c r="Q1223" i="2" s="1"/>
  <c r="Q1469" i="2" s="1"/>
  <c r="Q1277" i="2"/>
  <c r="Q1347" i="2" s="1"/>
  <c r="Q1253" i="2"/>
  <c r="Q1323" i="2" s="1"/>
  <c r="AI1255" i="2"/>
  <c r="AI1325" i="2" s="1"/>
  <c r="AI1124" i="2"/>
  <c r="AI1194" i="2" s="1"/>
  <c r="AI1229" i="2" s="1"/>
  <c r="AI1475" i="2" s="1"/>
  <c r="AC1255" i="2"/>
  <c r="AC1325" i="2" s="1"/>
  <c r="O1124" i="2"/>
  <c r="O1194" i="2" s="1"/>
  <c r="O1229" i="2" s="1"/>
  <c r="O1475" i="2" s="1"/>
  <c r="N1121" i="2"/>
  <c r="N1191" i="2" s="1"/>
  <c r="N1226" i="2" s="1"/>
  <c r="N1472" i="2" s="1"/>
  <c r="W1113" i="2"/>
  <c r="W1183" i="2" s="1"/>
  <c r="W1218" i="2" s="1"/>
  <c r="AE1273" i="2"/>
  <c r="AE1343" i="2" s="1"/>
  <c r="Z1255" i="2"/>
  <c r="Z1325" i="2" s="1"/>
  <c r="AC1259" i="2"/>
  <c r="AC1329" i="2" s="1"/>
  <c r="S1277" i="2"/>
  <c r="S1347" i="2" s="1"/>
  <c r="AI1261" i="2"/>
  <c r="AI1331" i="2" s="1"/>
  <c r="AH1256" i="2"/>
  <c r="AH1326" i="2" s="1"/>
  <c r="O1120" i="2"/>
  <c r="O1190" i="2" s="1"/>
  <c r="O1225" i="2" s="1"/>
  <c r="O1471" i="2" s="1"/>
  <c r="S1251" i="2"/>
  <c r="S1321" i="2" s="1"/>
  <c r="O1279" i="2"/>
  <c r="O1349" i="2" s="1"/>
  <c r="AF1264" i="2"/>
  <c r="AF1334" i="2" s="1"/>
  <c r="AE1257" i="2"/>
  <c r="AE1327" i="2" s="1"/>
  <c r="I864" i="2"/>
  <c r="I1673" i="2" s="1"/>
  <c r="M1421" i="2"/>
  <c r="M1598" i="2" s="1"/>
  <c r="N1260" i="2"/>
  <c r="N1330" i="2" s="1"/>
  <c r="AI1280" i="2"/>
  <c r="AI1350" i="2" s="1"/>
  <c r="Q1668" i="2"/>
  <c r="AF1258" i="2"/>
  <c r="AF1328" i="2" s="1"/>
  <c r="U1264" i="2"/>
  <c r="U1334" i="2" s="1"/>
  <c r="P1278" i="2"/>
  <c r="P1348" i="2" s="1"/>
  <c r="Q1269" i="2"/>
  <c r="Q1339" i="2" s="1"/>
  <c r="Z1271" i="2"/>
  <c r="Z1341" i="2" s="1"/>
  <c r="X1280" i="2"/>
  <c r="X1350" i="2" s="1"/>
  <c r="Z1421" i="2"/>
  <c r="Z1598" i="2" s="1"/>
  <c r="X1265" i="2"/>
  <c r="X1335" i="2" s="1"/>
  <c r="Y1270" i="2"/>
  <c r="Y1340" i="2" s="1"/>
  <c r="AF1129" i="2"/>
  <c r="AF1199" i="2" s="1"/>
  <c r="AE1134" i="2"/>
  <c r="AE1204" i="2" s="1"/>
  <c r="AE1239" i="2" s="1"/>
  <c r="AE1485" i="2" s="1"/>
  <c r="AD1268" i="2"/>
  <c r="AD1338" i="2" s="1"/>
  <c r="AE1136" i="2"/>
  <c r="AE1206" i="2" s="1"/>
  <c r="AE1241" i="2" s="1"/>
  <c r="AE1487" i="2" s="1"/>
  <c r="AC1138" i="2"/>
  <c r="AC1208" i="2" s="1"/>
  <c r="W1272" i="2"/>
  <c r="W1342" i="2" s="1"/>
  <c r="AA1276" i="2"/>
  <c r="AA1346" i="2" s="1"/>
  <c r="Y1272" i="2"/>
  <c r="Y1342" i="2" s="1"/>
  <c r="W1274" i="2"/>
  <c r="W1344" i="2" s="1"/>
  <c r="V1265" i="2"/>
  <c r="V1335" i="2" s="1"/>
  <c r="AF1137" i="2"/>
  <c r="AF1207" i="2" s="1"/>
  <c r="AF1242" i="2" s="1"/>
  <c r="AF1488" i="2" s="1"/>
  <c r="P1137" i="2"/>
  <c r="P1207" i="2" s="1"/>
  <c r="P1242" i="2" s="1"/>
  <c r="P1488" i="2" s="1"/>
  <c r="W1133" i="2"/>
  <c r="W1203" i="2" s="1"/>
  <c r="AE1265" i="2"/>
  <c r="AE1335" i="2" s="1"/>
  <c r="O1280" i="2"/>
  <c r="O1350" i="2" s="1"/>
  <c r="X1275" i="2"/>
  <c r="X1345" i="2" s="1"/>
  <c r="X1421" i="2"/>
  <c r="X1598" i="2" s="1"/>
  <c r="Y1137" i="2"/>
  <c r="Y1207" i="2" s="1"/>
  <c r="Y1242" i="2" s="1"/>
  <c r="Y1488" i="2" s="1"/>
  <c r="AG1271" i="2"/>
  <c r="AG1341" i="2" s="1"/>
  <c r="AE1279" i="2"/>
  <c r="AE1349" i="2" s="1"/>
  <c r="P1270" i="2"/>
  <c r="P1340" i="2" s="1"/>
  <c r="AI1132" i="2"/>
  <c r="AI1202" i="2" s="1"/>
  <c r="AI1237" i="2" s="1"/>
  <c r="AI1483" i="2" s="1"/>
  <c r="AA1137" i="2"/>
  <c r="AA1207" i="2" s="1"/>
  <c r="AG1267" i="2"/>
  <c r="AG1337" i="2" s="1"/>
  <c r="N1266" i="2"/>
  <c r="N1336" i="2" s="1"/>
  <c r="AC1269" i="2"/>
  <c r="AC1339" i="2" s="1"/>
  <c r="AG1122" i="2"/>
  <c r="AG1192" i="2" s="1"/>
  <c r="AG1227" i="2" s="1"/>
  <c r="AC1263" i="2"/>
  <c r="AC1333" i="2" s="1"/>
  <c r="S1263" i="2"/>
  <c r="S1333" i="2" s="1"/>
  <c r="R1262" i="2"/>
  <c r="R1332" i="2" s="1"/>
  <c r="Q1263" i="2"/>
  <c r="Q1333" i="2" s="1"/>
  <c r="X1124" i="2"/>
  <c r="X1194" i="2" s="1"/>
  <c r="X1229" i="2" s="1"/>
  <c r="AE1263" i="2"/>
  <c r="AE1333" i="2" s="1"/>
  <c r="Z1128" i="2"/>
  <c r="Z1198" i="2" s="1"/>
  <c r="Z1233" i="2" s="1"/>
  <c r="Z1479" i="2" s="1"/>
  <c r="V1116" i="2"/>
  <c r="V1186" i="2" s="1"/>
  <c r="V1221" i="2" s="1"/>
  <c r="V1467" i="2" s="1"/>
  <c r="X1122" i="2"/>
  <c r="X1192" i="2" s="1"/>
  <c r="X1227" i="2" s="1"/>
  <c r="X1473" i="2" s="1"/>
  <c r="AD1254" i="2"/>
  <c r="AD1324" i="2" s="1"/>
  <c r="M1265" i="2"/>
  <c r="M1335" i="2" s="1"/>
  <c r="X1271" i="2"/>
  <c r="X1341" i="2" s="1"/>
  <c r="O1261" i="2"/>
  <c r="O1331" i="2" s="1"/>
  <c r="N1117" i="2"/>
  <c r="N1187" i="2" s="1"/>
  <c r="N1222" i="2" s="1"/>
  <c r="N1468" i="2" s="1"/>
  <c r="S1112" i="2"/>
  <c r="S1182" i="2" s="1"/>
  <c r="S1217" i="2" s="1"/>
  <c r="S1463" i="2" s="1"/>
  <c r="M1255" i="2"/>
  <c r="M1325" i="2" s="1"/>
  <c r="R1260" i="2"/>
  <c r="R1330" i="2" s="1"/>
  <c r="Y1256" i="2"/>
  <c r="Y1326" i="2" s="1"/>
  <c r="AA1254" i="2"/>
  <c r="AA1324" i="2" s="1"/>
  <c r="W1258" i="2"/>
  <c r="W1328" i="2" s="1"/>
  <c r="P1254" i="2"/>
  <c r="P1324" i="2" s="1"/>
  <c r="AA1129" i="2"/>
  <c r="AA1199" i="2" s="1"/>
  <c r="AG1134" i="2"/>
  <c r="AG1204" i="2" s="1"/>
  <c r="AF1280" i="2"/>
  <c r="AF1350" i="2" s="1"/>
  <c r="O1267" i="2"/>
  <c r="O1337" i="2" s="1"/>
  <c r="P1264" i="2"/>
  <c r="P1334" i="2" s="1"/>
  <c r="AA1278" i="2"/>
  <c r="AA1348" i="2" s="1"/>
  <c r="Z1265" i="2"/>
  <c r="Z1335" i="2" s="1"/>
  <c r="V1280" i="2"/>
  <c r="V1350" i="2" s="1"/>
  <c r="U1260" i="2"/>
  <c r="U1330" i="2" s="1"/>
  <c r="S1279" i="2"/>
  <c r="S1349" i="2" s="1"/>
  <c r="AD1264" i="2"/>
  <c r="AD1334" i="2" s="1"/>
  <c r="M1259" i="2"/>
  <c r="M1329" i="2" s="1"/>
  <c r="AH1421" i="2"/>
  <c r="AH1598" i="2" s="1"/>
  <c r="AD1115" i="2"/>
  <c r="AD1185" i="2" s="1"/>
  <c r="AD1220" i="2" s="1"/>
  <c r="AD1466" i="2" s="1"/>
  <c r="U1123" i="2"/>
  <c r="U1193" i="2" s="1"/>
  <c r="U1228" i="2" s="1"/>
  <c r="U1474" i="2" s="1"/>
  <c r="O1136" i="2"/>
  <c r="O1206" i="2" s="1"/>
  <c r="O1241" i="2" s="1"/>
  <c r="O1487" i="2" s="1"/>
  <c r="AC1124" i="2"/>
  <c r="AC1194" i="2" s="1"/>
  <c r="AF1125" i="2"/>
  <c r="AF1195" i="2" s="1"/>
  <c r="AF1230" i="2" s="1"/>
  <c r="AF1476" i="2" s="1"/>
  <c r="AF1260" i="2"/>
  <c r="AF1330" i="2" s="1"/>
  <c r="X1251" i="2"/>
  <c r="X1321" i="2" s="1"/>
  <c r="U1272" i="2"/>
  <c r="U1342" i="2" s="1"/>
  <c r="AG1265" i="2"/>
  <c r="AG1335" i="2" s="1"/>
  <c r="AF1266" i="2"/>
  <c r="AF1336" i="2" s="1"/>
  <c r="U1121" i="2"/>
  <c r="U1191" i="2" s="1"/>
  <c r="AG1259" i="2"/>
  <c r="AG1329" i="2" s="1"/>
  <c r="AG1251" i="2"/>
  <c r="AG1321" i="2" s="1"/>
  <c r="V1269" i="2"/>
  <c r="V1339" i="2" s="1"/>
  <c r="Q1251" i="2"/>
  <c r="Q1321" i="2" s="1"/>
  <c r="AH1268" i="2"/>
  <c r="AH1338" i="2" s="1"/>
  <c r="AC1279" i="2"/>
  <c r="AC1349" i="2" s="1"/>
  <c r="X1138" i="2"/>
  <c r="X1208" i="2" s="1"/>
  <c r="X1243" i="2" s="1"/>
  <c r="X1489" i="2" s="1"/>
  <c r="AF1252" i="2"/>
  <c r="AF1322" i="2" s="1"/>
  <c r="AH1272" i="2"/>
  <c r="AH1342" i="2" s="1"/>
  <c r="U1268" i="2"/>
  <c r="U1338" i="2" s="1"/>
  <c r="X1257" i="2"/>
  <c r="X1327" i="2" s="1"/>
  <c r="W1270" i="2"/>
  <c r="W1340" i="2" s="1"/>
  <c r="AG1112" i="2"/>
  <c r="AG1182" i="2" s="1"/>
  <c r="AG1217" i="2" s="1"/>
  <c r="AF1133" i="2"/>
  <c r="AF1203" i="2" s="1"/>
  <c r="AF1238" i="2" s="1"/>
  <c r="N1113" i="2"/>
  <c r="N1183" i="2" s="1"/>
  <c r="V1255" i="2"/>
  <c r="V1325" i="2" s="1"/>
  <c r="R1280" i="2"/>
  <c r="R1350" i="2" s="1"/>
  <c r="M1267" i="2"/>
  <c r="M1337" i="2" s="1"/>
  <c r="S1253" i="2"/>
  <c r="S1323" i="2" s="1"/>
  <c r="U1270" i="2"/>
  <c r="U1340" i="2" s="1"/>
  <c r="Z1279" i="2"/>
  <c r="Z1349" i="2" s="1"/>
  <c r="Y1119" i="2"/>
  <c r="Y1189" i="2" s="1"/>
  <c r="Y1224" i="2" s="1"/>
  <c r="V1126" i="2"/>
  <c r="V1196" i="2" s="1"/>
  <c r="V1231" i="2" s="1"/>
  <c r="V1477" i="2" s="1"/>
  <c r="O1126" i="2"/>
  <c r="O1196" i="2" s="1"/>
  <c r="Z1136" i="2"/>
  <c r="Z1206" i="2" s="1"/>
  <c r="Z1241" i="2" s="1"/>
  <c r="Z1487" i="2" s="1"/>
  <c r="AG1114" i="2"/>
  <c r="AG1184" i="2" s="1"/>
  <c r="AG1219" i="2" s="1"/>
  <c r="N1270" i="2"/>
  <c r="N1340" i="2" s="1"/>
  <c r="Y1278" i="2"/>
  <c r="Y1348" i="2" s="1"/>
  <c r="AD1258" i="2"/>
  <c r="AD1328" i="2" s="1"/>
  <c r="W1254" i="2"/>
  <c r="W1324" i="2" s="1"/>
  <c r="AA1260" i="2"/>
  <c r="AA1330" i="2" s="1"/>
  <c r="AG1277" i="2"/>
  <c r="AG1347" i="2" s="1"/>
  <c r="V1267" i="2"/>
  <c r="V1337" i="2" s="1"/>
  <c r="O1271" i="2"/>
  <c r="O1341" i="2" s="1"/>
  <c r="M1273" i="2"/>
  <c r="M1343" i="2" s="1"/>
  <c r="AD1276" i="2"/>
  <c r="AD1346" i="2" s="1"/>
  <c r="AC1257" i="2"/>
  <c r="AC1327" i="2" s="1"/>
  <c r="AF1421" i="2"/>
  <c r="AF1598" i="2" s="1"/>
  <c r="AG1118" i="2"/>
  <c r="AG1188" i="2" s="1"/>
  <c r="AG1126" i="2"/>
  <c r="AG1196" i="2" s="1"/>
  <c r="AG1231" i="2" s="1"/>
  <c r="AG1477" i="2" s="1"/>
  <c r="N1254" i="2"/>
  <c r="N1324" i="2" s="1"/>
  <c r="U1278" i="2"/>
  <c r="U1348" i="2" s="1"/>
  <c r="Y1264" i="2"/>
  <c r="Y1334" i="2" s="1"/>
  <c r="R1276" i="2"/>
  <c r="R1346" i="2" s="1"/>
  <c r="O1259" i="2"/>
  <c r="O1329" i="2" s="1"/>
  <c r="M1277" i="2"/>
  <c r="M1347" i="2" s="1"/>
  <c r="M1280" i="2"/>
  <c r="M1350" i="2" s="1"/>
  <c r="AE1277" i="2"/>
  <c r="AE1347" i="2" s="1"/>
  <c r="AA1270" i="2"/>
  <c r="AA1340" i="2" s="1"/>
  <c r="AE1269" i="2"/>
  <c r="AE1339" i="2" s="1"/>
  <c r="Q1257" i="2"/>
  <c r="Q1327" i="2" s="1"/>
  <c r="AH1274" i="2"/>
  <c r="AH1344" i="2" s="1"/>
  <c r="AD1270" i="2"/>
  <c r="AD1340" i="2" s="1"/>
  <c r="AC1118" i="2"/>
  <c r="AC1188" i="2" s="1"/>
  <c r="AC1223" i="2" s="1"/>
  <c r="AC1469" i="2" s="1"/>
  <c r="M1116" i="2"/>
  <c r="M1186" i="2" s="1"/>
  <c r="M1221" i="2" s="1"/>
  <c r="M1467" i="2" s="1"/>
  <c r="AD1119" i="2"/>
  <c r="AD1189" i="2" s="1"/>
  <c r="AD1224" i="2" s="1"/>
  <c r="AD1470" i="2" s="1"/>
  <c r="AA1127" i="2"/>
  <c r="AA1197" i="2" s="1"/>
  <c r="U1133" i="2"/>
  <c r="U1203" i="2" s="1"/>
  <c r="U1238" i="2" s="1"/>
  <c r="U1484" i="2" s="1"/>
  <c r="V1132" i="2"/>
  <c r="V1202" i="2" s="1"/>
  <c r="AD1131" i="2"/>
  <c r="AD1201" i="2" s="1"/>
  <c r="AD1236" i="2" s="1"/>
  <c r="AD1482" i="2" s="1"/>
  <c r="AH1119" i="2"/>
  <c r="AH1189" i="2" s="1"/>
  <c r="AH1224" i="2" s="1"/>
  <c r="AH1470" i="2" s="1"/>
  <c r="X1261" i="2"/>
  <c r="X1331" i="2" s="1"/>
  <c r="AI1271" i="2"/>
  <c r="AI1341" i="2" s="1"/>
  <c r="AH1258" i="2"/>
  <c r="AH1328" i="2" s="1"/>
  <c r="S1273" i="2"/>
  <c r="S1343" i="2" s="1"/>
  <c r="S1269" i="2"/>
  <c r="S1339" i="2" s="1"/>
  <c r="AD1272" i="2"/>
  <c r="AD1342" i="2" s="1"/>
  <c r="Z1263" i="2"/>
  <c r="Z1333" i="2" s="1"/>
  <c r="R1256" i="2"/>
  <c r="R1326" i="2" s="1"/>
  <c r="V1277" i="2"/>
  <c r="V1347" i="2" s="1"/>
  <c r="V1261" i="2"/>
  <c r="V1331" i="2" s="1"/>
  <c r="Q1273" i="2"/>
  <c r="Q1343" i="2" s="1"/>
  <c r="N1256" i="2"/>
  <c r="N1326" i="2" s="1"/>
  <c r="AG1263" i="2"/>
  <c r="AG1333" i="2" s="1"/>
  <c r="Z1275" i="2"/>
  <c r="Z1345" i="2" s="1"/>
  <c r="S1267" i="2"/>
  <c r="S1337" i="2" s="1"/>
  <c r="Y1276" i="2"/>
  <c r="Y1346" i="2" s="1"/>
  <c r="M1271" i="2"/>
  <c r="M1341" i="2" s="1"/>
  <c r="AI1273" i="2"/>
  <c r="AI1343" i="2" s="1"/>
  <c r="AF1254" i="2"/>
  <c r="AF1324" i="2" s="1"/>
  <c r="P1274" i="2"/>
  <c r="P1344" i="2" s="1"/>
  <c r="AG1269" i="2"/>
  <c r="AG1339" i="2" s="1"/>
  <c r="AC1251" i="2"/>
  <c r="AC1321" i="2" s="1"/>
  <c r="W1276" i="2"/>
  <c r="W1346" i="2" s="1"/>
  <c r="AI1126" i="2"/>
  <c r="AI1196" i="2" s="1"/>
  <c r="AI1231" i="2" s="1"/>
  <c r="X1134" i="2"/>
  <c r="X1204" i="2" s="1"/>
  <c r="X1239" i="2" s="1"/>
  <c r="X1485" i="2" s="1"/>
  <c r="W1139" i="2"/>
  <c r="W1209" i="2" s="1"/>
  <c r="W1244" i="2" s="1"/>
  <c r="AC1122" i="2"/>
  <c r="AC1192" i="2" s="1"/>
  <c r="AC1227" i="2" s="1"/>
  <c r="W1127" i="2"/>
  <c r="W1197" i="2" s="1"/>
  <c r="AE1126" i="2"/>
  <c r="AE1196" i="2" s="1"/>
  <c r="AE1231" i="2" s="1"/>
  <c r="AE1477" i="2" s="1"/>
  <c r="AH1125" i="2"/>
  <c r="AH1195" i="2" s="1"/>
  <c r="AH1230" i="2" s="1"/>
  <c r="AH1476" i="2" s="1"/>
  <c r="S1124" i="2"/>
  <c r="S1194" i="2" s="1"/>
  <c r="S1229" i="2" s="1"/>
  <c r="S1475" i="2" s="1"/>
  <c r="AH1262" i="2"/>
  <c r="AH1332" i="2" s="1"/>
  <c r="V1257" i="2"/>
  <c r="V1327" i="2" s="1"/>
  <c r="M1251" i="2"/>
  <c r="M1321" i="2" s="1"/>
  <c r="AC1271" i="2"/>
  <c r="AC1341" i="2" s="1"/>
  <c r="AD1274" i="2"/>
  <c r="AD1344" i="2" s="1"/>
  <c r="AE1253" i="2"/>
  <c r="AE1323" i="2" s="1"/>
  <c r="X1267" i="2"/>
  <c r="X1337" i="2" s="1"/>
  <c r="V1253" i="2"/>
  <c r="V1323" i="2" s="1"/>
  <c r="S1265" i="2"/>
  <c r="S1335" i="2" s="1"/>
  <c r="AI1279" i="2"/>
  <c r="AI1349" i="2" s="1"/>
  <c r="U1254" i="2"/>
  <c r="U1324" i="2" s="1"/>
  <c r="AD1260" i="2"/>
  <c r="AD1330" i="2" s="1"/>
  <c r="Y1262" i="2"/>
  <c r="Y1332" i="2" s="1"/>
  <c r="I1421" i="2"/>
  <c r="I1598" i="2" s="1"/>
  <c r="AH1121" i="2"/>
  <c r="AH1191" i="2" s="1"/>
  <c r="AH1226" i="2" s="1"/>
  <c r="AH1472" i="2" s="1"/>
  <c r="P1129" i="2"/>
  <c r="P1199" i="2" s="1"/>
  <c r="P1234" i="2" s="1"/>
  <c r="P1480" i="2" s="1"/>
  <c r="Q1128" i="2"/>
  <c r="Q1198" i="2" s="1"/>
  <c r="Q1233" i="2" s="1"/>
  <c r="Q1479" i="2" s="1"/>
  <c r="AI1122" i="2"/>
  <c r="AI1192" i="2" s="1"/>
  <c r="AI1227" i="2" s="1"/>
  <c r="AI1473" i="2" s="1"/>
  <c r="AD1117" i="2"/>
  <c r="AD1187" i="2" s="1"/>
  <c r="AD1222" i="2" s="1"/>
  <c r="AD1468" i="2" s="1"/>
  <c r="V1134" i="2"/>
  <c r="V1204" i="2" s="1"/>
  <c r="V1239" i="2" s="1"/>
  <c r="V1485" i="2" s="1"/>
  <c r="U1115" i="2"/>
  <c r="U1185" i="2" s="1"/>
  <c r="U1220" i="2" s="1"/>
  <c r="U1466" i="2" s="1"/>
  <c r="P1268" i="2"/>
  <c r="P1338" i="2" s="1"/>
  <c r="O1257" i="2"/>
  <c r="O1327" i="2" s="1"/>
  <c r="AA1266" i="2"/>
  <c r="AA1336" i="2" s="1"/>
  <c r="M1263" i="2"/>
  <c r="M1333" i="2" s="1"/>
  <c r="AH1276" i="2"/>
  <c r="AH1346" i="2" s="1"/>
  <c r="M1279" i="2"/>
  <c r="M1349" i="2" s="1"/>
  <c r="N1274" i="2"/>
  <c r="N1344" i="2" s="1"/>
  <c r="AA1457" i="2"/>
  <c r="AA1421" i="2"/>
  <c r="AA1598" i="2" s="1"/>
  <c r="U1457" i="2"/>
  <c r="U1421" i="2"/>
  <c r="U1598" i="2" s="1"/>
  <c r="S1457" i="2"/>
  <c r="S1421" i="2"/>
  <c r="S1598" i="2" s="1"/>
  <c r="N1457" i="2"/>
  <c r="N1421" i="2"/>
  <c r="N1598" i="2" s="1"/>
  <c r="Z824" i="2"/>
  <c r="Z859" i="2" s="1"/>
  <c r="Z1562" i="2" s="1"/>
  <c r="AI823" i="2"/>
  <c r="AI858" i="2" s="1"/>
  <c r="AI1561" i="2" s="1"/>
  <c r="AH1668" i="2"/>
  <c r="AH824" i="2"/>
  <c r="AH859" i="2" s="1"/>
  <c r="AH1562" i="2" s="1"/>
  <c r="AG1668" i="2"/>
  <c r="AG824" i="2"/>
  <c r="AG859" i="2" s="1"/>
  <c r="AG1562" i="2" s="1"/>
  <c r="U824" i="2"/>
  <c r="U859" i="2" s="1"/>
  <c r="U1562" i="2" s="1"/>
  <c r="AE824" i="2"/>
  <c r="AE859" i="2" s="1"/>
  <c r="AE1562" i="2" s="1"/>
  <c r="M824" i="2"/>
  <c r="M859" i="2" s="1"/>
  <c r="M1562" i="2" s="1"/>
  <c r="X823" i="2"/>
  <c r="X858" i="2" s="1"/>
  <c r="X1561" i="2" s="1"/>
  <c r="V1667" i="2"/>
  <c r="V823" i="2"/>
  <c r="V858" i="2" s="1"/>
  <c r="V1561" i="2" s="1"/>
  <c r="AI1668" i="2"/>
  <c r="AI824" i="2"/>
  <c r="AI859" i="2" s="1"/>
  <c r="AI1562" i="2" s="1"/>
  <c r="AA1668" i="2"/>
  <c r="AA824" i="2"/>
  <c r="AA859" i="2" s="1"/>
  <c r="AA1562" i="2" s="1"/>
  <c r="Y1668" i="2"/>
  <c r="Y824" i="2"/>
  <c r="Y859" i="2" s="1"/>
  <c r="Y1562" i="2" s="1"/>
  <c r="X1668" i="2"/>
  <c r="X824" i="2"/>
  <c r="X859" i="2" s="1"/>
  <c r="X1562" i="2" s="1"/>
  <c r="AF824" i="2"/>
  <c r="AF859" i="2" s="1"/>
  <c r="AF1562" i="2" s="1"/>
  <c r="AD824" i="2"/>
  <c r="AD859" i="2" s="1"/>
  <c r="AD1562" i="2" s="1"/>
  <c r="V824" i="2"/>
  <c r="V859" i="2" s="1"/>
  <c r="V1562" i="2" s="1"/>
  <c r="AG1667" i="2"/>
  <c r="AG823" i="2"/>
  <c r="AG858" i="2" s="1"/>
  <c r="AG1561" i="2" s="1"/>
  <c r="M823" i="2"/>
  <c r="M858" i="2" s="1"/>
  <c r="M1561" i="2" s="1"/>
  <c r="Z823" i="2"/>
  <c r="Z858" i="2" s="1"/>
  <c r="Z1561" i="2" s="1"/>
  <c r="R1668" i="2"/>
  <c r="R824" i="2"/>
  <c r="R859" i="2" s="1"/>
  <c r="R1562" i="2" s="1"/>
  <c r="AE823" i="2"/>
  <c r="AE858" i="2" s="1"/>
  <c r="AE1561" i="2" s="1"/>
  <c r="W824" i="2"/>
  <c r="W859" i="2" s="1"/>
  <c r="W1562" i="2" s="1"/>
  <c r="K819" i="2"/>
  <c r="K854" i="2" s="1"/>
  <c r="K1557" i="2" s="1"/>
  <c r="H822" i="2"/>
  <c r="H857" i="2" s="1"/>
  <c r="H1560" i="2" s="1"/>
  <c r="F804" i="2"/>
  <c r="F839" i="2" s="1"/>
  <c r="F1542" i="2" s="1"/>
  <c r="J822" i="2"/>
  <c r="J857" i="2" s="1"/>
  <c r="J1560" i="2" s="1"/>
  <c r="I813" i="2"/>
  <c r="I848" i="2" s="1"/>
  <c r="I1551" i="2" s="1"/>
  <c r="E815" i="2"/>
  <c r="E850" i="2" s="1"/>
  <c r="E1553" i="2" s="1"/>
  <c r="I797" i="2"/>
  <c r="I832" i="2" s="1"/>
  <c r="I1535" i="2" s="1"/>
  <c r="J818" i="2"/>
  <c r="J853" i="2" s="1"/>
  <c r="J1556" i="2" s="1"/>
  <c r="G821" i="2"/>
  <c r="G856" i="2" s="1"/>
  <c r="G1559" i="2" s="1"/>
  <c r="F812" i="2"/>
  <c r="F847" i="2" s="1"/>
  <c r="F1550" i="2" s="1"/>
  <c r="J794" i="2"/>
  <c r="J829" i="2" s="1"/>
  <c r="J1532" i="2" s="1"/>
  <c r="J814" i="2"/>
  <c r="J849" i="2" s="1"/>
  <c r="J1552" i="2" s="1"/>
  <c r="H818" i="2"/>
  <c r="H853" i="2" s="1"/>
  <c r="H1556" i="2" s="1"/>
  <c r="J798" i="2"/>
  <c r="J833" i="2" s="1"/>
  <c r="J1536" i="2" s="1"/>
  <c r="I819" i="2"/>
  <c r="I854" i="2" s="1"/>
  <c r="I1557" i="2" s="1"/>
  <c r="F802" i="2"/>
  <c r="F837" i="2" s="1"/>
  <c r="F1540" i="2" s="1"/>
  <c r="I809" i="2"/>
  <c r="I844" i="2" s="1"/>
  <c r="I1547" i="2" s="1"/>
  <c r="I799" i="2"/>
  <c r="I834" i="2" s="1"/>
  <c r="I1537" i="2" s="1"/>
  <c r="K813" i="2"/>
  <c r="K848" i="2" s="1"/>
  <c r="K1551" i="2" s="1"/>
  <c r="G813" i="2"/>
  <c r="G848" i="2" s="1"/>
  <c r="G1551" i="2" s="1"/>
  <c r="H800" i="2"/>
  <c r="H835" i="2" s="1"/>
  <c r="H1538" i="2" s="1"/>
  <c r="K805" i="2"/>
  <c r="K840" i="2" s="1"/>
  <c r="K1543" i="2" s="1"/>
  <c r="I817" i="2"/>
  <c r="I852" i="2" s="1"/>
  <c r="I1555" i="2" s="1"/>
  <c r="H808" i="2"/>
  <c r="H843" i="2" s="1"/>
  <c r="H1546" i="2" s="1"/>
  <c r="F820" i="2"/>
  <c r="F855" i="2" s="1"/>
  <c r="F1558" i="2" s="1"/>
  <c r="E811" i="2"/>
  <c r="E846" i="2" s="1"/>
  <c r="E1549" i="2" s="1"/>
  <c r="J802" i="2"/>
  <c r="J837" i="2" s="1"/>
  <c r="J1540" i="2" s="1"/>
  <c r="J800" i="2"/>
  <c r="J835" i="2" s="1"/>
  <c r="J1538" i="2" s="1"/>
  <c r="H820" i="2"/>
  <c r="H855" i="2" s="1"/>
  <c r="H1558" i="2" s="1"/>
  <c r="G811" i="2"/>
  <c r="G846" i="2" s="1"/>
  <c r="G1549" i="2" s="1"/>
  <c r="K821" i="2"/>
  <c r="K856" i="2" s="1"/>
  <c r="K1559" i="2" s="1"/>
  <c r="J812" i="2"/>
  <c r="J847" i="2" s="1"/>
  <c r="J1550" i="2" s="1"/>
  <c r="I803" i="2"/>
  <c r="I838" i="2" s="1"/>
  <c r="I1541" i="2" s="1"/>
  <c r="G795" i="2"/>
  <c r="G830" i="2" s="1"/>
  <c r="G1533" i="2" s="1"/>
  <c r="I795" i="2"/>
  <c r="I830" i="2" s="1"/>
  <c r="I1533" i="2" s="1"/>
  <c r="H816" i="2"/>
  <c r="H851" i="2" s="1"/>
  <c r="H1554" i="2" s="1"/>
  <c r="G807" i="2"/>
  <c r="G842" i="2" s="1"/>
  <c r="G1545" i="2" s="1"/>
  <c r="E819" i="2"/>
  <c r="E854" i="2" s="1"/>
  <c r="E1557" i="2" s="1"/>
  <c r="K809" i="2"/>
  <c r="K844" i="2" s="1"/>
  <c r="K1547" i="2" s="1"/>
  <c r="I801" i="2"/>
  <c r="I836" i="2" s="1"/>
  <c r="I1539" i="2" s="1"/>
  <c r="K801" i="2"/>
  <c r="K836" i="2" s="1"/>
  <c r="K1539" i="2" s="1"/>
  <c r="I821" i="2"/>
  <c r="I856" i="2" s="1"/>
  <c r="I1559" i="2" s="1"/>
  <c r="H812" i="2"/>
  <c r="H847" i="2" s="1"/>
  <c r="H1550" i="2" s="1"/>
  <c r="G803" i="2"/>
  <c r="G838" i="2" s="1"/>
  <c r="G1541" i="2" s="1"/>
  <c r="F816" i="2"/>
  <c r="F851" i="2" s="1"/>
  <c r="F1554" i="2" s="1"/>
  <c r="E807" i="2"/>
  <c r="E842" i="2" s="1"/>
  <c r="E1545" i="2" s="1"/>
  <c r="H796" i="2"/>
  <c r="H831" i="2" s="1"/>
  <c r="H1534" i="2" s="1"/>
  <c r="J796" i="2"/>
  <c r="J831" i="2" s="1"/>
  <c r="J1534" i="2" s="1"/>
  <c r="G815" i="2"/>
  <c r="G850" i="2" s="1"/>
  <c r="G1553" i="2" s="1"/>
  <c r="E809" i="2"/>
  <c r="E844" i="2" s="1"/>
  <c r="E1547" i="2" s="1"/>
  <c r="H802" i="2"/>
  <c r="H837" i="2" s="1"/>
  <c r="H1540" i="2" s="1"/>
  <c r="J816" i="2"/>
  <c r="J851" i="2" s="1"/>
  <c r="J1554" i="2" s="1"/>
  <c r="E803" i="2"/>
  <c r="E838" i="2" s="1"/>
  <c r="E1541" i="2" s="1"/>
  <c r="I805" i="2"/>
  <c r="I840" i="2" s="1"/>
  <c r="I1543" i="2" s="1"/>
  <c r="E799" i="2"/>
  <c r="E834" i="2" s="1"/>
  <c r="E1537" i="2" s="1"/>
  <c r="I859" i="2"/>
  <c r="I1562" i="2" s="1"/>
  <c r="I1668" i="2"/>
  <c r="J1668" i="2"/>
  <c r="J859" i="2"/>
  <c r="J1562" i="2" s="1"/>
  <c r="K859" i="2"/>
  <c r="K1562" i="2" s="1"/>
  <c r="K1668" i="2"/>
  <c r="V1668" i="2"/>
  <c r="K864" i="2"/>
  <c r="K1673" i="2" s="1"/>
  <c r="E859" i="2"/>
  <c r="E1562" i="2" s="1"/>
  <c r="E1668" i="2"/>
  <c r="Y1226" i="2"/>
  <c r="Y1472" i="2" s="1"/>
  <c r="P1216" i="2"/>
  <c r="P1462" i="2" s="1"/>
  <c r="U1244" i="2"/>
  <c r="U1490" i="2" s="1"/>
  <c r="AF1216" i="2"/>
  <c r="AF1462" i="2" s="1"/>
  <c r="O1235" i="2"/>
  <c r="O1481" i="2" s="1"/>
  <c r="AG1223" i="2"/>
  <c r="AG1469" i="2" s="1"/>
  <c r="U1216" i="2"/>
  <c r="U1462" i="2" s="1"/>
  <c r="O1239" i="2"/>
  <c r="O1485" i="2" s="1"/>
  <c r="U1236" i="2"/>
  <c r="U1482" i="2" s="1"/>
  <c r="AI1235" i="2"/>
  <c r="AI1481" i="2" s="1"/>
  <c r="W1220" i="2"/>
  <c r="W1466" i="2" s="1"/>
  <c r="AC1235" i="2"/>
  <c r="AC1481" i="2" s="1"/>
  <c r="R1228" i="2"/>
  <c r="R1474" i="2" s="1"/>
  <c r="AC1217" i="2"/>
  <c r="AC1463" i="2" s="1"/>
  <c r="U1232" i="2"/>
  <c r="U1478" i="2" s="1"/>
  <c r="Q1243" i="2"/>
  <c r="Q1489" i="2" s="1"/>
  <c r="Z1243" i="2"/>
  <c r="Z1489" i="2" s="1"/>
  <c r="X1225" i="2"/>
  <c r="X1471" i="2" s="1"/>
  <c r="Q1217" i="2"/>
  <c r="Q1463" i="2" s="1"/>
  <c r="AE1233" i="2"/>
  <c r="AE1479" i="2" s="1"/>
  <c r="M1227" i="2"/>
  <c r="M1473" i="2" s="1"/>
  <c r="AG1233" i="2"/>
  <c r="AG1479" i="2" s="1"/>
  <c r="W1236" i="2"/>
  <c r="W1482" i="2" s="1"/>
  <c r="U1218" i="2"/>
  <c r="U1464" i="2" s="1"/>
  <c r="Q1229" i="2"/>
  <c r="Q1475" i="2" s="1"/>
  <c r="AG1239" i="2"/>
  <c r="AG1485" i="2" s="1"/>
  <c r="X1219" i="2"/>
  <c r="X1465" i="2" s="1"/>
  <c r="M1231" i="2"/>
  <c r="M1477" i="2" s="1"/>
  <c r="AG1237" i="2"/>
  <c r="AG1483" i="2" s="1"/>
  <c r="AE1219" i="2"/>
  <c r="AE1465" i="2" s="1"/>
  <c r="R1242" i="2"/>
  <c r="R1488" i="2" s="1"/>
  <c r="M1229" i="2"/>
  <c r="M1475" i="2" s="1"/>
  <c r="R1232" i="2"/>
  <c r="R1478" i="2" s="1"/>
  <c r="AI1243" i="2"/>
  <c r="AI1489" i="2" s="1"/>
  <c r="M1233" i="2"/>
  <c r="M1479" i="2" s="1"/>
  <c r="N1238" i="2"/>
  <c r="N1484" i="2" s="1"/>
  <c r="AD1232" i="2"/>
  <c r="AD1478" i="2" s="1"/>
  <c r="Z1225" i="2"/>
  <c r="Z1471" i="2" s="1"/>
  <c r="W1228" i="2"/>
  <c r="W1474" i="2" s="1"/>
  <c r="AF1222" i="2"/>
  <c r="AF1468" i="2" s="1"/>
  <c r="AD1234" i="2"/>
  <c r="AD1480" i="2" s="1"/>
  <c r="AG1235" i="2"/>
  <c r="AG1481" i="2" s="1"/>
  <c r="Z1217" i="2"/>
  <c r="Z1463" i="2" s="1"/>
  <c r="S1231" i="2"/>
  <c r="S1477" i="2" s="1"/>
  <c r="Z1237" i="2"/>
  <c r="Z1483" i="2" s="1"/>
  <c r="AE1235" i="2"/>
  <c r="AE1481" i="2" s="1"/>
  <c r="U1242" i="2"/>
  <c r="U1488" i="2" s="1"/>
  <c r="V1225" i="2"/>
  <c r="V1471" i="2" s="1"/>
  <c r="N1230" i="2"/>
  <c r="N1476" i="2" s="1"/>
  <c r="W1224" i="2"/>
  <c r="W1470" i="2" s="1"/>
  <c r="AC1239" i="2"/>
  <c r="AC1485" i="2" s="1"/>
  <c r="X1223" i="2"/>
  <c r="X1469" i="2" s="1"/>
  <c r="M1235" i="2"/>
  <c r="M1481" i="2" s="1"/>
  <c r="AF1232" i="2"/>
  <c r="AF1478" i="2" s="1"/>
  <c r="V1235" i="2"/>
  <c r="V1481" i="2" s="1"/>
  <c r="Q1237" i="2"/>
  <c r="Q1483" i="2" s="1"/>
  <c r="R1216" i="2"/>
  <c r="R1462" i="2" s="1"/>
  <c r="AA1238" i="2"/>
  <c r="AA1484" i="2" s="1"/>
  <c r="N1232" i="2"/>
  <c r="N1478" i="2" s="1"/>
  <c r="AD1240" i="2"/>
  <c r="AD1486" i="2" s="1"/>
  <c r="X1231" i="2"/>
  <c r="X1477" i="2" s="1"/>
  <c r="Y1236" i="2"/>
  <c r="Y1482" i="2" s="1"/>
  <c r="AD1230" i="2"/>
  <c r="AD1476" i="2" s="1"/>
  <c r="Z1223" i="2"/>
  <c r="Z1469" i="2" s="1"/>
  <c r="AD1244" i="2"/>
  <c r="AD1490" i="2" s="1"/>
  <c r="AE1243" i="2"/>
  <c r="AE1489" i="2" s="1"/>
  <c r="AA1236" i="2"/>
  <c r="AA1482" i="2" s="1"/>
  <c r="X1233" i="2"/>
  <c r="X1479" i="2" s="1"/>
  <c r="P1240" i="2"/>
  <c r="P1486" i="2" s="1"/>
  <c r="Q1219" i="2"/>
  <c r="Q1465" i="2" s="1"/>
  <c r="AH1220" i="2"/>
  <c r="AH1466" i="2" s="1"/>
  <c r="Y1232" i="2"/>
  <c r="Y1478" i="2" s="1"/>
  <c r="N1244" i="2"/>
  <c r="N1490" i="2" s="1"/>
  <c r="AE1223" i="2"/>
  <c r="AE1469" i="2" s="1"/>
  <c r="AA1216" i="2"/>
  <c r="AA1462" i="2" s="1"/>
  <c r="AH1232" i="2"/>
  <c r="AH1478" i="2" s="1"/>
  <c r="AF1220" i="2"/>
  <c r="AF1466" i="2" s="1"/>
  <c r="S1243" i="2"/>
  <c r="S1489" i="2" s="1"/>
  <c r="Q1225" i="2"/>
  <c r="Q1471" i="2" s="1"/>
  <c r="AI1221" i="2"/>
  <c r="AI1467" i="2" s="1"/>
  <c r="M1243" i="2"/>
  <c r="M1489" i="2" s="1"/>
  <c r="V1243" i="2"/>
  <c r="V1489" i="2" s="1"/>
  <c r="AA1224" i="2"/>
  <c r="AA1470" i="2" s="1"/>
  <c r="AI1225" i="2"/>
  <c r="AI1471" i="2" s="1"/>
  <c r="AA1230" i="2"/>
  <c r="AA1476" i="2" s="1"/>
  <c r="N1224" i="2"/>
  <c r="N1470" i="2" s="1"/>
  <c r="O1219" i="2"/>
  <c r="O1465" i="2" s="1"/>
  <c r="AI1233" i="2"/>
  <c r="AI1479" i="2" s="1"/>
  <c r="AF1236" i="2"/>
  <c r="AF1482" i="2" s="1"/>
  <c r="AD1218" i="2"/>
  <c r="AD1464" i="2" s="1"/>
  <c r="U1230" i="2"/>
  <c r="U1476" i="2" s="1"/>
  <c r="Q1241" i="2"/>
  <c r="Q1487" i="2" s="1"/>
  <c r="V1229" i="2"/>
  <c r="V1475" i="2" s="1"/>
  <c r="R1240" i="2"/>
  <c r="R1486" i="2" s="1"/>
  <c r="P1222" i="2"/>
  <c r="P1468" i="2" s="1"/>
  <c r="AA1240" i="2"/>
  <c r="AA1486" i="2" s="1"/>
  <c r="Y1222" i="2"/>
  <c r="Y1468" i="2" s="1"/>
  <c r="N1234" i="2"/>
  <c r="N1480" i="2" s="1"/>
  <c r="Y1244" i="2"/>
  <c r="Y1490" i="2" s="1"/>
  <c r="U1224" i="2"/>
  <c r="U1470" i="2" s="1"/>
  <c r="Q1235" i="2"/>
  <c r="Q1481" i="2" s="1"/>
  <c r="AD1242" i="2"/>
  <c r="AD1488" i="2" s="1"/>
  <c r="AI1223" i="2"/>
  <c r="AI1469" i="2" s="1"/>
  <c r="E1099" i="2"/>
  <c r="E1520" i="2" s="1"/>
  <c r="I1093" i="2"/>
  <c r="I1514" i="2" s="1"/>
  <c r="E1079" i="2"/>
  <c r="E1114" i="2" s="1"/>
  <c r="E1184" i="2" s="1"/>
  <c r="H1105" i="2"/>
  <c r="H1526" i="2" s="1"/>
  <c r="J1105" i="2"/>
  <c r="J1140" i="2" s="1"/>
  <c r="J1667" i="2" s="1"/>
  <c r="E1105" i="2"/>
  <c r="E1140" i="2" s="1"/>
  <c r="E1667" i="2" s="1"/>
  <c r="I1099" i="2"/>
  <c r="I1134" i="2" s="1"/>
  <c r="E1093" i="2"/>
  <c r="E1128" i="2" s="1"/>
  <c r="E1655" i="2" s="1"/>
  <c r="F1100" i="2"/>
  <c r="F1521" i="2" s="1"/>
  <c r="E1087" i="2"/>
  <c r="E1508" i="2" s="1"/>
  <c r="E1101" i="2"/>
  <c r="E1136" i="2" s="1"/>
  <c r="J1096" i="2"/>
  <c r="J1131" i="2" s="1"/>
  <c r="F1104" i="2"/>
  <c r="F1525" i="2" s="1"/>
  <c r="I1097" i="2"/>
  <c r="I1518" i="2" s="1"/>
  <c r="I1095" i="2"/>
  <c r="I1516" i="2" s="1"/>
  <c r="J1100" i="2"/>
  <c r="J1521" i="2" s="1"/>
  <c r="H1096" i="2"/>
  <c r="H1517" i="2" s="1"/>
  <c r="H1104" i="2"/>
  <c r="H1525" i="2" s="1"/>
  <c r="Z1235" i="2"/>
  <c r="Z1481" i="2" s="1"/>
  <c r="X1217" i="2"/>
  <c r="X1463" i="2" s="1"/>
  <c r="P1224" i="2"/>
  <c r="P1470" i="2" s="1"/>
  <c r="Y1216" i="2"/>
  <c r="Y1462" i="2" s="1"/>
  <c r="N1228" i="2"/>
  <c r="N1474" i="2" s="1"/>
  <c r="AG1225" i="2"/>
  <c r="AG1471" i="2" s="1"/>
  <c r="X1237" i="2"/>
  <c r="X1483" i="2" s="1"/>
  <c r="V1219" i="2"/>
  <c r="V1465" i="2" s="1"/>
  <c r="S1223" i="2"/>
  <c r="S1469" i="2" s="1"/>
  <c r="AH1240" i="2"/>
  <c r="AH1486" i="2" s="1"/>
  <c r="W1234" i="2"/>
  <c r="W1480" i="2" s="1"/>
  <c r="Q1227" i="2"/>
  <c r="Q1473" i="2" s="1"/>
  <c r="Z1227" i="2"/>
  <c r="Z1473" i="2" s="1"/>
  <c r="AF1226" i="2"/>
  <c r="AF1472" i="2" s="1"/>
  <c r="N1220" i="2"/>
  <c r="N1466" i="2" s="1"/>
  <c r="M1241" i="2"/>
  <c r="M1487" i="2" s="1"/>
  <c r="R1222" i="2"/>
  <c r="R1468" i="2" s="1"/>
  <c r="AC1219" i="2"/>
  <c r="AC1465" i="2" s="1"/>
  <c r="W1226" i="2"/>
  <c r="W1472" i="2" s="1"/>
  <c r="S1237" i="2"/>
  <c r="S1483" i="2" s="1"/>
  <c r="AF1244" i="2"/>
  <c r="AF1490" i="2" s="1"/>
  <c r="AD1226" i="2"/>
  <c r="AD1472" i="2" s="1"/>
  <c r="AE1237" i="2"/>
  <c r="AE1483" i="2" s="1"/>
  <c r="M1219" i="2"/>
  <c r="M1465" i="2" s="1"/>
  <c r="AE1229" i="2"/>
  <c r="AE1475" i="2" s="1"/>
  <c r="V1241" i="2"/>
  <c r="V1487" i="2" s="1"/>
  <c r="AA1222" i="2"/>
  <c r="AA1468" i="2" s="1"/>
  <c r="AC1241" i="2"/>
  <c r="AC1487" i="2" s="1"/>
  <c r="AH1222" i="2"/>
  <c r="AH1468" i="2" s="1"/>
  <c r="Y1234" i="2"/>
  <c r="Y1480" i="2" s="1"/>
  <c r="W1216" i="2"/>
  <c r="W1462" i="2" s="1"/>
  <c r="N1236" i="2"/>
  <c r="N1482" i="2" s="1"/>
  <c r="AF1224" i="2"/>
  <c r="AF1470" i="2" s="1"/>
  <c r="V1227" i="2"/>
  <c r="V1473" i="2" s="1"/>
  <c r="R1238" i="2"/>
  <c r="R1484" i="2" s="1"/>
  <c r="P1220" i="2"/>
  <c r="P1466" i="2" s="1"/>
  <c r="AE1221" i="2"/>
  <c r="AE1467" i="2" s="1"/>
  <c r="Y1228" i="2"/>
  <c r="Y1474" i="2" s="1"/>
  <c r="N1240" i="2"/>
  <c r="N1486" i="2" s="1"/>
  <c r="S1221" i="2"/>
  <c r="S1467" i="2" s="1"/>
  <c r="AF1228" i="2"/>
  <c r="AF1474" i="2" s="1"/>
  <c r="W1240" i="2"/>
  <c r="W1486" i="2" s="1"/>
  <c r="U1222" i="2"/>
  <c r="U1468" i="2" s="1"/>
  <c r="S1219" i="2"/>
  <c r="S1465" i="2" s="1"/>
  <c r="AH1236" i="2"/>
  <c r="AH1482" i="2" s="1"/>
  <c r="AF1218" i="2"/>
  <c r="AF1464" i="2" s="1"/>
  <c r="W1230" i="2"/>
  <c r="W1476" i="2" s="1"/>
  <c r="S1241" i="2"/>
  <c r="S1487" i="2" s="1"/>
  <c r="AH1234" i="2"/>
  <c r="AH1480" i="2" s="1"/>
  <c r="AC1221" i="2"/>
  <c r="AC1467" i="2" s="1"/>
  <c r="P1244" i="2"/>
  <c r="P1490" i="2" s="1"/>
  <c r="P1228" i="2"/>
  <c r="P1474" i="2" s="1"/>
  <c r="M1217" i="2"/>
  <c r="M1463" i="2" s="1"/>
  <c r="R1236" i="2"/>
  <c r="R1482" i="2" s="1"/>
  <c r="AC1225" i="2"/>
  <c r="AC1471" i="2" s="1"/>
  <c r="Y1218" i="2"/>
  <c r="Y1464" i="2" s="1"/>
  <c r="AH1244" i="2"/>
  <c r="AH1490" i="2" s="1"/>
  <c r="Y1238" i="2"/>
  <c r="Y1484" i="2" s="1"/>
  <c r="AA1228" i="2"/>
  <c r="AA1474" i="2" s="1"/>
  <c r="Z1219" i="2"/>
  <c r="Z1465" i="2" s="1"/>
  <c r="S1235" i="2"/>
  <c r="S1481" i="2" s="1"/>
  <c r="R1226" i="2"/>
  <c r="R1472" i="2" s="1"/>
  <c r="AG1243" i="2"/>
  <c r="AG1489" i="2" s="1"/>
  <c r="AE1225" i="2"/>
  <c r="AE1471" i="2" s="1"/>
  <c r="AD1216" i="2"/>
  <c r="AD1462" i="2" s="1"/>
  <c r="V1237" i="2"/>
  <c r="V1483" i="2" s="1"/>
  <c r="AA1218" i="2"/>
  <c r="AA1464" i="2" s="1"/>
  <c r="Q1239" i="2"/>
  <c r="Q1485" i="2" s="1"/>
  <c r="P1230" i="2"/>
  <c r="P1476" i="2" s="1"/>
  <c r="O1221" i="2"/>
  <c r="O1467" i="2" s="1"/>
  <c r="AC1237" i="2"/>
  <c r="AC1483" i="2" s="1"/>
  <c r="AH1218" i="2"/>
  <c r="AH1464" i="2" s="1"/>
  <c r="Z1239" i="2"/>
  <c r="Z1485" i="2" s="1"/>
  <c r="Y1230" i="2"/>
  <c r="Y1476" i="2" s="1"/>
  <c r="X1221" i="2"/>
  <c r="X1467" i="2" s="1"/>
  <c r="N1242" i="2"/>
  <c r="N1488" i="2" s="1"/>
  <c r="R1230" i="2"/>
  <c r="R1476" i="2" s="1"/>
  <c r="AI1217" i="2"/>
  <c r="AI1463" i="2" s="1"/>
  <c r="Z1229" i="2"/>
  <c r="Z1475" i="2" s="1"/>
  <c r="M1223" i="2"/>
  <c r="M1469" i="2" s="1"/>
  <c r="AG1229" i="2"/>
  <c r="AG1475" i="2" s="1"/>
  <c r="X1241" i="2"/>
  <c r="X1487" i="2" s="1"/>
  <c r="V1223" i="2"/>
  <c r="V1469" i="2" s="1"/>
  <c r="R1234" i="2"/>
  <c r="R1480" i="2" s="1"/>
  <c r="P1218" i="2"/>
  <c r="P1464" i="2" s="1"/>
  <c r="AC1231" i="2"/>
  <c r="AC1477" i="2" s="1"/>
  <c r="Y1240" i="2"/>
  <c r="Y1486" i="2" s="1"/>
  <c r="W1222" i="2"/>
  <c r="W1468" i="2" s="1"/>
  <c r="S1233" i="2"/>
  <c r="S1479" i="2" s="1"/>
  <c r="AF1240" i="2"/>
  <c r="AF1486" i="2" s="1"/>
  <c r="U1234" i="2"/>
  <c r="U1480" i="2" s="1"/>
  <c r="P1236" i="2"/>
  <c r="P1482" i="2" s="1"/>
  <c r="AI1241" i="2"/>
  <c r="AI1487" i="2" s="1"/>
  <c r="W1242" i="2"/>
  <c r="W1488" i="2" s="1"/>
  <c r="Z1221" i="2"/>
  <c r="Z1467" i="2" s="1"/>
  <c r="O1233" i="2"/>
  <c r="O1479" i="2" s="1"/>
  <c r="AG1221" i="2"/>
  <c r="AG1467" i="2" s="1"/>
  <c r="AD1228" i="2"/>
  <c r="AD1474" i="2" s="1"/>
  <c r="AC1243" i="2"/>
  <c r="AC1489" i="2" s="1"/>
  <c r="R1220" i="2"/>
  <c r="R1466" i="2" s="1"/>
  <c r="AE1227" i="2"/>
  <c r="AE1473" i="2" s="1"/>
  <c r="AA1220" i="2"/>
  <c r="AA1466" i="2" s="1"/>
  <c r="P1232" i="2"/>
  <c r="P1478" i="2" s="1"/>
  <c r="N1216" i="2"/>
  <c r="N1462" i="2" s="1"/>
  <c r="W1238" i="2"/>
  <c r="W1484" i="2" s="1"/>
  <c r="Q1231" i="2"/>
  <c r="Q1477" i="2" s="1"/>
  <c r="AD1238" i="2"/>
  <c r="AD1484" i="2" s="1"/>
  <c r="AI1219" i="2"/>
  <c r="AI1465" i="2" s="1"/>
  <c r="Z1231" i="2"/>
  <c r="Z1477" i="2" s="1"/>
  <c r="O1243" i="2"/>
  <c r="O1489" i="2" s="1"/>
  <c r="M1225" i="2"/>
  <c r="M1471" i="2" s="1"/>
  <c r="V1233" i="2"/>
  <c r="V1479" i="2" s="1"/>
  <c r="R1244" i="2"/>
  <c r="R1490" i="2" s="1"/>
  <c r="P1226" i="2"/>
  <c r="P1472" i="2" s="1"/>
  <c r="AC1233" i="2"/>
  <c r="AC1479" i="2" s="1"/>
  <c r="AA1244" i="2"/>
  <c r="AA1490" i="2" s="1"/>
  <c r="P1386" i="2"/>
  <c r="P1457" i="2" s="1"/>
  <c r="R1386" i="2"/>
  <c r="R1457" i="2" s="1"/>
  <c r="I1081" i="2"/>
  <c r="I1116" i="2" s="1"/>
  <c r="I1643" i="2" s="1"/>
  <c r="I1079" i="2"/>
  <c r="I1500" i="2" s="1"/>
  <c r="E1103" i="2"/>
  <c r="E1524" i="2" s="1"/>
  <c r="J1098" i="2"/>
  <c r="J1519" i="2" s="1"/>
  <c r="F1105" i="2"/>
  <c r="F1526" i="2" s="1"/>
  <c r="J1102" i="2"/>
  <c r="J1137" i="2" s="1"/>
  <c r="J1207" i="2" s="1"/>
  <c r="I1089" i="2"/>
  <c r="I1124" i="2" s="1"/>
  <c r="I1194" i="2" s="1"/>
  <c r="E1083" i="2"/>
  <c r="E1118" i="2" s="1"/>
  <c r="I1077" i="2"/>
  <c r="I1112" i="2" s="1"/>
  <c r="F1102" i="2"/>
  <c r="F1137" i="2" s="1"/>
  <c r="F1664" i="2" s="1"/>
  <c r="E1091" i="2"/>
  <c r="E1126" i="2" s="1"/>
  <c r="E1653" i="2" s="1"/>
  <c r="I1101" i="2"/>
  <c r="I1136" i="2" s="1"/>
  <c r="F1096" i="2"/>
  <c r="F1131" i="2" s="1"/>
  <c r="I1105" i="2"/>
  <c r="I1140" i="2" s="1"/>
  <c r="I1667" i="2" s="1"/>
  <c r="I1087" i="2"/>
  <c r="I1122" i="2" s="1"/>
  <c r="I1649" i="2" s="1"/>
  <c r="H1100" i="2"/>
  <c r="H1135" i="2" s="1"/>
  <c r="E1095" i="2"/>
  <c r="E1130" i="2" s="1"/>
  <c r="E1657" i="2" s="1"/>
  <c r="J1104" i="2"/>
  <c r="J1139" i="2" s="1"/>
  <c r="J1666" i="2" s="1"/>
  <c r="E1097" i="2"/>
  <c r="E1132" i="2" s="1"/>
  <c r="E1659" i="2" s="1"/>
  <c r="I1091" i="2"/>
  <c r="I1126" i="2" s="1"/>
  <c r="AC1386" i="2"/>
  <c r="AC1457" i="2" s="1"/>
  <c r="J1386" i="2"/>
  <c r="J1457" i="2" s="1"/>
  <c r="AG1386" i="2"/>
  <c r="AG1457" i="2" s="1"/>
  <c r="AD1386" i="2"/>
  <c r="AD1457" i="2" s="1"/>
  <c r="Z1668" i="2"/>
  <c r="G864" i="2"/>
  <c r="G1673" i="2" s="1"/>
  <c r="AE1667" i="2"/>
  <c r="U1668" i="2"/>
  <c r="W1668" i="2"/>
  <c r="E864" i="2"/>
  <c r="E1673" i="2" s="1"/>
  <c r="E1134" i="2"/>
  <c r="M1668" i="2"/>
  <c r="AD1668" i="2"/>
  <c r="Z1667" i="2"/>
  <c r="Y749" i="2"/>
  <c r="Y1663" i="2" s="1"/>
  <c r="U745" i="2"/>
  <c r="X740" i="2"/>
  <c r="AA735" i="2"/>
  <c r="W731" i="2"/>
  <c r="W1645" i="2" s="1"/>
  <c r="Z726" i="2"/>
  <c r="M752" i="2"/>
  <c r="AF749" i="2"/>
  <c r="AI744" i="2"/>
  <c r="AI1658" i="2" s="1"/>
  <c r="AE740" i="2"/>
  <c r="AH735" i="2"/>
  <c r="AD731" i="2"/>
  <c r="AG726" i="2"/>
  <c r="AG1640" i="2" s="1"/>
  <c r="V752" i="2"/>
  <c r="Y747" i="2"/>
  <c r="U743" i="2"/>
  <c r="X738" i="2"/>
  <c r="X1652" i="2" s="1"/>
  <c r="AA733" i="2"/>
  <c r="W729" i="2"/>
  <c r="Z724" i="2"/>
  <c r="M750" i="2"/>
  <c r="M1664" i="2" s="1"/>
  <c r="AG748" i="2"/>
  <c r="AF739" i="2"/>
  <c r="AE730" i="2"/>
  <c r="Y753" i="2"/>
  <c r="Y1667" i="2" s="1"/>
  <c r="U749" i="2"/>
  <c r="V742" i="2"/>
  <c r="Y737" i="2"/>
  <c r="U733" i="2"/>
  <c r="U1647" i="2" s="1"/>
  <c r="X728" i="2"/>
  <c r="M740" i="2"/>
  <c r="AD751" i="2"/>
  <c r="AG746" i="2"/>
  <c r="AG1660" i="2" s="1"/>
  <c r="AC742" i="2"/>
  <c r="AF737" i="2"/>
  <c r="AI732" i="2"/>
  <c r="AE728" i="2"/>
  <c r="AE1642" i="2" s="1"/>
  <c r="AA753" i="2"/>
  <c r="Y751" i="2"/>
  <c r="U747" i="2"/>
  <c r="X742" i="2"/>
  <c r="X1656" i="2" s="1"/>
  <c r="AA737" i="2"/>
  <c r="W733" i="2"/>
  <c r="Z728" i="2"/>
  <c r="V724" i="2"/>
  <c r="V1638" i="2" s="1"/>
  <c r="AA725" i="2"/>
  <c r="AA795" i="2" s="1"/>
  <c r="AA830" i="2" s="1"/>
  <c r="P725" i="2"/>
  <c r="P1639" i="2" s="1"/>
  <c r="N753" i="2"/>
  <c r="N823" i="2" s="1"/>
  <c r="N858" i="2" s="1"/>
  <c r="O730" i="2"/>
  <c r="O1644" i="2" s="1"/>
  <c r="S738" i="2"/>
  <c r="S808" i="2" s="1"/>
  <c r="S843" i="2" s="1"/>
  <c r="Q750" i="2"/>
  <c r="Q1664" i="2" s="1"/>
  <c r="S736" i="2"/>
  <c r="S806" i="2" s="1"/>
  <c r="S841" i="2" s="1"/>
  <c r="Q740" i="2"/>
  <c r="Q1654" i="2" s="1"/>
  <c r="O752" i="2"/>
  <c r="O822" i="2" s="1"/>
  <c r="O857" i="2" s="1"/>
  <c r="N733" i="2"/>
  <c r="N1647" i="2" s="1"/>
  <c r="R751" i="2"/>
  <c r="R821" i="2" s="1"/>
  <c r="R856" i="2" s="1"/>
  <c r="P733" i="2"/>
  <c r="P1647" i="2" s="1"/>
  <c r="O726" i="2"/>
  <c r="O796" i="2" s="1"/>
  <c r="O831" i="2" s="1"/>
  <c r="P739" i="2"/>
  <c r="P1653" i="2" s="1"/>
  <c r="P737" i="2"/>
  <c r="P807" i="2" s="1"/>
  <c r="P842" i="2" s="1"/>
  <c r="AC728" i="2"/>
  <c r="W751" i="2"/>
  <c r="W821" i="2" s="1"/>
  <c r="W856" i="2" s="1"/>
  <c r="Z746" i="2"/>
  <c r="W735" i="2"/>
  <c r="W805" i="2" s="1"/>
  <c r="W840" i="2" s="1"/>
  <c r="Z730" i="2"/>
  <c r="V726" i="2"/>
  <c r="V796" i="2" s="1"/>
  <c r="V831" i="2" s="1"/>
  <c r="AF753" i="2"/>
  <c r="AE744" i="2"/>
  <c r="AE814" i="2" s="1"/>
  <c r="AE849" i="2" s="1"/>
  <c r="AD735" i="2"/>
  <c r="AG730" i="2"/>
  <c r="AG800" i="2" s="1"/>
  <c r="AG835" i="2" s="1"/>
  <c r="W749" i="2"/>
  <c r="V740" i="2"/>
  <c r="V810" i="2" s="1"/>
  <c r="V845" i="2" s="1"/>
  <c r="Y735" i="2"/>
  <c r="X726" i="2"/>
  <c r="X796" i="2" s="1"/>
  <c r="X831" i="2" s="1"/>
  <c r="M738" i="2"/>
  <c r="AC748" i="2"/>
  <c r="AC818" i="2" s="1"/>
  <c r="AC853" i="2" s="1"/>
  <c r="AF743" i="2"/>
  <c r="AE734" i="2"/>
  <c r="AE804" i="2" s="1"/>
  <c r="AE839" i="2" s="1"/>
  <c r="AD725" i="2"/>
  <c r="V746" i="2"/>
  <c r="V816" i="2" s="1"/>
  <c r="V851" i="2" s="1"/>
  <c r="Y741" i="2"/>
  <c r="X732" i="2"/>
  <c r="X802" i="2" s="1"/>
  <c r="X837" i="2" s="1"/>
  <c r="M744" i="2"/>
  <c r="AF741" i="2"/>
  <c r="AF811" i="2" s="1"/>
  <c r="AF846" i="2" s="1"/>
  <c r="AH727" i="2"/>
  <c r="V744" i="2"/>
  <c r="V814" i="2" s="1"/>
  <c r="V849" i="2" s="1"/>
  <c r="X730" i="2"/>
  <c r="M742" i="2"/>
  <c r="M812" i="2" s="1"/>
  <c r="M847" i="2" s="1"/>
  <c r="AD737" i="2"/>
  <c r="AD1651" i="2" s="1"/>
  <c r="AC752" i="2"/>
  <c r="AC822" i="2" s="1"/>
  <c r="AC857" i="2" s="1"/>
  <c r="AI742" i="2"/>
  <c r="AI1656" i="2" s="1"/>
  <c r="AH733" i="2"/>
  <c r="AH803" i="2" s="1"/>
  <c r="AH838" i="2" s="1"/>
  <c r="AG724" i="2"/>
  <c r="AG1638" i="2" s="1"/>
  <c r="V750" i="2"/>
  <c r="V820" i="2" s="1"/>
  <c r="V855" i="2" s="1"/>
  <c r="X736" i="2"/>
  <c r="X1650" i="2" s="1"/>
  <c r="W727" i="2"/>
  <c r="W797" i="2" s="1"/>
  <c r="W832" i="2" s="1"/>
  <c r="M748" i="2"/>
  <c r="M1662" i="2" s="1"/>
  <c r="AF745" i="2"/>
  <c r="AF815" i="2" s="1"/>
  <c r="AF850" i="2" s="1"/>
  <c r="AH731" i="2"/>
  <c r="AH1645" i="2" s="1"/>
  <c r="Z752" i="2"/>
  <c r="Z822" i="2" s="1"/>
  <c r="Z857" i="2" s="1"/>
  <c r="V748" i="2"/>
  <c r="V1662" i="2" s="1"/>
  <c r="U739" i="2"/>
  <c r="U809" i="2" s="1"/>
  <c r="U844" i="2" s="1"/>
  <c r="X734" i="2"/>
  <c r="X1648" i="2" s="1"/>
  <c r="AH753" i="2"/>
  <c r="AH823" i="2" s="1"/>
  <c r="AH858" i="2" s="1"/>
  <c r="AG744" i="2"/>
  <c r="AG1658" i="2" s="1"/>
  <c r="AF735" i="2"/>
  <c r="AF805" i="2" s="1"/>
  <c r="AF840" i="2" s="1"/>
  <c r="AE726" i="2"/>
  <c r="AE1640" i="2" s="1"/>
  <c r="W747" i="2"/>
  <c r="W817" i="2" s="1"/>
  <c r="W852" i="2" s="1"/>
  <c r="V738" i="2"/>
  <c r="V1652" i="2" s="1"/>
  <c r="U729" i="2"/>
  <c r="U799" i="2" s="1"/>
  <c r="U834" i="2" s="1"/>
  <c r="X724" i="2"/>
  <c r="X1638" i="2" s="1"/>
  <c r="AD747" i="2"/>
  <c r="AD817" i="2" s="1"/>
  <c r="AD852" i="2" s="1"/>
  <c r="AC738" i="2"/>
  <c r="AC1652" i="2" s="1"/>
  <c r="AI728" i="2"/>
  <c r="AI798" i="2" s="1"/>
  <c r="AI833" i="2" s="1"/>
  <c r="AE724" i="2"/>
  <c r="AE1638" i="2" s="1"/>
  <c r="W745" i="2"/>
  <c r="W815" i="2" s="1"/>
  <c r="W850" i="2" s="1"/>
  <c r="Y731" i="2"/>
  <c r="Y1645" i="2" s="1"/>
  <c r="M734" i="2"/>
  <c r="M804" i="2" s="1"/>
  <c r="M839" i="2" s="1"/>
  <c r="AA739" i="2"/>
  <c r="AA1653" i="2" s="1"/>
  <c r="AI748" i="2"/>
  <c r="AI818" i="2" s="1"/>
  <c r="AI853" i="2" s="1"/>
  <c r="AH739" i="2"/>
  <c r="AH1653" i="2" s="1"/>
  <c r="AC726" i="2"/>
  <c r="AC796" i="2" s="1"/>
  <c r="AC831" i="2" s="1"/>
  <c r="Z744" i="2"/>
  <c r="Z1658" i="2" s="1"/>
  <c r="U731" i="2"/>
  <c r="U801" i="2" s="1"/>
  <c r="U836" i="2" s="1"/>
  <c r="AG752" i="2"/>
  <c r="AG1666" i="2" s="1"/>
  <c r="AI738" i="2"/>
  <c r="AI808" i="2" s="1"/>
  <c r="AI843" i="2" s="1"/>
  <c r="AH729" i="2"/>
  <c r="AH1643" i="2" s="1"/>
  <c r="Z750" i="2"/>
  <c r="Z820" i="2" s="1"/>
  <c r="Z855" i="2" s="1"/>
  <c r="U737" i="2"/>
  <c r="U1651" i="2" s="1"/>
  <c r="AA727" i="2"/>
  <c r="AA797" i="2" s="1"/>
  <c r="AA832" i="2" s="1"/>
  <c r="AG750" i="2"/>
  <c r="AG1664" i="2" s="1"/>
  <c r="AC746" i="2"/>
  <c r="AC816" i="2" s="1"/>
  <c r="AC851" i="2" s="1"/>
  <c r="AI736" i="2"/>
  <c r="AI1650" i="2" s="1"/>
  <c r="AE732" i="2"/>
  <c r="AE802" i="2" s="1"/>
  <c r="AE837" i="2" s="1"/>
  <c r="W753" i="2"/>
  <c r="W1667" i="2" s="1"/>
  <c r="Z748" i="2"/>
  <c r="Z818" i="2" s="1"/>
  <c r="Z853" i="2" s="1"/>
  <c r="Y739" i="2"/>
  <c r="Y1653" i="2" s="1"/>
  <c r="U735" i="2"/>
  <c r="U805" i="2" s="1"/>
  <c r="U840" i="2" s="1"/>
  <c r="AD753" i="2"/>
  <c r="AD1667" i="2" s="1"/>
  <c r="AH741" i="2"/>
  <c r="AG732" i="2"/>
  <c r="X744" i="2"/>
  <c r="M726" i="2"/>
  <c r="M1640" i="2" s="1"/>
  <c r="AH749" i="2"/>
  <c r="AD745" i="2"/>
  <c r="AG740" i="2"/>
  <c r="AC736" i="2"/>
  <c r="AC1650" i="2" s="1"/>
  <c r="AF731" i="2"/>
  <c r="AI726" i="2"/>
  <c r="X752" i="2"/>
  <c r="AA747" i="2"/>
  <c r="AA1661" i="2" s="1"/>
  <c r="W743" i="2"/>
  <c r="Z738" i="2"/>
  <c r="V734" i="2"/>
  <c r="Y729" i="2"/>
  <c r="Y1643" i="2" s="1"/>
  <c r="U725" i="2"/>
  <c r="M732" i="2"/>
  <c r="AE752" i="2"/>
  <c r="AH747" i="2"/>
  <c r="AH1661" i="2" s="1"/>
  <c r="AD743" i="2"/>
  <c r="AG738" i="2"/>
  <c r="AC734" i="2"/>
  <c r="AF729" i="2"/>
  <c r="AF1643" i="2" s="1"/>
  <c r="AI724" i="2"/>
  <c r="X750" i="2"/>
  <c r="AA745" i="2"/>
  <c r="W741" i="2"/>
  <c r="W1655" i="2" s="1"/>
  <c r="Z736" i="2"/>
  <c r="V732" i="2"/>
  <c r="Y727" i="2"/>
  <c r="M730" i="2"/>
  <c r="M1644" i="2" s="1"/>
  <c r="AF751" i="2"/>
  <c r="AI746" i="2"/>
  <c r="AE742" i="2"/>
  <c r="AH737" i="2"/>
  <c r="AH1651" i="2" s="1"/>
  <c r="AD733" i="2"/>
  <c r="AG728" i="2"/>
  <c r="AE750" i="2"/>
  <c r="AH745" i="2"/>
  <c r="AD741" i="2"/>
  <c r="AG736" i="2"/>
  <c r="AG1650" i="2" s="1"/>
  <c r="AC732" i="2"/>
  <c r="AF727" i="2"/>
  <c r="U753" i="2"/>
  <c r="X748" i="2"/>
  <c r="X1662" i="2" s="1"/>
  <c r="AA743" i="2"/>
  <c r="W739" i="2"/>
  <c r="Z734" i="2"/>
  <c r="V730" i="2"/>
  <c r="V1644" i="2" s="1"/>
  <c r="Y725" i="2"/>
  <c r="AI752" i="2"/>
  <c r="AE748" i="2"/>
  <c r="AH743" i="2"/>
  <c r="AH1657" i="2" s="1"/>
  <c r="AD739" i="2"/>
  <c r="AG734" i="2"/>
  <c r="AC730" i="2"/>
  <c r="AF725" i="2"/>
  <c r="AF1639" i="2" s="1"/>
  <c r="U751" i="2"/>
  <c r="X746" i="2"/>
  <c r="AA741" i="2"/>
  <c r="W737" i="2"/>
  <c r="W1651" i="2" s="1"/>
  <c r="Z732" i="2"/>
  <c r="V728" i="2"/>
  <c r="AE746" i="2"/>
  <c r="AE1660" i="2" s="1"/>
  <c r="AH725" i="2"/>
  <c r="M728" i="2"/>
  <c r="M1642" i="2" s="1"/>
  <c r="AF747" i="2"/>
  <c r="AF1661" i="2" s="1"/>
  <c r="AE738" i="2"/>
  <c r="AE1652" i="2" s="1"/>
  <c r="AD729" i="2"/>
  <c r="Y745" i="2"/>
  <c r="Y1659" i="2" s="1"/>
  <c r="U741" i="2"/>
  <c r="U1655" i="2" s="1"/>
  <c r="AA731" i="2"/>
  <c r="AA1645" i="2" s="1"/>
  <c r="AC750" i="2"/>
  <c r="AI740" i="2"/>
  <c r="AI1654" i="2" s="1"/>
  <c r="AE736" i="2"/>
  <c r="AE1650" i="2" s="1"/>
  <c r="AD727" i="2"/>
  <c r="AD1641" i="2" s="1"/>
  <c r="Y743" i="2"/>
  <c r="AA729" i="2"/>
  <c r="AA1643" i="2" s="1"/>
  <c r="W725" i="2"/>
  <c r="W1639" i="2" s="1"/>
  <c r="M746" i="2"/>
  <c r="M1660" i="2" s="1"/>
  <c r="AD749" i="2"/>
  <c r="AC740" i="2"/>
  <c r="AC1654" i="2" s="1"/>
  <c r="AI730" i="2"/>
  <c r="AI1644" i="2" s="1"/>
  <c r="AA751" i="2"/>
  <c r="AA1665" i="2" s="1"/>
  <c r="Z742" i="2"/>
  <c r="Y733" i="2"/>
  <c r="Y1647" i="2" s="1"/>
  <c r="M736" i="2"/>
  <c r="M1650" i="2" s="1"/>
  <c r="AH751" i="2"/>
  <c r="AH1665" i="2" s="1"/>
  <c r="AG742" i="2"/>
  <c r="AF733" i="2"/>
  <c r="AF1647" i="2" s="1"/>
  <c r="AA749" i="2"/>
  <c r="AA1663" i="2" s="1"/>
  <c r="Z740" i="2"/>
  <c r="Z1654" i="2" s="1"/>
  <c r="V736" i="2"/>
  <c r="U727" i="2"/>
  <c r="U1641" i="2" s="1"/>
  <c r="AI750" i="2"/>
  <c r="AI1664" i="2" s="1"/>
  <c r="AC744" i="2"/>
  <c r="AC1658" i="2" s="1"/>
  <c r="AI734" i="2"/>
  <c r="AC724" i="2"/>
  <c r="M724" i="2"/>
  <c r="M1638" i="2" s="1"/>
  <c r="AI1621" i="2"/>
  <c r="AG1607" i="2"/>
  <c r="V1623" i="2"/>
  <c r="AE1607" i="2"/>
  <c r="AE1603" i="2"/>
  <c r="U1626" i="2"/>
  <c r="X1607" i="2"/>
  <c r="V1603" i="2"/>
  <c r="Z1632" i="2"/>
  <c r="AH1622" i="2"/>
  <c r="AF1604" i="2"/>
  <c r="V1615" i="2"/>
  <c r="Y1610" i="2"/>
  <c r="M1613" i="2"/>
  <c r="U1618" i="2"/>
  <c r="AE1623" i="2"/>
  <c r="AD1632" i="2"/>
  <c r="AD1614" i="2"/>
  <c r="Z1629" i="2"/>
  <c r="U1610" i="2"/>
  <c r="AE1632" i="2"/>
  <c r="AF1614" i="2"/>
  <c r="X1631" i="2"/>
  <c r="W1616" i="2"/>
  <c r="X1629" i="2"/>
  <c r="Y1612" i="2"/>
  <c r="AI1619" i="2"/>
  <c r="AF1628" i="2"/>
  <c r="AC1605" i="2"/>
  <c r="Z1625" i="2"/>
  <c r="Y1606" i="2"/>
  <c r="AD1608" i="2"/>
  <c r="V1631" i="2"/>
  <c r="V1627" i="2"/>
  <c r="AA1624" i="2"/>
  <c r="Y1618" i="2"/>
  <c r="AA1610" i="2"/>
  <c r="W1604" i="2"/>
  <c r="AI1629" i="2"/>
  <c r="AF1630" i="2"/>
  <c r="AG1625" i="2"/>
  <c r="AI1611" i="2"/>
  <c r="Z1627" i="2"/>
  <c r="W1608" i="2"/>
  <c r="AI1609" i="2"/>
  <c r="AG1605" i="2"/>
  <c r="Y1632" i="2"/>
  <c r="U1616" i="2"/>
  <c r="X1611" i="2"/>
  <c r="AG1632" i="2"/>
  <c r="AD1616" i="2"/>
  <c r="AH1620" i="2"/>
  <c r="AE1611" i="2"/>
  <c r="U1632" i="2"/>
  <c r="AA1626" i="2"/>
  <c r="W1612" i="2"/>
  <c r="AH1630" i="2"/>
  <c r="AF1626" i="2"/>
  <c r="AH1616" i="2"/>
  <c r="AG1631" i="2"/>
  <c r="AF1622" i="2"/>
  <c r="AD1618" i="2"/>
  <c r="AC1613" i="2"/>
  <c r="X1627" i="2"/>
  <c r="AC1632" i="2"/>
  <c r="W1618" i="2"/>
  <c r="AA1608" i="2"/>
  <c r="U1604" i="2"/>
  <c r="AE1613" i="2"/>
  <c r="W1632" i="2"/>
  <c r="U1628" i="2"/>
  <c r="Z1623" i="2"/>
  <c r="W1614" i="2"/>
  <c r="Z1609" i="2"/>
  <c r="M1609" i="2"/>
  <c r="AG1627" i="2"/>
  <c r="AI1617" i="2"/>
  <c r="AI1627" i="2"/>
  <c r="AC1619" i="2"/>
  <c r="AG1609" i="2"/>
  <c r="W1620" i="2"/>
  <c r="M1627" i="2"/>
  <c r="Y1626" i="2"/>
  <c r="Z1613" i="2"/>
  <c r="AE1627" i="2"/>
  <c r="AH1618" i="2"/>
  <c r="AE1619" i="2"/>
  <c r="AI1615" i="2"/>
  <c r="AI1605" i="2"/>
  <c r="Z1611" i="2"/>
  <c r="M1621" i="2"/>
  <c r="AH1606" i="2"/>
  <c r="Z1603" i="2"/>
  <c r="E1556" i="2"/>
  <c r="E888" i="2"/>
  <c r="E1697" i="2" s="1"/>
  <c r="J1537" i="2"/>
  <c r="J869" i="2"/>
  <c r="J1678" i="2" s="1"/>
  <c r="J1501" i="2"/>
  <c r="I1550" i="2"/>
  <c r="I882" i="2"/>
  <c r="I1691" i="2" s="1"/>
  <c r="F1545" i="2"/>
  <c r="F877" i="2"/>
  <c r="F1686" i="2" s="1"/>
  <c r="F1509" i="2"/>
  <c r="K1556" i="2"/>
  <c r="K888" i="2"/>
  <c r="K1697" i="2" s="1"/>
  <c r="K1520" i="2"/>
  <c r="I1538" i="2"/>
  <c r="I870" i="2"/>
  <c r="I1679" i="2" s="1"/>
  <c r="K1554" i="2"/>
  <c r="K886" i="2"/>
  <c r="K1695" i="2" s="1"/>
  <c r="K1518" i="2"/>
  <c r="I1536" i="2"/>
  <c r="I868" i="2"/>
  <c r="I1677" i="2" s="1"/>
  <c r="F1547" i="2"/>
  <c r="F879" i="2"/>
  <c r="F1688" i="2" s="1"/>
  <c r="F1511" i="2"/>
  <c r="E1560" i="2"/>
  <c r="E892" i="2"/>
  <c r="E1701" i="2" s="1"/>
  <c r="J1541" i="2"/>
  <c r="J873" i="2"/>
  <c r="J1682" i="2" s="1"/>
  <c r="J1505" i="2"/>
  <c r="J1555" i="2"/>
  <c r="J887" i="2"/>
  <c r="J1696" i="2" s="1"/>
  <c r="H1537" i="2"/>
  <c r="H869" i="2"/>
  <c r="H1678" i="2" s="1"/>
  <c r="H1501" i="2"/>
  <c r="F1562" i="2"/>
  <c r="F894" i="2"/>
  <c r="F1703" i="2" s="1"/>
  <c r="K1546" i="2"/>
  <c r="K878" i="2"/>
  <c r="K1687" i="2" s="1"/>
  <c r="K1510" i="2"/>
  <c r="J1559" i="2"/>
  <c r="J891" i="2"/>
  <c r="J1700" i="2" s="1"/>
  <c r="H1541" i="2"/>
  <c r="H873" i="2"/>
  <c r="H1682" i="2" s="1"/>
  <c r="H1505" i="2"/>
  <c r="G1554" i="2"/>
  <c r="G886" i="2"/>
  <c r="G1695" i="2" s="1"/>
  <c r="G1518" i="2"/>
  <c r="E1536" i="2"/>
  <c r="E868" i="2"/>
  <c r="E1677" i="2" s="1"/>
  <c r="J1547" i="2"/>
  <c r="J879" i="2"/>
  <c r="J1688" i="2" s="1"/>
  <c r="J1511" i="2"/>
  <c r="H1562" i="2"/>
  <c r="H894" i="2"/>
  <c r="H1703" i="2" s="1"/>
  <c r="J1545" i="2"/>
  <c r="J877" i="2"/>
  <c r="J1686" i="2" s="1"/>
  <c r="J1509" i="2"/>
  <c r="G1556" i="2"/>
  <c r="G888" i="2"/>
  <c r="G1697" i="2" s="1"/>
  <c r="G1520" i="2"/>
  <c r="E1538" i="2"/>
  <c r="E870" i="2"/>
  <c r="E1679" i="2" s="1"/>
  <c r="E1116" i="2"/>
  <c r="E1186" i="2" s="1"/>
  <c r="E1502" i="2"/>
  <c r="K1550" i="2"/>
  <c r="K882" i="2"/>
  <c r="K1691" i="2" s="1"/>
  <c r="K1514" i="2"/>
  <c r="I1546" i="2"/>
  <c r="I878" i="2"/>
  <c r="I1687" i="2" s="1"/>
  <c r="I1560" i="2"/>
  <c r="I892" i="2"/>
  <c r="I1701" i="2" s="1"/>
  <c r="I1138" i="2"/>
  <c r="I1208" i="2" s="1"/>
  <c r="I1524" i="2"/>
  <c r="H1551" i="2"/>
  <c r="H883" i="2"/>
  <c r="H1692" i="2" s="1"/>
  <c r="H1515" i="2"/>
  <c r="G1542" i="2"/>
  <c r="G874" i="2"/>
  <c r="G1683" i="2" s="1"/>
  <c r="G1506" i="2"/>
  <c r="F1533" i="2"/>
  <c r="F865" i="2"/>
  <c r="F1674" i="2" s="1"/>
  <c r="F1497" i="2"/>
  <c r="F1555" i="2"/>
  <c r="F887" i="2"/>
  <c r="F1696" i="2" s="1"/>
  <c r="F1133" i="2"/>
  <c r="F1203" i="2" s="1"/>
  <c r="F1519" i="2"/>
  <c r="G1558" i="2"/>
  <c r="G890" i="2"/>
  <c r="G1699" i="2" s="1"/>
  <c r="G1522" i="2"/>
  <c r="F1549" i="2"/>
  <c r="F881" i="2"/>
  <c r="F1690" i="2" s="1"/>
  <c r="F1513" i="2"/>
  <c r="E1540" i="2"/>
  <c r="E872" i="2"/>
  <c r="E1681" i="2" s="1"/>
  <c r="K1552" i="2"/>
  <c r="K884" i="2"/>
  <c r="K1693" i="2" s="1"/>
  <c r="K1516" i="2"/>
  <c r="J1543" i="2"/>
  <c r="J875" i="2"/>
  <c r="J1684" i="2" s="1"/>
  <c r="J1507" i="2"/>
  <c r="I1534" i="2"/>
  <c r="I866" i="2"/>
  <c r="I1675" i="2" s="1"/>
  <c r="I1556" i="2"/>
  <c r="I888" i="2"/>
  <c r="I1697" i="2" s="1"/>
  <c r="H1547" i="2"/>
  <c r="H879" i="2"/>
  <c r="H1688" i="2" s="1"/>
  <c r="H1511" i="2"/>
  <c r="G1538" i="2"/>
  <c r="G870" i="2"/>
  <c r="G1679" i="2" s="1"/>
  <c r="G1502" i="2"/>
  <c r="F1559" i="2"/>
  <c r="F891" i="2"/>
  <c r="F1700" i="2" s="1"/>
  <c r="E1550" i="2"/>
  <c r="E882" i="2"/>
  <c r="E1691" i="2" s="1"/>
  <c r="K1540" i="2"/>
  <c r="K872" i="2"/>
  <c r="K1681" i="2" s="1"/>
  <c r="K1504" i="2"/>
  <c r="F1557" i="2"/>
  <c r="F889" i="2"/>
  <c r="F1698" i="2" s="1"/>
  <c r="E1548" i="2"/>
  <c r="E880" i="2"/>
  <c r="E1689" i="2" s="1"/>
  <c r="K1538" i="2"/>
  <c r="K870" i="2"/>
  <c r="K1679" i="2" s="1"/>
  <c r="K1502" i="2"/>
  <c r="I1558" i="2"/>
  <c r="I890" i="2"/>
  <c r="I1699" i="2" s="1"/>
  <c r="H1549" i="2"/>
  <c r="H881" i="2"/>
  <c r="H1690" i="2" s="1"/>
  <c r="H1513" i="2"/>
  <c r="G1540" i="2"/>
  <c r="G872" i="2"/>
  <c r="G1681" i="2" s="1"/>
  <c r="G1504" i="2"/>
  <c r="G1562" i="2"/>
  <c r="G894" i="2"/>
  <c r="G1703" i="2" s="1"/>
  <c r="G1526" i="2"/>
  <c r="F1553" i="2"/>
  <c r="F885" i="2"/>
  <c r="F1694" i="2" s="1"/>
  <c r="E1544" i="2"/>
  <c r="E876" i="2"/>
  <c r="E1685" i="2" s="1"/>
  <c r="K1534" i="2"/>
  <c r="K866" i="2"/>
  <c r="K1675" i="2" s="1"/>
  <c r="K1498" i="2"/>
  <c r="E1558" i="2"/>
  <c r="E890" i="2"/>
  <c r="E1699" i="2" s="1"/>
  <c r="K1548" i="2"/>
  <c r="K880" i="2"/>
  <c r="K1689" i="2" s="1"/>
  <c r="K1512" i="2"/>
  <c r="J1539" i="2"/>
  <c r="J871" i="2"/>
  <c r="J1680" i="2" s="1"/>
  <c r="J1503" i="2"/>
  <c r="J1553" i="2"/>
  <c r="J885" i="2"/>
  <c r="J1694" i="2" s="1"/>
  <c r="I1544" i="2"/>
  <c r="I876" i="2"/>
  <c r="I1685" i="2" s="1"/>
  <c r="H1535" i="2"/>
  <c r="H867" i="2"/>
  <c r="H1676" i="2" s="1"/>
  <c r="H1499" i="2"/>
  <c r="H1557" i="2"/>
  <c r="H889" i="2"/>
  <c r="H1698" i="2" s="1"/>
  <c r="G1548" i="2"/>
  <c r="G880" i="2"/>
  <c r="G1689" i="2" s="1"/>
  <c r="G1512" i="2"/>
  <c r="F1539" i="2"/>
  <c r="F871" i="2"/>
  <c r="F1680" i="2" s="1"/>
  <c r="F1503" i="2"/>
  <c r="F1561" i="2"/>
  <c r="F893" i="2"/>
  <c r="F1702" i="2" s="1"/>
  <c r="E1552" i="2"/>
  <c r="E884" i="2"/>
  <c r="E1693" i="2" s="1"/>
  <c r="K1542" i="2"/>
  <c r="K874" i="2"/>
  <c r="K1683" i="2" s="1"/>
  <c r="K1506" i="2"/>
  <c r="J1533" i="2"/>
  <c r="J865" i="2"/>
  <c r="J1674" i="2" s="1"/>
  <c r="J1497" i="2"/>
  <c r="I1554" i="2"/>
  <c r="I886" i="2"/>
  <c r="I1695" i="2" s="1"/>
  <c r="H1545" i="2"/>
  <c r="H877" i="2"/>
  <c r="H1686" i="2" s="1"/>
  <c r="H1509" i="2"/>
  <c r="G1536" i="2"/>
  <c r="G868" i="2"/>
  <c r="G1677" i="2" s="1"/>
  <c r="G1500" i="2"/>
  <c r="J1561" i="2"/>
  <c r="J893" i="2"/>
  <c r="J1702" i="2" s="1"/>
  <c r="I1552" i="2"/>
  <c r="I884" i="2"/>
  <c r="I1693" i="2" s="1"/>
  <c r="H1543" i="2"/>
  <c r="H875" i="2"/>
  <c r="H1684" i="2" s="1"/>
  <c r="H1507" i="2"/>
  <c r="G1534" i="2"/>
  <c r="G866" i="2"/>
  <c r="G1675" i="2" s="1"/>
  <c r="G1498" i="2"/>
  <c r="E1554" i="2"/>
  <c r="E886" i="2"/>
  <c r="E1695" i="2" s="1"/>
  <c r="K1544" i="2"/>
  <c r="K876" i="2"/>
  <c r="K1685" i="2" s="1"/>
  <c r="K1508" i="2"/>
  <c r="J1535" i="2"/>
  <c r="J867" i="2"/>
  <c r="J1676" i="2" s="1"/>
  <c r="J1499" i="2"/>
  <c r="J1557" i="2"/>
  <c r="J889" i="2"/>
  <c r="J1698" i="2" s="1"/>
  <c r="I1548" i="2"/>
  <c r="I880" i="2"/>
  <c r="I1689" i="2" s="1"/>
  <c r="H1539" i="2"/>
  <c r="H871" i="2"/>
  <c r="H1680" i="2" s="1"/>
  <c r="H1503" i="2"/>
  <c r="K1526" i="2"/>
  <c r="H1553" i="2"/>
  <c r="H885" i="2"/>
  <c r="H1694" i="2" s="1"/>
  <c r="G1544" i="2"/>
  <c r="G876" i="2"/>
  <c r="G1685" i="2" s="1"/>
  <c r="G1508" i="2"/>
  <c r="F1535" i="2"/>
  <c r="F867" i="2"/>
  <c r="F1676" i="2" s="1"/>
  <c r="F1499" i="2"/>
  <c r="E1546" i="2"/>
  <c r="E878" i="2"/>
  <c r="E1687" i="2" s="1"/>
  <c r="E1124" i="2"/>
  <c r="E1194" i="2" s="1"/>
  <c r="E1510" i="2"/>
  <c r="K1536" i="2"/>
  <c r="K868" i="2"/>
  <c r="K1677" i="2" s="1"/>
  <c r="K1500" i="2"/>
  <c r="K1558" i="2"/>
  <c r="K890" i="2"/>
  <c r="K1699" i="2" s="1"/>
  <c r="K1522" i="2"/>
  <c r="J1549" i="2"/>
  <c r="J881" i="2"/>
  <c r="J1690" i="2" s="1"/>
  <c r="J1513" i="2"/>
  <c r="I1540" i="2"/>
  <c r="I872" i="2"/>
  <c r="I1681" i="2" s="1"/>
  <c r="I1118" i="2"/>
  <c r="I1188" i="2" s="1"/>
  <c r="I1504" i="2"/>
  <c r="H1561" i="2"/>
  <c r="H893" i="2"/>
  <c r="H1702" i="2" s="1"/>
  <c r="G1552" i="2"/>
  <c r="G884" i="2"/>
  <c r="G1693" i="2" s="1"/>
  <c r="G1516" i="2"/>
  <c r="F1543" i="2"/>
  <c r="F875" i="2"/>
  <c r="F1684" i="2" s="1"/>
  <c r="F1507" i="2"/>
  <c r="E1534" i="2"/>
  <c r="E866" i="2"/>
  <c r="E1675" i="2" s="1"/>
  <c r="E1112" i="2"/>
  <c r="E1182" i="2" s="1"/>
  <c r="E1498" i="2"/>
  <c r="H1559" i="2"/>
  <c r="H891" i="2"/>
  <c r="H1700" i="2" s="1"/>
  <c r="H1137" i="2"/>
  <c r="H1207" i="2" s="1"/>
  <c r="H1523" i="2"/>
  <c r="G1550" i="2"/>
  <c r="G882" i="2"/>
  <c r="G1691" i="2" s="1"/>
  <c r="G1514" i="2"/>
  <c r="F1541" i="2"/>
  <c r="F873" i="2"/>
  <c r="F1682" i="2" s="1"/>
  <c r="F1505" i="2"/>
  <c r="K1560" i="2"/>
  <c r="K892" i="2"/>
  <c r="K1701" i="2" s="1"/>
  <c r="K1524" i="2"/>
  <c r="J1551" i="2"/>
  <c r="J883" i="2"/>
  <c r="J1692" i="2" s="1"/>
  <c r="J1515" i="2"/>
  <c r="I1542" i="2"/>
  <c r="I874" i="2"/>
  <c r="I1683" i="2" s="1"/>
  <c r="I1120" i="2"/>
  <c r="I1190" i="2" s="1"/>
  <c r="I1506" i="2"/>
  <c r="H1533" i="2"/>
  <c r="H865" i="2"/>
  <c r="H1674" i="2" s="1"/>
  <c r="H1497" i="2"/>
  <c r="H1555" i="2"/>
  <c r="H887" i="2"/>
  <c r="H1696" i="2" s="1"/>
  <c r="H1133" i="2"/>
  <c r="H1203" i="2" s="1"/>
  <c r="H1519" i="2"/>
  <c r="G1546" i="2"/>
  <c r="G878" i="2"/>
  <c r="G1687" i="2" s="1"/>
  <c r="G1510" i="2"/>
  <c r="F1537" i="2"/>
  <c r="F869" i="2"/>
  <c r="F1678" i="2" s="1"/>
  <c r="F1501" i="2"/>
  <c r="G1560" i="2"/>
  <c r="G892" i="2"/>
  <c r="G1701" i="2" s="1"/>
  <c r="G1524" i="2"/>
  <c r="F1551" i="2"/>
  <c r="F883" i="2"/>
  <c r="F1692" i="2" s="1"/>
  <c r="F1515" i="2"/>
  <c r="E1542" i="2"/>
  <c r="E874" i="2"/>
  <c r="E1683" i="2" s="1"/>
  <c r="E1120" i="2"/>
  <c r="E1190" i="2" s="1"/>
  <c r="E1506" i="2"/>
  <c r="AC1562" i="2"/>
  <c r="AC1557" i="2"/>
  <c r="AD1552" i="2"/>
  <c r="AE1547" i="2"/>
  <c r="AC1561" i="2"/>
  <c r="AD1556" i="2"/>
  <c r="AI1551" i="2"/>
  <c r="AG1547" i="2"/>
  <c r="AH1542" i="2"/>
  <c r="AG1537" i="2"/>
  <c r="AF1532" i="2"/>
  <c r="W1558" i="2"/>
  <c r="V1553" i="2"/>
  <c r="W1548" i="2"/>
  <c r="X1543" i="2"/>
  <c r="AA1538" i="2"/>
  <c r="U1534" i="2"/>
  <c r="M1541" i="2"/>
  <c r="AE1543" i="2"/>
  <c r="AG1541" i="2"/>
  <c r="AE1539" i="2"/>
  <c r="AE1537" i="2"/>
  <c r="AE1535" i="2"/>
  <c r="AE1533" i="2"/>
  <c r="U1560" i="2"/>
  <c r="U1558" i="2"/>
  <c r="U1556" i="2"/>
  <c r="Z1553" i="2"/>
  <c r="Z1551" i="2"/>
  <c r="X1549" i="2"/>
  <c r="X1547" i="2"/>
  <c r="X1545" i="2"/>
  <c r="V1543" i="2"/>
  <c r="AA1540" i="2"/>
  <c r="Y1538" i="2"/>
  <c r="W1536" i="2"/>
  <c r="W1534" i="2"/>
  <c r="U1532" i="2"/>
  <c r="M1539" i="2"/>
  <c r="M1537" i="2"/>
  <c r="AG1557" i="2"/>
  <c r="AH1552" i="2"/>
  <c r="AI1547" i="2"/>
  <c r="AI1557" i="2"/>
  <c r="AG1553" i="2"/>
  <c r="AC1549" i="2"/>
  <c r="AH1544" i="2"/>
  <c r="AG1539" i="2"/>
  <c r="AF1534" i="2"/>
  <c r="W1560" i="2"/>
  <c r="V1555" i="2"/>
  <c r="W1550" i="2"/>
  <c r="V1545" i="2"/>
  <c r="Y1540" i="2"/>
  <c r="U1536" i="2"/>
  <c r="M1557" i="2"/>
  <c r="M1543" i="2"/>
  <c r="AD1542" i="2"/>
  <c r="AI1537" i="2"/>
  <c r="AG1533" i="2"/>
  <c r="Y1560" i="2"/>
  <c r="Y1556" i="2"/>
  <c r="W1552" i="2"/>
  <c r="U1548" i="2"/>
  <c r="Z1543" i="2"/>
  <c r="V1539" i="2"/>
  <c r="Y1534" i="2"/>
  <c r="M1553" i="2"/>
  <c r="AD1560" i="2"/>
  <c r="AI1555" i="2"/>
  <c r="AC1551" i="2"/>
  <c r="AD1546" i="2"/>
  <c r="AG1559" i="2"/>
  <c r="AC1555" i="2"/>
  <c r="AH1550" i="2"/>
  <c r="AF1546" i="2"/>
  <c r="AE1541" i="2"/>
  <c r="AF1536" i="2"/>
  <c r="AA1556" i="2"/>
  <c r="U1552" i="2"/>
  <c r="AA1546" i="2"/>
  <c r="W1542" i="2"/>
  <c r="Z1537" i="2"/>
  <c r="AA1532" i="2"/>
  <c r="M1559" i="2"/>
  <c r="M1535" i="2"/>
  <c r="AH1558" i="2"/>
  <c r="AI1553" i="2"/>
  <c r="AE1549" i="2"/>
  <c r="AF1544" i="2"/>
  <c r="AC1559" i="2"/>
  <c r="AH1554" i="2"/>
  <c r="AD1550" i="2"/>
  <c r="AI1545" i="2"/>
  <c r="AH1540" i="2"/>
  <c r="AI1535" i="2"/>
  <c r="W1556" i="2"/>
  <c r="X1551" i="2"/>
  <c r="W1546" i="2"/>
  <c r="Z1541" i="2"/>
  <c r="V1537" i="2"/>
  <c r="W1532" i="2"/>
  <c r="AC1543" i="2"/>
  <c r="AE1559" i="2"/>
  <c r="AF1554" i="2"/>
  <c r="AI1549" i="2"/>
  <c r="AC1545" i="2"/>
  <c r="AF1558" i="2"/>
  <c r="AD1554" i="2"/>
  <c r="AG1549" i="2"/>
  <c r="AE1545" i="2"/>
  <c r="AD1540" i="2"/>
  <c r="AC1535" i="2"/>
  <c r="AA1560" i="2"/>
  <c r="Z1555" i="2"/>
  <c r="AA1550" i="2"/>
  <c r="Z1545" i="2"/>
  <c r="V1541" i="2"/>
  <c r="Y1536" i="2"/>
  <c r="AF1542" i="2"/>
  <c r="AF1540" i="2"/>
  <c r="AD1538" i="2"/>
  <c r="AD1536" i="2"/>
  <c r="AD1534" i="2"/>
  <c r="AD1532" i="2"/>
  <c r="V1559" i="2"/>
  <c r="V1557" i="2"/>
  <c r="AA1554" i="2"/>
  <c r="AA1552" i="2"/>
  <c r="Y1550" i="2"/>
  <c r="Y1548" i="2"/>
  <c r="Y1546" i="2"/>
  <c r="W1544" i="2"/>
  <c r="U1542" i="2"/>
  <c r="Z1539" i="2"/>
  <c r="X1537" i="2"/>
  <c r="V1535" i="2"/>
  <c r="V1533" i="2"/>
  <c r="M1549" i="2"/>
  <c r="AI1559" i="2"/>
  <c r="AE1555" i="2"/>
  <c r="AF1550" i="2"/>
  <c r="AG1545" i="2"/>
  <c r="AF1560" i="2"/>
  <c r="AG1555" i="2"/>
  <c r="AE1551" i="2"/>
  <c r="AC1547" i="2"/>
  <c r="AI1541" i="2"/>
  <c r="AC1537" i="2"/>
  <c r="Z1557" i="2"/>
  <c r="Y1552" i="2"/>
  <c r="Z1547" i="2"/>
  <c r="AA1542" i="2"/>
  <c r="W1538" i="2"/>
  <c r="X1533" i="2"/>
  <c r="AG1543" i="2"/>
  <c r="AI1539" i="2"/>
  <c r="AG1535" i="2"/>
  <c r="Y1558" i="2"/>
  <c r="W1554" i="2"/>
  <c r="U1550" i="2"/>
  <c r="U1546" i="2"/>
  <c r="X1541" i="2"/>
  <c r="AA1536" i="2"/>
  <c r="Y1532" i="2"/>
  <c r="M1555" i="2"/>
  <c r="M1533" i="2"/>
  <c r="AD1558" i="2"/>
  <c r="AE1553" i="2"/>
  <c r="AF1548" i="2"/>
  <c r="AE1557" i="2"/>
  <c r="AC1553" i="2"/>
  <c r="AH1548" i="2"/>
  <c r="AD1544" i="2"/>
  <c r="AC1539" i="2"/>
  <c r="AI1533" i="2"/>
  <c r="Z1559" i="2"/>
  <c r="Y1554" i="2"/>
  <c r="Z1549" i="2"/>
  <c r="Y1544" i="2"/>
  <c r="U1540" i="2"/>
  <c r="X1535" i="2"/>
  <c r="M1547" i="2"/>
  <c r="AH1560" i="2"/>
  <c r="AF1556" i="2"/>
  <c r="AG1551" i="2"/>
  <c r="AH1546" i="2"/>
  <c r="AH1556" i="2"/>
  <c r="AF1552" i="2"/>
  <c r="AD1548" i="2"/>
  <c r="AI1543" i="2"/>
  <c r="AF1538" i="2"/>
  <c r="AC1533" i="2"/>
  <c r="AA1558" i="2"/>
  <c r="U1554" i="2"/>
  <c r="V1549" i="2"/>
  <c r="U1544" i="2"/>
  <c r="X1539" i="2"/>
  <c r="AA1534" i="2"/>
  <c r="M1551" i="2"/>
  <c r="AC1541" i="2"/>
  <c r="AH1536" i="2"/>
  <c r="AH1532" i="2"/>
  <c r="X1559" i="2"/>
  <c r="X1555" i="2"/>
  <c r="V1551" i="2"/>
  <c r="V1547" i="2"/>
  <c r="Y1542" i="2"/>
  <c r="U1538" i="2"/>
  <c r="Z1533" i="2"/>
  <c r="AH1538" i="2"/>
  <c r="AH1534" i="2"/>
  <c r="X1557" i="2"/>
  <c r="X1553" i="2"/>
  <c r="AA1548" i="2"/>
  <c r="AA1544" i="2"/>
  <c r="W1540" i="2"/>
  <c r="Z1535" i="2"/>
  <c r="M1545" i="2"/>
  <c r="E1457" i="2"/>
  <c r="F1457" i="2"/>
  <c r="K1457" i="2"/>
  <c r="F1560" i="2"/>
  <c r="E1551" i="2"/>
  <c r="K1084" i="2"/>
  <c r="K1541" i="2"/>
  <c r="I1553" i="2"/>
  <c r="H1544" i="2"/>
  <c r="J1083" i="2"/>
  <c r="F1079" i="2"/>
  <c r="F1536" i="2"/>
  <c r="J1081" i="2"/>
  <c r="F1077" i="2"/>
  <c r="F1534" i="2"/>
  <c r="K1096" i="2"/>
  <c r="K1553" i="2"/>
  <c r="G1092" i="2"/>
  <c r="J1087" i="2"/>
  <c r="J1544" i="2"/>
  <c r="K1102" i="2"/>
  <c r="G1098" i="2"/>
  <c r="G1555" i="2"/>
  <c r="F1089" i="2"/>
  <c r="F1546" i="2"/>
  <c r="K1080" i="2"/>
  <c r="K1537" i="2"/>
  <c r="G1076" i="2"/>
  <c r="F1081" i="2"/>
  <c r="F1538" i="2"/>
  <c r="E1559" i="2"/>
  <c r="K1092" i="2"/>
  <c r="K1549" i="2"/>
  <c r="G1088" i="2"/>
  <c r="I1561" i="2"/>
  <c r="H1552" i="2"/>
  <c r="K1090" i="2"/>
  <c r="G1086" i="2"/>
  <c r="G1543" i="2"/>
  <c r="E1535" i="2"/>
  <c r="K1082" i="2"/>
  <c r="G1078" i="2"/>
  <c r="G1535" i="2"/>
  <c r="E1555" i="2"/>
  <c r="K1088" i="2"/>
  <c r="K1545" i="2"/>
  <c r="G1084" i="2"/>
  <c r="J1558" i="2"/>
  <c r="I1549" i="2"/>
  <c r="E1539" i="2"/>
  <c r="G1082" i="2"/>
  <c r="G1539" i="2"/>
  <c r="J1077" i="2"/>
  <c r="G1104" i="2"/>
  <c r="G1561" i="2"/>
  <c r="K1100" i="2"/>
  <c r="G1096" i="2"/>
  <c r="J1548" i="2"/>
  <c r="F1087" i="2"/>
  <c r="F1544" i="2"/>
  <c r="K1098" i="2"/>
  <c r="K1555" i="2"/>
  <c r="G1094" i="2"/>
  <c r="J1089" i="2"/>
  <c r="J1546" i="2"/>
  <c r="F1085" i="2"/>
  <c r="K1076" i="2"/>
  <c r="K1533" i="2"/>
  <c r="H1536" i="2"/>
  <c r="F1556" i="2"/>
  <c r="H1542" i="2"/>
  <c r="H1548" i="2"/>
  <c r="K1086" i="2"/>
  <c r="F1083" i="2"/>
  <c r="K1078" i="2"/>
  <c r="K1535" i="2"/>
  <c r="K1104" i="2"/>
  <c r="K1561" i="2"/>
  <c r="F1552" i="2"/>
  <c r="E1543" i="2"/>
  <c r="G1102" i="2"/>
  <c r="I1545" i="2"/>
  <c r="G1080" i="2"/>
  <c r="G1537" i="2"/>
  <c r="E1533" i="2"/>
  <c r="G1100" i="2"/>
  <c r="G1557" i="2"/>
  <c r="F1548" i="2"/>
  <c r="E1561" i="2"/>
  <c r="K1094" i="2"/>
  <c r="G1090" i="2"/>
  <c r="G1547" i="2"/>
  <c r="J1085" i="2"/>
  <c r="J1542" i="2"/>
  <c r="J1079" i="2"/>
  <c r="F1532" i="2"/>
  <c r="H1532" i="2"/>
  <c r="AC1663" i="2"/>
  <c r="AD1662" i="2"/>
  <c r="AI1657" i="2"/>
  <c r="AG1643" i="2"/>
  <c r="AF1638" i="2"/>
  <c r="W1664" i="2"/>
  <c r="AA1644" i="2"/>
  <c r="U1640" i="2"/>
  <c r="M1647" i="2"/>
  <c r="AE1649" i="2"/>
  <c r="AG1647" i="2"/>
  <c r="AE1645" i="2"/>
  <c r="AE1643" i="2"/>
  <c r="AE1641" i="2"/>
  <c r="U1666" i="2"/>
  <c r="U1664" i="2"/>
  <c r="Z1659" i="2"/>
  <c r="Z1657" i="2"/>
  <c r="X1655" i="2"/>
  <c r="V1649" i="2"/>
  <c r="AA1646" i="2"/>
  <c r="Y1644" i="2"/>
  <c r="W1642" i="2"/>
  <c r="U1638" i="2"/>
  <c r="M1645" i="2"/>
  <c r="AG1663" i="2"/>
  <c r="AH1658" i="2"/>
  <c r="AI1663" i="2"/>
  <c r="AG1659" i="2"/>
  <c r="AC1655" i="2"/>
  <c r="AF1640" i="2"/>
  <c r="W1656" i="2"/>
  <c r="V1651" i="2"/>
  <c r="M1663" i="2"/>
  <c r="M1649" i="2"/>
  <c r="AD1648" i="2"/>
  <c r="AI1643" i="2"/>
  <c r="Y1666" i="2"/>
  <c r="Y1662" i="2"/>
  <c r="W1658" i="2"/>
  <c r="U1654" i="2"/>
  <c r="Z1649" i="2"/>
  <c r="V1645" i="2"/>
  <c r="Y1640" i="2"/>
  <c r="AD1666" i="2"/>
  <c r="AC1657" i="2"/>
  <c r="AD1652" i="2"/>
  <c r="AG1665" i="2"/>
  <c r="AC1661" i="2"/>
  <c r="AH1656" i="2"/>
  <c r="AE1647" i="2"/>
  <c r="AF1642" i="2"/>
  <c r="AA1662" i="2"/>
  <c r="U1658" i="2"/>
  <c r="AA1652" i="2"/>
  <c r="W1648" i="2"/>
  <c r="Z1643" i="2"/>
  <c r="AA1638" i="2"/>
  <c r="M1665" i="2"/>
  <c r="M1641" i="2"/>
  <c r="AE1655" i="2"/>
  <c r="AF1650" i="2"/>
  <c r="AH1660" i="2"/>
  <c r="AD1656" i="2"/>
  <c r="AI1641" i="2"/>
  <c r="W1662" i="2"/>
  <c r="W1652" i="2"/>
  <c r="Z1647" i="2"/>
  <c r="V1643" i="2"/>
  <c r="W1638" i="2"/>
  <c r="AE1665" i="2"/>
  <c r="AI1655" i="2"/>
  <c r="AD1660" i="2"/>
  <c r="AG1655" i="2"/>
  <c r="AE1651" i="2"/>
  <c r="AC1641" i="2"/>
  <c r="AA1666" i="2"/>
  <c r="Z1661" i="2"/>
  <c r="Z1651" i="2"/>
  <c r="V1647" i="2"/>
  <c r="AF1648" i="2"/>
  <c r="AF1646" i="2"/>
  <c r="AD1640" i="2"/>
  <c r="AD1638" i="2"/>
  <c r="V1665" i="2"/>
  <c r="V1663" i="2"/>
  <c r="AA1660" i="2"/>
  <c r="AA1658" i="2"/>
  <c r="Y1656" i="2"/>
  <c r="Y1654" i="2"/>
  <c r="Y1652" i="2"/>
  <c r="W1650" i="2"/>
  <c r="Z1645" i="2"/>
  <c r="X1643" i="2"/>
  <c r="V1641" i="2"/>
  <c r="M1655" i="2"/>
  <c r="AI1665" i="2"/>
  <c r="AG1651" i="2"/>
  <c r="AF1666" i="2"/>
  <c r="AE1657" i="2"/>
  <c r="AC1653" i="2"/>
  <c r="AI1647" i="2"/>
  <c r="AC1643" i="2"/>
  <c r="Y1658" i="2"/>
  <c r="Z1653" i="2"/>
  <c r="W1644" i="2"/>
  <c r="X1639" i="2"/>
  <c r="AI1645" i="2"/>
  <c r="AG1641" i="2"/>
  <c r="U1656" i="2"/>
  <c r="U1652" i="2"/>
  <c r="X1647" i="2"/>
  <c r="AA1642" i="2"/>
  <c r="Y1638" i="2"/>
  <c r="M1639" i="2"/>
  <c r="AD1664" i="2"/>
  <c r="AE1659" i="2"/>
  <c r="AF1654" i="2"/>
  <c r="AC1659" i="2"/>
  <c r="AH1654" i="2"/>
  <c r="AD1650" i="2"/>
  <c r="AI1639" i="2"/>
  <c r="Z1665" i="2"/>
  <c r="Y1660" i="2"/>
  <c r="Y1650" i="2"/>
  <c r="U1646" i="2"/>
  <c r="X1641" i="2"/>
  <c r="M1653" i="2"/>
  <c r="AH1666" i="2"/>
  <c r="AF1662" i="2"/>
  <c r="AG1657" i="2"/>
  <c r="AH1662" i="2"/>
  <c r="AF1658" i="2"/>
  <c r="AD1654" i="2"/>
  <c r="AF1644" i="2"/>
  <c r="AC1639" i="2"/>
  <c r="V1655" i="2"/>
  <c r="X1645" i="2"/>
  <c r="AA1640" i="2"/>
  <c r="M1657" i="2"/>
  <c r="AC1647" i="2"/>
  <c r="AH1642" i="2"/>
  <c r="V1657" i="2"/>
  <c r="Y1648" i="2"/>
  <c r="U1644" i="2"/>
  <c r="Z1639" i="2"/>
  <c r="AH1644" i="2"/>
  <c r="AH1640" i="2"/>
  <c r="X1663" i="2"/>
  <c r="X1659" i="2"/>
  <c r="AA1650" i="2"/>
  <c r="W1646" i="2"/>
  <c r="Z1641" i="2"/>
  <c r="M1651" i="2"/>
  <c r="E1645" i="2"/>
  <c r="I1663" i="2"/>
  <c r="F1658" i="2"/>
  <c r="I1653" i="2"/>
  <c r="J1658" i="2"/>
  <c r="H1662" i="2"/>
  <c r="G5" i="8"/>
  <c r="E4" i="9"/>
  <c r="N1604" i="2"/>
  <c r="P1624" i="2"/>
  <c r="N1632" i="2"/>
  <c r="O1629" i="2"/>
  <c r="S1611" i="2"/>
  <c r="R1606" i="2"/>
  <c r="S1632" i="2"/>
  <c r="O1621" i="2"/>
  <c r="P1610" i="2"/>
  <c r="S1613" i="2"/>
  <c r="O1607" i="2"/>
  <c r="R1618" i="2"/>
  <c r="P1632" i="2"/>
  <c r="N1624" i="2"/>
  <c r="O1625" i="2"/>
  <c r="R1630" i="2"/>
  <c r="N1616" i="2"/>
  <c r="P1608" i="2"/>
  <c r="N859" i="2"/>
  <c r="N1668" i="2"/>
  <c r="P859" i="2"/>
  <c r="P1668" i="2"/>
  <c r="P1560" i="2"/>
  <c r="P1550" i="2"/>
  <c r="R1558" i="2"/>
  <c r="P1554" i="2"/>
  <c r="N1550" i="2"/>
  <c r="Q1545" i="2"/>
  <c r="O1541" i="2"/>
  <c r="P1532" i="2"/>
  <c r="Q1547" i="2"/>
  <c r="S1537" i="2"/>
  <c r="O1561" i="2"/>
  <c r="S1543" i="2"/>
  <c r="O1535" i="2"/>
  <c r="O1562" i="2"/>
  <c r="O1549" i="2"/>
  <c r="S1539" i="2"/>
  <c r="O1553" i="2"/>
  <c r="N1544" i="2"/>
  <c r="P1534" i="2"/>
  <c r="R1552" i="2"/>
  <c r="Q1543" i="2"/>
  <c r="S1533" i="2"/>
  <c r="Q1559" i="2"/>
  <c r="Q1555" i="2"/>
  <c r="O1551" i="2"/>
  <c r="R1546" i="2"/>
  <c r="P1542" i="2"/>
  <c r="N1538" i="2"/>
  <c r="Q1533" i="2"/>
  <c r="Q1562" i="2"/>
  <c r="S1559" i="2"/>
  <c r="P1540" i="2"/>
  <c r="Q1537" i="2"/>
  <c r="Q1551" i="2"/>
  <c r="R1532" i="2"/>
  <c r="P1546" i="2"/>
  <c r="N1560" i="2"/>
  <c r="R1542" i="2"/>
  <c r="Q1549" i="2"/>
  <c r="O1555" i="2"/>
  <c r="N1536" i="2"/>
  <c r="R1556" i="2"/>
  <c r="S1547" i="2"/>
  <c r="R1534" i="2"/>
  <c r="N1552" i="2"/>
  <c r="O1557" i="2"/>
  <c r="Q1539" i="2"/>
  <c r="R1544" i="2"/>
  <c r="R1548" i="2"/>
  <c r="N1548" i="2"/>
  <c r="S1561" i="2"/>
  <c r="Q1553" i="2"/>
  <c r="N1540" i="2"/>
  <c r="R1554" i="2"/>
  <c r="S1535" i="2"/>
  <c r="R1550" i="2"/>
  <c r="P1556" i="2"/>
  <c r="Q1541" i="2"/>
  <c r="N1556" i="2"/>
  <c r="P1538" i="2"/>
  <c r="N1554" i="2"/>
  <c r="S1549" i="2"/>
  <c r="N1546" i="2"/>
  <c r="Q1561" i="2"/>
  <c r="N1542" i="2"/>
  <c r="S1555" i="2"/>
  <c r="R1536" i="2"/>
  <c r="S1551" i="2"/>
  <c r="N1558" i="2"/>
  <c r="R1540" i="2"/>
  <c r="S1545" i="2"/>
  <c r="R1560" i="2"/>
  <c r="P1552" i="2"/>
  <c r="O1543" i="2"/>
  <c r="O1533" i="2"/>
  <c r="P1548" i="2"/>
  <c r="S1553" i="2"/>
  <c r="P1558" i="2"/>
  <c r="O1539" i="2"/>
  <c r="S1557" i="2"/>
  <c r="R1538" i="2"/>
  <c r="Q1557" i="2"/>
  <c r="P1544" i="2"/>
  <c r="Q1535" i="2"/>
  <c r="O1545" i="2"/>
  <c r="O1559" i="2"/>
  <c r="S1541" i="2"/>
  <c r="O1537" i="2"/>
  <c r="N1532" i="2"/>
  <c r="O1547" i="2"/>
  <c r="P1536" i="2"/>
  <c r="P1628" i="2"/>
  <c r="N1622" i="2"/>
  <c r="S1609" i="2"/>
  <c r="R1622" i="2"/>
  <c r="Q1627" i="2"/>
  <c r="Q1623" i="2"/>
  <c r="P1614" i="2"/>
  <c r="Q1605" i="2"/>
  <c r="O1615" i="2"/>
  <c r="P1618" i="2"/>
  <c r="Q1609" i="2"/>
  <c r="N1614" i="2"/>
  <c r="N1628" i="2"/>
  <c r="Q1619" i="2"/>
  <c r="S1623" i="2"/>
  <c r="O1617" i="2"/>
  <c r="S859" i="2"/>
  <c r="S1668" i="2"/>
  <c r="O1666" i="2"/>
  <c r="P1666" i="2"/>
  <c r="R1664" i="2"/>
  <c r="N1656" i="2"/>
  <c r="Q1651" i="2"/>
  <c r="P1638" i="2"/>
  <c r="Q1653" i="2"/>
  <c r="S1643" i="2"/>
  <c r="O1641" i="2"/>
  <c r="O1655" i="2"/>
  <c r="S1645" i="2"/>
  <c r="N1650" i="2"/>
  <c r="P1640" i="2"/>
  <c r="R1658" i="2"/>
  <c r="Q1649" i="2"/>
  <c r="S1639" i="2"/>
  <c r="Q1665" i="2"/>
  <c r="Q1661" i="2"/>
  <c r="O1657" i="2"/>
  <c r="R1652" i="2"/>
  <c r="P1648" i="2"/>
  <c r="Q1639" i="2"/>
  <c r="S724" i="2"/>
  <c r="S794" i="2" s="1"/>
  <c r="R725" i="2"/>
  <c r="R795" i="2" s="1"/>
  <c r="O750" i="2"/>
  <c r="O820" i="2" s="1"/>
  <c r="N741" i="2"/>
  <c r="N811" i="2" s="1"/>
  <c r="S752" i="2"/>
  <c r="S822" i="2" s="1"/>
  <c r="R743" i="2"/>
  <c r="R813" i="2" s="1"/>
  <c r="Q734" i="2"/>
  <c r="Q804" i="2" s="1"/>
  <c r="O724" i="2"/>
  <c r="O794" i="2" s="1"/>
  <c r="P747" i="2"/>
  <c r="P817" i="2" s="1"/>
  <c r="O738" i="2"/>
  <c r="O808" i="2" s="1"/>
  <c r="N729" i="2"/>
  <c r="N799" i="2" s="1"/>
  <c r="S740" i="2"/>
  <c r="S810" i="2" s="1"/>
  <c r="R731" i="2"/>
  <c r="R801" i="2" s="1"/>
  <c r="N749" i="2"/>
  <c r="N819" i="2" s="1"/>
  <c r="S730" i="2"/>
  <c r="S800" i="2" s="1"/>
  <c r="S744" i="2"/>
  <c r="S814" i="2" s="1"/>
  <c r="R735" i="2"/>
  <c r="R805" i="2" s="1"/>
  <c r="R727" i="2"/>
  <c r="R797" i="2" s="1"/>
  <c r="S750" i="2"/>
  <c r="S820" i="2" s="1"/>
  <c r="R741" i="2"/>
  <c r="R811" i="2" s="1"/>
  <c r="Q732" i="2"/>
  <c r="Q802" i="2" s="1"/>
  <c r="P753" i="2"/>
  <c r="P823" i="2" s="1"/>
  <c r="O744" i="2"/>
  <c r="O814" i="2" s="1"/>
  <c r="N735" i="2"/>
  <c r="N805" i="2" s="1"/>
  <c r="P743" i="2"/>
  <c r="P813" i="2" s="1"/>
  <c r="O732" i="2"/>
  <c r="O802" i="2" s="1"/>
  <c r="R749" i="2"/>
  <c r="R819" i="2" s="1"/>
  <c r="R747" i="2"/>
  <c r="R817" i="2" s="1"/>
  <c r="N727" i="2"/>
  <c r="N797" i="2" s="1"/>
  <c r="P751" i="2"/>
  <c r="P821" i="2" s="1"/>
  <c r="R737" i="2"/>
  <c r="R807" i="2" s="1"/>
  <c r="N751" i="2"/>
  <c r="N821" i="2" s="1"/>
  <c r="S732" i="2"/>
  <c r="S802" i="2" s="1"/>
  <c r="S726" i="2"/>
  <c r="S796" i="2" s="1"/>
  <c r="O728" i="2"/>
  <c r="O798" i="2" s="1"/>
  <c r="R729" i="2"/>
  <c r="R799" i="2" s="1"/>
  <c r="P741" i="2"/>
  <c r="P811" i="2" s="1"/>
  <c r="Q726" i="2"/>
  <c r="Q796" i="2" s="1"/>
  <c r="P731" i="2"/>
  <c r="P801" i="2" s="1"/>
  <c r="N743" i="2"/>
  <c r="N813" i="2" s="1"/>
  <c r="P729" i="2"/>
  <c r="P799" i="2" s="1"/>
  <c r="S746" i="2"/>
  <c r="S816" i="2" s="1"/>
  <c r="Q742" i="2"/>
  <c r="Q812" i="2" s="1"/>
  <c r="S728" i="2"/>
  <c r="S798" i="2" s="1"/>
  <c r="Q748" i="2"/>
  <c r="Q818" i="2" s="1"/>
  <c r="S734" i="2"/>
  <c r="S804" i="2" s="1"/>
  <c r="Q746" i="2"/>
  <c r="Q816" i="2" s="1"/>
  <c r="N866" i="2"/>
  <c r="N1675" i="2" s="1"/>
  <c r="R745" i="2"/>
  <c r="R815" i="2" s="1"/>
  <c r="Q736" i="2"/>
  <c r="Q806" i="2" s="1"/>
  <c r="O748" i="2"/>
  <c r="O818" i="2" s="1"/>
  <c r="N739" i="2"/>
  <c r="N809" i="2" s="1"/>
  <c r="N725" i="2"/>
  <c r="N795" i="2" s="1"/>
  <c r="S742" i="2"/>
  <c r="S812" i="2" s="1"/>
  <c r="R733" i="2"/>
  <c r="R803" i="2" s="1"/>
  <c r="P745" i="2"/>
  <c r="P815" i="2" s="1"/>
  <c r="O736" i="2"/>
  <c r="O806" i="2" s="1"/>
  <c r="Q724" i="2"/>
  <c r="Q794" i="2" s="1"/>
  <c r="R753" i="2"/>
  <c r="R823" i="2" s="1"/>
  <c r="Q744" i="2"/>
  <c r="Q814" i="2" s="1"/>
  <c r="P735" i="2"/>
  <c r="P805" i="2" s="1"/>
  <c r="P749" i="2"/>
  <c r="P819" i="2" s="1"/>
  <c r="O740" i="2"/>
  <c r="O810" i="2" s="1"/>
  <c r="N731" i="2"/>
  <c r="N801" i="2" s="1"/>
  <c r="Q728" i="2"/>
  <c r="Q798" i="2" s="1"/>
  <c r="O746" i="2"/>
  <c r="O816" i="2" s="1"/>
  <c r="N737" i="2"/>
  <c r="N807" i="2" s="1"/>
  <c r="S748" i="2"/>
  <c r="S818" i="2" s="1"/>
  <c r="R739" i="2"/>
  <c r="R809" i="2" s="1"/>
  <c r="Q730" i="2"/>
  <c r="Q800" i="2" s="1"/>
  <c r="Q752" i="2"/>
  <c r="Q822" i="2" s="1"/>
  <c r="O734" i="2"/>
  <c r="O804" i="2" s="1"/>
  <c r="P727" i="2"/>
  <c r="P797" i="2" s="1"/>
  <c r="N745" i="2"/>
  <c r="N815" i="2" s="1"/>
  <c r="Q738" i="2"/>
  <c r="Q808" i="2" s="1"/>
  <c r="O742" i="2"/>
  <c r="O812" i="2" s="1"/>
  <c r="N747" i="2"/>
  <c r="N817" i="2" s="1"/>
  <c r="S1665" i="2"/>
  <c r="P1646" i="2"/>
  <c r="Q1657" i="2"/>
  <c r="R1638" i="2"/>
  <c r="P1652" i="2"/>
  <c r="N1666" i="2"/>
  <c r="R1648" i="2"/>
  <c r="O1661" i="2"/>
  <c r="N1642" i="2"/>
  <c r="R1662" i="2"/>
  <c r="S1653" i="2"/>
  <c r="N1658" i="2"/>
  <c r="R1650" i="2"/>
  <c r="R1654" i="2"/>
  <c r="N1654" i="2"/>
  <c r="Q1659" i="2"/>
  <c r="N1646" i="2"/>
  <c r="R1660" i="2"/>
  <c r="S1641" i="2"/>
  <c r="R1656" i="2"/>
  <c r="P1662" i="2"/>
  <c r="Q1647" i="2"/>
  <c r="N1662" i="2"/>
  <c r="P1644" i="2"/>
  <c r="N1660" i="2"/>
  <c r="S1655" i="2"/>
  <c r="N1652" i="2"/>
  <c r="R1642" i="2"/>
  <c r="S1657" i="2"/>
  <c r="N1664" i="2"/>
  <c r="R1666" i="2"/>
  <c r="P1658" i="2"/>
  <c r="O1649" i="2"/>
  <c r="O1639" i="2"/>
  <c r="P1654" i="2"/>
  <c r="S1659" i="2"/>
  <c r="O1645" i="2"/>
  <c r="S1663" i="2"/>
  <c r="R1644" i="2"/>
  <c r="Q1663" i="2"/>
  <c r="P1650" i="2"/>
  <c r="Q1641" i="2"/>
  <c r="O1665" i="2"/>
  <c r="O1643" i="2"/>
  <c r="N1638" i="2"/>
  <c r="P1642" i="2"/>
  <c r="O1421" i="2"/>
  <c r="O1598" i="2" s="1"/>
  <c r="W1421" i="2"/>
  <c r="W1598" i="2" s="1"/>
  <c r="G1421" i="2"/>
  <c r="G1598" i="2" s="1"/>
  <c r="AD1421" i="2"/>
  <c r="AD1598" i="2" s="1"/>
  <c r="R1421" i="2"/>
  <c r="R1598" i="2" s="1"/>
  <c r="Y1421" i="2"/>
  <c r="Y1598" i="2" s="1"/>
  <c r="P1251" i="2"/>
  <c r="P1321" i="2" s="1"/>
  <c r="W1269" i="2"/>
  <c r="W1339" i="2" s="1"/>
  <c r="S1266" i="2"/>
  <c r="S1336" i="2" s="1"/>
  <c r="AH1257" i="2"/>
  <c r="AH1327" i="2" s="1"/>
  <c r="Y1263" i="2"/>
  <c r="Y1333" i="2" s="1"/>
  <c r="AE1260" i="2"/>
  <c r="AE1330" i="2" s="1"/>
  <c r="U1279" i="2"/>
  <c r="U1349" i="2" s="1"/>
  <c r="O1270" i="2"/>
  <c r="O1340" i="2" s="1"/>
  <c r="R1263" i="2"/>
  <c r="R1333" i="2" s="1"/>
  <c r="V1276" i="2"/>
  <c r="V1346" i="2" s="1"/>
  <c r="U1253" i="2"/>
  <c r="U1323" i="2" s="1"/>
  <c r="AD1265" i="2"/>
  <c r="AD1335" i="2" s="1"/>
  <c r="AC1256" i="2"/>
  <c r="AC1326" i="2" s="1"/>
  <c r="AG1278" i="2"/>
  <c r="AG1348" i="2" s="1"/>
  <c r="AD1251" i="2"/>
  <c r="AD1321" i="2" s="1"/>
  <c r="AA1253" i="2"/>
  <c r="AA1323" i="2" s="1"/>
  <c r="AG1256" i="2"/>
  <c r="AG1326" i="2" s="1"/>
  <c r="O1254" i="2"/>
  <c r="O1324" i="2" s="1"/>
  <c r="AI1268" i="2"/>
  <c r="AI1338" i="2" s="1"/>
  <c r="U1265" i="2"/>
  <c r="U1335" i="2" s="1"/>
  <c r="AD1273" i="2"/>
  <c r="AD1343" i="2" s="1"/>
  <c r="AA1275" i="2"/>
  <c r="AA1345" i="2" s="1"/>
  <c r="M1260" i="2"/>
  <c r="M1330" i="2" s="1"/>
  <c r="Y1279" i="2"/>
  <c r="Y1349" i="2" s="1"/>
  <c r="AC1268" i="2"/>
  <c r="AC1338" i="2" s="1"/>
  <c r="Z1264" i="2"/>
  <c r="Z1334" i="2" s="1"/>
  <c r="AD1630" i="2" l="1"/>
  <c r="V1625" i="2"/>
  <c r="S1272" i="2"/>
  <c r="S1342" i="2" s="1"/>
  <c r="O1627" i="2"/>
  <c r="V1264" i="2"/>
  <c r="V1334" i="2" s="1"/>
  <c r="AA1265" i="2"/>
  <c r="AA1335" i="2" s="1"/>
  <c r="Z1272" i="2"/>
  <c r="Z1342" i="2" s="1"/>
  <c r="Z1655" i="2"/>
  <c r="Y1664" i="2"/>
  <c r="W1630" i="2"/>
  <c r="AG1617" i="2"/>
  <c r="U1614" i="2"/>
  <c r="U1630" i="2"/>
  <c r="AH1488" i="2"/>
  <c r="AH1277" i="2"/>
  <c r="AH1347" i="2" s="1"/>
  <c r="AC1266" i="2"/>
  <c r="AC1336" i="2" s="1"/>
  <c r="AA1263" i="2"/>
  <c r="AA1333" i="2" s="1"/>
  <c r="Q1617" i="2"/>
  <c r="O1623" i="2"/>
  <c r="R1620" i="2"/>
  <c r="R1614" i="2"/>
  <c r="P1620" i="2"/>
  <c r="AI1649" i="2"/>
  <c r="AF1660" i="2"/>
  <c r="U1662" i="2"/>
  <c r="AE1653" i="2"/>
  <c r="V1617" i="2"/>
  <c r="AH1628" i="2"/>
  <c r="AG1621" i="2"/>
  <c r="AC1625" i="2"/>
  <c r="U1620" i="2"/>
  <c r="AC1617" i="2"/>
  <c r="V1629" i="2"/>
  <c r="S1631" i="2"/>
  <c r="S1621" i="2"/>
  <c r="U1660" i="2"/>
  <c r="AE1661" i="2"/>
  <c r="AI1659" i="2"/>
  <c r="AF1652" i="2"/>
  <c r="X1625" i="2"/>
  <c r="M1623" i="2"/>
  <c r="AE1621" i="2"/>
  <c r="M1619" i="2"/>
  <c r="Y1620" i="2"/>
  <c r="Z1621" i="2"/>
  <c r="P1630" i="2"/>
  <c r="Q1632" i="2"/>
  <c r="X1661" i="2"/>
  <c r="AG1661" i="2"/>
  <c r="X1657" i="2"/>
  <c r="AH1664" i="2"/>
  <c r="AC1621" i="2"/>
  <c r="AA1632" i="2"/>
  <c r="S1268" i="2"/>
  <c r="S1338" i="2" s="1"/>
  <c r="M1268" i="2"/>
  <c r="M1338" i="2" s="1"/>
  <c r="AC1421" i="2"/>
  <c r="AC1598" i="2" s="1"/>
  <c r="R1626" i="2"/>
  <c r="S1629" i="2"/>
  <c r="M1661" i="2"/>
  <c r="X1619" i="2"/>
  <c r="AG1623" i="2"/>
  <c r="AF1265" i="2"/>
  <c r="AF1335" i="2" s="1"/>
  <c r="Z1268" i="2"/>
  <c r="Z1338" i="2" s="1"/>
  <c r="O1659" i="2"/>
  <c r="Q1621" i="2"/>
  <c r="AH1652" i="2"/>
  <c r="AI1651" i="2"/>
  <c r="M1659" i="2"/>
  <c r="V1659" i="2"/>
  <c r="K894" i="2"/>
  <c r="K1703" i="2" s="1"/>
  <c r="AD1624" i="2"/>
  <c r="V1621" i="2"/>
  <c r="AD1620" i="2"/>
  <c r="AF1632" i="2"/>
  <c r="AH1632" i="2"/>
  <c r="Q1272" i="2"/>
  <c r="Q1342" i="2" s="1"/>
  <c r="R1275" i="2"/>
  <c r="R1345" i="2" s="1"/>
  <c r="AG1270" i="2"/>
  <c r="AG1340" i="2" s="1"/>
  <c r="S1661" i="2"/>
  <c r="Y1265" i="2"/>
  <c r="Y1335" i="2" s="1"/>
  <c r="AG1264" i="2"/>
  <c r="AG1334" i="2" s="1"/>
  <c r="X1268" i="2"/>
  <c r="X1338" i="2" s="1"/>
  <c r="Q1631" i="2"/>
  <c r="R1616" i="2"/>
  <c r="AF1664" i="2"/>
  <c r="M1625" i="2"/>
  <c r="AA1614" i="2"/>
  <c r="AA1620" i="2"/>
  <c r="Y1616" i="2"/>
  <c r="N1630" i="2"/>
  <c r="AC1665" i="2"/>
  <c r="AC1629" i="2"/>
  <c r="AH1228" i="2"/>
  <c r="AH1474" i="2" s="1"/>
  <c r="S1278" i="2"/>
  <c r="S1348" i="2" s="1"/>
  <c r="AF1277" i="2"/>
  <c r="AF1347" i="2" s="1"/>
  <c r="O1264" i="2"/>
  <c r="O1334" i="2" s="1"/>
  <c r="Z1270" i="2"/>
  <c r="Z1340" i="2" s="1"/>
  <c r="O1651" i="2"/>
  <c r="S1649" i="2"/>
  <c r="P1651" i="2"/>
  <c r="S1650" i="2"/>
  <c r="R1624" i="2"/>
  <c r="P1616" i="2"/>
  <c r="P1622" i="2"/>
  <c r="W1660" i="2"/>
  <c r="AI1661" i="2"/>
  <c r="X1621" i="2"/>
  <c r="X1632" i="2"/>
  <c r="AD1622" i="2"/>
  <c r="U1624" i="2"/>
  <c r="Y1628" i="2"/>
  <c r="AF1620" i="2"/>
  <c r="AG1241" i="2"/>
  <c r="AG1487" i="2" s="1"/>
  <c r="S1615" i="2"/>
  <c r="S1627" i="2"/>
  <c r="AH1650" i="2"/>
  <c r="X1653" i="2"/>
  <c r="AC1627" i="2"/>
  <c r="Z1631" i="2"/>
  <c r="AA1616" i="2"/>
  <c r="AF1616" i="2"/>
  <c r="X1615" i="2"/>
  <c r="Q1611" i="2"/>
  <c r="O1609" i="2"/>
  <c r="Y1604" i="2"/>
  <c r="AG1611" i="2"/>
  <c r="O1605" i="2"/>
  <c r="AC1611" i="2"/>
  <c r="AI1607" i="2"/>
  <c r="AE1609" i="2"/>
  <c r="AI1252" i="2"/>
  <c r="AI1322" i="2" s="1"/>
  <c r="V1258" i="2"/>
  <c r="V1328" i="2" s="1"/>
  <c r="N1648" i="2"/>
  <c r="AC1645" i="2"/>
  <c r="P1255" i="2"/>
  <c r="P1325" i="2" s="1"/>
  <c r="S1254" i="2"/>
  <c r="S1324" i="2" s="1"/>
  <c r="Q1643" i="2"/>
  <c r="Y1646" i="2"/>
  <c r="Z1607" i="2"/>
  <c r="X1254" i="2"/>
  <c r="X1324" i="2" s="1"/>
  <c r="AE1256" i="2"/>
  <c r="AE1326" i="2" s="1"/>
  <c r="X1252" i="2"/>
  <c r="X1322" i="2" s="1"/>
  <c r="S1607" i="2"/>
  <c r="AA1648" i="2"/>
  <c r="U1608" i="2"/>
  <c r="V1611" i="2"/>
  <c r="Q1613" i="2"/>
  <c r="M1252" i="2"/>
  <c r="M1322" i="2" s="1"/>
  <c r="AA1259" i="2"/>
  <c r="AA1329" i="2" s="1"/>
  <c r="O1647" i="2"/>
  <c r="R1604" i="2"/>
  <c r="AD1642" i="2"/>
  <c r="AG1645" i="2"/>
  <c r="S1647" i="2"/>
  <c r="N1612" i="2"/>
  <c r="W1255" i="2"/>
  <c r="W1325" i="2" s="1"/>
  <c r="AH1612" i="2"/>
  <c r="AH1608" i="2"/>
  <c r="S1225" i="2"/>
  <c r="S1471" i="2" s="1"/>
  <c r="R1640" i="2"/>
  <c r="O1611" i="2"/>
  <c r="AG1639" i="2"/>
  <c r="M1605" i="2"/>
  <c r="AC1609" i="2"/>
  <c r="Y1608" i="2"/>
  <c r="AD1610" i="2"/>
  <c r="AD1606" i="2"/>
  <c r="AI1603" i="2"/>
  <c r="P1612" i="2"/>
  <c r="AC1254" i="2"/>
  <c r="AC1324" i="2" s="1"/>
  <c r="AF1253" i="2"/>
  <c r="AF1323" i="2" s="1"/>
  <c r="R1261" i="2"/>
  <c r="R1331" i="2" s="1"/>
  <c r="AG1463" i="2"/>
  <c r="AG1252" i="2"/>
  <c r="AG1322" i="2" s="1"/>
  <c r="X1605" i="2"/>
  <c r="AE1605" i="2"/>
  <c r="O1256" i="2"/>
  <c r="O1326" i="2" s="1"/>
  <c r="O1603" i="2"/>
  <c r="AG1649" i="2"/>
  <c r="V1639" i="2"/>
  <c r="AA1604" i="2"/>
  <c r="AF1612" i="2"/>
  <c r="Y1642" i="2"/>
  <c r="AH1648" i="2"/>
  <c r="V1605" i="2"/>
  <c r="X1609" i="2"/>
  <c r="S1605" i="2"/>
  <c r="AC1260" i="2"/>
  <c r="AC1330" i="2" s="1"/>
  <c r="AI1256" i="2"/>
  <c r="AI1326" i="2" s="1"/>
  <c r="AH1638" i="2"/>
  <c r="AE1639" i="2"/>
  <c r="AC1603" i="2"/>
  <c r="M1607" i="2"/>
  <c r="R1612" i="2"/>
  <c r="AA1251" i="2"/>
  <c r="AA1321" i="2" s="1"/>
  <c r="N1610" i="2"/>
  <c r="Z1605" i="2"/>
  <c r="R1610" i="2"/>
  <c r="P1261" i="2"/>
  <c r="P1331" i="2" s="1"/>
  <c r="Q1603" i="2"/>
  <c r="AI1613" i="2"/>
  <c r="AC1607" i="2"/>
  <c r="Q1607" i="2"/>
  <c r="R1259" i="2"/>
  <c r="R1329" i="2" s="1"/>
  <c r="Y1470" i="2"/>
  <c r="Y1259" i="2"/>
  <c r="Y1329" i="2" s="1"/>
  <c r="AG1465" i="2"/>
  <c r="AG1254" i="2"/>
  <c r="AG1324" i="2" s="1"/>
  <c r="W1259" i="2"/>
  <c r="W1329" i="2" s="1"/>
  <c r="O1613" i="2"/>
  <c r="AD1646" i="2"/>
  <c r="U1226" i="2"/>
  <c r="U1472" i="2" s="1"/>
  <c r="R1646" i="2"/>
  <c r="AD1604" i="2"/>
  <c r="AG1603" i="2"/>
  <c r="P1257" i="2"/>
  <c r="P1327" i="2" s="1"/>
  <c r="S1256" i="2"/>
  <c r="S1326" i="2" s="1"/>
  <c r="P1606" i="2"/>
  <c r="AG1613" i="2"/>
  <c r="P1604" i="2"/>
  <c r="U1648" i="2"/>
  <c r="AD1612" i="2"/>
  <c r="AH1604" i="2"/>
  <c r="AF1608" i="2"/>
  <c r="AF1610" i="2"/>
  <c r="Z1260" i="2"/>
  <c r="Z1330" i="2" s="1"/>
  <c r="AH1610" i="2"/>
  <c r="O1473" i="2"/>
  <c r="O1262" i="2"/>
  <c r="O1332" i="2" s="1"/>
  <c r="X1603" i="2"/>
  <c r="W1659" i="2"/>
  <c r="AG1258" i="2"/>
  <c r="AG1328" i="2" s="1"/>
  <c r="I894" i="2"/>
  <c r="I1703" i="2" s="1"/>
  <c r="W1661" i="2"/>
  <c r="M1611" i="2"/>
  <c r="AC1662" i="2"/>
  <c r="M1632" i="2"/>
  <c r="U1645" i="2"/>
  <c r="AH1647" i="2"/>
  <c r="AE1658" i="2"/>
  <c r="N1620" i="2"/>
  <c r="O1619" i="2"/>
  <c r="AF1624" i="2"/>
  <c r="O1272" i="2"/>
  <c r="O1342" i="2" s="1"/>
  <c r="P1664" i="2"/>
  <c r="R1628" i="2"/>
  <c r="AD1628" i="2"/>
  <c r="X1649" i="2"/>
  <c r="AE1278" i="2"/>
  <c r="AE1348" i="2" s="1"/>
  <c r="AD1658" i="2"/>
  <c r="P1277" i="2"/>
  <c r="P1347" i="2" s="1"/>
  <c r="AG1421" i="2"/>
  <c r="AG1598" i="2" s="1"/>
  <c r="AE1663" i="2"/>
  <c r="AE1631" i="2"/>
  <c r="Z1619" i="2"/>
  <c r="Y1630" i="2"/>
  <c r="V1278" i="2"/>
  <c r="V1348" i="2" s="1"/>
  <c r="P1660" i="2"/>
  <c r="W1622" i="2"/>
  <c r="AC1615" i="2"/>
  <c r="AG1653" i="2"/>
  <c r="AD1267" i="2"/>
  <c r="AD1337" i="2" s="1"/>
  <c r="O1631" i="2"/>
  <c r="Q1629" i="2"/>
  <c r="X1651" i="2"/>
  <c r="V1654" i="2"/>
  <c r="AE1272" i="2"/>
  <c r="AE1342" i="2" s="1"/>
  <c r="V1632" i="2"/>
  <c r="M1272" i="2"/>
  <c r="M1342" i="2" s="1"/>
  <c r="Z1274" i="2"/>
  <c r="Z1344" i="2" s="1"/>
  <c r="N1667" i="2"/>
  <c r="Y1624" i="2"/>
  <c r="Y1622" i="2"/>
  <c r="AE1629" i="2"/>
  <c r="O1663" i="2"/>
  <c r="Q1264" i="2"/>
  <c r="Q1334" i="2" s="1"/>
  <c r="R1665" i="2"/>
  <c r="AE1625" i="2"/>
  <c r="AG1619" i="2"/>
  <c r="Y1273" i="2"/>
  <c r="Y1343" i="2" s="1"/>
  <c r="F1135" i="2"/>
  <c r="F1662" i="2" s="1"/>
  <c r="AC1660" i="2"/>
  <c r="Z1666" i="2"/>
  <c r="AF1655" i="2"/>
  <c r="W1490" i="2"/>
  <c r="W1279" i="2"/>
  <c r="W1349" i="2" s="1"/>
  <c r="AF1484" i="2"/>
  <c r="AF1273" i="2"/>
  <c r="AF1343" i="2" s="1"/>
  <c r="W1464" i="2"/>
  <c r="W1253" i="2"/>
  <c r="W1323" i="2" s="1"/>
  <c r="N1640" i="2"/>
  <c r="O1632" i="2"/>
  <c r="M1631" i="2"/>
  <c r="AD1257" i="2"/>
  <c r="AD1327" i="2" s="1"/>
  <c r="V1252" i="2"/>
  <c r="V1322" i="2" s="1"/>
  <c r="O1260" i="2"/>
  <c r="O1330" i="2" s="1"/>
  <c r="AF1261" i="2"/>
  <c r="AF1331" i="2" s="1"/>
  <c r="S1603" i="2"/>
  <c r="V1653" i="2"/>
  <c r="W1640" i="2"/>
  <c r="E894" i="2"/>
  <c r="E1703" i="2" s="1"/>
  <c r="U1606" i="2"/>
  <c r="AI1631" i="2"/>
  <c r="W1610" i="2"/>
  <c r="M1617" i="2"/>
  <c r="AA1606" i="2"/>
  <c r="V1613" i="2"/>
  <c r="M1629" i="2"/>
  <c r="AA1242" i="2"/>
  <c r="AA1488" i="2" s="1"/>
  <c r="X1258" i="2"/>
  <c r="X1328" i="2" s="1"/>
  <c r="M1603" i="2"/>
  <c r="X1613" i="2"/>
  <c r="R1279" i="2"/>
  <c r="R1349" i="2" s="1"/>
  <c r="N1259" i="2"/>
  <c r="N1329" i="2" s="1"/>
  <c r="X1272" i="2"/>
  <c r="X1342" i="2" s="1"/>
  <c r="AD1644" i="2"/>
  <c r="AC1631" i="2"/>
  <c r="X1623" i="2"/>
  <c r="AI1632" i="2"/>
  <c r="X1617" i="2"/>
  <c r="AA1630" i="2"/>
  <c r="V1609" i="2"/>
  <c r="V1266" i="2"/>
  <c r="V1336" i="2" s="1"/>
  <c r="W1261" i="2"/>
  <c r="W1331" i="2" s="1"/>
  <c r="Q1615" i="2"/>
  <c r="X1665" i="2"/>
  <c r="Q1645" i="2"/>
  <c r="AA1257" i="2"/>
  <c r="AA1327" i="2" s="1"/>
  <c r="AA1664" i="2"/>
  <c r="W1666" i="2"/>
  <c r="AA1628" i="2"/>
  <c r="AI1625" i="2"/>
  <c r="W1624" i="2"/>
  <c r="AA1612" i="2"/>
  <c r="N1269" i="2"/>
  <c r="N1339" i="2" s="1"/>
  <c r="M1643" i="2"/>
  <c r="AF1618" i="2"/>
  <c r="Z1617" i="2"/>
  <c r="W1606" i="2"/>
  <c r="AI1623" i="2"/>
  <c r="AE1617" i="2"/>
  <c r="AD1661" i="2"/>
  <c r="AI1662" i="2"/>
  <c r="AH1667" i="2"/>
  <c r="AA1639" i="2"/>
  <c r="AI1642" i="2"/>
  <c r="AA1641" i="2"/>
  <c r="W1641" i="2"/>
  <c r="M1656" i="2"/>
  <c r="AD1269" i="2"/>
  <c r="AD1339" i="2" s="1"/>
  <c r="AH1271" i="2"/>
  <c r="AH1341" i="2" s="1"/>
  <c r="AF1234" i="2"/>
  <c r="AF1480" i="2" s="1"/>
  <c r="M1270" i="2"/>
  <c r="M1340" i="2" s="1"/>
  <c r="AA1234" i="2"/>
  <c r="AA1480" i="2" s="1"/>
  <c r="AC1229" i="2"/>
  <c r="AC1475" i="2" s="1"/>
  <c r="Q1276" i="2"/>
  <c r="Q1346" i="2" s="1"/>
  <c r="AI1264" i="2"/>
  <c r="AI1334" i="2" s="1"/>
  <c r="P1421" i="2"/>
  <c r="P1598" i="2" s="1"/>
  <c r="AF1656" i="2"/>
  <c r="Z1662" i="2"/>
  <c r="Z1664" i="2"/>
  <c r="V1660" i="2"/>
  <c r="W1649" i="2"/>
  <c r="S1274" i="2"/>
  <c r="S1344" i="2" s="1"/>
  <c r="S1625" i="2"/>
  <c r="W1271" i="2"/>
  <c r="W1341" i="2" s="1"/>
  <c r="R1632" i="2"/>
  <c r="I1130" i="2"/>
  <c r="I1657" i="2" s="1"/>
  <c r="X1270" i="2"/>
  <c r="X1340" i="2" s="1"/>
  <c r="AI1278" i="2"/>
  <c r="AI1348" i="2" s="1"/>
  <c r="N1618" i="2"/>
  <c r="AC1651" i="2"/>
  <c r="W1626" i="2"/>
  <c r="AF1659" i="2"/>
  <c r="AE1615" i="2"/>
  <c r="AG1473" i="2"/>
  <c r="AG1262" i="2"/>
  <c r="AG1332" i="2" s="1"/>
  <c r="AG1615" i="2"/>
  <c r="AI1262" i="2"/>
  <c r="AI1332" i="2" s="1"/>
  <c r="P1263" i="2"/>
  <c r="P1333" i="2" s="1"/>
  <c r="Z1262" i="2"/>
  <c r="Z1332" i="2" s="1"/>
  <c r="X1475" i="2"/>
  <c r="X1264" i="2"/>
  <c r="X1334" i="2" s="1"/>
  <c r="U1650" i="2"/>
  <c r="M1262" i="2"/>
  <c r="M1332" i="2" s="1"/>
  <c r="X1262" i="2"/>
  <c r="X1332" i="2" s="1"/>
  <c r="AF1263" i="2"/>
  <c r="AF1333" i="2" s="1"/>
  <c r="Y1275" i="2"/>
  <c r="Y1345" i="2" s="1"/>
  <c r="R1253" i="2"/>
  <c r="R1323" i="2" s="1"/>
  <c r="X1260" i="2"/>
  <c r="X1330" i="2" s="1"/>
  <c r="U1277" i="2"/>
  <c r="U1347" i="2" s="1"/>
  <c r="Z1663" i="2"/>
  <c r="AA1622" i="2"/>
  <c r="U1612" i="2"/>
  <c r="AD1253" i="2"/>
  <c r="AD1323" i="2" s="1"/>
  <c r="AH1261" i="2"/>
  <c r="AH1331" i="2" s="1"/>
  <c r="R1267" i="2"/>
  <c r="R1337" i="2" s="1"/>
  <c r="N1608" i="2"/>
  <c r="AH1624" i="2"/>
  <c r="X1256" i="2"/>
  <c r="X1326" i="2" s="1"/>
  <c r="W1277" i="2"/>
  <c r="W1347" i="2" s="1"/>
  <c r="Q1274" i="2"/>
  <c r="Q1344" i="2" s="1"/>
  <c r="P1275" i="2"/>
  <c r="P1345" i="2" s="1"/>
  <c r="AA1656" i="2"/>
  <c r="AD1261" i="2"/>
  <c r="AD1331" i="2" s="1"/>
  <c r="O1274" i="2"/>
  <c r="O1344" i="2" s="1"/>
  <c r="N1644" i="2"/>
  <c r="V1619" i="2"/>
  <c r="N1267" i="2"/>
  <c r="N1337" i="2" s="1"/>
  <c r="O1276" i="2"/>
  <c r="O1346" i="2" s="1"/>
  <c r="Y1261" i="2"/>
  <c r="Y1331" i="2" s="1"/>
  <c r="W1275" i="2"/>
  <c r="W1345" i="2" s="1"/>
  <c r="AI1258" i="2"/>
  <c r="AI1328" i="2" s="1"/>
  <c r="AI1272" i="2"/>
  <c r="AI1342" i="2" s="1"/>
  <c r="Y1253" i="2"/>
  <c r="Y1323" i="2" s="1"/>
  <c r="AF1257" i="2"/>
  <c r="AF1327" i="2" s="1"/>
  <c r="N1606" i="2"/>
  <c r="AD1271" i="2"/>
  <c r="AD1341" i="2" s="1"/>
  <c r="AC1473" i="2"/>
  <c r="AC1262" i="2"/>
  <c r="AC1332" i="2" s="1"/>
  <c r="W1257" i="2"/>
  <c r="W1327" i="2" s="1"/>
  <c r="P1265" i="2"/>
  <c r="P1335" i="2" s="1"/>
  <c r="S1262" i="2"/>
  <c r="S1332" i="2" s="1"/>
  <c r="AE1264" i="2"/>
  <c r="AE1334" i="2" s="1"/>
  <c r="Q1254" i="2"/>
  <c r="Q1324" i="2" s="1"/>
  <c r="X1278" i="2"/>
  <c r="X1348" i="2" s="1"/>
  <c r="S1652" i="2"/>
  <c r="N1626" i="2"/>
  <c r="AC1649" i="2"/>
  <c r="AI1652" i="2"/>
  <c r="U1643" i="2"/>
  <c r="V1664" i="2"/>
  <c r="V1658" i="2"/>
  <c r="X1646" i="2"/>
  <c r="AE1648" i="2"/>
  <c r="X1640" i="2"/>
  <c r="AG1644" i="2"/>
  <c r="V1640" i="2"/>
  <c r="W1665" i="2"/>
  <c r="AA1618" i="2"/>
  <c r="AF1606" i="2"/>
  <c r="V1607" i="2"/>
  <c r="AC1623" i="2"/>
  <c r="O1231" i="2"/>
  <c r="O1477" i="2" s="1"/>
  <c r="AF1255" i="2"/>
  <c r="AF1325" i="2" s="1"/>
  <c r="V1274" i="2"/>
  <c r="V1344" i="2" s="1"/>
  <c r="AH1267" i="2"/>
  <c r="AH1337" i="2" s="1"/>
  <c r="O1258" i="2"/>
  <c r="O1328" i="2" s="1"/>
  <c r="Y1271" i="2"/>
  <c r="Y1341" i="2" s="1"/>
  <c r="AI1260" i="2"/>
  <c r="AI1330" i="2" s="1"/>
  <c r="AG1266" i="2"/>
  <c r="AG1336" i="2" s="1"/>
  <c r="AG1272" i="2"/>
  <c r="AG1342" i="2" s="1"/>
  <c r="N1255" i="2"/>
  <c r="N1325" i="2" s="1"/>
  <c r="W1265" i="2"/>
  <c r="W1335" i="2" s="1"/>
  <c r="U1257" i="2"/>
  <c r="U1327" i="2" s="1"/>
  <c r="N1275" i="2"/>
  <c r="N1345" i="2" s="1"/>
  <c r="AC1258" i="2"/>
  <c r="AC1328" i="2" s="1"/>
  <c r="S1651" i="2"/>
  <c r="P1656" i="2"/>
  <c r="S1619" i="2"/>
  <c r="Q1625" i="2"/>
  <c r="U1649" i="2"/>
  <c r="AC1640" i="2"/>
  <c r="AF1649" i="2"/>
  <c r="AC1666" i="2"/>
  <c r="W1628" i="2"/>
  <c r="U1622" i="2"/>
  <c r="AG1629" i="2"/>
  <c r="AF1271" i="2"/>
  <c r="AF1341" i="2" s="1"/>
  <c r="AE1266" i="2"/>
  <c r="AE1336" i="2" s="1"/>
  <c r="AC1274" i="2"/>
  <c r="AC1344" i="2" s="1"/>
  <c r="V1256" i="2"/>
  <c r="V1326" i="2" s="1"/>
  <c r="R1257" i="2"/>
  <c r="R1327" i="2" s="1"/>
  <c r="AE1252" i="2"/>
  <c r="AE1322" i="2" s="1"/>
  <c r="O1653" i="2"/>
  <c r="O1640" i="2"/>
  <c r="V1661" i="2"/>
  <c r="AE1646" i="2"/>
  <c r="M1648" i="2"/>
  <c r="U1653" i="2"/>
  <c r="AH1626" i="2"/>
  <c r="Z1615" i="2"/>
  <c r="U1255" i="2"/>
  <c r="U1325" i="2" s="1"/>
  <c r="AI1477" i="2"/>
  <c r="AI1266" i="2"/>
  <c r="AI1336" i="2" s="1"/>
  <c r="AH1273" i="2"/>
  <c r="AH1343" i="2" s="1"/>
  <c r="V1268" i="2"/>
  <c r="V1338" i="2" s="1"/>
  <c r="R1255" i="2"/>
  <c r="R1325" i="2" s="1"/>
  <c r="S1252" i="2"/>
  <c r="S1322" i="2" s="1"/>
  <c r="O1268" i="2"/>
  <c r="O1338" i="2" s="1"/>
  <c r="N1261" i="2"/>
  <c r="N1331" i="2" s="1"/>
  <c r="Y1267" i="2"/>
  <c r="Y1337" i="2" s="1"/>
  <c r="W1251" i="2"/>
  <c r="W1321" i="2" s="1"/>
  <c r="P1269" i="2"/>
  <c r="P1339" i="2" s="1"/>
  <c r="M1254" i="2"/>
  <c r="M1324" i="2" s="1"/>
  <c r="M1276" i="2"/>
  <c r="M1346" i="2" s="1"/>
  <c r="W1263" i="2"/>
  <c r="W1333" i="2" s="1"/>
  <c r="N1265" i="2"/>
  <c r="N1335" i="2" s="1"/>
  <c r="AG1274" i="2"/>
  <c r="AG1344" i="2" s="1"/>
  <c r="AE1268" i="2"/>
  <c r="AE1338" i="2" s="1"/>
  <c r="U1267" i="2"/>
  <c r="U1337" i="2" s="1"/>
  <c r="N1273" i="2"/>
  <c r="N1343" i="2" s="1"/>
  <c r="AA1654" i="2"/>
  <c r="AH1646" i="2"/>
  <c r="U1642" i="2"/>
  <c r="AI1653" i="2"/>
  <c r="AD1626" i="2"/>
  <c r="AH1614" i="2"/>
  <c r="I1114" i="2"/>
  <c r="I1641" i="2" s="1"/>
  <c r="I1510" i="2"/>
  <c r="AA1232" i="2"/>
  <c r="AA1478" i="2" s="1"/>
  <c r="AE1258" i="2"/>
  <c r="AE1328" i="2" s="1"/>
  <c r="Y1257" i="2"/>
  <c r="Y1327" i="2" s="1"/>
  <c r="S1264" i="2"/>
  <c r="S1334" i="2" s="1"/>
  <c r="X1266" i="2"/>
  <c r="X1336" i="2" s="1"/>
  <c r="P1253" i="2"/>
  <c r="P1323" i="2" s="1"/>
  <c r="AA1273" i="2"/>
  <c r="AA1343" i="2" s="1"/>
  <c r="AA1271" i="2"/>
  <c r="AA1341" i="2" s="1"/>
  <c r="P1279" i="2"/>
  <c r="P1349" i="2" s="1"/>
  <c r="M1264" i="2"/>
  <c r="M1334" i="2" s="1"/>
  <c r="Z1252" i="2"/>
  <c r="Z1322" i="2" s="1"/>
  <c r="AF1251" i="2"/>
  <c r="AF1321" i="2" s="1"/>
  <c r="AF1267" i="2"/>
  <c r="AF1337" i="2" s="1"/>
  <c r="U1263" i="2"/>
  <c r="U1333" i="2" s="1"/>
  <c r="S1270" i="2"/>
  <c r="S1340" i="2" s="1"/>
  <c r="Q1268" i="2"/>
  <c r="Q1338" i="2" s="1"/>
  <c r="V1262" i="2"/>
  <c r="V1332" i="2" s="1"/>
  <c r="P1273" i="2"/>
  <c r="P1343" i="2" s="1"/>
  <c r="S1258" i="2"/>
  <c r="S1328" i="2" s="1"/>
  <c r="J1421" i="2"/>
  <c r="J1598" i="2" s="1"/>
  <c r="P1626" i="2"/>
  <c r="R1608" i="2"/>
  <c r="W1654" i="2"/>
  <c r="Y1614" i="2"/>
  <c r="J1523" i="2"/>
  <c r="W1232" i="2"/>
  <c r="W1478" i="2" s="1"/>
  <c r="R1265" i="2"/>
  <c r="R1335" i="2" s="1"/>
  <c r="AA1279" i="2"/>
  <c r="AA1349" i="2" s="1"/>
  <c r="Q1270" i="2"/>
  <c r="Q1340" i="2" s="1"/>
  <c r="Z1266" i="2"/>
  <c r="Z1336" i="2" s="1"/>
  <c r="P1267" i="2"/>
  <c r="P1337" i="2" s="1"/>
  <c r="AC1278" i="2"/>
  <c r="AC1348" i="2" s="1"/>
  <c r="AH1265" i="2"/>
  <c r="AH1335" i="2" s="1"/>
  <c r="P1271" i="2"/>
  <c r="P1341" i="2" s="1"/>
  <c r="Q1258" i="2"/>
  <c r="Q1328" i="2" s="1"/>
  <c r="AG1268" i="2"/>
  <c r="AG1338" i="2" s="1"/>
  <c r="Z1278" i="2"/>
  <c r="Z1348" i="2" s="1"/>
  <c r="AC1252" i="2"/>
  <c r="AC1322" i="2" s="1"/>
  <c r="N1263" i="2"/>
  <c r="N1333" i="2" s="1"/>
  <c r="R1271" i="2"/>
  <c r="R1341" i="2" s="1"/>
  <c r="Z1258" i="2"/>
  <c r="Z1328" i="2" s="1"/>
  <c r="AE1270" i="2"/>
  <c r="AE1340" i="2" s="1"/>
  <c r="AE1276" i="2"/>
  <c r="AE1346" i="2" s="1"/>
  <c r="Q1655" i="2"/>
  <c r="S1617" i="2"/>
  <c r="M1615" i="2"/>
  <c r="M794" i="2"/>
  <c r="M829" i="2" s="1"/>
  <c r="M1532" i="2" s="1"/>
  <c r="AC1638" i="2"/>
  <c r="AC794" i="2"/>
  <c r="AC829" i="2" s="1"/>
  <c r="AC1532" i="2" s="1"/>
  <c r="AI1648" i="2"/>
  <c r="AI804" i="2"/>
  <c r="AI839" i="2" s="1"/>
  <c r="AI1542" i="2" s="1"/>
  <c r="AC814" i="2"/>
  <c r="AC849" i="2" s="1"/>
  <c r="AC1552" i="2" s="1"/>
  <c r="AI820" i="2"/>
  <c r="AI855" i="2" s="1"/>
  <c r="AI1558" i="2" s="1"/>
  <c r="U797" i="2"/>
  <c r="U832" i="2" s="1"/>
  <c r="U1535" i="2" s="1"/>
  <c r="V1650" i="2"/>
  <c r="V806" i="2"/>
  <c r="V841" i="2" s="1"/>
  <c r="V1544" i="2" s="1"/>
  <c r="Z810" i="2"/>
  <c r="Z845" i="2" s="1"/>
  <c r="Z1548" i="2" s="1"/>
  <c r="AA819" i="2"/>
  <c r="AA854" i="2" s="1"/>
  <c r="AA1557" i="2" s="1"/>
  <c r="AF803" i="2"/>
  <c r="AF838" i="2" s="1"/>
  <c r="AF1541" i="2" s="1"/>
  <c r="AG1656" i="2"/>
  <c r="AG812" i="2"/>
  <c r="AG847" i="2" s="1"/>
  <c r="AG1550" i="2" s="1"/>
  <c r="AH821" i="2"/>
  <c r="AH856" i="2" s="1"/>
  <c r="AH1559" i="2" s="1"/>
  <c r="M806" i="2"/>
  <c r="M841" i="2" s="1"/>
  <c r="M1544" i="2" s="1"/>
  <c r="Y803" i="2"/>
  <c r="Y838" i="2" s="1"/>
  <c r="Y1541" i="2" s="1"/>
  <c r="Z1656" i="2"/>
  <c r="Z812" i="2"/>
  <c r="Z847" i="2" s="1"/>
  <c r="Z1550" i="2" s="1"/>
  <c r="AA821" i="2"/>
  <c r="AA856" i="2" s="1"/>
  <c r="AA1559" i="2" s="1"/>
  <c r="AI800" i="2"/>
  <c r="AI835" i="2" s="1"/>
  <c r="AI1538" i="2" s="1"/>
  <c r="AC810" i="2"/>
  <c r="AC845" i="2" s="1"/>
  <c r="AC1548" i="2" s="1"/>
  <c r="AD1663" i="2"/>
  <c r="AD819" i="2"/>
  <c r="AD854" i="2" s="1"/>
  <c r="AD1557" i="2" s="1"/>
  <c r="M816" i="2"/>
  <c r="M851" i="2" s="1"/>
  <c r="M1554" i="2" s="1"/>
  <c r="W795" i="2"/>
  <c r="W830" i="2" s="1"/>
  <c r="W1533" i="2" s="1"/>
  <c r="AA799" i="2"/>
  <c r="AA834" i="2" s="1"/>
  <c r="AA1537" i="2" s="1"/>
  <c r="Y1657" i="2"/>
  <c r="Y813" i="2"/>
  <c r="Y848" i="2" s="1"/>
  <c r="Y1551" i="2" s="1"/>
  <c r="AD797" i="2"/>
  <c r="AD832" i="2" s="1"/>
  <c r="AD1535" i="2" s="1"/>
  <c r="AE806" i="2"/>
  <c r="AE841" i="2" s="1"/>
  <c r="AE1544" i="2" s="1"/>
  <c r="AI810" i="2"/>
  <c r="AI845" i="2" s="1"/>
  <c r="AI1548" i="2" s="1"/>
  <c r="AC1664" i="2"/>
  <c r="AC820" i="2"/>
  <c r="AC855" i="2" s="1"/>
  <c r="AC1558" i="2" s="1"/>
  <c r="AA801" i="2"/>
  <c r="AA836" i="2" s="1"/>
  <c r="AA1539" i="2" s="1"/>
  <c r="U811" i="2"/>
  <c r="U846" i="2" s="1"/>
  <c r="U1549" i="2" s="1"/>
  <c r="Y815" i="2"/>
  <c r="Y850" i="2" s="1"/>
  <c r="Y1553" i="2" s="1"/>
  <c r="AD1643" i="2"/>
  <c r="AD799" i="2"/>
  <c r="AD834" i="2" s="1"/>
  <c r="AD1537" i="2" s="1"/>
  <c r="AE808" i="2"/>
  <c r="AE843" i="2" s="1"/>
  <c r="AE1546" i="2" s="1"/>
  <c r="AF817" i="2"/>
  <c r="AF852" i="2" s="1"/>
  <c r="AF1555" i="2" s="1"/>
  <c r="M798" i="2"/>
  <c r="M833" i="2" s="1"/>
  <c r="M1536" i="2" s="1"/>
  <c r="AH1639" i="2"/>
  <c r="AH795" i="2"/>
  <c r="AH830" i="2" s="1"/>
  <c r="AH1533" i="2" s="1"/>
  <c r="AE816" i="2"/>
  <c r="AE851" i="2" s="1"/>
  <c r="AE1554" i="2" s="1"/>
  <c r="V1642" i="2"/>
  <c r="V798" i="2"/>
  <c r="V833" i="2" s="1"/>
  <c r="V1536" i="2" s="1"/>
  <c r="Z1646" i="2"/>
  <c r="Z802" i="2"/>
  <c r="Z837" i="2" s="1"/>
  <c r="W807" i="2"/>
  <c r="W842" i="2" s="1"/>
  <c r="W1545" i="2" s="1"/>
  <c r="AA1655" i="2"/>
  <c r="AA811" i="2"/>
  <c r="AA846" i="2" s="1"/>
  <c r="AA1549" i="2" s="1"/>
  <c r="X1660" i="2"/>
  <c r="X816" i="2"/>
  <c r="X851" i="2" s="1"/>
  <c r="X1554" i="2" s="1"/>
  <c r="U1665" i="2"/>
  <c r="U821" i="2"/>
  <c r="U856" i="2" s="1"/>
  <c r="U1559" i="2" s="1"/>
  <c r="AF795" i="2"/>
  <c r="AF830" i="2" s="1"/>
  <c r="AF1533" i="2" s="1"/>
  <c r="AC1644" i="2"/>
  <c r="AC800" i="2"/>
  <c r="AC835" i="2" s="1"/>
  <c r="AC1538" i="2" s="1"/>
  <c r="AG1648" i="2"/>
  <c r="AG804" i="2"/>
  <c r="AG839" i="2" s="1"/>
  <c r="AG1542" i="2" s="1"/>
  <c r="AD1653" i="2"/>
  <c r="AD809" i="2"/>
  <c r="AD844" i="2" s="1"/>
  <c r="AD1547" i="2" s="1"/>
  <c r="AH813" i="2"/>
  <c r="AH848" i="2" s="1"/>
  <c r="AH1551" i="2" s="1"/>
  <c r="AE1662" i="2"/>
  <c r="AE818" i="2"/>
  <c r="AE853" i="2" s="1"/>
  <c r="AE1556" i="2" s="1"/>
  <c r="AI1666" i="2"/>
  <c r="AI822" i="2"/>
  <c r="AI857" i="2" s="1"/>
  <c r="AI1560" i="2" s="1"/>
  <c r="Y1639" i="2"/>
  <c r="Y795" i="2"/>
  <c r="Y830" i="2" s="1"/>
  <c r="Y1533" i="2" s="1"/>
  <c r="V800" i="2"/>
  <c r="V835" i="2" s="1"/>
  <c r="V1538" i="2" s="1"/>
  <c r="Z1648" i="2"/>
  <c r="Z804" i="2"/>
  <c r="Z839" i="2" s="1"/>
  <c r="W1653" i="2"/>
  <c r="W809" i="2"/>
  <c r="W844" i="2" s="1"/>
  <c r="W1547" i="2" s="1"/>
  <c r="AA1657" i="2"/>
  <c r="AA813" i="2"/>
  <c r="AA848" i="2" s="1"/>
  <c r="AA1551" i="2" s="1"/>
  <c r="X818" i="2"/>
  <c r="X853" i="2" s="1"/>
  <c r="X1556" i="2" s="1"/>
  <c r="U1667" i="2"/>
  <c r="U823" i="2"/>
  <c r="U858" i="2" s="1"/>
  <c r="U1561" i="2" s="1"/>
  <c r="AF1641" i="2"/>
  <c r="AF797" i="2"/>
  <c r="AF832" i="2" s="1"/>
  <c r="AF1535" i="2" s="1"/>
  <c r="AC1646" i="2"/>
  <c r="AC802" i="2"/>
  <c r="AC837" i="2" s="1"/>
  <c r="AC1540" i="2" s="1"/>
  <c r="AG806" i="2"/>
  <c r="AG841" i="2" s="1"/>
  <c r="AG1544" i="2" s="1"/>
  <c r="AD1655" i="2"/>
  <c r="AD811" i="2"/>
  <c r="AD846" i="2" s="1"/>
  <c r="AD1549" i="2" s="1"/>
  <c r="AH1659" i="2"/>
  <c r="AH815" i="2"/>
  <c r="AH850" i="2" s="1"/>
  <c r="AH1553" i="2" s="1"/>
  <c r="AE1664" i="2"/>
  <c r="AE820" i="2"/>
  <c r="AE855" i="2" s="1"/>
  <c r="AE1558" i="2" s="1"/>
  <c r="AG1642" i="2"/>
  <c r="AG798" i="2"/>
  <c r="AG833" i="2" s="1"/>
  <c r="AD1647" i="2"/>
  <c r="AD803" i="2"/>
  <c r="AD838" i="2" s="1"/>
  <c r="AD1541" i="2" s="1"/>
  <c r="AH807" i="2"/>
  <c r="AH842" i="2" s="1"/>
  <c r="AH1545" i="2" s="1"/>
  <c r="AE1656" i="2"/>
  <c r="AE812" i="2"/>
  <c r="AE847" i="2" s="1"/>
  <c r="AI1660" i="2"/>
  <c r="AI816" i="2"/>
  <c r="AI851" i="2" s="1"/>
  <c r="AI1554" i="2" s="1"/>
  <c r="AF1665" i="2"/>
  <c r="AF821" i="2"/>
  <c r="AF856" i="2" s="1"/>
  <c r="AF1559" i="2" s="1"/>
  <c r="M800" i="2"/>
  <c r="M835" i="2" s="1"/>
  <c r="M1538" i="2" s="1"/>
  <c r="Y1641" i="2"/>
  <c r="Y797" i="2"/>
  <c r="Y832" i="2" s="1"/>
  <c r="V1646" i="2"/>
  <c r="V802" i="2"/>
  <c r="V837" i="2" s="1"/>
  <c r="V1540" i="2" s="1"/>
  <c r="Z1650" i="2"/>
  <c r="Z806" i="2"/>
  <c r="Z841" i="2" s="1"/>
  <c r="Z1544" i="2" s="1"/>
  <c r="W811" i="2"/>
  <c r="W846" i="2" s="1"/>
  <c r="W1549" i="2" s="1"/>
  <c r="AA1659" i="2"/>
  <c r="AA815" i="2"/>
  <c r="AA850" i="2" s="1"/>
  <c r="AA1553" i="2" s="1"/>
  <c r="X1664" i="2"/>
  <c r="X820" i="2"/>
  <c r="X855" i="2" s="1"/>
  <c r="X1558" i="2" s="1"/>
  <c r="AI1638" i="2"/>
  <c r="AI794" i="2"/>
  <c r="AI829" i="2" s="1"/>
  <c r="AI1532" i="2" s="1"/>
  <c r="AF799" i="2"/>
  <c r="AF834" i="2" s="1"/>
  <c r="AF1537" i="2" s="1"/>
  <c r="AC1648" i="2"/>
  <c r="AC804" i="2"/>
  <c r="AC839" i="2" s="1"/>
  <c r="AC1542" i="2" s="1"/>
  <c r="AG1652" i="2"/>
  <c r="AG808" i="2"/>
  <c r="AG843" i="2" s="1"/>
  <c r="AG1546" i="2" s="1"/>
  <c r="AD1657" i="2"/>
  <c r="AD813" i="2"/>
  <c r="AD848" i="2" s="1"/>
  <c r="AD1551" i="2" s="1"/>
  <c r="AH817" i="2"/>
  <c r="AH852" i="2" s="1"/>
  <c r="AH1555" i="2" s="1"/>
  <c r="AE1666" i="2"/>
  <c r="AE822" i="2"/>
  <c r="AE857" i="2" s="1"/>
  <c r="AE1560" i="2" s="1"/>
  <c r="M1646" i="2"/>
  <c r="M802" i="2"/>
  <c r="M837" i="2" s="1"/>
  <c r="M1540" i="2" s="1"/>
  <c r="U1639" i="2"/>
  <c r="U795" i="2"/>
  <c r="U830" i="2" s="1"/>
  <c r="U1533" i="2" s="1"/>
  <c r="Y799" i="2"/>
  <c r="Y834" i="2" s="1"/>
  <c r="Y1537" i="2" s="1"/>
  <c r="V1648" i="2"/>
  <c r="V804" i="2"/>
  <c r="V839" i="2" s="1"/>
  <c r="V1542" i="2" s="1"/>
  <c r="Z1652" i="2"/>
  <c r="Z808" i="2"/>
  <c r="Z843" i="2" s="1"/>
  <c r="Z1546" i="2" s="1"/>
  <c r="W1657" i="2"/>
  <c r="W813" i="2"/>
  <c r="W848" i="2" s="1"/>
  <c r="W1551" i="2" s="1"/>
  <c r="AA817" i="2"/>
  <c r="AA852" i="2" s="1"/>
  <c r="AA1555" i="2" s="1"/>
  <c r="X1666" i="2"/>
  <c r="X822" i="2"/>
  <c r="X857" i="2" s="1"/>
  <c r="X1560" i="2" s="1"/>
  <c r="AI1640" i="2"/>
  <c r="AI796" i="2"/>
  <c r="AI831" i="2" s="1"/>
  <c r="AI1534" i="2" s="1"/>
  <c r="AF1645" i="2"/>
  <c r="AF801" i="2"/>
  <c r="AF836" i="2" s="1"/>
  <c r="AF1539" i="2" s="1"/>
  <c r="AC806" i="2"/>
  <c r="AC841" i="2" s="1"/>
  <c r="AC1544" i="2" s="1"/>
  <c r="AG1654" i="2"/>
  <c r="AG810" i="2"/>
  <c r="AG845" i="2" s="1"/>
  <c r="AG1548" i="2" s="1"/>
  <c r="AD1659" i="2"/>
  <c r="AD815" i="2"/>
  <c r="AD850" i="2" s="1"/>
  <c r="AD1553" i="2" s="1"/>
  <c r="AH1663" i="2"/>
  <c r="AH819" i="2"/>
  <c r="AH854" i="2" s="1"/>
  <c r="AH1557" i="2" s="1"/>
  <c r="M796" i="2"/>
  <c r="M831" i="2" s="1"/>
  <c r="M1534" i="2" s="1"/>
  <c r="X1658" i="2"/>
  <c r="X814" i="2"/>
  <c r="X849" i="2" s="1"/>
  <c r="X1552" i="2" s="1"/>
  <c r="AG1646" i="2"/>
  <c r="AG802" i="2"/>
  <c r="AG837" i="2" s="1"/>
  <c r="AH1655" i="2"/>
  <c r="AH811" i="2"/>
  <c r="AH846" i="2" s="1"/>
  <c r="AH1549" i="2" s="1"/>
  <c r="AD823" i="2"/>
  <c r="AD858" i="2" s="1"/>
  <c r="AD1561" i="2" s="1"/>
  <c r="Y809" i="2"/>
  <c r="Y844" i="2" s="1"/>
  <c r="Y1547" i="2" s="1"/>
  <c r="W823" i="2"/>
  <c r="W858" i="2" s="1"/>
  <c r="W1561" i="2" s="1"/>
  <c r="AI806" i="2"/>
  <c r="AI841" i="2" s="1"/>
  <c r="AI1544" i="2" s="1"/>
  <c r="AG820" i="2"/>
  <c r="AG855" i="2" s="1"/>
  <c r="AG1558" i="2" s="1"/>
  <c r="U807" i="2"/>
  <c r="U842" i="2" s="1"/>
  <c r="U1545" i="2" s="1"/>
  <c r="AH799" i="2"/>
  <c r="AH834" i="2" s="1"/>
  <c r="AH1537" i="2" s="1"/>
  <c r="AG822" i="2"/>
  <c r="AG857" i="2" s="1"/>
  <c r="AG1560" i="2" s="1"/>
  <c r="Z814" i="2"/>
  <c r="Z849" i="2" s="1"/>
  <c r="Z1552" i="2" s="1"/>
  <c r="AH809" i="2"/>
  <c r="AH844" i="2" s="1"/>
  <c r="AH1547" i="2" s="1"/>
  <c r="AA809" i="2"/>
  <c r="AA844" i="2" s="1"/>
  <c r="AA1547" i="2" s="1"/>
  <c r="Y801" i="2"/>
  <c r="Y836" i="2" s="1"/>
  <c r="Y1539" i="2" s="1"/>
  <c r="AE794" i="2"/>
  <c r="AE829" i="2" s="1"/>
  <c r="AE1532" i="2" s="1"/>
  <c r="AC808" i="2"/>
  <c r="AC843" i="2" s="1"/>
  <c r="AC1546" i="2" s="1"/>
  <c r="X794" i="2"/>
  <c r="X829" i="2" s="1"/>
  <c r="X1532" i="2" s="1"/>
  <c r="V808" i="2"/>
  <c r="V843" i="2" s="1"/>
  <c r="V1546" i="2" s="1"/>
  <c r="AE796" i="2"/>
  <c r="AE831" i="2" s="1"/>
  <c r="AE1534" i="2" s="1"/>
  <c r="AG814" i="2"/>
  <c r="AG849" i="2" s="1"/>
  <c r="AG1552" i="2" s="1"/>
  <c r="X804" i="2"/>
  <c r="X839" i="2" s="1"/>
  <c r="X1542" i="2" s="1"/>
  <c r="V818" i="2"/>
  <c r="V853" i="2" s="1"/>
  <c r="V1556" i="2" s="1"/>
  <c r="AH801" i="2"/>
  <c r="AH836" i="2" s="1"/>
  <c r="AH1539" i="2" s="1"/>
  <c r="M818" i="2"/>
  <c r="M853" i="2" s="1"/>
  <c r="M1556" i="2" s="1"/>
  <c r="X806" i="2"/>
  <c r="X841" i="2" s="1"/>
  <c r="X1544" i="2" s="1"/>
  <c r="AG794" i="2"/>
  <c r="AG829" i="2" s="1"/>
  <c r="AG1532" i="2" s="1"/>
  <c r="AI812" i="2"/>
  <c r="AI847" i="2" s="1"/>
  <c r="AI1550" i="2" s="1"/>
  <c r="AD807" i="2"/>
  <c r="AD842" i="2" s="1"/>
  <c r="AD1545" i="2" s="1"/>
  <c r="X1644" i="2"/>
  <c r="X800" i="2"/>
  <c r="X835" i="2" s="1"/>
  <c r="X1538" i="2" s="1"/>
  <c r="AH1641" i="2"/>
  <c r="AH797" i="2"/>
  <c r="AH832" i="2" s="1"/>
  <c r="AH1535" i="2" s="1"/>
  <c r="M1658" i="2"/>
  <c r="M814" i="2"/>
  <c r="M849" i="2" s="1"/>
  <c r="M1552" i="2" s="1"/>
  <c r="Y1655" i="2"/>
  <c r="Y811" i="2"/>
  <c r="Y846" i="2" s="1"/>
  <c r="Y1549" i="2" s="1"/>
  <c r="AD1639" i="2"/>
  <c r="AD795" i="2"/>
  <c r="AD830" i="2" s="1"/>
  <c r="AD1533" i="2" s="1"/>
  <c r="AF1657" i="2"/>
  <c r="AF813" i="2"/>
  <c r="AF848" i="2" s="1"/>
  <c r="AF1551" i="2" s="1"/>
  <c r="M1652" i="2"/>
  <c r="M808" i="2"/>
  <c r="M843" i="2" s="1"/>
  <c r="M1546" i="2" s="1"/>
  <c r="Y1649" i="2"/>
  <c r="Y805" i="2"/>
  <c r="Y840" i="2" s="1"/>
  <c r="Y1543" i="2" s="1"/>
  <c r="W1663" i="2"/>
  <c r="W819" i="2"/>
  <c r="W854" i="2" s="1"/>
  <c r="W1557" i="2" s="1"/>
  <c r="AD1649" i="2"/>
  <c r="AD805" i="2"/>
  <c r="AD840" i="2" s="1"/>
  <c r="AD1543" i="2" s="1"/>
  <c r="AF1667" i="2"/>
  <c r="AF823" i="2"/>
  <c r="AF858" i="2" s="1"/>
  <c r="AF1561" i="2" s="1"/>
  <c r="Z1644" i="2"/>
  <c r="Z800" i="2"/>
  <c r="Z835" i="2" s="1"/>
  <c r="Z1538" i="2" s="1"/>
  <c r="Z1660" i="2"/>
  <c r="Z816" i="2"/>
  <c r="Z851" i="2" s="1"/>
  <c r="Z1554" i="2" s="1"/>
  <c r="AC1642" i="2"/>
  <c r="AC798" i="2"/>
  <c r="AC833" i="2" s="1"/>
  <c r="AC1536" i="2" s="1"/>
  <c r="P809" i="2"/>
  <c r="P844" i="2" s="1"/>
  <c r="P1547" i="2" s="1"/>
  <c r="P803" i="2"/>
  <c r="P838" i="2" s="1"/>
  <c r="P1541" i="2" s="1"/>
  <c r="N803" i="2"/>
  <c r="N838" i="2" s="1"/>
  <c r="N1541" i="2" s="1"/>
  <c r="Q810" i="2"/>
  <c r="Q845" i="2" s="1"/>
  <c r="Q1548" i="2" s="1"/>
  <c r="Q820" i="2"/>
  <c r="Q855" i="2" s="1"/>
  <c r="Q1558" i="2" s="1"/>
  <c r="O800" i="2"/>
  <c r="O835" i="2" s="1"/>
  <c r="O1538" i="2" s="1"/>
  <c r="P795" i="2"/>
  <c r="P830" i="2" s="1"/>
  <c r="P1533" i="2" s="1"/>
  <c r="V794" i="2"/>
  <c r="V829" i="2" s="1"/>
  <c r="V1532" i="2" s="1"/>
  <c r="Z1642" i="2"/>
  <c r="Z798" i="2"/>
  <c r="Z833" i="2" s="1"/>
  <c r="Z1536" i="2" s="1"/>
  <c r="W1647" i="2"/>
  <c r="W803" i="2"/>
  <c r="W838" i="2" s="1"/>
  <c r="W1541" i="2" s="1"/>
  <c r="AA1651" i="2"/>
  <c r="AA807" i="2"/>
  <c r="AA842" i="2" s="1"/>
  <c r="AA1545" i="2" s="1"/>
  <c r="X812" i="2"/>
  <c r="X847" i="2" s="1"/>
  <c r="X1550" i="2" s="1"/>
  <c r="U1661" i="2"/>
  <c r="U817" i="2"/>
  <c r="U852" i="2" s="1"/>
  <c r="U1555" i="2" s="1"/>
  <c r="Y1665" i="2"/>
  <c r="Y821" i="2"/>
  <c r="Y856" i="2" s="1"/>
  <c r="Y1559" i="2" s="1"/>
  <c r="AA1667" i="2"/>
  <c r="AA823" i="2"/>
  <c r="AA858" i="2" s="1"/>
  <c r="AA1561" i="2" s="1"/>
  <c r="AE798" i="2"/>
  <c r="AE833" i="2" s="1"/>
  <c r="AE1536" i="2" s="1"/>
  <c r="AI1646" i="2"/>
  <c r="AI802" i="2"/>
  <c r="AI837" i="2" s="1"/>
  <c r="AI1540" i="2" s="1"/>
  <c r="AF1651" i="2"/>
  <c r="AF807" i="2"/>
  <c r="AF842" i="2" s="1"/>
  <c r="AF1545" i="2" s="1"/>
  <c r="AC1656" i="2"/>
  <c r="AC812" i="2"/>
  <c r="AC847" i="2" s="1"/>
  <c r="AC1550" i="2" s="1"/>
  <c r="AG816" i="2"/>
  <c r="AG851" i="2" s="1"/>
  <c r="AG1554" i="2" s="1"/>
  <c r="AD1665" i="2"/>
  <c r="AD821" i="2"/>
  <c r="AD856" i="2" s="1"/>
  <c r="AD1559" i="2" s="1"/>
  <c r="M1654" i="2"/>
  <c r="M810" i="2"/>
  <c r="M845" i="2" s="1"/>
  <c r="X1642" i="2"/>
  <c r="X798" i="2"/>
  <c r="X833" i="2" s="1"/>
  <c r="X1536" i="2" s="1"/>
  <c r="U803" i="2"/>
  <c r="U838" i="2" s="1"/>
  <c r="U1541" i="2" s="1"/>
  <c r="Y1651" i="2"/>
  <c r="Y807" i="2"/>
  <c r="Y842" i="2" s="1"/>
  <c r="Y1545" i="2" s="1"/>
  <c r="V1656" i="2"/>
  <c r="V812" i="2"/>
  <c r="V847" i="2" s="1"/>
  <c r="V1550" i="2" s="1"/>
  <c r="U1663" i="2"/>
  <c r="U819" i="2"/>
  <c r="U854" i="2" s="1"/>
  <c r="U1557" i="2" s="1"/>
  <c r="Y823" i="2"/>
  <c r="Y858" i="2" s="1"/>
  <c r="Y1561" i="2" s="1"/>
  <c r="AE1644" i="2"/>
  <c r="AE800" i="2"/>
  <c r="AE835" i="2" s="1"/>
  <c r="AE1538" i="2" s="1"/>
  <c r="AF1653" i="2"/>
  <c r="AF809" i="2"/>
  <c r="AF844" i="2" s="1"/>
  <c r="AF1547" i="2" s="1"/>
  <c r="AG1662" i="2"/>
  <c r="AG818" i="2"/>
  <c r="AG853" i="2" s="1"/>
  <c r="AG1556" i="2" s="1"/>
  <c r="M820" i="2"/>
  <c r="M855" i="2" s="1"/>
  <c r="M1558" i="2" s="1"/>
  <c r="Z1638" i="2"/>
  <c r="Z794" i="2"/>
  <c r="Z829" i="2" s="1"/>
  <c r="Z1532" i="2" s="1"/>
  <c r="W1643" i="2"/>
  <c r="W799" i="2"/>
  <c r="W834" i="2" s="1"/>
  <c r="W1537" i="2" s="1"/>
  <c r="AA1647" i="2"/>
  <c r="AA803" i="2"/>
  <c r="AA838" i="2" s="1"/>
  <c r="AA1541" i="2" s="1"/>
  <c r="X808" i="2"/>
  <c r="X843" i="2" s="1"/>
  <c r="X1546" i="2" s="1"/>
  <c r="U1657" i="2"/>
  <c r="U813" i="2"/>
  <c r="U848" i="2" s="1"/>
  <c r="U1551" i="2" s="1"/>
  <c r="Y1661" i="2"/>
  <c r="Y817" i="2"/>
  <c r="Y852" i="2" s="1"/>
  <c r="Y1555" i="2" s="1"/>
  <c r="V1666" i="2"/>
  <c r="V822" i="2"/>
  <c r="V857" i="2" s="1"/>
  <c r="V1560" i="2" s="1"/>
  <c r="AG796" i="2"/>
  <c r="AG831" i="2" s="1"/>
  <c r="AG1534" i="2" s="1"/>
  <c r="AD1645" i="2"/>
  <c r="AD801" i="2"/>
  <c r="AD836" i="2" s="1"/>
  <c r="AD1539" i="2" s="1"/>
  <c r="AH1649" i="2"/>
  <c r="AH805" i="2"/>
  <c r="AH840" i="2" s="1"/>
  <c r="AH1543" i="2" s="1"/>
  <c r="AE1654" i="2"/>
  <c r="AE810" i="2"/>
  <c r="AE845" i="2" s="1"/>
  <c r="AE1548" i="2" s="1"/>
  <c r="AI814" i="2"/>
  <c r="AI849" i="2" s="1"/>
  <c r="AI1552" i="2" s="1"/>
  <c r="AF1663" i="2"/>
  <c r="AF819" i="2"/>
  <c r="AF854" i="2" s="1"/>
  <c r="AF1557" i="2" s="1"/>
  <c r="M1666" i="2"/>
  <c r="M822" i="2"/>
  <c r="M857" i="2" s="1"/>
  <c r="M1560" i="2" s="1"/>
  <c r="Z1640" i="2"/>
  <c r="Z796" i="2"/>
  <c r="Z831" i="2" s="1"/>
  <c r="Z1534" i="2" s="1"/>
  <c r="W801" i="2"/>
  <c r="W836" i="2" s="1"/>
  <c r="W1539" i="2" s="1"/>
  <c r="AA1649" i="2"/>
  <c r="AA805" i="2"/>
  <c r="AA840" i="2" s="1"/>
  <c r="AA1543" i="2" s="1"/>
  <c r="X1654" i="2"/>
  <c r="X810" i="2"/>
  <c r="X845" i="2" s="1"/>
  <c r="X1548" i="2" s="1"/>
  <c r="U1659" i="2"/>
  <c r="U815" i="2"/>
  <c r="U850" i="2" s="1"/>
  <c r="U1553" i="2" s="1"/>
  <c r="Y819" i="2"/>
  <c r="Y854" i="2" s="1"/>
  <c r="Y1557" i="2" s="1"/>
  <c r="E1204" i="2"/>
  <c r="E1239" i="2" s="1"/>
  <c r="I1200" i="2"/>
  <c r="I1235" i="2" s="1"/>
  <c r="F1205" i="2"/>
  <c r="F1240" i="2" s="1"/>
  <c r="I1196" i="2"/>
  <c r="I1231" i="2" s="1"/>
  <c r="E1202" i="2"/>
  <c r="E1237" i="2" s="1"/>
  <c r="J1209" i="2"/>
  <c r="J1244" i="2" s="1"/>
  <c r="E1200" i="2"/>
  <c r="E1235" i="2" s="1"/>
  <c r="H1205" i="2"/>
  <c r="H1240" i="2" s="1"/>
  <c r="I1192" i="2"/>
  <c r="I1227" i="2" s="1"/>
  <c r="I1210" i="2"/>
  <c r="I1245" i="2" s="1"/>
  <c r="F1201" i="2"/>
  <c r="F1236" i="2" s="1"/>
  <c r="I1206" i="2"/>
  <c r="I1241" i="2" s="1"/>
  <c r="E1196" i="2"/>
  <c r="E1231" i="2" s="1"/>
  <c r="F1207" i="2"/>
  <c r="F1242" i="2" s="1"/>
  <c r="I1182" i="2"/>
  <c r="I1217" i="2" s="1"/>
  <c r="E1188" i="2"/>
  <c r="E1223" i="2" s="1"/>
  <c r="I1186" i="2"/>
  <c r="I1221" i="2" s="1"/>
  <c r="J1201" i="2"/>
  <c r="J1236" i="2" s="1"/>
  <c r="E1206" i="2"/>
  <c r="E1241" i="2" s="1"/>
  <c r="E1198" i="2"/>
  <c r="E1233" i="2" s="1"/>
  <c r="I1204" i="2"/>
  <c r="I1239" i="2" s="1"/>
  <c r="E1210" i="2"/>
  <c r="E1245" i="2" s="1"/>
  <c r="J1210" i="2"/>
  <c r="J1245" i="2" s="1"/>
  <c r="R1269" i="2"/>
  <c r="R1339" i="2" s="1"/>
  <c r="Y1255" i="2"/>
  <c r="Y1325" i="2" s="1"/>
  <c r="R1251" i="2"/>
  <c r="R1321" i="2" s="1"/>
  <c r="Q1256" i="2"/>
  <c r="Q1326" i="2" s="1"/>
  <c r="AD1277" i="2"/>
  <c r="AD1347" i="2" s="1"/>
  <c r="U1259" i="2"/>
  <c r="U1329" i="2" s="1"/>
  <c r="O1278" i="2"/>
  <c r="O1348" i="2" s="1"/>
  <c r="AI1254" i="2"/>
  <c r="AI1324" i="2" s="1"/>
  <c r="Q1266" i="2"/>
  <c r="Q1336" i="2" s="1"/>
  <c r="W1273" i="2"/>
  <c r="W1343" i="2" s="1"/>
  <c r="N1251" i="2"/>
  <c r="N1321" i="2" s="1"/>
  <c r="AA1255" i="2"/>
  <c r="AA1325" i="2" s="1"/>
  <c r="AE1262" i="2"/>
  <c r="AE1332" i="2" s="1"/>
  <c r="M1274" i="2"/>
  <c r="M1344" i="2" s="1"/>
  <c r="AH1259" i="2"/>
  <c r="AH1329" i="2" s="1"/>
  <c r="AD1263" i="2"/>
  <c r="AD1333" i="2" s="1"/>
  <c r="AI1274" i="2"/>
  <c r="AI1344" i="2" s="1"/>
  <c r="Z1256" i="2"/>
  <c r="Z1326" i="2" s="1"/>
  <c r="AI1276" i="2"/>
  <c r="AI1346" i="2" s="1"/>
  <c r="U1269" i="2"/>
  <c r="U1339" i="2" s="1"/>
  <c r="AF1275" i="2"/>
  <c r="AF1345" i="2" s="1"/>
  <c r="M1278" i="2"/>
  <c r="M1348" i="2" s="1"/>
  <c r="AD1275" i="2"/>
  <c r="AD1345" i="2" s="1"/>
  <c r="Q1260" i="2"/>
  <c r="Q1330" i="2" s="1"/>
  <c r="X1276" i="2"/>
  <c r="X1346" i="2" s="1"/>
  <c r="M1258" i="2"/>
  <c r="M1328" i="2" s="1"/>
  <c r="N1277" i="2"/>
  <c r="N1347" i="2" s="1"/>
  <c r="V1270" i="2"/>
  <c r="V1340" i="2" s="1"/>
  <c r="V1272" i="2"/>
  <c r="V1342" i="2" s="1"/>
  <c r="AH1255" i="2"/>
  <c r="AH1325" i="2" s="1"/>
  <c r="U1273" i="2"/>
  <c r="U1343" i="2" s="1"/>
  <c r="AH1279" i="2"/>
  <c r="AH1349" i="2" s="1"/>
  <c r="V1260" i="2"/>
  <c r="V1330" i="2" s="1"/>
  <c r="AD1279" i="2"/>
  <c r="AD1349" i="2" s="1"/>
  <c r="S1276" i="2"/>
  <c r="S1346" i="2" s="1"/>
  <c r="X1274" i="2"/>
  <c r="X1344" i="2" s="1"/>
  <c r="O1252" i="2"/>
  <c r="O1322" i="2" s="1"/>
  <c r="R1277" i="2"/>
  <c r="R1347" i="2" s="1"/>
  <c r="AE1254" i="2"/>
  <c r="AE1324" i="2" s="1"/>
  <c r="M1266" i="2"/>
  <c r="M1336" i="2" s="1"/>
  <c r="U1275" i="2"/>
  <c r="U1345" i="2" s="1"/>
  <c r="AF1279" i="2"/>
  <c r="AF1349" i="2" s="1"/>
  <c r="AC1270" i="2"/>
  <c r="AC1340" i="2" s="1"/>
  <c r="U1271" i="2"/>
  <c r="U1341" i="2" s="1"/>
  <c r="U1251" i="2"/>
  <c r="U1321" i="2" s="1"/>
  <c r="AG1260" i="2"/>
  <c r="AG1330" i="2" s="1"/>
  <c r="Y1251" i="2"/>
  <c r="Y1321" i="2" s="1"/>
  <c r="P1259" i="2"/>
  <c r="P1329" i="2" s="1"/>
  <c r="AH1253" i="2"/>
  <c r="AH1323" i="2" s="1"/>
  <c r="AC1272" i="2"/>
  <c r="AC1342" i="2" s="1"/>
  <c r="N1279" i="2"/>
  <c r="N1349" i="2" s="1"/>
  <c r="Z1276" i="2"/>
  <c r="Z1346" i="2" s="1"/>
  <c r="N1257" i="2"/>
  <c r="N1327" i="2" s="1"/>
  <c r="Z1254" i="2"/>
  <c r="Z1324" i="2" s="1"/>
  <c r="Y1277" i="2"/>
  <c r="Y1347" i="2" s="1"/>
  <c r="AH1269" i="2"/>
  <c r="AH1339" i="2" s="1"/>
  <c r="R1273" i="2"/>
  <c r="R1343" i="2" s="1"/>
  <c r="AF1259" i="2"/>
  <c r="AF1329" i="2" s="1"/>
  <c r="N1271" i="2"/>
  <c r="N1341" i="2" s="1"/>
  <c r="AD1259" i="2"/>
  <c r="AD1329" i="2" s="1"/>
  <c r="Q1252" i="2"/>
  <c r="Q1322" i="2" s="1"/>
  <c r="Y1269" i="2"/>
  <c r="Y1339" i="2" s="1"/>
  <c r="AC1276" i="2"/>
  <c r="AC1346" i="2" s="1"/>
  <c r="Q1278" i="2"/>
  <c r="Q1348" i="2" s="1"/>
  <c r="AD1255" i="2"/>
  <c r="AD1325" i="2" s="1"/>
  <c r="AH1251" i="2"/>
  <c r="AH1321" i="2" s="1"/>
  <c r="AI1270" i="2"/>
  <c r="AI1340" i="2" s="1"/>
  <c r="AA1261" i="2"/>
  <c r="AA1331" i="2" s="1"/>
  <c r="M1256" i="2"/>
  <c r="M1326" i="2" s="1"/>
  <c r="Q1262" i="2"/>
  <c r="Q1332" i="2" s="1"/>
  <c r="AH1275" i="2"/>
  <c r="AH1345" i="2" s="1"/>
  <c r="V1254" i="2"/>
  <c r="V1324" i="2" s="1"/>
  <c r="AE1274" i="2"/>
  <c r="AE1344" i="2" s="1"/>
  <c r="E1661" i="2"/>
  <c r="E1663" i="2"/>
  <c r="I1639" i="2"/>
  <c r="I1661" i="2"/>
  <c r="J894" i="2"/>
  <c r="J1703" i="2" s="1"/>
  <c r="E1500" i="2"/>
  <c r="H1131" i="2"/>
  <c r="H1201" i="2" s="1"/>
  <c r="F1139" i="2"/>
  <c r="F1209" i="2" s="1"/>
  <c r="E1138" i="2"/>
  <c r="E1208" i="2" s="1"/>
  <c r="J1133" i="2"/>
  <c r="J1203" i="2" s="1"/>
  <c r="I1128" i="2"/>
  <c r="I1198" i="2" s="1"/>
  <c r="J1135" i="2"/>
  <c r="J1205" i="2" s="1"/>
  <c r="I1132" i="2"/>
  <c r="I1202" i="2" s="1"/>
  <c r="E1122" i="2"/>
  <c r="E1192" i="2" s="1"/>
  <c r="H1140" i="2"/>
  <c r="H1210" i="2" s="1"/>
  <c r="F1140" i="2"/>
  <c r="F1210" i="2" s="1"/>
  <c r="J1664" i="2"/>
  <c r="I1651" i="2"/>
  <c r="E1641" i="2"/>
  <c r="E1080" i="2"/>
  <c r="E1501" i="2" s="1"/>
  <c r="E1084" i="2"/>
  <c r="E1505" i="2" s="1"/>
  <c r="I1088" i="2"/>
  <c r="I1509" i="2" s="1"/>
  <c r="F1093" i="2"/>
  <c r="F1128" i="2" s="1"/>
  <c r="F1198" i="2" s="1"/>
  <c r="J1097" i="2"/>
  <c r="J1132" i="2" s="1"/>
  <c r="J1202" i="2" s="1"/>
  <c r="E1086" i="2"/>
  <c r="E1507" i="2" s="1"/>
  <c r="I1090" i="2"/>
  <c r="I1511" i="2" s="1"/>
  <c r="F1095" i="2"/>
  <c r="F1516" i="2" s="1"/>
  <c r="J1099" i="2"/>
  <c r="J1520" i="2" s="1"/>
  <c r="H1083" i="2"/>
  <c r="H1504" i="2" s="1"/>
  <c r="I1078" i="2"/>
  <c r="I1499" i="2" s="1"/>
  <c r="H1091" i="2"/>
  <c r="H1126" i="2" s="1"/>
  <c r="H1196" i="2" s="1"/>
  <c r="E1096" i="2"/>
  <c r="E1131" i="2" s="1"/>
  <c r="E1201" i="2" s="1"/>
  <c r="I1100" i="2"/>
  <c r="I1521" i="2" s="1"/>
  <c r="H1085" i="2"/>
  <c r="H1506" i="2" s="1"/>
  <c r="E1090" i="2"/>
  <c r="E1511" i="2" s="1"/>
  <c r="I1094" i="2"/>
  <c r="I1515" i="2" s="1"/>
  <c r="F1099" i="2"/>
  <c r="F1520" i="2" s="1"/>
  <c r="J1103" i="2"/>
  <c r="J1524" i="2" s="1"/>
  <c r="H1079" i="2"/>
  <c r="H1114" i="2" s="1"/>
  <c r="H1184" i="2" s="1"/>
  <c r="H1081" i="2"/>
  <c r="H1502" i="2" s="1"/>
  <c r="H1103" i="2"/>
  <c r="H1138" i="2" s="1"/>
  <c r="H1208" i="2" s="1"/>
  <c r="J1091" i="2"/>
  <c r="J1512" i="2" s="1"/>
  <c r="H1077" i="2"/>
  <c r="H1498" i="2" s="1"/>
  <c r="E1082" i="2"/>
  <c r="E1503" i="2" s="1"/>
  <c r="E1088" i="2"/>
  <c r="E1123" i="2" s="1"/>
  <c r="E1193" i="2" s="1"/>
  <c r="I1092" i="2"/>
  <c r="I1513" i="2" s="1"/>
  <c r="F1097" i="2"/>
  <c r="F1518" i="2" s="1"/>
  <c r="J1101" i="2"/>
  <c r="J1136" i="2" s="1"/>
  <c r="J1206" i="2" s="1"/>
  <c r="H1093" i="2"/>
  <c r="H1128" i="2" s="1"/>
  <c r="H1198" i="2" s="1"/>
  <c r="E1098" i="2"/>
  <c r="E1519" i="2" s="1"/>
  <c r="I1102" i="2"/>
  <c r="I1523" i="2" s="1"/>
  <c r="E1078" i="2"/>
  <c r="E1113" i="2" s="1"/>
  <c r="E1183" i="2" s="1"/>
  <c r="I1082" i="2"/>
  <c r="I1117" i="2" s="1"/>
  <c r="I1187" i="2" s="1"/>
  <c r="H1095" i="2"/>
  <c r="H1516" i="2" s="1"/>
  <c r="E1100" i="2"/>
  <c r="E1521" i="2" s="1"/>
  <c r="I1104" i="2"/>
  <c r="I1139" i="2" s="1"/>
  <c r="I1209" i="2" s="1"/>
  <c r="H1097" i="2"/>
  <c r="H1132" i="2" s="1"/>
  <c r="H1202" i="2" s="1"/>
  <c r="E1102" i="2"/>
  <c r="E1523" i="2" s="1"/>
  <c r="I1076" i="2"/>
  <c r="I1497" i="2" s="1"/>
  <c r="I1084" i="2"/>
  <c r="I1119" i="2" s="1"/>
  <c r="I1189" i="2" s="1"/>
  <c r="J1093" i="2"/>
  <c r="J1514" i="2" s="1"/>
  <c r="H1101" i="2"/>
  <c r="H1136" i="2" s="1"/>
  <c r="H1206" i="2" s="1"/>
  <c r="H1087" i="2"/>
  <c r="H1508" i="2" s="1"/>
  <c r="E1092" i="2"/>
  <c r="E1513" i="2" s="1"/>
  <c r="I1096" i="2"/>
  <c r="I1131" i="2" s="1"/>
  <c r="I1201" i="2" s="1"/>
  <c r="F1101" i="2"/>
  <c r="F1136" i="2" s="1"/>
  <c r="F1206" i="2" s="1"/>
  <c r="H1089" i="2"/>
  <c r="H1510" i="2" s="1"/>
  <c r="E1094" i="2"/>
  <c r="E1515" i="2" s="1"/>
  <c r="I1098" i="2"/>
  <c r="I1133" i="2" s="1"/>
  <c r="I1203" i="2" s="1"/>
  <c r="F1103" i="2"/>
  <c r="F1138" i="2" s="1"/>
  <c r="F1208" i="2" s="1"/>
  <c r="I1512" i="2"/>
  <c r="E1518" i="2"/>
  <c r="J1525" i="2"/>
  <c r="E1516" i="2"/>
  <c r="H1521" i="2"/>
  <c r="I1508" i="2"/>
  <c r="I1526" i="2"/>
  <c r="F1517" i="2"/>
  <c r="I1522" i="2"/>
  <c r="E1512" i="2"/>
  <c r="F1523" i="2"/>
  <c r="I1498" i="2"/>
  <c r="E1504" i="2"/>
  <c r="I1502" i="2"/>
  <c r="H1139" i="2"/>
  <c r="H1209" i="2" s="1"/>
  <c r="J1517" i="2"/>
  <c r="E1522" i="2"/>
  <c r="E1514" i="2"/>
  <c r="I1520" i="2"/>
  <c r="E1526" i="2"/>
  <c r="J1526" i="2"/>
  <c r="O1370" i="2"/>
  <c r="O1441" i="2" s="1"/>
  <c r="S1376" i="2"/>
  <c r="S1447" i="2" s="1"/>
  <c r="Q1360" i="2"/>
  <c r="Q1431" i="2" s="1"/>
  <c r="Q1370" i="2"/>
  <c r="Q1441" i="2" s="1"/>
  <c r="S1370" i="2"/>
  <c r="S1441" i="2" s="1"/>
  <c r="R1379" i="2"/>
  <c r="R1450" i="2" s="1"/>
  <c r="S1368" i="2"/>
  <c r="S1439" i="2" s="1"/>
  <c r="R1363" i="2"/>
  <c r="R1434" i="2" s="1"/>
  <c r="Q1372" i="2"/>
  <c r="Q1443" i="2" s="1"/>
  <c r="N1381" i="2"/>
  <c r="N1452" i="2" s="1"/>
  <c r="P1357" i="2"/>
  <c r="P1428" i="2" s="1"/>
  <c r="N1367" i="2"/>
  <c r="N1438" i="2" s="1"/>
  <c r="O1376" i="2"/>
  <c r="O1447" i="2" s="1"/>
  <c r="N1365" i="2"/>
  <c r="N1436" i="2" s="1"/>
  <c r="Q1374" i="2"/>
  <c r="Q1445" i="2" s="1"/>
  <c r="Q1384" i="2"/>
  <c r="Q1455" i="2" s="1"/>
  <c r="Q1362" i="2"/>
  <c r="Q1433" i="2" s="1"/>
  <c r="P1371" i="2"/>
  <c r="P1442" i="2" s="1"/>
  <c r="O1380" i="2"/>
  <c r="O1451" i="2" s="1"/>
  <c r="S1358" i="2"/>
  <c r="S1429" i="2" s="1"/>
  <c r="O1368" i="2"/>
  <c r="O1439" i="2" s="1"/>
  <c r="R1377" i="2"/>
  <c r="R1448" i="2" s="1"/>
  <c r="Q1358" i="2"/>
  <c r="Q1429" i="2" s="1"/>
  <c r="N1363" i="2"/>
  <c r="N1434" i="2" s="1"/>
  <c r="P1367" i="2"/>
  <c r="P1438" i="2" s="1"/>
  <c r="Q1376" i="2"/>
  <c r="Q1447" i="2" s="1"/>
  <c r="Q1380" i="2"/>
  <c r="Q1451" i="2" s="1"/>
  <c r="S1384" i="2"/>
  <c r="S1455" i="2" s="1"/>
  <c r="S1356" i="2"/>
  <c r="S1427" i="2" s="1"/>
  <c r="Q1366" i="2"/>
  <c r="Q1437" i="2" s="1"/>
  <c r="R1375" i="2"/>
  <c r="R1446" i="2" s="1"/>
  <c r="R1385" i="2"/>
  <c r="R1456" i="2" s="1"/>
  <c r="R1365" i="2"/>
  <c r="R1436" i="2" s="1"/>
  <c r="N1383" i="2"/>
  <c r="N1454" i="2" s="1"/>
  <c r="P1369" i="2"/>
  <c r="P1440" i="2" s="1"/>
  <c r="S1362" i="2"/>
  <c r="S1433" i="2" s="1"/>
  <c r="R1373" i="2"/>
  <c r="R1444" i="2" s="1"/>
  <c r="O1356" i="2"/>
  <c r="O1427" i="2" s="1"/>
  <c r="N1375" i="2"/>
  <c r="N1446" i="2" s="1"/>
  <c r="O1364" i="2"/>
  <c r="O1435" i="2" s="1"/>
  <c r="N1373" i="2"/>
  <c r="N1444" i="2" s="1"/>
  <c r="R1381" i="2"/>
  <c r="R1452" i="2" s="1"/>
  <c r="N1359" i="2"/>
  <c r="N1430" i="2" s="1"/>
  <c r="P1383" i="2"/>
  <c r="P1454" i="2" s="1"/>
  <c r="P1381" i="2"/>
  <c r="P1452" i="2" s="1"/>
  <c r="N1218" i="2"/>
  <c r="N1464" i="2" s="1"/>
  <c r="P1361" i="2"/>
  <c r="P1432" i="2" s="1"/>
  <c r="N1379" i="2"/>
  <c r="N1450" i="2" s="1"/>
  <c r="Q1364" i="2"/>
  <c r="Q1435" i="2" s="1"/>
  <c r="R1367" i="2"/>
  <c r="R1438" i="2" s="1"/>
  <c r="N1369" i="2"/>
  <c r="N1440" i="2" s="1"/>
  <c r="S1360" i="2"/>
  <c r="S1431" i="2" s="1"/>
  <c r="R1357" i="2"/>
  <c r="R1428" i="2" s="1"/>
  <c r="O1366" i="2"/>
  <c r="O1437" i="2" s="1"/>
  <c r="P1375" i="2"/>
  <c r="P1446" i="2" s="1"/>
  <c r="R1383" i="2"/>
  <c r="R1454" i="2" s="1"/>
  <c r="P1359" i="2"/>
  <c r="P1430" i="2" s="1"/>
  <c r="O1378" i="2"/>
  <c r="O1449" i="2" s="1"/>
  <c r="N1377" i="2"/>
  <c r="N1448" i="2" s="1"/>
  <c r="P1385" i="2"/>
  <c r="P1456" i="2" s="1"/>
  <c r="O1362" i="2"/>
  <c r="O1433" i="2" s="1"/>
  <c r="R1371" i="2"/>
  <c r="R1442" i="2" s="1"/>
  <c r="O1360" i="2"/>
  <c r="O1431" i="2" s="1"/>
  <c r="P1379" i="2"/>
  <c r="P1450" i="2" s="1"/>
  <c r="O1385" i="2"/>
  <c r="O1456" i="2" s="1"/>
  <c r="O1358" i="2"/>
  <c r="O1429" i="2" s="1"/>
  <c r="S1366" i="2"/>
  <c r="S1437" i="2" s="1"/>
  <c r="O1384" i="2"/>
  <c r="O1455" i="2" s="1"/>
  <c r="P1363" i="2"/>
  <c r="P1434" i="2" s="1"/>
  <c r="S1372" i="2"/>
  <c r="S1443" i="2" s="1"/>
  <c r="S1382" i="2"/>
  <c r="S1453" i="2" s="1"/>
  <c r="Q1385" i="2"/>
  <c r="Q1456" i="2" s="1"/>
  <c r="Q1356" i="2"/>
  <c r="Q1427" i="2" s="1"/>
  <c r="N1361" i="2"/>
  <c r="N1432" i="2" s="1"/>
  <c r="P1365" i="2"/>
  <c r="P1436" i="2" s="1"/>
  <c r="R1369" i="2"/>
  <c r="R1440" i="2" s="1"/>
  <c r="O1374" i="2"/>
  <c r="O1445" i="2" s="1"/>
  <c r="Q1378" i="2"/>
  <c r="Q1449" i="2" s="1"/>
  <c r="Q1382" i="2"/>
  <c r="Q1453" i="2" s="1"/>
  <c r="R1361" i="2"/>
  <c r="R1432" i="2" s="1"/>
  <c r="N1371" i="2"/>
  <c r="N1442" i="2" s="1"/>
  <c r="S1380" i="2"/>
  <c r="S1451" i="2" s="1"/>
  <c r="S1385" i="2"/>
  <c r="S1456" i="2" s="1"/>
  <c r="S1374" i="2"/>
  <c r="S1445" i="2" s="1"/>
  <c r="R1359" i="2"/>
  <c r="R1430" i="2" s="1"/>
  <c r="S1378" i="2"/>
  <c r="S1449" i="2" s="1"/>
  <c r="O1372" i="2"/>
  <c r="O1443" i="2" s="1"/>
  <c r="S1364" i="2"/>
  <c r="S1435" i="2" s="1"/>
  <c r="O1382" i="2"/>
  <c r="O1453" i="2" s="1"/>
  <c r="N1385" i="2"/>
  <c r="N1456" i="2" s="1"/>
  <c r="Q1368" i="2"/>
  <c r="Q1439" i="2" s="1"/>
  <c r="P1377" i="2"/>
  <c r="P1448" i="2" s="1"/>
  <c r="N1357" i="2"/>
  <c r="N1428" i="2" s="1"/>
  <c r="P1373" i="2"/>
  <c r="P1444" i="2" s="1"/>
  <c r="H1099" i="2"/>
  <c r="H1520" i="2" s="1"/>
  <c r="E1104" i="2"/>
  <c r="E1525" i="2" s="1"/>
  <c r="I1086" i="2"/>
  <c r="I1507" i="2" s="1"/>
  <c r="F1091" i="2"/>
  <c r="F1512" i="2" s="1"/>
  <c r="J1095" i="2"/>
  <c r="J1516" i="2" s="1"/>
  <c r="E1076" i="2"/>
  <c r="E1497" i="2" s="1"/>
  <c r="I1080" i="2"/>
  <c r="I1501" i="2" s="1"/>
  <c r="Z1356" i="2"/>
  <c r="Z1391" i="2" s="1"/>
  <c r="Z1568" i="2" s="1"/>
  <c r="V1370" i="2"/>
  <c r="V1405" i="2" s="1"/>
  <c r="V1582" i="2" s="1"/>
  <c r="X1378" i="2"/>
  <c r="X1413" i="2" s="1"/>
  <c r="X1590" i="2" s="1"/>
  <c r="AH1359" i="2"/>
  <c r="AH1394" i="2" s="1"/>
  <c r="AH1571" i="2" s="1"/>
  <c r="AC1364" i="2"/>
  <c r="AC1399" i="2" s="1"/>
  <c r="AC1576" i="2" s="1"/>
  <c r="M1374" i="2"/>
  <c r="M1409" i="2" s="1"/>
  <c r="M1586" i="2" s="1"/>
  <c r="M1384" i="2"/>
  <c r="M1419" i="2" s="1"/>
  <c r="M1596" i="2" s="1"/>
  <c r="Z1364" i="2"/>
  <c r="Z1399" i="2" s="1"/>
  <c r="Z1576" i="2" s="1"/>
  <c r="X1374" i="2"/>
  <c r="X1409" i="2" s="1"/>
  <c r="X1586" i="2" s="1"/>
  <c r="W1379" i="2"/>
  <c r="W1414" i="2" s="1"/>
  <c r="W1591" i="2" s="1"/>
  <c r="AI1358" i="2"/>
  <c r="AI1393" i="2" s="1"/>
  <c r="AI1570" i="2" s="1"/>
  <c r="AI1368" i="2"/>
  <c r="AI1403" i="2" s="1"/>
  <c r="AI1580" i="2" s="1"/>
  <c r="AC1382" i="2"/>
  <c r="AC1417" i="2" s="1"/>
  <c r="AC1594" i="2" s="1"/>
  <c r="AE1372" i="2"/>
  <c r="AE1407" i="2" s="1"/>
  <c r="AE1584" i="2" s="1"/>
  <c r="AH1381" i="2"/>
  <c r="AH1416" i="2" s="1"/>
  <c r="AH1593" i="2" s="1"/>
  <c r="M1358" i="2"/>
  <c r="M1393" i="2" s="1"/>
  <c r="M1570" i="2" s="1"/>
  <c r="X1358" i="2"/>
  <c r="X1393" i="2" s="1"/>
  <c r="X1570" i="2" s="1"/>
  <c r="Y1367" i="2"/>
  <c r="Y1402" i="2" s="1"/>
  <c r="Y1579" i="2" s="1"/>
  <c r="Y1377" i="2"/>
  <c r="Y1412" i="2" s="1"/>
  <c r="Y1589" i="2" s="1"/>
  <c r="AC1362" i="2"/>
  <c r="AC1397" i="2" s="1"/>
  <c r="AC1574" i="2" s="1"/>
  <c r="AH1371" i="2"/>
  <c r="AH1406" i="2" s="1"/>
  <c r="AH1583" i="2" s="1"/>
  <c r="AE1380" i="2"/>
  <c r="AE1415" i="2" s="1"/>
  <c r="AE1592" i="2" s="1"/>
  <c r="AF1371" i="2"/>
  <c r="AF1406" i="2" s="1"/>
  <c r="AF1583" i="2" s="1"/>
  <c r="AD1381" i="2"/>
  <c r="AD1416" i="2" s="1"/>
  <c r="AD1593" i="2" s="1"/>
  <c r="X1385" i="2"/>
  <c r="X1420" i="2" s="1"/>
  <c r="X1597" i="2" s="1"/>
  <c r="M1378" i="2"/>
  <c r="M1413" i="2" s="1"/>
  <c r="M1590" i="2" s="1"/>
  <c r="Y1357" i="2"/>
  <c r="Y1392" i="2" s="1"/>
  <c r="Y1569" i="2" s="1"/>
  <c r="Z1366" i="2"/>
  <c r="Z1401" i="2" s="1"/>
  <c r="Z1578" i="2" s="1"/>
  <c r="W1375" i="2"/>
  <c r="W1410" i="2" s="1"/>
  <c r="W1587" i="2" s="1"/>
  <c r="Y1379" i="2"/>
  <c r="Y1414" i="2" s="1"/>
  <c r="Y1591" i="2" s="1"/>
  <c r="AI1360" i="2"/>
  <c r="AI1395" i="2" s="1"/>
  <c r="AI1572" i="2" s="1"/>
  <c r="AD1365" i="2"/>
  <c r="AD1400" i="2" s="1"/>
  <c r="AD1577" i="2" s="1"/>
  <c r="M1380" i="2"/>
  <c r="M1415" i="2" s="1"/>
  <c r="M1592" i="2" s="1"/>
  <c r="U1359" i="2"/>
  <c r="U1394" i="2" s="1"/>
  <c r="U1571" i="2" s="1"/>
  <c r="W1373" i="2"/>
  <c r="W1408" i="2" s="1"/>
  <c r="W1585" i="2" s="1"/>
  <c r="W1383" i="2"/>
  <c r="W1418" i="2" s="1"/>
  <c r="W1595" i="2" s="1"/>
  <c r="AG1362" i="2"/>
  <c r="AG1397" i="2" s="1"/>
  <c r="AG1574" i="2" s="1"/>
  <c r="AC1372" i="2"/>
  <c r="AC1407" i="2" s="1"/>
  <c r="AC1584" i="2" s="1"/>
  <c r="AI1380" i="2"/>
  <c r="AI1415" i="2" s="1"/>
  <c r="AI1592" i="2" s="1"/>
  <c r="AI1370" i="2"/>
  <c r="AI1405" i="2" s="1"/>
  <c r="AI1582" i="2" s="1"/>
  <c r="AG1380" i="2"/>
  <c r="AG1415" i="2" s="1"/>
  <c r="AG1592" i="2" s="1"/>
  <c r="AI1384" i="2"/>
  <c r="AI1419" i="2" s="1"/>
  <c r="AI1596" i="2" s="1"/>
  <c r="M1362" i="2"/>
  <c r="M1397" i="2" s="1"/>
  <c r="M1574" i="2" s="1"/>
  <c r="V1358" i="2"/>
  <c r="V1393" i="2" s="1"/>
  <c r="V1570" i="2" s="1"/>
  <c r="Z1362" i="2"/>
  <c r="Z1397" i="2" s="1"/>
  <c r="Z1574" i="2" s="1"/>
  <c r="W1367" i="2"/>
  <c r="W1402" i="2" s="1"/>
  <c r="W1579" i="2" s="1"/>
  <c r="X1372" i="2"/>
  <c r="X1407" i="2" s="1"/>
  <c r="X1584" i="2" s="1"/>
  <c r="Z1376" i="2"/>
  <c r="Z1411" i="2" s="1"/>
  <c r="Z1588" i="2" s="1"/>
  <c r="U1381" i="2"/>
  <c r="U1416" i="2" s="1"/>
  <c r="U1593" i="2" s="1"/>
  <c r="W1385" i="2"/>
  <c r="W1420" i="2" s="1"/>
  <c r="W1597" i="2" s="1"/>
  <c r="AE1358" i="2"/>
  <c r="AE1393" i="2" s="1"/>
  <c r="AE1570" i="2" s="1"/>
  <c r="AE1362" i="2"/>
  <c r="AE1397" i="2" s="1"/>
  <c r="AE1574" i="2" s="1"/>
  <c r="AE1366" i="2"/>
  <c r="AE1401" i="2" s="1"/>
  <c r="AE1578" i="2" s="1"/>
  <c r="M1364" i="2"/>
  <c r="M1399" i="2" s="1"/>
  <c r="M1576" i="2" s="1"/>
  <c r="U1357" i="2"/>
  <c r="U1392" i="2" s="1"/>
  <c r="U1569" i="2" s="1"/>
  <c r="AA1361" i="2"/>
  <c r="AA1396" i="2" s="1"/>
  <c r="AA1573" i="2" s="1"/>
  <c r="W1371" i="2"/>
  <c r="W1406" i="2" s="1"/>
  <c r="W1583" i="2" s="1"/>
  <c r="W1381" i="2"/>
  <c r="W1416" i="2" s="1"/>
  <c r="W1593" i="2" s="1"/>
  <c r="AH1365" i="2"/>
  <c r="AH1400" i="2" s="1"/>
  <c r="AH1577" i="2" s="1"/>
  <c r="AG1370" i="2"/>
  <c r="AG1405" i="2" s="1"/>
  <c r="AG1582" i="2" s="1"/>
  <c r="AD1379" i="2"/>
  <c r="AD1414" i="2" s="1"/>
  <c r="AD1591" i="2" s="1"/>
  <c r="AC1384" i="2"/>
  <c r="AC1419" i="2" s="1"/>
  <c r="AC1596" i="2" s="1"/>
  <c r="AD1375" i="2"/>
  <c r="AD1410" i="2" s="1"/>
  <c r="AD1587" i="2" s="1"/>
  <c r="AC1380" i="2"/>
  <c r="AC1415" i="2" s="1"/>
  <c r="AC1592" i="2" s="1"/>
  <c r="AE1384" i="2"/>
  <c r="AE1419" i="2" s="1"/>
  <c r="AE1596" i="2" s="1"/>
  <c r="AC1385" i="2"/>
  <c r="AC1420" i="2" s="1"/>
  <c r="AC1597" i="2" s="1"/>
  <c r="M1368" i="2"/>
  <c r="M1403" i="2" s="1"/>
  <c r="M1580" i="2" s="1"/>
  <c r="Z1358" i="2"/>
  <c r="Z1393" i="2" s="1"/>
  <c r="Z1570" i="2" s="1"/>
  <c r="W1363" i="2"/>
  <c r="W1398" i="2" s="1"/>
  <c r="W1575" i="2" s="1"/>
  <c r="AA1367" i="2"/>
  <c r="AA1402" i="2" s="1"/>
  <c r="AA1579" i="2" s="1"/>
  <c r="AA1371" i="2"/>
  <c r="AA1406" i="2" s="1"/>
  <c r="AA1583" i="2" s="1"/>
  <c r="X1376" i="2"/>
  <c r="X1411" i="2" s="1"/>
  <c r="X1588" i="2" s="1"/>
  <c r="X1380" i="2"/>
  <c r="X1415" i="2" s="1"/>
  <c r="X1592" i="2" s="1"/>
  <c r="Z1384" i="2"/>
  <c r="Z1419" i="2" s="1"/>
  <c r="Z1596" i="2" s="1"/>
  <c r="AH1357" i="2"/>
  <c r="AH1392" i="2" s="1"/>
  <c r="AH1569" i="2" s="1"/>
  <c r="AH1361" i="2"/>
  <c r="AH1396" i="2" s="1"/>
  <c r="AH1573" i="2" s="1"/>
  <c r="AC1366" i="2"/>
  <c r="AC1401" i="2" s="1"/>
  <c r="AC1578" i="2" s="1"/>
  <c r="AA1357" i="2"/>
  <c r="AA1392" i="2" s="1"/>
  <c r="AA1569" i="2" s="1"/>
  <c r="X1362" i="2"/>
  <c r="X1397" i="2" s="1"/>
  <c r="X1574" i="2" s="1"/>
  <c r="U1367" i="2"/>
  <c r="U1402" i="2" s="1"/>
  <c r="U1579" i="2" s="1"/>
  <c r="V1372" i="2"/>
  <c r="V1407" i="2" s="1"/>
  <c r="V1584" i="2" s="1"/>
  <c r="U1377" i="2"/>
  <c r="U1412" i="2" s="1"/>
  <c r="U1589" i="2" s="1"/>
  <c r="AA1381" i="2"/>
  <c r="AA1416" i="2" s="1"/>
  <c r="AA1593" i="2" s="1"/>
  <c r="AC1356" i="2"/>
  <c r="AC1391" i="2" s="1"/>
  <c r="AC1568" i="2" s="1"/>
  <c r="AF1361" i="2"/>
  <c r="AF1396" i="2" s="1"/>
  <c r="AF1573" i="2" s="1"/>
  <c r="AI1366" i="2"/>
  <c r="AI1401" i="2" s="1"/>
  <c r="AI1578" i="2" s="1"/>
  <c r="AD1371" i="2"/>
  <c r="AD1406" i="2" s="1"/>
  <c r="AD1583" i="2" s="1"/>
  <c r="AF1375" i="2"/>
  <c r="AF1410" i="2" s="1"/>
  <c r="AF1587" i="2" s="1"/>
  <c r="AH1379" i="2"/>
  <c r="AH1414" i="2" s="1"/>
  <c r="AH1591" i="2" s="1"/>
  <c r="AG1384" i="2"/>
  <c r="AG1419" i="2" s="1"/>
  <c r="AG1596" i="2" s="1"/>
  <c r="AH1369" i="2"/>
  <c r="AH1404" i="2" s="1"/>
  <c r="AH1581" i="2" s="1"/>
  <c r="AG1374" i="2"/>
  <c r="AG1409" i="2" s="1"/>
  <c r="AG1586" i="2" s="1"/>
  <c r="AF1379" i="2"/>
  <c r="AF1414" i="2" s="1"/>
  <c r="AF1591" i="2" s="1"/>
  <c r="AH1383" i="2"/>
  <c r="AH1418" i="2" s="1"/>
  <c r="AH1595" i="2" s="1"/>
  <c r="V1385" i="2"/>
  <c r="V1420" i="2" s="1"/>
  <c r="V1597" i="2" s="1"/>
  <c r="M1370" i="2"/>
  <c r="M1405" i="2" s="1"/>
  <c r="M1582" i="2" s="1"/>
  <c r="Z1360" i="2"/>
  <c r="Z1395" i="2" s="1"/>
  <c r="Z1572" i="2" s="1"/>
  <c r="W1365" i="2"/>
  <c r="W1400" i="2" s="1"/>
  <c r="W1577" i="2" s="1"/>
  <c r="AA1369" i="2"/>
  <c r="AA1404" i="2" s="1"/>
  <c r="AA1581" i="2" s="1"/>
  <c r="U1375" i="2"/>
  <c r="U1410" i="2" s="1"/>
  <c r="U1587" i="2" s="1"/>
  <c r="AA1379" i="2"/>
  <c r="AA1414" i="2" s="1"/>
  <c r="AA1591" i="2" s="1"/>
  <c r="U1385" i="2"/>
  <c r="U1420" i="2" s="1"/>
  <c r="U1597" i="2" s="1"/>
  <c r="AF1359" i="2"/>
  <c r="AF1394" i="2" s="1"/>
  <c r="AF1571" i="2" s="1"/>
  <c r="AE1364" i="2"/>
  <c r="AE1399" i="2" s="1"/>
  <c r="AE1576" i="2" s="1"/>
  <c r="AF1369" i="2"/>
  <c r="AF1404" i="2" s="1"/>
  <c r="AF1581" i="2" s="1"/>
  <c r="AH1373" i="2"/>
  <c r="AH1408" i="2" s="1"/>
  <c r="AH1585" i="2" s="1"/>
  <c r="AC1378" i="2"/>
  <c r="AC1413" i="2" s="1"/>
  <c r="AC1590" i="2" s="1"/>
  <c r="AG1382" i="2"/>
  <c r="AG1417" i="2" s="1"/>
  <c r="AG1594" i="2" s="1"/>
  <c r="AD1369" i="2"/>
  <c r="AD1404" i="2" s="1"/>
  <c r="AD1581" i="2" s="1"/>
  <c r="AC1374" i="2"/>
  <c r="AC1409" i="2" s="1"/>
  <c r="AC1586" i="2" s="1"/>
  <c r="AI1378" i="2"/>
  <c r="AI1413" i="2" s="1"/>
  <c r="AI1590" i="2" s="1"/>
  <c r="AD1383" i="2"/>
  <c r="AD1418" i="2" s="1"/>
  <c r="AD1595" i="2" s="1"/>
  <c r="AG1385" i="2"/>
  <c r="AG1420" i="2" s="1"/>
  <c r="AG1597" i="2" s="1"/>
  <c r="M1376" i="2"/>
  <c r="M1411" i="2" s="1"/>
  <c r="M1588" i="2" s="1"/>
  <c r="AA1359" i="2"/>
  <c r="AA1394" i="2" s="1"/>
  <c r="AA1571" i="2" s="1"/>
  <c r="X1364" i="2"/>
  <c r="X1399" i="2" s="1"/>
  <c r="X1576" i="2" s="1"/>
  <c r="U1369" i="2"/>
  <c r="U1404" i="2" s="1"/>
  <c r="U1581" i="2" s="1"/>
  <c r="U1373" i="2"/>
  <c r="U1408" i="2" s="1"/>
  <c r="U1585" i="2" s="1"/>
  <c r="W1377" i="2"/>
  <c r="W1412" i="2" s="1"/>
  <c r="W1589" i="2" s="1"/>
  <c r="Y1381" i="2"/>
  <c r="Y1416" i="2" s="1"/>
  <c r="Y1593" i="2" s="1"/>
  <c r="Y1385" i="2"/>
  <c r="Y1420" i="2" s="1"/>
  <c r="Y1597" i="2" s="1"/>
  <c r="AG1358" i="2"/>
  <c r="AG1393" i="2" s="1"/>
  <c r="AG1570" i="2" s="1"/>
  <c r="AI1362" i="2"/>
  <c r="AI1397" i="2" s="1"/>
  <c r="AI1574" i="2" s="1"/>
  <c r="AG1366" i="2"/>
  <c r="AG1401" i="2" s="1"/>
  <c r="AG1578" i="2" s="1"/>
  <c r="X1356" i="2"/>
  <c r="X1391" i="2" s="1"/>
  <c r="X1568" i="2" s="1"/>
  <c r="W1361" i="2"/>
  <c r="W1396" i="2" s="1"/>
  <c r="W1573" i="2" s="1"/>
  <c r="AA1365" i="2"/>
  <c r="AA1400" i="2" s="1"/>
  <c r="AA1577" i="2" s="1"/>
  <c r="Z1370" i="2"/>
  <c r="Z1405" i="2" s="1"/>
  <c r="Z1582" i="2" s="1"/>
  <c r="Y1375" i="2"/>
  <c r="Y1410" i="2" s="1"/>
  <c r="Y1587" i="2" s="1"/>
  <c r="Z1380" i="2"/>
  <c r="Z1415" i="2" s="1"/>
  <c r="Z1592" i="2" s="1"/>
  <c r="AA1385" i="2"/>
  <c r="AA1420" i="2" s="1"/>
  <c r="AA1597" i="2" s="1"/>
  <c r="AC1360" i="2"/>
  <c r="AC1395" i="2" s="1"/>
  <c r="AC1572" i="2" s="1"/>
  <c r="AI1364" i="2"/>
  <c r="AI1399" i="2" s="1"/>
  <c r="AI1576" i="2" s="1"/>
  <c r="AC1370" i="2"/>
  <c r="AC1405" i="2" s="1"/>
  <c r="AC1582" i="2" s="1"/>
  <c r="AE1374" i="2"/>
  <c r="AE1409" i="2" s="1"/>
  <c r="AE1586" i="2" s="1"/>
  <c r="AG1378" i="2"/>
  <c r="AG1413" i="2" s="1"/>
  <c r="AG1590" i="2" s="1"/>
  <c r="AF1383" i="2"/>
  <c r="AF1418" i="2" s="1"/>
  <c r="AF1595" i="2" s="1"/>
  <c r="AG1368" i="2"/>
  <c r="AG1403" i="2" s="1"/>
  <c r="AG1580" i="2" s="1"/>
  <c r="AF1373" i="2"/>
  <c r="AF1408" i="2" s="1"/>
  <c r="AF1585" i="2" s="1"/>
  <c r="AE1378" i="2"/>
  <c r="AE1413" i="2" s="1"/>
  <c r="AE1590" i="2" s="1"/>
  <c r="AI1382" i="2"/>
  <c r="AI1417" i="2" s="1"/>
  <c r="AI1594" i="2" s="1"/>
  <c r="AI1385" i="2"/>
  <c r="AI1420" i="2" s="1"/>
  <c r="AI1597" i="2" s="1"/>
  <c r="M1372" i="2"/>
  <c r="M1407" i="2" s="1"/>
  <c r="M1584" i="2" s="1"/>
  <c r="W1357" i="2"/>
  <c r="W1392" i="2" s="1"/>
  <c r="W1569" i="2" s="1"/>
  <c r="W1359" i="2"/>
  <c r="W1394" i="2" s="1"/>
  <c r="W1571" i="2" s="1"/>
  <c r="Y1361" i="2"/>
  <c r="Y1396" i="2" s="1"/>
  <c r="Y1573" i="2" s="1"/>
  <c r="AA1363" i="2"/>
  <c r="AA1398" i="2" s="1"/>
  <c r="AA1575" i="2" s="1"/>
  <c r="V1366" i="2"/>
  <c r="V1401" i="2" s="1"/>
  <c r="V1578" i="2" s="1"/>
  <c r="X1368" i="2"/>
  <c r="X1403" i="2" s="1"/>
  <c r="X1580" i="2" s="1"/>
  <c r="X1370" i="2"/>
  <c r="X1405" i="2" s="1"/>
  <c r="X1582" i="2" s="1"/>
  <c r="Y1371" i="2"/>
  <c r="Y1406" i="2" s="1"/>
  <c r="Y1583" i="2" s="1"/>
  <c r="Y1373" i="2"/>
  <c r="Y1408" i="2" s="1"/>
  <c r="Y1585" i="2" s="1"/>
  <c r="AA1375" i="2"/>
  <c r="AA1410" i="2" s="1"/>
  <c r="AA1587" i="2" s="1"/>
  <c r="AA1377" i="2"/>
  <c r="AA1412" i="2" s="1"/>
  <c r="AA1589" i="2" s="1"/>
  <c r="V1380" i="2"/>
  <c r="V1415" i="2" s="1"/>
  <c r="V1592" i="2" s="1"/>
  <c r="V1382" i="2"/>
  <c r="V1417" i="2" s="1"/>
  <c r="V1594" i="2" s="1"/>
  <c r="V1384" i="2"/>
  <c r="V1419" i="2" s="1"/>
  <c r="V1596" i="2" s="1"/>
  <c r="AD1357" i="2"/>
  <c r="AD1392" i="2" s="1"/>
  <c r="AD1569" i="2" s="1"/>
  <c r="AD1359" i="2"/>
  <c r="AD1394" i="2" s="1"/>
  <c r="AD1571" i="2" s="1"/>
  <c r="AD1361" i="2"/>
  <c r="AD1396" i="2" s="1"/>
  <c r="AD1573" i="2" s="1"/>
  <c r="AF1363" i="2"/>
  <c r="AF1398" i="2" s="1"/>
  <c r="AF1575" i="2" s="1"/>
  <c r="AF1365" i="2"/>
  <c r="AF1400" i="2" s="1"/>
  <c r="AF1577" i="2" s="1"/>
  <c r="Y1359" i="2"/>
  <c r="Y1394" i="2" s="1"/>
  <c r="Y1571" i="2" s="1"/>
  <c r="V1364" i="2"/>
  <c r="V1399" i="2" s="1"/>
  <c r="V1576" i="2" s="1"/>
  <c r="Z1368" i="2"/>
  <c r="Z1403" i="2" s="1"/>
  <c r="Z1580" i="2" s="1"/>
  <c r="AA1373" i="2"/>
  <c r="AA1408" i="2" s="1"/>
  <c r="AA1585" i="2" s="1"/>
  <c r="Z1378" i="2"/>
  <c r="Z1413" i="2" s="1"/>
  <c r="Z1590" i="2" s="1"/>
  <c r="AA1383" i="2"/>
  <c r="AA1418" i="2" s="1"/>
  <c r="AA1595" i="2" s="1"/>
  <c r="AC1358" i="2"/>
  <c r="AC1393" i="2" s="1"/>
  <c r="AC1570" i="2" s="1"/>
  <c r="AD1363" i="2"/>
  <c r="AD1398" i="2" s="1"/>
  <c r="AD1575" i="2" s="1"/>
  <c r="AE1368" i="2"/>
  <c r="AE1403" i="2" s="1"/>
  <c r="AE1580" i="2" s="1"/>
  <c r="AG1372" i="2"/>
  <c r="AG1407" i="2" s="1"/>
  <c r="AG1584" i="2" s="1"/>
  <c r="AD1377" i="2"/>
  <c r="AD1412" i="2" s="1"/>
  <c r="AD1589" i="2" s="1"/>
  <c r="AF1381" i="2"/>
  <c r="AF1416" i="2" s="1"/>
  <c r="AF1593" i="2" s="1"/>
  <c r="AC1368" i="2"/>
  <c r="AC1403" i="2" s="1"/>
  <c r="AC1580" i="2" s="1"/>
  <c r="AI1372" i="2"/>
  <c r="AI1407" i="2" s="1"/>
  <c r="AI1584" i="2" s="1"/>
  <c r="AF1377" i="2"/>
  <c r="AF1412" i="2" s="1"/>
  <c r="AF1589" i="2" s="1"/>
  <c r="AE1382" i="2"/>
  <c r="AE1417" i="2" s="1"/>
  <c r="AE1594" i="2" s="1"/>
  <c r="U1361" i="2"/>
  <c r="U1396" i="2" s="1"/>
  <c r="U1573" i="2" s="1"/>
  <c r="Y1365" i="2"/>
  <c r="Y1400" i="2" s="1"/>
  <c r="Y1577" i="2" s="1"/>
  <c r="V1374" i="2"/>
  <c r="V1409" i="2" s="1"/>
  <c r="V1586" i="2" s="1"/>
  <c r="X1382" i="2"/>
  <c r="X1417" i="2" s="1"/>
  <c r="X1594" i="2" s="1"/>
  <c r="V1360" i="2"/>
  <c r="V1395" i="2" s="1"/>
  <c r="V1572" i="2" s="1"/>
  <c r="W1369" i="2"/>
  <c r="W1404" i="2" s="1"/>
  <c r="W1581" i="2" s="1"/>
  <c r="X1384" i="2"/>
  <c r="X1419" i="2" s="1"/>
  <c r="X1596" i="2" s="1"/>
  <c r="AH1363" i="2"/>
  <c r="AH1398" i="2" s="1"/>
  <c r="AH1575" i="2" s="1"/>
  <c r="AD1373" i="2"/>
  <c r="AD1408" i="2" s="1"/>
  <c r="AD1585" i="2" s="1"/>
  <c r="AH1377" i="2"/>
  <c r="AH1412" i="2" s="1"/>
  <c r="AH1589" i="2" s="1"/>
  <c r="AF1367" i="2"/>
  <c r="AF1402" i="2" s="1"/>
  <c r="AF1579" i="2" s="1"/>
  <c r="AI1376" i="2"/>
  <c r="AI1411" i="2" s="1"/>
  <c r="AI1588" i="2" s="1"/>
  <c r="M1385" i="2"/>
  <c r="M1420" i="2" s="1"/>
  <c r="M1597" i="2" s="1"/>
  <c r="AE1385" i="2"/>
  <c r="AE1420" i="2" s="1"/>
  <c r="AE1597" i="2" s="1"/>
  <c r="M1382" i="2"/>
  <c r="M1417" i="2" s="1"/>
  <c r="M1594" i="2" s="1"/>
  <c r="U1363" i="2"/>
  <c r="U1398" i="2" s="1"/>
  <c r="U1575" i="2" s="1"/>
  <c r="Z1372" i="2"/>
  <c r="Z1407" i="2" s="1"/>
  <c r="Z1584" i="2" s="1"/>
  <c r="Z1382" i="2"/>
  <c r="Z1417" i="2" s="1"/>
  <c r="Z1594" i="2" s="1"/>
  <c r="AI1356" i="2"/>
  <c r="AI1391" i="2" s="1"/>
  <c r="AI1568" i="2" s="1"/>
  <c r="AD1367" i="2"/>
  <c r="AD1402" i="2" s="1"/>
  <c r="AD1579" i="2" s="1"/>
  <c r="AC1376" i="2"/>
  <c r="AC1411" i="2" s="1"/>
  <c r="AC1588" i="2" s="1"/>
  <c r="AD1385" i="2"/>
  <c r="AD1420" i="2" s="1"/>
  <c r="AD1597" i="2" s="1"/>
  <c r="AE1376" i="2"/>
  <c r="AE1411" i="2" s="1"/>
  <c r="AE1588" i="2" s="1"/>
  <c r="AF1385" i="2"/>
  <c r="AF1420" i="2" s="1"/>
  <c r="AF1597" i="2" s="1"/>
  <c r="M1356" i="2"/>
  <c r="M1391" i="2" s="1"/>
  <c r="M1568" i="2" s="1"/>
  <c r="V1362" i="2"/>
  <c r="V1397" i="2" s="1"/>
  <c r="V1574" i="2" s="1"/>
  <c r="U1371" i="2"/>
  <c r="U1406" i="2" s="1"/>
  <c r="U1583" i="2" s="1"/>
  <c r="Y1383" i="2"/>
  <c r="Y1418" i="2" s="1"/>
  <c r="Y1595" i="2" s="1"/>
  <c r="AG1356" i="2"/>
  <c r="AG1391" i="2" s="1"/>
  <c r="AG1568" i="2" s="1"/>
  <c r="M1366" i="2"/>
  <c r="M1401" i="2" s="1"/>
  <c r="M1578" i="2" s="1"/>
  <c r="Y1363" i="2"/>
  <c r="Y1398" i="2" s="1"/>
  <c r="Y1575" i="2" s="1"/>
  <c r="V1368" i="2"/>
  <c r="V1403" i="2" s="1"/>
  <c r="V1580" i="2" s="1"/>
  <c r="V1378" i="2"/>
  <c r="V1413" i="2" s="1"/>
  <c r="V1590" i="2" s="1"/>
  <c r="AF1357" i="2"/>
  <c r="AF1392" i="2" s="1"/>
  <c r="AF1569" i="2" s="1"/>
  <c r="AH1367" i="2"/>
  <c r="AH1402" i="2" s="1"/>
  <c r="AH1579" i="2" s="1"/>
  <c r="AG1376" i="2"/>
  <c r="AG1411" i="2" s="1"/>
  <c r="AG1588" i="2" s="1"/>
  <c r="AH1385" i="2"/>
  <c r="AH1420" i="2" s="1"/>
  <c r="AH1597" i="2" s="1"/>
  <c r="AH1375" i="2"/>
  <c r="AH1410" i="2" s="1"/>
  <c r="AH1587" i="2" s="1"/>
  <c r="Z1385" i="2"/>
  <c r="Z1420" i="2" s="1"/>
  <c r="Z1597" i="2" s="1"/>
  <c r="M1360" i="2"/>
  <c r="M1395" i="2" s="1"/>
  <c r="M1572" i="2" s="1"/>
  <c r="V1356" i="2"/>
  <c r="V1391" i="2" s="1"/>
  <c r="V1568" i="2" s="1"/>
  <c r="X1360" i="2"/>
  <c r="X1395" i="2" s="1"/>
  <c r="X1572" i="2" s="1"/>
  <c r="U1365" i="2"/>
  <c r="U1400" i="2" s="1"/>
  <c r="U1577" i="2" s="1"/>
  <c r="Y1369" i="2"/>
  <c r="Y1404" i="2" s="1"/>
  <c r="Y1581" i="2" s="1"/>
  <c r="Z1374" i="2"/>
  <c r="Z1409" i="2" s="1"/>
  <c r="Z1586" i="2" s="1"/>
  <c r="U1379" i="2"/>
  <c r="U1414" i="2" s="1"/>
  <c r="U1591" i="2" s="1"/>
  <c r="U1383" i="2"/>
  <c r="U1418" i="2" s="1"/>
  <c r="U1595" i="2" s="1"/>
  <c r="AE1356" i="2"/>
  <c r="AE1391" i="2" s="1"/>
  <c r="AE1568" i="2" s="1"/>
  <c r="AE1360" i="2"/>
  <c r="AE1395" i="2" s="1"/>
  <c r="AE1572" i="2" s="1"/>
  <c r="AG1364" i="2"/>
  <c r="AG1399" i="2" s="1"/>
  <c r="AG1576" i="2" s="1"/>
  <c r="X1366" i="2"/>
  <c r="X1401" i="2" s="1"/>
  <c r="X1578" i="2" s="1"/>
  <c r="V1376" i="2"/>
  <c r="V1411" i="2" s="1"/>
  <c r="V1588" i="2" s="1"/>
  <c r="AG1360" i="2"/>
  <c r="AG1395" i="2" s="1"/>
  <c r="AG1572" i="2" s="1"/>
  <c r="AI1374" i="2"/>
  <c r="AI1409" i="2" s="1"/>
  <c r="AI1586" i="2" s="1"/>
  <c r="AE1370" i="2"/>
  <c r="AE1405" i="2" s="1"/>
  <c r="AE1582" i="2" s="1"/>
  <c r="I1111" i="2"/>
  <c r="I1181" i="2" s="1"/>
  <c r="O1411" i="2"/>
  <c r="O1588" i="2" s="1"/>
  <c r="F874" i="2"/>
  <c r="F1683" i="2" s="1"/>
  <c r="G877" i="2"/>
  <c r="G1686" i="2" s="1"/>
  <c r="H864" i="2"/>
  <c r="H1673" i="2" s="1"/>
  <c r="E869" i="2"/>
  <c r="E1678" i="2" s="1"/>
  <c r="J874" i="2"/>
  <c r="J1683" i="2" s="1"/>
  <c r="K867" i="2"/>
  <c r="K1676" i="2" s="1"/>
  <c r="F886" i="2"/>
  <c r="F1695" i="2" s="1"/>
  <c r="H890" i="2"/>
  <c r="H1699" i="2" s="1"/>
  <c r="G889" i="2"/>
  <c r="G1698" i="2" s="1"/>
  <c r="F882" i="2"/>
  <c r="F1691" i="2" s="1"/>
  <c r="H874" i="2"/>
  <c r="H1683" i="2" s="1"/>
  <c r="K889" i="2"/>
  <c r="K1698" i="2" s="1"/>
  <c r="K871" i="2"/>
  <c r="K1680" i="2" s="1"/>
  <c r="I873" i="2"/>
  <c r="I1682" i="2" s="1"/>
  <c r="F890" i="2"/>
  <c r="F1699" i="2" s="1"/>
  <c r="E893" i="2"/>
  <c r="E1702" i="2" s="1"/>
  <c r="I879" i="2"/>
  <c r="I1688" i="2" s="1"/>
  <c r="K875" i="2"/>
  <c r="K1684" i="2" s="1"/>
  <c r="J892" i="2"/>
  <c r="J1701" i="2" s="1"/>
  <c r="H892" i="2"/>
  <c r="H1701" i="2" s="1"/>
  <c r="H866" i="2"/>
  <c r="H1675" i="2" s="1"/>
  <c r="H882" i="2"/>
  <c r="H1691" i="2" s="1"/>
  <c r="K879" i="2"/>
  <c r="K1688" i="2" s="1"/>
  <c r="I865" i="2"/>
  <c r="I1674" i="2" s="1"/>
  <c r="K891" i="2"/>
  <c r="K1700" i="2" s="1"/>
  <c r="J872" i="2"/>
  <c r="J1681" i="2" s="1"/>
  <c r="I887" i="2"/>
  <c r="I1696" i="2" s="1"/>
  <c r="F1129" i="2"/>
  <c r="F1656" i="2" s="1"/>
  <c r="G1138" i="2"/>
  <c r="G1208" i="2" s="1"/>
  <c r="G1243" i="2" s="1"/>
  <c r="F1115" i="2"/>
  <c r="F1642" i="2" s="1"/>
  <c r="G1124" i="2"/>
  <c r="G1194" i="2" s="1"/>
  <c r="G1229" i="2" s="1"/>
  <c r="H1111" i="2"/>
  <c r="H1638" i="2" s="1"/>
  <c r="J1129" i="2"/>
  <c r="J1199" i="2" s="1"/>
  <c r="J1234" i="2" s="1"/>
  <c r="K1138" i="2"/>
  <c r="K1665" i="2" s="1"/>
  <c r="F1119" i="2"/>
  <c r="F1189" i="2" s="1"/>
  <c r="F1224" i="2" s="1"/>
  <c r="G1128" i="2"/>
  <c r="G1655" i="2" s="1"/>
  <c r="F1121" i="2"/>
  <c r="F1191" i="2" s="1"/>
  <c r="F1226" i="2" s="1"/>
  <c r="G1130" i="2"/>
  <c r="G1657" i="2" s="1"/>
  <c r="J1127" i="2"/>
  <c r="J1197" i="2" s="1"/>
  <c r="J1232" i="2" s="1"/>
  <c r="K1136" i="2"/>
  <c r="K1663" i="2" s="1"/>
  <c r="K1114" i="2"/>
  <c r="K1184" i="2" s="1"/>
  <c r="K1219" i="2" s="1"/>
  <c r="F1113" i="2"/>
  <c r="F1640" i="2" s="1"/>
  <c r="G1122" i="2"/>
  <c r="G1192" i="2" s="1"/>
  <c r="G1227" i="2" s="1"/>
  <c r="K1140" i="2"/>
  <c r="K1667" i="2" s="1"/>
  <c r="H1117" i="2"/>
  <c r="H1187" i="2" s="1"/>
  <c r="H1222" i="2" s="1"/>
  <c r="J1113" i="2"/>
  <c r="K1122" i="2"/>
  <c r="K1192" i="2" s="1"/>
  <c r="K1227" i="2" s="1"/>
  <c r="G1112" i="2"/>
  <c r="G1639" i="2" s="1"/>
  <c r="H1121" i="2"/>
  <c r="H1191" i="2" s="1"/>
  <c r="H1226" i="2" s="1"/>
  <c r="G1114" i="2"/>
  <c r="G1641" i="2" s="1"/>
  <c r="H1123" i="2"/>
  <c r="H1193" i="2" s="1"/>
  <c r="H1228" i="2" s="1"/>
  <c r="J1111" i="2"/>
  <c r="J1638" i="2" s="1"/>
  <c r="K1120" i="2"/>
  <c r="K1190" i="2" s="1"/>
  <c r="K1225" i="2" s="1"/>
  <c r="F1117" i="2"/>
  <c r="F1644" i="2" s="1"/>
  <c r="G1126" i="2"/>
  <c r="G1196" i="2" s="1"/>
  <c r="G1231" i="2" s="1"/>
  <c r="H1113" i="2"/>
  <c r="H1640" i="2" s="1"/>
  <c r="J1117" i="2"/>
  <c r="J1187" i="2" s="1"/>
  <c r="J1222" i="2" s="1"/>
  <c r="K1126" i="2"/>
  <c r="K1653" i="2" s="1"/>
  <c r="K1112" i="2"/>
  <c r="K1182" i="2" s="1"/>
  <c r="K1217" i="2" s="1"/>
  <c r="G1140" i="2"/>
  <c r="G1667" i="2" s="1"/>
  <c r="G1118" i="2"/>
  <c r="G1188" i="2" s="1"/>
  <c r="G1223" i="2" s="1"/>
  <c r="H1127" i="2"/>
  <c r="H1654" i="2" s="1"/>
  <c r="K1116" i="2"/>
  <c r="K1186" i="2" s="1"/>
  <c r="K1221" i="2" s="1"/>
  <c r="K1118" i="2"/>
  <c r="K1645" i="2" s="1"/>
  <c r="G1116" i="2"/>
  <c r="G1186" i="2" s="1"/>
  <c r="G1221" i="2" s="1"/>
  <c r="H1125" i="2"/>
  <c r="H1652" i="2" s="1"/>
  <c r="J1121" i="2"/>
  <c r="J1191" i="2" s="1"/>
  <c r="J1226" i="2" s="1"/>
  <c r="K1130" i="2"/>
  <c r="K1657" i="2" s="1"/>
  <c r="F1127" i="2"/>
  <c r="F1197" i="2" s="1"/>
  <c r="F1232" i="2" s="1"/>
  <c r="G1136" i="2"/>
  <c r="G1663" i="2" s="1"/>
  <c r="F1111" i="2"/>
  <c r="F1181" i="2" s="1"/>
  <c r="F1216" i="2" s="1"/>
  <c r="G1120" i="2"/>
  <c r="G1647" i="2" s="1"/>
  <c r="H1129" i="2"/>
  <c r="H1199" i="2" s="1"/>
  <c r="H1234" i="2" s="1"/>
  <c r="K1128" i="2"/>
  <c r="G1134" i="2"/>
  <c r="G1204" i="2" s="1"/>
  <c r="G1239" i="2" s="1"/>
  <c r="J1123" i="2"/>
  <c r="J1125" i="2"/>
  <c r="J1195" i="2" s="1"/>
  <c r="J1230" i="2" s="1"/>
  <c r="G1132" i="2"/>
  <c r="H1119" i="2"/>
  <c r="H1189" i="2" s="1"/>
  <c r="H1224" i="2" s="1"/>
  <c r="K1124" i="2"/>
  <c r="H1115" i="2"/>
  <c r="H1185" i="2" s="1"/>
  <c r="H1220" i="2" s="1"/>
  <c r="J1119" i="2"/>
  <c r="F1125" i="2"/>
  <c r="F1195" i="2" s="1"/>
  <c r="F1230" i="2" s="1"/>
  <c r="K1132" i="2"/>
  <c r="K1134" i="2"/>
  <c r="K1204" i="2" s="1"/>
  <c r="K1239" i="2" s="1"/>
  <c r="F1123" i="2"/>
  <c r="J1115" i="2"/>
  <c r="J1185" i="2" s="1"/>
  <c r="J1220" i="2" s="1"/>
  <c r="K883" i="2"/>
  <c r="K1692" i="2" s="1"/>
  <c r="F880" i="2"/>
  <c r="F1689" i="2" s="1"/>
  <c r="I869" i="2"/>
  <c r="I1678" i="2" s="1"/>
  <c r="E873" i="2"/>
  <c r="E1682" i="2" s="1"/>
  <c r="G891" i="2"/>
  <c r="G1700" i="2" s="1"/>
  <c r="J888" i="2"/>
  <c r="J1697" i="2" s="1"/>
  <c r="I867" i="2"/>
  <c r="I1676" i="2" s="1"/>
  <c r="E885" i="2"/>
  <c r="E1694" i="2" s="1"/>
  <c r="I883" i="2"/>
  <c r="I1692" i="2" s="1"/>
  <c r="K865" i="2"/>
  <c r="K1674" i="2" s="1"/>
  <c r="G883" i="2"/>
  <c r="G1692" i="2" s="1"/>
  <c r="J880" i="2"/>
  <c r="J1689" i="2" s="1"/>
  <c r="J866" i="2"/>
  <c r="J1675" i="2" s="1"/>
  <c r="E877" i="2"/>
  <c r="E1686" i="2" s="1"/>
  <c r="G873" i="2"/>
  <c r="G1682" i="2" s="1"/>
  <c r="I891" i="2"/>
  <c r="I1700" i="2" s="1"/>
  <c r="I871" i="2"/>
  <c r="I1680" i="2" s="1"/>
  <c r="E889" i="2"/>
  <c r="E1698" i="2" s="1"/>
  <c r="H886" i="2"/>
  <c r="H1695" i="2" s="1"/>
  <c r="G865" i="2"/>
  <c r="G1674" i="2" s="1"/>
  <c r="J882" i="2"/>
  <c r="J1691" i="2" s="1"/>
  <c r="G881" i="2"/>
  <c r="G1690" i="2" s="1"/>
  <c r="J870" i="2"/>
  <c r="J1679" i="2" s="1"/>
  <c r="E881" i="2"/>
  <c r="E1690" i="2" s="1"/>
  <c r="H878" i="2"/>
  <c r="H1687" i="2" s="1"/>
  <c r="K1421" i="2"/>
  <c r="K1598" i="2" s="1"/>
  <c r="F1421" i="2"/>
  <c r="F1598" i="2" s="1"/>
  <c r="E1421" i="2"/>
  <c r="E1598" i="2" s="1"/>
  <c r="M877" i="2"/>
  <c r="M1686" i="2" s="1"/>
  <c r="Z867" i="2"/>
  <c r="Z1676" i="2" s="1"/>
  <c r="W872" i="2"/>
  <c r="W1681" i="2" s="1"/>
  <c r="AA876" i="2"/>
  <c r="AA1685" i="2" s="1"/>
  <c r="AA880" i="2"/>
  <c r="AA1689" i="2" s="1"/>
  <c r="X885" i="2"/>
  <c r="X1694" i="2" s="1"/>
  <c r="X889" i="2"/>
  <c r="X1698" i="2" s="1"/>
  <c r="Z893" i="2"/>
  <c r="Z1702" i="2" s="1"/>
  <c r="AH866" i="2"/>
  <c r="AH1675" i="2" s="1"/>
  <c r="AH870" i="2"/>
  <c r="AH1679" i="2" s="1"/>
  <c r="Z865" i="2"/>
  <c r="Z1674" i="2" s="1"/>
  <c r="U870" i="2"/>
  <c r="U1679" i="2" s="1"/>
  <c r="Y874" i="2"/>
  <c r="Y1683" i="2" s="1"/>
  <c r="V879" i="2"/>
  <c r="V1688" i="2" s="1"/>
  <c r="V883" i="2"/>
  <c r="V1692" i="2" s="1"/>
  <c r="X887" i="2"/>
  <c r="X1696" i="2" s="1"/>
  <c r="X891" i="2"/>
  <c r="X1700" i="2" s="1"/>
  <c r="AH864" i="2"/>
  <c r="AH1673" i="2" s="1"/>
  <c r="AH868" i="2"/>
  <c r="AH1677" i="2" s="1"/>
  <c r="AC873" i="2"/>
  <c r="AC1682" i="2" s="1"/>
  <c r="M883" i="2"/>
  <c r="M1692" i="2" s="1"/>
  <c r="M893" i="2"/>
  <c r="M1702" i="2" s="1"/>
  <c r="AA866" i="2"/>
  <c r="AA1675" i="2" s="1"/>
  <c r="X871" i="2"/>
  <c r="X1680" i="2" s="1"/>
  <c r="U876" i="2"/>
  <c r="U1685" i="2" s="1"/>
  <c r="V881" i="2"/>
  <c r="V1690" i="2" s="1"/>
  <c r="U886" i="2"/>
  <c r="U1695" i="2" s="1"/>
  <c r="AA890" i="2"/>
  <c r="AA1699" i="2" s="1"/>
  <c r="AC865" i="2"/>
  <c r="AC1674" i="2" s="1"/>
  <c r="AF870" i="2"/>
  <c r="AF1679" i="2" s="1"/>
  <c r="AI875" i="2"/>
  <c r="AI1684" i="2" s="1"/>
  <c r="AD880" i="2"/>
  <c r="AD1689" i="2" s="1"/>
  <c r="AF884" i="2"/>
  <c r="AF1693" i="2" s="1"/>
  <c r="AH888" i="2"/>
  <c r="AH1697" i="2" s="1"/>
  <c r="AG893" i="2"/>
  <c r="AG1702" i="2" s="1"/>
  <c r="AH878" i="2"/>
  <c r="AH1687" i="2" s="1"/>
  <c r="AG883" i="2"/>
  <c r="AG1692" i="2" s="1"/>
  <c r="AF888" i="2"/>
  <c r="AF1697" i="2" s="1"/>
  <c r="AH892" i="2"/>
  <c r="AH1701" i="2" s="1"/>
  <c r="V894" i="2"/>
  <c r="V1703" i="2" s="1"/>
  <c r="M879" i="2"/>
  <c r="M1688" i="2" s="1"/>
  <c r="X867" i="2"/>
  <c r="X1676" i="2" s="1"/>
  <c r="U872" i="2"/>
  <c r="U1681" i="2" s="1"/>
  <c r="Y876" i="2"/>
  <c r="Y1685" i="2" s="1"/>
  <c r="Z881" i="2"/>
  <c r="Z1690" i="2" s="1"/>
  <c r="Y886" i="2"/>
  <c r="Y1695" i="2" s="1"/>
  <c r="Z891" i="2"/>
  <c r="Z1700" i="2" s="1"/>
  <c r="AI865" i="2"/>
  <c r="AI1674" i="2" s="1"/>
  <c r="AC871" i="2"/>
  <c r="AC1680" i="2" s="1"/>
  <c r="AD876" i="2"/>
  <c r="AD1685" i="2" s="1"/>
  <c r="AH880" i="2"/>
  <c r="AH1689" i="2" s="1"/>
  <c r="AC885" i="2"/>
  <c r="AC1694" i="2" s="1"/>
  <c r="AE889" i="2"/>
  <c r="AE1698" i="2" s="1"/>
  <c r="AD894" i="2"/>
  <c r="AD1703" i="2" s="1"/>
  <c r="AF880" i="2"/>
  <c r="AF1689" i="2" s="1"/>
  <c r="AE885" i="2"/>
  <c r="AE1694" i="2" s="1"/>
  <c r="AD890" i="2"/>
  <c r="AD1699" i="2" s="1"/>
  <c r="AF894" i="2"/>
  <c r="AF1703" i="2" s="1"/>
  <c r="X894" i="2"/>
  <c r="X1703" i="2" s="1"/>
  <c r="M865" i="2"/>
  <c r="M1674" i="2" s="1"/>
  <c r="M887" i="2"/>
  <c r="M1696" i="2" s="1"/>
  <c r="Y864" i="2"/>
  <c r="Y1673" i="2" s="1"/>
  <c r="AA868" i="2"/>
  <c r="AA1677" i="2" s="1"/>
  <c r="X873" i="2"/>
  <c r="X1682" i="2" s="1"/>
  <c r="U878" i="2"/>
  <c r="U1687" i="2" s="1"/>
  <c r="U882" i="2"/>
  <c r="U1691" i="2" s="1"/>
  <c r="W886" i="2"/>
  <c r="W1695" i="2" s="1"/>
  <c r="Y890" i="2"/>
  <c r="Y1699" i="2" s="1"/>
  <c r="Y894" i="2"/>
  <c r="Y1703" i="2" s="1"/>
  <c r="AG867" i="2"/>
  <c r="AG1676" i="2" s="1"/>
  <c r="AI871" i="2"/>
  <c r="AI1680" i="2" s="1"/>
  <c r="AG875" i="2"/>
  <c r="AG1684" i="2" s="1"/>
  <c r="X865" i="2"/>
  <c r="X1674" i="2" s="1"/>
  <c r="W870" i="2"/>
  <c r="W1679" i="2" s="1"/>
  <c r="AA874" i="2"/>
  <c r="AA1683" i="2" s="1"/>
  <c r="Z879" i="2"/>
  <c r="Z1688" i="2" s="1"/>
  <c r="Y884" i="2"/>
  <c r="Y1693" i="2" s="1"/>
  <c r="Z889" i="2"/>
  <c r="Z1698" i="2" s="1"/>
  <c r="AA894" i="2"/>
  <c r="AA1703" i="2" s="1"/>
  <c r="AC869" i="2"/>
  <c r="AC1678" i="2" s="1"/>
  <c r="AI873" i="2"/>
  <c r="AI1682" i="2" s="1"/>
  <c r="AC879" i="2"/>
  <c r="AC1688" i="2" s="1"/>
  <c r="AE883" i="2"/>
  <c r="AE1692" i="2" s="1"/>
  <c r="AG887" i="2"/>
  <c r="AG1696" i="2" s="1"/>
  <c r="AF892" i="2"/>
  <c r="AF1701" i="2" s="1"/>
  <c r="AG877" i="2"/>
  <c r="AG1686" i="2" s="1"/>
  <c r="AF882" i="2"/>
  <c r="AF1691" i="2" s="1"/>
  <c r="AE887" i="2"/>
  <c r="AE1696" i="2" s="1"/>
  <c r="AI891" i="2"/>
  <c r="AI1700" i="2" s="1"/>
  <c r="AI894" i="2"/>
  <c r="AI1703" i="2" s="1"/>
  <c r="M881" i="2"/>
  <c r="M1690" i="2" s="1"/>
  <c r="V865" i="2"/>
  <c r="V1674" i="2" s="1"/>
  <c r="V867" i="2"/>
  <c r="V1676" i="2" s="1"/>
  <c r="X869" i="2"/>
  <c r="X1678" i="2" s="1"/>
  <c r="Z871" i="2"/>
  <c r="Z1680" i="2" s="1"/>
  <c r="U874" i="2"/>
  <c r="U1683" i="2" s="1"/>
  <c r="W876" i="2"/>
  <c r="W1685" i="2" s="1"/>
  <c r="Y878" i="2"/>
  <c r="Y1687" i="2" s="1"/>
  <c r="Y880" i="2"/>
  <c r="Y1689" i="2" s="1"/>
  <c r="Y882" i="2"/>
  <c r="Y1691" i="2" s="1"/>
  <c r="AA884" i="2"/>
  <c r="AA1693" i="2" s="1"/>
  <c r="AA886" i="2"/>
  <c r="AA1695" i="2" s="1"/>
  <c r="V889" i="2"/>
  <c r="V1698" i="2" s="1"/>
  <c r="V891" i="2"/>
  <c r="V1700" i="2" s="1"/>
  <c r="V893" i="2"/>
  <c r="V1702" i="2" s="1"/>
  <c r="AD864" i="2"/>
  <c r="AD1673" i="2" s="1"/>
  <c r="AD866" i="2"/>
  <c r="AD1675" i="2" s="1"/>
  <c r="AD868" i="2"/>
  <c r="AD1677" i="2" s="1"/>
  <c r="AD870" i="2"/>
  <c r="AD1679" i="2" s="1"/>
  <c r="AF872" i="2"/>
  <c r="AF1681" i="2" s="1"/>
  <c r="AF874" i="2"/>
  <c r="AF1683" i="2" s="1"/>
  <c r="Y868" i="2"/>
  <c r="Y1677" i="2" s="1"/>
  <c r="V873" i="2"/>
  <c r="V1682" i="2" s="1"/>
  <c r="Z877" i="2"/>
  <c r="Z1686" i="2" s="1"/>
  <c r="AA882" i="2"/>
  <c r="AA1691" i="2" s="1"/>
  <c r="Z887" i="2"/>
  <c r="Z1696" i="2" s="1"/>
  <c r="AA892" i="2"/>
  <c r="AA1701" i="2" s="1"/>
  <c r="AC867" i="2"/>
  <c r="AC1676" i="2" s="1"/>
  <c r="AD872" i="2"/>
  <c r="AD1681" i="2" s="1"/>
  <c r="AE877" i="2"/>
  <c r="AE1686" i="2" s="1"/>
  <c r="AG881" i="2"/>
  <c r="AG1690" i="2" s="1"/>
  <c r="AD886" i="2"/>
  <c r="AD1695" i="2" s="1"/>
  <c r="AF890" i="2"/>
  <c r="AF1699" i="2" s="1"/>
  <c r="AC877" i="2"/>
  <c r="AC1686" i="2" s="1"/>
  <c r="AI881" i="2"/>
  <c r="AI1690" i="2" s="1"/>
  <c r="AF886" i="2"/>
  <c r="AF1695" i="2" s="1"/>
  <c r="AE891" i="2"/>
  <c r="AE1700" i="2" s="1"/>
  <c r="AC875" i="2"/>
  <c r="AC1684" i="2" s="1"/>
  <c r="W864" i="2"/>
  <c r="W1673" i="2" s="1"/>
  <c r="V869" i="2"/>
  <c r="V1678" i="2" s="1"/>
  <c r="Z873" i="2"/>
  <c r="Z1682" i="2" s="1"/>
  <c r="W878" i="2"/>
  <c r="W1687" i="2" s="1"/>
  <c r="X883" i="2"/>
  <c r="X1692" i="2" s="1"/>
  <c r="W888" i="2"/>
  <c r="W1697" i="2" s="1"/>
  <c r="X893" i="2"/>
  <c r="X1702" i="2" s="1"/>
  <c r="AI867" i="2"/>
  <c r="AI1676" i="2" s="1"/>
  <c r="AH872" i="2"/>
  <c r="AH1681" i="2" s="1"/>
  <c r="AI877" i="2"/>
  <c r="AI1686" i="2" s="1"/>
  <c r="AD882" i="2"/>
  <c r="AD1691" i="2" s="1"/>
  <c r="AH886" i="2"/>
  <c r="AH1695" i="2" s="1"/>
  <c r="AC891" i="2"/>
  <c r="AC1700" i="2" s="1"/>
  <c r="AF876" i="2"/>
  <c r="AF1685" i="2" s="1"/>
  <c r="AE881" i="2"/>
  <c r="AE1690" i="2" s="1"/>
  <c r="AI885" i="2"/>
  <c r="AI1694" i="2" s="1"/>
  <c r="AH890" i="2"/>
  <c r="AH1699" i="2" s="1"/>
  <c r="M894" i="2"/>
  <c r="M1703" i="2" s="1"/>
  <c r="AE894" i="2"/>
  <c r="AE1703" i="2" s="1"/>
  <c r="M867" i="2"/>
  <c r="M1676" i="2" s="1"/>
  <c r="M891" i="2"/>
  <c r="M1700" i="2" s="1"/>
  <c r="AA864" i="2"/>
  <c r="AA1673" i="2" s="1"/>
  <c r="Z869" i="2"/>
  <c r="Z1678" i="2" s="1"/>
  <c r="W874" i="2"/>
  <c r="W1683" i="2" s="1"/>
  <c r="AA878" i="2"/>
  <c r="AA1687" i="2" s="1"/>
  <c r="U884" i="2"/>
  <c r="U1693" i="2" s="1"/>
  <c r="AA888" i="2"/>
  <c r="AA1697" i="2" s="1"/>
  <c r="U894" i="2"/>
  <c r="U1703" i="2" s="1"/>
  <c r="AF868" i="2"/>
  <c r="AF1677" i="2" s="1"/>
  <c r="AE873" i="2"/>
  <c r="AE1682" i="2" s="1"/>
  <c r="AF878" i="2"/>
  <c r="AF1687" i="2" s="1"/>
  <c r="AH882" i="2"/>
  <c r="AH1691" i="2" s="1"/>
  <c r="AC887" i="2"/>
  <c r="AC1696" i="2" s="1"/>
  <c r="AG891" i="2"/>
  <c r="AG1700" i="2" s="1"/>
  <c r="AD878" i="2"/>
  <c r="AD1687" i="2" s="1"/>
  <c r="AC883" i="2"/>
  <c r="AC1692" i="2" s="1"/>
  <c r="AI887" i="2"/>
  <c r="AI1696" i="2" s="1"/>
  <c r="AD892" i="2"/>
  <c r="AD1701" i="2" s="1"/>
  <c r="AG894" i="2"/>
  <c r="AG1703" i="2" s="1"/>
  <c r="M885" i="2"/>
  <c r="M1694" i="2" s="1"/>
  <c r="Y866" i="2"/>
  <c r="Y1675" i="2" s="1"/>
  <c r="V871" i="2"/>
  <c r="V1680" i="2" s="1"/>
  <c r="Z875" i="2"/>
  <c r="Z1684" i="2" s="1"/>
  <c r="U880" i="2"/>
  <c r="U1689" i="2" s="1"/>
  <c r="W884" i="2"/>
  <c r="W1693" i="2" s="1"/>
  <c r="Y888" i="2"/>
  <c r="Y1697" i="2" s="1"/>
  <c r="Y892" i="2"/>
  <c r="Y1701" i="2" s="1"/>
  <c r="AG865" i="2"/>
  <c r="AG1674" i="2" s="1"/>
  <c r="AI869" i="2"/>
  <c r="AI1678" i="2" s="1"/>
  <c r="AD874" i="2"/>
  <c r="AD1683" i="2" s="1"/>
  <c r="M875" i="2"/>
  <c r="M1684" i="2" s="1"/>
  <c r="M889" i="2"/>
  <c r="M1698" i="2" s="1"/>
  <c r="U868" i="2"/>
  <c r="U1677" i="2" s="1"/>
  <c r="Y872" i="2"/>
  <c r="Y1681" i="2" s="1"/>
  <c r="V877" i="2"/>
  <c r="V1686" i="2" s="1"/>
  <c r="W882" i="2"/>
  <c r="W1691" i="2" s="1"/>
  <c r="V887" i="2"/>
  <c r="V1696" i="2" s="1"/>
  <c r="W892" i="2"/>
  <c r="W1701" i="2" s="1"/>
  <c r="AF866" i="2"/>
  <c r="AF1675" i="2" s="1"/>
  <c r="AG871" i="2"/>
  <c r="AG1680" i="2" s="1"/>
  <c r="AH876" i="2"/>
  <c r="AH1685" i="2" s="1"/>
  <c r="AC881" i="2"/>
  <c r="AC1690" i="2" s="1"/>
  <c r="AG885" i="2"/>
  <c r="AG1694" i="2" s="1"/>
  <c r="AI889" i="2"/>
  <c r="AI1698" i="2" s="1"/>
  <c r="AH894" i="2"/>
  <c r="AH1703" i="2" s="1"/>
  <c r="AI879" i="2"/>
  <c r="AI1688" i="2" s="1"/>
  <c r="AH884" i="2"/>
  <c r="AH1693" i="2" s="1"/>
  <c r="AG889" i="2"/>
  <c r="AG1698" i="2" s="1"/>
  <c r="AI893" i="2"/>
  <c r="AI1702" i="2" s="1"/>
  <c r="Z894" i="2"/>
  <c r="Z1703" i="2" s="1"/>
  <c r="M869" i="2"/>
  <c r="M1678" i="2" s="1"/>
  <c r="M871" i="2"/>
  <c r="M1680" i="2" s="1"/>
  <c r="F864" i="2"/>
  <c r="F1673" i="2" s="1"/>
  <c r="J868" i="2"/>
  <c r="J1677" i="2" s="1"/>
  <c r="G879" i="2"/>
  <c r="G1688" i="2" s="1"/>
  <c r="H888" i="2"/>
  <c r="H1697" i="2" s="1"/>
  <c r="I875" i="2"/>
  <c r="I1684" i="2" s="1"/>
  <c r="J884" i="2"/>
  <c r="J1693" i="2" s="1"/>
  <c r="E865" i="2"/>
  <c r="E1674" i="2" s="1"/>
  <c r="J864" i="2"/>
  <c r="J1673" i="2" s="1"/>
  <c r="G869" i="2"/>
  <c r="G1678" i="2" s="1"/>
  <c r="I877" i="2"/>
  <c r="I1686" i="2" s="1"/>
  <c r="J886" i="2"/>
  <c r="J1695" i="2" s="1"/>
  <c r="E875" i="2"/>
  <c r="E1684" i="2" s="1"/>
  <c r="F884" i="2"/>
  <c r="F1693" i="2" s="1"/>
  <c r="K893" i="2"/>
  <c r="K1702" i="2" s="1"/>
  <c r="H872" i="2"/>
  <c r="H1681" i="2" s="1"/>
  <c r="F872" i="2"/>
  <c r="F1681" i="2" s="1"/>
  <c r="H880" i="2"/>
  <c r="H1689" i="2" s="1"/>
  <c r="I889" i="2"/>
  <c r="I1698" i="2" s="1"/>
  <c r="E879" i="2"/>
  <c r="E1688" i="2" s="1"/>
  <c r="F888" i="2"/>
  <c r="F1697" i="2" s="1"/>
  <c r="H868" i="2"/>
  <c r="H1677" i="2" s="1"/>
  <c r="H870" i="2"/>
  <c r="H1679" i="2" s="1"/>
  <c r="J878" i="2"/>
  <c r="J1687" i="2" s="1"/>
  <c r="K887" i="2"/>
  <c r="K1696" i="2" s="1"/>
  <c r="F876" i="2"/>
  <c r="F1685" i="2" s="1"/>
  <c r="G885" i="2"/>
  <c r="G1694" i="2" s="1"/>
  <c r="G893" i="2"/>
  <c r="G1702" i="2" s="1"/>
  <c r="G871" i="2"/>
  <c r="G1680" i="2" s="1"/>
  <c r="E871" i="2"/>
  <c r="E1680" i="2" s="1"/>
  <c r="I881" i="2"/>
  <c r="I1690" i="2" s="1"/>
  <c r="J890" i="2"/>
  <c r="J1699" i="2" s="1"/>
  <c r="K877" i="2"/>
  <c r="K1686" i="2" s="1"/>
  <c r="E887" i="2"/>
  <c r="E1696" i="2" s="1"/>
  <c r="G867" i="2"/>
  <c r="G1676" i="2" s="1"/>
  <c r="E867" i="2"/>
  <c r="E1676" i="2" s="1"/>
  <c r="G875" i="2"/>
  <c r="G1684" i="2" s="1"/>
  <c r="H884" i="2"/>
  <c r="H1693" i="2" s="1"/>
  <c r="I893" i="2"/>
  <c r="I1702" i="2" s="1"/>
  <c r="K881" i="2"/>
  <c r="K1690" i="2" s="1"/>
  <c r="E891" i="2"/>
  <c r="E1700" i="2" s="1"/>
  <c r="F870" i="2"/>
  <c r="F1679" i="2" s="1"/>
  <c r="K869" i="2"/>
  <c r="K1678" i="2" s="1"/>
  <c r="F878" i="2"/>
  <c r="F1687" i="2" s="1"/>
  <c r="G887" i="2"/>
  <c r="G1696" i="2" s="1"/>
  <c r="J876" i="2"/>
  <c r="J1685" i="2" s="1"/>
  <c r="K885" i="2"/>
  <c r="K1694" i="2" s="1"/>
  <c r="F866" i="2"/>
  <c r="F1675" i="2" s="1"/>
  <c r="F868" i="2"/>
  <c r="F1677" i="2" s="1"/>
  <c r="H876" i="2"/>
  <c r="H1685" i="2" s="1"/>
  <c r="I885" i="2"/>
  <c r="I1694" i="2" s="1"/>
  <c r="K873" i="2"/>
  <c r="K1682" i="2" s="1"/>
  <c r="E883" i="2"/>
  <c r="E1692" i="2" s="1"/>
  <c r="F892" i="2"/>
  <c r="F1701" i="2" s="1"/>
  <c r="W866" i="2"/>
  <c r="W1675" i="2" s="1"/>
  <c r="W868" i="2"/>
  <c r="W1677" i="2" s="1"/>
  <c r="Y870" i="2"/>
  <c r="Y1679" i="2" s="1"/>
  <c r="AA872" i="2"/>
  <c r="AA1681" i="2" s="1"/>
  <c r="V875" i="2"/>
  <c r="V1684" i="2" s="1"/>
  <c r="X877" i="2"/>
  <c r="X1686" i="2" s="1"/>
  <c r="X879" i="2"/>
  <c r="X1688" i="2" s="1"/>
  <c r="X881" i="2"/>
  <c r="X1690" i="2" s="1"/>
  <c r="Z883" i="2"/>
  <c r="Z1692" i="2" s="1"/>
  <c r="Z885" i="2"/>
  <c r="Z1694" i="2" s="1"/>
  <c r="U888" i="2"/>
  <c r="U1697" i="2" s="1"/>
  <c r="U890" i="2"/>
  <c r="U1699" i="2" s="1"/>
  <c r="U892" i="2"/>
  <c r="U1701" i="2" s="1"/>
  <c r="W894" i="2"/>
  <c r="W1703" i="2" s="1"/>
  <c r="AE865" i="2"/>
  <c r="AE1674" i="2" s="1"/>
  <c r="AE867" i="2"/>
  <c r="AE1676" i="2" s="1"/>
  <c r="AE869" i="2"/>
  <c r="AE1678" i="2" s="1"/>
  <c r="AE871" i="2"/>
  <c r="AE1680" i="2" s="1"/>
  <c r="AG873" i="2"/>
  <c r="AG1682" i="2" s="1"/>
  <c r="AE875" i="2"/>
  <c r="AE1684" i="2" s="1"/>
  <c r="M873" i="2"/>
  <c r="M1682" i="2" s="1"/>
  <c r="U866" i="2"/>
  <c r="U1675" i="2" s="1"/>
  <c r="AA870" i="2"/>
  <c r="AA1679" i="2" s="1"/>
  <c r="X875" i="2"/>
  <c r="X1684" i="2" s="1"/>
  <c r="W880" i="2"/>
  <c r="W1689" i="2" s="1"/>
  <c r="V885" i="2"/>
  <c r="V1694" i="2" s="1"/>
  <c r="W890" i="2"/>
  <c r="W1699" i="2" s="1"/>
  <c r="AF864" i="2"/>
  <c r="AF1673" i="2" s="1"/>
  <c r="AG869" i="2"/>
  <c r="AG1678" i="2" s="1"/>
  <c r="AH874" i="2"/>
  <c r="AH1683" i="2" s="1"/>
  <c r="AG879" i="2"/>
  <c r="AG1688" i="2" s="1"/>
  <c r="AI883" i="2"/>
  <c r="AI1692" i="2" s="1"/>
  <c r="AD888" i="2"/>
  <c r="AD1697" i="2" s="1"/>
  <c r="AC893" i="2"/>
  <c r="AC1702" i="2" s="1"/>
  <c r="AE879" i="2"/>
  <c r="AE1688" i="2" s="1"/>
  <c r="AD884" i="2"/>
  <c r="AD1693" i="2" s="1"/>
  <c r="AC889" i="2"/>
  <c r="AC1698" i="2" s="1"/>
  <c r="AE893" i="2"/>
  <c r="AE1702" i="2" s="1"/>
  <c r="AC894" i="2"/>
  <c r="AC1703" i="2" s="1"/>
  <c r="U864" i="2"/>
  <c r="U1673" i="2" s="1"/>
  <c r="AF1607" i="2"/>
  <c r="Z1616" i="2"/>
  <c r="AI1604" i="2"/>
  <c r="W1631" i="2"/>
  <c r="AI1610" i="2"/>
  <c r="AC1620" i="2"/>
  <c r="V1620" i="2"/>
  <c r="Y1631" i="2"/>
  <c r="M1612" i="2"/>
  <c r="AA1627" i="2"/>
  <c r="AI1606" i="2"/>
  <c r="AD1625" i="2"/>
  <c r="V1616" i="2"/>
  <c r="U1617" i="2"/>
  <c r="W1605" i="2"/>
  <c r="AI1620" i="2"/>
  <c r="AC1630" i="2"/>
  <c r="AG1608" i="2"/>
  <c r="AH1617" i="2"/>
  <c r="Z1608" i="2"/>
  <c r="AA1617" i="2"/>
  <c r="AI1612" i="2"/>
  <c r="AA1611" i="2"/>
  <c r="V1610" i="2"/>
  <c r="AA1605" i="2"/>
  <c r="AD1603" i="2"/>
  <c r="AG1630" i="2"/>
  <c r="W1611" i="2"/>
  <c r="Y1605" i="2"/>
  <c r="AD1631" i="2"/>
  <c r="AC1608" i="2"/>
  <c r="AD1617" i="2"/>
  <c r="X1606" i="2"/>
  <c r="U1605" i="2"/>
  <c r="AF1629" i="2"/>
  <c r="V1628" i="2"/>
  <c r="M1606" i="2"/>
  <c r="V1604" i="2"/>
  <c r="Z1624" i="2"/>
  <c r="U1603" i="2"/>
  <c r="AF1603" i="2"/>
  <c r="U1631" i="2"/>
  <c r="M1620" i="2"/>
  <c r="AE1612" i="2"/>
  <c r="AE1604" i="2"/>
  <c r="Z1610" i="2"/>
  <c r="AH1623" i="2"/>
  <c r="U1609" i="2"/>
  <c r="Y1615" i="2"/>
  <c r="AH1629" i="2"/>
  <c r="Z1620" i="2"/>
  <c r="AH1609" i="2"/>
  <c r="AC1606" i="2"/>
  <c r="AF1613" i="2"/>
  <c r="M1608" i="2"/>
  <c r="W1621" i="2"/>
  <c r="Z1612" i="2"/>
  <c r="I1646" i="2"/>
  <c r="I1666" i="2"/>
  <c r="J1500" i="2"/>
  <c r="J1506" i="2"/>
  <c r="G1511" i="2"/>
  <c r="K1515" i="2"/>
  <c r="G1521" i="2"/>
  <c r="G1501" i="2"/>
  <c r="G1523" i="2"/>
  <c r="K1525" i="2"/>
  <c r="K1499" i="2"/>
  <c r="F1504" i="2"/>
  <c r="K1507" i="2"/>
  <c r="K1497" i="2"/>
  <c r="F1506" i="2"/>
  <c r="J1510" i="2"/>
  <c r="G1515" i="2"/>
  <c r="K1519" i="2"/>
  <c r="F1508" i="2"/>
  <c r="G1517" i="2"/>
  <c r="K1521" i="2"/>
  <c r="G1525" i="2"/>
  <c r="J1498" i="2"/>
  <c r="G1503" i="2"/>
  <c r="G1505" i="2"/>
  <c r="K1509" i="2"/>
  <c r="G1499" i="2"/>
  <c r="K1503" i="2"/>
  <c r="G1507" i="2"/>
  <c r="K1511" i="2"/>
  <c r="G1509" i="2"/>
  <c r="K1513" i="2"/>
  <c r="F1502" i="2"/>
  <c r="G1497" i="2"/>
  <c r="K1501" i="2"/>
  <c r="F1510" i="2"/>
  <c r="G1519" i="2"/>
  <c r="K1523" i="2"/>
  <c r="J1508" i="2"/>
  <c r="G1513" i="2"/>
  <c r="K1517" i="2"/>
  <c r="F1498" i="2"/>
  <c r="J1502" i="2"/>
  <c r="F1500" i="2"/>
  <c r="J1504" i="2"/>
  <c r="K1505" i="2"/>
  <c r="E1225" i="2"/>
  <c r="E1647" i="2"/>
  <c r="H1238" i="2"/>
  <c r="H1660" i="2"/>
  <c r="I1225" i="2"/>
  <c r="I1647" i="2"/>
  <c r="H1242" i="2"/>
  <c r="H1664" i="2"/>
  <c r="E1217" i="2"/>
  <c r="E1639" i="2"/>
  <c r="I1223" i="2"/>
  <c r="I1645" i="2"/>
  <c r="E1229" i="2"/>
  <c r="E1651" i="2"/>
  <c r="J1640" i="2"/>
  <c r="F1238" i="2"/>
  <c r="F1660" i="2"/>
  <c r="I1243" i="2"/>
  <c r="I1665" i="2"/>
  <c r="AA1533" i="2"/>
  <c r="U1543" i="2"/>
  <c r="Z1556" i="2"/>
  <c r="AE1540" i="2"/>
  <c r="AC1554" i="2"/>
  <c r="AA1535" i="2"/>
  <c r="Z1558" i="2"/>
  <c r="AI1546" i="2"/>
  <c r="U1539" i="2"/>
  <c r="AC1534" i="2"/>
  <c r="AI1556" i="2"/>
  <c r="M1542" i="2"/>
  <c r="W1553" i="2"/>
  <c r="AI1536" i="2"/>
  <c r="AD1555" i="2"/>
  <c r="U1537" i="2"/>
  <c r="W1555" i="2"/>
  <c r="AF1543" i="2"/>
  <c r="AH1561" i="2"/>
  <c r="U1547" i="2"/>
  <c r="Z1560" i="2"/>
  <c r="AF1553" i="2"/>
  <c r="W1535" i="2"/>
  <c r="V1558" i="2"/>
  <c r="AH1541" i="2"/>
  <c r="AC1560" i="2"/>
  <c r="E1221" i="2"/>
  <c r="E1643" i="2"/>
  <c r="M1550" i="2"/>
  <c r="V1552" i="2"/>
  <c r="AF1549" i="2"/>
  <c r="X1540" i="2"/>
  <c r="V1554" i="2"/>
  <c r="AE1542" i="2"/>
  <c r="AC1556" i="2"/>
  <c r="X1534" i="2"/>
  <c r="V1548" i="2"/>
  <c r="AG1538" i="2"/>
  <c r="AE1552" i="2"/>
  <c r="V1534" i="2"/>
  <c r="W1543" i="2"/>
  <c r="W1559" i="2"/>
  <c r="Z1540" i="2"/>
  <c r="Z1542" i="2"/>
  <c r="M1548" i="2"/>
  <c r="AG1536" i="2"/>
  <c r="AE1550" i="2"/>
  <c r="Y1535" i="2"/>
  <c r="AG1540" i="2"/>
  <c r="S873" i="2"/>
  <c r="S1682" i="2" s="1"/>
  <c r="O891" i="2"/>
  <c r="O1700" i="2" s="1"/>
  <c r="O877" i="2"/>
  <c r="O1686" i="2" s="1"/>
  <c r="Q867" i="2"/>
  <c r="Q1676" i="2" s="1"/>
  <c r="P876" i="2"/>
  <c r="P1685" i="2" s="1"/>
  <c r="Q889" i="2"/>
  <c r="Q1698" i="2" s="1"/>
  <c r="R870" i="2"/>
  <c r="R1679" i="2" s="1"/>
  <c r="S889" i="2"/>
  <c r="S1698" i="2" s="1"/>
  <c r="S885" i="2"/>
  <c r="S1694" i="2" s="1"/>
  <c r="P880" i="2"/>
  <c r="P1689" i="2" s="1"/>
  <c r="S877" i="2"/>
  <c r="S1686" i="2" s="1"/>
  <c r="R872" i="2"/>
  <c r="R1681" i="2" s="1"/>
  <c r="N890" i="2"/>
  <c r="N1699" i="2" s="1"/>
  <c r="S883" i="2"/>
  <c r="S1692" i="2" s="1"/>
  <c r="R868" i="2"/>
  <c r="R1677" i="2" s="1"/>
  <c r="S887" i="2"/>
  <c r="S1696" i="2" s="1"/>
  <c r="N874" i="2"/>
  <c r="N1683" i="2" s="1"/>
  <c r="Q893" i="2"/>
  <c r="Q1702" i="2" s="1"/>
  <c r="R882" i="2"/>
  <c r="R1691" i="2" s="1"/>
  <c r="S867" i="2"/>
  <c r="S1676" i="2" s="1"/>
  <c r="R886" i="2"/>
  <c r="R1695" i="2" s="1"/>
  <c r="N872" i="2"/>
  <c r="N1681" i="2" s="1"/>
  <c r="Q885" i="2"/>
  <c r="Q1694" i="2" s="1"/>
  <c r="S893" i="2"/>
  <c r="S1702" i="2" s="1"/>
  <c r="N880" i="2"/>
  <c r="N1689" i="2" s="1"/>
  <c r="R876" i="2"/>
  <c r="R1685" i="2" s="1"/>
  <c r="Q871" i="2"/>
  <c r="Q1680" i="2" s="1"/>
  <c r="O889" i="2"/>
  <c r="O1698" i="2" s="1"/>
  <c r="Q881" i="2"/>
  <c r="Q1690" i="2" s="1"/>
  <c r="R874" i="2"/>
  <c r="R1683" i="2" s="1"/>
  <c r="N892" i="2"/>
  <c r="N1701" i="2" s="1"/>
  <c r="P878" i="2"/>
  <c r="P1687" i="2" s="1"/>
  <c r="Q883" i="2"/>
  <c r="Q1692" i="2" s="1"/>
  <c r="P866" i="2"/>
  <c r="P1675" i="2" s="1"/>
  <c r="N876" i="2"/>
  <c r="N1685" i="2" s="1"/>
  <c r="O885" i="2"/>
  <c r="O1694" i="2" s="1"/>
  <c r="Q879" i="2"/>
  <c r="Q1688" i="2" s="1"/>
  <c r="O873" i="2"/>
  <c r="O1682" i="2" s="1"/>
  <c r="Q877" i="2"/>
  <c r="Q1686" i="2" s="1"/>
  <c r="N882" i="2"/>
  <c r="N1691" i="2" s="1"/>
  <c r="P886" i="2"/>
  <c r="P1695" i="2" s="1"/>
  <c r="R890" i="2"/>
  <c r="R1699" i="2" s="1"/>
  <c r="H5" i="8"/>
  <c r="F4" i="9"/>
  <c r="P1613" i="2"/>
  <c r="O1608" i="2"/>
  <c r="O1604" i="2"/>
  <c r="P1607" i="2"/>
  <c r="O1626" i="2"/>
  <c r="N1609" i="2"/>
  <c r="S1608" i="2"/>
  <c r="Q1604" i="2"/>
  <c r="S1624" i="2"/>
  <c r="N1625" i="2"/>
  <c r="O847" i="2"/>
  <c r="O1656" i="2"/>
  <c r="N850" i="2"/>
  <c r="N1659" i="2"/>
  <c r="O839" i="2"/>
  <c r="O1648" i="2"/>
  <c r="Q835" i="2"/>
  <c r="Q1644" i="2"/>
  <c r="S853" i="2"/>
  <c r="S1662" i="2"/>
  <c r="O851" i="2"/>
  <c r="O1660" i="2"/>
  <c r="N836" i="2"/>
  <c r="N1645" i="2"/>
  <c r="P854" i="2"/>
  <c r="P1663" i="2"/>
  <c r="Q849" i="2"/>
  <c r="Q1658" i="2"/>
  <c r="Q829" i="2"/>
  <c r="Q1638" i="2"/>
  <c r="P850" i="2"/>
  <c r="P1659" i="2"/>
  <c r="S847" i="2"/>
  <c r="S1656" i="2"/>
  <c r="N844" i="2"/>
  <c r="N1653" i="2"/>
  <c r="Q841" i="2"/>
  <c r="Q1650" i="2"/>
  <c r="S839" i="2"/>
  <c r="S1648" i="2"/>
  <c r="S833" i="2"/>
  <c r="S1642" i="2"/>
  <c r="S851" i="2"/>
  <c r="S1660" i="2"/>
  <c r="N848" i="2"/>
  <c r="N1657" i="2"/>
  <c r="Q831" i="2"/>
  <c r="Q1640" i="2"/>
  <c r="R834" i="2"/>
  <c r="R1643" i="2"/>
  <c r="S831" i="2"/>
  <c r="S1640" i="2"/>
  <c r="N856" i="2"/>
  <c r="N1665" i="2"/>
  <c r="P856" i="2"/>
  <c r="P1665" i="2"/>
  <c r="R852" i="2"/>
  <c r="R1661" i="2"/>
  <c r="O837" i="2"/>
  <c r="O1646" i="2"/>
  <c r="N840" i="2"/>
  <c r="N1649" i="2"/>
  <c r="P858" i="2"/>
  <c r="P1667" i="2"/>
  <c r="R846" i="2"/>
  <c r="R1655" i="2"/>
  <c r="R832" i="2"/>
  <c r="R1641" i="2"/>
  <c r="S849" i="2"/>
  <c r="S1658" i="2"/>
  <c r="N854" i="2"/>
  <c r="N1663" i="2"/>
  <c r="S845" i="2"/>
  <c r="S1654" i="2"/>
  <c r="O843" i="2"/>
  <c r="O1652" i="2"/>
  <c r="O829" i="2"/>
  <c r="O1638" i="2"/>
  <c r="R848" i="2"/>
  <c r="R1657" i="2"/>
  <c r="N846" i="2"/>
  <c r="N1655" i="2"/>
  <c r="R830" i="2"/>
  <c r="R1639" i="2"/>
  <c r="P1545" i="2"/>
  <c r="O1534" i="2"/>
  <c r="R1559" i="2"/>
  <c r="O1560" i="2"/>
  <c r="S1544" i="2"/>
  <c r="S1546" i="2"/>
  <c r="N1561" i="2"/>
  <c r="S1562" i="2"/>
  <c r="P1562" i="2"/>
  <c r="N1562" i="2"/>
  <c r="Q1608" i="2"/>
  <c r="S1630" i="2"/>
  <c r="N1621" i="2"/>
  <c r="O1606" i="2"/>
  <c r="N1611" i="2"/>
  <c r="P1629" i="2"/>
  <c r="R1615" i="2"/>
  <c r="O1622" i="2"/>
  <c r="Q1606" i="2"/>
  <c r="S1618" i="2"/>
  <c r="P1603" i="2"/>
  <c r="N852" i="2"/>
  <c r="N1661" i="2"/>
  <c r="Q843" i="2"/>
  <c r="Q1652" i="2"/>
  <c r="P832" i="2"/>
  <c r="P1641" i="2"/>
  <c r="Q857" i="2"/>
  <c r="Q1666" i="2"/>
  <c r="R844" i="2"/>
  <c r="R1653" i="2"/>
  <c r="N842" i="2"/>
  <c r="N1651" i="2"/>
  <c r="Q833" i="2"/>
  <c r="Q1642" i="2"/>
  <c r="O845" i="2"/>
  <c r="O1654" i="2"/>
  <c r="P840" i="2"/>
  <c r="P1649" i="2"/>
  <c r="R858" i="2"/>
  <c r="R1667" i="2"/>
  <c r="O841" i="2"/>
  <c r="O1650" i="2"/>
  <c r="R838" i="2"/>
  <c r="R1647" i="2"/>
  <c r="N830" i="2"/>
  <c r="N1639" i="2"/>
  <c r="O853" i="2"/>
  <c r="O1662" i="2"/>
  <c r="R850" i="2"/>
  <c r="R1659" i="2"/>
  <c r="Q851" i="2"/>
  <c r="Q1660" i="2"/>
  <c r="Q853" i="2"/>
  <c r="Q1662" i="2"/>
  <c r="Q847" i="2"/>
  <c r="Q1656" i="2"/>
  <c r="P834" i="2"/>
  <c r="P1643" i="2"/>
  <c r="P836" i="2"/>
  <c r="P1645" i="2"/>
  <c r="P846" i="2"/>
  <c r="P1655" i="2"/>
  <c r="O833" i="2"/>
  <c r="O1642" i="2"/>
  <c r="S837" i="2"/>
  <c r="S1646" i="2"/>
  <c r="R842" i="2"/>
  <c r="R1651" i="2"/>
  <c r="N832" i="2"/>
  <c r="N1641" i="2"/>
  <c r="R854" i="2"/>
  <c r="R1663" i="2"/>
  <c r="P848" i="2"/>
  <c r="P1657" i="2"/>
  <c r="O849" i="2"/>
  <c r="O1658" i="2"/>
  <c r="Q837" i="2"/>
  <c r="Q1646" i="2"/>
  <c r="S855" i="2"/>
  <c r="S1664" i="2"/>
  <c r="R840" i="2"/>
  <c r="R1649" i="2"/>
  <c r="S835" i="2"/>
  <c r="S1644" i="2"/>
  <c r="R836" i="2"/>
  <c r="R1645" i="2"/>
  <c r="N834" i="2"/>
  <c r="N1643" i="2"/>
  <c r="P852" i="2"/>
  <c r="P1661" i="2"/>
  <c r="Q839" i="2"/>
  <c r="Q1648" i="2"/>
  <c r="S857" i="2"/>
  <c r="S1666" i="2"/>
  <c r="O855" i="2"/>
  <c r="O1664" i="2"/>
  <c r="S829" i="2"/>
  <c r="S1638" i="2"/>
  <c r="P868" i="2"/>
  <c r="P1677" i="2" s="1"/>
  <c r="O879" i="2"/>
  <c r="O1688" i="2" s="1"/>
  <c r="N864" i="2"/>
  <c r="N1673" i="2" s="1"/>
  <c r="O869" i="2"/>
  <c r="O1678" i="2" s="1"/>
  <c r="O871" i="2"/>
  <c r="O1680" i="2" s="1"/>
  <c r="P890" i="2"/>
  <c r="P1699" i="2" s="1"/>
  <c r="O865" i="2"/>
  <c r="O1674" i="2" s="1"/>
  <c r="O875" i="2"/>
  <c r="O1684" i="2" s="1"/>
  <c r="P884" i="2"/>
  <c r="P1693" i="2" s="1"/>
  <c r="R892" i="2"/>
  <c r="R1701" i="2" s="1"/>
  <c r="N878" i="2"/>
  <c r="N1687" i="2" s="1"/>
  <c r="S881" i="2"/>
  <c r="S1690" i="2" s="1"/>
  <c r="N886" i="2"/>
  <c r="N1695" i="2" s="1"/>
  <c r="P870" i="2"/>
  <c r="P1679" i="2" s="1"/>
  <c r="N888" i="2"/>
  <c r="N1697" i="2" s="1"/>
  <c r="Q873" i="2"/>
  <c r="Q1682" i="2" s="1"/>
  <c r="P888" i="2"/>
  <c r="P1697" i="2" s="1"/>
  <c r="R880" i="2"/>
  <c r="R1689" i="2" s="1"/>
  <c r="N884" i="2"/>
  <c r="N1693" i="2" s="1"/>
  <c r="R866" i="2"/>
  <c r="R1675" i="2" s="1"/>
  <c r="S879" i="2"/>
  <c r="S1688" i="2" s="1"/>
  <c r="R888" i="2"/>
  <c r="R1697" i="2" s="1"/>
  <c r="N868" i="2"/>
  <c r="N1677" i="2" s="1"/>
  <c r="O887" i="2"/>
  <c r="O1696" i="2" s="1"/>
  <c r="R864" i="2"/>
  <c r="R1673" i="2" s="1"/>
  <c r="Q869" i="2"/>
  <c r="Q1678" i="2" s="1"/>
  <c r="P872" i="2"/>
  <c r="P1681" i="2" s="1"/>
  <c r="S891" i="2"/>
  <c r="S1700" i="2" s="1"/>
  <c r="Q894" i="2"/>
  <c r="Q1703" i="2" s="1"/>
  <c r="Q865" i="2"/>
  <c r="Q1674" i="2" s="1"/>
  <c r="N870" i="2"/>
  <c r="N1679" i="2" s="1"/>
  <c r="P874" i="2"/>
  <c r="P1683" i="2" s="1"/>
  <c r="R878" i="2"/>
  <c r="R1687" i="2" s="1"/>
  <c r="O883" i="2"/>
  <c r="O1692" i="2" s="1"/>
  <c r="Q887" i="2"/>
  <c r="Q1696" i="2" s="1"/>
  <c r="Q891" i="2"/>
  <c r="Q1700" i="2" s="1"/>
  <c r="S865" i="2"/>
  <c r="S1674" i="2" s="1"/>
  <c r="Q875" i="2"/>
  <c r="Q1684" i="2" s="1"/>
  <c r="R884" i="2"/>
  <c r="R1693" i="2" s="1"/>
  <c r="R894" i="2"/>
  <c r="R1703" i="2" s="1"/>
  <c r="S871" i="2"/>
  <c r="S1680" i="2" s="1"/>
  <c r="O881" i="2"/>
  <c r="O1690" i="2" s="1"/>
  <c r="O894" i="2"/>
  <c r="O1703" i="2" s="1"/>
  <c r="O867" i="2"/>
  <c r="O1676" i="2" s="1"/>
  <c r="S875" i="2"/>
  <c r="S1684" i="2" s="1"/>
  <c r="O893" i="2"/>
  <c r="O1702" i="2" s="1"/>
  <c r="S869" i="2"/>
  <c r="S1678" i="2" s="1"/>
  <c r="P864" i="2"/>
  <c r="P1673" i="2" s="1"/>
  <c r="P882" i="2"/>
  <c r="P1691" i="2" s="1"/>
  <c r="P892" i="2"/>
  <c r="P1701" i="2" s="1"/>
  <c r="Q1624" i="2" l="1"/>
  <c r="O1616" i="2"/>
  <c r="Y1627" i="2"/>
  <c r="O1624" i="2"/>
  <c r="U1615" i="2"/>
  <c r="AC1614" i="2"/>
  <c r="Y1617" i="2"/>
  <c r="R1410" i="2"/>
  <c r="R1587" i="2" s="1"/>
  <c r="AF1625" i="2"/>
  <c r="P1615" i="2"/>
  <c r="W1627" i="2"/>
  <c r="AC1618" i="2"/>
  <c r="I1127" i="2"/>
  <c r="I1197" i="2" s="1"/>
  <c r="P1617" i="2"/>
  <c r="Q1620" i="2"/>
  <c r="Q1626" i="2"/>
  <c r="W1623" i="2"/>
  <c r="AE1618" i="2"/>
  <c r="AI1624" i="2"/>
  <c r="Z1626" i="2"/>
  <c r="AH1625" i="2"/>
  <c r="R1623" i="2"/>
  <c r="X1620" i="2"/>
  <c r="AD1619" i="2"/>
  <c r="AD1621" i="2"/>
  <c r="O1628" i="2"/>
  <c r="P1621" i="2"/>
  <c r="S1620" i="2"/>
  <c r="R1621" i="2"/>
  <c r="R1625" i="2"/>
  <c r="Q1618" i="2"/>
  <c r="W1617" i="2"/>
  <c r="AG1622" i="2"/>
  <c r="AA1623" i="2"/>
  <c r="V1626" i="2"/>
  <c r="AF1617" i="2"/>
  <c r="M1624" i="2"/>
  <c r="AI1616" i="2"/>
  <c r="AA1615" i="2"/>
  <c r="N1619" i="2"/>
  <c r="F1655" i="2"/>
  <c r="Z1614" i="2"/>
  <c r="M1622" i="2"/>
  <c r="AG1616" i="2"/>
  <c r="W1629" i="2"/>
  <c r="R1631" i="2"/>
  <c r="Z1622" i="2"/>
  <c r="U1619" i="2"/>
  <c r="M1614" i="2"/>
  <c r="AG1614" i="2"/>
  <c r="AE1630" i="2"/>
  <c r="V1630" i="2"/>
  <c r="R1619" i="2"/>
  <c r="O1614" i="2"/>
  <c r="R1627" i="2"/>
  <c r="H1653" i="2"/>
  <c r="X1622" i="2"/>
  <c r="Q1405" i="2"/>
  <c r="Q1582" i="2" s="1"/>
  <c r="AE1624" i="2"/>
  <c r="E1650" i="2"/>
  <c r="U1629" i="2"/>
  <c r="AC1624" i="2"/>
  <c r="X1616" i="2"/>
  <c r="AH1619" i="2"/>
  <c r="AH1263" i="2"/>
  <c r="P1631" i="2"/>
  <c r="AC1626" i="2"/>
  <c r="AG1276" i="2"/>
  <c r="S1606" i="2"/>
  <c r="X1604" i="2"/>
  <c r="AA1603" i="2"/>
  <c r="AF1605" i="2"/>
  <c r="R1613" i="2"/>
  <c r="W1607" i="2"/>
  <c r="M1604" i="2"/>
  <c r="AH1613" i="2"/>
  <c r="H1641" i="2"/>
  <c r="AD1613" i="2"/>
  <c r="AI1608" i="2"/>
  <c r="Y1611" i="2"/>
  <c r="X1610" i="2"/>
  <c r="R1605" i="2"/>
  <c r="AE1608" i="2"/>
  <c r="W1609" i="2"/>
  <c r="AG1604" i="2"/>
  <c r="X1612" i="2"/>
  <c r="AD1609" i="2"/>
  <c r="S1260" i="2"/>
  <c r="R1396" i="2"/>
  <c r="R1573" i="2" s="1"/>
  <c r="N1398" i="2"/>
  <c r="N1575" i="2" s="1"/>
  <c r="Y1603" i="2"/>
  <c r="AC1604" i="2"/>
  <c r="O1399" i="2"/>
  <c r="O1576" i="2" s="1"/>
  <c r="H1112" i="2"/>
  <c r="H1182" i="2" s="1"/>
  <c r="H1217" i="2" s="1"/>
  <c r="H1463" i="2" s="1"/>
  <c r="R1611" i="2"/>
  <c r="S1393" i="2"/>
  <c r="S1570" i="2" s="1"/>
  <c r="P1605" i="2"/>
  <c r="W1613" i="2"/>
  <c r="AC1612" i="2"/>
  <c r="Y1607" i="2"/>
  <c r="AF1611" i="2"/>
  <c r="AH1603" i="2"/>
  <c r="M1610" i="2"/>
  <c r="Q1391" i="2"/>
  <c r="Q1568" i="2" s="1"/>
  <c r="P1609" i="2"/>
  <c r="AE1610" i="2"/>
  <c r="AA1609" i="2"/>
  <c r="AG1610" i="2"/>
  <c r="V1608" i="2"/>
  <c r="X1608" i="2"/>
  <c r="H1120" i="2"/>
  <c r="H1190" i="2" s="1"/>
  <c r="H1225" i="2" s="1"/>
  <c r="AF1609" i="2"/>
  <c r="AG1606" i="2"/>
  <c r="O1612" i="2"/>
  <c r="O1610" i="2"/>
  <c r="R1607" i="2"/>
  <c r="Q1393" i="2"/>
  <c r="Q1570" i="2" s="1"/>
  <c r="O1395" i="2"/>
  <c r="O1572" i="2" s="1"/>
  <c r="P1396" i="2"/>
  <c r="P1573" i="2" s="1"/>
  <c r="R1398" i="2"/>
  <c r="R1575" i="2" s="1"/>
  <c r="S1399" i="2"/>
  <c r="S1576" i="2" s="1"/>
  <c r="I1644" i="2"/>
  <c r="U1261" i="2"/>
  <c r="AE1626" i="2"/>
  <c r="U1627" i="2"/>
  <c r="X1628" i="2"/>
  <c r="O1397" i="2"/>
  <c r="O1574" i="2" s="1"/>
  <c r="R1392" i="2"/>
  <c r="R1569" i="2" s="1"/>
  <c r="R1394" i="2"/>
  <c r="R1571" i="2" s="1"/>
  <c r="AD1607" i="2"/>
  <c r="AH1605" i="2"/>
  <c r="E1658" i="2"/>
  <c r="J1663" i="2"/>
  <c r="AI1626" i="2"/>
  <c r="H1116" i="2"/>
  <c r="H1186" i="2" s="1"/>
  <c r="H1221" i="2" s="1"/>
  <c r="H1467" i="2" s="1"/>
  <c r="V1612" i="2"/>
  <c r="P1625" i="2"/>
  <c r="I1658" i="2"/>
  <c r="AF1631" i="2"/>
  <c r="M1616" i="2"/>
  <c r="J1659" i="2"/>
  <c r="W1625" i="2"/>
  <c r="Y1625" i="2"/>
  <c r="P1623" i="2"/>
  <c r="AE1622" i="2"/>
  <c r="N1627" i="2"/>
  <c r="N1629" i="2"/>
  <c r="M1628" i="2"/>
  <c r="AE1616" i="2"/>
  <c r="J1128" i="2"/>
  <c r="J1198" i="2" s="1"/>
  <c r="J1233" i="2" s="1"/>
  <c r="J1479" i="2" s="1"/>
  <c r="Z1618" i="2"/>
  <c r="AE1620" i="2"/>
  <c r="Y1619" i="2"/>
  <c r="Q1628" i="2"/>
  <c r="AG1624" i="2"/>
  <c r="Q1616" i="2"/>
  <c r="O1630" i="2"/>
  <c r="S1626" i="2"/>
  <c r="R1416" i="2"/>
  <c r="R1593" i="2" s="1"/>
  <c r="S1411" i="2"/>
  <c r="S1588" i="2" s="1"/>
  <c r="E1135" i="2"/>
  <c r="E1205" i="2" s="1"/>
  <c r="E1240" i="2" s="1"/>
  <c r="E1486" i="2" s="1"/>
  <c r="P1418" i="2"/>
  <c r="P1595" i="2" s="1"/>
  <c r="S1405" i="2"/>
  <c r="S1582" i="2" s="1"/>
  <c r="R1408" i="2"/>
  <c r="R1585" i="2" s="1"/>
  <c r="S1419" i="2"/>
  <c r="S1596" i="2" s="1"/>
  <c r="O1407" i="2"/>
  <c r="O1584" i="2" s="1"/>
  <c r="H1124" i="2"/>
  <c r="H1194" i="2" s="1"/>
  <c r="H1229" i="2" s="1"/>
  <c r="H1475" i="2" s="1"/>
  <c r="R1404" i="2"/>
  <c r="R1581" i="2" s="1"/>
  <c r="S1417" i="2"/>
  <c r="S1594" i="2" s="1"/>
  <c r="X1624" i="2"/>
  <c r="AI1614" i="2"/>
  <c r="AG1618" i="2"/>
  <c r="E1129" i="2"/>
  <c r="E1199" i="2" s="1"/>
  <c r="E1234" i="2" s="1"/>
  <c r="E1480" i="2" s="1"/>
  <c r="V1618" i="2"/>
  <c r="X1618" i="2"/>
  <c r="AG1626" i="2"/>
  <c r="AA1277" i="2"/>
  <c r="I1115" i="2"/>
  <c r="I1642" i="2" s="1"/>
  <c r="N1392" i="2"/>
  <c r="N1569" i="2" s="1"/>
  <c r="H1118" i="2"/>
  <c r="H1188" i="2" s="1"/>
  <c r="H1223" i="2" s="1"/>
  <c r="H1469" i="2" s="1"/>
  <c r="J1644" i="2"/>
  <c r="P1416" i="2"/>
  <c r="P1593" i="2" s="1"/>
  <c r="Q1413" i="2"/>
  <c r="Q1590" i="2" s="1"/>
  <c r="E1119" i="2"/>
  <c r="S1391" i="2"/>
  <c r="S1568" i="2" s="1"/>
  <c r="N1400" i="2"/>
  <c r="N1577" i="2" s="1"/>
  <c r="P1398" i="2"/>
  <c r="P1575" i="2" s="1"/>
  <c r="S1397" i="2"/>
  <c r="S1574" i="2" s="1"/>
  <c r="S1409" i="2"/>
  <c r="S1586" i="2" s="1"/>
  <c r="P1420" i="2"/>
  <c r="P1597" i="2" s="1"/>
  <c r="K1643" i="2"/>
  <c r="F1132" i="2"/>
  <c r="F1202" i="2" s="1"/>
  <c r="F1237" i="2" s="1"/>
  <c r="F1483" i="2" s="1"/>
  <c r="K1649" i="2"/>
  <c r="E1111" i="2"/>
  <c r="E1181" i="2" s="1"/>
  <c r="E1216" i="2" s="1"/>
  <c r="E1462" i="2" s="1"/>
  <c r="J1130" i="2"/>
  <c r="J1200" i="2" s="1"/>
  <c r="J1235" i="2" s="1"/>
  <c r="J1481" i="2" s="1"/>
  <c r="P1412" i="2"/>
  <c r="P1589" i="2" s="1"/>
  <c r="N1420" i="2"/>
  <c r="N1597" i="2" s="1"/>
  <c r="O1419" i="2"/>
  <c r="O1596" i="2" s="1"/>
  <c r="S1395" i="2"/>
  <c r="S1572" i="2" s="1"/>
  <c r="X1630" i="2"/>
  <c r="AA1631" i="2"/>
  <c r="AD1623" i="2"/>
  <c r="R1406" i="2"/>
  <c r="R1583" i="2" s="1"/>
  <c r="E1127" i="2"/>
  <c r="E1197" i="2" s="1"/>
  <c r="E1232" i="2" s="1"/>
  <c r="E1478" i="2" s="1"/>
  <c r="O1409" i="2"/>
  <c r="O1586" i="2" s="1"/>
  <c r="AG1620" i="2"/>
  <c r="Q1419" i="2"/>
  <c r="Q1596" i="2" s="1"/>
  <c r="R1420" i="2"/>
  <c r="R1597" i="2" s="1"/>
  <c r="N1414" i="2"/>
  <c r="N1591" i="2" s="1"/>
  <c r="AA1269" i="2"/>
  <c r="Q1420" i="2"/>
  <c r="Q1597" i="2" s="1"/>
  <c r="O1620" i="2"/>
  <c r="X1614" i="2"/>
  <c r="R1418" i="2"/>
  <c r="R1595" i="2" s="1"/>
  <c r="G1651" i="2"/>
  <c r="AI1630" i="2"/>
  <c r="V1624" i="2"/>
  <c r="I1137" i="2"/>
  <c r="G1653" i="2"/>
  <c r="N1617" i="2"/>
  <c r="AF1627" i="2"/>
  <c r="AD1629" i="2"/>
  <c r="E1139" i="2"/>
  <c r="E1209" i="2" s="1"/>
  <c r="E1125" i="2"/>
  <c r="E1195" i="2" s="1"/>
  <c r="E1230" i="2" s="1"/>
  <c r="E1476" i="2" s="1"/>
  <c r="AF1269" i="2"/>
  <c r="S1616" i="2"/>
  <c r="P1408" i="2"/>
  <c r="P1585" i="2" s="1"/>
  <c r="P1414" i="2"/>
  <c r="P1591" i="2" s="1"/>
  <c r="F1130" i="2"/>
  <c r="AC1264" i="2"/>
  <c r="V1614" i="2"/>
  <c r="S1614" i="2"/>
  <c r="AF1615" i="2"/>
  <c r="O1403" i="2"/>
  <c r="O1580" i="2" s="1"/>
  <c r="H1122" i="2"/>
  <c r="N1402" i="2"/>
  <c r="N1579" i="2" s="1"/>
  <c r="AE1614" i="2"/>
  <c r="N1613" i="2"/>
  <c r="R1629" i="2"/>
  <c r="I1638" i="2"/>
  <c r="Y1621" i="2"/>
  <c r="Y1613" i="2"/>
  <c r="AD1605" i="2"/>
  <c r="U1607" i="2"/>
  <c r="N1408" i="2"/>
  <c r="N1585" i="2" s="1"/>
  <c r="O1420" i="2"/>
  <c r="O1597" i="2" s="1"/>
  <c r="Q1399" i="2"/>
  <c r="Q1576" i="2" s="1"/>
  <c r="J1652" i="2"/>
  <c r="O1405" i="2"/>
  <c r="O1582" i="2" s="1"/>
  <c r="Q1614" i="2"/>
  <c r="Z1630" i="2"/>
  <c r="AH1607" i="2"/>
  <c r="U1611" i="2"/>
  <c r="Q1407" i="2"/>
  <c r="Q1584" i="2" s="1"/>
  <c r="R1400" i="2"/>
  <c r="R1577" i="2" s="1"/>
  <c r="K1661" i="2"/>
  <c r="G1645" i="2"/>
  <c r="K1641" i="2"/>
  <c r="O1417" i="2"/>
  <c r="O1594" i="2" s="1"/>
  <c r="I1129" i="2"/>
  <c r="AF1619" i="2"/>
  <c r="M1630" i="2"/>
  <c r="I1121" i="2"/>
  <c r="P1394" i="2"/>
  <c r="P1571" i="2" s="1"/>
  <c r="E1117" i="2"/>
  <c r="E1187" i="2" s="1"/>
  <c r="E1222" i="2" s="1"/>
  <c r="E1468" i="2" s="1"/>
  <c r="J1134" i="2"/>
  <c r="J1204" i="2" s="1"/>
  <c r="P1627" i="2"/>
  <c r="Q1622" i="2"/>
  <c r="E1640" i="2"/>
  <c r="Z1606" i="2"/>
  <c r="AG1612" i="2"/>
  <c r="M1626" i="2"/>
  <c r="P1402" i="2"/>
  <c r="P1579" i="2" s="1"/>
  <c r="Q1397" i="2"/>
  <c r="Q1574" i="2" s="1"/>
  <c r="N1406" i="2"/>
  <c r="N1583" i="2" s="1"/>
  <c r="E1115" i="2"/>
  <c r="E1185" i="2" s="1"/>
  <c r="E1220" i="2" s="1"/>
  <c r="E1466" i="2" s="1"/>
  <c r="Q1630" i="2"/>
  <c r="H1656" i="2"/>
  <c r="K1647" i="2"/>
  <c r="H1648" i="2"/>
  <c r="F1663" i="2"/>
  <c r="F1665" i="2"/>
  <c r="AD1611" i="2"/>
  <c r="Z1628" i="2"/>
  <c r="M1618" i="2"/>
  <c r="AH1631" i="2"/>
  <c r="S1403" i="2"/>
  <c r="S1580" i="2" s="1"/>
  <c r="P1392" i="2"/>
  <c r="P1569" i="2" s="1"/>
  <c r="Q1403" i="2"/>
  <c r="Q1580" i="2" s="1"/>
  <c r="S1420" i="2"/>
  <c r="S1597" i="2" s="1"/>
  <c r="O1415" i="2"/>
  <c r="O1592" i="2" s="1"/>
  <c r="H1134" i="2"/>
  <c r="Q1417" i="2"/>
  <c r="Q1594" i="2" s="1"/>
  <c r="Q1415" i="2"/>
  <c r="Q1592" i="2" s="1"/>
  <c r="I1123" i="2"/>
  <c r="I1113" i="2"/>
  <c r="E1137" i="2"/>
  <c r="N1607" i="2"/>
  <c r="P1611" i="2"/>
  <c r="H1642" i="2"/>
  <c r="H1644" i="2"/>
  <c r="F1648" i="2"/>
  <c r="J1656" i="2"/>
  <c r="I1654" i="2"/>
  <c r="AC1610" i="2"/>
  <c r="V1606" i="2"/>
  <c r="AH1621" i="2"/>
  <c r="U1623" i="2"/>
  <c r="W1603" i="2"/>
  <c r="X1626" i="2"/>
  <c r="U1621" i="2"/>
  <c r="Y1623" i="2"/>
  <c r="AF1623" i="2"/>
  <c r="Q1409" i="2"/>
  <c r="Q1586" i="2" s="1"/>
  <c r="P1404" i="2"/>
  <c r="P1581" i="2" s="1"/>
  <c r="N1410" i="2"/>
  <c r="N1587" i="2" s="1"/>
  <c r="P1400" i="2"/>
  <c r="P1577" i="2" s="1"/>
  <c r="N1412" i="2"/>
  <c r="N1589" i="2" s="1"/>
  <c r="J1126" i="2"/>
  <c r="I1125" i="2"/>
  <c r="H1130" i="2"/>
  <c r="R1609" i="2"/>
  <c r="Q1610" i="2"/>
  <c r="S1604" i="2"/>
  <c r="Q1612" i="2"/>
  <c r="F1654" i="2"/>
  <c r="G1643" i="2"/>
  <c r="G1665" i="2"/>
  <c r="H1663" i="2"/>
  <c r="AA1613" i="2"/>
  <c r="V1622" i="2"/>
  <c r="AA1625" i="2"/>
  <c r="AD1615" i="2"/>
  <c r="AA1607" i="2"/>
  <c r="Q1395" i="2"/>
  <c r="Q1572" i="2" s="1"/>
  <c r="S1401" i="2"/>
  <c r="S1578" i="2" s="1"/>
  <c r="N1394" i="2"/>
  <c r="N1571" i="2" s="1"/>
  <c r="P1410" i="2"/>
  <c r="P1587" i="2" s="1"/>
  <c r="J1138" i="2"/>
  <c r="N1404" i="2"/>
  <c r="N1581" i="2" s="1"/>
  <c r="E1133" i="2"/>
  <c r="O1266" i="2"/>
  <c r="N1615" i="2"/>
  <c r="R1617" i="2"/>
  <c r="N1631" i="2"/>
  <c r="P1619" i="2"/>
  <c r="AH1627" i="2"/>
  <c r="AC1628" i="2"/>
  <c r="AI1618" i="2"/>
  <c r="AE1606" i="2"/>
  <c r="AD1627" i="2"/>
  <c r="AH1611" i="2"/>
  <c r="N1253" i="2"/>
  <c r="N1605" i="2" s="1"/>
  <c r="F1126" i="2"/>
  <c r="S1407" i="2"/>
  <c r="S1584" i="2" s="1"/>
  <c r="S1415" i="2"/>
  <c r="S1592" i="2" s="1"/>
  <c r="E1121" i="2"/>
  <c r="N1623" i="2"/>
  <c r="S1628" i="2"/>
  <c r="N1603" i="2"/>
  <c r="J1642" i="2"/>
  <c r="F1652" i="2"/>
  <c r="F1638" i="2"/>
  <c r="J1648" i="2"/>
  <c r="K1639" i="2"/>
  <c r="H1650" i="2"/>
  <c r="G1649" i="2"/>
  <c r="J1654" i="2"/>
  <c r="F1646" i="2"/>
  <c r="I1660" i="2"/>
  <c r="H1659" i="2"/>
  <c r="H1655" i="2"/>
  <c r="Y1629" i="2"/>
  <c r="Z1604" i="2"/>
  <c r="AC1622" i="2"/>
  <c r="AI1628" i="2"/>
  <c r="Q1411" i="2"/>
  <c r="Q1588" i="2" s="1"/>
  <c r="P1406" i="2"/>
  <c r="P1583" i="2" s="1"/>
  <c r="R1412" i="2"/>
  <c r="R1589" i="2" s="1"/>
  <c r="N1416" i="2"/>
  <c r="N1593" i="2" s="1"/>
  <c r="N1396" i="2"/>
  <c r="N1573" i="2" s="1"/>
  <c r="O1401" i="2"/>
  <c r="O1578" i="2" s="1"/>
  <c r="N1418" i="2"/>
  <c r="N1595" i="2" s="1"/>
  <c r="S1413" i="2"/>
  <c r="S1590" i="2" s="1"/>
  <c r="O1413" i="2"/>
  <c r="O1590" i="2" s="1"/>
  <c r="Q1401" i="2"/>
  <c r="Q1578" i="2" s="1"/>
  <c r="F1134" i="2"/>
  <c r="O1393" i="2"/>
  <c r="O1570" i="2" s="1"/>
  <c r="R1402" i="2"/>
  <c r="R1579" i="2" s="1"/>
  <c r="I1184" i="2"/>
  <c r="I1219" i="2" s="1"/>
  <c r="I1465" i="2" s="1"/>
  <c r="W1267" i="2"/>
  <c r="S1610" i="2"/>
  <c r="S1622" i="2"/>
  <c r="R1603" i="2"/>
  <c r="H1646" i="2"/>
  <c r="G1661" i="2"/>
  <c r="H1665" i="2"/>
  <c r="AE1628" i="2"/>
  <c r="AI1622" i="2"/>
  <c r="W1615" i="2"/>
  <c r="U1625" i="2"/>
  <c r="Y1609" i="2"/>
  <c r="O1391" i="2"/>
  <c r="O1568" i="2" s="1"/>
  <c r="R1414" i="2"/>
  <c r="R1591" i="2" s="1"/>
  <c r="I1135" i="2"/>
  <c r="AA1267" i="2"/>
  <c r="J1491" i="2"/>
  <c r="J1280" i="2"/>
  <c r="J1350" i="2" s="1"/>
  <c r="J1385" i="2" s="1"/>
  <c r="J1456" i="2" s="1"/>
  <c r="E1491" i="2"/>
  <c r="E1280" i="2"/>
  <c r="E1350" i="2" s="1"/>
  <c r="E1385" i="2" s="1"/>
  <c r="E1456" i="2" s="1"/>
  <c r="I1485" i="2"/>
  <c r="I1274" i="2"/>
  <c r="I1344" i="2" s="1"/>
  <c r="E1479" i="2"/>
  <c r="E1268" i="2"/>
  <c r="E1338" i="2" s="1"/>
  <c r="E1487" i="2"/>
  <c r="E1276" i="2"/>
  <c r="E1346" i="2" s="1"/>
  <c r="J1482" i="2"/>
  <c r="J1271" i="2"/>
  <c r="J1341" i="2" s="1"/>
  <c r="I1467" i="2"/>
  <c r="I1256" i="2"/>
  <c r="I1326" i="2" s="1"/>
  <c r="E1469" i="2"/>
  <c r="E1258" i="2"/>
  <c r="E1328" i="2" s="1"/>
  <c r="I1463" i="2"/>
  <c r="I1252" i="2"/>
  <c r="I1322" i="2" s="1"/>
  <c r="F1488" i="2"/>
  <c r="F1277" i="2"/>
  <c r="F1347" i="2" s="1"/>
  <c r="E1477" i="2"/>
  <c r="E1266" i="2"/>
  <c r="E1336" i="2" s="1"/>
  <c r="I1487" i="2"/>
  <c r="I1276" i="2"/>
  <c r="I1346" i="2" s="1"/>
  <c r="F1482" i="2"/>
  <c r="F1271" i="2"/>
  <c r="F1341" i="2" s="1"/>
  <c r="F1376" i="2" s="1"/>
  <c r="F1447" i="2" s="1"/>
  <c r="I1491" i="2"/>
  <c r="I1280" i="2"/>
  <c r="I1350" i="2" s="1"/>
  <c r="I1473" i="2"/>
  <c r="I1262" i="2"/>
  <c r="I1332" i="2" s="1"/>
  <c r="H1486" i="2"/>
  <c r="H1275" i="2"/>
  <c r="H1345" i="2" s="1"/>
  <c r="E1481" i="2"/>
  <c r="E1270" i="2"/>
  <c r="E1340" i="2" s="1"/>
  <c r="J1490" i="2"/>
  <c r="J1279" i="2"/>
  <c r="J1349" i="2" s="1"/>
  <c r="E1483" i="2"/>
  <c r="E1272" i="2"/>
  <c r="E1342" i="2" s="1"/>
  <c r="E1377" i="2" s="1"/>
  <c r="E1448" i="2" s="1"/>
  <c r="I1477" i="2"/>
  <c r="I1266" i="2"/>
  <c r="I1336" i="2" s="1"/>
  <c r="F1486" i="2"/>
  <c r="F1275" i="2"/>
  <c r="F1345" i="2" s="1"/>
  <c r="I1481" i="2"/>
  <c r="I1270" i="2"/>
  <c r="I1340" i="2" s="1"/>
  <c r="E1485" i="2"/>
  <c r="E1274" i="2"/>
  <c r="E1344" i="2" s="1"/>
  <c r="E1379" i="2" s="1"/>
  <c r="E1450" i="2" s="1"/>
  <c r="F1650" i="2"/>
  <c r="F1193" i="2"/>
  <c r="F1228" i="2" s="1"/>
  <c r="F1474" i="2" s="1"/>
  <c r="K1659" i="2"/>
  <c r="K1202" i="2"/>
  <c r="K1237" i="2" s="1"/>
  <c r="K1483" i="2" s="1"/>
  <c r="J1646" i="2"/>
  <c r="J1189" i="2"/>
  <c r="J1224" i="2" s="1"/>
  <c r="J1470" i="2" s="1"/>
  <c r="K1651" i="2"/>
  <c r="K1194" i="2"/>
  <c r="K1229" i="2" s="1"/>
  <c r="K1475" i="2" s="1"/>
  <c r="G1659" i="2"/>
  <c r="G1202" i="2"/>
  <c r="G1237" i="2" s="1"/>
  <c r="G1483" i="2" s="1"/>
  <c r="J1650" i="2"/>
  <c r="J1193" i="2"/>
  <c r="J1228" i="2" s="1"/>
  <c r="J1474" i="2" s="1"/>
  <c r="K1655" i="2"/>
  <c r="K1198" i="2"/>
  <c r="K1233" i="2" s="1"/>
  <c r="K1479" i="2" s="1"/>
  <c r="G1190" i="2"/>
  <c r="G1225" i="2" s="1"/>
  <c r="G1471" i="2" s="1"/>
  <c r="G1206" i="2"/>
  <c r="G1241" i="2" s="1"/>
  <c r="G1487" i="2" s="1"/>
  <c r="K1200" i="2"/>
  <c r="K1235" i="2" s="1"/>
  <c r="K1481" i="2" s="1"/>
  <c r="H1195" i="2"/>
  <c r="H1230" i="2" s="1"/>
  <c r="H1476" i="2" s="1"/>
  <c r="K1188" i="2"/>
  <c r="K1223" i="2" s="1"/>
  <c r="K1469" i="2" s="1"/>
  <c r="H1197" i="2"/>
  <c r="H1232" i="2" s="1"/>
  <c r="H1478" i="2" s="1"/>
  <c r="G1210" i="2"/>
  <c r="G1245" i="2" s="1"/>
  <c r="G1491" i="2" s="1"/>
  <c r="K1196" i="2"/>
  <c r="K1231" i="2" s="1"/>
  <c r="K1477" i="2" s="1"/>
  <c r="H1183" i="2"/>
  <c r="H1218" i="2" s="1"/>
  <c r="H1464" i="2" s="1"/>
  <c r="F1187" i="2"/>
  <c r="F1222" i="2" s="1"/>
  <c r="F1468" i="2" s="1"/>
  <c r="J1181" i="2"/>
  <c r="J1216" i="2" s="1"/>
  <c r="J1462" i="2" s="1"/>
  <c r="G1184" i="2"/>
  <c r="G1219" i="2" s="1"/>
  <c r="G1465" i="2" s="1"/>
  <c r="G1182" i="2"/>
  <c r="G1217" i="2" s="1"/>
  <c r="G1463" i="2" s="1"/>
  <c r="J1183" i="2"/>
  <c r="J1218" i="2" s="1"/>
  <c r="J1464" i="2" s="1"/>
  <c r="K1210" i="2"/>
  <c r="K1245" i="2" s="1"/>
  <c r="K1491" i="2" s="1"/>
  <c r="F1183" i="2"/>
  <c r="F1218" i="2" s="1"/>
  <c r="F1464" i="2" s="1"/>
  <c r="K1206" i="2"/>
  <c r="K1241" i="2" s="1"/>
  <c r="K1487" i="2" s="1"/>
  <c r="G1200" i="2"/>
  <c r="G1235" i="2" s="1"/>
  <c r="G1481" i="2" s="1"/>
  <c r="G1198" i="2"/>
  <c r="G1233" i="2" s="1"/>
  <c r="G1479" i="2" s="1"/>
  <c r="K1208" i="2"/>
  <c r="K1243" i="2" s="1"/>
  <c r="K1489" i="2" s="1"/>
  <c r="H1181" i="2"/>
  <c r="H1216" i="2" s="1"/>
  <c r="H1462" i="2" s="1"/>
  <c r="F1185" i="2"/>
  <c r="F1220" i="2" s="1"/>
  <c r="F1466" i="2" s="1"/>
  <c r="F1199" i="2"/>
  <c r="F1234" i="2" s="1"/>
  <c r="F1480" i="2" s="1"/>
  <c r="H1658" i="2"/>
  <c r="F1666" i="2"/>
  <c r="E1665" i="2"/>
  <c r="E1649" i="2"/>
  <c r="J1662" i="2"/>
  <c r="J1660" i="2"/>
  <c r="H1667" i="2"/>
  <c r="I1659" i="2"/>
  <c r="I1655" i="2"/>
  <c r="F1667" i="2"/>
  <c r="W1450" i="2"/>
  <c r="X1445" i="2"/>
  <c r="Z1435" i="2"/>
  <c r="M1455" i="2"/>
  <c r="M1445" i="2"/>
  <c r="AC1435" i="2"/>
  <c r="AH1430" i="2"/>
  <c r="X1449" i="2"/>
  <c r="V1441" i="2"/>
  <c r="Z1427" i="2"/>
  <c r="F1524" i="2"/>
  <c r="I1519" i="2"/>
  <c r="F1522" i="2"/>
  <c r="I1517" i="2"/>
  <c r="H1522" i="2"/>
  <c r="I1505" i="2"/>
  <c r="H1518" i="2"/>
  <c r="I1525" i="2"/>
  <c r="I1503" i="2"/>
  <c r="E1499" i="2"/>
  <c r="H1514" i="2"/>
  <c r="J1522" i="2"/>
  <c r="E1509" i="2"/>
  <c r="H1524" i="2"/>
  <c r="H1500" i="2"/>
  <c r="E1517" i="2"/>
  <c r="H1512" i="2"/>
  <c r="J1518" i="2"/>
  <c r="F1514" i="2"/>
  <c r="Q1375" i="2"/>
  <c r="Q1446" i="2" s="1"/>
  <c r="R1370" i="2"/>
  <c r="R1441" i="2" s="1"/>
  <c r="N1372" i="2"/>
  <c r="N1443" i="2" s="1"/>
  <c r="S1383" i="2"/>
  <c r="S1454" i="2" s="1"/>
  <c r="R1364" i="2"/>
  <c r="R1435" i="2" s="1"/>
  <c r="Q1377" i="2"/>
  <c r="Q1448" i="2" s="1"/>
  <c r="Q1361" i="2"/>
  <c r="Q1432" i="2" s="1"/>
  <c r="R1356" i="2"/>
  <c r="R1427" i="2" s="1"/>
  <c r="R1374" i="2"/>
  <c r="R1445" i="2" s="1"/>
  <c r="I1238" i="2"/>
  <c r="I1484" i="2" s="1"/>
  <c r="F1241" i="2"/>
  <c r="F1487" i="2" s="1"/>
  <c r="H1241" i="2"/>
  <c r="H1487" i="2" s="1"/>
  <c r="I1224" i="2"/>
  <c r="I1470" i="2" s="1"/>
  <c r="I1216" i="2"/>
  <c r="I1462" i="2" s="1"/>
  <c r="H1237" i="2"/>
  <c r="H1483" i="2" s="1"/>
  <c r="I1222" i="2"/>
  <c r="I1468" i="2" s="1"/>
  <c r="H1233" i="2"/>
  <c r="H1479" i="2" s="1"/>
  <c r="E1228" i="2"/>
  <c r="E1474" i="2" s="1"/>
  <c r="H1243" i="2"/>
  <c r="H1489" i="2" s="1"/>
  <c r="E1236" i="2"/>
  <c r="E1482" i="2" s="1"/>
  <c r="J1239" i="2"/>
  <c r="J1485" i="2" s="1"/>
  <c r="F1233" i="2"/>
  <c r="F1479" i="2" s="1"/>
  <c r="F1243" i="2"/>
  <c r="F1489" i="2" s="1"/>
  <c r="I1236" i="2"/>
  <c r="I1482" i="2" s="1"/>
  <c r="Z1375" i="2"/>
  <c r="Z1446" i="2" s="1"/>
  <c r="AE1381" i="2"/>
  <c r="AE1452" i="2" s="1"/>
  <c r="AC1363" i="2"/>
  <c r="AC1434" i="2" s="1"/>
  <c r="Z1365" i="2"/>
  <c r="Z1400" i="2" s="1"/>
  <c r="Z1577" i="2" s="1"/>
  <c r="AE1379" i="2"/>
  <c r="AE1450" i="2" s="1"/>
  <c r="X1377" i="2"/>
  <c r="X1448" i="2" s="1"/>
  <c r="V1359" i="2"/>
  <c r="V1430" i="2" s="1"/>
  <c r="AH1380" i="2"/>
  <c r="AH1451" i="2" s="1"/>
  <c r="W1374" i="2"/>
  <c r="W1445" i="2" s="1"/>
  <c r="Z1367" i="2"/>
  <c r="Z1402" i="2" s="1"/>
  <c r="Z1579" i="2" s="1"/>
  <c r="M1361" i="2"/>
  <c r="M1396" i="2" s="1"/>
  <c r="M1573" i="2" s="1"/>
  <c r="AF1366" i="2"/>
  <c r="AF1437" i="2" s="1"/>
  <c r="AA1366" i="2"/>
  <c r="AA1437" i="2" s="1"/>
  <c r="AI1375" i="2"/>
  <c r="AI1446" i="2" s="1"/>
  <c r="AG1357" i="2"/>
  <c r="AG1428" i="2" s="1"/>
  <c r="W1360" i="2"/>
  <c r="W1431" i="2" s="1"/>
  <c r="AC1359" i="2"/>
  <c r="AC1394" i="2" s="1"/>
  <c r="AC1571" i="2" s="1"/>
  <c r="W1366" i="2"/>
  <c r="W1437" i="2" s="1"/>
  <c r="AE1375" i="2"/>
  <c r="AE1410" i="2" s="1"/>
  <c r="AE1587" i="2" s="1"/>
  <c r="AH1356" i="2"/>
  <c r="AH1427" i="2" s="1"/>
  <c r="AF1378" i="2"/>
  <c r="AF1449" i="2" s="1"/>
  <c r="AD1360" i="2"/>
  <c r="AD1431" i="2" s="1"/>
  <c r="U1372" i="2"/>
  <c r="U1443" i="2" s="1"/>
  <c r="AC1381" i="2"/>
  <c r="AC1452" i="2" s="1"/>
  <c r="AH1362" i="2"/>
  <c r="AH1433" i="2" s="1"/>
  <c r="Y1374" i="2"/>
  <c r="Y1445" i="2" s="1"/>
  <c r="M1377" i="2"/>
  <c r="M1448" i="2" s="1"/>
  <c r="AE1373" i="2"/>
  <c r="AE1444" i="2" s="1"/>
  <c r="AD1364" i="2"/>
  <c r="AD1435" i="2" s="1"/>
  <c r="Z1373" i="2"/>
  <c r="Z1444" i="2" s="1"/>
  <c r="AH1382" i="2"/>
  <c r="AH1453" i="2" s="1"/>
  <c r="AF1364" i="2"/>
  <c r="AF1435" i="2" s="1"/>
  <c r="V1367" i="2"/>
  <c r="V1438" i="2" s="1"/>
  <c r="AG1379" i="2"/>
  <c r="AG1450" i="2" s="1"/>
  <c r="Y1368" i="2"/>
  <c r="Y1439" i="2" s="1"/>
  <c r="AF1368" i="2"/>
  <c r="AF1439" i="2" s="1"/>
  <c r="W1380" i="2"/>
  <c r="W1415" i="2" s="1"/>
  <c r="W1592" i="2" s="1"/>
  <c r="U1362" i="2"/>
  <c r="U1433" i="2" s="1"/>
  <c r="AH1376" i="2"/>
  <c r="AH1447" i="2" s="1"/>
  <c r="AF1358" i="2"/>
  <c r="AF1429" i="2" s="1"/>
  <c r="W1370" i="2"/>
  <c r="W1441" i="2" s="1"/>
  <c r="AH1374" i="2"/>
  <c r="AH1445" i="2" s="1"/>
  <c r="U1382" i="2"/>
  <c r="U1453" i="2" s="1"/>
  <c r="Z1363" i="2"/>
  <c r="Z1434" i="2" s="1"/>
  <c r="M1357" i="2"/>
  <c r="M1428" i="2" s="1"/>
  <c r="X1383" i="2"/>
  <c r="X1454" i="2" s="1"/>
  <c r="AC1365" i="2"/>
  <c r="AC1436" i="2" s="1"/>
  <c r="AE1357" i="2"/>
  <c r="AE1428" i="2" s="1"/>
  <c r="Y1382" i="2"/>
  <c r="Y1453" i="2" s="1"/>
  <c r="X1373" i="2"/>
  <c r="X1444" i="2" s="1"/>
  <c r="Z1359" i="2"/>
  <c r="Z1430" i="2" s="1"/>
  <c r="AE1365" i="2"/>
  <c r="AE1436" i="2" s="1"/>
  <c r="Z1381" i="2"/>
  <c r="Z1452" i="2" s="1"/>
  <c r="U1368" i="2"/>
  <c r="U1439" i="2" s="1"/>
  <c r="M1375" i="2"/>
  <c r="M1446" i="2" s="1"/>
  <c r="AC1377" i="2"/>
  <c r="AC1448" i="2" s="1"/>
  <c r="AF1372" i="2"/>
  <c r="AF1443" i="2" s="1"/>
  <c r="AH1358" i="2"/>
  <c r="AH1429" i="2" s="1"/>
  <c r="M1373" i="2"/>
  <c r="M1444" i="2" s="1"/>
  <c r="Y1366" i="2"/>
  <c r="Y1437" i="2" s="1"/>
  <c r="X1357" i="2"/>
  <c r="X1428" i="2" s="1"/>
  <c r="AD1372" i="2"/>
  <c r="AD1407" i="2" s="1"/>
  <c r="AD1584" i="2" s="1"/>
  <c r="U1384" i="2"/>
  <c r="U1455" i="2" s="1"/>
  <c r="Y1356" i="2"/>
  <c r="Y1391" i="2" s="1"/>
  <c r="Y1568" i="2" s="1"/>
  <c r="AG1365" i="2"/>
  <c r="AG1436" i="2" s="1"/>
  <c r="AF1356" i="2"/>
  <c r="AF1427" i="2" s="1"/>
  <c r="W1368" i="2"/>
  <c r="W1439" i="2" s="1"/>
  <c r="AG1363" i="2"/>
  <c r="AG1434" i="2" s="1"/>
  <c r="AF1362" i="2"/>
  <c r="AF1433" i="2" s="1"/>
  <c r="U1356" i="2"/>
  <c r="U1391" i="2" s="1"/>
  <c r="U1568" i="2" s="1"/>
  <c r="AD1374" i="2"/>
  <c r="AD1409" i="2" s="1"/>
  <c r="AD1586" i="2" s="1"/>
  <c r="AG1375" i="2"/>
  <c r="AG1446" i="2" s="1"/>
  <c r="U1376" i="2"/>
  <c r="U1447" i="2" s="1"/>
  <c r="Z1357" i="2"/>
  <c r="Z1428" i="2" s="1"/>
  <c r="AH1366" i="2"/>
  <c r="AH1401" i="2" s="1"/>
  <c r="AH1578" i="2" s="1"/>
  <c r="X1369" i="2"/>
  <c r="X1440" i="2" s="1"/>
  <c r="M1381" i="2"/>
  <c r="M1452" i="2" s="1"/>
  <c r="AC1375" i="2"/>
  <c r="AC1410" i="2" s="1"/>
  <c r="AC1587" i="2" s="1"/>
  <c r="Z1377" i="2"/>
  <c r="Z1412" i="2" s="1"/>
  <c r="Z1589" i="2" s="1"/>
  <c r="V1357" i="2"/>
  <c r="V1428" i="2" s="1"/>
  <c r="AF1384" i="2"/>
  <c r="AF1419" i="2" s="1"/>
  <c r="AF1596" i="2" s="1"/>
  <c r="AD1366" i="2"/>
  <c r="AD1437" i="2" s="1"/>
  <c r="AC1357" i="2"/>
  <c r="AC1428" i="2" s="1"/>
  <c r="AE1377" i="2"/>
  <c r="AE1448" i="2" s="1"/>
  <c r="M1359" i="2"/>
  <c r="M1394" i="2" s="1"/>
  <c r="M1571" i="2" s="1"/>
  <c r="AE1369" i="2"/>
  <c r="AE1440" i="2" s="1"/>
  <c r="V1381" i="2"/>
  <c r="V1452" i="2" s="1"/>
  <c r="AA1362" i="2"/>
  <c r="AA1397" i="2" s="1"/>
  <c r="AA1574" i="2" s="1"/>
  <c r="AI1371" i="2"/>
  <c r="AI1442" i="2" s="1"/>
  <c r="Z1383" i="2"/>
  <c r="Z1418" i="2" s="1"/>
  <c r="Z1595" i="2" s="1"/>
  <c r="X1365" i="2"/>
  <c r="X1400" i="2" s="1"/>
  <c r="X1577" i="2" s="1"/>
  <c r="W1356" i="2"/>
  <c r="W1391" i="2" s="1"/>
  <c r="W1568" i="2" s="1"/>
  <c r="AF1382" i="2"/>
  <c r="AF1417" i="2" s="1"/>
  <c r="AF1594" i="2" s="1"/>
  <c r="Y1364" i="2"/>
  <c r="Y1399" i="2" s="1"/>
  <c r="Y1576" i="2" s="1"/>
  <c r="M1367" i="2"/>
  <c r="M1438" i="2" s="1"/>
  <c r="AG1373" i="2"/>
  <c r="AG1408" i="2" s="1"/>
  <c r="AG1585" i="2" s="1"/>
  <c r="W1376" i="2"/>
  <c r="W1411" i="2" s="1"/>
  <c r="W1588" i="2" s="1"/>
  <c r="U1358" i="2"/>
  <c r="U1393" i="2" s="1"/>
  <c r="U1570" i="2" s="1"/>
  <c r="AE1361" i="2"/>
  <c r="AE1396" i="2" s="1"/>
  <c r="AE1573" i="2" s="1"/>
  <c r="U1380" i="2"/>
  <c r="U1415" i="2" s="1"/>
  <c r="U1592" i="2" s="1"/>
  <c r="X1359" i="2"/>
  <c r="X1394" i="2" s="1"/>
  <c r="X1571" i="2" s="1"/>
  <c r="M1371" i="2"/>
  <c r="M1406" i="2" s="1"/>
  <c r="M1583" i="2" s="1"/>
  <c r="AG1377" i="2"/>
  <c r="AG1412" i="2" s="1"/>
  <c r="AG1589" i="2" s="1"/>
  <c r="AE1359" i="2"/>
  <c r="AE1394" i="2" s="1"/>
  <c r="AE1571" i="2" s="1"/>
  <c r="V1371" i="2"/>
  <c r="V1406" i="2" s="1"/>
  <c r="V1583" i="2" s="1"/>
  <c r="M1369" i="2"/>
  <c r="M1404" i="2" s="1"/>
  <c r="M1581" i="2" s="1"/>
  <c r="AG1367" i="2"/>
  <c r="AG1402" i="2" s="1"/>
  <c r="AG1579" i="2" s="1"/>
  <c r="X1379" i="2"/>
  <c r="X1414" i="2" s="1"/>
  <c r="X1591" i="2" s="1"/>
  <c r="V1361" i="2"/>
  <c r="V1396" i="2" s="1"/>
  <c r="V1573" i="2" s="1"/>
  <c r="AI1383" i="2"/>
  <c r="AI1418" i="2" s="1"/>
  <c r="AI1595" i="2" s="1"/>
  <c r="AD1370" i="2"/>
  <c r="AD1405" i="2" s="1"/>
  <c r="AD1582" i="2" s="1"/>
  <c r="AC1361" i="2"/>
  <c r="AC1396" i="2" s="1"/>
  <c r="AC1573" i="2" s="1"/>
  <c r="AD1384" i="2"/>
  <c r="AD1419" i="2" s="1"/>
  <c r="AD1596" i="2" s="1"/>
  <c r="AG1371" i="2"/>
  <c r="AG1406" i="2" s="1"/>
  <c r="AG1583" i="2" s="1"/>
  <c r="V1365" i="2"/>
  <c r="V1400" i="2" s="1"/>
  <c r="V1577" i="2" s="1"/>
  <c r="AE1383" i="2"/>
  <c r="AE1418" i="2" s="1"/>
  <c r="AE1595" i="2" s="1"/>
  <c r="AA1376" i="2"/>
  <c r="AA1411" i="2" s="1"/>
  <c r="AA1588" i="2" s="1"/>
  <c r="Y1358" i="2"/>
  <c r="Y1393" i="2" s="1"/>
  <c r="Y1570" i="2" s="1"/>
  <c r="AH1384" i="2"/>
  <c r="AH1419" i="2" s="1"/>
  <c r="AH1596" i="2" s="1"/>
  <c r="Y1378" i="2"/>
  <c r="Y1413" i="2" s="1"/>
  <c r="Y1590" i="2" s="1"/>
  <c r="U1378" i="2"/>
  <c r="U1413" i="2" s="1"/>
  <c r="U1590" i="2" s="1"/>
  <c r="AA1368" i="2"/>
  <c r="AA1403" i="2" s="1"/>
  <c r="AA1580" i="2" s="1"/>
  <c r="W1364" i="2"/>
  <c r="W1399" i="2" s="1"/>
  <c r="W1576" i="2" s="1"/>
  <c r="AG1383" i="2"/>
  <c r="AG1418" i="2" s="1"/>
  <c r="AG1595" i="2" s="1"/>
  <c r="AC1379" i="2"/>
  <c r="AC1414" i="2" s="1"/>
  <c r="AC1591" i="2" s="1"/>
  <c r="AI1369" i="2"/>
  <c r="AI1404" i="2" s="1"/>
  <c r="AI1581" i="2" s="1"/>
  <c r="AH1360" i="2"/>
  <c r="AH1395" i="2" s="1"/>
  <c r="AH1572" i="2" s="1"/>
  <c r="AD1356" i="2"/>
  <c r="AD1391" i="2" s="1"/>
  <c r="AD1568" i="2" s="1"/>
  <c r="V1377" i="2"/>
  <c r="V1412" i="2" s="1"/>
  <c r="V1589" i="2" s="1"/>
  <c r="Y1372" i="2"/>
  <c r="Y1407" i="2" s="1"/>
  <c r="Y1584" i="2" s="1"/>
  <c r="X1363" i="2"/>
  <c r="X1398" i="2" s="1"/>
  <c r="X1575" i="2" s="1"/>
  <c r="AA1358" i="2"/>
  <c r="AA1393" i="2" s="1"/>
  <c r="AA1570" i="2" s="1"/>
  <c r="AI1367" i="2"/>
  <c r="AI1402" i="2" s="1"/>
  <c r="AI1579" i="2" s="1"/>
  <c r="V1375" i="2"/>
  <c r="V1410" i="2" s="1"/>
  <c r="V1587" i="2" s="1"/>
  <c r="X1375" i="2"/>
  <c r="X1410" i="2" s="1"/>
  <c r="X1587" i="2" s="1"/>
  <c r="AC1367" i="2"/>
  <c r="AC1402" i="2" s="1"/>
  <c r="AC1579" i="2" s="1"/>
  <c r="AA1378" i="2"/>
  <c r="AA1413" i="2" s="1"/>
  <c r="AA1590" i="2" s="1"/>
  <c r="M1363" i="2"/>
  <c r="M1398" i="2" s="1"/>
  <c r="M1575" i="2" s="1"/>
  <c r="AG1369" i="2"/>
  <c r="AG1404" i="2" s="1"/>
  <c r="AG1581" i="2" s="1"/>
  <c r="X1381" i="2"/>
  <c r="X1416" i="2" s="1"/>
  <c r="X1593" i="2" s="1"/>
  <c r="V1363" i="2"/>
  <c r="V1398" i="2" s="1"/>
  <c r="V1575" i="2" s="1"/>
  <c r="AD1380" i="2"/>
  <c r="AD1415" i="2" s="1"/>
  <c r="AD1592" i="2" s="1"/>
  <c r="AC1371" i="2"/>
  <c r="AC1406" i="2" s="1"/>
  <c r="AC1583" i="2" s="1"/>
  <c r="AI1361" i="2"/>
  <c r="AI1396" i="2" s="1"/>
  <c r="AI1573" i="2" s="1"/>
  <c r="Y1380" i="2"/>
  <c r="Y1415" i="2" s="1"/>
  <c r="Y1592" i="2" s="1"/>
  <c r="X1371" i="2"/>
  <c r="X1406" i="2" s="1"/>
  <c r="X1583" i="2" s="1"/>
  <c r="W1362" i="2"/>
  <c r="W1397" i="2" s="1"/>
  <c r="W1574" i="2" s="1"/>
  <c r="M1383" i="2"/>
  <c r="M1418" i="2" s="1"/>
  <c r="M1595" i="2" s="1"/>
  <c r="AF1380" i="2"/>
  <c r="AF1415" i="2" s="1"/>
  <c r="AF1592" i="2" s="1"/>
  <c r="AE1371" i="2"/>
  <c r="AE1406" i="2" s="1"/>
  <c r="AE1583" i="2" s="1"/>
  <c r="AD1362" i="2"/>
  <c r="AD1397" i="2" s="1"/>
  <c r="AD1574" i="2" s="1"/>
  <c r="V1383" i="2"/>
  <c r="V1418" i="2" s="1"/>
  <c r="V1595" i="2" s="1"/>
  <c r="U1374" i="2"/>
  <c r="U1409" i="2" s="1"/>
  <c r="U1586" i="2" s="1"/>
  <c r="AA1364" i="2"/>
  <c r="AA1399" i="2" s="1"/>
  <c r="AA1576" i="2" s="1"/>
  <c r="AI1381" i="2"/>
  <c r="AI1416" i="2" s="1"/>
  <c r="AI1593" i="2" s="1"/>
  <c r="AI1365" i="2"/>
  <c r="AI1400" i="2" s="1"/>
  <c r="AI1577" i="2" s="1"/>
  <c r="W1382" i="2"/>
  <c r="W1417" i="2" s="1"/>
  <c r="W1594" i="2" s="1"/>
  <c r="AA1370" i="2"/>
  <c r="AA1405" i="2" s="1"/>
  <c r="AA1582" i="2" s="1"/>
  <c r="Z1361" i="2"/>
  <c r="Z1396" i="2" s="1"/>
  <c r="Z1573" i="2" s="1"/>
  <c r="AI1379" i="2"/>
  <c r="AI1414" i="2" s="1"/>
  <c r="AI1591" i="2" s="1"/>
  <c r="AH1370" i="2"/>
  <c r="AH1405" i="2" s="1"/>
  <c r="AH1582" i="2" s="1"/>
  <c r="AG1361" i="2"/>
  <c r="AG1396" i="2" s="1"/>
  <c r="AG1573" i="2" s="1"/>
  <c r="AD1368" i="2"/>
  <c r="AD1403" i="2" s="1"/>
  <c r="AD1580" i="2" s="1"/>
  <c r="AC1383" i="2"/>
  <c r="AC1418" i="2" s="1"/>
  <c r="AC1595" i="2" s="1"/>
  <c r="AI1373" i="2"/>
  <c r="AI1408" i="2" s="1"/>
  <c r="AI1585" i="2" s="1"/>
  <c r="AH1364" i="2"/>
  <c r="AH1399" i="2" s="1"/>
  <c r="AH1576" i="2" s="1"/>
  <c r="Y1376" i="2"/>
  <c r="Y1411" i="2" s="1"/>
  <c r="Y1588" i="2" s="1"/>
  <c r="X1367" i="2"/>
  <c r="X1402" i="2" s="1"/>
  <c r="X1579" i="2" s="1"/>
  <c r="W1358" i="2"/>
  <c r="W1393" i="2" s="1"/>
  <c r="W1570" i="2" s="1"/>
  <c r="M1379" i="2"/>
  <c r="M1414" i="2" s="1"/>
  <c r="M1591" i="2" s="1"/>
  <c r="AF1376" i="2"/>
  <c r="AF1411" i="2" s="1"/>
  <c r="AF1588" i="2" s="1"/>
  <c r="AE1367" i="2"/>
  <c r="AE1402" i="2" s="1"/>
  <c r="AE1579" i="2" s="1"/>
  <c r="AD1358" i="2"/>
  <c r="AD1393" i="2" s="1"/>
  <c r="AD1570" i="2" s="1"/>
  <c r="V1379" i="2"/>
  <c r="V1414" i="2" s="1"/>
  <c r="V1591" i="2" s="1"/>
  <c r="U1370" i="2"/>
  <c r="U1405" i="2" s="1"/>
  <c r="U1582" i="2" s="1"/>
  <c r="AA1360" i="2"/>
  <c r="AA1395" i="2" s="1"/>
  <c r="AA1572" i="2" s="1"/>
  <c r="AI1377" i="2"/>
  <c r="AI1412" i="2" s="1"/>
  <c r="AI1589" i="2" s="1"/>
  <c r="AG1359" i="2"/>
  <c r="AG1394" i="2" s="1"/>
  <c r="AG1571" i="2" s="1"/>
  <c r="W1378" i="2"/>
  <c r="W1413" i="2" s="1"/>
  <c r="W1590" i="2" s="1"/>
  <c r="V1369" i="2"/>
  <c r="V1404" i="2" s="1"/>
  <c r="V1581" i="2" s="1"/>
  <c r="U1360" i="2"/>
  <c r="U1395" i="2" s="1"/>
  <c r="U1572" i="2" s="1"/>
  <c r="AD1378" i="2"/>
  <c r="AD1413" i="2" s="1"/>
  <c r="AD1590" i="2" s="1"/>
  <c r="AI1359" i="2"/>
  <c r="AI1394" i="2" s="1"/>
  <c r="AI1571" i="2" s="1"/>
  <c r="AA1380" i="2"/>
  <c r="AA1415" i="2" s="1"/>
  <c r="AA1592" i="2" s="1"/>
  <c r="Z1371" i="2"/>
  <c r="Z1406" i="2" s="1"/>
  <c r="Z1583" i="2" s="1"/>
  <c r="Y1362" i="2"/>
  <c r="Y1397" i="2" s="1"/>
  <c r="Y1574" i="2" s="1"/>
  <c r="M1365" i="2"/>
  <c r="M1400" i="2" s="1"/>
  <c r="M1577" i="2" s="1"/>
  <c r="AF1370" i="2"/>
  <c r="AF1405" i="2" s="1"/>
  <c r="AF1582" i="2" s="1"/>
  <c r="Y1384" i="2"/>
  <c r="Y1419" i="2" s="1"/>
  <c r="Y1596" i="2" s="1"/>
  <c r="V1373" i="2"/>
  <c r="V1408" i="2" s="1"/>
  <c r="V1585" i="2" s="1"/>
  <c r="U1364" i="2"/>
  <c r="U1399" i="2" s="1"/>
  <c r="U1576" i="2" s="1"/>
  <c r="AD1382" i="2"/>
  <c r="AD1417" i="2" s="1"/>
  <c r="AD1594" i="2" s="1"/>
  <c r="AC1373" i="2"/>
  <c r="AC1408" i="2" s="1"/>
  <c r="AC1585" i="2" s="1"/>
  <c r="AI1363" i="2"/>
  <c r="AI1398" i="2" s="1"/>
  <c r="AI1575" i="2" s="1"/>
  <c r="AA1384" i="2"/>
  <c r="AA1419" i="2" s="1"/>
  <c r="AA1596" i="2" s="1"/>
  <c r="AE1363" i="2"/>
  <c r="AE1398" i="2" s="1"/>
  <c r="AE1575" i="2" s="1"/>
  <c r="W1384" i="2"/>
  <c r="W1419" i="2" s="1"/>
  <c r="W1596" i="2" s="1"/>
  <c r="Z1379" i="2"/>
  <c r="Z1414" i="2" s="1"/>
  <c r="Z1591" i="2" s="1"/>
  <c r="Y1370" i="2"/>
  <c r="Y1405" i="2" s="1"/>
  <c r="Y1582" i="2" s="1"/>
  <c r="X1361" i="2"/>
  <c r="X1396" i="2" s="1"/>
  <c r="X1573" i="2" s="1"/>
  <c r="AA1356" i="2"/>
  <c r="AA1391" i="2" s="1"/>
  <c r="AA1568" i="2" s="1"/>
  <c r="AH1372" i="2"/>
  <c r="AH1407" i="2" s="1"/>
  <c r="AH1584" i="2" s="1"/>
  <c r="AD1376" i="2"/>
  <c r="AD1411" i="2" s="1"/>
  <c r="AD1588" i="2" s="1"/>
  <c r="AI1357" i="2"/>
  <c r="AI1392" i="2" s="1"/>
  <c r="AI1569" i="2" s="1"/>
  <c r="Z1369" i="2"/>
  <c r="Z1404" i="2" s="1"/>
  <c r="Z1581" i="2" s="1"/>
  <c r="Y1360" i="2"/>
  <c r="Y1395" i="2" s="1"/>
  <c r="Y1572" i="2" s="1"/>
  <c r="AH1378" i="2"/>
  <c r="AH1413" i="2" s="1"/>
  <c r="AH1590" i="2" s="1"/>
  <c r="AF1360" i="2"/>
  <c r="AF1395" i="2" s="1"/>
  <c r="AF1572" i="2" s="1"/>
  <c r="H1666" i="2"/>
  <c r="E1219" i="2"/>
  <c r="E1465" i="2" s="1"/>
  <c r="I1229" i="2"/>
  <c r="I1475" i="2" s="1"/>
  <c r="J1242" i="2"/>
  <c r="J1488" i="2" s="1"/>
  <c r="P1356" i="2"/>
  <c r="P1427" i="2" s="1"/>
  <c r="O1377" i="2"/>
  <c r="O1448" i="2" s="1"/>
  <c r="S1363" i="2"/>
  <c r="S1398" i="2" s="1"/>
  <c r="S1575" i="2" s="1"/>
  <c r="P1378" i="2"/>
  <c r="P1413" i="2" s="1"/>
  <c r="P1590" i="2" s="1"/>
  <c r="S1371" i="2"/>
  <c r="S1442" i="2" s="1"/>
  <c r="O1365" i="2"/>
  <c r="O1436" i="2" s="1"/>
  <c r="N1380" i="2"/>
  <c r="N1451" i="2" s="1"/>
  <c r="S1359" i="2"/>
  <c r="S1430" i="2" s="1"/>
  <c r="R1372" i="2"/>
  <c r="R1443" i="2" s="1"/>
  <c r="P1368" i="2"/>
  <c r="P1403" i="2" s="1"/>
  <c r="P1580" i="2" s="1"/>
  <c r="S1375" i="2"/>
  <c r="S1446" i="2" s="1"/>
  <c r="Q1359" i="2"/>
  <c r="Q1430" i="2" s="1"/>
  <c r="N1368" i="2"/>
  <c r="N1439" i="2" s="1"/>
  <c r="O1375" i="2"/>
  <c r="O1446" i="2" s="1"/>
  <c r="N1360" i="2"/>
  <c r="N1431" i="2" s="1"/>
  <c r="R1362" i="2"/>
  <c r="R1433" i="2" s="1"/>
  <c r="R1368" i="2"/>
  <c r="R1439" i="2" s="1"/>
  <c r="S1367" i="2"/>
  <c r="S1402" i="2" s="1"/>
  <c r="S1579" i="2" s="1"/>
  <c r="Q1369" i="2"/>
  <c r="Q1440" i="2" s="1"/>
  <c r="Q1363" i="2"/>
  <c r="Q1434" i="2" s="1"/>
  <c r="S1379" i="2"/>
  <c r="S1450" i="2" s="1"/>
  <c r="P1380" i="2"/>
  <c r="P1451" i="2" s="1"/>
  <c r="R1366" i="2"/>
  <c r="R1437" i="2" s="1"/>
  <c r="P1370" i="2"/>
  <c r="P1441" i="2" s="1"/>
  <c r="N1366" i="2"/>
  <c r="N1437" i="2" s="1"/>
  <c r="O1381" i="2"/>
  <c r="O1452" i="2" s="1"/>
  <c r="P1358" i="2"/>
  <c r="P1429" i="2" s="1"/>
  <c r="S1373" i="2"/>
  <c r="S1444" i="2" s="1"/>
  <c r="O1367" i="2"/>
  <c r="O1438" i="2" s="1"/>
  <c r="P1382" i="2"/>
  <c r="P1453" i="2" s="1"/>
  <c r="N1364" i="2"/>
  <c r="N1435" i="2" s="1"/>
  <c r="S1357" i="2"/>
  <c r="S1428" i="2" s="1"/>
  <c r="O1359" i="2"/>
  <c r="O1430" i="2" s="1"/>
  <c r="S1369" i="2"/>
  <c r="S1440" i="2" s="1"/>
  <c r="Q1381" i="2"/>
  <c r="Q1452" i="2" s="1"/>
  <c r="O1363" i="2"/>
  <c r="O1398" i="2" s="1"/>
  <c r="O1575" i="2" s="1"/>
  <c r="R1380" i="2"/>
  <c r="R1415" i="2" s="1"/>
  <c r="R1592" i="2" s="1"/>
  <c r="P1362" i="2"/>
  <c r="P1433" i="2" s="1"/>
  <c r="N1374" i="2"/>
  <c r="N1445" i="2" s="1"/>
  <c r="N1378" i="2"/>
  <c r="N1449" i="2" s="1"/>
  <c r="Q1367" i="2"/>
  <c r="Q1438" i="2" s="1"/>
  <c r="S1377" i="2"/>
  <c r="S1448" i="2" s="1"/>
  <c r="Q1383" i="2"/>
  <c r="Q1454" i="2" s="1"/>
  <c r="Q1357" i="2"/>
  <c r="Q1428" i="2" s="1"/>
  <c r="N1376" i="2"/>
  <c r="N1447" i="2" s="1"/>
  <c r="R1378" i="2"/>
  <c r="R1449" i="2" s="1"/>
  <c r="S1361" i="2"/>
  <c r="S1432" i="2" s="1"/>
  <c r="Q1373" i="2"/>
  <c r="Q1444" i="2" s="1"/>
  <c r="R1376" i="2"/>
  <c r="R1447" i="2" s="1"/>
  <c r="N1370" i="2"/>
  <c r="N1441" i="2" s="1"/>
  <c r="N1362" i="2"/>
  <c r="N1433" i="2" s="1"/>
  <c r="N1384" i="2"/>
  <c r="N1455" i="2" s="1"/>
  <c r="P1364" i="2"/>
  <c r="P1435" i="2" s="1"/>
  <c r="O1379" i="2"/>
  <c r="O1450" i="2" s="1"/>
  <c r="O1369" i="2"/>
  <c r="O1440" i="2" s="1"/>
  <c r="P1374" i="2"/>
  <c r="P1445" i="2" s="1"/>
  <c r="P1360" i="2"/>
  <c r="P1431" i="2" s="1"/>
  <c r="R1382" i="2"/>
  <c r="R1453" i="2" s="1"/>
  <c r="O1357" i="2"/>
  <c r="O1428" i="2" s="1"/>
  <c r="S1381" i="2"/>
  <c r="S1452" i="2" s="1"/>
  <c r="P1384" i="2"/>
  <c r="P1455" i="2" s="1"/>
  <c r="R1358" i="2"/>
  <c r="R1429" i="2" s="1"/>
  <c r="Q1379" i="2"/>
  <c r="Q1414" i="2" s="1"/>
  <c r="Q1591" i="2" s="1"/>
  <c r="O1361" i="2"/>
  <c r="O1432" i="2" s="1"/>
  <c r="N1382" i="2"/>
  <c r="N1453" i="2" s="1"/>
  <c r="Q1365" i="2"/>
  <c r="Q1400" i="2" s="1"/>
  <c r="Q1577" i="2" s="1"/>
  <c r="P1376" i="2"/>
  <c r="P1411" i="2" s="1"/>
  <c r="P1588" i="2" s="1"/>
  <c r="O1373" i="2"/>
  <c r="O1408" i="2" s="1"/>
  <c r="O1585" i="2" s="1"/>
  <c r="R1360" i="2"/>
  <c r="R1395" i="2" s="1"/>
  <c r="R1572" i="2" s="1"/>
  <c r="P1372" i="2"/>
  <c r="P1407" i="2" s="1"/>
  <c r="P1584" i="2" s="1"/>
  <c r="N1356" i="2"/>
  <c r="N1427" i="2" s="1"/>
  <c r="Q1371" i="2"/>
  <c r="Q1442" i="2" s="1"/>
  <c r="O1383" i="2"/>
  <c r="O1454" i="2" s="1"/>
  <c r="R1384" i="2"/>
  <c r="R1455" i="2" s="1"/>
  <c r="P1366" i="2"/>
  <c r="P1401" i="2" s="1"/>
  <c r="P1578" i="2" s="1"/>
  <c r="I1244" i="2"/>
  <c r="I1490" i="2" s="1"/>
  <c r="E1218" i="2"/>
  <c r="E1253" i="2" s="1"/>
  <c r="E1323" i="2" s="1"/>
  <c r="E1358" i="2" s="1"/>
  <c r="E1429" i="2" s="1"/>
  <c r="J1241" i="2"/>
  <c r="J1487" i="2" s="1"/>
  <c r="I1232" i="2"/>
  <c r="I1478" i="2" s="1"/>
  <c r="H1219" i="2"/>
  <c r="H1465" i="2" s="1"/>
  <c r="H1231" i="2"/>
  <c r="H1477" i="2" s="1"/>
  <c r="J1237" i="2"/>
  <c r="J1483" i="2" s="1"/>
  <c r="E1244" i="2"/>
  <c r="E1490" i="2" s="1"/>
  <c r="AE1441" i="2"/>
  <c r="AI1445" i="2"/>
  <c r="AG1431" i="2"/>
  <c r="V1447" i="2"/>
  <c r="X1437" i="2"/>
  <c r="AG1435" i="2"/>
  <c r="AE1431" i="2"/>
  <c r="AE1427" i="2"/>
  <c r="U1454" i="2"/>
  <c r="U1450" i="2"/>
  <c r="Z1445" i="2"/>
  <c r="Y1440" i="2"/>
  <c r="U1436" i="2"/>
  <c r="X1431" i="2"/>
  <c r="V1427" i="2"/>
  <c r="M1431" i="2"/>
  <c r="Z1456" i="2"/>
  <c r="AH1446" i="2"/>
  <c r="AH1456" i="2"/>
  <c r="AG1447" i="2"/>
  <c r="AH1438" i="2"/>
  <c r="AF1428" i="2"/>
  <c r="V1449" i="2"/>
  <c r="V1439" i="2"/>
  <c r="Y1434" i="2"/>
  <c r="M1437" i="2"/>
  <c r="AG1427" i="2"/>
  <c r="Y1454" i="2"/>
  <c r="U1442" i="2"/>
  <c r="V1433" i="2"/>
  <c r="M1427" i="2"/>
  <c r="AF1456" i="2"/>
  <c r="AE1447" i="2"/>
  <c r="AD1456" i="2"/>
  <c r="AC1447" i="2"/>
  <c r="AD1438" i="2"/>
  <c r="AI1427" i="2"/>
  <c r="Z1453" i="2"/>
  <c r="Z1443" i="2"/>
  <c r="U1434" i="2"/>
  <c r="M1453" i="2"/>
  <c r="AE1456" i="2"/>
  <c r="M1456" i="2"/>
  <c r="AI1447" i="2"/>
  <c r="AF1438" i="2"/>
  <c r="AH1448" i="2"/>
  <c r="AD1444" i="2"/>
  <c r="AH1434" i="2"/>
  <c r="X1455" i="2"/>
  <c r="W1440" i="2"/>
  <c r="V1431" i="2"/>
  <c r="X1453" i="2"/>
  <c r="V1445" i="2"/>
  <c r="Y1436" i="2"/>
  <c r="U1432" i="2"/>
  <c r="AE1453" i="2"/>
  <c r="AF1448" i="2"/>
  <c r="AI1443" i="2"/>
  <c r="AC1439" i="2"/>
  <c r="AF1452" i="2"/>
  <c r="AD1448" i="2"/>
  <c r="AG1443" i="2"/>
  <c r="AE1439" i="2"/>
  <c r="AD1434" i="2"/>
  <c r="AC1429" i="2"/>
  <c r="AA1454" i="2"/>
  <c r="Z1449" i="2"/>
  <c r="AA1444" i="2"/>
  <c r="Z1439" i="2"/>
  <c r="V1435" i="2"/>
  <c r="Y1430" i="2"/>
  <c r="AF1436" i="2"/>
  <c r="AF1434" i="2"/>
  <c r="AD1432" i="2"/>
  <c r="AD1430" i="2"/>
  <c r="AD1428" i="2"/>
  <c r="V1455" i="2"/>
  <c r="V1453" i="2"/>
  <c r="V1451" i="2"/>
  <c r="AA1448" i="2"/>
  <c r="AA1446" i="2"/>
  <c r="Y1444" i="2"/>
  <c r="Y1442" i="2"/>
  <c r="X1441" i="2"/>
  <c r="X1439" i="2"/>
  <c r="V1437" i="2"/>
  <c r="AA1434" i="2"/>
  <c r="Y1432" i="2"/>
  <c r="W1430" i="2"/>
  <c r="W1428" i="2"/>
  <c r="M1443" i="2"/>
  <c r="AI1456" i="2"/>
  <c r="AI1453" i="2"/>
  <c r="AE1449" i="2"/>
  <c r="AF1444" i="2"/>
  <c r="AG1439" i="2"/>
  <c r="AF1454" i="2"/>
  <c r="AG1449" i="2"/>
  <c r="AE1445" i="2"/>
  <c r="AC1441" i="2"/>
  <c r="AI1435" i="2"/>
  <c r="AC1431" i="2"/>
  <c r="AA1456" i="2"/>
  <c r="Z1451" i="2"/>
  <c r="Y1446" i="2"/>
  <c r="Z1441" i="2"/>
  <c r="AA1436" i="2"/>
  <c r="W1432" i="2"/>
  <c r="X1427" i="2"/>
  <c r="AG1437" i="2"/>
  <c r="AI1433" i="2"/>
  <c r="AG1429" i="2"/>
  <c r="Y1456" i="2"/>
  <c r="Y1452" i="2"/>
  <c r="W1448" i="2"/>
  <c r="U1444" i="2"/>
  <c r="U1440" i="2"/>
  <c r="X1435" i="2"/>
  <c r="AA1430" i="2"/>
  <c r="M1447" i="2"/>
  <c r="AG1456" i="2"/>
  <c r="AD1454" i="2"/>
  <c r="AI1449" i="2"/>
  <c r="AC1445" i="2"/>
  <c r="AD1440" i="2"/>
  <c r="AG1453" i="2"/>
  <c r="AC1449" i="2"/>
  <c r="AH1444" i="2"/>
  <c r="AF1440" i="2"/>
  <c r="AE1435" i="2"/>
  <c r="AF1430" i="2"/>
  <c r="U1456" i="2"/>
  <c r="AA1450" i="2"/>
  <c r="U1446" i="2"/>
  <c r="AA1440" i="2"/>
  <c r="W1436" i="2"/>
  <c r="Z1431" i="2"/>
  <c r="M1441" i="2"/>
  <c r="V1456" i="2"/>
  <c r="AH1454" i="2"/>
  <c r="AF1450" i="2"/>
  <c r="AG1445" i="2"/>
  <c r="AH1440" i="2"/>
  <c r="AG1455" i="2"/>
  <c r="AH1450" i="2"/>
  <c r="AF1446" i="2"/>
  <c r="AD1442" i="2"/>
  <c r="AI1437" i="2"/>
  <c r="AF1432" i="2"/>
  <c r="AC1427" i="2"/>
  <c r="AA1452" i="2"/>
  <c r="U1448" i="2"/>
  <c r="V1443" i="2"/>
  <c r="U1438" i="2"/>
  <c r="X1433" i="2"/>
  <c r="AA1428" i="2"/>
  <c r="AC1437" i="2"/>
  <c r="AH1432" i="2"/>
  <c r="AH1428" i="2"/>
  <c r="Z1455" i="2"/>
  <c r="X1451" i="2"/>
  <c r="X1447" i="2"/>
  <c r="AA1442" i="2"/>
  <c r="AA1438" i="2"/>
  <c r="W1434" i="2"/>
  <c r="Z1429" i="2"/>
  <c r="M1439" i="2"/>
  <c r="AC1456" i="2"/>
  <c r="AE1455" i="2"/>
  <c r="AC1451" i="2"/>
  <c r="AD1446" i="2"/>
  <c r="AC1455" i="2"/>
  <c r="AD1450" i="2"/>
  <c r="AG1441" i="2"/>
  <c r="AH1436" i="2"/>
  <c r="W1452" i="2"/>
  <c r="W1442" i="2"/>
  <c r="AA1432" i="2"/>
  <c r="U1428" i="2"/>
  <c r="M1435" i="2"/>
  <c r="AE1437" i="2"/>
  <c r="AE1433" i="2"/>
  <c r="AE1429" i="2"/>
  <c r="W1456" i="2"/>
  <c r="U1452" i="2"/>
  <c r="Z1447" i="2"/>
  <c r="X1443" i="2"/>
  <c r="W1438" i="2"/>
  <c r="Z1433" i="2"/>
  <c r="V1429" i="2"/>
  <c r="M1433" i="2"/>
  <c r="AI1455" i="2"/>
  <c r="AG1451" i="2"/>
  <c r="AI1441" i="2"/>
  <c r="AI1451" i="2"/>
  <c r="AC1443" i="2"/>
  <c r="AG1433" i="2"/>
  <c r="W1454" i="2"/>
  <c r="W1444" i="2"/>
  <c r="U1430" i="2"/>
  <c r="M1451" i="2"/>
  <c r="AD1436" i="2"/>
  <c r="AI1431" i="2"/>
  <c r="Y1450" i="2"/>
  <c r="W1446" i="2"/>
  <c r="Z1437" i="2"/>
  <c r="Y1428" i="2"/>
  <c r="M1449" i="2"/>
  <c r="X1456" i="2"/>
  <c r="AD1452" i="2"/>
  <c r="AF1442" i="2"/>
  <c r="AE1451" i="2"/>
  <c r="AH1442" i="2"/>
  <c r="AC1433" i="2"/>
  <c r="Y1448" i="2"/>
  <c r="Y1438" i="2"/>
  <c r="X1429" i="2"/>
  <c r="M1429" i="2"/>
  <c r="AH1452" i="2"/>
  <c r="AE1443" i="2"/>
  <c r="AC1453" i="2"/>
  <c r="AI1439" i="2"/>
  <c r="AI1429" i="2"/>
  <c r="U1407" i="2"/>
  <c r="U1584" i="2" s="1"/>
  <c r="W1409" i="2"/>
  <c r="W1586" i="2" s="1"/>
  <c r="P865" i="2"/>
  <c r="P1674" i="2" s="1"/>
  <c r="N893" i="2"/>
  <c r="N1702" i="2" s="1"/>
  <c r="O870" i="2"/>
  <c r="O1679" i="2" s="1"/>
  <c r="S878" i="2"/>
  <c r="S1687" i="2" s="1"/>
  <c r="Q890" i="2"/>
  <c r="Q1699" i="2" s="1"/>
  <c r="S876" i="2"/>
  <c r="S1685" i="2" s="1"/>
  <c r="Q880" i="2"/>
  <c r="Q1689" i="2" s="1"/>
  <c r="O892" i="2"/>
  <c r="O1701" i="2" s="1"/>
  <c r="N873" i="2"/>
  <c r="N1682" i="2" s="1"/>
  <c r="R891" i="2"/>
  <c r="R1700" i="2" s="1"/>
  <c r="P873" i="2"/>
  <c r="P1682" i="2" s="1"/>
  <c r="O866" i="2"/>
  <c r="O1675" i="2" s="1"/>
  <c r="P879" i="2"/>
  <c r="P1688" i="2" s="1"/>
  <c r="P877" i="2"/>
  <c r="P1686" i="2" s="1"/>
  <c r="K1119" i="2"/>
  <c r="K1189" i="2" s="1"/>
  <c r="K1224" i="2" s="1"/>
  <c r="J1118" i="2"/>
  <c r="F1114" i="2"/>
  <c r="F1184" i="2" s="1"/>
  <c r="F1219" i="2" s="1"/>
  <c r="J1116" i="2"/>
  <c r="F1112" i="2"/>
  <c r="F1182" i="2" s="1"/>
  <c r="F1217" i="2" s="1"/>
  <c r="K1131" i="2"/>
  <c r="G1127" i="2"/>
  <c r="G1197" i="2" s="1"/>
  <c r="G1232" i="2" s="1"/>
  <c r="J1122" i="2"/>
  <c r="K1137" i="2"/>
  <c r="K1207" i="2" s="1"/>
  <c r="K1242" i="2" s="1"/>
  <c r="G1133" i="2"/>
  <c r="F1124" i="2"/>
  <c r="F1194" i="2" s="1"/>
  <c r="F1229" i="2" s="1"/>
  <c r="K1115" i="2"/>
  <c r="G1111" i="2"/>
  <c r="G1181" i="2" s="1"/>
  <c r="G1216" i="2" s="1"/>
  <c r="F1116" i="2"/>
  <c r="K1127" i="2"/>
  <c r="K1197" i="2" s="1"/>
  <c r="K1232" i="2" s="1"/>
  <c r="G1123" i="2"/>
  <c r="K1125" i="2"/>
  <c r="K1195" i="2" s="1"/>
  <c r="K1230" i="2" s="1"/>
  <c r="G1121" i="2"/>
  <c r="K1117" i="2"/>
  <c r="K1187" i="2" s="1"/>
  <c r="K1222" i="2" s="1"/>
  <c r="G1113" i="2"/>
  <c r="K1123" i="2"/>
  <c r="K1193" i="2" s="1"/>
  <c r="K1228" i="2" s="1"/>
  <c r="G1119" i="2"/>
  <c r="G1117" i="2"/>
  <c r="G1187" i="2" s="1"/>
  <c r="G1222" i="2" s="1"/>
  <c r="J1112" i="2"/>
  <c r="G1139" i="2"/>
  <c r="G1209" i="2" s="1"/>
  <c r="G1244" i="2" s="1"/>
  <c r="K1135" i="2"/>
  <c r="G1131" i="2"/>
  <c r="G1201" i="2" s="1"/>
  <c r="G1236" i="2" s="1"/>
  <c r="F1122" i="2"/>
  <c r="K1133" i="2"/>
  <c r="K1203" i="2" s="1"/>
  <c r="K1238" i="2" s="1"/>
  <c r="G1129" i="2"/>
  <c r="J1124" i="2"/>
  <c r="J1194" i="2" s="1"/>
  <c r="J1229" i="2" s="1"/>
  <c r="F1120" i="2"/>
  <c r="K1111" i="2"/>
  <c r="K1181" i="2" s="1"/>
  <c r="K1216" i="2" s="1"/>
  <c r="K1121" i="2"/>
  <c r="F1118" i="2"/>
  <c r="F1188" i="2" s="1"/>
  <c r="F1223" i="2" s="1"/>
  <c r="K1113" i="2"/>
  <c r="K1139" i="2"/>
  <c r="K1209" i="2" s="1"/>
  <c r="K1244" i="2" s="1"/>
  <c r="G1137" i="2"/>
  <c r="G1115" i="2"/>
  <c r="G1185" i="2" s="1"/>
  <c r="G1220" i="2" s="1"/>
  <c r="G1135" i="2"/>
  <c r="K1129" i="2"/>
  <c r="K1199" i="2" s="1"/>
  <c r="K1234" i="2" s="1"/>
  <c r="G1125" i="2"/>
  <c r="J1120" i="2"/>
  <c r="J1190" i="2" s="1"/>
  <c r="J1225" i="2" s="1"/>
  <c r="J1114" i="2"/>
  <c r="Y889" i="2"/>
  <c r="Y1698" i="2" s="1"/>
  <c r="U885" i="2"/>
  <c r="U1694" i="2" s="1"/>
  <c r="X880" i="2"/>
  <c r="X1689" i="2" s="1"/>
  <c r="AA875" i="2"/>
  <c r="AA1684" i="2" s="1"/>
  <c r="W871" i="2"/>
  <c r="W1680" i="2" s="1"/>
  <c r="Z866" i="2"/>
  <c r="Z1675" i="2" s="1"/>
  <c r="M892" i="2"/>
  <c r="M1701" i="2" s="1"/>
  <c r="AF889" i="2"/>
  <c r="AF1698" i="2" s="1"/>
  <c r="AI884" i="2"/>
  <c r="AI1693" i="2" s="1"/>
  <c r="AE880" i="2"/>
  <c r="AE1689" i="2" s="1"/>
  <c r="AH875" i="2"/>
  <c r="AH1684" i="2" s="1"/>
  <c r="AD871" i="2"/>
  <c r="AD1680" i="2" s="1"/>
  <c r="AG866" i="2"/>
  <c r="AG1675" i="2" s="1"/>
  <c r="V892" i="2"/>
  <c r="V1701" i="2" s="1"/>
  <c r="Y887" i="2"/>
  <c r="Y1696" i="2" s="1"/>
  <c r="U883" i="2"/>
  <c r="U1692" i="2" s="1"/>
  <c r="X878" i="2"/>
  <c r="X1687" i="2" s="1"/>
  <c r="AA873" i="2"/>
  <c r="AA1682" i="2" s="1"/>
  <c r="W869" i="2"/>
  <c r="W1678" i="2" s="1"/>
  <c r="Z864" i="2"/>
  <c r="Z1673" i="2" s="1"/>
  <c r="M890" i="2"/>
  <c r="M1699" i="2" s="1"/>
  <c r="AG888" i="2"/>
  <c r="AG1697" i="2" s="1"/>
  <c r="AF879" i="2"/>
  <c r="AF1688" i="2" s="1"/>
  <c r="AE870" i="2"/>
  <c r="AE1679" i="2" s="1"/>
  <c r="Y893" i="2"/>
  <c r="Y1702" i="2" s="1"/>
  <c r="U889" i="2"/>
  <c r="U1698" i="2" s="1"/>
  <c r="V882" i="2"/>
  <c r="V1691" i="2" s="1"/>
  <c r="Y877" i="2"/>
  <c r="Y1686" i="2" s="1"/>
  <c r="U873" i="2"/>
  <c r="U1682" i="2" s="1"/>
  <c r="X868" i="2"/>
  <c r="X1677" i="2" s="1"/>
  <c r="M880" i="2"/>
  <c r="M1689" i="2" s="1"/>
  <c r="AD891" i="2"/>
  <c r="AD1700" i="2" s="1"/>
  <c r="AG886" i="2"/>
  <c r="AG1695" i="2" s="1"/>
  <c r="AC882" i="2"/>
  <c r="AC1691" i="2" s="1"/>
  <c r="AF877" i="2"/>
  <c r="AF1686" i="2" s="1"/>
  <c r="AI872" i="2"/>
  <c r="AI1681" i="2" s="1"/>
  <c r="AE868" i="2"/>
  <c r="AE1677" i="2" s="1"/>
  <c r="AA893" i="2"/>
  <c r="AA1702" i="2" s="1"/>
  <c r="Y891" i="2"/>
  <c r="Y1700" i="2" s="1"/>
  <c r="U887" i="2"/>
  <c r="U1696" i="2" s="1"/>
  <c r="X882" i="2"/>
  <c r="X1691" i="2" s="1"/>
  <c r="AA877" i="2"/>
  <c r="AA1686" i="2" s="1"/>
  <c r="W873" i="2"/>
  <c r="W1682" i="2" s="1"/>
  <c r="Z868" i="2"/>
  <c r="Z1677" i="2" s="1"/>
  <c r="V864" i="2"/>
  <c r="V1673" i="2" s="1"/>
  <c r="N894" i="2"/>
  <c r="N1703" i="2" s="1"/>
  <c r="P894" i="2"/>
  <c r="P1703" i="2" s="1"/>
  <c r="AD893" i="2"/>
  <c r="AD1702" i="2" s="1"/>
  <c r="AH881" i="2"/>
  <c r="AH1690" i="2" s="1"/>
  <c r="AG872" i="2"/>
  <c r="AG1681" i="2" s="1"/>
  <c r="X884" i="2"/>
  <c r="X1693" i="2" s="1"/>
  <c r="M866" i="2"/>
  <c r="M1675" i="2" s="1"/>
  <c r="AH889" i="2"/>
  <c r="AH1698" i="2" s="1"/>
  <c r="AD885" i="2"/>
  <c r="AD1694" i="2" s="1"/>
  <c r="AG880" i="2"/>
  <c r="AG1689" i="2" s="1"/>
  <c r="AC876" i="2"/>
  <c r="AC1685" i="2" s="1"/>
  <c r="AF871" i="2"/>
  <c r="AF1680" i="2" s="1"/>
  <c r="AI866" i="2"/>
  <c r="AI1675" i="2" s="1"/>
  <c r="X892" i="2"/>
  <c r="X1701" i="2" s="1"/>
  <c r="AA887" i="2"/>
  <c r="AA1696" i="2" s="1"/>
  <c r="W883" i="2"/>
  <c r="W1692" i="2" s="1"/>
  <c r="Z878" i="2"/>
  <c r="Z1687" i="2" s="1"/>
  <c r="V874" i="2"/>
  <c r="V1683" i="2" s="1"/>
  <c r="Y869" i="2"/>
  <c r="Y1678" i="2" s="1"/>
  <c r="U865" i="2"/>
  <c r="U1674" i="2" s="1"/>
  <c r="M872" i="2"/>
  <c r="M1681" i="2" s="1"/>
  <c r="AE892" i="2"/>
  <c r="AE1701" i="2" s="1"/>
  <c r="AH887" i="2"/>
  <c r="AH1696" i="2" s="1"/>
  <c r="AD883" i="2"/>
  <c r="AD1692" i="2" s="1"/>
  <c r="AG878" i="2"/>
  <c r="AG1687" i="2" s="1"/>
  <c r="AC874" i="2"/>
  <c r="AC1683" i="2" s="1"/>
  <c r="AF869" i="2"/>
  <c r="AF1678" i="2" s="1"/>
  <c r="AI864" i="2"/>
  <c r="AI1673" i="2" s="1"/>
  <c r="X890" i="2"/>
  <c r="X1699" i="2" s="1"/>
  <c r="AA885" i="2"/>
  <c r="AA1694" i="2" s="1"/>
  <c r="W881" i="2"/>
  <c r="W1690" i="2" s="1"/>
  <c r="Z876" i="2"/>
  <c r="Z1685" i="2" s="1"/>
  <c r="V872" i="2"/>
  <c r="V1681" i="2" s="1"/>
  <c r="Y867" i="2"/>
  <c r="Y1676" i="2" s="1"/>
  <c r="M870" i="2"/>
  <c r="M1679" i="2" s="1"/>
  <c r="AF891" i="2"/>
  <c r="AF1700" i="2" s="1"/>
  <c r="AI886" i="2"/>
  <c r="AI1695" i="2" s="1"/>
  <c r="AE882" i="2"/>
  <c r="AE1691" i="2" s="1"/>
  <c r="AH877" i="2"/>
  <c r="AH1686" i="2" s="1"/>
  <c r="AD873" i="2"/>
  <c r="AD1682" i="2" s="1"/>
  <c r="AG868" i="2"/>
  <c r="AG1677" i="2" s="1"/>
  <c r="AE890" i="2"/>
  <c r="AE1699" i="2" s="1"/>
  <c r="AH885" i="2"/>
  <c r="AH1694" i="2" s="1"/>
  <c r="AD881" i="2"/>
  <c r="AD1690" i="2" s="1"/>
  <c r="AG876" i="2"/>
  <c r="AG1685" i="2" s="1"/>
  <c r="AC872" i="2"/>
  <c r="AC1681" i="2" s="1"/>
  <c r="AF867" i="2"/>
  <c r="AF1676" i="2" s="1"/>
  <c r="U893" i="2"/>
  <c r="U1702" i="2" s="1"/>
  <c r="X888" i="2"/>
  <c r="X1697" i="2" s="1"/>
  <c r="AA883" i="2"/>
  <c r="AA1692" i="2" s="1"/>
  <c r="W879" i="2"/>
  <c r="W1688" i="2" s="1"/>
  <c r="Z874" i="2"/>
  <c r="Z1683" i="2" s="1"/>
  <c r="V870" i="2"/>
  <c r="V1679" i="2" s="1"/>
  <c r="Y865" i="2"/>
  <c r="Y1674" i="2" s="1"/>
  <c r="AI892" i="2"/>
  <c r="AI1701" i="2" s="1"/>
  <c r="AE888" i="2"/>
  <c r="AE1697" i="2" s="1"/>
  <c r="AH883" i="2"/>
  <c r="AH1692" i="2" s="1"/>
  <c r="AD879" i="2"/>
  <c r="AD1688" i="2" s="1"/>
  <c r="AG874" i="2"/>
  <c r="AG1683" i="2" s="1"/>
  <c r="AC870" i="2"/>
  <c r="AC1679" i="2" s="1"/>
  <c r="AF865" i="2"/>
  <c r="AF1674" i="2" s="1"/>
  <c r="U891" i="2"/>
  <c r="U1700" i="2" s="1"/>
  <c r="X886" i="2"/>
  <c r="X1695" i="2" s="1"/>
  <c r="AA881" i="2"/>
  <c r="AA1690" i="2" s="1"/>
  <c r="W877" i="2"/>
  <c r="W1686" i="2" s="1"/>
  <c r="Z872" i="2"/>
  <c r="Z1681" i="2" s="1"/>
  <c r="V868" i="2"/>
  <c r="V1677" i="2" s="1"/>
  <c r="AE886" i="2"/>
  <c r="AE1695" i="2" s="1"/>
  <c r="AH865" i="2"/>
  <c r="AH1674" i="2" s="1"/>
  <c r="M868" i="2"/>
  <c r="M1677" i="2" s="1"/>
  <c r="AF887" i="2"/>
  <c r="AF1696" i="2" s="1"/>
  <c r="AE878" i="2"/>
  <c r="AE1687" i="2" s="1"/>
  <c r="AD869" i="2"/>
  <c r="AD1678" i="2" s="1"/>
  <c r="Y885" i="2"/>
  <c r="Y1694" i="2" s="1"/>
  <c r="U881" i="2"/>
  <c r="U1690" i="2" s="1"/>
  <c r="AA871" i="2"/>
  <c r="AA1680" i="2" s="1"/>
  <c r="AC890" i="2"/>
  <c r="AC1699" i="2" s="1"/>
  <c r="AI880" i="2"/>
  <c r="AI1689" i="2" s="1"/>
  <c r="AE876" i="2"/>
  <c r="AE1685" i="2" s="1"/>
  <c r="AD867" i="2"/>
  <c r="AD1676" i="2" s="1"/>
  <c r="Y883" i="2"/>
  <c r="Y1692" i="2" s="1"/>
  <c r="AA869" i="2"/>
  <c r="AA1678" i="2" s="1"/>
  <c r="W865" i="2"/>
  <c r="W1674" i="2" s="1"/>
  <c r="M886" i="2"/>
  <c r="M1695" i="2" s="1"/>
  <c r="AD889" i="2"/>
  <c r="AD1698" i="2" s="1"/>
  <c r="AC880" i="2"/>
  <c r="AC1689" i="2" s="1"/>
  <c r="AI870" i="2"/>
  <c r="AI1679" i="2" s="1"/>
  <c r="AA891" i="2"/>
  <c r="AA1700" i="2" s="1"/>
  <c r="Z882" i="2"/>
  <c r="Z1691" i="2" s="1"/>
  <c r="Y873" i="2"/>
  <c r="Y1682" i="2" s="1"/>
  <c r="M876" i="2"/>
  <c r="M1685" i="2" s="1"/>
  <c r="AH891" i="2"/>
  <c r="AH1700" i="2" s="1"/>
  <c r="AG882" i="2"/>
  <c r="AG1691" i="2" s="1"/>
  <c r="AF873" i="2"/>
  <c r="AF1682" i="2" s="1"/>
  <c r="AA889" i="2"/>
  <c r="AA1698" i="2" s="1"/>
  <c r="Z880" i="2"/>
  <c r="Z1689" i="2" s="1"/>
  <c r="V876" i="2"/>
  <c r="V1685" i="2" s="1"/>
  <c r="U867" i="2"/>
  <c r="U1676" i="2" s="1"/>
  <c r="AI890" i="2"/>
  <c r="AI1699" i="2" s="1"/>
  <c r="AC884" i="2"/>
  <c r="AC1693" i="2" s="1"/>
  <c r="AI874" i="2"/>
  <c r="AI1683" i="2" s="1"/>
  <c r="AC868" i="2"/>
  <c r="AC1677" i="2" s="1"/>
  <c r="W891" i="2"/>
  <c r="W1700" i="2" s="1"/>
  <c r="Z886" i="2"/>
  <c r="Z1695" i="2" s="1"/>
  <c r="W875" i="2"/>
  <c r="W1684" i="2" s="1"/>
  <c r="Z870" i="2"/>
  <c r="Z1679" i="2" s="1"/>
  <c r="V866" i="2"/>
  <c r="V1675" i="2" s="1"/>
  <c r="AF893" i="2"/>
  <c r="AF1702" i="2" s="1"/>
  <c r="AE884" i="2"/>
  <c r="AE1693" i="2" s="1"/>
  <c r="AD875" i="2"/>
  <c r="AD1684" i="2" s="1"/>
  <c r="AG870" i="2"/>
  <c r="AG1679" i="2" s="1"/>
  <c r="W889" i="2"/>
  <c r="W1698" i="2" s="1"/>
  <c r="V880" i="2"/>
  <c r="V1689" i="2" s="1"/>
  <c r="Y875" i="2"/>
  <c r="Y1684" i="2" s="1"/>
  <c r="X866" i="2"/>
  <c r="X1675" i="2" s="1"/>
  <c r="M878" i="2"/>
  <c r="M1687" i="2" s="1"/>
  <c r="AC888" i="2"/>
  <c r="AC1697" i="2" s="1"/>
  <c r="AF883" i="2"/>
  <c r="AF1692" i="2" s="1"/>
  <c r="AE874" i="2"/>
  <c r="AE1683" i="2" s="1"/>
  <c r="AD865" i="2"/>
  <c r="AD1674" i="2" s="1"/>
  <c r="V886" i="2"/>
  <c r="V1695" i="2" s="1"/>
  <c r="Y881" i="2"/>
  <c r="Y1690" i="2" s="1"/>
  <c r="X872" i="2"/>
  <c r="X1681" i="2" s="1"/>
  <c r="M884" i="2"/>
  <c r="M1693" i="2" s="1"/>
  <c r="AF881" i="2"/>
  <c r="AF1690" i="2" s="1"/>
  <c r="AH867" i="2"/>
  <c r="AH1676" i="2" s="1"/>
  <c r="V884" i="2"/>
  <c r="V1693" i="2" s="1"/>
  <c r="X870" i="2"/>
  <c r="X1679" i="2" s="1"/>
  <c r="M882" i="2"/>
  <c r="M1691" i="2" s="1"/>
  <c r="AD877" i="2"/>
  <c r="AD1686" i="2" s="1"/>
  <c r="AC892" i="2"/>
  <c r="AC1701" i="2" s="1"/>
  <c r="AI882" i="2"/>
  <c r="AI1691" i="2" s="1"/>
  <c r="AH873" i="2"/>
  <c r="AH1682" i="2" s="1"/>
  <c r="AG864" i="2"/>
  <c r="AG1673" i="2" s="1"/>
  <c r="V890" i="2"/>
  <c r="V1699" i="2" s="1"/>
  <c r="X876" i="2"/>
  <c r="X1685" i="2" s="1"/>
  <c r="W867" i="2"/>
  <c r="W1676" i="2" s="1"/>
  <c r="M888" i="2"/>
  <c r="M1697" i="2" s="1"/>
  <c r="AF885" i="2"/>
  <c r="AF1694" i="2" s="1"/>
  <c r="AH871" i="2"/>
  <c r="AH1680" i="2" s="1"/>
  <c r="Z892" i="2"/>
  <c r="Z1701" i="2" s="1"/>
  <c r="V888" i="2"/>
  <c r="V1697" i="2" s="1"/>
  <c r="U879" i="2"/>
  <c r="U1688" i="2" s="1"/>
  <c r="X874" i="2"/>
  <c r="X1683" i="2" s="1"/>
  <c r="AH893" i="2"/>
  <c r="AH1702" i="2" s="1"/>
  <c r="AG884" i="2"/>
  <c r="AG1693" i="2" s="1"/>
  <c r="AF875" i="2"/>
  <c r="AF1684" i="2" s="1"/>
  <c r="AE866" i="2"/>
  <c r="AE1675" i="2" s="1"/>
  <c r="W887" i="2"/>
  <c r="W1696" i="2" s="1"/>
  <c r="V878" i="2"/>
  <c r="V1687" i="2" s="1"/>
  <c r="U869" i="2"/>
  <c r="U1678" i="2" s="1"/>
  <c r="X864" i="2"/>
  <c r="X1673" i="2" s="1"/>
  <c r="AD887" i="2"/>
  <c r="AD1696" i="2" s="1"/>
  <c r="AC878" i="2"/>
  <c r="AC1687" i="2" s="1"/>
  <c r="AI868" i="2"/>
  <c r="AI1677" i="2" s="1"/>
  <c r="AE864" i="2"/>
  <c r="AE1673" i="2" s="1"/>
  <c r="W885" i="2"/>
  <c r="W1694" i="2" s="1"/>
  <c r="Y871" i="2"/>
  <c r="Y1680" i="2" s="1"/>
  <c r="M874" i="2"/>
  <c r="M1683" i="2" s="1"/>
  <c r="AA879" i="2"/>
  <c r="AA1688" i="2" s="1"/>
  <c r="AI888" i="2"/>
  <c r="AI1697" i="2" s="1"/>
  <c r="AH879" i="2"/>
  <c r="AH1688" i="2" s="1"/>
  <c r="AC866" i="2"/>
  <c r="AC1675" i="2" s="1"/>
  <c r="Z884" i="2"/>
  <c r="Z1693" i="2" s="1"/>
  <c r="U871" i="2"/>
  <c r="U1680" i="2" s="1"/>
  <c r="AG892" i="2"/>
  <c r="AG1701" i="2" s="1"/>
  <c r="AI878" i="2"/>
  <c r="AI1687" i="2" s="1"/>
  <c r="AH869" i="2"/>
  <c r="AH1678" i="2" s="1"/>
  <c r="Z890" i="2"/>
  <c r="Z1699" i="2" s="1"/>
  <c r="U877" i="2"/>
  <c r="U1686" i="2" s="1"/>
  <c r="AA867" i="2"/>
  <c r="AA1676" i="2" s="1"/>
  <c r="AG890" i="2"/>
  <c r="AG1699" i="2" s="1"/>
  <c r="AC886" i="2"/>
  <c r="AC1695" i="2" s="1"/>
  <c r="AI876" i="2"/>
  <c r="AI1685" i="2" s="1"/>
  <c r="AE872" i="2"/>
  <c r="AE1681" i="2" s="1"/>
  <c r="W893" i="2"/>
  <c r="W1702" i="2" s="1"/>
  <c r="Z888" i="2"/>
  <c r="Z1697" i="2" s="1"/>
  <c r="Y879" i="2"/>
  <c r="Y1688" i="2" s="1"/>
  <c r="U875" i="2"/>
  <c r="U1684" i="2" s="1"/>
  <c r="AA865" i="2"/>
  <c r="AA1674" i="2" s="1"/>
  <c r="AC864" i="2"/>
  <c r="AC1673" i="2" s="1"/>
  <c r="M864" i="2"/>
  <c r="M1673" i="2" s="1"/>
  <c r="E1620" i="2"/>
  <c r="H1380" i="2"/>
  <c r="H1451" i="2" s="1"/>
  <c r="I1628" i="2"/>
  <c r="J1466" i="2"/>
  <c r="K1485" i="2"/>
  <c r="F1476" i="2"/>
  <c r="H1466" i="2"/>
  <c r="H1470" i="2"/>
  <c r="J1476" i="2"/>
  <c r="G1485" i="2"/>
  <c r="E1467" i="2"/>
  <c r="I1489" i="2"/>
  <c r="H1480" i="2"/>
  <c r="F1462" i="2"/>
  <c r="F1484" i="2"/>
  <c r="F1478" i="2"/>
  <c r="J1472" i="2"/>
  <c r="G1467" i="2"/>
  <c r="K1467" i="2"/>
  <c r="G1469" i="2"/>
  <c r="K1463" i="2"/>
  <c r="J1468" i="2"/>
  <c r="G1477" i="2"/>
  <c r="K1471" i="2"/>
  <c r="H1474" i="2"/>
  <c r="H1472" i="2"/>
  <c r="K1473" i="2"/>
  <c r="H1468" i="2"/>
  <c r="G1473" i="2"/>
  <c r="E1475" i="2"/>
  <c r="K1465" i="2"/>
  <c r="J1478" i="2"/>
  <c r="I1469" i="2"/>
  <c r="F1472" i="2"/>
  <c r="E1463" i="2"/>
  <c r="H1488" i="2"/>
  <c r="F1470" i="2"/>
  <c r="J1480" i="2"/>
  <c r="I1471" i="2"/>
  <c r="H1484" i="2"/>
  <c r="G1475" i="2"/>
  <c r="G1489" i="2"/>
  <c r="E1471" i="2"/>
  <c r="I5" i="8"/>
  <c r="G4" i="9"/>
  <c r="S1532" i="2"/>
  <c r="O1558" i="2"/>
  <c r="S1560" i="2"/>
  <c r="Q1542" i="2"/>
  <c r="P1555" i="2"/>
  <c r="N1537" i="2"/>
  <c r="R1539" i="2"/>
  <c r="S1538" i="2"/>
  <c r="R1543" i="2"/>
  <c r="S1558" i="2"/>
  <c r="Q1540" i="2"/>
  <c r="O1552" i="2"/>
  <c r="P1551" i="2"/>
  <c r="R1557" i="2"/>
  <c r="N1535" i="2"/>
  <c r="R1545" i="2"/>
  <c r="S1540" i="2"/>
  <c r="O1536" i="2"/>
  <c r="P1549" i="2"/>
  <c r="P1539" i="2"/>
  <c r="P1537" i="2"/>
  <c r="Q1550" i="2"/>
  <c r="Q1556" i="2"/>
  <c r="Q1554" i="2"/>
  <c r="R1553" i="2"/>
  <c r="O1556" i="2"/>
  <c r="N1533" i="2"/>
  <c r="R1541" i="2"/>
  <c r="O1544" i="2"/>
  <c r="R1561" i="2"/>
  <c r="P1543" i="2"/>
  <c r="O1548" i="2"/>
  <c r="Q1536" i="2"/>
  <c r="N1545" i="2"/>
  <c r="R1547" i="2"/>
  <c r="Q1560" i="2"/>
  <c r="P1535" i="2"/>
  <c r="Q1546" i="2"/>
  <c r="N1555" i="2"/>
  <c r="R1533" i="2"/>
  <c r="N1549" i="2"/>
  <c r="R1551" i="2"/>
  <c r="O1532" i="2"/>
  <c r="O1546" i="2"/>
  <c r="S1548" i="2"/>
  <c r="N1557" i="2"/>
  <c r="S1552" i="2"/>
  <c r="R1535" i="2"/>
  <c r="R1549" i="2"/>
  <c r="P1561" i="2"/>
  <c r="N1543" i="2"/>
  <c r="O1540" i="2"/>
  <c r="R1555" i="2"/>
  <c r="P1559" i="2"/>
  <c r="N1559" i="2"/>
  <c r="S1534" i="2"/>
  <c r="R1537" i="2"/>
  <c r="Q1534" i="2"/>
  <c r="N1551" i="2"/>
  <c r="S1554" i="2"/>
  <c r="S1536" i="2"/>
  <c r="S1542" i="2"/>
  <c r="Q1544" i="2"/>
  <c r="N1547" i="2"/>
  <c r="S1550" i="2"/>
  <c r="P1553" i="2"/>
  <c r="Q1532" i="2"/>
  <c r="Q1552" i="2"/>
  <c r="P1557" i="2"/>
  <c r="N1539" i="2"/>
  <c r="O1554" i="2"/>
  <c r="S1556" i="2"/>
  <c r="Q1538" i="2"/>
  <c r="O1542" i="2"/>
  <c r="N1553" i="2"/>
  <c r="O1550" i="2"/>
  <c r="S894" i="2"/>
  <c r="S1703" i="2" s="1"/>
  <c r="J1274" i="2"/>
  <c r="J1344" i="2" s="1"/>
  <c r="M1410" i="2" l="1"/>
  <c r="M1587" i="2" s="1"/>
  <c r="E1662" i="2"/>
  <c r="AG1410" i="2"/>
  <c r="AG1587" i="2" s="1"/>
  <c r="E1654" i="2"/>
  <c r="I1618" i="2"/>
  <c r="AH1417" i="2"/>
  <c r="AH1594" i="2" s="1"/>
  <c r="H1627" i="2"/>
  <c r="Q1412" i="2"/>
  <c r="Q1589" i="2" s="1"/>
  <c r="AH1411" i="2"/>
  <c r="AH1588" i="2" s="1"/>
  <c r="H1651" i="2"/>
  <c r="E1618" i="2"/>
  <c r="S1418" i="2"/>
  <c r="S1595" i="2" s="1"/>
  <c r="U1419" i="2"/>
  <c r="U1596" i="2" s="1"/>
  <c r="J1655" i="2"/>
  <c r="AH1333" i="2"/>
  <c r="AH1368" i="2" s="1"/>
  <c r="AH1403" i="2" s="1"/>
  <c r="AH1580" i="2" s="1"/>
  <c r="AH1615" i="2"/>
  <c r="I1271" i="2"/>
  <c r="I1341" i="2" s="1"/>
  <c r="Q1410" i="2"/>
  <c r="Q1587" i="2" s="1"/>
  <c r="R1409" i="2"/>
  <c r="R1586" i="2" s="1"/>
  <c r="E1652" i="2"/>
  <c r="AG1346" i="2"/>
  <c r="AG1381" i="2" s="1"/>
  <c r="AG1452" i="2" s="1"/>
  <c r="AG1628" i="2"/>
  <c r="H1268" i="2"/>
  <c r="H1338" i="2" s="1"/>
  <c r="AG1398" i="2"/>
  <c r="AG1575" i="2" s="1"/>
  <c r="N1391" i="2"/>
  <c r="N1568" i="2" s="1"/>
  <c r="I1185" i="2"/>
  <c r="I1220" i="2" s="1"/>
  <c r="I1466" i="2" s="1"/>
  <c r="S1330" i="2"/>
  <c r="S1365" i="2" s="1"/>
  <c r="S1436" i="2" s="1"/>
  <c r="S1612" i="2"/>
  <c r="R1393" i="2"/>
  <c r="R1570" i="2" s="1"/>
  <c r="H1639" i="2"/>
  <c r="E1610" i="2"/>
  <c r="H1471" i="2"/>
  <c r="H1260" i="2"/>
  <c r="H1330" i="2" s="1"/>
  <c r="H1647" i="2"/>
  <c r="AF1399" i="2"/>
  <c r="AF1576" i="2" s="1"/>
  <c r="AH1397" i="2"/>
  <c r="AH1574" i="2" s="1"/>
  <c r="V1402" i="2"/>
  <c r="V1579" i="2" s="1"/>
  <c r="N1401" i="2"/>
  <c r="N1578" i="2" s="1"/>
  <c r="P1391" i="2"/>
  <c r="P1568" i="2" s="1"/>
  <c r="H1643" i="2"/>
  <c r="AC1400" i="2"/>
  <c r="AC1577" i="2" s="1"/>
  <c r="I1251" i="2"/>
  <c r="I1321" i="2" s="1"/>
  <c r="U1331" i="2"/>
  <c r="U1366" i="2" s="1"/>
  <c r="U1401" i="2" s="1"/>
  <c r="U1578" i="2" s="1"/>
  <c r="U1613" i="2"/>
  <c r="AG1392" i="2"/>
  <c r="AG1569" i="2" s="1"/>
  <c r="V1394" i="2"/>
  <c r="V1571" i="2" s="1"/>
  <c r="H1645" i="2"/>
  <c r="F1659" i="2"/>
  <c r="E1638" i="2"/>
  <c r="N1323" i="2"/>
  <c r="N1358" i="2" s="1"/>
  <c r="N1429" i="2" s="1"/>
  <c r="N1407" i="2"/>
  <c r="N1584" i="2" s="1"/>
  <c r="E1275" i="2"/>
  <c r="E1345" i="2" s="1"/>
  <c r="H1264" i="2"/>
  <c r="H1334" i="2" s="1"/>
  <c r="E1656" i="2"/>
  <c r="J1657" i="2"/>
  <c r="J1661" i="2"/>
  <c r="E1666" i="2"/>
  <c r="H1276" i="2"/>
  <c r="H1346" i="2" s="1"/>
  <c r="I1632" i="2"/>
  <c r="F1627" i="2"/>
  <c r="AF1397" i="2"/>
  <c r="AF1574" i="2" s="1"/>
  <c r="AE1414" i="2"/>
  <c r="AE1591" i="2" s="1"/>
  <c r="AA1347" i="2"/>
  <c r="AA1382" i="2" s="1"/>
  <c r="AA1417" i="2" s="1"/>
  <c r="AA1594" i="2" s="1"/>
  <c r="AA1629" i="2"/>
  <c r="J1623" i="2"/>
  <c r="O1410" i="2"/>
  <c r="O1587" i="2" s="1"/>
  <c r="X1392" i="2"/>
  <c r="X1569" i="2" s="1"/>
  <c r="E1251" i="2"/>
  <c r="E1321" i="2" s="1"/>
  <c r="E1356" i="2" s="1"/>
  <c r="N1403" i="2"/>
  <c r="N1580" i="2" s="1"/>
  <c r="Y1401" i="2"/>
  <c r="Y1578" i="2" s="1"/>
  <c r="E1189" i="2"/>
  <c r="E1224" i="2" s="1"/>
  <c r="E1470" i="2" s="1"/>
  <c r="E1646" i="2"/>
  <c r="H1252" i="2"/>
  <c r="H1322" i="2" s="1"/>
  <c r="F1629" i="2"/>
  <c r="U1403" i="2"/>
  <c r="U1580" i="2" s="1"/>
  <c r="Q1394" i="2"/>
  <c r="Q1571" i="2" s="1"/>
  <c r="AF1391" i="2"/>
  <c r="AF1568" i="2" s="1"/>
  <c r="G1654" i="2"/>
  <c r="E1632" i="2"/>
  <c r="J1631" i="2"/>
  <c r="AC1392" i="2"/>
  <c r="AC1569" i="2" s="1"/>
  <c r="I1622" i="2"/>
  <c r="P1397" i="2"/>
  <c r="P1574" i="2" s="1"/>
  <c r="N1399" i="2"/>
  <c r="N1576" i="2" s="1"/>
  <c r="O1416" i="2"/>
  <c r="O1593" i="2" s="1"/>
  <c r="E1642" i="2"/>
  <c r="AC1334" i="2"/>
  <c r="AC1369" i="2" s="1"/>
  <c r="AC1404" i="2" s="1"/>
  <c r="AC1581" i="2" s="1"/>
  <c r="AC1616" i="2"/>
  <c r="N1419" i="2"/>
  <c r="N1596" i="2" s="1"/>
  <c r="AE1412" i="2"/>
  <c r="AE1589" i="2" s="1"/>
  <c r="AC1412" i="2"/>
  <c r="AC1589" i="2" s="1"/>
  <c r="F1200" i="2"/>
  <c r="F1235" i="2" s="1"/>
  <c r="F1481" i="2" s="1"/>
  <c r="F1657" i="2"/>
  <c r="AH1409" i="2"/>
  <c r="AH1586" i="2" s="1"/>
  <c r="AF1339" i="2"/>
  <c r="AF1374" i="2" s="1"/>
  <c r="AF1409" i="2" s="1"/>
  <c r="AF1586" i="2" s="1"/>
  <c r="AF1621" i="2"/>
  <c r="I1207" i="2"/>
  <c r="I1664" i="2"/>
  <c r="AA1339" i="2"/>
  <c r="AA1621" i="2"/>
  <c r="O1418" i="2"/>
  <c r="O1595" i="2" s="1"/>
  <c r="AG1414" i="2"/>
  <c r="AG1591" i="2" s="1"/>
  <c r="AE1416" i="2"/>
  <c r="AE1593" i="2" s="1"/>
  <c r="Y1409" i="2"/>
  <c r="Y1586" i="2" s="1"/>
  <c r="Q1402" i="2"/>
  <c r="Q1579" i="2" s="1"/>
  <c r="Q1406" i="2"/>
  <c r="Q1583" i="2" s="1"/>
  <c r="R1403" i="2"/>
  <c r="R1580" i="2" s="1"/>
  <c r="X1404" i="2"/>
  <c r="X1581" i="2" s="1"/>
  <c r="H1192" i="2"/>
  <c r="H1227" i="2" s="1"/>
  <c r="H1473" i="2" s="1"/>
  <c r="H1649" i="2"/>
  <c r="I1273" i="2"/>
  <c r="I1343" i="2" s="1"/>
  <c r="R1405" i="2"/>
  <c r="R1582" i="2" s="1"/>
  <c r="Y1403" i="2"/>
  <c r="Y1580" i="2" s="1"/>
  <c r="AD1395" i="2"/>
  <c r="AD1572" i="2" s="1"/>
  <c r="I1199" i="2"/>
  <c r="I1656" i="2"/>
  <c r="K1654" i="2"/>
  <c r="E1269" i="2"/>
  <c r="E1339" i="2" s="1"/>
  <c r="E1374" i="2" s="1"/>
  <c r="E1445" i="2" s="1"/>
  <c r="AI1410" i="2"/>
  <c r="AI1587" i="2" s="1"/>
  <c r="G1642" i="2"/>
  <c r="J1270" i="2"/>
  <c r="J1340" i="2" s="1"/>
  <c r="Q1408" i="2"/>
  <c r="Q1585" i="2" s="1"/>
  <c r="AF1407" i="2"/>
  <c r="AF1584" i="2" s="1"/>
  <c r="S1394" i="2"/>
  <c r="S1571" i="2" s="1"/>
  <c r="V1392" i="2"/>
  <c r="V1569" i="2" s="1"/>
  <c r="J1651" i="2"/>
  <c r="R1419" i="2"/>
  <c r="R1596" i="2" s="1"/>
  <c r="I1267" i="2"/>
  <c r="I1337" i="2" s="1"/>
  <c r="I1372" i="2" s="1"/>
  <c r="I1443" i="2" s="1"/>
  <c r="AC1398" i="2"/>
  <c r="AC1575" i="2" s="1"/>
  <c r="R1399" i="2"/>
  <c r="R1576" i="2" s="1"/>
  <c r="E1644" i="2"/>
  <c r="I1191" i="2"/>
  <c r="I1226" i="2" s="1"/>
  <c r="I1472" i="2" s="1"/>
  <c r="I1648" i="2"/>
  <c r="S1392" i="2"/>
  <c r="S1569" i="2" s="1"/>
  <c r="M1402" i="2"/>
  <c r="M1579" i="2" s="1"/>
  <c r="X1418" i="2"/>
  <c r="X1595" i="2" s="1"/>
  <c r="Z1394" i="2"/>
  <c r="Z1571" i="2" s="1"/>
  <c r="M1412" i="2"/>
  <c r="M1589" i="2" s="1"/>
  <c r="E1267" i="2"/>
  <c r="E1337" i="2" s="1"/>
  <c r="H1272" i="2"/>
  <c r="H1342" i="2" s="1"/>
  <c r="G1644" i="2"/>
  <c r="E1626" i="2"/>
  <c r="R1397" i="2"/>
  <c r="R1574" i="2" s="1"/>
  <c r="U1417" i="2"/>
  <c r="U1594" i="2" s="1"/>
  <c r="I1257" i="2"/>
  <c r="I1327" i="2" s="1"/>
  <c r="S1404" i="2"/>
  <c r="S1581" i="2" s="1"/>
  <c r="H1258" i="2"/>
  <c r="H1328" i="2" s="1"/>
  <c r="H1363" i="2" s="1"/>
  <c r="H1434" i="2" s="1"/>
  <c r="E1207" i="2"/>
  <c r="E1242" i="2" s="1"/>
  <c r="E1488" i="2" s="1"/>
  <c r="E1664" i="2"/>
  <c r="I1614" i="2"/>
  <c r="E1628" i="2"/>
  <c r="AE1404" i="2"/>
  <c r="AE1581" i="2" s="1"/>
  <c r="AF1413" i="2"/>
  <c r="AF1590" i="2" s="1"/>
  <c r="M1392" i="2"/>
  <c r="M1569" i="2" s="1"/>
  <c r="E1624" i="2"/>
  <c r="I1626" i="2"/>
  <c r="O1400" i="2"/>
  <c r="O1577" i="2" s="1"/>
  <c r="P1409" i="2"/>
  <c r="P1586" i="2" s="1"/>
  <c r="N1411" i="2"/>
  <c r="N1588" i="2" s="1"/>
  <c r="AD1401" i="2"/>
  <c r="AD1578" i="2" s="1"/>
  <c r="AE1400" i="2"/>
  <c r="AE1577" i="2" s="1"/>
  <c r="Z1410" i="2"/>
  <c r="Z1587" i="2" s="1"/>
  <c r="AH1391" i="2"/>
  <c r="AH1568" i="2" s="1"/>
  <c r="Y1417" i="2"/>
  <c r="Y1594" i="2" s="1"/>
  <c r="AG1416" i="2"/>
  <c r="AG1593" i="2" s="1"/>
  <c r="I1254" i="2"/>
  <c r="J1208" i="2"/>
  <c r="J1665" i="2"/>
  <c r="H1200" i="2"/>
  <c r="H1657" i="2"/>
  <c r="I1183" i="2"/>
  <c r="I1640" i="2"/>
  <c r="H1204" i="2"/>
  <c r="H1661" i="2"/>
  <c r="E1203" i="2"/>
  <c r="E1238" i="2" s="1"/>
  <c r="E1484" i="2" s="1"/>
  <c r="E1660" i="2"/>
  <c r="J1196" i="2"/>
  <c r="J1653" i="2"/>
  <c r="F1276" i="2"/>
  <c r="F1346" i="2" s="1"/>
  <c r="E1622" i="2"/>
  <c r="J1632" i="2"/>
  <c r="R1413" i="2"/>
  <c r="R1590" i="2" s="1"/>
  <c r="AD1399" i="2"/>
  <c r="AD1576" i="2" s="1"/>
  <c r="M1408" i="2"/>
  <c r="M1585" i="2" s="1"/>
  <c r="F1278" i="2"/>
  <c r="F1348" i="2" s="1"/>
  <c r="I1604" i="2"/>
  <c r="F1623" i="2"/>
  <c r="O1394" i="2"/>
  <c r="O1571" i="2" s="1"/>
  <c r="P1415" i="2"/>
  <c r="P1592" i="2" s="1"/>
  <c r="S1406" i="2"/>
  <c r="S1583" i="2" s="1"/>
  <c r="E1263" i="2"/>
  <c r="E1333" i="2" s="1"/>
  <c r="I1259" i="2"/>
  <c r="I1329" i="2" s="1"/>
  <c r="J1647" i="2"/>
  <c r="F1645" i="2"/>
  <c r="G1658" i="2"/>
  <c r="K1644" i="2"/>
  <c r="F1651" i="2"/>
  <c r="F1641" i="2"/>
  <c r="I1608" i="2"/>
  <c r="E1605" i="2"/>
  <c r="P1417" i="2"/>
  <c r="P1594" i="2" s="1"/>
  <c r="S1414" i="2"/>
  <c r="S1591" i="2" s="1"/>
  <c r="R1391" i="2"/>
  <c r="R1568" i="2" s="1"/>
  <c r="Q1396" i="2"/>
  <c r="Q1573" i="2" s="1"/>
  <c r="O1404" i="2"/>
  <c r="O1581" i="2" s="1"/>
  <c r="R1411" i="2"/>
  <c r="R1588" i="2" s="1"/>
  <c r="Q1392" i="2"/>
  <c r="Q1569" i="2" s="1"/>
  <c r="AE1408" i="2"/>
  <c r="AE1585" i="2" s="1"/>
  <c r="AF1401" i="2"/>
  <c r="AF1578" i="2" s="1"/>
  <c r="AH1393" i="2"/>
  <c r="AH1570" i="2" s="1"/>
  <c r="AA1401" i="2"/>
  <c r="AA1578" i="2" s="1"/>
  <c r="E1257" i="2"/>
  <c r="E1609" i="2" s="1"/>
  <c r="Z1392" i="2"/>
  <c r="Z1569" i="2" s="1"/>
  <c r="W1405" i="2"/>
  <c r="W1582" i="2" s="1"/>
  <c r="O1336" i="2"/>
  <c r="O1371" i="2" s="1"/>
  <c r="O1442" i="2" s="1"/>
  <c r="O1618" i="2"/>
  <c r="I1195" i="2"/>
  <c r="I1652" i="2"/>
  <c r="I1193" i="2"/>
  <c r="I1650" i="2"/>
  <c r="E1191" i="2"/>
  <c r="E1226" i="2" s="1"/>
  <c r="E1472" i="2" s="1"/>
  <c r="E1648" i="2"/>
  <c r="H1278" i="2"/>
  <c r="H1348" i="2" s="1"/>
  <c r="AF1393" i="2"/>
  <c r="AF1570" i="2" s="1"/>
  <c r="W1395" i="2"/>
  <c r="W1572" i="2" s="1"/>
  <c r="AF1403" i="2"/>
  <c r="AF1580" i="2" s="1"/>
  <c r="M1416" i="2"/>
  <c r="M1593" i="2" s="1"/>
  <c r="W1337" i="2"/>
  <c r="W1372" i="2" s="1"/>
  <c r="W1407" i="2" s="1"/>
  <c r="W1584" i="2" s="1"/>
  <c r="W1619" i="2"/>
  <c r="F1204" i="2"/>
  <c r="F1661" i="2"/>
  <c r="F1268" i="2"/>
  <c r="F1338" i="2" s="1"/>
  <c r="J1268" i="2"/>
  <c r="J1338" i="2" s="1"/>
  <c r="J1373" i="2" s="1"/>
  <c r="J1444" i="2" s="1"/>
  <c r="N1395" i="2"/>
  <c r="N1572" i="2" s="1"/>
  <c r="AE1392" i="2"/>
  <c r="AE1569" i="2" s="1"/>
  <c r="P1393" i="2"/>
  <c r="P1570" i="2" s="1"/>
  <c r="I1205" i="2"/>
  <c r="I1240" i="2" s="1"/>
  <c r="I1486" i="2" s="1"/>
  <c r="I1662" i="2"/>
  <c r="E1255" i="2"/>
  <c r="E1325" i="2" s="1"/>
  <c r="E1271" i="2"/>
  <c r="E1341" i="2" s="1"/>
  <c r="F1272" i="2"/>
  <c r="F1342" i="2" s="1"/>
  <c r="N1409" i="2"/>
  <c r="N1586" i="2" s="1"/>
  <c r="AI1406" i="2"/>
  <c r="AI1583" i="2" s="1"/>
  <c r="AC1416" i="2"/>
  <c r="AC1593" i="2" s="1"/>
  <c r="AH1415" i="2"/>
  <c r="AH1592" i="2" s="1"/>
  <c r="AG1400" i="2"/>
  <c r="AG1577" i="2" s="1"/>
  <c r="AA1337" i="2"/>
  <c r="AA1372" i="2" s="1"/>
  <c r="AA1407" i="2" s="1"/>
  <c r="AA1584" i="2" s="1"/>
  <c r="AA1619" i="2"/>
  <c r="F1196" i="2"/>
  <c r="F1231" i="2" s="1"/>
  <c r="F1477" i="2" s="1"/>
  <c r="F1653" i="2"/>
  <c r="K1656" i="2"/>
  <c r="K1666" i="2"/>
  <c r="K1638" i="2"/>
  <c r="K1660" i="2"/>
  <c r="G1666" i="2"/>
  <c r="K1650" i="2"/>
  <c r="K1652" i="2"/>
  <c r="G1638" i="2"/>
  <c r="K1664" i="2"/>
  <c r="F1639" i="2"/>
  <c r="K1646" i="2"/>
  <c r="S1396" i="2"/>
  <c r="S1573" i="2" s="1"/>
  <c r="H1254" i="2"/>
  <c r="H1324" i="2" s="1"/>
  <c r="H1359" i="2" s="1"/>
  <c r="H1430" i="2" s="1"/>
  <c r="S1410" i="2"/>
  <c r="S1587" i="2" s="1"/>
  <c r="Q1404" i="2"/>
  <c r="Q1581" i="2" s="1"/>
  <c r="Q1416" i="2"/>
  <c r="Q1593" i="2" s="1"/>
  <c r="N1415" i="2"/>
  <c r="N1592" i="2" s="1"/>
  <c r="N1417" i="2"/>
  <c r="N1594" i="2" s="1"/>
  <c r="R1417" i="2"/>
  <c r="R1594" i="2" s="1"/>
  <c r="O1414" i="2"/>
  <c r="O1591" i="2" s="1"/>
  <c r="Q1418" i="2"/>
  <c r="Q1595" i="2" s="1"/>
  <c r="N1397" i="2"/>
  <c r="N1574" i="2" s="1"/>
  <c r="S1416" i="2"/>
  <c r="S1593" i="2" s="1"/>
  <c r="O1402" i="2"/>
  <c r="O1579" i="2" s="1"/>
  <c r="R1401" i="2"/>
  <c r="R1578" i="2" s="1"/>
  <c r="R1407" i="2"/>
  <c r="R1584" i="2" s="1"/>
  <c r="J1272" i="2"/>
  <c r="J1342" i="2" s="1"/>
  <c r="J1377" i="2" s="1"/>
  <c r="J1448" i="2" s="1"/>
  <c r="I1279" i="2"/>
  <c r="I1631" i="2" s="1"/>
  <c r="O1396" i="2"/>
  <c r="O1573" i="2" s="1"/>
  <c r="P1419" i="2"/>
  <c r="P1596" i="2" s="1"/>
  <c r="P1395" i="2"/>
  <c r="P1572" i="2" s="1"/>
  <c r="N1405" i="2"/>
  <c r="N1582" i="2" s="1"/>
  <c r="S1412" i="2"/>
  <c r="S1589" i="2" s="1"/>
  <c r="N1413" i="2"/>
  <c r="N1590" i="2" s="1"/>
  <c r="O1392" i="2"/>
  <c r="O1569" i="2" s="1"/>
  <c r="P1399" i="2"/>
  <c r="P1576" i="2" s="1"/>
  <c r="H1256" i="2"/>
  <c r="H1608" i="2" s="1"/>
  <c r="S1408" i="2"/>
  <c r="S1585" i="2" s="1"/>
  <c r="P1405" i="2"/>
  <c r="P1582" i="2" s="1"/>
  <c r="Q1398" i="2"/>
  <c r="Q1575" i="2" s="1"/>
  <c r="O1412" i="2"/>
  <c r="O1589" i="2" s="1"/>
  <c r="J1641" i="2"/>
  <c r="J1184" i="2"/>
  <c r="J1219" i="2" s="1"/>
  <c r="J1465" i="2" s="1"/>
  <c r="G1652" i="2"/>
  <c r="G1195" i="2"/>
  <c r="G1230" i="2" s="1"/>
  <c r="G1476" i="2" s="1"/>
  <c r="G1662" i="2"/>
  <c r="G1205" i="2"/>
  <c r="G1240" i="2" s="1"/>
  <c r="G1486" i="2" s="1"/>
  <c r="G1664" i="2"/>
  <c r="G1207" i="2"/>
  <c r="G1242" i="2" s="1"/>
  <c r="G1488" i="2" s="1"/>
  <c r="K1640" i="2"/>
  <c r="K1183" i="2"/>
  <c r="K1218" i="2" s="1"/>
  <c r="K1464" i="2" s="1"/>
  <c r="K1648" i="2"/>
  <c r="K1191" i="2"/>
  <c r="K1226" i="2" s="1"/>
  <c r="K1472" i="2" s="1"/>
  <c r="F1647" i="2"/>
  <c r="F1190" i="2"/>
  <c r="F1225" i="2" s="1"/>
  <c r="F1471" i="2" s="1"/>
  <c r="G1656" i="2"/>
  <c r="G1199" i="2"/>
  <c r="G1234" i="2" s="1"/>
  <c r="G1480" i="2" s="1"/>
  <c r="F1649" i="2"/>
  <c r="F1192" i="2"/>
  <c r="F1227" i="2" s="1"/>
  <c r="F1473" i="2" s="1"/>
  <c r="K1662" i="2"/>
  <c r="K1205" i="2"/>
  <c r="K1240" i="2" s="1"/>
  <c r="K1486" i="2" s="1"/>
  <c r="J1639" i="2"/>
  <c r="J1182" i="2"/>
  <c r="J1217" i="2" s="1"/>
  <c r="J1463" i="2" s="1"/>
  <c r="G1646" i="2"/>
  <c r="G1189" i="2"/>
  <c r="G1224" i="2" s="1"/>
  <c r="G1470" i="2" s="1"/>
  <c r="G1640" i="2"/>
  <c r="G1183" i="2"/>
  <c r="G1218" i="2" s="1"/>
  <c r="G1464" i="2" s="1"/>
  <c r="G1648" i="2"/>
  <c r="G1191" i="2"/>
  <c r="G1226" i="2" s="1"/>
  <c r="G1472" i="2" s="1"/>
  <c r="G1650" i="2"/>
  <c r="G1193" i="2"/>
  <c r="G1228" i="2" s="1"/>
  <c r="G1474" i="2" s="1"/>
  <c r="F1643" i="2"/>
  <c r="F1186" i="2"/>
  <c r="F1221" i="2" s="1"/>
  <c r="F1467" i="2" s="1"/>
  <c r="K1642" i="2"/>
  <c r="K1185" i="2"/>
  <c r="K1220" i="2" s="1"/>
  <c r="K1466" i="2" s="1"/>
  <c r="G1660" i="2"/>
  <c r="G1203" i="2"/>
  <c r="G1238" i="2" s="1"/>
  <c r="G1484" i="2" s="1"/>
  <c r="J1649" i="2"/>
  <c r="J1192" i="2"/>
  <c r="J1227" i="2" s="1"/>
  <c r="J1473" i="2" s="1"/>
  <c r="K1658" i="2"/>
  <c r="K1201" i="2"/>
  <c r="K1236" i="2" s="1"/>
  <c r="K1482" i="2" s="1"/>
  <c r="J1643" i="2"/>
  <c r="J1186" i="2"/>
  <c r="J1221" i="2" s="1"/>
  <c r="J1467" i="2" s="1"/>
  <c r="J1645" i="2"/>
  <c r="J1188" i="2"/>
  <c r="J1223" i="2" s="1"/>
  <c r="J1469" i="2" s="1"/>
  <c r="U1397" i="2"/>
  <c r="U1574" i="2" s="1"/>
  <c r="W1401" i="2"/>
  <c r="W1578" i="2" s="1"/>
  <c r="X1412" i="2"/>
  <c r="X1589" i="2" s="1"/>
  <c r="Z1416" i="2"/>
  <c r="Z1593" i="2" s="1"/>
  <c r="Z1408" i="2"/>
  <c r="Z1585" i="2" s="1"/>
  <c r="V1416" i="2"/>
  <c r="V1593" i="2" s="1"/>
  <c r="U1411" i="2"/>
  <c r="U1588" i="2" s="1"/>
  <c r="X1408" i="2"/>
  <c r="X1585" i="2" s="1"/>
  <c r="W1403" i="2"/>
  <c r="W1580" i="2" s="1"/>
  <c r="Z1398" i="2"/>
  <c r="Z1575" i="2" s="1"/>
  <c r="F1244" i="2"/>
  <c r="F1490" i="2" s="1"/>
  <c r="H1236" i="2"/>
  <c r="H1482" i="2" s="1"/>
  <c r="E1243" i="2"/>
  <c r="E1489" i="2" s="1"/>
  <c r="Z1448" i="2"/>
  <c r="AC1446" i="2"/>
  <c r="AH1437" i="2"/>
  <c r="AD1445" i="2"/>
  <c r="U1427" i="2"/>
  <c r="Y1427" i="2"/>
  <c r="AD1443" i="2"/>
  <c r="W1451" i="2"/>
  <c r="AE1446" i="2"/>
  <c r="AC1430" i="2"/>
  <c r="M1432" i="2"/>
  <c r="Z1438" i="2"/>
  <c r="Z1436" i="2"/>
  <c r="I1233" i="2"/>
  <c r="I1479" i="2" s="1"/>
  <c r="I1237" i="2"/>
  <c r="I1483" i="2" s="1"/>
  <c r="H1245" i="2"/>
  <c r="H1491" i="2" s="1"/>
  <c r="J1238" i="2"/>
  <c r="J1484" i="2" s="1"/>
  <c r="J1240" i="2"/>
  <c r="J1486" i="2" s="1"/>
  <c r="E1227" i="2"/>
  <c r="E1473" i="2" s="1"/>
  <c r="E1279" i="2"/>
  <c r="E1349" i="2" s="1"/>
  <c r="H1266" i="2"/>
  <c r="H1336" i="2" s="1"/>
  <c r="J1276" i="2"/>
  <c r="J1346" i="2" s="1"/>
  <c r="E1265" i="2"/>
  <c r="E1335" i="2" s="1"/>
  <c r="AF1455" i="2"/>
  <c r="J1277" i="2"/>
  <c r="J1347" i="2" s="1"/>
  <c r="I1264" i="2"/>
  <c r="I1334" i="2" s="1"/>
  <c r="M1430" i="2"/>
  <c r="F1245" i="2"/>
  <c r="F1491" i="2" s="1"/>
  <c r="AF1451" i="2"/>
  <c r="M1454" i="2"/>
  <c r="W1433" i="2"/>
  <c r="X1442" i="2"/>
  <c r="Y1451" i="2"/>
  <c r="AI1432" i="2"/>
  <c r="AC1442" i="2"/>
  <c r="AD1451" i="2"/>
  <c r="V1434" i="2"/>
  <c r="X1452" i="2"/>
  <c r="AG1440" i="2"/>
  <c r="M1434" i="2"/>
  <c r="AA1449" i="2"/>
  <c r="AC1438" i="2"/>
  <c r="X1446" i="2"/>
  <c r="V1446" i="2"/>
  <c r="AI1438" i="2"/>
  <c r="AA1429" i="2"/>
  <c r="X1434" i="2"/>
  <c r="Y1443" i="2"/>
  <c r="V1448" i="2"/>
  <c r="AD1427" i="2"/>
  <c r="AH1431" i="2"/>
  <c r="AI1440" i="2"/>
  <c r="AC1450" i="2"/>
  <c r="AG1454" i="2"/>
  <c r="W1435" i="2"/>
  <c r="AA1439" i="2"/>
  <c r="U1449" i="2"/>
  <c r="Y1449" i="2"/>
  <c r="AH1455" i="2"/>
  <c r="Y1429" i="2"/>
  <c r="AA1447" i="2"/>
  <c r="AE1454" i="2"/>
  <c r="V1436" i="2"/>
  <c r="AG1442" i="2"/>
  <c r="AD1455" i="2"/>
  <c r="AC1432" i="2"/>
  <c r="AD1441" i="2"/>
  <c r="AI1454" i="2"/>
  <c r="V1432" i="2"/>
  <c r="X1450" i="2"/>
  <c r="AG1438" i="2"/>
  <c r="M1440" i="2"/>
  <c r="V1442" i="2"/>
  <c r="AE1430" i="2"/>
  <c r="AG1448" i="2"/>
  <c r="M1442" i="2"/>
  <c r="X1430" i="2"/>
  <c r="U1451" i="2"/>
  <c r="AE1432" i="2"/>
  <c r="U1429" i="2"/>
  <c r="W1447" i="2"/>
  <c r="AG1444" i="2"/>
  <c r="Y1435" i="2"/>
  <c r="AA1453" i="2"/>
  <c r="AF1453" i="2"/>
  <c r="W1427" i="2"/>
  <c r="X1436" i="2"/>
  <c r="Z1454" i="2"/>
  <c r="AA1433" i="2"/>
  <c r="I1375" i="2"/>
  <c r="I1446" i="2" s="1"/>
  <c r="I1367" i="2"/>
  <c r="I1438" i="2" s="1"/>
  <c r="I1385" i="2"/>
  <c r="I1456" i="2" s="1"/>
  <c r="I1381" i="2"/>
  <c r="I1452" i="2" s="1"/>
  <c r="F1380" i="2"/>
  <c r="F1415" i="2" s="1"/>
  <c r="F1592" i="2" s="1"/>
  <c r="F1382" i="2"/>
  <c r="F1453" i="2" s="1"/>
  <c r="I1357" i="2"/>
  <c r="I1428" i="2" s="1"/>
  <c r="E1363" i="2"/>
  <c r="E1434" i="2" s="1"/>
  <c r="I1371" i="2"/>
  <c r="I1442" i="2" s="1"/>
  <c r="J1384" i="2"/>
  <c r="J1455" i="2" s="1"/>
  <c r="E1375" i="2"/>
  <c r="E1446" i="2" s="1"/>
  <c r="J1376" i="2"/>
  <c r="J1447" i="2" s="1"/>
  <c r="E1381" i="2"/>
  <c r="E1452" i="2" s="1"/>
  <c r="E1371" i="2"/>
  <c r="E1442" i="2" s="1"/>
  <c r="E1373" i="2"/>
  <c r="E1444" i="2" s="1"/>
  <c r="I1379" i="2"/>
  <c r="I1450" i="2" s="1"/>
  <c r="I1361" i="2"/>
  <c r="I1432" i="2" s="1"/>
  <c r="H1244" i="2"/>
  <c r="H1490" i="2" s="1"/>
  <c r="E1464" i="2"/>
  <c r="P1437" i="2"/>
  <c r="P1443" i="2"/>
  <c r="R1431" i="2"/>
  <c r="O1444" i="2"/>
  <c r="P1447" i="2"/>
  <c r="Q1436" i="2"/>
  <c r="Q1450" i="2"/>
  <c r="R1451" i="2"/>
  <c r="O1434" i="2"/>
  <c r="S1438" i="2"/>
  <c r="P1439" i="2"/>
  <c r="P1449" i="2"/>
  <c r="S1434" i="2"/>
  <c r="E1254" i="2"/>
  <c r="E1324" i="2" s="1"/>
  <c r="AF1431" i="2"/>
  <c r="AH1449" i="2"/>
  <c r="Y1431" i="2"/>
  <c r="Z1440" i="2"/>
  <c r="AI1428" i="2"/>
  <c r="AD1447" i="2"/>
  <c r="AH1443" i="2"/>
  <c r="AA1427" i="2"/>
  <c r="X1432" i="2"/>
  <c r="Y1441" i="2"/>
  <c r="Z1450" i="2"/>
  <c r="W1455" i="2"/>
  <c r="AE1434" i="2"/>
  <c r="AA1455" i="2"/>
  <c r="AI1434" i="2"/>
  <c r="AC1444" i="2"/>
  <c r="AD1453" i="2"/>
  <c r="U1435" i="2"/>
  <c r="V1444" i="2"/>
  <c r="Y1455" i="2"/>
  <c r="AF1441" i="2"/>
  <c r="M1436" i="2"/>
  <c r="Y1433" i="2"/>
  <c r="Z1442" i="2"/>
  <c r="AA1451" i="2"/>
  <c r="AI1430" i="2"/>
  <c r="AD1449" i="2"/>
  <c r="U1431" i="2"/>
  <c r="V1440" i="2"/>
  <c r="W1449" i="2"/>
  <c r="AG1430" i="2"/>
  <c r="AH1439" i="2"/>
  <c r="AI1448" i="2"/>
  <c r="AA1431" i="2"/>
  <c r="U1441" i="2"/>
  <c r="V1450" i="2"/>
  <c r="AD1429" i="2"/>
  <c r="AE1438" i="2"/>
  <c r="AF1447" i="2"/>
  <c r="M1450" i="2"/>
  <c r="W1429" i="2"/>
  <c r="X1438" i="2"/>
  <c r="Y1447" i="2"/>
  <c r="AH1435" i="2"/>
  <c r="AI1444" i="2"/>
  <c r="AC1454" i="2"/>
  <c r="AD1439" i="2"/>
  <c r="AG1432" i="2"/>
  <c r="AH1441" i="2"/>
  <c r="AI1450" i="2"/>
  <c r="Z1432" i="2"/>
  <c r="AA1441" i="2"/>
  <c r="W1453" i="2"/>
  <c r="AI1436" i="2"/>
  <c r="AI1452" i="2"/>
  <c r="AA1435" i="2"/>
  <c r="U1445" i="2"/>
  <c r="V1454" i="2"/>
  <c r="AD1433" i="2"/>
  <c r="AE1442" i="2"/>
  <c r="I1255" i="2"/>
  <c r="I1325" i="2" s="1"/>
  <c r="E1260" i="2"/>
  <c r="F1269" i="2"/>
  <c r="G1278" i="2"/>
  <c r="F1255" i="2"/>
  <c r="F1607" i="2" s="1"/>
  <c r="G1264" i="2"/>
  <c r="H1273" i="2"/>
  <c r="H1251" i="2"/>
  <c r="I1260" i="2"/>
  <c r="I1612" i="2" s="1"/>
  <c r="J1269" i="2"/>
  <c r="K1278" i="2"/>
  <c r="F1259" i="2"/>
  <c r="G1268" i="2"/>
  <c r="G1620" i="2" s="1"/>
  <c r="H1277" i="2"/>
  <c r="E1252" i="2"/>
  <c r="F1261" i="2"/>
  <c r="G1270" i="2"/>
  <c r="G1622" i="2" s="1"/>
  <c r="I1258" i="2"/>
  <c r="J1267" i="2"/>
  <c r="K1276" i="2"/>
  <c r="K1254" i="2"/>
  <c r="K1606" i="2" s="1"/>
  <c r="E1264" i="2"/>
  <c r="F1253" i="2"/>
  <c r="G1262" i="2"/>
  <c r="K1280" i="2"/>
  <c r="K1632" i="2" s="1"/>
  <c r="H1257" i="2"/>
  <c r="J1253" i="2"/>
  <c r="K1262" i="2"/>
  <c r="G1252" i="2"/>
  <c r="G1604" i="2" s="1"/>
  <c r="H1261" i="2"/>
  <c r="G1254" i="2"/>
  <c r="H1263" i="2"/>
  <c r="J1251" i="2"/>
  <c r="J1603" i="2" s="1"/>
  <c r="K1260" i="2"/>
  <c r="F1257" i="2"/>
  <c r="G1266" i="2"/>
  <c r="H1253" i="2"/>
  <c r="H1605" i="2" s="1"/>
  <c r="J1257" i="2"/>
  <c r="K1266" i="2"/>
  <c r="K1252" i="2"/>
  <c r="G1280" i="2"/>
  <c r="G1632" i="2" s="1"/>
  <c r="G1258" i="2"/>
  <c r="H1267" i="2"/>
  <c r="K1256" i="2"/>
  <c r="K1258" i="2"/>
  <c r="K1610" i="2" s="1"/>
  <c r="G1256" i="2"/>
  <c r="H1265" i="2"/>
  <c r="J1261" i="2"/>
  <c r="K1270" i="2"/>
  <c r="K1622" i="2" s="1"/>
  <c r="F1267" i="2"/>
  <c r="G1276" i="2"/>
  <c r="F1273" i="2"/>
  <c r="F1251" i="2"/>
  <c r="F1603" i="2" s="1"/>
  <c r="G1260" i="2"/>
  <c r="H1269" i="2"/>
  <c r="I1278" i="2"/>
  <c r="K1268" i="2"/>
  <c r="K1620" i="2" s="1"/>
  <c r="E1256" i="2"/>
  <c r="G1274" i="2"/>
  <c r="J1263" i="2"/>
  <c r="J1265" i="2"/>
  <c r="J1617" i="2" s="1"/>
  <c r="G1272" i="2"/>
  <c r="H1259" i="2"/>
  <c r="K1264" i="2"/>
  <c r="H1255" i="2"/>
  <c r="H1607" i="2" s="1"/>
  <c r="J1259" i="2"/>
  <c r="F1265" i="2"/>
  <c r="K1272" i="2"/>
  <c r="K1274" i="2"/>
  <c r="K1626" i="2" s="1"/>
  <c r="F1263" i="2"/>
  <c r="J1255" i="2"/>
  <c r="I1603" i="2"/>
  <c r="E1619" i="2"/>
  <c r="J1626" i="2"/>
  <c r="H1373" i="2"/>
  <c r="H1620" i="2"/>
  <c r="H1628" i="2"/>
  <c r="F1628" i="2"/>
  <c r="J1471" i="2"/>
  <c r="K1480" i="2"/>
  <c r="G1466" i="2"/>
  <c r="K1490" i="2"/>
  <c r="F1469" i="2"/>
  <c r="K1462" i="2"/>
  <c r="J1475" i="2"/>
  <c r="K1484" i="2"/>
  <c r="G1482" i="2"/>
  <c r="G1490" i="2"/>
  <c r="G1468" i="2"/>
  <c r="K1474" i="2"/>
  <c r="K1468" i="2"/>
  <c r="K1476" i="2"/>
  <c r="K1478" i="2"/>
  <c r="G1462" i="2"/>
  <c r="F1475" i="2"/>
  <c r="K1488" i="2"/>
  <c r="G1478" i="2"/>
  <c r="F1463" i="2"/>
  <c r="F1465" i="2"/>
  <c r="K1470" i="2"/>
  <c r="N883" i="2"/>
  <c r="N1692" i="2" s="1"/>
  <c r="O872" i="2"/>
  <c r="O1681" i="2" s="1"/>
  <c r="R873" i="2"/>
  <c r="R1682" i="2" s="1"/>
  <c r="P871" i="2"/>
  <c r="P1680" i="2" s="1"/>
  <c r="J5" i="8"/>
  <c r="H4" i="9"/>
  <c r="O882" i="2"/>
  <c r="O1691" i="2" s="1"/>
  <c r="N885" i="2"/>
  <c r="N1694" i="2" s="1"/>
  <c r="O874" i="2"/>
  <c r="O1683" i="2" s="1"/>
  <c r="Q870" i="2"/>
  <c r="Q1679" i="2" s="1"/>
  <c r="S888" i="2"/>
  <c r="S1697" i="2" s="1"/>
  <c r="O886" i="2"/>
  <c r="O1695" i="2" s="1"/>
  <c r="N871" i="2"/>
  <c r="N1680" i="2" s="1"/>
  <c r="P889" i="2"/>
  <c r="P1698" i="2" s="1"/>
  <c r="Q884" i="2"/>
  <c r="Q1693" i="2" s="1"/>
  <c r="Q864" i="2"/>
  <c r="Q1673" i="2" s="1"/>
  <c r="P885" i="2"/>
  <c r="P1694" i="2" s="1"/>
  <c r="S882" i="2"/>
  <c r="S1691" i="2" s="1"/>
  <c r="N879" i="2"/>
  <c r="N1688" i="2" s="1"/>
  <c r="Q876" i="2"/>
  <c r="Q1685" i="2" s="1"/>
  <c r="S874" i="2"/>
  <c r="S1683" i="2" s="1"/>
  <c r="S868" i="2"/>
  <c r="S1677" i="2" s="1"/>
  <c r="S886" i="2"/>
  <c r="S1695" i="2" s="1"/>
  <c r="Q866" i="2"/>
  <c r="Q1675" i="2" s="1"/>
  <c r="R869" i="2"/>
  <c r="R1678" i="2" s="1"/>
  <c r="S866" i="2"/>
  <c r="S1675" i="2" s="1"/>
  <c r="N891" i="2"/>
  <c r="N1700" i="2" s="1"/>
  <c r="P891" i="2"/>
  <c r="P1700" i="2" s="1"/>
  <c r="R887" i="2"/>
  <c r="R1696" i="2" s="1"/>
  <c r="N875" i="2"/>
  <c r="N1684" i="2" s="1"/>
  <c r="P893" i="2"/>
  <c r="P1702" i="2" s="1"/>
  <c r="R881" i="2"/>
  <c r="R1690" i="2" s="1"/>
  <c r="R867" i="2"/>
  <c r="R1676" i="2" s="1"/>
  <c r="S884" i="2"/>
  <c r="S1693" i="2" s="1"/>
  <c r="N889" i="2"/>
  <c r="N1698" i="2" s="1"/>
  <c r="S880" i="2"/>
  <c r="S1689" i="2" s="1"/>
  <c r="O878" i="2"/>
  <c r="O1687" i="2" s="1"/>
  <c r="O864" i="2"/>
  <c r="O1673" i="2" s="1"/>
  <c r="R883" i="2"/>
  <c r="R1692" i="2" s="1"/>
  <c r="N881" i="2"/>
  <c r="N1690" i="2" s="1"/>
  <c r="R865" i="2"/>
  <c r="R1674" i="2" s="1"/>
  <c r="N887" i="2"/>
  <c r="N1696" i="2" s="1"/>
  <c r="Q878" i="2"/>
  <c r="Q1687" i="2" s="1"/>
  <c r="P867" i="2"/>
  <c r="P1676" i="2" s="1"/>
  <c r="Q892" i="2"/>
  <c r="Q1701" i="2" s="1"/>
  <c r="R879" i="2"/>
  <c r="R1688" i="2" s="1"/>
  <c r="N877" i="2"/>
  <c r="N1686" i="2" s="1"/>
  <c r="Q868" i="2"/>
  <c r="Q1677" i="2" s="1"/>
  <c r="O880" i="2"/>
  <c r="O1689" i="2" s="1"/>
  <c r="P875" i="2"/>
  <c r="P1684" i="2" s="1"/>
  <c r="R893" i="2"/>
  <c r="R1702" i="2" s="1"/>
  <c r="O876" i="2"/>
  <c r="O1685" i="2" s="1"/>
  <c r="N865" i="2"/>
  <c r="N1674" i="2" s="1"/>
  <c r="O888" i="2"/>
  <c r="O1697" i="2" s="1"/>
  <c r="R885" i="2"/>
  <c r="R1694" i="2" s="1"/>
  <c r="Q886" i="2"/>
  <c r="Q1695" i="2" s="1"/>
  <c r="Q888" i="2"/>
  <c r="Q1697" i="2" s="1"/>
  <c r="Q882" i="2"/>
  <c r="Q1691" i="2" s="1"/>
  <c r="P869" i="2"/>
  <c r="P1678" i="2" s="1"/>
  <c r="P881" i="2"/>
  <c r="P1690" i="2" s="1"/>
  <c r="O868" i="2"/>
  <c r="O1677" i="2" s="1"/>
  <c r="S872" i="2"/>
  <c r="S1681" i="2" s="1"/>
  <c r="R877" i="2"/>
  <c r="R1686" i="2" s="1"/>
  <c r="N867" i="2"/>
  <c r="N1676" i="2" s="1"/>
  <c r="R889" i="2"/>
  <c r="R1698" i="2" s="1"/>
  <c r="P883" i="2"/>
  <c r="P1692" i="2" s="1"/>
  <c r="O884" i="2"/>
  <c r="O1693" i="2" s="1"/>
  <c r="Q872" i="2"/>
  <c r="Q1681" i="2" s="1"/>
  <c r="S890" i="2"/>
  <c r="S1699" i="2" s="1"/>
  <c r="R875" i="2"/>
  <c r="R1684" i="2" s="1"/>
  <c r="S870" i="2"/>
  <c r="S1679" i="2" s="1"/>
  <c r="R871" i="2"/>
  <c r="R1680" i="2" s="1"/>
  <c r="N869" i="2"/>
  <c r="N1678" i="2" s="1"/>
  <c r="P887" i="2"/>
  <c r="P1696" i="2" s="1"/>
  <c r="Q874" i="2"/>
  <c r="Q1683" i="2" s="1"/>
  <c r="S892" i="2"/>
  <c r="S1701" i="2" s="1"/>
  <c r="O890" i="2"/>
  <c r="O1699" i="2" s="1"/>
  <c r="S864" i="2"/>
  <c r="S1673" i="2" s="1"/>
  <c r="E1412" i="2"/>
  <c r="E1589" i="2" s="1"/>
  <c r="F1411" i="2"/>
  <c r="F1588" i="2" s="1"/>
  <c r="E1420" i="2"/>
  <c r="E1597" i="2" s="1"/>
  <c r="E1414" i="2"/>
  <c r="E1591" i="2" s="1"/>
  <c r="H1415" i="2"/>
  <c r="H1592" i="2" s="1"/>
  <c r="J1420" i="2"/>
  <c r="J1597" i="2" s="1"/>
  <c r="E1393" i="2"/>
  <c r="E1570" i="2" s="1"/>
  <c r="E1623" i="2" l="1"/>
  <c r="F1630" i="2"/>
  <c r="H1616" i="2"/>
  <c r="I1623" i="2"/>
  <c r="F1270" i="2"/>
  <c r="F1340" i="2" s="1"/>
  <c r="E1627" i="2"/>
  <c r="E1416" i="2"/>
  <c r="E1593" i="2" s="1"/>
  <c r="H1624" i="2"/>
  <c r="S1400" i="2"/>
  <c r="S1577" i="2" s="1"/>
  <c r="U1437" i="2"/>
  <c r="E1603" i="2"/>
  <c r="H1612" i="2"/>
  <c r="N1393" i="2"/>
  <c r="N1570" i="2" s="1"/>
  <c r="E1259" i="2"/>
  <c r="E1329" i="2" s="1"/>
  <c r="E1364" i="2" s="1"/>
  <c r="E1435" i="2" s="1"/>
  <c r="I1625" i="2"/>
  <c r="J1629" i="2"/>
  <c r="H1610" i="2"/>
  <c r="AC1440" i="2"/>
  <c r="AF1445" i="2"/>
  <c r="F1417" i="2"/>
  <c r="F1594" i="2" s="1"/>
  <c r="J1620" i="2"/>
  <c r="J1624" i="2"/>
  <c r="E1607" i="2"/>
  <c r="I1349" i="2"/>
  <c r="I1384" i="2" s="1"/>
  <c r="I1455" i="2" s="1"/>
  <c r="J1622" i="2"/>
  <c r="I1611" i="2"/>
  <c r="H1606" i="2"/>
  <c r="H1604" i="2"/>
  <c r="I1609" i="2"/>
  <c r="I1619" i="2"/>
  <c r="I1396" i="2"/>
  <c r="I1573" i="2" s="1"/>
  <c r="F1620" i="2"/>
  <c r="I1406" i="2"/>
  <c r="I1583" i="2" s="1"/>
  <c r="H1326" i="2"/>
  <c r="I1410" i="2"/>
  <c r="I1587" i="2" s="1"/>
  <c r="E1277" i="2"/>
  <c r="E1629" i="2" s="1"/>
  <c r="AA1374" i="2"/>
  <c r="AA1445" i="2" s="1"/>
  <c r="I1242" i="2"/>
  <c r="I1488" i="2" s="1"/>
  <c r="I1414" i="2"/>
  <c r="I1591" i="2" s="1"/>
  <c r="H1262" i="2"/>
  <c r="I1402" i="2"/>
  <c r="I1579" i="2" s="1"/>
  <c r="O1406" i="2"/>
  <c r="O1583" i="2" s="1"/>
  <c r="AA1443" i="2"/>
  <c r="I1261" i="2"/>
  <c r="I1331" i="2" s="1"/>
  <c r="I1366" i="2" s="1"/>
  <c r="I1437" i="2" s="1"/>
  <c r="E1621" i="2"/>
  <c r="I1234" i="2"/>
  <c r="I1480" i="2" s="1"/>
  <c r="E1327" i="2"/>
  <c r="E1362" i="2" s="1"/>
  <c r="E1433" i="2" s="1"/>
  <c r="H1394" i="2"/>
  <c r="H1571" i="2" s="1"/>
  <c r="E1261" i="2"/>
  <c r="E1613" i="2" s="1"/>
  <c r="H1630" i="2"/>
  <c r="E1273" i="2"/>
  <c r="F1266" i="2"/>
  <c r="I1324" i="2"/>
  <c r="I1359" i="2" s="1"/>
  <c r="I1430" i="2" s="1"/>
  <c r="I1606" i="2"/>
  <c r="I1228" i="2"/>
  <c r="I1474" i="2" s="1"/>
  <c r="I1218" i="2"/>
  <c r="I1464" i="2" s="1"/>
  <c r="J1243" i="2"/>
  <c r="J1489" i="2" s="1"/>
  <c r="I1230" i="2"/>
  <c r="I1476" i="2" s="1"/>
  <c r="J1231" i="2"/>
  <c r="J1477" i="2" s="1"/>
  <c r="H1239" i="2"/>
  <c r="H1485" i="2" s="1"/>
  <c r="H1235" i="2"/>
  <c r="H1481" i="2" s="1"/>
  <c r="E1615" i="2"/>
  <c r="F1624" i="2"/>
  <c r="I1275" i="2"/>
  <c r="W1443" i="2"/>
  <c r="F1239" i="2"/>
  <c r="F1485" i="2" s="1"/>
  <c r="J1419" i="2"/>
  <c r="J1596" i="2" s="1"/>
  <c r="I1420" i="2"/>
  <c r="I1597" i="2" s="1"/>
  <c r="I1616" i="2"/>
  <c r="J1607" i="2"/>
  <c r="J1325" i="2"/>
  <c r="J1360" i="2" s="1"/>
  <c r="J1431" i="2" s="1"/>
  <c r="F1615" i="2"/>
  <c r="F1333" i="2"/>
  <c r="F1368" i="2" s="1"/>
  <c r="F1439" i="2" s="1"/>
  <c r="K1344" i="2"/>
  <c r="K1379" i="2" s="1"/>
  <c r="K1450" i="2" s="1"/>
  <c r="K1624" i="2"/>
  <c r="K1342" i="2"/>
  <c r="K1377" i="2" s="1"/>
  <c r="K1448" i="2" s="1"/>
  <c r="F1617" i="2"/>
  <c r="F1335" i="2"/>
  <c r="F1370" i="2" s="1"/>
  <c r="J1611" i="2"/>
  <c r="J1329" i="2"/>
  <c r="J1364" i="2" s="1"/>
  <c r="J1435" i="2" s="1"/>
  <c r="H1325" i="2"/>
  <c r="H1360" i="2" s="1"/>
  <c r="H1431" i="2" s="1"/>
  <c r="K1616" i="2"/>
  <c r="K1334" i="2"/>
  <c r="K1369" i="2" s="1"/>
  <c r="K1440" i="2" s="1"/>
  <c r="H1611" i="2"/>
  <c r="H1329" i="2"/>
  <c r="H1364" i="2" s="1"/>
  <c r="H1435" i="2" s="1"/>
  <c r="G1624" i="2"/>
  <c r="G1342" i="2"/>
  <c r="G1377" i="2" s="1"/>
  <c r="G1448" i="2" s="1"/>
  <c r="J1335" i="2"/>
  <c r="J1370" i="2" s="1"/>
  <c r="J1441" i="2" s="1"/>
  <c r="J1615" i="2"/>
  <c r="J1333" i="2"/>
  <c r="J1368" i="2" s="1"/>
  <c r="J1439" i="2" s="1"/>
  <c r="G1626" i="2"/>
  <c r="G1344" i="2"/>
  <c r="G1379" i="2" s="1"/>
  <c r="G1450" i="2" s="1"/>
  <c r="E1608" i="2"/>
  <c r="E1326" i="2"/>
  <c r="E1361" i="2" s="1"/>
  <c r="E1432" i="2" s="1"/>
  <c r="K1338" i="2"/>
  <c r="K1373" i="2" s="1"/>
  <c r="K1444" i="2" s="1"/>
  <c r="I1630" i="2"/>
  <c r="I1348" i="2"/>
  <c r="I1383" i="2" s="1"/>
  <c r="I1454" i="2" s="1"/>
  <c r="H1621" i="2"/>
  <c r="H1339" i="2"/>
  <c r="H1374" i="2" s="1"/>
  <c r="H1445" i="2" s="1"/>
  <c r="G1612" i="2"/>
  <c r="G1330" i="2"/>
  <c r="G1365" i="2" s="1"/>
  <c r="G1436" i="2" s="1"/>
  <c r="F1321" i="2"/>
  <c r="F1356" i="2" s="1"/>
  <c r="F1427" i="2" s="1"/>
  <c r="F1625" i="2"/>
  <c r="F1343" i="2"/>
  <c r="F1378" i="2" s="1"/>
  <c r="F1449" i="2" s="1"/>
  <c r="G1628" i="2"/>
  <c r="G1346" i="2"/>
  <c r="G1381" i="2" s="1"/>
  <c r="G1452" i="2" s="1"/>
  <c r="F1619" i="2"/>
  <c r="F1337" i="2"/>
  <c r="F1372" i="2" s="1"/>
  <c r="F1443" i="2" s="1"/>
  <c r="K1340" i="2"/>
  <c r="K1375" i="2" s="1"/>
  <c r="K1446" i="2" s="1"/>
  <c r="J1613" i="2"/>
  <c r="J1331" i="2"/>
  <c r="J1366" i="2" s="1"/>
  <c r="J1437" i="2" s="1"/>
  <c r="H1617" i="2"/>
  <c r="H1335" i="2"/>
  <c r="H1370" i="2" s="1"/>
  <c r="H1441" i="2" s="1"/>
  <c r="G1608" i="2"/>
  <c r="G1326" i="2"/>
  <c r="G1361" i="2" s="1"/>
  <c r="G1432" i="2" s="1"/>
  <c r="K1328" i="2"/>
  <c r="K1363" i="2" s="1"/>
  <c r="K1434" i="2" s="1"/>
  <c r="K1608" i="2"/>
  <c r="K1326" i="2"/>
  <c r="K1361" i="2" s="1"/>
  <c r="K1432" i="2" s="1"/>
  <c r="H1619" i="2"/>
  <c r="H1337" i="2"/>
  <c r="H1372" i="2" s="1"/>
  <c r="H1443" i="2" s="1"/>
  <c r="G1610" i="2"/>
  <c r="G1328" i="2"/>
  <c r="G1363" i="2" s="1"/>
  <c r="G1434" i="2" s="1"/>
  <c r="G1350" i="2"/>
  <c r="G1385" i="2" s="1"/>
  <c r="G1456" i="2" s="1"/>
  <c r="K1604" i="2"/>
  <c r="K1322" i="2"/>
  <c r="K1357" i="2" s="1"/>
  <c r="K1428" i="2" s="1"/>
  <c r="K1618" i="2"/>
  <c r="K1336" i="2"/>
  <c r="K1371" i="2" s="1"/>
  <c r="K1442" i="2" s="1"/>
  <c r="J1609" i="2"/>
  <c r="J1327" i="2"/>
  <c r="J1362" i="2" s="1"/>
  <c r="J1433" i="2" s="1"/>
  <c r="H1323" i="2"/>
  <c r="H1358" i="2" s="1"/>
  <c r="H1429" i="2" s="1"/>
  <c r="G1618" i="2"/>
  <c r="G1336" i="2"/>
  <c r="G1371" i="2" s="1"/>
  <c r="G1442" i="2" s="1"/>
  <c r="F1609" i="2"/>
  <c r="F1327" i="2"/>
  <c r="F1362" i="2" s="1"/>
  <c r="F1433" i="2" s="1"/>
  <c r="K1612" i="2"/>
  <c r="K1330" i="2"/>
  <c r="K1365" i="2" s="1"/>
  <c r="K1436" i="2" s="1"/>
  <c r="J1321" i="2"/>
  <c r="J1356" i="2" s="1"/>
  <c r="J1427" i="2" s="1"/>
  <c r="H1615" i="2"/>
  <c r="H1333" i="2"/>
  <c r="H1368" i="2" s="1"/>
  <c r="H1439" i="2" s="1"/>
  <c r="G1606" i="2"/>
  <c r="G1324" i="2"/>
  <c r="G1359" i="2" s="1"/>
  <c r="G1430" i="2" s="1"/>
  <c r="H1613" i="2"/>
  <c r="H1331" i="2"/>
  <c r="H1366" i="2" s="1"/>
  <c r="H1437" i="2" s="1"/>
  <c r="G1322" i="2"/>
  <c r="G1357" i="2" s="1"/>
  <c r="G1428" i="2" s="1"/>
  <c r="K1614" i="2"/>
  <c r="K1332" i="2"/>
  <c r="K1367" i="2" s="1"/>
  <c r="K1438" i="2" s="1"/>
  <c r="J1605" i="2"/>
  <c r="J1323" i="2"/>
  <c r="J1358" i="2" s="1"/>
  <c r="J1429" i="2" s="1"/>
  <c r="H1609" i="2"/>
  <c r="H1327" i="2"/>
  <c r="H1362" i="2" s="1"/>
  <c r="H1433" i="2" s="1"/>
  <c r="K1350" i="2"/>
  <c r="K1385" i="2" s="1"/>
  <c r="K1456" i="2" s="1"/>
  <c r="G1614" i="2"/>
  <c r="G1332" i="2"/>
  <c r="G1367" i="2" s="1"/>
  <c r="G1438" i="2" s="1"/>
  <c r="F1605" i="2"/>
  <c r="F1323" i="2"/>
  <c r="F1358" i="2" s="1"/>
  <c r="F1429" i="2" s="1"/>
  <c r="E1616" i="2"/>
  <c r="E1334" i="2"/>
  <c r="E1369" i="2" s="1"/>
  <c r="E1440" i="2" s="1"/>
  <c r="K1324" i="2"/>
  <c r="K1359" i="2" s="1"/>
  <c r="K1430" i="2" s="1"/>
  <c r="K1628" i="2"/>
  <c r="K1346" i="2"/>
  <c r="K1381" i="2" s="1"/>
  <c r="K1452" i="2" s="1"/>
  <c r="J1619" i="2"/>
  <c r="J1337" i="2"/>
  <c r="J1372" i="2" s="1"/>
  <c r="J1443" i="2" s="1"/>
  <c r="I1610" i="2"/>
  <c r="I1328" i="2"/>
  <c r="I1363" i="2" s="1"/>
  <c r="I1434" i="2" s="1"/>
  <c r="G1340" i="2"/>
  <c r="G1375" i="2" s="1"/>
  <c r="G1446" i="2" s="1"/>
  <c r="F1613" i="2"/>
  <c r="F1331" i="2"/>
  <c r="F1366" i="2" s="1"/>
  <c r="F1437" i="2" s="1"/>
  <c r="E1604" i="2"/>
  <c r="E1322" i="2"/>
  <c r="E1357" i="2" s="1"/>
  <c r="E1428" i="2" s="1"/>
  <c r="H1629" i="2"/>
  <c r="H1347" i="2"/>
  <c r="H1382" i="2" s="1"/>
  <c r="H1453" i="2" s="1"/>
  <c r="G1338" i="2"/>
  <c r="G1373" i="2" s="1"/>
  <c r="G1444" i="2" s="1"/>
  <c r="F1611" i="2"/>
  <c r="F1329" i="2"/>
  <c r="F1364" i="2" s="1"/>
  <c r="F1435" i="2" s="1"/>
  <c r="K1630" i="2"/>
  <c r="K1348" i="2"/>
  <c r="K1383" i="2" s="1"/>
  <c r="K1454" i="2" s="1"/>
  <c r="J1621" i="2"/>
  <c r="J1339" i="2"/>
  <c r="J1374" i="2" s="1"/>
  <c r="J1445" i="2" s="1"/>
  <c r="I1330" i="2"/>
  <c r="I1365" i="2" s="1"/>
  <c r="I1436" i="2" s="1"/>
  <c r="H1603" i="2"/>
  <c r="H1321" i="2"/>
  <c r="H1356" i="2" s="1"/>
  <c r="H1427" i="2" s="1"/>
  <c r="H1625" i="2"/>
  <c r="H1343" i="2"/>
  <c r="H1378" i="2" s="1"/>
  <c r="H1449" i="2" s="1"/>
  <c r="G1616" i="2"/>
  <c r="G1334" i="2"/>
  <c r="G1369" i="2" s="1"/>
  <c r="G1440" i="2" s="1"/>
  <c r="F1325" i="2"/>
  <c r="F1360" i="2" s="1"/>
  <c r="F1431" i="2" s="1"/>
  <c r="G1630" i="2"/>
  <c r="G1348" i="2"/>
  <c r="G1383" i="2" s="1"/>
  <c r="G1454" i="2" s="1"/>
  <c r="F1621" i="2"/>
  <c r="F1339" i="2"/>
  <c r="F1374" i="2" s="1"/>
  <c r="F1445" i="2" s="1"/>
  <c r="E1612" i="2"/>
  <c r="E1330" i="2"/>
  <c r="E1365" i="2" s="1"/>
  <c r="E1436" i="2" s="1"/>
  <c r="H1271" i="2"/>
  <c r="H1341" i="2" s="1"/>
  <c r="F1279" i="2"/>
  <c r="F1349" i="2" s="1"/>
  <c r="I1272" i="2"/>
  <c r="I1342" i="2" s="1"/>
  <c r="E1278" i="2"/>
  <c r="E1348" i="2" s="1"/>
  <c r="E1617" i="2"/>
  <c r="J1381" i="2"/>
  <c r="J1452" i="2" s="1"/>
  <c r="J1628" i="2"/>
  <c r="E1631" i="2"/>
  <c r="E1384" i="2"/>
  <c r="E1455" i="2" s="1"/>
  <c r="H1618" i="2"/>
  <c r="E1262" i="2"/>
  <c r="E1332" i="2" s="1"/>
  <c r="J1275" i="2"/>
  <c r="J1345" i="2" s="1"/>
  <c r="J1273" i="2"/>
  <c r="J1343" i="2" s="1"/>
  <c r="H1280" i="2"/>
  <c r="H1350" i="2" s="1"/>
  <c r="I1268" i="2"/>
  <c r="I1338" i="2" s="1"/>
  <c r="J1412" i="2"/>
  <c r="J1589" i="2" s="1"/>
  <c r="E1406" i="2"/>
  <c r="E1583" i="2" s="1"/>
  <c r="H1398" i="2"/>
  <c r="H1575" i="2" s="1"/>
  <c r="E1408" i="2"/>
  <c r="E1585" i="2" s="1"/>
  <c r="E1410" i="2"/>
  <c r="E1587" i="2" s="1"/>
  <c r="J1411" i="2"/>
  <c r="J1588" i="2" s="1"/>
  <c r="E1398" i="2"/>
  <c r="E1575" i="2" s="1"/>
  <c r="I1416" i="2"/>
  <c r="I1593" i="2" s="1"/>
  <c r="I1392" i="2"/>
  <c r="I1569" i="2" s="1"/>
  <c r="F1451" i="2"/>
  <c r="F1280" i="2"/>
  <c r="F1350" i="2" s="1"/>
  <c r="I1369" i="2"/>
  <c r="I1440" i="2" s="1"/>
  <c r="J1382" i="2"/>
  <c r="J1453" i="2" s="1"/>
  <c r="E1606" i="2"/>
  <c r="I1378" i="2"/>
  <c r="I1449" i="2" s="1"/>
  <c r="F1381" i="2"/>
  <c r="F1452" i="2" s="1"/>
  <c r="H1381" i="2"/>
  <c r="H1416" i="2" s="1"/>
  <c r="H1593" i="2" s="1"/>
  <c r="I1364" i="2"/>
  <c r="I1435" i="2" s="1"/>
  <c r="H1377" i="2"/>
  <c r="H1412" i="2" s="1"/>
  <c r="H1589" i="2" s="1"/>
  <c r="I1362" i="2"/>
  <c r="I1433" i="2" s="1"/>
  <c r="E1368" i="2"/>
  <c r="E1403" i="2" s="1"/>
  <c r="E1580" i="2" s="1"/>
  <c r="H1365" i="2"/>
  <c r="H1436" i="2" s="1"/>
  <c r="J1375" i="2"/>
  <c r="J1410" i="2" s="1"/>
  <c r="J1587" i="2" s="1"/>
  <c r="F1383" i="2"/>
  <c r="F1418" i="2" s="1"/>
  <c r="F1595" i="2" s="1"/>
  <c r="I1376" i="2"/>
  <c r="I1447" i="2" s="1"/>
  <c r="F1377" i="2"/>
  <c r="F1412" i="2" s="1"/>
  <c r="F1589" i="2" s="1"/>
  <c r="H1357" i="2"/>
  <c r="H1428" i="2" s="1"/>
  <c r="H1383" i="2"/>
  <c r="H1418" i="2" s="1"/>
  <c r="H1595" i="2" s="1"/>
  <c r="E1376" i="2"/>
  <c r="E1411" i="2" s="1"/>
  <c r="E1588" i="2" s="1"/>
  <c r="J1379" i="2"/>
  <c r="J1450" i="2" s="1"/>
  <c r="F1373" i="2"/>
  <c r="F1408" i="2" s="1"/>
  <c r="F1585" i="2" s="1"/>
  <c r="E1360" i="2"/>
  <c r="E1395" i="2" s="1"/>
  <c r="E1572" i="2" s="1"/>
  <c r="H1369" i="2"/>
  <c r="H1440" i="2" s="1"/>
  <c r="E1372" i="2"/>
  <c r="E1407" i="2" s="1"/>
  <c r="E1584" i="2" s="1"/>
  <c r="I1356" i="2"/>
  <c r="I1427" i="2" s="1"/>
  <c r="E1380" i="2"/>
  <c r="E1451" i="2" s="1"/>
  <c r="I1407" i="2"/>
  <c r="I1584" i="2" s="1"/>
  <c r="H1279" i="2"/>
  <c r="H1349" i="2" s="1"/>
  <c r="I1360" i="2"/>
  <c r="I1607" i="2"/>
  <c r="F1256" i="2"/>
  <c r="G1269" i="2"/>
  <c r="G1621" i="2" s="1"/>
  <c r="K1271" i="2"/>
  <c r="G1259" i="2"/>
  <c r="G1277" i="2"/>
  <c r="J1258" i="2"/>
  <c r="G1273" i="2"/>
  <c r="G1261" i="2"/>
  <c r="K1275" i="2"/>
  <c r="K1261" i="2"/>
  <c r="G1265" i="2"/>
  <c r="J1256" i="2"/>
  <c r="J1608" i="2" s="1"/>
  <c r="J1262" i="2"/>
  <c r="K1255" i="2"/>
  <c r="G1263" i="2"/>
  <c r="G1253" i="2"/>
  <c r="G1605" i="2" s="1"/>
  <c r="J1252" i="2"/>
  <c r="F1262" i="2"/>
  <c r="F1260" i="2"/>
  <c r="K1253" i="2"/>
  <c r="K1605" i="2" s="1"/>
  <c r="G1275" i="2"/>
  <c r="J1254" i="2"/>
  <c r="F1441" i="2"/>
  <c r="H1444" i="2"/>
  <c r="E1427" i="2"/>
  <c r="K1259" i="2"/>
  <c r="K1329" i="2" s="1"/>
  <c r="F1254" i="2"/>
  <c r="F1324" i="2" s="1"/>
  <c r="F1252" i="2"/>
  <c r="F1322" i="2" s="1"/>
  <c r="G1267" i="2"/>
  <c r="G1337" i="2" s="1"/>
  <c r="K1277" i="2"/>
  <c r="K1347" i="2" s="1"/>
  <c r="F1264" i="2"/>
  <c r="F1334" i="2" s="1"/>
  <c r="G1251" i="2"/>
  <c r="G1321" i="2" s="1"/>
  <c r="K1267" i="2"/>
  <c r="K1337" i="2" s="1"/>
  <c r="K1265" i="2"/>
  <c r="K1335" i="2" s="1"/>
  <c r="K1257" i="2"/>
  <c r="K1327" i="2" s="1"/>
  <c r="K1263" i="2"/>
  <c r="K1333" i="2" s="1"/>
  <c r="G1257" i="2"/>
  <c r="G1327" i="2" s="1"/>
  <c r="G1279" i="2"/>
  <c r="G1349" i="2" s="1"/>
  <c r="G1271" i="2"/>
  <c r="G1341" i="2" s="1"/>
  <c r="K1273" i="2"/>
  <c r="K1343" i="2" s="1"/>
  <c r="J1264" i="2"/>
  <c r="J1334" i="2" s="1"/>
  <c r="K1251" i="2"/>
  <c r="K1321" i="2" s="1"/>
  <c r="F1258" i="2"/>
  <c r="F1328" i="2" s="1"/>
  <c r="K1279" i="2"/>
  <c r="K1349" i="2" s="1"/>
  <c r="G1255" i="2"/>
  <c r="G1325" i="2" s="1"/>
  <c r="K1269" i="2"/>
  <c r="K1339" i="2" s="1"/>
  <c r="J1260" i="2"/>
  <c r="J1330" i="2" s="1"/>
  <c r="K5" i="8"/>
  <c r="I4" i="9"/>
  <c r="J1408" i="2"/>
  <c r="J1585" i="2" s="1"/>
  <c r="E1409" i="2"/>
  <c r="E1586" i="2" s="1"/>
  <c r="F1622" i="2" l="1"/>
  <c r="I1419" i="2"/>
  <c r="I1596" i="2" s="1"/>
  <c r="E1611" i="2"/>
  <c r="E1347" i="2"/>
  <c r="E1382" i="2" s="1"/>
  <c r="E1453" i="2" s="1"/>
  <c r="I1394" i="2"/>
  <c r="I1571" i="2" s="1"/>
  <c r="E1397" i="2"/>
  <c r="E1574" i="2" s="1"/>
  <c r="AA1409" i="2"/>
  <c r="AA1586" i="2" s="1"/>
  <c r="I1397" i="2"/>
  <c r="I1574" i="2" s="1"/>
  <c r="H1361" i="2"/>
  <c r="H1432" i="2" s="1"/>
  <c r="I1269" i="2"/>
  <c r="I1339" i="2" s="1"/>
  <c r="I1277" i="2"/>
  <c r="I1263" i="2"/>
  <c r="I1615" i="2" s="1"/>
  <c r="H1332" i="2"/>
  <c r="H1367" i="2" s="1"/>
  <c r="H1438" i="2" s="1"/>
  <c r="H1614" i="2"/>
  <c r="I1613" i="2"/>
  <c r="H1270" i="2"/>
  <c r="H1622" i="2" s="1"/>
  <c r="J1414" i="2"/>
  <c r="J1591" i="2" s="1"/>
  <c r="E1419" i="2"/>
  <c r="E1596" i="2" s="1"/>
  <c r="E1331" i="2"/>
  <c r="E1366" i="2" s="1"/>
  <c r="E1437" i="2" s="1"/>
  <c r="J1266" i="2"/>
  <c r="J1336" i="2" s="1"/>
  <c r="I1345" i="2"/>
  <c r="I1627" i="2"/>
  <c r="J1278" i="2"/>
  <c r="E1625" i="2"/>
  <c r="E1343" i="2"/>
  <c r="H1274" i="2"/>
  <c r="I1265" i="2"/>
  <c r="F1618" i="2"/>
  <c r="F1336" i="2"/>
  <c r="I1253" i="2"/>
  <c r="H1392" i="2"/>
  <c r="H1569" i="2" s="1"/>
  <c r="H1400" i="2"/>
  <c r="H1577" i="2" s="1"/>
  <c r="F1274" i="2"/>
  <c r="I1624" i="2"/>
  <c r="J1324" i="2"/>
  <c r="J1359" i="2" s="1"/>
  <c r="J1430" i="2" s="1"/>
  <c r="G1627" i="2"/>
  <c r="G1345" i="2"/>
  <c r="G1380" i="2" s="1"/>
  <c r="G1451" i="2" s="1"/>
  <c r="K1323" i="2"/>
  <c r="K1358" i="2" s="1"/>
  <c r="K1429" i="2" s="1"/>
  <c r="F1612" i="2"/>
  <c r="F1330" i="2"/>
  <c r="F1365" i="2" s="1"/>
  <c r="F1436" i="2" s="1"/>
  <c r="F1332" i="2"/>
  <c r="F1367" i="2" s="1"/>
  <c r="F1438" i="2" s="1"/>
  <c r="J1604" i="2"/>
  <c r="J1322" i="2"/>
  <c r="J1357" i="2" s="1"/>
  <c r="J1428" i="2" s="1"/>
  <c r="G1323" i="2"/>
  <c r="G1358" i="2" s="1"/>
  <c r="G1429" i="2" s="1"/>
  <c r="G1333" i="2"/>
  <c r="G1368" i="2" s="1"/>
  <c r="G1439" i="2" s="1"/>
  <c r="K1325" i="2"/>
  <c r="K1360" i="2" s="1"/>
  <c r="K1431" i="2" s="1"/>
  <c r="J1614" i="2"/>
  <c r="J1332" i="2"/>
  <c r="J1367" i="2" s="1"/>
  <c r="J1438" i="2" s="1"/>
  <c r="J1326" i="2"/>
  <c r="J1361" i="2" s="1"/>
  <c r="J1432" i="2" s="1"/>
  <c r="G1617" i="2"/>
  <c r="G1335" i="2"/>
  <c r="G1370" i="2" s="1"/>
  <c r="G1441" i="2" s="1"/>
  <c r="K1331" i="2"/>
  <c r="K1366" i="2" s="1"/>
  <c r="K1437" i="2" s="1"/>
  <c r="K1627" i="2"/>
  <c r="K1345" i="2"/>
  <c r="K1380" i="2" s="1"/>
  <c r="K1451" i="2" s="1"/>
  <c r="G1331" i="2"/>
  <c r="G1366" i="2" s="1"/>
  <c r="G1437" i="2" s="1"/>
  <c r="G1625" i="2"/>
  <c r="G1343" i="2"/>
  <c r="G1378" i="2" s="1"/>
  <c r="G1449" i="2" s="1"/>
  <c r="J1328" i="2"/>
  <c r="J1363" i="2" s="1"/>
  <c r="J1434" i="2" s="1"/>
  <c r="G1629" i="2"/>
  <c r="G1347" i="2"/>
  <c r="G1382" i="2" s="1"/>
  <c r="G1453" i="2" s="1"/>
  <c r="G1329" i="2"/>
  <c r="G1364" i="2" s="1"/>
  <c r="G1435" i="2" s="1"/>
  <c r="K1623" i="2"/>
  <c r="K1341" i="2"/>
  <c r="K1376" i="2" s="1"/>
  <c r="K1447" i="2" s="1"/>
  <c r="G1339" i="2"/>
  <c r="G1374" i="2" s="1"/>
  <c r="G1445" i="2" s="1"/>
  <c r="F1326" i="2"/>
  <c r="F1361" i="2" s="1"/>
  <c r="F1432" i="2" s="1"/>
  <c r="H1623" i="2"/>
  <c r="F1631" i="2"/>
  <c r="I1377" i="2"/>
  <c r="I1448" i="2" s="1"/>
  <c r="F1608" i="2"/>
  <c r="J1416" i="2"/>
  <c r="J1593" i="2" s="1"/>
  <c r="E1630" i="2"/>
  <c r="E1415" i="2"/>
  <c r="E1592" i="2" s="1"/>
  <c r="J1606" i="2"/>
  <c r="K1613" i="2"/>
  <c r="F1614" i="2"/>
  <c r="G1611" i="2"/>
  <c r="G1613" i="2"/>
  <c r="K1607" i="2"/>
  <c r="J1610" i="2"/>
  <c r="I1413" i="2"/>
  <c r="I1590" i="2" s="1"/>
  <c r="I1620" i="2"/>
  <c r="J1625" i="2"/>
  <c r="E1614" i="2"/>
  <c r="H1371" i="2"/>
  <c r="H1442" i="2" s="1"/>
  <c r="F1375" i="2"/>
  <c r="F1446" i="2" s="1"/>
  <c r="H1632" i="2"/>
  <c r="J1627" i="2"/>
  <c r="E1370" i="2"/>
  <c r="E1441" i="2" s="1"/>
  <c r="J1417" i="2"/>
  <c r="J1594" i="2" s="1"/>
  <c r="F1632" i="2"/>
  <c r="H1404" i="2"/>
  <c r="H1581" i="2" s="1"/>
  <c r="I1391" i="2"/>
  <c r="I1568" i="2" s="1"/>
  <c r="G1615" i="2"/>
  <c r="F1416" i="2"/>
  <c r="F1593" i="2" s="1"/>
  <c r="I1411" i="2"/>
  <c r="I1588" i="2" s="1"/>
  <c r="I1399" i="2"/>
  <c r="I1576" i="2" s="1"/>
  <c r="H1631" i="2"/>
  <c r="I1401" i="2"/>
  <c r="I1578" i="2" s="1"/>
  <c r="E1443" i="2"/>
  <c r="E1431" i="2"/>
  <c r="F1444" i="2"/>
  <c r="E1447" i="2"/>
  <c r="H1454" i="2"/>
  <c r="F1448" i="2"/>
  <c r="F1454" i="2"/>
  <c r="J1446" i="2"/>
  <c r="E1439" i="2"/>
  <c r="H1448" i="2"/>
  <c r="H1452" i="2"/>
  <c r="I1404" i="2"/>
  <c r="I1581" i="2" s="1"/>
  <c r="E1359" i="2"/>
  <c r="E1430" i="2" s="1"/>
  <c r="I1431" i="2"/>
  <c r="J1401" i="2"/>
  <c r="J1578" i="2" s="1"/>
  <c r="K1410" i="2"/>
  <c r="K1587" i="2" s="1"/>
  <c r="F1407" i="2"/>
  <c r="F1584" i="2" s="1"/>
  <c r="G1416" i="2"/>
  <c r="G1593" i="2" s="1"/>
  <c r="F1413" i="2"/>
  <c r="F1590" i="2" s="1"/>
  <c r="F1391" i="2"/>
  <c r="F1568" i="2" s="1"/>
  <c r="G1400" i="2"/>
  <c r="G1577" i="2" s="1"/>
  <c r="H1409" i="2"/>
  <c r="H1586" i="2" s="1"/>
  <c r="I1418" i="2"/>
  <c r="I1595" i="2" s="1"/>
  <c r="K1408" i="2"/>
  <c r="K1585" i="2" s="1"/>
  <c r="E1396" i="2"/>
  <c r="E1573" i="2" s="1"/>
  <c r="G1414" i="2"/>
  <c r="G1591" i="2" s="1"/>
  <c r="J1403" i="2"/>
  <c r="J1580" i="2" s="1"/>
  <c r="J1405" i="2"/>
  <c r="J1582" i="2" s="1"/>
  <c r="G1412" i="2"/>
  <c r="G1589" i="2" s="1"/>
  <c r="H1399" i="2"/>
  <c r="H1576" i="2" s="1"/>
  <c r="K1404" i="2"/>
  <c r="K1581" i="2" s="1"/>
  <c r="H1395" i="2"/>
  <c r="H1572" i="2" s="1"/>
  <c r="J1399" i="2"/>
  <c r="J1576" i="2" s="1"/>
  <c r="F1405" i="2"/>
  <c r="F1582" i="2" s="1"/>
  <c r="K1412" i="2"/>
  <c r="K1589" i="2" s="1"/>
  <c r="K1414" i="2"/>
  <c r="K1591" i="2" s="1"/>
  <c r="F1403" i="2"/>
  <c r="F1580" i="2" s="1"/>
  <c r="J1395" i="2"/>
  <c r="J1572" i="2" s="1"/>
  <c r="E1399" i="2"/>
  <c r="E1576" i="2" s="1"/>
  <c r="H1408" i="2"/>
  <c r="H1585" i="2" s="1"/>
  <c r="E1400" i="2"/>
  <c r="E1577" i="2" s="1"/>
  <c r="F1409" i="2"/>
  <c r="F1586" i="2" s="1"/>
  <c r="G1418" i="2"/>
  <c r="G1595" i="2" s="1"/>
  <c r="F1395" i="2"/>
  <c r="F1572" i="2" s="1"/>
  <c r="G1404" i="2"/>
  <c r="G1581" i="2" s="1"/>
  <c r="H1413" i="2"/>
  <c r="H1590" i="2" s="1"/>
  <c r="H1391" i="2"/>
  <c r="H1568" i="2" s="1"/>
  <c r="I1400" i="2"/>
  <c r="I1577" i="2" s="1"/>
  <c r="J1409" i="2"/>
  <c r="J1586" i="2" s="1"/>
  <c r="K1418" i="2"/>
  <c r="K1595" i="2" s="1"/>
  <c r="F1399" i="2"/>
  <c r="F1576" i="2" s="1"/>
  <c r="G1408" i="2"/>
  <c r="G1585" i="2" s="1"/>
  <c r="H1417" i="2"/>
  <c r="H1594" i="2" s="1"/>
  <c r="E1392" i="2"/>
  <c r="E1569" i="2" s="1"/>
  <c r="F1401" i="2"/>
  <c r="F1578" i="2" s="1"/>
  <c r="G1410" i="2"/>
  <c r="G1587" i="2" s="1"/>
  <c r="I1398" i="2"/>
  <c r="I1575" i="2" s="1"/>
  <c r="J1407" i="2"/>
  <c r="J1584" i="2" s="1"/>
  <c r="K1416" i="2"/>
  <c r="K1593" i="2" s="1"/>
  <c r="K1394" i="2"/>
  <c r="K1571" i="2" s="1"/>
  <c r="E1404" i="2"/>
  <c r="E1581" i="2" s="1"/>
  <c r="F1393" i="2"/>
  <c r="F1570" i="2" s="1"/>
  <c r="G1402" i="2"/>
  <c r="G1579" i="2" s="1"/>
  <c r="K1420" i="2"/>
  <c r="K1597" i="2" s="1"/>
  <c r="H1397" i="2"/>
  <c r="H1574" i="2" s="1"/>
  <c r="J1393" i="2"/>
  <c r="J1570" i="2" s="1"/>
  <c r="K1402" i="2"/>
  <c r="K1579" i="2" s="1"/>
  <c r="G1392" i="2"/>
  <c r="G1569" i="2" s="1"/>
  <c r="H1401" i="2"/>
  <c r="H1578" i="2" s="1"/>
  <c r="G1394" i="2"/>
  <c r="G1571" i="2" s="1"/>
  <c r="H1403" i="2"/>
  <c r="H1580" i="2" s="1"/>
  <c r="J1391" i="2"/>
  <c r="J1568" i="2" s="1"/>
  <c r="K1400" i="2"/>
  <c r="K1577" i="2" s="1"/>
  <c r="F1397" i="2"/>
  <c r="F1574" i="2" s="1"/>
  <c r="G1406" i="2"/>
  <c r="G1583" i="2" s="1"/>
  <c r="H1393" i="2"/>
  <c r="H1570" i="2" s="1"/>
  <c r="J1397" i="2"/>
  <c r="J1574" i="2" s="1"/>
  <c r="K1406" i="2"/>
  <c r="K1583" i="2" s="1"/>
  <c r="K1392" i="2"/>
  <c r="K1569" i="2" s="1"/>
  <c r="G1420" i="2"/>
  <c r="G1597" i="2" s="1"/>
  <c r="G1398" i="2"/>
  <c r="G1575" i="2" s="1"/>
  <c r="H1407" i="2"/>
  <c r="H1584" i="2" s="1"/>
  <c r="K1396" i="2"/>
  <c r="K1573" i="2" s="1"/>
  <c r="K1398" i="2"/>
  <c r="K1575" i="2" s="1"/>
  <c r="G1396" i="2"/>
  <c r="G1573" i="2" s="1"/>
  <c r="H1405" i="2"/>
  <c r="H1582" i="2" s="1"/>
  <c r="E1391" i="2"/>
  <c r="E1568" i="2" s="1"/>
  <c r="J1365" i="2"/>
  <c r="J1612" i="2"/>
  <c r="K1374" i="2"/>
  <c r="K1621" i="2"/>
  <c r="G1360" i="2"/>
  <c r="G1607" i="2"/>
  <c r="K1384" i="2"/>
  <c r="K1631" i="2"/>
  <c r="F1363" i="2"/>
  <c r="F1610" i="2"/>
  <c r="K1356" i="2"/>
  <c r="K1603" i="2"/>
  <c r="J1369" i="2"/>
  <c r="J1616" i="2"/>
  <c r="K1378" i="2"/>
  <c r="K1625" i="2"/>
  <c r="G1376" i="2"/>
  <c r="G1623" i="2"/>
  <c r="G1384" i="2"/>
  <c r="G1631" i="2"/>
  <c r="G1362" i="2"/>
  <c r="G1609" i="2"/>
  <c r="K1368" i="2"/>
  <c r="K1615" i="2"/>
  <c r="K1362" i="2"/>
  <c r="K1609" i="2"/>
  <c r="K1370" i="2"/>
  <c r="K1617" i="2"/>
  <c r="K1372" i="2"/>
  <c r="K1619" i="2"/>
  <c r="G1356" i="2"/>
  <c r="G1603" i="2"/>
  <c r="F1369" i="2"/>
  <c r="F1616" i="2"/>
  <c r="K1382" i="2"/>
  <c r="K1629" i="2"/>
  <c r="G1372" i="2"/>
  <c r="G1619" i="2"/>
  <c r="F1357" i="2"/>
  <c r="F1604" i="2"/>
  <c r="F1359" i="2"/>
  <c r="F1606" i="2"/>
  <c r="K1364" i="2"/>
  <c r="K1611" i="2"/>
  <c r="L5" i="8"/>
  <c r="J4" i="9"/>
  <c r="H1402" i="2" l="1"/>
  <c r="H1579" i="2" s="1"/>
  <c r="H1396" i="2"/>
  <c r="H1573" i="2" s="1"/>
  <c r="H1340" i="2"/>
  <c r="I1333" i="2"/>
  <c r="I1368" i="2" s="1"/>
  <c r="I1439" i="2" s="1"/>
  <c r="I1621" i="2"/>
  <c r="I1374" i="2"/>
  <c r="I1445" i="2" s="1"/>
  <c r="I1347" i="2"/>
  <c r="I1629" i="2"/>
  <c r="J1371" i="2"/>
  <c r="J1442" i="2" s="1"/>
  <c r="J1618" i="2"/>
  <c r="E1417" i="2"/>
  <c r="E1594" i="2" s="1"/>
  <c r="E1401" i="2"/>
  <c r="E1578" i="2" s="1"/>
  <c r="J1348" i="2"/>
  <c r="J1383" i="2" s="1"/>
  <c r="J1630" i="2"/>
  <c r="H1375" i="2"/>
  <c r="H1446" i="2" s="1"/>
  <c r="I1323" i="2"/>
  <c r="I1358" i="2" s="1"/>
  <c r="I1605" i="2"/>
  <c r="H1344" i="2"/>
  <c r="H1626" i="2"/>
  <c r="F1371" i="2"/>
  <c r="F1442" i="2" s="1"/>
  <c r="I1335" i="2"/>
  <c r="I1617" i="2"/>
  <c r="E1378" i="2"/>
  <c r="E1449" i="2" s="1"/>
  <c r="I1380" i="2"/>
  <c r="I1451" i="2" s="1"/>
  <c r="F1344" i="2"/>
  <c r="F1626" i="2"/>
  <c r="F1384" i="2"/>
  <c r="F1455" i="2" s="1"/>
  <c r="H1376" i="2"/>
  <c r="H1447" i="2" s="1"/>
  <c r="I1412" i="2"/>
  <c r="I1589" i="2" s="1"/>
  <c r="E1383" i="2"/>
  <c r="E1454" i="2" s="1"/>
  <c r="E1405" i="2"/>
  <c r="E1582" i="2" s="1"/>
  <c r="F1410" i="2"/>
  <c r="F1587" i="2" s="1"/>
  <c r="H1406" i="2"/>
  <c r="H1583" i="2" s="1"/>
  <c r="J1380" i="2"/>
  <c r="J1451" i="2" s="1"/>
  <c r="H1385" i="2"/>
  <c r="H1456" i="2" s="1"/>
  <c r="E1394" i="2"/>
  <c r="E1571" i="2" s="1"/>
  <c r="E1367" i="2"/>
  <c r="E1438" i="2" s="1"/>
  <c r="J1378" i="2"/>
  <c r="J1449" i="2" s="1"/>
  <c r="I1373" i="2"/>
  <c r="I1444" i="2" s="1"/>
  <c r="F1385" i="2"/>
  <c r="F1456" i="2" s="1"/>
  <c r="H1384" i="2"/>
  <c r="H1455" i="2" s="1"/>
  <c r="I1395" i="2"/>
  <c r="I1572" i="2" s="1"/>
  <c r="J1394" i="2"/>
  <c r="J1571" i="2" s="1"/>
  <c r="G1417" i="2"/>
  <c r="G1594" i="2" s="1"/>
  <c r="G1415" i="2"/>
  <c r="G1592" i="2" s="1"/>
  <c r="J1398" i="2"/>
  <c r="J1575" i="2" s="1"/>
  <c r="J1396" i="2"/>
  <c r="J1573" i="2" s="1"/>
  <c r="K1411" i="2"/>
  <c r="K1588" i="2" s="1"/>
  <c r="J1402" i="2"/>
  <c r="J1579" i="2" s="1"/>
  <c r="G1413" i="2"/>
  <c r="G1590" i="2" s="1"/>
  <c r="K1395" i="2"/>
  <c r="K1572" i="2" s="1"/>
  <c r="F1396" i="2"/>
  <c r="F1573" i="2" s="1"/>
  <c r="G1403" i="2"/>
  <c r="G1580" i="2" s="1"/>
  <c r="G1401" i="2"/>
  <c r="G1578" i="2" s="1"/>
  <c r="G1393" i="2"/>
  <c r="G1570" i="2" s="1"/>
  <c r="G1399" i="2"/>
  <c r="G1576" i="2" s="1"/>
  <c r="J1392" i="2"/>
  <c r="J1569" i="2" s="1"/>
  <c r="K1415" i="2"/>
  <c r="K1592" i="2" s="1"/>
  <c r="F1402" i="2"/>
  <c r="F1579" i="2" s="1"/>
  <c r="G1409" i="2"/>
  <c r="G1586" i="2" s="1"/>
  <c r="F1400" i="2"/>
  <c r="F1577" i="2" s="1"/>
  <c r="K1401" i="2"/>
  <c r="K1578" i="2" s="1"/>
  <c r="K1393" i="2"/>
  <c r="K1570" i="2" s="1"/>
  <c r="G1405" i="2"/>
  <c r="G1582" i="2" s="1"/>
  <c r="K1435" i="2"/>
  <c r="F1430" i="2"/>
  <c r="F1428" i="2"/>
  <c r="G1443" i="2"/>
  <c r="K1453" i="2"/>
  <c r="F1440" i="2"/>
  <c r="G1427" i="2"/>
  <c r="K1443" i="2"/>
  <c r="K1441" i="2"/>
  <c r="K1433" i="2"/>
  <c r="K1439" i="2"/>
  <c r="G1433" i="2"/>
  <c r="G1455" i="2"/>
  <c r="G1447" i="2"/>
  <c r="K1449" i="2"/>
  <c r="J1440" i="2"/>
  <c r="K1427" i="2"/>
  <c r="F1434" i="2"/>
  <c r="K1455" i="2"/>
  <c r="G1431" i="2"/>
  <c r="K1445" i="2"/>
  <c r="J1436" i="2"/>
  <c r="M5" i="8"/>
  <c r="K4" i="9"/>
  <c r="J1406" i="2" l="1"/>
  <c r="J1583" i="2" s="1"/>
  <c r="I1409" i="2"/>
  <c r="I1586" i="2" s="1"/>
  <c r="I1382" i="2"/>
  <c r="I1453" i="2" s="1"/>
  <c r="F1406" i="2"/>
  <c r="F1583" i="2" s="1"/>
  <c r="E1413" i="2"/>
  <c r="E1590" i="2" s="1"/>
  <c r="H1410" i="2"/>
  <c r="H1587" i="2" s="1"/>
  <c r="I1415" i="2"/>
  <c r="I1592" i="2" s="1"/>
  <c r="I1403" i="2"/>
  <c r="I1580" i="2" s="1"/>
  <c r="I1370" i="2"/>
  <c r="I1441" i="2" s="1"/>
  <c r="I1393" i="2"/>
  <c r="I1570" i="2" s="1"/>
  <c r="I1429" i="2"/>
  <c r="J1418" i="2"/>
  <c r="J1595" i="2" s="1"/>
  <c r="J1454" i="2"/>
  <c r="H1379" i="2"/>
  <c r="H1450" i="2" s="1"/>
  <c r="F1379" i="2"/>
  <c r="F1450" i="2" s="1"/>
  <c r="H1411" i="2"/>
  <c r="H1588" i="2" s="1"/>
  <c r="F1419" i="2"/>
  <c r="F1596" i="2" s="1"/>
  <c r="H1420" i="2"/>
  <c r="H1597" i="2" s="1"/>
  <c r="J1415" i="2"/>
  <c r="J1592" i="2" s="1"/>
  <c r="E1418" i="2"/>
  <c r="E1595" i="2" s="1"/>
  <c r="I1408" i="2"/>
  <c r="I1585" i="2" s="1"/>
  <c r="J1413" i="2"/>
  <c r="J1590" i="2" s="1"/>
  <c r="E1402" i="2"/>
  <c r="E1579" i="2" s="1"/>
  <c r="F1420" i="2"/>
  <c r="F1597" i="2" s="1"/>
  <c r="H1419" i="2"/>
  <c r="H1596" i="2" s="1"/>
  <c r="J1400" i="2"/>
  <c r="J1577" i="2" s="1"/>
  <c r="K1409" i="2"/>
  <c r="K1586" i="2" s="1"/>
  <c r="G1395" i="2"/>
  <c r="G1572" i="2" s="1"/>
  <c r="K1419" i="2"/>
  <c r="K1596" i="2" s="1"/>
  <c r="F1398" i="2"/>
  <c r="F1575" i="2" s="1"/>
  <c r="K1391" i="2"/>
  <c r="K1568" i="2" s="1"/>
  <c r="J1404" i="2"/>
  <c r="J1581" i="2" s="1"/>
  <c r="K1413" i="2"/>
  <c r="K1590" i="2" s="1"/>
  <c r="G1411" i="2"/>
  <c r="G1588" i="2" s="1"/>
  <c r="G1419" i="2"/>
  <c r="G1596" i="2" s="1"/>
  <c r="G1397" i="2"/>
  <c r="G1574" i="2" s="1"/>
  <c r="K1403" i="2"/>
  <c r="K1580" i="2" s="1"/>
  <c r="K1397" i="2"/>
  <c r="K1574" i="2" s="1"/>
  <c r="K1405" i="2"/>
  <c r="K1582" i="2" s="1"/>
  <c r="K1407" i="2"/>
  <c r="K1584" i="2" s="1"/>
  <c r="G1391" i="2"/>
  <c r="G1568" i="2" s="1"/>
  <c r="F1404" i="2"/>
  <c r="F1581" i="2" s="1"/>
  <c r="K1417" i="2"/>
  <c r="K1594" i="2" s="1"/>
  <c r="G1407" i="2"/>
  <c r="G1584" i="2" s="1"/>
  <c r="F1392" i="2"/>
  <c r="F1569" i="2" s="1"/>
  <c r="F1394" i="2"/>
  <c r="F1571" i="2" s="1"/>
  <c r="K1399" i="2"/>
  <c r="K1576" i="2" s="1"/>
  <c r="N5" i="8"/>
  <c r="L4" i="9"/>
  <c r="H1414" i="2" l="1"/>
  <c r="H1591" i="2" s="1"/>
  <c r="I1417" i="2"/>
  <c r="I1594" i="2" s="1"/>
  <c r="I1405" i="2"/>
  <c r="I1582" i="2" s="1"/>
  <c r="F1414" i="2"/>
  <c r="F1591" i="2" s="1"/>
  <c r="O5" i="8"/>
  <c r="M4" i="9"/>
  <c r="P5" i="8" l="1"/>
  <c r="N4" i="9"/>
  <c r="Q5" i="8" l="1"/>
  <c r="O4" i="9"/>
  <c r="R5" i="8" l="1"/>
  <c r="P4" i="9"/>
  <c r="S5" i="8" l="1"/>
  <c r="Q4" i="9"/>
  <c r="T5" i="8" l="1"/>
  <c r="R4" i="9"/>
  <c r="C102" i="6"/>
  <c r="C67" i="6"/>
  <c r="AH70" i="6"/>
  <c r="AG70" i="6"/>
  <c r="AF70" i="6"/>
  <c r="AE70" i="6"/>
  <c r="AD70" i="6"/>
  <c r="AC70" i="6"/>
  <c r="AB70" i="6"/>
  <c r="AA70" i="6"/>
  <c r="Z70" i="6"/>
  <c r="Y70" i="6"/>
  <c r="X70" i="6"/>
  <c r="W70" i="6"/>
  <c r="V70" i="6"/>
  <c r="U70" i="6"/>
  <c r="T70" i="6"/>
  <c r="C33" i="6"/>
  <c r="E105" i="6"/>
  <c r="E81" i="6"/>
  <c r="E69" i="6"/>
  <c r="E47" i="6"/>
  <c r="E93" i="6" s="1"/>
  <c r="E35" i="6"/>
  <c r="E23" i="6"/>
  <c r="S70" i="6"/>
  <c r="R70" i="6"/>
  <c r="Q70" i="6"/>
  <c r="P70" i="6"/>
  <c r="O70" i="6"/>
  <c r="N70" i="6"/>
  <c r="M70" i="6"/>
  <c r="L70" i="6"/>
  <c r="K70" i="6"/>
  <c r="J70" i="6"/>
  <c r="E11" i="6"/>
  <c r="C19" i="5"/>
  <c r="E16"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BL35" i="5"/>
  <c r="AZ5" i="5"/>
  <c r="C5" i="5" s="1"/>
  <c r="U5" i="8" l="1"/>
  <c r="S4" i="9"/>
  <c r="V5" i="8" l="1"/>
  <c r="T4" i="9"/>
  <c r="W5" i="8" l="1"/>
  <c r="U4" i="9"/>
  <c r="C8" i="4"/>
  <c r="C7" i="4"/>
  <c r="C6" i="4"/>
  <c r="F2" i="4"/>
  <c r="G2" i="4" s="1"/>
  <c r="H2" i="4" s="1"/>
  <c r="I2" i="4" s="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AJ2" i="4" s="1"/>
  <c r="AK2" i="4" s="1"/>
  <c r="AL2" i="4" s="1"/>
  <c r="X5" i="8" l="1"/>
  <c r="V4" i="9"/>
  <c r="E15" i="1"/>
  <c r="G15" i="1" s="1"/>
  <c r="H8" i="1"/>
  <c r="G8" i="1"/>
  <c r="F60" i="2"/>
  <c r="G56" i="2"/>
  <c r="K86" i="2"/>
  <c r="J86" i="2"/>
  <c r="I86" i="2"/>
  <c r="H86" i="2"/>
  <c r="G86" i="2"/>
  <c r="F86" i="2"/>
  <c r="E86" i="2"/>
  <c r="K85" i="2"/>
  <c r="J85" i="2"/>
  <c r="I85" i="2"/>
  <c r="H85" i="2"/>
  <c r="G85" i="2"/>
  <c r="F85" i="2"/>
  <c r="E85" i="2"/>
  <c r="K84" i="2"/>
  <c r="J84" i="2"/>
  <c r="I84" i="2"/>
  <c r="H84" i="2"/>
  <c r="G84" i="2"/>
  <c r="F84" i="2"/>
  <c r="E84" i="2"/>
  <c r="K83" i="2"/>
  <c r="J83" i="2"/>
  <c r="I83" i="2"/>
  <c r="H83" i="2"/>
  <c r="G83" i="2"/>
  <c r="F83" i="2"/>
  <c r="E83" i="2"/>
  <c r="K82" i="2"/>
  <c r="J82" i="2"/>
  <c r="I82" i="2"/>
  <c r="H82" i="2"/>
  <c r="G82" i="2"/>
  <c r="F82" i="2"/>
  <c r="E82" i="2"/>
  <c r="K81" i="2"/>
  <c r="J81" i="2"/>
  <c r="I81" i="2"/>
  <c r="H81" i="2"/>
  <c r="G81" i="2"/>
  <c r="F81" i="2"/>
  <c r="E81" i="2"/>
  <c r="K80" i="2"/>
  <c r="J80" i="2"/>
  <c r="I80" i="2"/>
  <c r="H80" i="2"/>
  <c r="G80" i="2"/>
  <c r="F80" i="2"/>
  <c r="E80" i="2"/>
  <c r="K79" i="2"/>
  <c r="J79" i="2"/>
  <c r="I79" i="2"/>
  <c r="H79" i="2"/>
  <c r="G79" i="2"/>
  <c r="F79" i="2"/>
  <c r="E79" i="2"/>
  <c r="K78" i="2"/>
  <c r="J78" i="2"/>
  <c r="I78" i="2"/>
  <c r="H78" i="2"/>
  <c r="G78" i="2"/>
  <c r="F78" i="2"/>
  <c r="E78" i="2"/>
  <c r="K77" i="2"/>
  <c r="J77" i="2"/>
  <c r="I77" i="2"/>
  <c r="H77" i="2"/>
  <c r="G77" i="2"/>
  <c r="F77" i="2"/>
  <c r="E77" i="2"/>
  <c r="K76" i="2"/>
  <c r="J76" i="2"/>
  <c r="I76" i="2"/>
  <c r="H76" i="2"/>
  <c r="G76" i="2"/>
  <c r="F76" i="2"/>
  <c r="E76" i="2"/>
  <c r="K75" i="2"/>
  <c r="J75" i="2"/>
  <c r="I75" i="2"/>
  <c r="H75" i="2"/>
  <c r="G75" i="2"/>
  <c r="F75" i="2"/>
  <c r="E75" i="2"/>
  <c r="K74" i="2"/>
  <c r="J74" i="2"/>
  <c r="I74" i="2"/>
  <c r="H74" i="2"/>
  <c r="G74" i="2"/>
  <c r="F74" i="2"/>
  <c r="E74" i="2"/>
  <c r="K73" i="2"/>
  <c r="J73" i="2"/>
  <c r="I73" i="2"/>
  <c r="H73" i="2"/>
  <c r="G73" i="2"/>
  <c r="F73" i="2"/>
  <c r="E73" i="2"/>
  <c r="K72" i="2"/>
  <c r="J72" i="2"/>
  <c r="I72" i="2"/>
  <c r="H72" i="2"/>
  <c r="G72" i="2"/>
  <c r="F72" i="2"/>
  <c r="E72" i="2"/>
  <c r="K71" i="2"/>
  <c r="J71" i="2"/>
  <c r="I71" i="2"/>
  <c r="H71" i="2"/>
  <c r="G71" i="2"/>
  <c r="F71" i="2"/>
  <c r="E71" i="2"/>
  <c r="K70" i="2"/>
  <c r="J70" i="2"/>
  <c r="I70" i="2"/>
  <c r="H70" i="2"/>
  <c r="G70" i="2"/>
  <c r="F70" i="2"/>
  <c r="E70" i="2"/>
  <c r="K69" i="2"/>
  <c r="J69" i="2"/>
  <c r="I69" i="2"/>
  <c r="H69" i="2"/>
  <c r="G69" i="2"/>
  <c r="F69" i="2"/>
  <c r="E69" i="2"/>
  <c r="K68" i="2"/>
  <c r="J68" i="2"/>
  <c r="I68" i="2"/>
  <c r="H68" i="2"/>
  <c r="G68" i="2"/>
  <c r="F68" i="2"/>
  <c r="E68" i="2"/>
  <c r="K67" i="2"/>
  <c r="J67" i="2"/>
  <c r="I67" i="2"/>
  <c r="H67" i="2"/>
  <c r="G67" i="2"/>
  <c r="F67" i="2"/>
  <c r="E67" i="2"/>
  <c r="K66" i="2"/>
  <c r="J66" i="2"/>
  <c r="I66" i="2"/>
  <c r="H66" i="2"/>
  <c r="G66" i="2"/>
  <c r="F66" i="2"/>
  <c r="E66" i="2"/>
  <c r="K65" i="2"/>
  <c r="J65" i="2"/>
  <c r="I65" i="2"/>
  <c r="H65" i="2"/>
  <c r="G65" i="2"/>
  <c r="F65" i="2"/>
  <c r="E65" i="2"/>
  <c r="K64" i="2"/>
  <c r="J64" i="2"/>
  <c r="I64" i="2"/>
  <c r="H64" i="2"/>
  <c r="G64" i="2"/>
  <c r="F64" i="2"/>
  <c r="E64" i="2"/>
  <c r="K63" i="2"/>
  <c r="J63" i="2"/>
  <c r="I63" i="2"/>
  <c r="H63" i="2"/>
  <c r="G63" i="2"/>
  <c r="F63" i="2"/>
  <c r="E63" i="2"/>
  <c r="K62" i="2"/>
  <c r="J62" i="2"/>
  <c r="I62" i="2"/>
  <c r="H62" i="2"/>
  <c r="G62" i="2"/>
  <c r="F62" i="2"/>
  <c r="E62" i="2"/>
  <c r="K61" i="2"/>
  <c r="J61" i="2"/>
  <c r="I61" i="2"/>
  <c r="H61" i="2"/>
  <c r="G61" i="2"/>
  <c r="F61" i="2"/>
  <c r="E61" i="2"/>
  <c r="K60" i="2"/>
  <c r="J60" i="2"/>
  <c r="I60" i="2"/>
  <c r="H60" i="2"/>
  <c r="G60" i="2"/>
  <c r="E60" i="2"/>
  <c r="K59" i="2"/>
  <c r="J59" i="2"/>
  <c r="I59" i="2"/>
  <c r="H59" i="2"/>
  <c r="G59" i="2"/>
  <c r="F59" i="2"/>
  <c r="E59" i="2"/>
  <c r="K58" i="2"/>
  <c r="J58" i="2"/>
  <c r="I58" i="2"/>
  <c r="H58" i="2"/>
  <c r="G58" i="2"/>
  <c r="F58" i="2"/>
  <c r="E58" i="2"/>
  <c r="K57" i="2"/>
  <c r="J57" i="2"/>
  <c r="I57" i="2"/>
  <c r="H57" i="2"/>
  <c r="G57" i="2"/>
  <c r="F57" i="2"/>
  <c r="E57" i="2"/>
  <c r="K56" i="2"/>
  <c r="J56" i="2"/>
  <c r="I56" i="2"/>
  <c r="H56" i="2"/>
  <c r="F56" i="2"/>
  <c r="E56" i="2"/>
  <c r="L86" i="1"/>
  <c r="G8" i="3" l="1"/>
  <c r="K8" i="3"/>
  <c r="G44" i="3"/>
  <c r="G45" i="3" s="1"/>
  <c r="G46" i="3" s="1"/>
  <c r="G47" i="3" s="1"/>
  <c r="G48" i="3" s="1"/>
  <c r="G49" i="3" s="1"/>
  <c r="G50" i="3" s="1"/>
  <c r="G51" i="3" s="1"/>
  <c r="G52" i="3" s="1"/>
  <c r="G54" i="3" s="1"/>
  <c r="G55" i="3" s="1"/>
  <c r="G56" i="3" s="1"/>
  <c r="G57" i="3" s="1"/>
  <c r="G58" i="3" s="1"/>
  <c r="G59" i="3" s="1"/>
  <c r="G60" i="3" s="1"/>
  <c r="G61" i="3" s="1"/>
  <c r="G62" i="3" s="1"/>
  <c r="G63" i="3" s="1"/>
  <c r="G64" i="3" s="1"/>
  <c r="G65" i="3" s="1"/>
  <c r="G66" i="3" s="1"/>
  <c r="G67" i="3" s="1"/>
  <c r="G68" i="3" s="1"/>
  <c r="G69" i="3" s="1"/>
  <c r="G70" i="3" s="1"/>
  <c r="G71" i="3" s="1"/>
  <c r="G72" i="3" s="1"/>
  <c r="K44" i="3"/>
  <c r="K45" i="3" s="1"/>
  <c r="K46" i="3" s="1"/>
  <c r="K47" i="3" s="1"/>
  <c r="K48" i="3" s="1"/>
  <c r="K49" i="3" s="1"/>
  <c r="K50" i="3" s="1"/>
  <c r="K51" i="3" s="1"/>
  <c r="K52" i="3" s="1"/>
  <c r="K54" i="3" s="1"/>
  <c r="K55" i="3" s="1"/>
  <c r="K56" i="3" s="1"/>
  <c r="K57" i="3" s="1"/>
  <c r="K58" i="3" s="1"/>
  <c r="K59" i="3" s="1"/>
  <c r="K60" i="3" s="1"/>
  <c r="K61" i="3" s="1"/>
  <c r="K62" i="3" s="1"/>
  <c r="K63" i="3" s="1"/>
  <c r="K64" i="3" s="1"/>
  <c r="K65" i="3" s="1"/>
  <c r="K66" i="3" s="1"/>
  <c r="K67" i="3" s="1"/>
  <c r="K68" i="3" s="1"/>
  <c r="K69" i="3" s="1"/>
  <c r="K70" i="3" s="1"/>
  <c r="K71" i="3" s="1"/>
  <c r="K72" i="3" s="1"/>
  <c r="F8" i="3"/>
  <c r="J8" i="3"/>
  <c r="H44" i="3"/>
  <c r="H45" i="3" s="1"/>
  <c r="H46" i="3" s="1"/>
  <c r="H47" i="3" s="1"/>
  <c r="H48" i="3" s="1"/>
  <c r="H49" i="3" s="1"/>
  <c r="H50" i="3" s="1"/>
  <c r="H51" i="3" s="1"/>
  <c r="H52" i="3" s="1"/>
  <c r="H54" i="3" s="1"/>
  <c r="H55" i="3" s="1"/>
  <c r="H56" i="3" s="1"/>
  <c r="H57" i="3" s="1"/>
  <c r="H58" i="3" s="1"/>
  <c r="H59" i="3" s="1"/>
  <c r="H60" i="3" s="1"/>
  <c r="H61" i="3" s="1"/>
  <c r="H62" i="3" s="1"/>
  <c r="H63" i="3" s="1"/>
  <c r="H64" i="3" s="1"/>
  <c r="H65" i="3" s="1"/>
  <c r="H66" i="3" s="1"/>
  <c r="H67" i="3" s="1"/>
  <c r="H68" i="3" s="1"/>
  <c r="H69" i="3" s="1"/>
  <c r="H70" i="3" s="1"/>
  <c r="H71" i="3" s="1"/>
  <c r="H72" i="3" s="1"/>
  <c r="E8" i="3"/>
  <c r="I8" i="3"/>
  <c r="E44" i="3"/>
  <c r="E45" i="3" s="1"/>
  <c r="E46" i="3" s="1"/>
  <c r="E47" i="3" s="1"/>
  <c r="E48" i="3" s="1"/>
  <c r="E49" i="3" s="1"/>
  <c r="E50" i="3" s="1"/>
  <c r="E51" i="3" s="1"/>
  <c r="E52" i="3" s="1"/>
  <c r="E54" i="3" s="1"/>
  <c r="E55" i="3" s="1"/>
  <c r="E56" i="3" s="1"/>
  <c r="E57" i="3" s="1"/>
  <c r="E58" i="3" s="1"/>
  <c r="E59" i="3" s="1"/>
  <c r="E60" i="3" s="1"/>
  <c r="E61" i="3" s="1"/>
  <c r="E62" i="3" s="1"/>
  <c r="E63" i="3" s="1"/>
  <c r="E64" i="3" s="1"/>
  <c r="E65" i="3" s="1"/>
  <c r="E66" i="3" s="1"/>
  <c r="E67" i="3" s="1"/>
  <c r="E68" i="3" s="1"/>
  <c r="E69" i="3" s="1"/>
  <c r="E70" i="3" s="1"/>
  <c r="E71" i="3" s="1"/>
  <c r="E72" i="3" s="1"/>
  <c r="I44" i="3"/>
  <c r="I45" i="3" s="1"/>
  <c r="I46" i="3" s="1"/>
  <c r="I47" i="3" s="1"/>
  <c r="I48" i="3" s="1"/>
  <c r="I49" i="3" s="1"/>
  <c r="I50" i="3" s="1"/>
  <c r="I51" i="3" s="1"/>
  <c r="I52" i="3" s="1"/>
  <c r="I54" i="3" s="1"/>
  <c r="I55" i="3" s="1"/>
  <c r="I56" i="3" s="1"/>
  <c r="I57" i="3" s="1"/>
  <c r="I58" i="3" s="1"/>
  <c r="I59" i="3" s="1"/>
  <c r="I60" i="3" s="1"/>
  <c r="I61" i="3" s="1"/>
  <c r="I62" i="3" s="1"/>
  <c r="I63" i="3" s="1"/>
  <c r="I64" i="3" s="1"/>
  <c r="I65" i="3" s="1"/>
  <c r="I66" i="3" s="1"/>
  <c r="I67" i="3" s="1"/>
  <c r="I68" i="3" s="1"/>
  <c r="I69" i="3" s="1"/>
  <c r="I70" i="3" s="1"/>
  <c r="I71" i="3" s="1"/>
  <c r="I72" i="3" s="1"/>
  <c r="H8" i="3"/>
  <c r="F44" i="3"/>
  <c r="F45" i="3" s="1"/>
  <c r="F46" i="3" s="1"/>
  <c r="F47" i="3" s="1"/>
  <c r="F48" i="3" s="1"/>
  <c r="F49" i="3" s="1"/>
  <c r="F50" i="3" s="1"/>
  <c r="F51" i="3" s="1"/>
  <c r="F52" i="3" s="1"/>
  <c r="F54" i="3" s="1"/>
  <c r="F55" i="3" s="1"/>
  <c r="F56" i="3" s="1"/>
  <c r="F57" i="3" s="1"/>
  <c r="F58" i="3" s="1"/>
  <c r="F59" i="3" s="1"/>
  <c r="F60" i="3" s="1"/>
  <c r="F61" i="3" s="1"/>
  <c r="F62" i="3" s="1"/>
  <c r="F63" i="3" s="1"/>
  <c r="F64" i="3" s="1"/>
  <c r="F65" i="3" s="1"/>
  <c r="F66" i="3" s="1"/>
  <c r="F67" i="3" s="1"/>
  <c r="F68" i="3" s="1"/>
  <c r="F69" i="3" s="1"/>
  <c r="F70" i="3" s="1"/>
  <c r="F71" i="3" s="1"/>
  <c r="F72" i="3" s="1"/>
  <c r="J44" i="3"/>
  <c r="J45" i="3" s="1"/>
  <c r="J46" i="3" s="1"/>
  <c r="J47" i="3" s="1"/>
  <c r="J48" i="3" s="1"/>
  <c r="J49" i="3" s="1"/>
  <c r="J50" i="3" s="1"/>
  <c r="J51" i="3" s="1"/>
  <c r="Y5" i="8"/>
  <c r="W4" i="9"/>
  <c r="L56" i="2"/>
  <c r="L57" i="2"/>
  <c r="L59" i="2"/>
  <c r="L62" i="2"/>
  <c r="L64" i="2"/>
  <c r="L66" i="2"/>
  <c r="L68" i="2"/>
  <c r="L70" i="2"/>
  <c r="L72" i="2"/>
  <c r="L74" i="2"/>
  <c r="L76" i="2"/>
  <c r="L78" i="2"/>
  <c r="L80" i="2"/>
  <c r="L82" i="2"/>
  <c r="L84" i="2"/>
  <c r="L86" i="2"/>
  <c r="L58" i="2"/>
  <c r="L60" i="2"/>
  <c r="L61" i="2"/>
  <c r="L63" i="2"/>
  <c r="L65" i="2"/>
  <c r="L67" i="2"/>
  <c r="L69" i="2"/>
  <c r="L71" i="2"/>
  <c r="L73" i="2"/>
  <c r="L75" i="2"/>
  <c r="L77" i="2"/>
  <c r="L79" i="2"/>
  <c r="L81" i="2"/>
  <c r="L83" i="2"/>
  <c r="L85" i="2"/>
  <c r="E42" i="1"/>
  <c r="E54" i="1"/>
  <c r="E10" i="1"/>
  <c r="E12" i="1" s="1"/>
  <c r="H9" i="1"/>
  <c r="G9" i="1"/>
  <c r="J52" i="3" l="1"/>
  <c r="J54" i="3" s="1"/>
  <c r="J55" i="3" s="1"/>
  <c r="J56" i="3" s="1"/>
  <c r="J57" i="3" s="1"/>
  <c r="J58" i="3" s="1"/>
  <c r="J59" i="3" s="1"/>
  <c r="J60" i="3" s="1"/>
  <c r="J61" i="3" s="1"/>
  <c r="J62" i="3" s="1"/>
  <c r="J63" i="3" s="1"/>
  <c r="J64" i="3" s="1"/>
  <c r="J65" i="3" s="1"/>
  <c r="J66" i="3" s="1"/>
  <c r="J67" i="3" s="1"/>
  <c r="J68" i="3" s="1"/>
  <c r="J69" i="3" s="1"/>
  <c r="J70" i="3" s="1"/>
  <c r="J71" i="3" s="1"/>
  <c r="J72" i="3" s="1"/>
  <c r="J123" i="3"/>
  <c r="I9" i="3"/>
  <c r="Y8" i="3"/>
  <c r="F9" i="3"/>
  <c r="V8" i="3"/>
  <c r="V80" i="3" s="1"/>
  <c r="G9" i="3"/>
  <c r="W8" i="3"/>
  <c r="W80" i="3" s="1"/>
  <c r="H9" i="3"/>
  <c r="X8" i="3"/>
  <c r="X80" i="3" s="1"/>
  <c r="E9" i="3"/>
  <c r="U8" i="3"/>
  <c r="U80" i="3" s="1"/>
  <c r="J9" i="3"/>
  <c r="Z8" i="3"/>
  <c r="Z80" i="3" s="1"/>
  <c r="K9" i="3"/>
  <c r="AA8" i="3"/>
  <c r="AA80" i="3" s="1"/>
  <c r="E80" i="3"/>
  <c r="AC8" i="3"/>
  <c r="AC80" i="3" s="1"/>
  <c r="AE8" i="3"/>
  <c r="AE80" i="3" s="1"/>
  <c r="G80" i="3"/>
  <c r="E116" i="3"/>
  <c r="AC44" i="3"/>
  <c r="AC116" i="3" s="1"/>
  <c r="U44" i="3"/>
  <c r="U116" i="3" s="1"/>
  <c r="I116" i="3"/>
  <c r="AG44" i="3"/>
  <c r="AG116" i="3" s="1"/>
  <c r="Y44" i="3"/>
  <c r="Y116" i="3" s="1"/>
  <c r="F80" i="3"/>
  <c r="AD8" i="3"/>
  <c r="AD80" i="3" s="1"/>
  <c r="J80" i="3"/>
  <c r="AH8" i="3"/>
  <c r="AH80" i="3" s="1"/>
  <c r="H116" i="3"/>
  <c r="AF44" i="3"/>
  <c r="AF116" i="3" s="1"/>
  <c r="X44" i="3"/>
  <c r="X116" i="3" s="1"/>
  <c r="I80" i="3"/>
  <c r="AG8" i="3"/>
  <c r="AG80" i="3" s="1"/>
  <c r="Y80" i="3"/>
  <c r="AI8" i="3"/>
  <c r="AI80" i="3" s="1"/>
  <c r="K80" i="3"/>
  <c r="AE44" i="3"/>
  <c r="AE116" i="3" s="1"/>
  <c r="W44" i="3"/>
  <c r="W116" i="3" s="1"/>
  <c r="G116" i="3"/>
  <c r="K116" i="3"/>
  <c r="AI44" i="3"/>
  <c r="AI116" i="3" s="1"/>
  <c r="AA44" i="3"/>
  <c r="AA116" i="3" s="1"/>
  <c r="H80" i="3"/>
  <c r="AF8" i="3"/>
  <c r="AF80" i="3" s="1"/>
  <c r="F116" i="3"/>
  <c r="AD44" i="3"/>
  <c r="AD116" i="3" s="1"/>
  <c r="V44" i="3"/>
  <c r="V116" i="3" s="1"/>
  <c r="J116" i="3"/>
  <c r="AH44" i="3"/>
  <c r="AH116" i="3" s="1"/>
  <c r="Z44" i="3"/>
  <c r="Z116" i="3" s="1"/>
  <c r="Z5" i="8"/>
  <c r="X4" i="9"/>
  <c r="H10" i="1"/>
  <c r="E3" i="4"/>
  <c r="E26" i="1"/>
  <c r="G10" i="1"/>
  <c r="E12" i="5" s="1"/>
  <c r="K10" i="3" l="1"/>
  <c r="AA9" i="3"/>
  <c r="AA81" i="3" s="1"/>
  <c r="J10" i="3"/>
  <c r="Z9" i="3"/>
  <c r="Z81" i="3" s="1"/>
  <c r="E10" i="3"/>
  <c r="U9" i="3"/>
  <c r="U81" i="3" s="1"/>
  <c r="H10" i="3"/>
  <c r="X9" i="3"/>
  <c r="X81" i="3" s="1"/>
  <c r="G10" i="3"/>
  <c r="W9" i="3"/>
  <c r="W81" i="3" s="1"/>
  <c r="F10" i="3"/>
  <c r="V9" i="3"/>
  <c r="V81" i="3" s="1"/>
  <c r="I10" i="3"/>
  <c r="Y9" i="3"/>
  <c r="Y81" i="3" s="1"/>
  <c r="E11" i="5"/>
  <c r="E9" i="5"/>
  <c r="K117" i="3"/>
  <c r="AI45" i="3"/>
  <c r="AI117" i="3" s="1"/>
  <c r="AA45" i="3"/>
  <c r="AA117" i="3" s="1"/>
  <c r="G117" i="3"/>
  <c r="AE45" i="3"/>
  <c r="AE117" i="3" s="1"/>
  <c r="W45" i="3"/>
  <c r="W117" i="3" s="1"/>
  <c r="I117" i="3"/>
  <c r="AG45" i="3"/>
  <c r="AG117" i="3" s="1"/>
  <c r="Y45" i="3"/>
  <c r="Y117" i="3" s="1"/>
  <c r="E117" i="3"/>
  <c r="AC45" i="3"/>
  <c r="AC117" i="3" s="1"/>
  <c r="U45" i="3"/>
  <c r="U117" i="3" s="1"/>
  <c r="E81" i="3"/>
  <c r="AC9" i="3"/>
  <c r="AC81" i="3" s="1"/>
  <c r="J117" i="3"/>
  <c r="AH45" i="3"/>
  <c r="AH117" i="3" s="1"/>
  <c r="Z45" i="3"/>
  <c r="Z117" i="3" s="1"/>
  <c r="F117" i="3"/>
  <c r="AD45" i="3"/>
  <c r="AD117" i="3" s="1"/>
  <c r="V45" i="3"/>
  <c r="V117" i="3" s="1"/>
  <c r="AF9" i="3"/>
  <c r="AF81" i="3" s="1"/>
  <c r="H81" i="3"/>
  <c r="K81" i="3"/>
  <c r="AI9" i="3"/>
  <c r="AI81" i="3" s="1"/>
  <c r="I81" i="3"/>
  <c r="AG9" i="3"/>
  <c r="AG81" i="3" s="1"/>
  <c r="AF45" i="3"/>
  <c r="AF117" i="3" s="1"/>
  <c r="X45" i="3"/>
  <c r="X117" i="3" s="1"/>
  <c r="H117" i="3"/>
  <c r="J81" i="3"/>
  <c r="AH9" i="3"/>
  <c r="AH81" i="3" s="1"/>
  <c r="F81" i="3"/>
  <c r="AD9" i="3"/>
  <c r="AD81" i="3" s="1"/>
  <c r="G81" i="3"/>
  <c r="AE9" i="3"/>
  <c r="AE81" i="3" s="1"/>
  <c r="AA5" i="8"/>
  <c r="Y4" i="9"/>
  <c r="G12" i="1"/>
  <c r="E34" i="5"/>
  <c r="F12" i="5"/>
  <c r="E13" i="5"/>
  <c r="E23" i="5" s="1"/>
  <c r="E4" i="6"/>
  <c r="D19" i="1"/>
  <c r="E4" i="4"/>
  <c r="F3" i="4"/>
  <c r="H12" i="1"/>
  <c r="D20" i="1"/>
  <c r="D24" i="1"/>
  <c r="D23" i="1"/>
  <c r="E29" i="1"/>
  <c r="E30" i="1" s="1"/>
  <c r="E31" i="1"/>
  <c r="D22" i="1"/>
  <c r="D25" i="1"/>
  <c r="D21" i="1"/>
  <c r="E13" i="1"/>
  <c r="E49" i="6" l="1"/>
  <c r="F47" i="6" s="1"/>
  <c r="E56" i="6"/>
  <c r="E10" i="5"/>
  <c r="E51" i="1"/>
  <c r="H51" i="1" s="1"/>
  <c r="I11" i="3"/>
  <c r="Y10" i="3"/>
  <c r="Y82" i="3" s="1"/>
  <c r="F11" i="3"/>
  <c r="V10" i="3"/>
  <c r="V82" i="3" s="1"/>
  <c r="G11" i="3"/>
  <c r="W10" i="3"/>
  <c r="W82" i="3" s="1"/>
  <c r="H11" i="3"/>
  <c r="X10" i="3"/>
  <c r="X82" i="3" s="1"/>
  <c r="E11" i="3"/>
  <c r="U10" i="3"/>
  <c r="U82" i="3" s="1"/>
  <c r="J11" i="3"/>
  <c r="Z10" i="3"/>
  <c r="Z82" i="3" s="1"/>
  <c r="K11" i="3"/>
  <c r="AA10" i="3"/>
  <c r="AA82" i="3" s="1"/>
  <c r="E25" i="10"/>
  <c r="F9" i="5"/>
  <c r="F10" i="5"/>
  <c r="F11" i="5"/>
  <c r="G82" i="3"/>
  <c r="AE10" i="3"/>
  <c r="AE82" i="3" s="1"/>
  <c r="F82" i="3"/>
  <c r="AD10" i="3"/>
  <c r="AD82" i="3" s="1"/>
  <c r="J82" i="3"/>
  <c r="AH10" i="3"/>
  <c r="AH82" i="3" s="1"/>
  <c r="H118" i="3"/>
  <c r="AF46" i="3"/>
  <c r="AF118" i="3" s="1"/>
  <c r="X46" i="3"/>
  <c r="X118" i="3" s="1"/>
  <c r="AG10" i="3"/>
  <c r="AG82" i="3" s="1"/>
  <c r="I82" i="3"/>
  <c r="K82" i="3"/>
  <c r="AI10" i="3"/>
  <c r="AI82" i="3" s="1"/>
  <c r="H82" i="3"/>
  <c r="AF10" i="3"/>
  <c r="AF82" i="3" s="1"/>
  <c r="F118" i="3"/>
  <c r="AD46" i="3"/>
  <c r="AD118" i="3" s="1"/>
  <c r="V46" i="3"/>
  <c r="V118" i="3" s="1"/>
  <c r="J118" i="3"/>
  <c r="AH46" i="3"/>
  <c r="AH118" i="3" s="1"/>
  <c r="Z46" i="3"/>
  <c r="Z118" i="3" s="1"/>
  <c r="AC10" i="3"/>
  <c r="AC82" i="3" s="1"/>
  <c r="E82" i="3"/>
  <c r="E118" i="3"/>
  <c r="AC46" i="3"/>
  <c r="AC118" i="3" s="1"/>
  <c r="U46" i="3"/>
  <c r="U118" i="3" s="1"/>
  <c r="AG46" i="3"/>
  <c r="AG118" i="3" s="1"/>
  <c r="Y46" i="3"/>
  <c r="Y118" i="3" s="1"/>
  <c r="I118" i="3"/>
  <c r="G118" i="3"/>
  <c r="AE46" i="3"/>
  <c r="AE118" i="3" s="1"/>
  <c r="W46" i="3"/>
  <c r="W118" i="3" s="1"/>
  <c r="K118" i="3"/>
  <c r="AI46" i="3"/>
  <c r="AI118" i="3" s="1"/>
  <c r="AA46" i="3"/>
  <c r="AA118" i="3" s="1"/>
  <c r="C425" i="3"/>
  <c r="C423" i="3"/>
  <c r="C421" i="3"/>
  <c r="C419" i="3"/>
  <c r="C417" i="3"/>
  <c r="C415" i="3"/>
  <c r="C413" i="3"/>
  <c r="C411" i="3"/>
  <c r="C409" i="3"/>
  <c r="C407" i="3"/>
  <c r="C405" i="3"/>
  <c r="C403" i="3"/>
  <c r="C401" i="3"/>
  <c r="C399" i="3"/>
  <c r="C397" i="3"/>
  <c r="C395" i="3"/>
  <c r="C424" i="3"/>
  <c r="C422" i="3"/>
  <c r="C420" i="3"/>
  <c r="C418" i="3"/>
  <c r="C416" i="3"/>
  <c r="C414" i="3"/>
  <c r="C412" i="3"/>
  <c r="C410" i="3"/>
  <c r="C408" i="3"/>
  <c r="C406" i="3"/>
  <c r="C404" i="3"/>
  <c r="C402" i="3"/>
  <c r="C400" i="3"/>
  <c r="C398" i="3"/>
  <c r="C396" i="3"/>
  <c r="C389" i="3"/>
  <c r="C387" i="3"/>
  <c r="C385" i="3"/>
  <c r="C383" i="3"/>
  <c r="C381" i="3"/>
  <c r="C379" i="3"/>
  <c r="C377" i="3"/>
  <c r="C375" i="3"/>
  <c r="C373" i="3"/>
  <c r="C371" i="3"/>
  <c r="C369" i="3"/>
  <c r="C367" i="3"/>
  <c r="C365" i="3"/>
  <c r="C363" i="3"/>
  <c r="C361" i="3"/>
  <c r="C390" i="3"/>
  <c r="C388" i="3"/>
  <c r="C386" i="3"/>
  <c r="C384" i="3"/>
  <c r="C382" i="3"/>
  <c r="C380" i="3"/>
  <c r="C378" i="3"/>
  <c r="C376" i="3"/>
  <c r="C374" i="3"/>
  <c r="C372" i="3"/>
  <c r="C370" i="3"/>
  <c r="C368" i="3"/>
  <c r="C366" i="3"/>
  <c r="C364" i="3"/>
  <c r="C362" i="3"/>
  <c r="C360" i="3"/>
  <c r="C354" i="3"/>
  <c r="C352" i="3"/>
  <c r="C350" i="3"/>
  <c r="C348" i="3"/>
  <c r="C346" i="3"/>
  <c r="C344" i="3"/>
  <c r="C342" i="3"/>
  <c r="C340" i="3"/>
  <c r="C338" i="3"/>
  <c r="C336" i="3"/>
  <c r="C334" i="3"/>
  <c r="C332" i="3"/>
  <c r="C330" i="3"/>
  <c r="C328" i="3"/>
  <c r="C326" i="3"/>
  <c r="C355" i="3"/>
  <c r="C353" i="3"/>
  <c r="C351" i="3"/>
  <c r="C349" i="3"/>
  <c r="C347" i="3"/>
  <c r="C345" i="3"/>
  <c r="C343" i="3"/>
  <c r="C341" i="3"/>
  <c r="C339" i="3"/>
  <c r="C337" i="3"/>
  <c r="C335" i="3"/>
  <c r="C333" i="3"/>
  <c r="C331" i="3"/>
  <c r="C329" i="3"/>
  <c r="C327" i="3"/>
  <c r="C325" i="3"/>
  <c r="C319" i="3"/>
  <c r="C317" i="3"/>
  <c r="C315" i="3"/>
  <c r="C313" i="3"/>
  <c r="C311" i="3"/>
  <c r="C309" i="3"/>
  <c r="C307" i="3"/>
  <c r="C305" i="3"/>
  <c r="C303" i="3"/>
  <c r="C301" i="3"/>
  <c r="C299" i="3"/>
  <c r="C297" i="3"/>
  <c r="C295" i="3"/>
  <c r="C293" i="3"/>
  <c r="C291" i="3"/>
  <c r="C285" i="3"/>
  <c r="C283" i="3"/>
  <c r="C281" i="3"/>
  <c r="C279" i="3"/>
  <c r="C277" i="3"/>
  <c r="C275" i="3"/>
  <c r="C273" i="3"/>
  <c r="C271" i="3"/>
  <c r="C269" i="3"/>
  <c r="C267" i="3"/>
  <c r="C265" i="3"/>
  <c r="C263" i="3"/>
  <c r="C261" i="3"/>
  <c r="C259" i="3"/>
  <c r="C257" i="3"/>
  <c r="C255" i="3"/>
  <c r="C320" i="3"/>
  <c r="C318" i="3"/>
  <c r="C316" i="3"/>
  <c r="C314" i="3"/>
  <c r="C312" i="3"/>
  <c r="C310" i="3"/>
  <c r="C308" i="3"/>
  <c r="C306" i="3"/>
  <c r="C304" i="3"/>
  <c r="C302" i="3"/>
  <c r="C300" i="3"/>
  <c r="C298" i="3"/>
  <c r="C296" i="3"/>
  <c r="C294" i="3"/>
  <c r="C292" i="3"/>
  <c r="C290" i="3"/>
  <c r="C284" i="3"/>
  <c r="C282" i="3"/>
  <c r="C280" i="3"/>
  <c r="C278" i="3"/>
  <c r="C276" i="3"/>
  <c r="C274" i="3"/>
  <c r="C272" i="3"/>
  <c r="C270" i="3"/>
  <c r="C268" i="3"/>
  <c r="C266" i="3"/>
  <c r="C264" i="3"/>
  <c r="C262" i="3"/>
  <c r="C260" i="3"/>
  <c r="C258" i="3"/>
  <c r="C256" i="3"/>
  <c r="C250" i="3"/>
  <c r="C248" i="3"/>
  <c r="C246" i="3"/>
  <c r="C244" i="3"/>
  <c r="C242" i="3"/>
  <c r="C240" i="3"/>
  <c r="C238" i="3"/>
  <c r="C236" i="3"/>
  <c r="C234" i="3"/>
  <c r="C232" i="3"/>
  <c r="C230" i="3"/>
  <c r="C228" i="3"/>
  <c r="C226" i="3"/>
  <c r="C224" i="3"/>
  <c r="C222" i="3"/>
  <c r="C220" i="3"/>
  <c r="C214" i="3"/>
  <c r="C212" i="3"/>
  <c r="C210" i="3"/>
  <c r="C208" i="3"/>
  <c r="C206" i="3"/>
  <c r="C204" i="3"/>
  <c r="C202" i="3"/>
  <c r="C200" i="3"/>
  <c r="C198" i="3"/>
  <c r="C196" i="3"/>
  <c r="C194" i="3"/>
  <c r="C192" i="3"/>
  <c r="C190" i="3"/>
  <c r="C188" i="3"/>
  <c r="C186" i="3"/>
  <c r="C249" i="3"/>
  <c r="C247" i="3"/>
  <c r="C245" i="3"/>
  <c r="C243" i="3"/>
  <c r="C241" i="3"/>
  <c r="C239" i="3"/>
  <c r="C237" i="3"/>
  <c r="C235" i="3"/>
  <c r="C233" i="3"/>
  <c r="C231" i="3"/>
  <c r="C229" i="3"/>
  <c r="C227" i="3"/>
  <c r="C225" i="3"/>
  <c r="C223" i="3"/>
  <c r="C221" i="3"/>
  <c r="C215" i="3"/>
  <c r="C213" i="3"/>
  <c r="C211" i="3"/>
  <c r="C209" i="3"/>
  <c r="C207" i="3"/>
  <c r="C205" i="3"/>
  <c r="C203" i="3"/>
  <c r="C201" i="3"/>
  <c r="C199" i="3"/>
  <c r="C197" i="3"/>
  <c r="C195" i="3"/>
  <c r="C193" i="3"/>
  <c r="C191" i="3"/>
  <c r="C189" i="3"/>
  <c r="C187" i="3"/>
  <c r="C185" i="3"/>
  <c r="C180" i="3"/>
  <c r="C178" i="3"/>
  <c r="C176" i="3"/>
  <c r="C174" i="3"/>
  <c r="C172" i="3"/>
  <c r="C170" i="3"/>
  <c r="C168" i="3"/>
  <c r="C166" i="3"/>
  <c r="C164" i="3"/>
  <c r="C162" i="3"/>
  <c r="C160" i="3"/>
  <c r="C158" i="3"/>
  <c r="C156" i="3"/>
  <c r="C154" i="3"/>
  <c r="C152" i="3"/>
  <c r="C150" i="3"/>
  <c r="C179" i="3"/>
  <c r="C177" i="3"/>
  <c r="C175" i="3"/>
  <c r="C173" i="3"/>
  <c r="C171" i="3"/>
  <c r="C169" i="3"/>
  <c r="C167" i="3"/>
  <c r="C165" i="3"/>
  <c r="C163" i="3"/>
  <c r="C161" i="3"/>
  <c r="C159" i="3"/>
  <c r="C157" i="3"/>
  <c r="C155" i="3"/>
  <c r="C153" i="3"/>
  <c r="C151" i="3"/>
  <c r="AB5" i="8"/>
  <c r="AA4" i="9" s="1"/>
  <c r="Z4" i="9"/>
  <c r="E32" i="1"/>
  <c r="C11" i="4" s="1"/>
  <c r="E2" i="6"/>
  <c r="E13" i="6"/>
  <c r="E95" i="6"/>
  <c r="E107" i="6"/>
  <c r="E37" i="6"/>
  <c r="F35" i="6" s="1"/>
  <c r="E71" i="6"/>
  <c r="E114" i="6"/>
  <c r="E3" i="6"/>
  <c r="E29" i="6"/>
  <c r="E25" i="6"/>
  <c r="F23" i="6" s="1"/>
  <c r="E83" i="6"/>
  <c r="F4" i="6"/>
  <c r="F49" i="6" s="1"/>
  <c r="E37" i="5"/>
  <c r="F23" i="5"/>
  <c r="E109" i="1"/>
  <c r="C9" i="6" s="1"/>
  <c r="E4" i="7"/>
  <c r="F13" i="5"/>
  <c r="G12" i="5"/>
  <c r="F34" i="5"/>
  <c r="E16" i="4"/>
  <c r="E50" i="4" s="1"/>
  <c r="F4" i="4"/>
  <c r="G3" i="4"/>
  <c r="D26" i="1"/>
  <c r="G13" i="1"/>
  <c r="H13" i="1"/>
  <c r="E8" i="5" s="1"/>
  <c r="G51" i="1" l="1"/>
  <c r="E52" i="1"/>
  <c r="E84" i="6"/>
  <c r="E96" i="6"/>
  <c r="E97" i="6" s="1"/>
  <c r="F93" i="6" s="1"/>
  <c r="E57" i="6"/>
  <c r="G47" i="6"/>
  <c r="E94" i="6"/>
  <c r="E115" i="6"/>
  <c r="K12" i="3"/>
  <c r="AA11" i="3"/>
  <c r="AA83" i="3" s="1"/>
  <c r="J12" i="3"/>
  <c r="Z11" i="3"/>
  <c r="E12" i="3"/>
  <c r="U11" i="3"/>
  <c r="U83" i="3" s="1"/>
  <c r="H12" i="3"/>
  <c r="X11" i="3"/>
  <c r="X83" i="3" s="1"/>
  <c r="G12" i="3"/>
  <c r="W11" i="3"/>
  <c r="W83" i="3" s="1"/>
  <c r="F12" i="3"/>
  <c r="V11" i="3"/>
  <c r="V83" i="3" s="1"/>
  <c r="I12" i="3"/>
  <c r="Y11" i="3"/>
  <c r="Y83" i="3" s="1"/>
  <c r="E49" i="1"/>
  <c r="G9" i="5"/>
  <c r="G10" i="5"/>
  <c r="G11" i="5"/>
  <c r="F25" i="10"/>
  <c r="F8" i="5"/>
  <c r="G8" i="5"/>
  <c r="K119" i="3"/>
  <c r="K191" i="3" s="1"/>
  <c r="AI47" i="3"/>
  <c r="AI119" i="3" s="1"/>
  <c r="AA47" i="3"/>
  <c r="AA119" i="3" s="1"/>
  <c r="AA400" i="3" s="1"/>
  <c r="G119" i="3"/>
  <c r="G191" i="3" s="1"/>
  <c r="AE47" i="3"/>
  <c r="AE119" i="3" s="1"/>
  <c r="W47" i="3"/>
  <c r="W119" i="3" s="1"/>
  <c r="W400" i="3" s="1"/>
  <c r="I119" i="3"/>
  <c r="I365" i="3" s="1"/>
  <c r="AG47" i="3"/>
  <c r="AG119" i="3" s="1"/>
  <c r="Y47" i="3"/>
  <c r="Y119" i="3" s="1"/>
  <c r="E119" i="3"/>
  <c r="E365" i="3" s="1"/>
  <c r="AC47" i="3"/>
  <c r="AC119" i="3" s="1"/>
  <c r="AC330" i="3" s="1"/>
  <c r="U47" i="3"/>
  <c r="U119" i="3" s="1"/>
  <c r="E83" i="3"/>
  <c r="E155" i="3" s="1"/>
  <c r="AC11" i="3"/>
  <c r="AC83" i="3" s="1"/>
  <c r="AH47" i="3"/>
  <c r="AH119" i="3" s="1"/>
  <c r="AH261" i="3" s="1"/>
  <c r="Z47" i="3"/>
  <c r="Z119" i="3" s="1"/>
  <c r="J119" i="3"/>
  <c r="J191" i="3" s="1"/>
  <c r="F119" i="3"/>
  <c r="F191" i="3" s="1"/>
  <c r="AD47" i="3"/>
  <c r="AD119" i="3" s="1"/>
  <c r="AD261" i="3" s="1"/>
  <c r="V47" i="3"/>
  <c r="V119" i="3" s="1"/>
  <c r="H83" i="3"/>
  <c r="H155" i="3" s="1"/>
  <c r="AF11" i="3"/>
  <c r="AF83" i="3" s="1"/>
  <c r="K83" i="3"/>
  <c r="K155" i="3" s="1"/>
  <c r="AI11" i="3"/>
  <c r="AI83" i="3" s="1"/>
  <c r="I83" i="3"/>
  <c r="I155" i="3" s="1"/>
  <c r="AG11" i="3"/>
  <c r="AG83" i="3" s="1"/>
  <c r="H119" i="3"/>
  <c r="H261" i="3" s="1"/>
  <c r="AF47" i="3"/>
  <c r="AF119" i="3" s="1"/>
  <c r="X47" i="3"/>
  <c r="X119" i="3" s="1"/>
  <c r="AH11" i="3"/>
  <c r="AH83" i="3" s="1"/>
  <c r="Z83" i="3"/>
  <c r="J83" i="3"/>
  <c r="J155" i="3" s="1"/>
  <c r="AD11" i="3"/>
  <c r="AD83" i="3" s="1"/>
  <c r="F83" i="3"/>
  <c r="F155" i="3" s="1"/>
  <c r="G83" i="3"/>
  <c r="G155" i="3" s="1"/>
  <c r="AE11" i="3"/>
  <c r="AE83" i="3" s="1"/>
  <c r="AH151" i="3"/>
  <c r="AF151" i="3"/>
  <c r="AD151" i="3"/>
  <c r="AA151" i="3"/>
  <c r="Y151" i="3"/>
  <c r="W151" i="3"/>
  <c r="U151" i="3"/>
  <c r="S151" i="3"/>
  <c r="Q151" i="3"/>
  <c r="O151" i="3"/>
  <c r="M151" i="3"/>
  <c r="AI151" i="3"/>
  <c r="AG151" i="3"/>
  <c r="AE151" i="3"/>
  <c r="AC151" i="3"/>
  <c r="Z151" i="3"/>
  <c r="X151" i="3"/>
  <c r="V151" i="3"/>
  <c r="P151" i="3"/>
  <c r="K151" i="3"/>
  <c r="I151" i="3"/>
  <c r="G151" i="3"/>
  <c r="E151" i="3"/>
  <c r="R151" i="3"/>
  <c r="N151" i="3"/>
  <c r="J151" i="3"/>
  <c r="H151" i="3"/>
  <c r="F151" i="3"/>
  <c r="S155" i="3"/>
  <c r="Q155" i="3"/>
  <c r="O155" i="3"/>
  <c r="M155" i="3"/>
  <c r="P155" i="3"/>
  <c r="R155" i="3"/>
  <c r="N155" i="3"/>
  <c r="S159" i="3"/>
  <c r="Q159" i="3"/>
  <c r="O159" i="3"/>
  <c r="M159" i="3"/>
  <c r="R159" i="3"/>
  <c r="P159" i="3"/>
  <c r="N159" i="3"/>
  <c r="S163" i="3"/>
  <c r="Q163" i="3"/>
  <c r="O163" i="3"/>
  <c r="M163" i="3"/>
  <c r="R163" i="3"/>
  <c r="P163" i="3"/>
  <c r="N163" i="3"/>
  <c r="S167" i="3"/>
  <c r="Q167" i="3"/>
  <c r="O167" i="3"/>
  <c r="M167" i="3"/>
  <c r="R167" i="3"/>
  <c r="P167" i="3"/>
  <c r="N167" i="3"/>
  <c r="S171" i="3"/>
  <c r="Q171" i="3"/>
  <c r="O171" i="3"/>
  <c r="M171" i="3"/>
  <c r="R171" i="3"/>
  <c r="P171" i="3"/>
  <c r="N171" i="3"/>
  <c r="S175" i="3"/>
  <c r="Q175" i="3"/>
  <c r="O175" i="3"/>
  <c r="M175" i="3"/>
  <c r="R175" i="3"/>
  <c r="P175" i="3"/>
  <c r="N175" i="3"/>
  <c r="S179" i="3"/>
  <c r="Q179" i="3"/>
  <c r="O179" i="3"/>
  <c r="M179" i="3"/>
  <c r="R179" i="3"/>
  <c r="P179" i="3"/>
  <c r="N179" i="3"/>
  <c r="AI152" i="3"/>
  <c r="AG152" i="3"/>
  <c r="AE152" i="3"/>
  <c r="AC152" i="3"/>
  <c r="Z152" i="3"/>
  <c r="X152" i="3"/>
  <c r="V152" i="3"/>
  <c r="R152" i="3"/>
  <c r="P152" i="3"/>
  <c r="N152" i="3"/>
  <c r="AH152" i="3"/>
  <c r="AF152" i="3"/>
  <c r="AD152" i="3"/>
  <c r="AA152" i="3"/>
  <c r="Y152" i="3"/>
  <c r="W152" i="3"/>
  <c r="U152" i="3"/>
  <c r="Q152" i="3"/>
  <c r="M152" i="3"/>
  <c r="J152" i="3"/>
  <c r="H152" i="3"/>
  <c r="F152" i="3"/>
  <c r="S152" i="3"/>
  <c r="O152" i="3"/>
  <c r="K152" i="3"/>
  <c r="I152" i="3"/>
  <c r="G152" i="3"/>
  <c r="E152" i="3"/>
  <c r="R156" i="3"/>
  <c r="P156" i="3"/>
  <c r="N156" i="3"/>
  <c r="Q156" i="3"/>
  <c r="M156" i="3"/>
  <c r="S156" i="3"/>
  <c r="O156" i="3"/>
  <c r="R160" i="3"/>
  <c r="P160" i="3"/>
  <c r="N160" i="3"/>
  <c r="S160" i="3"/>
  <c r="Q160" i="3"/>
  <c r="O160" i="3"/>
  <c r="M160" i="3"/>
  <c r="R164" i="3"/>
  <c r="P164" i="3"/>
  <c r="N164" i="3"/>
  <c r="S164" i="3"/>
  <c r="Q164" i="3"/>
  <c r="O164" i="3"/>
  <c r="M164" i="3"/>
  <c r="R168" i="3"/>
  <c r="P168" i="3"/>
  <c r="N168" i="3"/>
  <c r="S168" i="3"/>
  <c r="Q168" i="3"/>
  <c r="O168" i="3"/>
  <c r="M168" i="3"/>
  <c r="R172" i="3"/>
  <c r="P172" i="3"/>
  <c r="N172" i="3"/>
  <c r="S172" i="3"/>
  <c r="Q172" i="3"/>
  <c r="O172" i="3"/>
  <c r="M172" i="3"/>
  <c r="R176" i="3"/>
  <c r="P176" i="3"/>
  <c r="N176" i="3"/>
  <c r="S176" i="3"/>
  <c r="Q176" i="3"/>
  <c r="O176" i="3"/>
  <c r="M176" i="3"/>
  <c r="R180" i="3"/>
  <c r="P180" i="3"/>
  <c r="N180" i="3"/>
  <c r="S180" i="3"/>
  <c r="Q180" i="3"/>
  <c r="O180" i="3"/>
  <c r="M180" i="3"/>
  <c r="AH187" i="3"/>
  <c r="AF187" i="3"/>
  <c r="AD187" i="3"/>
  <c r="AA187" i="3"/>
  <c r="Y187" i="3"/>
  <c r="W187" i="3"/>
  <c r="U187" i="3"/>
  <c r="R187" i="3"/>
  <c r="P187" i="3"/>
  <c r="N187" i="3"/>
  <c r="K187" i="3"/>
  <c r="I187" i="3"/>
  <c r="G187" i="3"/>
  <c r="E187" i="3"/>
  <c r="AI187" i="3"/>
  <c r="AG187" i="3"/>
  <c r="AE187" i="3"/>
  <c r="AC187" i="3"/>
  <c r="Z187" i="3"/>
  <c r="X187" i="3"/>
  <c r="V187" i="3"/>
  <c r="S187" i="3"/>
  <c r="Q187" i="3"/>
  <c r="O187" i="3"/>
  <c r="M187" i="3"/>
  <c r="J187" i="3"/>
  <c r="H187" i="3"/>
  <c r="F187" i="3"/>
  <c r="R191" i="3"/>
  <c r="P191" i="3"/>
  <c r="N191" i="3"/>
  <c r="S191" i="3"/>
  <c r="Q191" i="3"/>
  <c r="O191" i="3"/>
  <c r="M191" i="3"/>
  <c r="R195" i="3"/>
  <c r="P195" i="3"/>
  <c r="N195" i="3"/>
  <c r="S195" i="3"/>
  <c r="Q195" i="3"/>
  <c r="O195" i="3"/>
  <c r="M195" i="3"/>
  <c r="R199" i="3"/>
  <c r="P199" i="3"/>
  <c r="N199" i="3"/>
  <c r="S199" i="3"/>
  <c r="Q199" i="3"/>
  <c r="O199" i="3"/>
  <c r="M199" i="3"/>
  <c r="R203" i="3"/>
  <c r="P203" i="3"/>
  <c r="N203" i="3"/>
  <c r="S203" i="3"/>
  <c r="Q203" i="3"/>
  <c r="O203" i="3"/>
  <c r="M203" i="3"/>
  <c r="R207" i="3"/>
  <c r="P207" i="3"/>
  <c r="N207" i="3"/>
  <c r="S207" i="3"/>
  <c r="Q207" i="3"/>
  <c r="O207" i="3"/>
  <c r="M207" i="3"/>
  <c r="R211" i="3"/>
  <c r="P211" i="3"/>
  <c r="N211" i="3"/>
  <c r="S211" i="3"/>
  <c r="Q211" i="3"/>
  <c r="O211" i="3"/>
  <c r="M211" i="3"/>
  <c r="R215" i="3"/>
  <c r="P215" i="3"/>
  <c r="N215" i="3"/>
  <c r="S215" i="3"/>
  <c r="Q215" i="3"/>
  <c r="O215" i="3"/>
  <c r="M215" i="3"/>
  <c r="AI223" i="3"/>
  <c r="AG223" i="3"/>
  <c r="AE223" i="3"/>
  <c r="AC223" i="3"/>
  <c r="Z223" i="3"/>
  <c r="X223" i="3"/>
  <c r="V223" i="3"/>
  <c r="AH223" i="3"/>
  <c r="AF223" i="3"/>
  <c r="AD223" i="3"/>
  <c r="AA223" i="3"/>
  <c r="Y223" i="3"/>
  <c r="W223" i="3"/>
  <c r="U223" i="3"/>
  <c r="R223" i="3"/>
  <c r="P223" i="3"/>
  <c r="N223" i="3"/>
  <c r="Q223" i="3"/>
  <c r="M223" i="3"/>
  <c r="K223" i="3"/>
  <c r="I223" i="3"/>
  <c r="G223" i="3"/>
  <c r="E223" i="3"/>
  <c r="S223" i="3"/>
  <c r="O223" i="3"/>
  <c r="J223" i="3"/>
  <c r="H223" i="3"/>
  <c r="F223" i="3"/>
  <c r="R227" i="3"/>
  <c r="P227" i="3"/>
  <c r="N227" i="3"/>
  <c r="Q227" i="3"/>
  <c r="M227" i="3"/>
  <c r="S227" i="3"/>
  <c r="O227" i="3"/>
  <c r="R231" i="3"/>
  <c r="P231" i="3"/>
  <c r="N231" i="3"/>
  <c r="Q231" i="3"/>
  <c r="M231" i="3"/>
  <c r="S231" i="3"/>
  <c r="O231" i="3"/>
  <c r="R235" i="3"/>
  <c r="P235" i="3"/>
  <c r="N235" i="3"/>
  <c r="Q235" i="3"/>
  <c r="M235" i="3"/>
  <c r="S235" i="3"/>
  <c r="O235" i="3"/>
  <c r="R239" i="3"/>
  <c r="P239" i="3"/>
  <c r="N239" i="3"/>
  <c r="Q239" i="3"/>
  <c r="M239" i="3"/>
  <c r="S239" i="3"/>
  <c r="O239" i="3"/>
  <c r="R243" i="3"/>
  <c r="P243" i="3"/>
  <c r="N243" i="3"/>
  <c r="Q243" i="3"/>
  <c r="M243" i="3"/>
  <c r="S243" i="3"/>
  <c r="O243" i="3"/>
  <c r="S247" i="3"/>
  <c r="Q247" i="3"/>
  <c r="O247" i="3"/>
  <c r="M247" i="3"/>
  <c r="R247" i="3"/>
  <c r="P247" i="3"/>
  <c r="N247" i="3"/>
  <c r="AH186" i="3"/>
  <c r="AF186" i="3"/>
  <c r="AD186" i="3"/>
  <c r="AA186" i="3"/>
  <c r="Y186" i="3"/>
  <c r="W186" i="3"/>
  <c r="U186" i="3"/>
  <c r="R186" i="3"/>
  <c r="P186" i="3"/>
  <c r="N186" i="3"/>
  <c r="K186" i="3"/>
  <c r="I186" i="3"/>
  <c r="G186" i="3"/>
  <c r="E186" i="3"/>
  <c r="AI186" i="3"/>
  <c r="AG186" i="3"/>
  <c r="AE186" i="3"/>
  <c r="AC186" i="3"/>
  <c r="Z186" i="3"/>
  <c r="X186" i="3"/>
  <c r="V186" i="3"/>
  <c r="S186" i="3"/>
  <c r="Q186" i="3"/>
  <c r="O186" i="3"/>
  <c r="M186" i="3"/>
  <c r="J186" i="3"/>
  <c r="H186" i="3"/>
  <c r="F186" i="3"/>
  <c r="AH190" i="3"/>
  <c r="AF190" i="3"/>
  <c r="AD190" i="3"/>
  <c r="AA190" i="3"/>
  <c r="Y190" i="3"/>
  <c r="W190" i="3"/>
  <c r="U190" i="3"/>
  <c r="R190" i="3"/>
  <c r="P190" i="3"/>
  <c r="N190" i="3"/>
  <c r="K190" i="3"/>
  <c r="I190" i="3"/>
  <c r="G190" i="3"/>
  <c r="E190" i="3"/>
  <c r="AI190" i="3"/>
  <c r="AG190" i="3"/>
  <c r="AE190" i="3"/>
  <c r="AC190" i="3"/>
  <c r="Z190" i="3"/>
  <c r="X190" i="3"/>
  <c r="V190" i="3"/>
  <c r="S190" i="3"/>
  <c r="Q190" i="3"/>
  <c r="O190" i="3"/>
  <c r="M190" i="3"/>
  <c r="J190" i="3"/>
  <c r="H190" i="3"/>
  <c r="F190" i="3"/>
  <c r="R194" i="3"/>
  <c r="P194" i="3"/>
  <c r="N194" i="3"/>
  <c r="S194" i="3"/>
  <c r="Q194" i="3"/>
  <c r="O194" i="3"/>
  <c r="M194" i="3"/>
  <c r="R198" i="3"/>
  <c r="P198" i="3"/>
  <c r="N198" i="3"/>
  <c r="S198" i="3"/>
  <c r="Q198" i="3"/>
  <c r="O198" i="3"/>
  <c r="M198" i="3"/>
  <c r="R202" i="3"/>
  <c r="P202" i="3"/>
  <c r="N202" i="3"/>
  <c r="S202" i="3"/>
  <c r="Q202" i="3"/>
  <c r="O202" i="3"/>
  <c r="M202" i="3"/>
  <c r="R206" i="3"/>
  <c r="P206" i="3"/>
  <c r="N206" i="3"/>
  <c r="S206" i="3"/>
  <c r="Q206" i="3"/>
  <c r="O206" i="3"/>
  <c r="M206" i="3"/>
  <c r="R210" i="3"/>
  <c r="P210" i="3"/>
  <c r="N210" i="3"/>
  <c r="S210" i="3"/>
  <c r="Q210" i="3"/>
  <c r="O210" i="3"/>
  <c r="M210" i="3"/>
  <c r="R214" i="3"/>
  <c r="P214" i="3"/>
  <c r="N214" i="3"/>
  <c r="S214" i="3"/>
  <c r="Q214" i="3"/>
  <c r="O214" i="3"/>
  <c r="M214" i="3"/>
  <c r="AH222" i="3"/>
  <c r="AF222" i="3"/>
  <c r="AD222" i="3"/>
  <c r="AA222" i="3"/>
  <c r="Y222" i="3"/>
  <c r="W222" i="3"/>
  <c r="U222" i="3"/>
  <c r="AI222" i="3"/>
  <c r="AG222" i="3"/>
  <c r="AE222" i="3"/>
  <c r="AC222" i="3"/>
  <c r="Z222" i="3"/>
  <c r="X222" i="3"/>
  <c r="V222" i="3"/>
  <c r="S222" i="3"/>
  <c r="Q222" i="3"/>
  <c r="O222" i="3"/>
  <c r="M222" i="3"/>
  <c r="P222" i="3"/>
  <c r="J222" i="3"/>
  <c r="H222" i="3"/>
  <c r="F222" i="3"/>
  <c r="R222" i="3"/>
  <c r="N222" i="3"/>
  <c r="K222" i="3"/>
  <c r="I222" i="3"/>
  <c r="G222" i="3"/>
  <c r="E222" i="3"/>
  <c r="S226" i="3"/>
  <c r="Q226" i="3"/>
  <c r="O226" i="3"/>
  <c r="M226" i="3"/>
  <c r="P226" i="3"/>
  <c r="R226" i="3"/>
  <c r="N226" i="3"/>
  <c r="S230" i="3"/>
  <c r="Q230" i="3"/>
  <c r="O230" i="3"/>
  <c r="M230" i="3"/>
  <c r="P230" i="3"/>
  <c r="R230" i="3"/>
  <c r="N230" i="3"/>
  <c r="S234" i="3"/>
  <c r="Q234" i="3"/>
  <c r="O234" i="3"/>
  <c r="M234" i="3"/>
  <c r="P234" i="3"/>
  <c r="R234" i="3"/>
  <c r="N234" i="3"/>
  <c r="S238" i="3"/>
  <c r="Q238" i="3"/>
  <c r="O238" i="3"/>
  <c r="M238" i="3"/>
  <c r="P238" i="3"/>
  <c r="R238" i="3"/>
  <c r="N238" i="3"/>
  <c r="S242" i="3"/>
  <c r="Q242" i="3"/>
  <c r="O242" i="3"/>
  <c r="M242" i="3"/>
  <c r="P242" i="3"/>
  <c r="R242" i="3"/>
  <c r="N242" i="3"/>
  <c r="R246" i="3"/>
  <c r="P246" i="3"/>
  <c r="S246" i="3"/>
  <c r="Q246" i="3"/>
  <c r="O246" i="3"/>
  <c r="M246" i="3"/>
  <c r="N246" i="3"/>
  <c r="R250" i="3"/>
  <c r="P250" i="3"/>
  <c r="N250" i="3"/>
  <c r="S250" i="3"/>
  <c r="Q250" i="3"/>
  <c r="O250" i="3"/>
  <c r="M250" i="3"/>
  <c r="AH258" i="3"/>
  <c r="AF258" i="3"/>
  <c r="AD258" i="3"/>
  <c r="AA258" i="3"/>
  <c r="Y258" i="3"/>
  <c r="W258" i="3"/>
  <c r="U258" i="3"/>
  <c r="R258" i="3"/>
  <c r="P258" i="3"/>
  <c r="N258" i="3"/>
  <c r="K258" i="3"/>
  <c r="I258" i="3"/>
  <c r="G258" i="3"/>
  <c r="E258" i="3"/>
  <c r="AI258" i="3"/>
  <c r="AG258" i="3"/>
  <c r="AE258" i="3"/>
  <c r="AC258" i="3"/>
  <c r="Z258" i="3"/>
  <c r="X258" i="3"/>
  <c r="V258" i="3"/>
  <c r="S258" i="3"/>
  <c r="Q258" i="3"/>
  <c r="O258" i="3"/>
  <c r="M258" i="3"/>
  <c r="J258" i="3"/>
  <c r="H258" i="3"/>
  <c r="F258" i="3"/>
  <c r="R262" i="3"/>
  <c r="P262" i="3"/>
  <c r="N262" i="3"/>
  <c r="S262" i="3"/>
  <c r="Q262" i="3"/>
  <c r="O262" i="3"/>
  <c r="M262" i="3"/>
  <c r="R266" i="3"/>
  <c r="P266" i="3"/>
  <c r="N266" i="3"/>
  <c r="S266" i="3"/>
  <c r="Q266" i="3"/>
  <c r="O266" i="3"/>
  <c r="M266" i="3"/>
  <c r="R270" i="3"/>
  <c r="P270" i="3"/>
  <c r="N270" i="3"/>
  <c r="S270" i="3"/>
  <c r="Q270" i="3"/>
  <c r="O270" i="3"/>
  <c r="M270" i="3"/>
  <c r="R274" i="3"/>
  <c r="P274" i="3"/>
  <c r="N274" i="3"/>
  <c r="S274" i="3"/>
  <c r="Q274" i="3"/>
  <c r="O274" i="3"/>
  <c r="M274" i="3"/>
  <c r="R278" i="3"/>
  <c r="P278" i="3"/>
  <c r="N278" i="3"/>
  <c r="S278" i="3"/>
  <c r="Q278" i="3"/>
  <c r="O278" i="3"/>
  <c r="M278" i="3"/>
  <c r="R282" i="3"/>
  <c r="P282" i="3"/>
  <c r="N282" i="3"/>
  <c r="S282" i="3"/>
  <c r="Q282" i="3"/>
  <c r="O282" i="3"/>
  <c r="M282" i="3"/>
  <c r="AI290" i="3"/>
  <c r="AG290" i="3"/>
  <c r="AE290" i="3"/>
  <c r="AC290" i="3"/>
  <c r="AH290" i="3"/>
  <c r="AF290" i="3"/>
  <c r="AD290" i="3"/>
  <c r="AA290" i="3"/>
  <c r="Y290" i="3"/>
  <c r="W290" i="3"/>
  <c r="U290" i="3"/>
  <c r="R290" i="3"/>
  <c r="P290" i="3"/>
  <c r="N290" i="3"/>
  <c r="K290" i="3"/>
  <c r="I290" i="3"/>
  <c r="G290" i="3"/>
  <c r="E290" i="3"/>
  <c r="Z290" i="3"/>
  <c r="X290" i="3"/>
  <c r="V290" i="3"/>
  <c r="S290" i="3"/>
  <c r="Q290" i="3"/>
  <c r="O290" i="3"/>
  <c r="M290" i="3"/>
  <c r="J290" i="3"/>
  <c r="H290" i="3"/>
  <c r="F290" i="3"/>
  <c r="AI294" i="3"/>
  <c r="AG294" i="3"/>
  <c r="AE294" i="3"/>
  <c r="AC294" i="3"/>
  <c r="AH294" i="3"/>
  <c r="AF294" i="3"/>
  <c r="AD294" i="3"/>
  <c r="AA294" i="3"/>
  <c r="Y294" i="3"/>
  <c r="W294" i="3"/>
  <c r="U294" i="3"/>
  <c r="X294" i="3"/>
  <c r="R294" i="3"/>
  <c r="P294" i="3"/>
  <c r="N294" i="3"/>
  <c r="K294" i="3"/>
  <c r="I294" i="3"/>
  <c r="G294" i="3"/>
  <c r="E294" i="3"/>
  <c r="Z294" i="3"/>
  <c r="V294" i="3"/>
  <c r="S294" i="3"/>
  <c r="Q294" i="3"/>
  <c r="O294" i="3"/>
  <c r="M294" i="3"/>
  <c r="J294" i="3"/>
  <c r="H294" i="3"/>
  <c r="F294" i="3"/>
  <c r="R298" i="3"/>
  <c r="P298" i="3"/>
  <c r="N298" i="3"/>
  <c r="S298" i="3"/>
  <c r="Q298" i="3"/>
  <c r="O298" i="3"/>
  <c r="M298" i="3"/>
  <c r="R302" i="3"/>
  <c r="P302" i="3"/>
  <c r="N302" i="3"/>
  <c r="S302" i="3"/>
  <c r="Q302" i="3"/>
  <c r="O302" i="3"/>
  <c r="M302" i="3"/>
  <c r="R306" i="3"/>
  <c r="P306" i="3"/>
  <c r="N306" i="3"/>
  <c r="S306" i="3"/>
  <c r="Q306" i="3"/>
  <c r="O306" i="3"/>
  <c r="M306" i="3"/>
  <c r="R310" i="3"/>
  <c r="P310" i="3"/>
  <c r="N310" i="3"/>
  <c r="S310" i="3"/>
  <c r="Q310" i="3"/>
  <c r="O310" i="3"/>
  <c r="M310" i="3"/>
  <c r="R314" i="3"/>
  <c r="P314" i="3"/>
  <c r="N314" i="3"/>
  <c r="S314" i="3"/>
  <c r="Q314" i="3"/>
  <c r="O314" i="3"/>
  <c r="M314" i="3"/>
  <c r="R318" i="3"/>
  <c r="P318" i="3"/>
  <c r="N318" i="3"/>
  <c r="S318" i="3"/>
  <c r="Q318" i="3"/>
  <c r="O318" i="3"/>
  <c r="M318" i="3"/>
  <c r="AI255" i="3"/>
  <c r="AG255" i="3"/>
  <c r="AE255" i="3"/>
  <c r="AC255" i="3"/>
  <c r="Z255" i="3"/>
  <c r="X255" i="3"/>
  <c r="V255" i="3"/>
  <c r="S255" i="3"/>
  <c r="Q255" i="3"/>
  <c r="O255" i="3"/>
  <c r="M255" i="3"/>
  <c r="J255" i="3"/>
  <c r="H255" i="3"/>
  <c r="F255" i="3"/>
  <c r="AH255" i="3"/>
  <c r="AF255" i="3"/>
  <c r="AD255" i="3"/>
  <c r="AA255" i="3"/>
  <c r="Y255" i="3"/>
  <c r="W255" i="3"/>
  <c r="U255" i="3"/>
  <c r="R255" i="3"/>
  <c r="P255" i="3"/>
  <c r="N255" i="3"/>
  <c r="K255" i="3"/>
  <c r="I255" i="3"/>
  <c r="G255" i="3"/>
  <c r="E255" i="3"/>
  <c r="AI259" i="3"/>
  <c r="AG259" i="3"/>
  <c r="AE259" i="3"/>
  <c r="AC259" i="3"/>
  <c r="Z259" i="3"/>
  <c r="X259" i="3"/>
  <c r="V259" i="3"/>
  <c r="S259" i="3"/>
  <c r="Q259" i="3"/>
  <c r="O259" i="3"/>
  <c r="M259" i="3"/>
  <c r="J259" i="3"/>
  <c r="H259" i="3"/>
  <c r="F259" i="3"/>
  <c r="AH259" i="3"/>
  <c r="AF259" i="3"/>
  <c r="AD259" i="3"/>
  <c r="AA259" i="3"/>
  <c r="Y259" i="3"/>
  <c r="W259" i="3"/>
  <c r="U259" i="3"/>
  <c r="R259" i="3"/>
  <c r="P259" i="3"/>
  <c r="N259" i="3"/>
  <c r="K259" i="3"/>
  <c r="I259" i="3"/>
  <c r="G259" i="3"/>
  <c r="E259" i="3"/>
  <c r="S263" i="3"/>
  <c r="Q263" i="3"/>
  <c r="O263" i="3"/>
  <c r="M263" i="3"/>
  <c r="R263" i="3"/>
  <c r="P263" i="3"/>
  <c r="N263" i="3"/>
  <c r="S267" i="3"/>
  <c r="Q267" i="3"/>
  <c r="O267" i="3"/>
  <c r="M267" i="3"/>
  <c r="R267" i="3"/>
  <c r="P267" i="3"/>
  <c r="N267" i="3"/>
  <c r="S271" i="3"/>
  <c r="Q271" i="3"/>
  <c r="O271" i="3"/>
  <c r="M271" i="3"/>
  <c r="R271" i="3"/>
  <c r="P271" i="3"/>
  <c r="N271" i="3"/>
  <c r="S275" i="3"/>
  <c r="Q275" i="3"/>
  <c r="O275" i="3"/>
  <c r="M275" i="3"/>
  <c r="R275" i="3"/>
  <c r="P275" i="3"/>
  <c r="N275" i="3"/>
  <c r="S279" i="3"/>
  <c r="Q279" i="3"/>
  <c r="O279" i="3"/>
  <c r="M279" i="3"/>
  <c r="R279" i="3"/>
  <c r="P279" i="3"/>
  <c r="N279" i="3"/>
  <c r="S283" i="3"/>
  <c r="Q283" i="3"/>
  <c r="O283" i="3"/>
  <c r="M283" i="3"/>
  <c r="R283" i="3"/>
  <c r="P283" i="3"/>
  <c r="N283" i="3"/>
  <c r="AH291" i="3"/>
  <c r="AF291" i="3"/>
  <c r="AD291" i="3"/>
  <c r="AI291" i="3"/>
  <c r="AG291" i="3"/>
  <c r="AE291" i="3"/>
  <c r="AC291" i="3"/>
  <c r="Z291" i="3"/>
  <c r="X291" i="3"/>
  <c r="V291" i="3"/>
  <c r="S291" i="3"/>
  <c r="Q291" i="3"/>
  <c r="O291" i="3"/>
  <c r="M291" i="3"/>
  <c r="J291" i="3"/>
  <c r="H291" i="3"/>
  <c r="F291" i="3"/>
  <c r="AA291" i="3"/>
  <c r="Y291" i="3"/>
  <c r="W291" i="3"/>
  <c r="U291" i="3"/>
  <c r="R291" i="3"/>
  <c r="P291" i="3"/>
  <c r="N291" i="3"/>
  <c r="K291" i="3"/>
  <c r="I291" i="3"/>
  <c r="G291" i="3"/>
  <c r="E291" i="3"/>
  <c r="S295" i="3"/>
  <c r="Q295" i="3"/>
  <c r="O295" i="3"/>
  <c r="M295" i="3"/>
  <c r="R295" i="3"/>
  <c r="P295" i="3"/>
  <c r="N295" i="3"/>
  <c r="S299" i="3"/>
  <c r="Q299" i="3"/>
  <c r="O299" i="3"/>
  <c r="M299" i="3"/>
  <c r="R299" i="3"/>
  <c r="P299" i="3"/>
  <c r="N299" i="3"/>
  <c r="S303" i="3"/>
  <c r="Q303" i="3"/>
  <c r="O303" i="3"/>
  <c r="M303" i="3"/>
  <c r="R303" i="3"/>
  <c r="P303" i="3"/>
  <c r="N303" i="3"/>
  <c r="S307" i="3"/>
  <c r="Q307" i="3"/>
  <c r="O307" i="3"/>
  <c r="M307" i="3"/>
  <c r="R307" i="3"/>
  <c r="P307" i="3"/>
  <c r="N307" i="3"/>
  <c r="S311" i="3"/>
  <c r="Q311" i="3"/>
  <c r="O311" i="3"/>
  <c r="M311" i="3"/>
  <c r="R311" i="3"/>
  <c r="P311" i="3"/>
  <c r="N311" i="3"/>
  <c r="S315" i="3"/>
  <c r="Q315" i="3"/>
  <c r="O315" i="3"/>
  <c r="M315" i="3"/>
  <c r="R315" i="3"/>
  <c r="P315" i="3"/>
  <c r="N315" i="3"/>
  <c r="S319" i="3"/>
  <c r="Q319" i="3"/>
  <c r="O319" i="3"/>
  <c r="M319" i="3"/>
  <c r="R319" i="3"/>
  <c r="P319" i="3"/>
  <c r="N319" i="3"/>
  <c r="AI327" i="3"/>
  <c r="AG327" i="3"/>
  <c r="AE327" i="3"/>
  <c r="AC327" i="3"/>
  <c r="AH327" i="3"/>
  <c r="AF327" i="3"/>
  <c r="AD327" i="3"/>
  <c r="AA327" i="3"/>
  <c r="Y327" i="3"/>
  <c r="W327" i="3"/>
  <c r="U327" i="3"/>
  <c r="R327" i="3"/>
  <c r="P327" i="3"/>
  <c r="N327" i="3"/>
  <c r="K327" i="3"/>
  <c r="I327" i="3"/>
  <c r="G327" i="3"/>
  <c r="E327" i="3"/>
  <c r="Z327" i="3"/>
  <c r="X327" i="3"/>
  <c r="V327" i="3"/>
  <c r="S327" i="3"/>
  <c r="Q327" i="3"/>
  <c r="O327" i="3"/>
  <c r="M327" i="3"/>
  <c r="J327" i="3"/>
  <c r="H327" i="3"/>
  <c r="F327" i="3"/>
  <c r="R331" i="3"/>
  <c r="P331" i="3"/>
  <c r="N331" i="3"/>
  <c r="S331" i="3"/>
  <c r="Q331" i="3"/>
  <c r="O331" i="3"/>
  <c r="M331" i="3"/>
  <c r="R335" i="3"/>
  <c r="P335" i="3"/>
  <c r="N335" i="3"/>
  <c r="S335" i="3"/>
  <c r="Q335" i="3"/>
  <c r="O335" i="3"/>
  <c r="M335" i="3"/>
  <c r="R339" i="3"/>
  <c r="P339" i="3"/>
  <c r="N339" i="3"/>
  <c r="S339" i="3"/>
  <c r="Q339" i="3"/>
  <c r="O339" i="3"/>
  <c r="M339" i="3"/>
  <c r="R343" i="3"/>
  <c r="P343" i="3"/>
  <c r="N343" i="3"/>
  <c r="S343" i="3"/>
  <c r="Q343" i="3"/>
  <c r="O343" i="3"/>
  <c r="M343" i="3"/>
  <c r="R347" i="3"/>
  <c r="P347" i="3"/>
  <c r="N347" i="3"/>
  <c r="S347" i="3"/>
  <c r="Q347" i="3"/>
  <c r="O347" i="3"/>
  <c r="M347" i="3"/>
  <c r="R351" i="3"/>
  <c r="P351" i="3"/>
  <c r="N351" i="3"/>
  <c r="S351" i="3"/>
  <c r="Q351" i="3"/>
  <c r="O351" i="3"/>
  <c r="M351" i="3"/>
  <c r="R355" i="3"/>
  <c r="P355" i="3"/>
  <c r="N355" i="3"/>
  <c r="S355" i="3"/>
  <c r="Q355" i="3"/>
  <c r="O355" i="3"/>
  <c r="M355" i="3"/>
  <c r="AH328" i="3"/>
  <c r="AF328" i="3"/>
  <c r="AD328" i="3"/>
  <c r="AI328" i="3"/>
  <c r="AG328" i="3"/>
  <c r="AE328" i="3"/>
  <c r="AC328" i="3"/>
  <c r="Z328" i="3"/>
  <c r="X328" i="3"/>
  <c r="V328" i="3"/>
  <c r="S328" i="3"/>
  <c r="Q328" i="3"/>
  <c r="O328" i="3"/>
  <c r="M328" i="3"/>
  <c r="J328" i="3"/>
  <c r="H328" i="3"/>
  <c r="F328" i="3"/>
  <c r="AA328" i="3"/>
  <c r="Y328" i="3"/>
  <c r="W328" i="3"/>
  <c r="U328" i="3"/>
  <c r="R328" i="3"/>
  <c r="P328" i="3"/>
  <c r="N328" i="3"/>
  <c r="K328" i="3"/>
  <c r="I328" i="3"/>
  <c r="G328" i="3"/>
  <c r="E328" i="3"/>
  <c r="S332" i="3"/>
  <c r="Q332" i="3"/>
  <c r="O332" i="3"/>
  <c r="M332" i="3"/>
  <c r="R332" i="3"/>
  <c r="P332" i="3"/>
  <c r="N332" i="3"/>
  <c r="S336" i="3"/>
  <c r="Q336" i="3"/>
  <c r="O336" i="3"/>
  <c r="M336" i="3"/>
  <c r="R336" i="3"/>
  <c r="P336" i="3"/>
  <c r="N336" i="3"/>
  <c r="S340" i="3"/>
  <c r="Q340" i="3"/>
  <c r="O340" i="3"/>
  <c r="M340" i="3"/>
  <c r="R340" i="3"/>
  <c r="P340" i="3"/>
  <c r="N340" i="3"/>
  <c r="S344" i="3"/>
  <c r="Q344" i="3"/>
  <c r="O344" i="3"/>
  <c r="M344" i="3"/>
  <c r="R344" i="3"/>
  <c r="P344" i="3"/>
  <c r="N344" i="3"/>
  <c r="S348" i="3"/>
  <c r="Q348" i="3"/>
  <c r="O348" i="3"/>
  <c r="M348" i="3"/>
  <c r="R348" i="3"/>
  <c r="P348" i="3"/>
  <c r="N348" i="3"/>
  <c r="S352" i="3"/>
  <c r="Q352" i="3"/>
  <c r="O352" i="3"/>
  <c r="M352" i="3"/>
  <c r="R352" i="3"/>
  <c r="P352" i="3"/>
  <c r="N352" i="3"/>
  <c r="AH360" i="3"/>
  <c r="AF360" i="3"/>
  <c r="AD360" i="3"/>
  <c r="AA360" i="3"/>
  <c r="Y360" i="3"/>
  <c r="W360" i="3"/>
  <c r="U360" i="3"/>
  <c r="R360" i="3"/>
  <c r="P360" i="3"/>
  <c r="N360" i="3"/>
  <c r="E360" i="3"/>
  <c r="J360" i="3"/>
  <c r="H360" i="3"/>
  <c r="F360" i="3"/>
  <c r="AI360" i="3"/>
  <c r="AG360" i="3"/>
  <c r="AE360" i="3"/>
  <c r="AC360" i="3"/>
  <c r="Z360" i="3"/>
  <c r="X360" i="3"/>
  <c r="V360" i="3"/>
  <c r="S360" i="3"/>
  <c r="Q360" i="3"/>
  <c r="O360" i="3"/>
  <c r="M360" i="3"/>
  <c r="K360" i="3"/>
  <c r="I360" i="3"/>
  <c r="G360" i="3"/>
  <c r="AH364" i="3"/>
  <c r="AF364" i="3"/>
  <c r="AD364" i="3"/>
  <c r="AA364" i="3"/>
  <c r="Y364" i="3"/>
  <c r="W364" i="3"/>
  <c r="U364" i="3"/>
  <c r="R364" i="3"/>
  <c r="P364" i="3"/>
  <c r="N364" i="3"/>
  <c r="J364" i="3"/>
  <c r="H364" i="3"/>
  <c r="F364" i="3"/>
  <c r="AI364" i="3"/>
  <c r="AG364" i="3"/>
  <c r="AE364" i="3"/>
  <c r="AC364" i="3"/>
  <c r="Z364" i="3"/>
  <c r="X364" i="3"/>
  <c r="V364" i="3"/>
  <c r="S364" i="3"/>
  <c r="Q364" i="3"/>
  <c r="O364" i="3"/>
  <c r="M364" i="3"/>
  <c r="K364" i="3"/>
  <c r="I364" i="3"/>
  <c r="G364" i="3"/>
  <c r="E364" i="3"/>
  <c r="R368" i="3"/>
  <c r="P368" i="3"/>
  <c r="N368" i="3"/>
  <c r="S368" i="3"/>
  <c r="Q368" i="3"/>
  <c r="O368" i="3"/>
  <c r="M368" i="3"/>
  <c r="R372" i="3"/>
  <c r="P372" i="3"/>
  <c r="N372" i="3"/>
  <c r="S372" i="3"/>
  <c r="Q372" i="3"/>
  <c r="O372" i="3"/>
  <c r="M372" i="3"/>
  <c r="R376" i="3"/>
  <c r="P376" i="3"/>
  <c r="N376" i="3"/>
  <c r="S376" i="3"/>
  <c r="Q376" i="3"/>
  <c r="O376" i="3"/>
  <c r="M376" i="3"/>
  <c r="R380" i="3"/>
  <c r="P380" i="3"/>
  <c r="N380" i="3"/>
  <c r="S380" i="3"/>
  <c r="Q380" i="3"/>
  <c r="O380" i="3"/>
  <c r="M380" i="3"/>
  <c r="R384" i="3"/>
  <c r="P384" i="3"/>
  <c r="N384" i="3"/>
  <c r="S384" i="3"/>
  <c r="Q384" i="3"/>
  <c r="O384" i="3"/>
  <c r="M384" i="3"/>
  <c r="R388" i="3"/>
  <c r="P388" i="3"/>
  <c r="N388" i="3"/>
  <c r="S388" i="3"/>
  <c r="Q388" i="3"/>
  <c r="O388" i="3"/>
  <c r="M388" i="3"/>
  <c r="AI361" i="3"/>
  <c r="AG361" i="3"/>
  <c r="AE361" i="3"/>
  <c r="AC361" i="3"/>
  <c r="Z361" i="3"/>
  <c r="X361" i="3"/>
  <c r="V361" i="3"/>
  <c r="S361" i="3"/>
  <c r="Q361" i="3"/>
  <c r="O361" i="3"/>
  <c r="M361" i="3"/>
  <c r="K361" i="3"/>
  <c r="I361" i="3"/>
  <c r="G361" i="3"/>
  <c r="E361" i="3"/>
  <c r="AH361" i="3"/>
  <c r="AF361" i="3"/>
  <c r="AD361" i="3"/>
  <c r="AA361" i="3"/>
  <c r="Y361" i="3"/>
  <c r="W361" i="3"/>
  <c r="U361" i="3"/>
  <c r="R361" i="3"/>
  <c r="P361" i="3"/>
  <c r="N361" i="3"/>
  <c r="J361" i="3"/>
  <c r="H361" i="3"/>
  <c r="F361" i="3"/>
  <c r="S365" i="3"/>
  <c r="Q365" i="3"/>
  <c r="O365" i="3"/>
  <c r="M365" i="3"/>
  <c r="G365" i="3"/>
  <c r="R365" i="3"/>
  <c r="P365" i="3"/>
  <c r="N365" i="3"/>
  <c r="S369" i="3"/>
  <c r="Q369" i="3"/>
  <c r="O369" i="3"/>
  <c r="M369" i="3"/>
  <c r="R369" i="3"/>
  <c r="P369" i="3"/>
  <c r="N369" i="3"/>
  <c r="S373" i="3"/>
  <c r="Q373" i="3"/>
  <c r="O373" i="3"/>
  <c r="M373" i="3"/>
  <c r="R373" i="3"/>
  <c r="P373" i="3"/>
  <c r="N373" i="3"/>
  <c r="S377" i="3"/>
  <c r="Q377" i="3"/>
  <c r="O377" i="3"/>
  <c r="M377" i="3"/>
  <c r="R377" i="3"/>
  <c r="P377" i="3"/>
  <c r="N377" i="3"/>
  <c r="S381" i="3"/>
  <c r="Q381" i="3"/>
  <c r="O381" i="3"/>
  <c r="M381" i="3"/>
  <c r="R381" i="3"/>
  <c r="P381" i="3"/>
  <c r="N381" i="3"/>
  <c r="S385" i="3"/>
  <c r="Q385" i="3"/>
  <c r="O385" i="3"/>
  <c r="M385" i="3"/>
  <c r="R385" i="3"/>
  <c r="P385" i="3"/>
  <c r="N385" i="3"/>
  <c r="S389" i="3"/>
  <c r="Q389" i="3"/>
  <c r="O389" i="3"/>
  <c r="M389" i="3"/>
  <c r="R389" i="3"/>
  <c r="P389" i="3"/>
  <c r="N389" i="3"/>
  <c r="AI398" i="3"/>
  <c r="AG398" i="3"/>
  <c r="AE398" i="3"/>
  <c r="AC398" i="3"/>
  <c r="Z398" i="3"/>
  <c r="X398" i="3"/>
  <c r="V398" i="3"/>
  <c r="AH398" i="3"/>
  <c r="AF398" i="3"/>
  <c r="AD398" i="3"/>
  <c r="AA398" i="3"/>
  <c r="Y398" i="3"/>
  <c r="W398" i="3"/>
  <c r="U398" i="3"/>
  <c r="R398" i="3"/>
  <c r="P398" i="3"/>
  <c r="N398" i="3"/>
  <c r="K398" i="3"/>
  <c r="I398" i="3"/>
  <c r="G398" i="3"/>
  <c r="E398" i="3"/>
  <c r="S398" i="3"/>
  <c r="Q398" i="3"/>
  <c r="O398" i="3"/>
  <c r="M398" i="3"/>
  <c r="J398" i="3"/>
  <c r="H398" i="3"/>
  <c r="F398" i="3"/>
  <c r="R402" i="3"/>
  <c r="P402" i="3"/>
  <c r="N402" i="3"/>
  <c r="S402" i="3"/>
  <c r="Q402" i="3"/>
  <c r="O402" i="3"/>
  <c r="M402" i="3"/>
  <c r="R406" i="3"/>
  <c r="P406" i="3"/>
  <c r="N406" i="3"/>
  <c r="S406" i="3"/>
  <c r="Q406" i="3"/>
  <c r="O406" i="3"/>
  <c r="M406" i="3"/>
  <c r="R410" i="3"/>
  <c r="P410" i="3"/>
  <c r="N410" i="3"/>
  <c r="S410" i="3"/>
  <c r="Q410" i="3"/>
  <c r="O410" i="3"/>
  <c r="M410" i="3"/>
  <c r="R414" i="3"/>
  <c r="P414" i="3"/>
  <c r="N414" i="3"/>
  <c r="S414" i="3"/>
  <c r="Q414" i="3"/>
  <c r="O414" i="3"/>
  <c r="M414" i="3"/>
  <c r="R418" i="3"/>
  <c r="P418" i="3"/>
  <c r="N418" i="3"/>
  <c r="Q418" i="3"/>
  <c r="M418" i="3"/>
  <c r="S418" i="3"/>
  <c r="O418" i="3"/>
  <c r="S422" i="3"/>
  <c r="Q422" i="3"/>
  <c r="O422" i="3"/>
  <c r="M422" i="3"/>
  <c r="R422" i="3"/>
  <c r="P422" i="3"/>
  <c r="N422" i="3"/>
  <c r="AH395" i="3"/>
  <c r="AF395" i="3"/>
  <c r="AD395" i="3"/>
  <c r="AA395" i="3"/>
  <c r="Y395" i="3"/>
  <c r="W395" i="3"/>
  <c r="U395" i="3"/>
  <c r="AI395" i="3"/>
  <c r="AG395" i="3"/>
  <c r="AE395" i="3"/>
  <c r="AC395" i="3"/>
  <c r="Z395" i="3"/>
  <c r="X395" i="3"/>
  <c r="V395" i="3"/>
  <c r="S395" i="3"/>
  <c r="Q395" i="3"/>
  <c r="O395" i="3"/>
  <c r="M395" i="3"/>
  <c r="J395" i="3"/>
  <c r="H395" i="3"/>
  <c r="F395" i="3"/>
  <c r="R395" i="3"/>
  <c r="P395" i="3"/>
  <c r="N395" i="3"/>
  <c r="K395" i="3"/>
  <c r="I395" i="3"/>
  <c r="G395" i="3"/>
  <c r="E395" i="3"/>
  <c r="AH399" i="3"/>
  <c r="AF399" i="3"/>
  <c r="AD399" i="3"/>
  <c r="AA399" i="3"/>
  <c r="Y399" i="3"/>
  <c r="W399" i="3"/>
  <c r="U399" i="3"/>
  <c r="AI399" i="3"/>
  <c r="AG399" i="3"/>
  <c r="AE399" i="3"/>
  <c r="AC399" i="3"/>
  <c r="Z399" i="3"/>
  <c r="X399" i="3"/>
  <c r="V399" i="3"/>
  <c r="S399" i="3"/>
  <c r="Q399" i="3"/>
  <c r="O399" i="3"/>
  <c r="M399" i="3"/>
  <c r="J399" i="3"/>
  <c r="H399" i="3"/>
  <c r="F399" i="3"/>
  <c r="R399" i="3"/>
  <c r="P399" i="3"/>
  <c r="N399" i="3"/>
  <c r="K399" i="3"/>
  <c r="I399" i="3"/>
  <c r="G399" i="3"/>
  <c r="E399" i="3"/>
  <c r="S403" i="3"/>
  <c r="Q403" i="3"/>
  <c r="O403" i="3"/>
  <c r="M403" i="3"/>
  <c r="R403" i="3"/>
  <c r="P403" i="3"/>
  <c r="N403" i="3"/>
  <c r="S407" i="3"/>
  <c r="Q407" i="3"/>
  <c r="O407" i="3"/>
  <c r="M407" i="3"/>
  <c r="R407" i="3"/>
  <c r="P407" i="3"/>
  <c r="N407" i="3"/>
  <c r="S411" i="3"/>
  <c r="Q411" i="3"/>
  <c r="O411" i="3"/>
  <c r="M411" i="3"/>
  <c r="R411" i="3"/>
  <c r="P411" i="3"/>
  <c r="N411" i="3"/>
  <c r="S415" i="3"/>
  <c r="Q415" i="3"/>
  <c r="O415" i="3"/>
  <c r="M415" i="3"/>
  <c r="R415" i="3"/>
  <c r="N415" i="3"/>
  <c r="P415" i="3"/>
  <c r="S419" i="3"/>
  <c r="Q419" i="3"/>
  <c r="O419" i="3"/>
  <c r="M419" i="3"/>
  <c r="R419" i="3"/>
  <c r="N419" i="3"/>
  <c r="P419" i="3"/>
  <c r="R423" i="3"/>
  <c r="P423" i="3"/>
  <c r="N423" i="3"/>
  <c r="S423" i="3"/>
  <c r="Q423" i="3"/>
  <c r="O423" i="3"/>
  <c r="M423" i="3"/>
  <c r="AH153" i="3"/>
  <c r="AF153" i="3"/>
  <c r="AD153" i="3"/>
  <c r="AA153" i="3"/>
  <c r="Y153" i="3"/>
  <c r="W153" i="3"/>
  <c r="U153" i="3"/>
  <c r="S153" i="3"/>
  <c r="Q153" i="3"/>
  <c r="O153" i="3"/>
  <c r="M153" i="3"/>
  <c r="AI153" i="3"/>
  <c r="AG153" i="3"/>
  <c r="AE153" i="3"/>
  <c r="AC153" i="3"/>
  <c r="Z153" i="3"/>
  <c r="X153" i="3"/>
  <c r="V153" i="3"/>
  <c r="R153" i="3"/>
  <c r="N153" i="3"/>
  <c r="K153" i="3"/>
  <c r="I153" i="3"/>
  <c r="G153" i="3"/>
  <c r="E153" i="3"/>
  <c r="P153" i="3"/>
  <c r="J153" i="3"/>
  <c r="H153" i="3"/>
  <c r="F153" i="3"/>
  <c r="S157" i="3"/>
  <c r="Q157" i="3"/>
  <c r="O157" i="3"/>
  <c r="M157" i="3"/>
  <c r="R157" i="3"/>
  <c r="N157" i="3"/>
  <c r="P157" i="3"/>
  <c r="S161" i="3"/>
  <c r="Q161" i="3"/>
  <c r="O161" i="3"/>
  <c r="M161" i="3"/>
  <c r="R161" i="3"/>
  <c r="P161" i="3"/>
  <c r="N161" i="3"/>
  <c r="S165" i="3"/>
  <c r="Q165" i="3"/>
  <c r="O165" i="3"/>
  <c r="M165" i="3"/>
  <c r="R165" i="3"/>
  <c r="P165" i="3"/>
  <c r="N165" i="3"/>
  <c r="S169" i="3"/>
  <c r="Q169" i="3"/>
  <c r="O169" i="3"/>
  <c r="M169" i="3"/>
  <c r="R169" i="3"/>
  <c r="P169" i="3"/>
  <c r="N169" i="3"/>
  <c r="S173" i="3"/>
  <c r="Q173" i="3"/>
  <c r="O173" i="3"/>
  <c r="M173" i="3"/>
  <c r="R173" i="3"/>
  <c r="P173" i="3"/>
  <c r="N173" i="3"/>
  <c r="S177" i="3"/>
  <c r="Q177" i="3"/>
  <c r="O177" i="3"/>
  <c r="M177" i="3"/>
  <c r="R177" i="3"/>
  <c r="P177" i="3"/>
  <c r="N177" i="3"/>
  <c r="AI150" i="3"/>
  <c r="AG150" i="3"/>
  <c r="AE150" i="3"/>
  <c r="AC150" i="3"/>
  <c r="Z150" i="3"/>
  <c r="X150" i="3"/>
  <c r="V150" i="3"/>
  <c r="M150" i="3"/>
  <c r="R150" i="3"/>
  <c r="R430" i="3" s="1"/>
  <c r="P150" i="3"/>
  <c r="N150" i="3"/>
  <c r="N430" i="3" s="1"/>
  <c r="AH150" i="3"/>
  <c r="AF150" i="3"/>
  <c r="AD150" i="3"/>
  <c r="AA150" i="3"/>
  <c r="Y150" i="3"/>
  <c r="W150" i="3"/>
  <c r="U150" i="3"/>
  <c r="S150" i="3"/>
  <c r="S430" i="3" s="1"/>
  <c r="O150" i="3"/>
  <c r="J150" i="3"/>
  <c r="H150" i="3"/>
  <c r="F150" i="3"/>
  <c r="Q150" i="3"/>
  <c r="K150" i="3"/>
  <c r="I150" i="3"/>
  <c r="G150" i="3"/>
  <c r="E150" i="3"/>
  <c r="AI154" i="3"/>
  <c r="AG154" i="3"/>
  <c r="AE154" i="3"/>
  <c r="AC154" i="3"/>
  <c r="Z154" i="3"/>
  <c r="X154" i="3"/>
  <c r="V154" i="3"/>
  <c r="R154" i="3"/>
  <c r="P154" i="3"/>
  <c r="N154" i="3"/>
  <c r="AH154" i="3"/>
  <c r="AF154" i="3"/>
  <c r="AD154" i="3"/>
  <c r="AA154" i="3"/>
  <c r="Y154" i="3"/>
  <c r="W154" i="3"/>
  <c r="U154" i="3"/>
  <c r="S154" i="3"/>
  <c r="O154" i="3"/>
  <c r="J154" i="3"/>
  <c r="H154" i="3"/>
  <c r="F154" i="3"/>
  <c r="Q154" i="3"/>
  <c r="M154" i="3"/>
  <c r="K154" i="3"/>
  <c r="I154" i="3"/>
  <c r="G154" i="3"/>
  <c r="E154" i="3"/>
  <c r="R158" i="3"/>
  <c r="P158" i="3"/>
  <c r="N158" i="3"/>
  <c r="S158" i="3"/>
  <c r="Q158" i="3"/>
  <c r="O158" i="3"/>
  <c r="M158" i="3"/>
  <c r="R162" i="3"/>
  <c r="P162" i="3"/>
  <c r="N162" i="3"/>
  <c r="S162" i="3"/>
  <c r="Q162" i="3"/>
  <c r="O162" i="3"/>
  <c r="M162" i="3"/>
  <c r="R166" i="3"/>
  <c r="P166" i="3"/>
  <c r="N166" i="3"/>
  <c r="S166" i="3"/>
  <c r="Q166" i="3"/>
  <c r="O166" i="3"/>
  <c r="M166" i="3"/>
  <c r="R170" i="3"/>
  <c r="P170" i="3"/>
  <c r="N170" i="3"/>
  <c r="S170" i="3"/>
  <c r="Q170" i="3"/>
  <c r="O170" i="3"/>
  <c r="M170" i="3"/>
  <c r="R174" i="3"/>
  <c r="P174" i="3"/>
  <c r="N174" i="3"/>
  <c r="S174" i="3"/>
  <c r="Q174" i="3"/>
  <c r="O174" i="3"/>
  <c r="M174" i="3"/>
  <c r="R178" i="3"/>
  <c r="P178" i="3"/>
  <c r="N178" i="3"/>
  <c r="S178" i="3"/>
  <c r="Q178" i="3"/>
  <c r="O178" i="3"/>
  <c r="M178" i="3"/>
  <c r="AH185" i="3"/>
  <c r="AF185" i="3"/>
  <c r="AD185" i="3"/>
  <c r="AA185" i="3"/>
  <c r="Y185" i="3"/>
  <c r="W185" i="3"/>
  <c r="U185" i="3"/>
  <c r="R185" i="3"/>
  <c r="P185" i="3"/>
  <c r="N185" i="3"/>
  <c r="K185" i="3"/>
  <c r="I185" i="3"/>
  <c r="G185" i="3"/>
  <c r="E185" i="3"/>
  <c r="AI185" i="3"/>
  <c r="AG185" i="3"/>
  <c r="AE185" i="3"/>
  <c r="AC185" i="3"/>
  <c r="Z185" i="3"/>
  <c r="X185" i="3"/>
  <c r="V185" i="3"/>
  <c r="S185" i="3"/>
  <c r="Q185" i="3"/>
  <c r="O185" i="3"/>
  <c r="M185" i="3"/>
  <c r="J185" i="3"/>
  <c r="H185" i="3"/>
  <c r="F185" i="3"/>
  <c r="AH189" i="3"/>
  <c r="AF189" i="3"/>
  <c r="AD189" i="3"/>
  <c r="AA189" i="3"/>
  <c r="Y189" i="3"/>
  <c r="W189" i="3"/>
  <c r="U189" i="3"/>
  <c r="R189" i="3"/>
  <c r="P189" i="3"/>
  <c r="N189" i="3"/>
  <c r="K189" i="3"/>
  <c r="I189" i="3"/>
  <c r="G189" i="3"/>
  <c r="E189" i="3"/>
  <c r="AI189" i="3"/>
  <c r="AG189" i="3"/>
  <c r="AE189" i="3"/>
  <c r="AC189" i="3"/>
  <c r="Z189" i="3"/>
  <c r="X189" i="3"/>
  <c r="V189" i="3"/>
  <c r="S189" i="3"/>
  <c r="Q189" i="3"/>
  <c r="O189" i="3"/>
  <c r="M189" i="3"/>
  <c r="J189" i="3"/>
  <c r="H189" i="3"/>
  <c r="F189" i="3"/>
  <c r="R193" i="3"/>
  <c r="P193" i="3"/>
  <c r="N193" i="3"/>
  <c r="S193" i="3"/>
  <c r="Q193" i="3"/>
  <c r="O193" i="3"/>
  <c r="M193" i="3"/>
  <c r="R197" i="3"/>
  <c r="P197" i="3"/>
  <c r="N197" i="3"/>
  <c r="S197" i="3"/>
  <c r="Q197" i="3"/>
  <c r="O197" i="3"/>
  <c r="M197" i="3"/>
  <c r="R201" i="3"/>
  <c r="P201" i="3"/>
  <c r="N201" i="3"/>
  <c r="S201" i="3"/>
  <c r="Q201" i="3"/>
  <c r="O201" i="3"/>
  <c r="M201" i="3"/>
  <c r="R205" i="3"/>
  <c r="P205" i="3"/>
  <c r="N205" i="3"/>
  <c r="S205" i="3"/>
  <c r="Q205" i="3"/>
  <c r="O205" i="3"/>
  <c r="M205" i="3"/>
  <c r="R209" i="3"/>
  <c r="P209" i="3"/>
  <c r="N209" i="3"/>
  <c r="S209" i="3"/>
  <c r="Q209" i="3"/>
  <c r="O209" i="3"/>
  <c r="M209" i="3"/>
  <c r="R213" i="3"/>
  <c r="P213" i="3"/>
  <c r="N213" i="3"/>
  <c r="S213" i="3"/>
  <c r="Q213" i="3"/>
  <c r="O213" i="3"/>
  <c r="M213" i="3"/>
  <c r="AI221" i="3"/>
  <c r="AG221" i="3"/>
  <c r="AE221" i="3"/>
  <c r="AC221" i="3"/>
  <c r="Z221" i="3"/>
  <c r="Z501" i="3" s="1"/>
  <c r="X221" i="3"/>
  <c r="V221" i="3"/>
  <c r="AH221" i="3"/>
  <c r="AF221" i="3"/>
  <c r="AD221" i="3"/>
  <c r="AA221" i="3"/>
  <c r="Y221" i="3"/>
  <c r="W221" i="3"/>
  <c r="W501" i="3" s="1"/>
  <c r="U221" i="3"/>
  <c r="R221" i="3"/>
  <c r="S221" i="3"/>
  <c r="P221" i="3"/>
  <c r="N221" i="3"/>
  <c r="K221" i="3"/>
  <c r="I221" i="3"/>
  <c r="G221" i="3"/>
  <c r="E221" i="3"/>
  <c r="Q221" i="3"/>
  <c r="O221" i="3"/>
  <c r="M221" i="3"/>
  <c r="J221" i="3"/>
  <c r="H221" i="3"/>
  <c r="F221" i="3"/>
  <c r="R225" i="3"/>
  <c r="P225" i="3"/>
  <c r="N225" i="3"/>
  <c r="S225" i="3"/>
  <c r="O225" i="3"/>
  <c r="Q225" i="3"/>
  <c r="M225" i="3"/>
  <c r="R229" i="3"/>
  <c r="P229" i="3"/>
  <c r="N229" i="3"/>
  <c r="S229" i="3"/>
  <c r="O229" i="3"/>
  <c r="Q229" i="3"/>
  <c r="M229" i="3"/>
  <c r="R233" i="3"/>
  <c r="P233" i="3"/>
  <c r="N233" i="3"/>
  <c r="S233" i="3"/>
  <c r="O233" i="3"/>
  <c r="Q233" i="3"/>
  <c r="M233" i="3"/>
  <c r="R237" i="3"/>
  <c r="P237" i="3"/>
  <c r="N237" i="3"/>
  <c r="S237" i="3"/>
  <c r="O237" i="3"/>
  <c r="Q237" i="3"/>
  <c r="M237" i="3"/>
  <c r="R241" i="3"/>
  <c r="P241" i="3"/>
  <c r="N241" i="3"/>
  <c r="S241" i="3"/>
  <c r="O241" i="3"/>
  <c r="Q241" i="3"/>
  <c r="M241" i="3"/>
  <c r="R245" i="3"/>
  <c r="P245" i="3"/>
  <c r="N245" i="3"/>
  <c r="S245" i="3"/>
  <c r="O245" i="3"/>
  <c r="Q245" i="3"/>
  <c r="M245" i="3"/>
  <c r="S249" i="3"/>
  <c r="Q249" i="3"/>
  <c r="O249" i="3"/>
  <c r="M249" i="3"/>
  <c r="R249" i="3"/>
  <c r="P249" i="3"/>
  <c r="N249" i="3"/>
  <c r="AH188" i="3"/>
  <c r="AF188" i="3"/>
  <c r="AD188" i="3"/>
  <c r="AA188" i="3"/>
  <c r="Y188" i="3"/>
  <c r="W188" i="3"/>
  <c r="U188" i="3"/>
  <c r="R188" i="3"/>
  <c r="P188" i="3"/>
  <c r="N188" i="3"/>
  <c r="K188" i="3"/>
  <c r="I188" i="3"/>
  <c r="G188" i="3"/>
  <c r="E188" i="3"/>
  <c r="AI188" i="3"/>
  <c r="AG188" i="3"/>
  <c r="AE188" i="3"/>
  <c r="AC188" i="3"/>
  <c r="Z188" i="3"/>
  <c r="X188" i="3"/>
  <c r="V188" i="3"/>
  <c r="S188" i="3"/>
  <c r="Q188" i="3"/>
  <c r="O188" i="3"/>
  <c r="M188" i="3"/>
  <c r="J188" i="3"/>
  <c r="H188" i="3"/>
  <c r="F188" i="3"/>
  <c r="R192" i="3"/>
  <c r="P192" i="3"/>
  <c r="N192" i="3"/>
  <c r="S192" i="3"/>
  <c r="Q192" i="3"/>
  <c r="O192" i="3"/>
  <c r="M192" i="3"/>
  <c r="R196" i="3"/>
  <c r="P196" i="3"/>
  <c r="N196" i="3"/>
  <c r="S196" i="3"/>
  <c r="Q196" i="3"/>
  <c r="O196" i="3"/>
  <c r="M196" i="3"/>
  <c r="R200" i="3"/>
  <c r="P200" i="3"/>
  <c r="N200" i="3"/>
  <c r="S200" i="3"/>
  <c r="Q200" i="3"/>
  <c r="O200" i="3"/>
  <c r="M200" i="3"/>
  <c r="R204" i="3"/>
  <c r="P204" i="3"/>
  <c r="N204" i="3"/>
  <c r="S204" i="3"/>
  <c r="Q204" i="3"/>
  <c r="O204" i="3"/>
  <c r="M204" i="3"/>
  <c r="R208" i="3"/>
  <c r="P208" i="3"/>
  <c r="N208" i="3"/>
  <c r="S208" i="3"/>
  <c r="Q208" i="3"/>
  <c r="O208" i="3"/>
  <c r="M208" i="3"/>
  <c r="R212" i="3"/>
  <c r="P212" i="3"/>
  <c r="N212" i="3"/>
  <c r="S212" i="3"/>
  <c r="Q212" i="3"/>
  <c r="O212" i="3"/>
  <c r="M212" i="3"/>
  <c r="AH220" i="3"/>
  <c r="AF220" i="3"/>
  <c r="AD220" i="3"/>
  <c r="AA220" i="3"/>
  <c r="Y220" i="3"/>
  <c r="W220" i="3"/>
  <c r="U220" i="3"/>
  <c r="AI220" i="3"/>
  <c r="AG220" i="3"/>
  <c r="AE220" i="3"/>
  <c r="AC220" i="3"/>
  <c r="Z220" i="3"/>
  <c r="Z500" i="3" s="1"/>
  <c r="X220" i="3"/>
  <c r="V220" i="3"/>
  <c r="S220" i="3"/>
  <c r="Q220" i="3"/>
  <c r="O220" i="3"/>
  <c r="M220" i="3"/>
  <c r="J220" i="3"/>
  <c r="H220" i="3"/>
  <c r="F220" i="3"/>
  <c r="R220" i="3"/>
  <c r="P220" i="3"/>
  <c r="N220" i="3"/>
  <c r="K220" i="3"/>
  <c r="I220" i="3"/>
  <c r="I500" i="3" s="1"/>
  <c r="G220" i="3"/>
  <c r="E220" i="3"/>
  <c r="E500" i="3" s="1"/>
  <c r="AH224" i="3"/>
  <c r="AF224" i="3"/>
  <c r="AD224" i="3"/>
  <c r="AA224" i="3"/>
  <c r="Y224" i="3"/>
  <c r="W224" i="3"/>
  <c r="U224" i="3"/>
  <c r="AI224" i="3"/>
  <c r="AG224" i="3"/>
  <c r="AE224" i="3"/>
  <c r="AC224" i="3"/>
  <c r="Z224" i="3"/>
  <c r="X224" i="3"/>
  <c r="V224" i="3"/>
  <c r="S224" i="3"/>
  <c r="Q224" i="3"/>
  <c r="O224" i="3"/>
  <c r="M224" i="3"/>
  <c r="R224" i="3"/>
  <c r="N224" i="3"/>
  <c r="J224" i="3"/>
  <c r="H224" i="3"/>
  <c r="F224" i="3"/>
  <c r="P224" i="3"/>
  <c r="K224" i="3"/>
  <c r="I224" i="3"/>
  <c r="G224" i="3"/>
  <c r="E224" i="3"/>
  <c r="S228" i="3"/>
  <c r="Q228" i="3"/>
  <c r="O228" i="3"/>
  <c r="M228" i="3"/>
  <c r="R228" i="3"/>
  <c r="N228" i="3"/>
  <c r="P228" i="3"/>
  <c r="S232" i="3"/>
  <c r="S512" i="3" s="1"/>
  <c r="Q232" i="3"/>
  <c r="O232" i="3"/>
  <c r="M232" i="3"/>
  <c r="R232" i="3"/>
  <c r="N232" i="3"/>
  <c r="P232" i="3"/>
  <c r="S236" i="3"/>
  <c r="S516" i="3" s="1"/>
  <c r="Q236" i="3"/>
  <c r="Q516" i="3" s="1"/>
  <c r="O236" i="3"/>
  <c r="M236" i="3"/>
  <c r="R236" i="3"/>
  <c r="N236" i="3"/>
  <c r="P236" i="3"/>
  <c r="S240" i="3"/>
  <c r="Q240" i="3"/>
  <c r="Q520" i="3" s="1"/>
  <c r="O240" i="3"/>
  <c r="O520" i="3" s="1"/>
  <c r="M240" i="3"/>
  <c r="R240" i="3"/>
  <c r="N240" i="3"/>
  <c r="P240" i="3"/>
  <c r="S244" i="3"/>
  <c r="Q244" i="3"/>
  <c r="O244" i="3"/>
  <c r="O524" i="3" s="1"/>
  <c r="M244" i="3"/>
  <c r="M524" i="3" s="1"/>
  <c r="R244" i="3"/>
  <c r="N244" i="3"/>
  <c r="P244" i="3"/>
  <c r="R248" i="3"/>
  <c r="P248" i="3"/>
  <c r="N248" i="3"/>
  <c r="S248" i="3"/>
  <c r="Q248" i="3"/>
  <c r="O248" i="3"/>
  <c r="M248" i="3"/>
  <c r="AH256" i="3"/>
  <c r="AF256" i="3"/>
  <c r="AD256" i="3"/>
  <c r="AA256" i="3"/>
  <c r="Y256" i="3"/>
  <c r="W256" i="3"/>
  <c r="U256" i="3"/>
  <c r="R256" i="3"/>
  <c r="P256" i="3"/>
  <c r="N256" i="3"/>
  <c r="K256" i="3"/>
  <c r="I256" i="3"/>
  <c r="G256" i="3"/>
  <c r="E256" i="3"/>
  <c r="AI256" i="3"/>
  <c r="AG256" i="3"/>
  <c r="AE256" i="3"/>
  <c r="AC256" i="3"/>
  <c r="Z256" i="3"/>
  <c r="X256" i="3"/>
  <c r="V256" i="3"/>
  <c r="S256" i="3"/>
  <c r="Q256" i="3"/>
  <c r="O256" i="3"/>
  <c r="M256" i="3"/>
  <c r="J256" i="3"/>
  <c r="H256" i="3"/>
  <c r="F256" i="3"/>
  <c r="AH260" i="3"/>
  <c r="AF260" i="3"/>
  <c r="AD260" i="3"/>
  <c r="AA260" i="3"/>
  <c r="Y260" i="3"/>
  <c r="W260" i="3"/>
  <c r="U260" i="3"/>
  <c r="R260" i="3"/>
  <c r="P260" i="3"/>
  <c r="N260" i="3"/>
  <c r="K260" i="3"/>
  <c r="I260" i="3"/>
  <c r="G260" i="3"/>
  <c r="E260" i="3"/>
  <c r="AI260" i="3"/>
  <c r="AG260" i="3"/>
  <c r="AE260" i="3"/>
  <c r="AC260" i="3"/>
  <c r="Z260" i="3"/>
  <c r="X260" i="3"/>
  <c r="V260" i="3"/>
  <c r="S260" i="3"/>
  <c r="Q260" i="3"/>
  <c r="O260" i="3"/>
  <c r="M260" i="3"/>
  <c r="J260" i="3"/>
  <c r="H260" i="3"/>
  <c r="F260" i="3"/>
  <c r="R264" i="3"/>
  <c r="P264" i="3"/>
  <c r="N264" i="3"/>
  <c r="S264" i="3"/>
  <c r="Q264" i="3"/>
  <c r="O264" i="3"/>
  <c r="M264" i="3"/>
  <c r="R268" i="3"/>
  <c r="P268" i="3"/>
  <c r="N268" i="3"/>
  <c r="S268" i="3"/>
  <c r="Q268" i="3"/>
  <c r="O268" i="3"/>
  <c r="M268" i="3"/>
  <c r="R272" i="3"/>
  <c r="P272" i="3"/>
  <c r="N272" i="3"/>
  <c r="S272" i="3"/>
  <c r="Q272" i="3"/>
  <c r="O272" i="3"/>
  <c r="M272" i="3"/>
  <c r="R276" i="3"/>
  <c r="P276" i="3"/>
  <c r="N276" i="3"/>
  <c r="S276" i="3"/>
  <c r="Q276" i="3"/>
  <c r="O276" i="3"/>
  <c r="M276" i="3"/>
  <c r="R280" i="3"/>
  <c r="P280" i="3"/>
  <c r="N280" i="3"/>
  <c r="S280" i="3"/>
  <c r="Q280" i="3"/>
  <c r="O280" i="3"/>
  <c r="M280" i="3"/>
  <c r="R284" i="3"/>
  <c r="P284" i="3"/>
  <c r="N284" i="3"/>
  <c r="S284" i="3"/>
  <c r="Q284" i="3"/>
  <c r="O284" i="3"/>
  <c r="M284" i="3"/>
  <c r="AI292" i="3"/>
  <c r="AG292" i="3"/>
  <c r="AE292" i="3"/>
  <c r="AC292" i="3"/>
  <c r="AH292" i="3"/>
  <c r="AF292" i="3"/>
  <c r="AD292" i="3"/>
  <c r="AA292" i="3"/>
  <c r="Y292" i="3"/>
  <c r="W292" i="3"/>
  <c r="U292" i="3"/>
  <c r="Z292" i="3"/>
  <c r="V292" i="3"/>
  <c r="R292" i="3"/>
  <c r="P292" i="3"/>
  <c r="N292" i="3"/>
  <c r="K292" i="3"/>
  <c r="I292" i="3"/>
  <c r="G292" i="3"/>
  <c r="E292" i="3"/>
  <c r="X292" i="3"/>
  <c r="S292" i="3"/>
  <c r="Q292" i="3"/>
  <c r="O292" i="3"/>
  <c r="M292" i="3"/>
  <c r="J292" i="3"/>
  <c r="H292" i="3"/>
  <c r="F292" i="3"/>
  <c r="R296" i="3"/>
  <c r="P296" i="3"/>
  <c r="N296" i="3"/>
  <c r="S296" i="3"/>
  <c r="Q296" i="3"/>
  <c r="O296" i="3"/>
  <c r="M296" i="3"/>
  <c r="R300" i="3"/>
  <c r="P300" i="3"/>
  <c r="N300" i="3"/>
  <c r="S300" i="3"/>
  <c r="Q300" i="3"/>
  <c r="O300" i="3"/>
  <c r="M300" i="3"/>
  <c r="R304" i="3"/>
  <c r="P304" i="3"/>
  <c r="N304" i="3"/>
  <c r="S304" i="3"/>
  <c r="Q304" i="3"/>
  <c r="O304" i="3"/>
  <c r="M304" i="3"/>
  <c r="R308" i="3"/>
  <c r="P308" i="3"/>
  <c r="N308" i="3"/>
  <c r="S308" i="3"/>
  <c r="Q308" i="3"/>
  <c r="O308" i="3"/>
  <c r="M308" i="3"/>
  <c r="R312" i="3"/>
  <c r="P312" i="3"/>
  <c r="N312" i="3"/>
  <c r="S312" i="3"/>
  <c r="Q312" i="3"/>
  <c r="O312" i="3"/>
  <c r="M312" i="3"/>
  <c r="R316" i="3"/>
  <c r="P316" i="3"/>
  <c r="N316" i="3"/>
  <c r="S316" i="3"/>
  <c r="Q316" i="3"/>
  <c r="O316" i="3"/>
  <c r="M316" i="3"/>
  <c r="R320" i="3"/>
  <c r="P320" i="3"/>
  <c r="N320" i="3"/>
  <c r="S320" i="3"/>
  <c r="Q320" i="3"/>
  <c r="O320" i="3"/>
  <c r="M320" i="3"/>
  <c r="AI257" i="3"/>
  <c r="AG257" i="3"/>
  <c r="AE257" i="3"/>
  <c r="AC257" i="3"/>
  <c r="Z257" i="3"/>
  <c r="X257" i="3"/>
  <c r="V257" i="3"/>
  <c r="S257" i="3"/>
  <c r="Q257" i="3"/>
  <c r="O257" i="3"/>
  <c r="M257" i="3"/>
  <c r="J257" i="3"/>
  <c r="H257" i="3"/>
  <c r="F257" i="3"/>
  <c r="AH257" i="3"/>
  <c r="AF257" i="3"/>
  <c r="AD257" i="3"/>
  <c r="AA257" i="3"/>
  <c r="Y257" i="3"/>
  <c r="W257" i="3"/>
  <c r="U257" i="3"/>
  <c r="R257" i="3"/>
  <c r="P257" i="3"/>
  <c r="N257" i="3"/>
  <c r="K257" i="3"/>
  <c r="I257" i="3"/>
  <c r="G257" i="3"/>
  <c r="E257" i="3"/>
  <c r="S261" i="3"/>
  <c r="Q261" i="3"/>
  <c r="O261" i="3"/>
  <c r="M261" i="3"/>
  <c r="R261" i="3"/>
  <c r="P261" i="3"/>
  <c r="N261" i="3"/>
  <c r="G261" i="3"/>
  <c r="S265" i="3"/>
  <c r="Q265" i="3"/>
  <c r="O265" i="3"/>
  <c r="M265" i="3"/>
  <c r="R265" i="3"/>
  <c r="P265" i="3"/>
  <c r="N265" i="3"/>
  <c r="S269" i="3"/>
  <c r="Q269" i="3"/>
  <c r="O269" i="3"/>
  <c r="M269" i="3"/>
  <c r="R269" i="3"/>
  <c r="P269" i="3"/>
  <c r="N269" i="3"/>
  <c r="S273" i="3"/>
  <c r="Q273" i="3"/>
  <c r="O273" i="3"/>
  <c r="M273" i="3"/>
  <c r="R273" i="3"/>
  <c r="P273" i="3"/>
  <c r="N273" i="3"/>
  <c r="S277" i="3"/>
  <c r="Q277" i="3"/>
  <c r="O277" i="3"/>
  <c r="M277" i="3"/>
  <c r="R277" i="3"/>
  <c r="P277" i="3"/>
  <c r="N277" i="3"/>
  <c r="S281" i="3"/>
  <c r="Q281" i="3"/>
  <c r="O281" i="3"/>
  <c r="M281" i="3"/>
  <c r="R281" i="3"/>
  <c r="P281" i="3"/>
  <c r="N281" i="3"/>
  <c r="S285" i="3"/>
  <c r="Q285" i="3"/>
  <c r="O285" i="3"/>
  <c r="M285" i="3"/>
  <c r="R285" i="3"/>
  <c r="P285" i="3"/>
  <c r="N285" i="3"/>
  <c r="AH293" i="3"/>
  <c r="AF293" i="3"/>
  <c r="AD293" i="3"/>
  <c r="AI293" i="3"/>
  <c r="AG293" i="3"/>
  <c r="AE293" i="3"/>
  <c r="AC293" i="3"/>
  <c r="Z293" i="3"/>
  <c r="X293" i="3"/>
  <c r="V293" i="3"/>
  <c r="AA293" i="3"/>
  <c r="W293" i="3"/>
  <c r="S293" i="3"/>
  <c r="Q293" i="3"/>
  <c r="O293" i="3"/>
  <c r="M293" i="3"/>
  <c r="J293" i="3"/>
  <c r="H293" i="3"/>
  <c r="F293" i="3"/>
  <c r="Y293" i="3"/>
  <c r="U293" i="3"/>
  <c r="R293" i="3"/>
  <c r="P293" i="3"/>
  <c r="N293" i="3"/>
  <c r="K293" i="3"/>
  <c r="I293" i="3"/>
  <c r="G293" i="3"/>
  <c r="E293" i="3"/>
  <c r="S297" i="3"/>
  <c r="Q297" i="3"/>
  <c r="O297" i="3"/>
  <c r="M297" i="3"/>
  <c r="R297" i="3"/>
  <c r="P297" i="3"/>
  <c r="N297" i="3"/>
  <c r="S301" i="3"/>
  <c r="Q301" i="3"/>
  <c r="O301" i="3"/>
  <c r="M301" i="3"/>
  <c r="R301" i="3"/>
  <c r="P301" i="3"/>
  <c r="N301" i="3"/>
  <c r="S305" i="3"/>
  <c r="Q305" i="3"/>
  <c r="O305" i="3"/>
  <c r="M305" i="3"/>
  <c r="R305" i="3"/>
  <c r="P305" i="3"/>
  <c r="N305" i="3"/>
  <c r="S309" i="3"/>
  <c r="Q309" i="3"/>
  <c r="O309" i="3"/>
  <c r="M309" i="3"/>
  <c r="R309" i="3"/>
  <c r="P309" i="3"/>
  <c r="N309" i="3"/>
  <c r="S313" i="3"/>
  <c r="Q313" i="3"/>
  <c r="O313" i="3"/>
  <c r="M313" i="3"/>
  <c r="R313" i="3"/>
  <c r="P313" i="3"/>
  <c r="N313" i="3"/>
  <c r="S317" i="3"/>
  <c r="Q317" i="3"/>
  <c r="O317" i="3"/>
  <c r="M317" i="3"/>
  <c r="R317" i="3"/>
  <c r="P317" i="3"/>
  <c r="N317" i="3"/>
  <c r="AH325" i="3"/>
  <c r="AF325" i="3"/>
  <c r="AD325" i="3"/>
  <c r="AG325" i="3"/>
  <c r="AC325" i="3"/>
  <c r="AA325" i="3"/>
  <c r="Y325" i="3"/>
  <c r="W325" i="3"/>
  <c r="U325" i="3"/>
  <c r="R325" i="3"/>
  <c r="P325" i="3"/>
  <c r="N325" i="3"/>
  <c r="K325" i="3"/>
  <c r="I325" i="3"/>
  <c r="G325" i="3"/>
  <c r="E325" i="3"/>
  <c r="AI325" i="3"/>
  <c r="AE325" i="3"/>
  <c r="Z325" i="3"/>
  <c r="X325" i="3"/>
  <c r="V325" i="3"/>
  <c r="S325" i="3"/>
  <c r="Q325" i="3"/>
  <c r="O325" i="3"/>
  <c r="M325" i="3"/>
  <c r="J325" i="3"/>
  <c r="H325" i="3"/>
  <c r="F325" i="3"/>
  <c r="AI329" i="3"/>
  <c r="AG329" i="3"/>
  <c r="AE329" i="3"/>
  <c r="AC329" i="3"/>
  <c r="AH329" i="3"/>
  <c r="AF329" i="3"/>
  <c r="AD329" i="3"/>
  <c r="AA329" i="3"/>
  <c r="Y329" i="3"/>
  <c r="W329" i="3"/>
  <c r="U329" i="3"/>
  <c r="R329" i="3"/>
  <c r="P329" i="3"/>
  <c r="N329" i="3"/>
  <c r="K329" i="3"/>
  <c r="I329" i="3"/>
  <c r="G329" i="3"/>
  <c r="E329" i="3"/>
  <c r="Z329" i="3"/>
  <c r="X329" i="3"/>
  <c r="V329" i="3"/>
  <c r="S329" i="3"/>
  <c r="Q329" i="3"/>
  <c r="O329" i="3"/>
  <c r="M329" i="3"/>
  <c r="J329" i="3"/>
  <c r="H329" i="3"/>
  <c r="F329" i="3"/>
  <c r="R333" i="3"/>
  <c r="P333" i="3"/>
  <c r="N333" i="3"/>
  <c r="S333" i="3"/>
  <c r="Q333" i="3"/>
  <c r="O333" i="3"/>
  <c r="M333" i="3"/>
  <c r="R337" i="3"/>
  <c r="P337" i="3"/>
  <c r="N337" i="3"/>
  <c r="S337" i="3"/>
  <c r="Q337" i="3"/>
  <c r="O337" i="3"/>
  <c r="M337" i="3"/>
  <c r="R341" i="3"/>
  <c r="P341" i="3"/>
  <c r="N341" i="3"/>
  <c r="S341" i="3"/>
  <c r="Q341" i="3"/>
  <c r="O341" i="3"/>
  <c r="M341" i="3"/>
  <c r="R345" i="3"/>
  <c r="P345" i="3"/>
  <c r="N345" i="3"/>
  <c r="S345" i="3"/>
  <c r="Q345" i="3"/>
  <c r="O345" i="3"/>
  <c r="M345" i="3"/>
  <c r="R349" i="3"/>
  <c r="P349" i="3"/>
  <c r="N349" i="3"/>
  <c r="S349" i="3"/>
  <c r="Q349" i="3"/>
  <c r="O349" i="3"/>
  <c r="M349" i="3"/>
  <c r="R353" i="3"/>
  <c r="P353" i="3"/>
  <c r="N353" i="3"/>
  <c r="S353" i="3"/>
  <c r="Q353" i="3"/>
  <c r="O353" i="3"/>
  <c r="M353" i="3"/>
  <c r="AH326" i="3"/>
  <c r="AF326" i="3"/>
  <c r="AD326" i="3"/>
  <c r="AI326" i="3"/>
  <c r="AG326" i="3"/>
  <c r="AE326" i="3"/>
  <c r="AC326" i="3"/>
  <c r="Z326" i="3"/>
  <c r="X326" i="3"/>
  <c r="V326" i="3"/>
  <c r="S326" i="3"/>
  <c r="Q326" i="3"/>
  <c r="O326" i="3"/>
  <c r="M326" i="3"/>
  <c r="J326" i="3"/>
  <c r="H326" i="3"/>
  <c r="F326" i="3"/>
  <c r="AA326" i="3"/>
  <c r="Y326" i="3"/>
  <c r="W326" i="3"/>
  <c r="U326" i="3"/>
  <c r="R326" i="3"/>
  <c r="P326" i="3"/>
  <c r="N326" i="3"/>
  <c r="K326" i="3"/>
  <c r="I326" i="3"/>
  <c r="G326" i="3"/>
  <c r="E326" i="3"/>
  <c r="S330" i="3"/>
  <c r="Q330" i="3"/>
  <c r="O330" i="3"/>
  <c r="M330" i="3"/>
  <c r="R330" i="3"/>
  <c r="P330" i="3"/>
  <c r="N330" i="3"/>
  <c r="G330" i="3"/>
  <c r="S334" i="3"/>
  <c r="Q334" i="3"/>
  <c r="O334" i="3"/>
  <c r="M334" i="3"/>
  <c r="R334" i="3"/>
  <c r="P334" i="3"/>
  <c r="N334" i="3"/>
  <c r="S338" i="3"/>
  <c r="Q338" i="3"/>
  <c r="O338" i="3"/>
  <c r="M338" i="3"/>
  <c r="R338" i="3"/>
  <c r="P338" i="3"/>
  <c r="N338" i="3"/>
  <c r="S342" i="3"/>
  <c r="Q342" i="3"/>
  <c r="O342" i="3"/>
  <c r="M342" i="3"/>
  <c r="R342" i="3"/>
  <c r="P342" i="3"/>
  <c r="N342" i="3"/>
  <c r="S346" i="3"/>
  <c r="Q346" i="3"/>
  <c r="O346" i="3"/>
  <c r="M346" i="3"/>
  <c r="R346" i="3"/>
  <c r="P346" i="3"/>
  <c r="N346" i="3"/>
  <c r="S350" i="3"/>
  <c r="Q350" i="3"/>
  <c r="O350" i="3"/>
  <c r="M350" i="3"/>
  <c r="R350" i="3"/>
  <c r="P350" i="3"/>
  <c r="N350" i="3"/>
  <c r="S354" i="3"/>
  <c r="Q354" i="3"/>
  <c r="O354" i="3"/>
  <c r="M354" i="3"/>
  <c r="R354" i="3"/>
  <c r="P354" i="3"/>
  <c r="N354" i="3"/>
  <c r="AH362" i="3"/>
  <c r="AF362" i="3"/>
  <c r="AD362" i="3"/>
  <c r="AA362" i="3"/>
  <c r="Y362" i="3"/>
  <c r="W362" i="3"/>
  <c r="U362" i="3"/>
  <c r="R362" i="3"/>
  <c r="P362" i="3"/>
  <c r="N362" i="3"/>
  <c r="J362" i="3"/>
  <c r="H362" i="3"/>
  <c r="F362" i="3"/>
  <c r="AI362" i="3"/>
  <c r="AG362" i="3"/>
  <c r="AE362" i="3"/>
  <c r="AC362" i="3"/>
  <c r="Z362" i="3"/>
  <c r="X362" i="3"/>
  <c r="V362" i="3"/>
  <c r="S362" i="3"/>
  <c r="Q362" i="3"/>
  <c r="O362" i="3"/>
  <c r="M362" i="3"/>
  <c r="K362" i="3"/>
  <c r="I362" i="3"/>
  <c r="G362" i="3"/>
  <c r="E362" i="3"/>
  <c r="R366" i="3"/>
  <c r="P366" i="3"/>
  <c r="N366" i="3"/>
  <c r="S366" i="3"/>
  <c r="Q366" i="3"/>
  <c r="O366" i="3"/>
  <c r="M366" i="3"/>
  <c r="R370" i="3"/>
  <c r="P370" i="3"/>
  <c r="N370" i="3"/>
  <c r="S370" i="3"/>
  <c r="Q370" i="3"/>
  <c r="O370" i="3"/>
  <c r="M370" i="3"/>
  <c r="R374" i="3"/>
  <c r="P374" i="3"/>
  <c r="N374" i="3"/>
  <c r="S374" i="3"/>
  <c r="Q374" i="3"/>
  <c r="O374" i="3"/>
  <c r="M374" i="3"/>
  <c r="R378" i="3"/>
  <c r="P378" i="3"/>
  <c r="N378" i="3"/>
  <c r="S378" i="3"/>
  <c r="Q378" i="3"/>
  <c r="O378" i="3"/>
  <c r="M378" i="3"/>
  <c r="R382" i="3"/>
  <c r="P382" i="3"/>
  <c r="N382" i="3"/>
  <c r="S382" i="3"/>
  <c r="Q382" i="3"/>
  <c r="O382" i="3"/>
  <c r="M382" i="3"/>
  <c r="R386" i="3"/>
  <c r="P386" i="3"/>
  <c r="N386" i="3"/>
  <c r="S386" i="3"/>
  <c r="Q386" i="3"/>
  <c r="O386" i="3"/>
  <c r="M386" i="3"/>
  <c r="R390" i="3"/>
  <c r="P390" i="3"/>
  <c r="N390" i="3"/>
  <c r="S390" i="3"/>
  <c r="Q390" i="3"/>
  <c r="O390" i="3"/>
  <c r="M390" i="3"/>
  <c r="AI363" i="3"/>
  <c r="AG363" i="3"/>
  <c r="AE363" i="3"/>
  <c r="AC363" i="3"/>
  <c r="Z363" i="3"/>
  <c r="X363" i="3"/>
  <c r="V363" i="3"/>
  <c r="S363" i="3"/>
  <c r="Q363" i="3"/>
  <c r="O363" i="3"/>
  <c r="M363" i="3"/>
  <c r="K363" i="3"/>
  <c r="I363" i="3"/>
  <c r="G363" i="3"/>
  <c r="E363" i="3"/>
  <c r="AH363" i="3"/>
  <c r="AF363" i="3"/>
  <c r="AD363" i="3"/>
  <c r="AA363" i="3"/>
  <c r="Y363" i="3"/>
  <c r="W363" i="3"/>
  <c r="U363" i="3"/>
  <c r="R363" i="3"/>
  <c r="P363" i="3"/>
  <c r="N363" i="3"/>
  <c r="J363" i="3"/>
  <c r="H363" i="3"/>
  <c r="F363" i="3"/>
  <c r="S367" i="3"/>
  <c r="Q367" i="3"/>
  <c r="O367" i="3"/>
  <c r="M367" i="3"/>
  <c r="R367" i="3"/>
  <c r="P367" i="3"/>
  <c r="N367" i="3"/>
  <c r="S371" i="3"/>
  <c r="Q371" i="3"/>
  <c r="O371" i="3"/>
  <c r="M371" i="3"/>
  <c r="R371" i="3"/>
  <c r="P371" i="3"/>
  <c r="N371" i="3"/>
  <c r="S375" i="3"/>
  <c r="Q375" i="3"/>
  <c r="O375" i="3"/>
  <c r="M375" i="3"/>
  <c r="R375" i="3"/>
  <c r="P375" i="3"/>
  <c r="N375" i="3"/>
  <c r="S379" i="3"/>
  <c r="Q379" i="3"/>
  <c r="O379" i="3"/>
  <c r="M379" i="3"/>
  <c r="R379" i="3"/>
  <c r="P379" i="3"/>
  <c r="N379" i="3"/>
  <c r="S383" i="3"/>
  <c r="Q383" i="3"/>
  <c r="O383" i="3"/>
  <c r="M383" i="3"/>
  <c r="R383" i="3"/>
  <c r="P383" i="3"/>
  <c r="N383" i="3"/>
  <c r="S387" i="3"/>
  <c r="Q387" i="3"/>
  <c r="O387" i="3"/>
  <c r="M387" i="3"/>
  <c r="R387" i="3"/>
  <c r="P387" i="3"/>
  <c r="N387" i="3"/>
  <c r="AI396" i="3"/>
  <c r="AG396" i="3"/>
  <c r="AE396" i="3"/>
  <c r="AC396" i="3"/>
  <c r="Z396" i="3"/>
  <c r="X396" i="3"/>
  <c r="V396" i="3"/>
  <c r="AH396" i="3"/>
  <c r="AF396" i="3"/>
  <c r="AD396" i="3"/>
  <c r="AA396" i="3"/>
  <c r="Y396" i="3"/>
  <c r="W396" i="3"/>
  <c r="U396" i="3"/>
  <c r="R396" i="3"/>
  <c r="P396" i="3"/>
  <c r="N396" i="3"/>
  <c r="K396" i="3"/>
  <c r="I396" i="3"/>
  <c r="G396" i="3"/>
  <c r="E396" i="3"/>
  <c r="S396" i="3"/>
  <c r="Q396" i="3"/>
  <c r="O396" i="3"/>
  <c r="M396" i="3"/>
  <c r="J396" i="3"/>
  <c r="H396" i="3"/>
  <c r="F396" i="3"/>
  <c r="R400" i="3"/>
  <c r="P400" i="3"/>
  <c r="N400" i="3"/>
  <c r="G400" i="3"/>
  <c r="S400" i="3"/>
  <c r="Q400" i="3"/>
  <c r="O400" i="3"/>
  <c r="M400" i="3"/>
  <c r="R404" i="3"/>
  <c r="P404" i="3"/>
  <c r="N404" i="3"/>
  <c r="S404" i="3"/>
  <c r="Q404" i="3"/>
  <c r="O404" i="3"/>
  <c r="M404" i="3"/>
  <c r="R408" i="3"/>
  <c r="P408" i="3"/>
  <c r="N408" i="3"/>
  <c r="S408" i="3"/>
  <c r="Q408" i="3"/>
  <c r="O408" i="3"/>
  <c r="M408" i="3"/>
  <c r="R412" i="3"/>
  <c r="P412" i="3"/>
  <c r="N412" i="3"/>
  <c r="S412" i="3"/>
  <c r="Q412" i="3"/>
  <c r="O412" i="3"/>
  <c r="M412" i="3"/>
  <c r="R416" i="3"/>
  <c r="P416" i="3"/>
  <c r="N416" i="3"/>
  <c r="S416" i="3"/>
  <c r="O416" i="3"/>
  <c r="Q416" i="3"/>
  <c r="M416" i="3"/>
  <c r="R420" i="3"/>
  <c r="P420" i="3"/>
  <c r="N420" i="3"/>
  <c r="S420" i="3"/>
  <c r="O420" i="3"/>
  <c r="Q420" i="3"/>
  <c r="M420" i="3"/>
  <c r="S424" i="3"/>
  <c r="Q424" i="3"/>
  <c r="O424" i="3"/>
  <c r="M424" i="3"/>
  <c r="R424" i="3"/>
  <c r="P424" i="3"/>
  <c r="N424" i="3"/>
  <c r="AH397" i="3"/>
  <c r="AF397" i="3"/>
  <c r="AD397" i="3"/>
  <c r="AA397" i="3"/>
  <c r="Y397" i="3"/>
  <c r="W397" i="3"/>
  <c r="U397" i="3"/>
  <c r="AI397" i="3"/>
  <c r="AG397" i="3"/>
  <c r="AE397" i="3"/>
  <c r="AC397" i="3"/>
  <c r="Z397" i="3"/>
  <c r="X397" i="3"/>
  <c r="V397" i="3"/>
  <c r="S397" i="3"/>
  <c r="Q397" i="3"/>
  <c r="O397" i="3"/>
  <c r="M397" i="3"/>
  <c r="J397" i="3"/>
  <c r="H397" i="3"/>
  <c r="F397" i="3"/>
  <c r="R397" i="3"/>
  <c r="P397" i="3"/>
  <c r="N397" i="3"/>
  <c r="K397" i="3"/>
  <c r="I397" i="3"/>
  <c r="G397" i="3"/>
  <c r="E397" i="3"/>
  <c r="S401" i="3"/>
  <c r="Q401" i="3"/>
  <c r="O401" i="3"/>
  <c r="M401" i="3"/>
  <c r="R401" i="3"/>
  <c r="P401" i="3"/>
  <c r="N401" i="3"/>
  <c r="S405" i="3"/>
  <c r="Q405" i="3"/>
  <c r="O405" i="3"/>
  <c r="M405" i="3"/>
  <c r="R405" i="3"/>
  <c r="P405" i="3"/>
  <c r="N405" i="3"/>
  <c r="S409" i="3"/>
  <c r="Q409" i="3"/>
  <c r="O409" i="3"/>
  <c r="M409" i="3"/>
  <c r="R409" i="3"/>
  <c r="P409" i="3"/>
  <c r="N409" i="3"/>
  <c r="S413" i="3"/>
  <c r="Q413" i="3"/>
  <c r="O413" i="3"/>
  <c r="M413" i="3"/>
  <c r="R413" i="3"/>
  <c r="P413" i="3"/>
  <c r="N413" i="3"/>
  <c r="S417" i="3"/>
  <c r="Q417" i="3"/>
  <c r="O417" i="3"/>
  <c r="M417" i="3"/>
  <c r="P417" i="3"/>
  <c r="R417" i="3"/>
  <c r="N417" i="3"/>
  <c r="R421" i="3"/>
  <c r="P421" i="3"/>
  <c r="S421" i="3"/>
  <c r="Q421" i="3"/>
  <c r="O421" i="3"/>
  <c r="M421" i="3"/>
  <c r="N421" i="3"/>
  <c r="R425" i="3"/>
  <c r="P425" i="3"/>
  <c r="N425" i="3"/>
  <c r="S425" i="3"/>
  <c r="Q425" i="3"/>
  <c r="O425" i="3"/>
  <c r="M425" i="3"/>
  <c r="F3" i="10"/>
  <c r="E33" i="1"/>
  <c r="C12" i="4" s="1"/>
  <c r="F12" i="4" s="1"/>
  <c r="AG11" i="4"/>
  <c r="AH11" i="4"/>
  <c r="X330" i="3"/>
  <c r="E72" i="6"/>
  <c r="R11" i="4"/>
  <c r="J11" i="4"/>
  <c r="Z11" i="4"/>
  <c r="F11" i="4"/>
  <c r="N11" i="4"/>
  <c r="V11" i="4"/>
  <c r="AD11" i="4"/>
  <c r="H11" i="4"/>
  <c r="L11" i="4"/>
  <c r="P11" i="4"/>
  <c r="T11" i="4"/>
  <c r="X11" i="4"/>
  <c r="AB11" i="4"/>
  <c r="AF11" i="4"/>
  <c r="E11" i="4"/>
  <c r="G11" i="4"/>
  <c r="I11" i="4"/>
  <c r="K11" i="4"/>
  <c r="M11" i="4"/>
  <c r="O11" i="4"/>
  <c r="Q11" i="4"/>
  <c r="S11" i="4"/>
  <c r="U11" i="4"/>
  <c r="W11" i="4"/>
  <c r="Y11" i="4"/>
  <c r="AA11" i="4"/>
  <c r="AC11" i="4"/>
  <c r="AE11" i="4"/>
  <c r="E85" i="6"/>
  <c r="F81" i="6" s="1"/>
  <c r="E17" i="4"/>
  <c r="E31" i="4" s="1"/>
  <c r="F31" i="4" s="1"/>
  <c r="G31" i="4" s="1"/>
  <c r="H31" i="4" s="1"/>
  <c r="I31" i="4" s="1"/>
  <c r="F4" i="7"/>
  <c r="E3" i="7"/>
  <c r="E16" i="7" s="1"/>
  <c r="F11" i="6"/>
  <c r="F16" i="4"/>
  <c r="E108" i="6"/>
  <c r="E109" i="6" s="1"/>
  <c r="F105" i="6" s="1"/>
  <c r="G13" i="5"/>
  <c r="G34" i="5"/>
  <c r="H12" i="5"/>
  <c r="G23" i="5"/>
  <c r="F37" i="5"/>
  <c r="F3" i="6"/>
  <c r="F95" i="6"/>
  <c r="F29" i="6"/>
  <c r="F71" i="6"/>
  <c r="F25" i="6"/>
  <c r="G23" i="6" s="1"/>
  <c r="F56" i="6"/>
  <c r="F114" i="6" s="1"/>
  <c r="F2" i="6"/>
  <c r="F107" i="6"/>
  <c r="F37" i="6"/>
  <c r="G35" i="6" s="1"/>
  <c r="F13" i="6"/>
  <c r="F83" i="6"/>
  <c r="G4" i="6"/>
  <c r="H3" i="4"/>
  <c r="G4" i="4"/>
  <c r="G52" i="1"/>
  <c r="E2" i="5" s="1"/>
  <c r="H52" i="1"/>
  <c r="E55" i="1"/>
  <c r="F4" i="10" s="1"/>
  <c r="H15" i="1"/>
  <c r="Q524" i="3" l="1"/>
  <c r="S520" i="3"/>
  <c r="M516" i="3"/>
  <c r="P512" i="3"/>
  <c r="O512" i="3"/>
  <c r="I191" i="3"/>
  <c r="K225" i="3"/>
  <c r="I295" i="3"/>
  <c r="I435" i="3" s="1"/>
  <c r="Q508" i="3"/>
  <c r="I434" i="3"/>
  <c r="E434" i="3"/>
  <c r="Q430" i="3"/>
  <c r="P508" i="3"/>
  <c r="AF430" i="3"/>
  <c r="Q505" i="3"/>
  <c r="Q500" i="3"/>
  <c r="AI500" i="3"/>
  <c r="O501" i="3"/>
  <c r="K400" i="3"/>
  <c r="K540" i="3" s="1"/>
  <c r="K365" i="3"/>
  <c r="K505" i="3" s="1"/>
  <c r="J400" i="3"/>
  <c r="J540" i="3" s="1"/>
  <c r="J330" i="3"/>
  <c r="J261" i="3"/>
  <c r="K330" i="3"/>
  <c r="K470" i="3" s="1"/>
  <c r="K261" i="3"/>
  <c r="S12" i="4"/>
  <c r="P12" i="4"/>
  <c r="AF501" i="3"/>
  <c r="AI501" i="3"/>
  <c r="J225" i="3"/>
  <c r="P520" i="3"/>
  <c r="M508" i="3"/>
  <c r="N524" i="3"/>
  <c r="M484" i="3"/>
  <c r="O480" i="3"/>
  <c r="Q476" i="3"/>
  <c r="S472" i="3"/>
  <c r="O468" i="3"/>
  <c r="AG468" i="3"/>
  <c r="S524" i="3"/>
  <c r="P516" i="3"/>
  <c r="P524" i="3"/>
  <c r="M512" i="3"/>
  <c r="O508" i="3"/>
  <c r="S517" i="3"/>
  <c r="M520" i="3"/>
  <c r="O516" i="3"/>
  <c r="Q512" i="3"/>
  <c r="S508" i="3"/>
  <c r="F225" i="3"/>
  <c r="R504" i="3"/>
  <c r="O492" i="3"/>
  <c r="Q488" i="3"/>
  <c r="S484" i="3"/>
  <c r="V468" i="3"/>
  <c r="M509" i="3"/>
  <c r="W430" i="3"/>
  <c r="H365" i="3"/>
  <c r="X500" i="3"/>
  <c r="AC539" i="3"/>
  <c r="H295" i="3"/>
  <c r="H435" i="3" s="1"/>
  <c r="J501" i="3"/>
  <c r="AD501" i="3"/>
  <c r="AG501" i="3"/>
  <c r="G500" i="3"/>
  <c r="J500" i="3"/>
  <c r="J430" i="3"/>
  <c r="H191" i="3"/>
  <c r="U430" i="3"/>
  <c r="V500" i="3"/>
  <c r="K12" i="4"/>
  <c r="G225" i="3"/>
  <c r="G505" i="3" s="1"/>
  <c r="AF12" i="4"/>
  <c r="N434" i="3"/>
  <c r="H430" i="3"/>
  <c r="F400" i="3"/>
  <c r="F540" i="3" s="1"/>
  <c r="N508" i="3"/>
  <c r="Q492" i="3"/>
  <c r="S488" i="3"/>
  <c r="F468" i="3"/>
  <c r="X468" i="3"/>
  <c r="Z434" i="3"/>
  <c r="F330" i="3"/>
  <c r="F470" i="3" s="1"/>
  <c r="E191" i="3"/>
  <c r="F261" i="3"/>
  <c r="E295" i="3"/>
  <c r="E435" i="3" s="1"/>
  <c r="N520" i="3"/>
  <c r="M480" i="3"/>
  <c r="Q472" i="3"/>
  <c r="M468" i="3"/>
  <c r="AE468" i="3"/>
  <c r="M525" i="3"/>
  <c r="AD430" i="3"/>
  <c r="M500" i="3"/>
  <c r="AE500" i="3"/>
  <c r="O500" i="3"/>
  <c r="AG500" i="3"/>
  <c r="U501" i="3"/>
  <c r="X501" i="3"/>
  <c r="F500" i="3"/>
  <c r="M488" i="3"/>
  <c r="O484" i="3"/>
  <c r="Q480" i="3"/>
  <c r="S476" i="3"/>
  <c r="Q468" i="3"/>
  <c r="AI468" i="3"/>
  <c r="M434" i="3"/>
  <c r="AH430" i="3"/>
  <c r="G540" i="3"/>
  <c r="S500" i="3"/>
  <c r="P505" i="3"/>
  <c r="P430" i="3"/>
  <c r="V539" i="3"/>
  <c r="F501" i="3"/>
  <c r="Y501" i="3"/>
  <c r="AC501" i="3"/>
  <c r="S521" i="3"/>
  <c r="AA12" i="4"/>
  <c r="N512" i="3"/>
  <c r="S492" i="3"/>
  <c r="M472" i="3"/>
  <c r="H468" i="3"/>
  <c r="Z468" i="3"/>
  <c r="M517" i="3"/>
  <c r="Y430" i="3"/>
  <c r="M430" i="3"/>
  <c r="AC500" i="3"/>
  <c r="F84" i="6"/>
  <c r="F85" i="6" s="1"/>
  <c r="G81" i="6" s="1"/>
  <c r="K500" i="3"/>
  <c r="S501" i="3"/>
  <c r="AH501" i="3"/>
  <c r="R434" i="3"/>
  <c r="F57" i="6"/>
  <c r="M513" i="3"/>
  <c r="S513" i="3"/>
  <c r="O476" i="3"/>
  <c r="F96" i="6"/>
  <c r="F97" i="6" s="1"/>
  <c r="G93" i="6" s="1"/>
  <c r="N516" i="3"/>
  <c r="P504" i="3"/>
  <c r="H500" i="3"/>
  <c r="M492" i="3"/>
  <c r="O488" i="3"/>
  <c r="Q484" i="3"/>
  <c r="S480" i="3"/>
  <c r="M476" i="3"/>
  <c r="O472" i="3"/>
  <c r="J468" i="3"/>
  <c r="S468" i="3"/>
  <c r="AC468" i="3"/>
  <c r="S525" i="3"/>
  <c r="M521" i="3"/>
  <c r="S509" i="3"/>
  <c r="H501" i="3"/>
  <c r="AA501" i="3"/>
  <c r="V501" i="3"/>
  <c r="AE501" i="3"/>
  <c r="F430" i="3"/>
  <c r="AA430" i="3"/>
  <c r="E46" i="4"/>
  <c r="F94" i="6"/>
  <c r="F115" i="6"/>
  <c r="E116" i="6"/>
  <c r="E7" i="7" s="1"/>
  <c r="AG434" i="3"/>
  <c r="AD434" i="3"/>
  <c r="AH539" i="3"/>
  <c r="I13" i="3"/>
  <c r="Y12" i="3"/>
  <c r="Y84" i="3" s="1"/>
  <c r="F13" i="3"/>
  <c r="V12" i="3"/>
  <c r="V84" i="3" s="1"/>
  <c r="G13" i="3"/>
  <c r="W12" i="3"/>
  <c r="W84" i="3" s="1"/>
  <c r="H13" i="3"/>
  <c r="X12" i="3"/>
  <c r="X84" i="3" s="1"/>
  <c r="E13" i="3"/>
  <c r="U12" i="3"/>
  <c r="U84" i="3" s="1"/>
  <c r="J13" i="3"/>
  <c r="Z12" i="3"/>
  <c r="Z84" i="3" s="1"/>
  <c r="K13" i="3"/>
  <c r="AA12" i="3"/>
  <c r="I539" i="3"/>
  <c r="AF539" i="3"/>
  <c r="G470" i="3"/>
  <c r="U504" i="3"/>
  <c r="Y504" i="3"/>
  <c r="X434" i="3"/>
  <c r="AC434" i="3"/>
  <c r="W469" i="3"/>
  <c r="V434" i="3"/>
  <c r="AH434" i="3"/>
  <c r="J470" i="3"/>
  <c r="Z539" i="3"/>
  <c r="AE539" i="3"/>
  <c r="AI539" i="3"/>
  <c r="X469" i="3"/>
  <c r="AA469" i="3"/>
  <c r="AC469" i="3"/>
  <c r="AG469" i="3"/>
  <c r="M528" i="3"/>
  <c r="Q528" i="3"/>
  <c r="N528" i="3"/>
  <c r="R528" i="3"/>
  <c r="R520" i="3"/>
  <c r="R512" i="3"/>
  <c r="E504" i="3"/>
  <c r="I504" i="3"/>
  <c r="H504" i="3"/>
  <c r="N504" i="3"/>
  <c r="M504" i="3"/>
  <c r="Q504" i="3"/>
  <c r="V504" i="3"/>
  <c r="Z504" i="3"/>
  <c r="AE504" i="3"/>
  <c r="AI504" i="3"/>
  <c r="W504" i="3"/>
  <c r="AA504" i="3"/>
  <c r="AF504" i="3"/>
  <c r="N500" i="3"/>
  <c r="R500" i="3"/>
  <c r="W500" i="3"/>
  <c r="AA500" i="3"/>
  <c r="AF500" i="3"/>
  <c r="N492" i="3"/>
  <c r="R492" i="3"/>
  <c r="P488" i="3"/>
  <c r="N484" i="3"/>
  <c r="R484" i="3"/>
  <c r="P480" i="3"/>
  <c r="N476" i="3"/>
  <c r="R476" i="3"/>
  <c r="P472" i="3"/>
  <c r="E468" i="3"/>
  <c r="I468" i="3"/>
  <c r="N468" i="3"/>
  <c r="R468" i="3"/>
  <c r="W468" i="3"/>
  <c r="AA468" i="3"/>
  <c r="AF468" i="3"/>
  <c r="N529" i="3"/>
  <c r="R529" i="3"/>
  <c r="O529" i="3"/>
  <c r="S529" i="3"/>
  <c r="Q525" i="3"/>
  <c r="P525" i="3"/>
  <c r="O521" i="3"/>
  <c r="N521" i="3"/>
  <c r="R521" i="3"/>
  <c r="Q517" i="3"/>
  <c r="P517" i="3"/>
  <c r="O513" i="3"/>
  <c r="N513" i="3"/>
  <c r="R513" i="3"/>
  <c r="Q509" i="3"/>
  <c r="P509" i="3"/>
  <c r="M505" i="3"/>
  <c r="G501" i="3"/>
  <c r="K501" i="3"/>
  <c r="P501" i="3"/>
  <c r="O458" i="3"/>
  <c r="S458" i="3"/>
  <c r="P458" i="3"/>
  <c r="M454" i="3"/>
  <c r="Q454" i="3"/>
  <c r="N454" i="3"/>
  <c r="R454" i="3"/>
  <c r="O450" i="3"/>
  <c r="S450" i="3"/>
  <c r="P450" i="3"/>
  <c r="M446" i="3"/>
  <c r="Q446" i="3"/>
  <c r="N446" i="3"/>
  <c r="R446" i="3"/>
  <c r="O442" i="3"/>
  <c r="S442" i="3"/>
  <c r="P442" i="3"/>
  <c r="M438" i="3"/>
  <c r="Q438" i="3"/>
  <c r="N438" i="3"/>
  <c r="R438" i="3"/>
  <c r="Q434" i="3"/>
  <c r="H434" i="3"/>
  <c r="U434" i="3"/>
  <c r="Y434" i="3"/>
  <c r="AE434" i="3"/>
  <c r="AI434" i="3"/>
  <c r="G430" i="3"/>
  <c r="K430" i="3"/>
  <c r="V430" i="3"/>
  <c r="Z430" i="3"/>
  <c r="AE430" i="3"/>
  <c r="AI430" i="3"/>
  <c r="U539" i="3"/>
  <c r="Y539" i="3"/>
  <c r="AD539" i="3"/>
  <c r="AH504" i="3"/>
  <c r="AD469" i="3"/>
  <c r="V469" i="3"/>
  <c r="Z469" i="3"/>
  <c r="U469" i="3"/>
  <c r="Y469" i="3"/>
  <c r="AH469" i="3"/>
  <c r="AE469" i="3"/>
  <c r="AI469" i="3"/>
  <c r="P500" i="3"/>
  <c r="U500" i="3"/>
  <c r="Y500" i="3"/>
  <c r="AD500" i="3"/>
  <c r="AH500" i="3"/>
  <c r="S505" i="3"/>
  <c r="E501" i="3"/>
  <c r="I501" i="3"/>
  <c r="N501" i="3"/>
  <c r="M458" i="3"/>
  <c r="Q458" i="3"/>
  <c r="N458" i="3"/>
  <c r="R458" i="3"/>
  <c r="O454" i="3"/>
  <c r="S454" i="3"/>
  <c r="P454" i="3"/>
  <c r="M450" i="3"/>
  <c r="Q450" i="3"/>
  <c r="N450" i="3"/>
  <c r="R450" i="3"/>
  <c r="O446" i="3"/>
  <c r="S446" i="3"/>
  <c r="P446" i="3"/>
  <c r="M442" i="3"/>
  <c r="Q442" i="3"/>
  <c r="N442" i="3"/>
  <c r="R442" i="3"/>
  <c r="O438" i="3"/>
  <c r="S438" i="3"/>
  <c r="P438" i="3"/>
  <c r="F434" i="3"/>
  <c r="J434" i="3"/>
  <c r="S434" i="3"/>
  <c r="W434" i="3"/>
  <c r="AA434" i="3"/>
  <c r="AF434" i="3"/>
  <c r="E430" i="3"/>
  <c r="I430" i="3"/>
  <c r="O430" i="3"/>
  <c r="X430" i="3"/>
  <c r="AC430" i="3"/>
  <c r="AG430" i="3"/>
  <c r="G25" i="10"/>
  <c r="H9" i="5"/>
  <c r="H10" i="5"/>
  <c r="H11" i="5"/>
  <c r="AE12" i="4"/>
  <c r="W12" i="4"/>
  <c r="O12" i="4"/>
  <c r="G12" i="4"/>
  <c r="X12" i="4"/>
  <c r="H12" i="4"/>
  <c r="H8" i="5"/>
  <c r="AG12" i="4"/>
  <c r="AC12" i="4"/>
  <c r="Y12" i="4"/>
  <c r="U12" i="4"/>
  <c r="Q12" i="4"/>
  <c r="M12" i="4"/>
  <c r="I12" i="4"/>
  <c r="E12" i="4"/>
  <c r="AB12" i="4"/>
  <c r="T12" i="4"/>
  <c r="L12" i="4"/>
  <c r="AH12" i="4"/>
  <c r="AF469" i="3"/>
  <c r="X504" i="3"/>
  <c r="AC504" i="3"/>
  <c r="AG504" i="3"/>
  <c r="AD504" i="3"/>
  <c r="W539" i="3"/>
  <c r="AA539" i="3"/>
  <c r="X539" i="3"/>
  <c r="AG539" i="3"/>
  <c r="AE12" i="3"/>
  <c r="AE84" i="3" s="1"/>
  <c r="G84" i="3"/>
  <c r="G226" i="3" s="1"/>
  <c r="F84" i="3"/>
  <c r="F226" i="3" s="1"/>
  <c r="AD12" i="3"/>
  <c r="AD84" i="3" s="1"/>
  <c r="J84" i="3"/>
  <c r="J226" i="3" s="1"/>
  <c r="AH12" i="3"/>
  <c r="AH84" i="3" s="1"/>
  <c r="H120" i="3"/>
  <c r="H296" i="3" s="1"/>
  <c r="AF48" i="3"/>
  <c r="AF120" i="3" s="1"/>
  <c r="X48" i="3"/>
  <c r="X120" i="3" s="1"/>
  <c r="I84" i="3"/>
  <c r="I226" i="3" s="1"/>
  <c r="AG12" i="3"/>
  <c r="AG84" i="3" s="1"/>
  <c r="AI12" i="3"/>
  <c r="AI84" i="3" s="1"/>
  <c r="AA84" i="3"/>
  <c r="K84" i="3"/>
  <c r="K156" i="3" s="1"/>
  <c r="H84" i="3"/>
  <c r="H226" i="3" s="1"/>
  <c r="AF12" i="3"/>
  <c r="AF84" i="3" s="1"/>
  <c r="F120" i="3"/>
  <c r="F331" i="3" s="1"/>
  <c r="F471" i="3" s="1"/>
  <c r="AD48" i="3"/>
  <c r="AD120" i="3" s="1"/>
  <c r="V48" i="3"/>
  <c r="V120" i="3" s="1"/>
  <c r="J120" i="3"/>
  <c r="J331" i="3" s="1"/>
  <c r="J471" i="3" s="1"/>
  <c r="AH48" i="3"/>
  <c r="AH120" i="3" s="1"/>
  <c r="Z48" i="3"/>
  <c r="Z120" i="3" s="1"/>
  <c r="E84" i="3"/>
  <c r="E226" i="3" s="1"/>
  <c r="AC12" i="3"/>
  <c r="AC84" i="3" s="1"/>
  <c r="E120" i="3"/>
  <c r="E262" i="3" s="1"/>
  <c r="AC48" i="3"/>
  <c r="AC120" i="3" s="1"/>
  <c r="U48" i="3"/>
  <c r="U120" i="3" s="1"/>
  <c r="I120" i="3"/>
  <c r="I262" i="3" s="1"/>
  <c r="AG48" i="3"/>
  <c r="AG120" i="3" s="1"/>
  <c r="Y48" i="3"/>
  <c r="Y120" i="3" s="1"/>
  <c r="G120" i="3"/>
  <c r="G262" i="3" s="1"/>
  <c r="AE48" i="3"/>
  <c r="AE120" i="3" s="1"/>
  <c r="W48" i="3"/>
  <c r="W120" i="3" s="1"/>
  <c r="AI48" i="3"/>
  <c r="AI120" i="3" s="1"/>
  <c r="AA48" i="3"/>
  <c r="AA120" i="3" s="1"/>
  <c r="K120" i="3"/>
  <c r="K262" i="3" s="1"/>
  <c r="H400" i="3"/>
  <c r="H540" i="3" s="1"/>
  <c r="E400" i="3"/>
  <c r="E540" i="3" s="1"/>
  <c r="I400" i="3"/>
  <c r="I540" i="3" s="1"/>
  <c r="E330" i="3"/>
  <c r="E470" i="3" s="1"/>
  <c r="I330" i="3"/>
  <c r="I470" i="3" s="1"/>
  <c r="H330" i="3"/>
  <c r="H470" i="3" s="1"/>
  <c r="E261" i="3"/>
  <c r="I261" i="3"/>
  <c r="O528" i="3"/>
  <c r="S528" i="3"/>
  <c r="P528" i="3"/>
  <c r="R524" i="3"/>
  <c r="R516" i="3"/>
  <c r="R508" i="3"/>
  <c r="G504" i="3"/>
  <c r="K504" i="3"/>
  <c r="F504" i="3"/>
  <c r="J504" i="3"/>
  <c r="O504" i="3"/>
  <c r="S504" i="3"/>
  <c r="P492" i="3"/>
  <c r="N488" i="3"/>
  <c r="R488" i="3"/>
  <c r="P484" i="3"/>
  <c r="N480" i="3"/>
  <c r="R480" i="3"/>
  <c r="P476" i="3"/>
  <c r="N472" i="3"/>
  <c r="R472" i="3"/>
  <c r="G468" i="3"/>
  <c r="K468" i="3"/>
  <c r="P468" i="3"/>
  <c r="U468" i="3"/>
  <c r="Y468" i="3"/>
  <c r="AD468" i="3"/>
  <c r="AH468" i="3"/>
  <c r="P529" i="3"/>
  <c r="M529" i="3"/>
  <c r="Q529" i="3"/>
  <c r="O525" i="3"/>
  <c r="N525" i="3"/>
  <c r="R525" i="3"/>
  <c r="Q521" i="3"/>
  <c r="P521" i="3"/>
  <c r="O517" i="3"/>
  <c r="N517" i="3"/>
  <c r="R517" i="3"/>
  <c r="Q513" i="3"/>
  <c r="P513" i="3"/>
  <c r="O509" i="3"/>
  <c r="N509" i="3"/>
  <c r="R509" i="3"/>
  <c r="H225" i="3"/>
  <c r="E225" i="3"/>
  <c r="E505" i="3" s="1"/>
  <c r="I225" i="3"/>
  <c r="I505" i="3" s="1"/>
  <c r="O505" i="3"/>
  <c r="N505" i="3"/>
  <c r="R505" i="3"/>
  <c r="M501" i="3"/>
  <c r="Q501" i="3"/>
  <c r="R501" i="3"/>
  <c r="G434" i="3"/>
  <c r="K434" i="3"/>
  <c r="O434" i="3"/>
  <c r="P434" i="3"/>
  <c r="F365" i="3"/>
  <c r="J365" i="3"/>
  <c r="G295" i="3"/>
  <c r="G435" i="3" s="1"/>
  <c r="K295" i="3"/>
  <c r="K435" i="3" s="1"/>
  <c r="F295" i="3"/>
  <c r="F435" i="3" s="1"/>
  <c r="J295" i="3"/>
  <c r="J435" i="3" s="1"/>
  <c r="AD12" i="4"/>
  <c r="Z12" i="4"/>
  <c r="V12" i="4"/>
  <c r="R12" i="4"/>
  <c r="N12" i="4"/>
  <c r="J12" i="4"/>
  <c r="AE155" i="3"/>
  <c r="AE225" i="3"/>
  <c r="U155" i="3"/>
  <c r="U225" i="3"/>
  <c r="AF155" i="3"/>
  <c r="AF225" i="3"/>
  <c r="AA155" i="3"/>
  <c r="AA225" i="3"/>
  <c r="I156" i="3"/>
  <c r="AG155" i="3"/>
  <c r="AG225" i="3"/>
  <c r="Z155" i="3"/>
  <c r="Z225" i="3"/>
  <c r="AD155" i="3"/>
  <c r="AD225" i="3"/>
  <c r="AI191" i="3"/>
  <c r="AI295" i="3"/>
  <c r="AI365" i="3"/>
  <c r="V191" i="3"/>
  <c r="V295" i="3"/>
  <c r="V365" i="3"/>
  <c r="U191" i="3"/>
  <c r="U295" i="3"/>
  <c r="U365" i="3"/>
  <c r="Z191" i="3"/>
  <c r="Z295" i="3"/>
  <c r="Z365" i="3"/>
  <c r="AE191" i="3"/>
  <c r="AE295" i="3"/>
  <c r="AE365" i="3"/>
  <c r="AF191" i="3"/>
  <c r="AF295" i="3"/>
  <c r="AF365" i="3"/>
  <c r="Y191" i="3"/>
  <c r="Y365" i="3"/>
  <c r="Y295" i="3"/>
  <c r="AG191" i="3"/>
  <c r="AG365" i="3"/>
  <c r="AG295" i="3"/>
  <c r="AF400" i="3"/>
  <c r="AF540" i="3" s="1"/>
  <c r="V400" i="3"/>
  <c r="V540" i="3" s="1"/>
  <c r="Z400" i="3"/>
  <c r="Z540" i="3" s="1"/>
  <c r="AE400" i="3"/>
  <c r="AE540" i="3" s="1"/>
  <c r="AI400" i="3"/>
  <c r="AI540" i="3" s="1"/>
  <c r="U330" i="3"/>
  <c r="U470" i="3" s="1"/>
  <c r="Y330" i="3"/>
  <c r="Y470" i="3" s="1"/>
  <c r="AG330" i="3"/>
  <c r="AG470" i="3" s="1"/>
  <c r="AD330" i="3"/>
  <c r="AD470" i="3" s="1"/>
  <c r="AH330" i="3"/>
  <c r="AH470" i="3" s="1"/>
  <c r="U261" i="3"/>
  <c r="Y261" i="3"/>
  <c r="V261" i="3"/>
  <c r="Z261" i="3"/>
  <c r="AE261" i="3"/>
  <c r="AI261" i="3"/>
  <c r="W155" i="3"/>
  <c r="W225" i="3"/>
  <c r="AC155" i="3"/>
  <c r="AC225" i="3"/>
  <c r="X155" i="3"/>
  <c r="X225" i="3"/>
  <c r="AI155" i="3"/>
  <c r="AI225" i="3"/>
  <c r="Y155" i="3"/>
  <c r="Y225" i="3"/>
  <c r="AH155" i="3"/>
  <c r="AH225" i="3"/>
  <c r="V155" i="3"/>
  <c r="V225" i="3"/>
  <c r="AA191" i="3"/>
  <c r="AA295" i="3"/>
  <c r="AA365" i="3"/>
  <c r="AD191" i="3"/>
  <c r="AD365" i="3"/>
  <c r="AD295" i="3"/>
  <c r="AC191" i="3"/>
  <c r="AC365" i="3"/>
  <c r="AC295" i="3"/>
  <c r="AH191" i="3"/>
  <c r="AH365" i="3"/>
  <c r="AH295" i="3"/>
  <c r="W191" i="3"/>
  <c r="W295" i="3"/>
  <c r="W365" i="3"/>
  <c r="X191" i="3"/>
  <c r="X365" i="3"/>
  <c r="X295" i="3"/>
  <c r="U400" i="3"/>
  <c r="U540" i="3" s="1"/>
  <c r="Y400" i="3"/>
  <c r="Y540" i="3" s="1"/>
  <c r="AD400" i="3"/>
  <c r="AD540" i="3" s="1"/>
  <c r="AH400" i="3"/>
  <c r="AH540" i="3" s="1"/>
  <c r="X400" i="3"/>
  <c r="X540" i="3" s="1"/>
  <c r="AC400" i="3"/>
  <c r="AC540" i="3" s="1"/>
  <c r="AG400" i="3"/>
  <c r="AG540" i="3" s="1"/>
  <c r="W330" i="3"/>
  <c r="W470" i="3" s="1"/>
  <c r="AA330" i="3"/>
  <c r="AA470" i="3" s="1"/>
  <c r="V330" i="3"/>
  <c r="V470" i="3" s="1"/>
  <c r="Z330" i="3"/>
  <c r="Z470" i="3" s="1"/>
  <c r="AE330" i="3"/>
  <c r="AE470" i="3" s="1"/>
  <c r="AI330" i="3"/>
  <c r="AI470" i="3" s="1"/>
  <c r="AF330" i="3"/>
  <c r="AF470" i="3" s="1"/>
  <c r="W261" i="3"/>
  <c r="AA261" i="3"/>
  <c r="AF261" i="3"/>
  <c r="X261" i="3"/>
  <c r="AC261" i="3"/>
  <c r="AG261" i="3"/>
  <c r="P565" i="3"/>
  <c r="M565" i="3"/>
  <c r="Q565" i="3"/>
  <c r="P561" i="3"/>
  <c r="M561" i="3"/>
  <c r="Q561" i="3"/>
  <c r="P557" i="3"/>
  <c r="M557" i="3"/>
  <c r="Q557" i="3"/>
  <c r="P553" i="3"/>
  <c r="M553" i="3"/>
  <c r="Q553" i="3"/>
  <c r="P549" i="3"/>
  <c r="M549" i="3"/>
  <c r="Q549" i="3"/>
  <c r="P545" i="3"/>
  <c r="M545" i="3"/>
  <c r="Q545" i="3"/>
  <c r="P541" i="3"/>
  <c r="M541" i="3"/>
  <c r="Q541" i="3"/>
  <c r="G537" i="3"/>
  <c r="K537" i="3"/>
  <c r="P537" i="3"/>
  <c r="U537" i="3"/>
  <c r="Y537" i="3"/>
  <c r="AD537" i="3"/>
  <c r="AH537" i="3"/>
  <c r="H537" i="3"/>
  <c r="M537" i="3"/>
  <c r="Q537" i="3"/>
  <c r="V537" i="3"/>
  <c r="Z537" i="3"/>
  <c r="AE537" i="3"/>
  <c r="AI537" i="3"/>
  <c r="M564" i="3"/>
  <c r="Q564" i="3"/>
  <c r="P564" i="3"/>
  <c r="M560" i="3"/>
  <c r="Q560" i="3"/>
  <c r="P560" i="3"/>
  <c r="M556" i="3"/>
  <c r="Q556" i="3"/>
  <c r="P556" i="3"/>
  <c r="M552" i="3"/>
  <c r="Q552" i="3"/>
  <c r="P552" i="3"/>
  <c r="M548" i="3"/>
  <c r="Q548" i="3"/>
  <c r="P548" i="3"/>
  <c r="M544" i="3"/>
  <c r="Q544" i="3"/>
  <c r="P544" i="3"/>
  <c r="M540" i="3"/>
  <c r="Q540" i="3"/>
  <c r="P540" i="3"/>
  <c r="H536" i="3"/>
  <c r="M536" i="3"/>
  <c r="Q536" i="3"/>
  <c r="V536" i="3"/>
  <c r="Z536" i="3"/>
  <c r="AE536" i="3"/>
  <c r="AI536" i="3"/>
  <c r="G536" i="3"/>
  <c r="K536" i="3"/>
  <c r="P536" i="3"/>
  <c r="U536" i="3"/>
  <c r="Y536" i="3"/>
  <c r="AD536" i="3"/>
  <c r="AH536" i="3"/>
  <c r="M493" i="3"/>
  <c r="Q493" i="3"/>
  <c r="P493" i="3"/>
  <c r="M489" i="3"/>
  <c r="Q489" i="3"/>
  <c r="P489" i="3"/>
  <c r="M485" i="3"/>
  <c r="Q485" i="3"/>
  <c r="P485" i="3"/>
  <c r="M481" i="3"/>
  <c r="Q481" i="3"/>
  <c r="P481" i="3"/>
  <c r="M477" i="3"/>
  <c r="Q477" i="3"/>
  <c r="P477" i="3"/>
  <c r="M473" i="3"/>
  <c r="Q473" i="3"/>
  <c r="P473" i="3"/>
  <c r="H469" i="3"/>
  <c r="M469" i="3"/>
  <c r="Q469" i="3"/>
  <c r="G469" i="3"/>
  <c r="K469" i="3"/>
  <c r="P469" i="3"/>
  <c r="H465" i="3"/>
  <c r="M465" i="3"/>
  <c r="Q465" i="3"/>
  <c r="V465" i="3"/>
  <c r="Z465" i="3"/>
  <c r="AE465" i="3"/>
  <c r="AI465" i="3"/>
  <c r="G465" i="3"/>
  <c r="K465" i="3"/>
  <c r="P465" i="3"/>
  <c r="U465" i="3"/>
  <c r="Y465" i="3"/>
  <c r="AD465" i="3"/>
  <c r="AH465" i="3"/>
  <c r="N457" i="3"/>
  <c r="R457" i="3"/>
  <c r="M457" i="3"/>
  <c r="Q457" i="3"/>
  <c r="N453" i="3"/>
  <c r="R453" i="3"/>
  <c r="M453" i="3"/>
  <c r="Q453" i="3"/>
  <c r="N449" i="3"/>
  <c r="R449" i="3"/>
  <c r="M449" i="3"/>
  <c r="Q449" i="3"/>
  <c r="N445" i="3"/>
  <c r="R445" i="3"/>
  <c r="M445" i="3"/>
  <c r="Q445" i="3"/>
  <c r="N441" i="3"/>
  <c r="R441" i="3"/>
  <c r="M441" i="3"/>
  <c r="Q441" i="3"/>
  <c r="P437" i="3"/>
  <c r="R437" i="3"/>
  <c r="M437" i="3"/>
  <c r="Q437" i="3"/>
  <c r="H433" i="3"/>
  <c r="P433" i="3"/>
  <c r="G433" i="3"/>
  <c r="K433" i="3"/>
  <c r="R433" i="3"/>
  <c r="X433" i="3"/>
  <c r="AC433" i="3"/>
  <c r="AG433" i="3"/>
  <c r="M433" i="3"/>
  <c r="Q433" i="3"/>
  <c r="U433" i="3"/>
  <c r="Y433" i="3"/>
  <c r="AD433" i="3"/>
  <c r="AH433" i="3"/>
  <c r="P563" i="3"/>
  <c r="M563" i="3"/>
  <c r="Q563" i="3"/>
  <c r="P559" i="3"/>
  <c r="M559" i="3"/>
  <c r="Q559" i="3"/>
  <c r="P555" i="3"/>
  <c r="M555" i="3"/>
  <c r="Q555" i="3"/>
  <c r="P551" i="3"/>
  <c r="M551" i="3"/>
  <c r="Q551" i="3"/>
  <c r="P547" i="3"/>
  <c r="M547" i="3"/>
  <c r="Q547" i="3"/>
  <c r="P543" i="3"/>
  <c r="M543" i="3"/>
  <c r="Q543" i="3"/>
  <c r="G539" i="3"/>
  <c r="K539" i="3"/>
  <c r="P539" i="3"/>
  <c r="H539" i="3"/>
  <c r="M539" i="3"/>
  <c r="Q539" i="3"/>
  <c r="G535" i="3"/>
  <c r="K535" i="3"/>
  <c r="P535" i="3"/>
  <c r="U535" i="3"/>
  <c r="Y535" i="3"/>
  <c r="AD535" i="3"/>
  <c r="AH535" i="3"/>
  <c r="H535" i="3"/>
  <c r="M535" i="3"/>
  <c r="Q535" i="3"/>
  <c r="V535" i="3"/>
  <c r="Z535" i="3"/>
  <c r="AE535" i="3"/>
  <c r="AI535" i="3"/>
  <c r="M562" i="3"/>
  <c r="Q562" i="3"/>
  <c r="P562" i="3"/>
  <c r="M558" i="3"/>
  <c r="Q558" i="3"/>
  <c r="P558" i="3"/>
  <c r="M554" i="3"/>
  <c r="Q554" i="3"/>
  <c r="P554" i="3"/>
  <c r="M550" i="3"/>
  <c r="Q550" i="3"/>
  <c r="P550" i="3"/>
  <c r="M546" i="3"/>
  <c r="Q546" i="3"/>
  <c r="P546" i="3"/>
  <c r="M542" i="3"/>
  <c r="Q542" i="3"/>
  <c r="P542" i="3"/>
  <c r="H538" i="3"/>
  <c r="M538" i="3"/>
  <c r="Q538" i="3"/>
  <c r="V538" i="3"/>
  <c r="Z538" i="3"/>
  <c r="AE538" i="3"/>
  <c r="AI538" i="3"/>
  <c r="G538" i="3"/>
  <c r="K538" i="3"/>
  <c r="P538" i="3"/>
  <c r="U538" i="3"/>
  <c r="Y538" i="3"/>
  <c r="AD538" i="3"/>
  <c r="AH538" i="3"/>
  <c r="M530" i="3"/>
  <c r="Q530" i="3"/>
  <c r="P530" i="3"/>
  <c r="O526" i="3"/>
  <c r="S526" i="3"/>
  <c r="P526" i="3"/>
  <c r="R522" i="3"/>
  <c r="P522" i="3"/>
  <c r="O522" i="3"/>
  <c r="S522" i="3"/>
  <c r="R518" i="3"/>
  <c r="P518" i="3"/>
  <c r="O518" i="3"/>
  <c r="S518" i="3"/>
  <c r="R514" i="3"/>
  <c r="P514" i="3"/>
  <c r="O514" i="3"/>
  <c r="S514" i="3"/>
  <c r="R510" i="3"/>
  <c r="P510" i="3"/>
  <c r="O510" i="3"/>
  <c r="S510" i="3"/>
  <c r="R506" i="3"/>
  <c r="P506" i="3"/>
  <c r="O506" i="3"/>
  <c r="S506" i="3"/>
  <c r="G502" i="3"/>
  <c r="K502" i="3"/>
  <c r="R502" i="3"/>
  <c r="H502" i="3"/>
  <c r="P502" i="3"/>
  <c r="O502" i="3"/>
  <c r="S502" i="3"/>
  <c r="X502" i="3"/>
  <c r="AC502" i="3"/>
  <c r="AG502" i="3"/>
  <c r="U502" i="3"/>
  <c r="Y502" i="3"/>
  <c r="AD502" i="3"/>
  <c r="AH502" i="3"/>
  <c r="M494" i="3"/>
  <c r="Q494" i="3"/>
  <c r="P494" i="3"/>
  <c r="M490" i="3"/>
  <c r="Q490" i="3"/>
  <c r="P490" i="3"/>
  <c r="M486" i="3"/>
  <c r="Q486" i="3"/>
  <c r="P486" i="3"/>
  <c r="M482" i="3"/>
  <c r="Q482" i="3"/>
  <c r="P482" i="3"/>
  <c r="M478" i="3"/>
  <c r="Q478" i="3"/>
  <c r="P478" i="3"/>
  <c r="M474" i="3"/>
  <c r="Q474" i="3"/>
  <c r="P474" i="3"/>
  <c r="M470" i="3"/>
  <c r="Q470" i="3"/>
  <c r="P470" i="3"/>
  <c r="H466" i="3"/>
  <c r="M466" i="3"/>
  <c r="Q466" i="3"/>
  <c r="V466" i="3"/>
  <c r="Z466" i="3"/>
  <c r="AE466" i="3"/>
  <c r="AI466" i="3"/>
  <c r="G466" i="3"/>
  <c r="K466" i="3"/>
  <c r="P466" i="3"/>
  <c r="U466" i="3"/>
  <c r="Y466" i="3"/>
  <c r="AD466" i="3"/>
  <c r="AH466" i="3"/>
  <c r="N527" i="3"/>
  <c r="R527" i="3"/>
  <c r="M527" i="3"/>
  <c r="Q527" i="3"/>
  <c r="O523" i="3"/>
  <c r="M523" i="3"/>
  <c r="N523" i="3"/>
  <c r="R523" i="3"/>
  <c r="O519" i="3"/>
  <c r="M519" i="3"/>
  <c r="N519" i="3"/>
  <c r="R519" i="3"/>
  <c r="O515" i="3"/>
  <c r="M515" i="3"/>
  <c r="N515" i="3"/>
  <c r="R515" i="3"/>
  <c r="O511" i="3"/>
  <c r="M511" i="3"/>
  <c r="N511" i="3"/>
  <c r="R511" i="3"/>
  <c r="O507" i="3"/>
  <c r="M507" i="3"/>
  <c r="N507" i="3"/>
  <c r="R507" i="3"/>
  <c r="H503" i="3"/>
  <c r="O503" i="3"/>
  <c r="E503" i="3"/>
  <c r="I503" i="3"/>
  <c r="M503" i="3"/>
  <c r="N503" i="3"/>
  <c r="R503" i="3"/>
  <c r="W503" i="3"/>
  <c r="AA503" i="3"/>
  <c r="AF503" i="3"/>
  <c r="V503" i="3"/>
  <c r="Z503" i="3"/>
  <c r="AE503" i="3"/>
  <c r="AI503" i="3"/>
  <c r="M495" i="3"/>
  <c r="Q495" i="3"/>
  <c r="P495" i="3"/>
  <c r="M491" i="3"/>
  <c r="Q491" i="3"/>
  <c r="P491" i="3"/>
  <c r="M487" i="3"/>
  <c r="Q487" i="3"/>
  <c r="P487" i="3"/>
  <c r="M483" i="3"/>
  <c r="Q483" i="3"/>
  <c r="P483" i="3"/>
  <c r="M479" i="3"/>
  <c r="Q479" i="3"/>
  <c r="P479" i="3"/>
  <c r="M475" i="3"/>
  <c r="Q475" i="3"/>
  <c r="P475" i="3"/>
  <c r="M471" i="3"/>
  <c r="Q471" i="3"/>
  <c r="P471" i="3"/>
  <c r="H467" i="3"/>
  <c r="M467" i="3"/>
  <c r="Q467" i="3"/>
  <c r="V467" i="3"/>
  <c r="Z467" i="3"/>
  <c r="AE467" i="3"/>
  <c r="AI467" i="3"/>
  <c r="G467" i="3"/>
  <c r="K467" i="3"/>
  <c r="P467" i="3"/>
  <c r="U467" i="3"/>
  <c r="Y467" i="3"/>
  <c r="AD467" i="3"/>
  <c r="AH467" i="3"/>
  <c r="O460" i="3"/>
  <c r="S460" i="3"/>
  <c r="P460" i="3"/>
  <c r="O456" i="3"/>
  <c r="S456" i="3"/>
  <c r="P456" i="3"/>
  <c r="O452" i="3"/>
  <c r="S452" i="3"/>
  <c r="P452" i="3"/>
  <c r="O448" i="3"/>
  <c r="S448" i="3"/>
  <c r="P448" i="3"/>
  <c r="O444" i="3"/>
  <c r="S444" i="3"/>
  <c r="P444" i="3"/>
  <c r="O440" i="3"/>
  <c r="S440" i="3"/>
  <c r="P440" i="3"/>
  <c r="S436" i="3"/>
  <c r="M436" i="3"/>
  <c r="P436" i="3"/>
  <c r="G432" i="3"/>
  <c r="K432" i="3"/>
  <c r="S432" i="3"/>
  <c r="H432" i="3"/>
  <c r="M432" i="3"/>
  <c r="U432" i="3"/>
  <c r="Y432" i="3"/>
  <c r="AD432" i="3"/>
  <c r="AH432" i="3"/>
  <c r="P432" i="3"/>
  <c r="V432" i="3"/>
  <c r="Z432" i="3"/>
  <c r="AE432" i="3"/>
  <c r="AI432" i="3"/>
  <c r="N459" i="3"/>
  <c r="R459" i="3"/>
  <c r="M459" i="3"/>
  <c r="Q459" i="3"/>
  <c r="N455" i="3"/>
  <c r="R455" i="3"/>
  <c r="M455" i="3"/>
  <c r="Q455" i="3"/>
  <c r="N451" i="3"/>
  <c r="R451" i="3"/>
  <c r="M451" i="3"/>
  <c r="Q451" i="3"/>
  <c r="N447" i="3"/>
  <c r="R447" i="3"/>
  <c r="M447" i="3"/>
  <c r="Q447" i="3"/>
  <c r="N443" i="3"/>
  <c r="R443" i="3"/>
  <c r="M443" i="3"/>
  <c r="Q443" i="3"/>
  <c r="P439" i="3"/>
  <c r="M439" i="3"/>
  <c r="Q439" i="3"/>
  <c r="N435" i="3"/>
  <c r="P435" i="3"/>
  <c r="M435" i="3"/>
  <c r="Q435" i="3"/>
  <c r="H431" i="3"/>
  <c r="N431" i="3"/>
  <c r="E431" i="3"/>
  <c r="I431" i="3"/>
  <c r="P431" i="3"/>
  <c r="X431" i="3"/>
  <c r="AC431" i="3"/>
  <c r="AG431" i="3"/>
  <c r="M431" i="3"/>
  <c r="Q431" i="3"/>
  <c r="U431" i="3"/>
  <c r="Y431" i="3"/>
  <c r="AD431" i="3"/>
  <c r="AH431" i="3"/>
  <c r="G16" i="4"/>
  <c r="G17" i="4" s="1"/>
  <c r="N565" i="3"/>
  <c r="R565" i="3"/>
  <c r="O565" i="3"/>
  <c r="S565" i="3"/>
  <c r="N561" i="3"/>
  <c r="R561" i="3"/>
  <c r="O561" i="3"/>
  <c r="S561" i="3"/>
  <c r="N557" i="3"/>
  <c r="R557" i="3"/>
  <c r="O557" i="3"/>
  <c r="S557" i="3"/>
  <c r="N553" i="3"/>
  <c r="R553" i="3"/>
  <c r="O553" i="3"/>
  <c r="S553" i="3"/>
  <c r="N549" i="3"/>
  <c r="R549" i="3"/>
  <c r="O549" i="3"/>
  <c r="S549" i="3"/>
  <c r="N545" i="3"/>
  <c r="R545" i="3"/>
  <c r="O545" i="3"/>
  <c r="S545" i="3"/>
  <c r="N541" i="3"/>
  <c r="R541" i="3"/>
  <c r="O541" i="3"/>
  <c r="S541" i="3"/>
  <c r="E537" i="3"/>
  <c r="I537" i="3"/>
  <c r="N537" i="3"/>
  <c r="R537" i="3"/>
  <c r="W537" i="3"/>
  <c r="AA537" i="3"/>
  <c r="AF537" i="3"/>
  <c r="F537" i="3"/>
  <c r="J537" i="3"/>
  <c r="O537" i="3"/>
  <c r="S537" i="3"/>
  <c r="X537" i="3"/>
  <c r="AC537" i="3"/>
  <c r="AG537" i="3"/>
  <c r="O564" i="3"/>
  <c r="S564" i="3"/>
  <c r="N564" i="3"/>
  <c r="R564" i="3"/>
  <c r="O560" i="3"/>
  <c r="S560" i="3"/>
  <c r="N560" i="3"/>
  <c r="R560" i="3"/>
  <c r="O556" i="3"/>
  <c r="S556" i="3"/>
  <c r="N556" i="3"/>
  <c r="R556" i="3"/>
  <c r="O552" i="3"/>
  <c r="S552" i="3"/>
  <c r="N552" i="3"/>
  <c r="R552" i="3"/>
  <c r="O548" i="3"/>
  <c r="S548" i="3"/>
  <c r="N548" i="3"/>
  <c r="R548" i="3"/>
  <c r="O544" i="3"/>
  <c r="S544" i="3"/>
  <c r="N544" i="3"/>
  <c r="R544" i="3"/>
  <c r="O540" i="3"/>
  <c r="S540" i="3"/>
  <c r="N540" i="3"/>
  <c r="R540" i="3"/>
  <c r="F536" i="3"/>
  <c r="J536" i="3"/>
  <c r="O536" i="3"/>
  <c r="S536" i="3"/>
  <c r="X536" i="3"/>
  <c r="AC536" i="3"/>
  <c r="AG536" i="3"/>
  <c r="E536" i="3"/>
  <c r="I536" i="3"/>
  <c r="N536" i="3"/>
  <c r="R536" i="3"/>
  <c r="W536" i="3"/>
  <c r="AA536" i="3"/>
  <c r="AF536" i="3"/>
  <c r="O493" i="3"/>
  <c r="S493" i="3"/>
  <c r="N493" i="3"/>
  <c r="R493" i="3"/>
  <c r="O489" i="3"/>
  <c r="S489" i="3"/>
  <c r="N489" i="3"/>
  <c r="R489" i="3"/>
  <c r="O485" i="3"/>
  <c r="S485" i="3"/>
  <c r="N485" i="3"/>
  <c r="R485" i="3"/>
  <c r="O481" i="3"/>
  <c r="S481" i="3"/>
  <c r="N481" i="3"/>
  <c r="R481" i="3"/>
  <c r="O477" i="3"/>
  <c r="S477" i="3"/>
  <c r="N477" i="3"/>
  <c r="R477" i="3"/>
  <c r="O473" i="3"/>
  <c r="S473" i="3"/>
  <c r="N473" i="3"/>
  <c r="R473" i="3"/>
  <c r="F469" i="3"/>
  <c r="J469" i="3"/>
  <c r="O469" i="3"/>
  <c r="S469" i="3"/>
  <c r="E469" i="3"/>
  <c r="I469" i="3"/>
  <c r="N469" i="3"/>
  <c r="R469" i="3"/>
  <c r="F465" i="3"/>
  <c r="J465" i="3"/>
  <c r="O465" i="3"/>
  <c r="S465" i="3"/>
  <c r="X465" i="3"/>
  <c r="AC465" i="3"/>
  <c r="AG465" i="3"/>
  <c r="E465" i="3"/>
  <c r="I465" i="3"/>
  <c r="N465" i="3"/>
  <c r="R465" i="3"/>
  <c r="W465" i="3"/>
  <c r="AA465" i="3"/>
  <c r="AF465" i="3"/>
  <c r="P457" i="3"/>
  <c r="O457" i="3"/>
  <c r="S457" i="3"/>
  <c r="P453" i="3"/>
  <c r="O453" i="3"/>
  <c r="S453" i="3"/>
  <c r="P449" i="3"/>
  <c r="O449" i="3"/>
  <c r="S449" i="3"/>
  <c r="P445" i="3"/>
  <c r="O445" i="3"/>
  <c r="S445" i="3"/>
  <c r="P441" i="3"/>
  <c r="O441" i="3"/>
  <c r="S441" i="3"/>
  <c r="N437" i="3"/>
  <c r="O437" i="3"/>
  <c r="S437" i="3"/>
  <c r="F433" i="3"/>
  <c r="J433" i="3"/>
  <c r="E433" i="3"/>
  <c r="I433" i="3"/>
  <c r="N433" i="3"/>
  <c r="V433" i="3"/>
  <c r="Z433" i="3"/>
  <c r="AE433" i="3"/>
  <c r="AI433" i="3"/>
  <c r="O433" i="3"/>
  <c r="S433" i="3"/>
  <c r="W433" i="3"/>
  <c r="AA433" i="3"/>
  <c r="AF433" i="3"/>
  <c r="E56" i="1"/>
  <c r="N563" i="3"/>
  <c r="R563" i="3"/>
  <c r="O563" i="3"/>
  <c r="S563" i="3"/>
  <c r="N559" i="3"/>
  <c r="R559" i="3"/>
  <c r="O559" i="3"/>
  <c r="S559" i="3"/>
  <c r="N555" i="3"/>
  <c r="R555" i="3"/>
  <c r="O555" i="3"/>
  <c r="S555" i="3"/>
  <c r="N551" i="3"/>
  <c r="R551" i="3"/>
  <c r="O551" i="3"/>
  <c r="S551" i="3"/>
  <c r="N547" i="3"/>
  <c r="R547" i="3"/>
  <c r="O547" i="3"/>
  <c r="S547" i="3"/>
  <c r="N543" i="3"/>
  <c r="R543" i="3"/>
  <c r="O543" i="3"/>
  <c r="S543" i="3"/>
  <c r="E539" i="3"/>
  <c r="N539" i="3"/>
  <c r="R539" i="3"/>
  <c r="F539" i="3"/>
  <c r="J539" i="3"/>
  <c r="O539" i="3"/>
  <c r="S539" i="3"/>
  <c r="E535" i="3"/>
  <c r="I535" i="3"/>
  <c r="N535" i="3"/>
  <c r="R535" i="3"/>
  <c r="W535" i="3"/>
  <c r="AA535" i="3"/>
  <c r="AF535" i="3"/>
  <c r="F535" i="3"/>
  <c r="J535" i="3"/>
  <c r="O535" i="3"/>
  <c r="S535" i="3"/>
  <c r="X535" i="3"/>
  <c r="AC535" i="3"/>
  <c r="AG535" i="3"/>
  <c r="O562" i="3"/>
  <c r="S562" i="3"/>
  <c r="N562" i="3"/>
  <c r="R562" i="3"/>
  <c r="O558" i="3"/>
  <c r="S558" i="3"/>
  <c r="N558" i="3"/>
  <c r="R558" i="3"/>
  <c r="O554" i="3"/>
  <c r="S554" i="3"/>
  <c r="N554" i="3"/>
  <c r="R554" i="3"/>
  <c r="O550" i="3"/>
  <c r="S550" i="3"/>
  <c r="N550" i="3"/>
  <c r="R550" i="3"/>
  <c r="O546" i="3"/>
  <c r="S546" i="3"/>
  <c r="N546" i="3"/>
  <c r="R546" i="3"/>
  <c r="O542" i="3"/>
  <c r="S542" i="3"/>
  <c r="N542" i="3"/>
  <c r="R542" i="3"/>
  <c r="F538" i="3"/>
  <c r="J538" i="3"/>
  <c r="O538" i="3"/>
  <c r="S538" i="3"/>
  <c r="X538" i="3"/>
  <c r="AC538" i="3"/>
  <c r="AG538" i="3"/>
  <c r="E538" i="3"/>
  <c r="I538" i="3"/>
  <c r="N538" i="3"/>
  <c r="R538" i="3"/>
  <c r="W538" i="3"/>
  <c r="AA538" i="3"/>
  <c r="AF538" i="3"/>
  <c r="O530" i="3"/>
  <c r="S530" i="3"/>
  <c r="N530" i="3"/>
  <c r="R530" i="3"/>
  <c r="N526" i="3"/>
  <c r="M526" i="3"/>
  <c r="Q526" i="3"/>
  <c r="R526" i="3"/>
  <c r="N522" i="3"/>
  <c r="M522" i="3"/>
  <c r="Q522" i="3"/>
  <c r="N518" i="3"/>
  <c r="M518" i="3"/>
  <c r="Q518" i="3"/>
  <c r="N514" i="3"/>
  <c r="M514" i="3"/>
  <c r="Q514" i="3"/>
  <c r="N510" i="3"/>
  <c r="M510" i="3"/>
  <c r="Q510" i="3"/>
  <c r="N506" i="3"/>
  <c r="M506" i="3"/>
  <c r="Q506" i="3"/>
  <c r="E502" i="3"/>
  <c r="I502" i="3"/>
  <c r="N502" i="3"/>
  <c r="F502" i="3"/>
  <c r="J502" i="3"/>
  <c r="M502" i="3"/>
  <c r="Q502" i="3"/>
  <c r="V502" i="3"/>
  <c r="Z502" i="3"/>
  <c r="AE502" i="3"/>
  <c r="AI502" i="3"/>
  <c r="W502" i="3"/>
  <c r="AA502" i="3"/>
  <c r="AF502" i="3"/>
  <c r="O494" i="3"/>
  <c r="S494" i="3"/>
  <c r="N494" i="3"/>
  <c r="R494" i="3"/>
  <c r="O490" i="3"/>
  <c r="S490" i="3"/>
  <c r="N490" i="3"/>
  <c r="R490" i="3"/>
  <c r="O486" i="3"/>
  <c r="S486" i="3"/>
  <c r="N486" i="3"/>
  <c r="R486" i="3"/>
  <c r="O482" i="3"/>
  <c r="S482" i="3"/>
  <c r="N482" i="3"/>
  <c r="R482" i="3"/>
  <c r="O478" i="3"/>
  <c r="S478" i="3"/>
  <c r="N478" i="3"/>
  <c r="R478" i="3"/>
  <c r="O474" i="3"/>
  <c r="S474" i="3"/>
  <c r="N474" i="3"/>
  <c r="R474" i="3"/>
  <c r="O470" i="3"/>
  <c r="S470" i="3"/>
  <c r="N470" i="3"/>
  <c r="R470" i="3"/>
  <c r="F466" i="3"/>
  <c r="J466" i="3"/>
  <c r="O466" i="3"/>
  <c r="S466" i="3"/>
  <c r="X466" i="3"/>
  <c r="AC466" i="3"/>
  <c r="AG466" i="3"/>
  <c r="E466" i="3"/>
  <c r="I466" i="3"/>
  <c r="N466" i="3"/>
  <c r="R466" i="3"/>
  <c r="W466" i="3"/>
  <c r="AA466" i="3"/>
  <c r="AF466" i="3"/>
  <c r="P527" i="3"/>
  <c r="O527" i="3"/>
  <c r="S527" i="3"/>
  <c r="S523" i="3"/>
  <c r="Q523" i="3"/>
  <c r="P523" i="3"/>
  <c r="S519" i="3"/>
  <c r="Q519" i="3"/>
  <c r="P519" i="3"/>
  <c r="S515" i="3"/>
  <c r="Q515" i="3"/>
  <c r="P515" i="3"/>
  <c r="S511" i="3"/>
  <c r="Q511" i="3"/>
  <c r="P511" i="3"/>
  <c r="S507" i="3"/>
  <c r="Q507" i="3"/>
  <c r="P507" i="3"/>
  <c r="F503" i="3"/>
  <c r="J503" i="3"/>
  <c r="S503" i="3"/>
  <c r="G503" i="3"/>
  <c r="K503" i="3"/>
  <c r="Q503" i="3"/>
  <c r="P503" i="3"/>
  <c r="U503" i="3"/>
  <c r="Y503" i="3"/>
  <c r="AD503" i="3"/>
  <c r="AH503" i="3"/>
  <c r="X503" i="3"/>
  <c r="AC503" i="3"/>
  <c r="AG503" i="3"/>
  <c r="O495" i="3"/>
  <c r="S495" i="3"/>
  <c r="N495" i="3"/>
  <c r="R495" i="3"/>
  <c r="O491" i="3"/>
  <c r="S491" i="3"/>
  <c r="N491" i="3"/>
  <c r="R491" i="3"/>
  <c r="O487" i="3"/>
  <c r="S487" i="3"/>
  <c r="N487" i="3"/>
  <c r="R487" i="3"/>
  <c r="O483" i="3"/>
  <c r="S483" i="3"/>
  <c r="N483" i="3"/>
  <c r="R483" i="3"/>
  <c r="O479" i="3"/>
  <c r="S479" i="3"/>
  <c r="N479" i="3"/>
  <c r="R479" i="3"/>
  <c r="O475" i="3"/>
  <c r="S475" i="3"/>
  <c r="N475" i="3"/>
  <c r="R475" i="3"/>
  <c r="O471" i="3"/>
  <c r="S471" i="3"/>
  <c r="N471" i="3"/>
  <c r="R471" i="3"/>
  <c r="F467" i="3"/>
  <c r="J467" i="3"/>
  <c r="O467" i="3"/>
  <c r="S467" i="3"/>
  <c r="X467" i="3"/>
  <c r="AC467" i="3"/>
  <c r="AG467" i="3"/>
  <c r="E467" i="3"/>
  <c r="I467" i="3"/>
  <c r="N467" i="3"/>
  <c r="R467" i="3"/>
  <c r="W467" i="3"/>
  <c r="AA467" i="3"/>
  <c r="AF467" i="3"/>
  <c r="M460" i="3"/>
  <c r="Q460" i="3"/>
  <c r="N460" i="3"/>
  <c r="R460" i="3"/>
  <c r="M456" i="3"/>
  <c r="Q456" i="3"/>
  <c r="N456" i="3"/>
  <c r="R456" i="3"/>
  <c r="M452" i="3"/>
  <c r="Q452" i="3"/>
  <c r="N452" i="3"/>
  <c r="R452" i="3"/>
  <c r="M448" i="3"/>
  <c r="Q448" i="3"/>
  <c r="N448" i="3"/>
  <c r="R448" i="3"/>
  <c r="M444" i="3"/>
  <c r="Q444" i="3"/>
  <c r="N444" i="3"/>
  <c r="R444" i="3"/>
  <c r="M440" i="3"/>
  <c r="Q440" i="3"/>
  <c r="N440" i="3"/>
  <c r="R440" i="3"/>
  <c r="O436" i="3"/>
  <c r="Q436" i="3"/>
  <c r="N436" i="3"/>
  <c r="R436" i="3"/>
  <c r="E432" i="3"/>
  <c r="I432" i="3"/>
  <c r="O432" i="3"/>
  <c r="F432" i="3"/>
  <c r="J432" i="3"/>
  <c r="Q432" i="3"/>
  <c r="W432" i="3"/>
  <c r="AA432" i="3"/>
  <c r="AF432" i="3"/>
  <c r="N432" i="3"/>
  <c r="R432" i="3"/>
  <c r="X432" i="3"/>
  <c r="AC432" i="3"/>
  <c r="AG432" i="3"/>
  <c r="P459" i="3"/>
  <c r="O459" i="3"/>
  <c r="S459" i="3"/>
  <c r="P455" i="3"/>
  <c r="O455" i="3"/>
  <c r="S455" i="3"/>
  <c r="P451" i="3"/>
  <c r="O451" i="3"/>
  <c r="S451" i="3"/>
  <c r="P447" i="3"/>
  <c r="O447" i="3"/>
  <c r="S447" i="3"/>
  <c r="P443" i="3"/>
  <c r="O443" i="3"/>
  <c r="S443" i="3"/>
  <c r="N439" i="3"/>
  <c r="R439" i="3"/>
  <c r="O439" i="3"/>
  <c r="S439" i="3"/>
  <c r="R435" i="3"/>
  <c r="O435" i="3"/>
  <c r="S435" i="3"/>
  <c r="F431" i="3"/>
  <c r="J431" i="3"/>
  <c r="R431" i="3"/>
  <c r="G431" i="3"/>
  <c r="K431" i="3"/>
  <c r="V431" i="3"/>
  <c r="Z431" i="3"/>
  <c r="AE431" i="3"/>
  <c r="AI431" i="3"/>
  <c r="O431" i="3"/>
  <c r="S431" i="3"/>
  <c r="W431" i="3"/>
  <c r="AA431" i="3"/>
  <c r="AF431" i="3"/>
  <c r="G4" i="10"/>
  <c r="G3" i="10"/>
  <c r="AA540" i="3"/>
  <c r="W540" i="3"/>
  <c r="AC470" i="3"/>
  <c r="X470" i="3"/>
  <c r="F72" i="6"/>
  <c r="F17" i="4"/>
  <c r="F108" i="6"/>
  <c r="F109" i="6" s="1"/>
  <c r="G105" i="6" s="1"/>
  <c r="F2" i="5"/>
  <c r="F3" i="5" s="1"/>
  <c r="E3" i="5"/>
  <c r="H49" i="1"/>
  <c r="G49" i="1"/>
  <c r="G25" i="6"/>
  <c r="G29" i="6"/>
  <c r="G56" i="6"/>
  <c r="G114" i="6" s="1"/>
  <c r="G2" i="6"/>
  <c r="G3" i="6"/>
  <c r="H4" i="6"/>
  <c r="G11" i="6"/>
  <c r="E73" i="6"/>
  <c r="E117" i="6" s="1"/>
  <c r="G4" i="7"/>
  <c r="F3" i="7"/>
  <c r="F16" i="7" s="1"/>
  <c r="H23" i="5"/>
  <c r="G37" i="5"/>
  <c r="H34" i="5"/>
  <c r="I12" i="5"/>
  <c r="H13" i="5"/>
  <c r="H16" i="4"/>
  <c r="I3" i="4"/>
  <c r="H4" i="4"/>
  <c r="H55" i="1"/>
  <c r="G55" i="1"/>
  <c r="E366" i="3" l="1"/>
  <c r="J505" i="3"/>
  <c r="J575" i="3" s="1"/>
  <c r="J156" i="3"/>
  <c r="J401" i="3"/>
  <c r="J541" i="3" s="1"/>
  <c r="J192" i="3"/>
  <c r="H505" i="3"/>
  <c r="H575" i="3" s="1"/>
  <c r="F505" i="3"/>
  <c r="F575" i="3" s="1"/>
  <c r="F156" i="3"/>
  <c r="H192" i="3"/>
  <c r="H331" i="3"/>
  <c r="H471" i="3" s="1"/>
  <c r="G156" i="3"/>
  <c r="H366" i="3"/>
  <c r="H506" i="3" s="1"/>
  <c r="H262" i="3"/>
  <c r="H401" i="3"/>
  <c r="I331" i="3"/>
  <c r="I471" i="3" s="1"/>
  <c r="K226" i="3"/>
  <c r="K331" i="3"/>
  <c r="K471" i="3" s="1"/>
  <c r="H156" i="3"/>
  <c r="H436" i="3" s="1"/>
  <c r="AC574" i="3"/>
  <c r="K366" i="3"/>
  <c r="J366" i="3"/>
  <c r="J506" i="3" s="1"/>
  <c r="E331" i="3"/>
  <c r="E471" i="3" s="1"/>
  <c r="E296" i="3"/>
  <c r="E156" i="3"/>
  <c r="J296" i="3"/>
  <c r="F296" i="3"/>
  <c r="AH572" i="3"/>
  <c r="F366" i="3"/>
  <c r="F506" i="3" s="1"/>
  <c r="F401" i="3"/>
  <c r="F541" i="3" s="1"/>
  <c r="F262" i="3"/>
  <c r="E401" i="3"/>
  <c r="E541" i="3" s="1"/>
  <c r="G401" i="3"/>
  <c r="G541" i="3" s="1"/>
  <c r="G296" i="3"/>
  <c r="G331" i="3"/>
  <c r="G471" i="3" s="1"/>
  <c r="J262" i="3"/>
  <c r="F192" i="3"/>
  <c r="Y572" i="3"/>
  <c r="AD572" i="3"/>
  <c r="P586" i="3"/>
  <c r="U572" i="3"/>
  <c r="P582" i="3"/>
  <c r="G106" i="6"/>
  <c r="F116" i="6"/>
  <c r="F7" i="7" s="1"/>
  <c r="AF574" i="3"/>
  <c r="Z435" i="3"/>
  <c r="I574" i="3"/>
  <c r="G575" i="3"/>
  <c r="AH574" i="3"/>
  <c r="AE505" i="3"/>
  <c r="AA505" i="3"/>
  <c r="U574" i="3"/>
  <c r="F73" i="6"/>
  <c r="F117" i="6" s="1"/>
  <c r="K14" i="3"/>
  <c r="AA13" i="3"/>
  <c r="AA85" i="3" s="1"/>
  <c r="J14" i="3"/>
  <c r="Z13" i="3"/>
  <c r="Z85" i="3" s="1"/>
  <c r="E14" i="3"/>
  <c r="U13" i="3"/>
  <c r="U85" i="3" s="1"/>
  <c r="H14" i="3"/>
  <c r="X13" i="3"/>
  <c r="X85" i="3" s="1"/>
  <c r="G14" i="3"/>
  <c r="W13" i="3"/>
  <c r="W85" i="3" s="1"/>
  <c r="F14" i="3"/>
  <c r="V13" i="3"/>
  <c r="V85" i="3" s="1"/>
  <c r="I14" i="3"/>
  <c r="Y13" i="3"/>
  <c r="AD570" i="3"/>
  <c r="AC505" i="3"/>
  <c r="AA574" i="3"/>
  <c r="M600" i="3"/>
  <c r="AG574" i="3"/>
  <c r="U435" i="3"/>
  <c r="AD574" i="3"/>
  <c r="AE574" i="3"/>
  <c r="V574" i="3"/>
  <c r="P590" i="3"/>
  <c r="P598" i="3"/>
  <c r="Y505" i="3"/>
  <c r="AI505" i="3"/>
  <c r="M574" i="3"/>
  <c r="AI574" i="3"/>
  <c r="Z574" i="3"/>
  <c r="I575" i="3"/>
  <c r="X574" i="3"/>
  <c r="W574" i="3"/>
  <c r="Y574" i="3"/>
  <c r="AF571" i="3"/>
  <c r="AE571" i="3"/>
  <c r="V571" i="3"/>
  <c r="G571" i="3"/>
  <c r="J571" i="3"/>
  <c r="S575" i="3"/>
  <c r="S587" i="3"/>
  <c r="S595" i="3"/>
  <c r="R576" i="3"/>
  <c r="R580" i="3"/>
  <c r="R584" i="3"/>
  <c r="R588" i="3"/>
  <c r="R592" i="3"/>
  <c r="Q600" i="3"/>
  <c r="R573" i="3"/>
  <c r="N581" i="3"/>
  <c r="N585" i="3"/>
  <c r="N589" i="3"/>
  <c r="N593" i="3"/>
  <c r="N597" i="3"/>
  <c r="AI573" i="3"/>
  <c r="Z573" i="3"/>
  <c r="P578" i="3"/>
  <c r="P594" i="3"/>
  <c r="V435" i="3"/>
  <c r="AI435" i="3"/>
  <c r="N600" i="3"/>
  <c r="P570" i="3"/>
  <c r="M594" i="3"/>
  <c r="R600" i="3"/>
  <c r="S600" i="3"/>
  <c r="P600" i="3"/>
  <c r="O600" i="3"/>
  <c r="I9" i="5"/>
  <c r="I10" i="5"/>
  <c r="I11" i="5"/>
  <c r="H25" i="10"/>
  <c r="U570" i="3"/>
  <c r="AG505" i="3"/>
  <c r="AA435" i="3"/>
  <c r="AH505" i="3"/>
  <c r="Y435" i="3"/>
  <c r="X435" i="3"/>
  <c r="AI571" i="3"/>
  <c r="Z571" i="3"/>
  <c r="K571" i="3"/>
  <c r="I296" i="3"/>
  <c r="I436" i="3" s="1"/>
  <c r="I366" i="3"/>
  <c r="I506" i="3" s="1"/>
  <c r="I401" i="3"/>
  <c r="I541" i="3" s="1"/>
  <c r="I192" i="3"/>
  <c r="K296" i="3"/>
  <c r="K436" i="3" s="1"/>
  <c r="G366" i="3"/>
  <c r="G506" i="3" s="1"/>
  <c r="K401" i="3"/>
  <c r="K541" i="3" s="1"/>
  <c r="I8" i="5"/>
  <c r="H570" i="3"/>
  <c r="AH570" i="3"/>
  <c r="Y570" i="3"/>
  <c r="M570" i="3"/>
  <c r="M586" i="3"/>
  <c r="O574" i="3"/>
  <c r="N574" i="3"/>
  <c r="F571" i="3"/>
  <c r="O575" i="3"/>
  <c r="O595" i="3"/>
  <c r="N580" i="3"/>
  <c r="M584" i="3"/>
  <c r="N588" i="3"/>
  <c r="M592" i="3"/>
  <c r="M571" i="3"/>
  <c r="H571" i="3"/>
  <c r="M575" i="3"/>
  <c r="M579" i="3"/>
  <c r="Q587" i="3"/>
  <c r="Q595" i="3"/>
  <c r="G192" i="3"/>
  <c r="E192" i="3"/>
  <c r="K192" i="3"/>
  <c r="O571" i="3"/>
  <c r="O579" i="3"/>
  <c r="O583" i="3"/>
  <c r="O591" i="3"/>
  <c r="N572" i="3"/>
  <c r="AI570" i="3"/>
  <c r="Z570" i="3"/>
  <c r="Q570" i="3"/>
  <c r="AG572" i="3"/>
  <c r="X572" i="3"/>
  <c r="F572" i="3"/>
  <c r="R596" i="3"/>
  <c r="N577" i="3"/>
  <c r="AC570" i="3"/>
  <c r="S570" i="3"/>
  <c r="K570" i="3"/>
  <c r="I570" i="3"/>
  <c r="N582" i="3"/>
  <c r="Q583" i="3"/>
  <c r="Q591" i="3"/>
  <c r="AE570" i="3"/>
  <c r="V570" i="3"/>
  <c r="P574" i="3"/>
  <c r="M578" i="3"/>
  <c r="Q582" i="3"/>
  <c r="Q590" i="3"/>
  <c r="Q598" i="3"/>
  <c r="AH435" i="3"/>
  <c r="S578" i="3"/>
  <c r="S582" i="3"/>
  <c r="S586" i="3"/>
  <c r="R586" i="3"/>
  <c r="S590" i="3"/>
  <c r="S594" i="3"/>
  <c r="R594" i="3"/>
  <c r="S598" i="3"/>
  <c r="E575" i="3"/>
  <c r="M582" i="3"/>
  <c r="M590" i="3"/>
  <c r="M598" i="3"/>
  <c r="AC435" i="3"/>
  <c r="W435" i="3"/>
  <c r="AD505" i="3"/>
  <c r="Z505" i="3"/>
  <c r="AF505" i="3"/>
  <c r="U505" i="3"/>
  <c r="K121" i="3"/>
  <c r="K402" i="3" s="1"/>
  <c r="K542" i="3" s="1"/>
  <c r="AI49" i="3"/>
  <c r="AI121" i="3" s="1"/>
  <c r="AA49" i="3"/>
  <c r="AA121" i="3" s="1"/>
  <c r="G121" i="3"/>
  <c r="G402" i="3" s="1"/>
  <c r="G542" i="3" s="1"/>
  <c r="AE49" i="3"/>
  <c r="AE121" i="3" s="1"/>
  <c r="W49" i="3"/>
  <c r="W121" i="3" s="1"/>
  <c r="I121" i="3"/>
  <c r="I263" i="3" s="1"/>
  <c r="AG49" i="3"/>
  <c r="AG121" i="3" s="1"/>
  <c r="Y49" i="3"/>
  <c r="Y121" i="3" s="1"/>
  <c r="E121" i="3"/>
  <c r="E263" i="3" s="1"/>
  <c r="AC49" i="3"/>
  <c r="AC121" i="3" s="1"/>
  <c r="U49" i="3"/>
  <c r="U121" i="3" s="1"/>
  <c r="E85" i="3"/>
  <c r="E227" i="3" s="1"/>
  <c r="AC13" i="3"/>
  <c r="AC85" i="3" s="1"/>
  <c r="J121" i="3"/>
  <c r="J263" i="3" s="1"/>
  <c r="AH49" i="3"/>
  <c r="AH121" i="3" s="1"/>
  <c r="Z49" i="3"/>
  <c r="Z121" i="3" s="1"/>
  <c r="F121" i="3"/>
  <c r="F263" i="3" s="1"/>
  <c r="AD49" i="3"/>
  <c r="AD121" i="3" s="1"/>
  <c r="V49" i="3"/>
  <c r="V121" i="3" s="1"/>
  <c r="AF13" i="3"/>
  <c r="AF85" i="3" s="1"/>
  <c r="H85" i="3"/>
  <c r="H227" i="3" s="1"/>
  <c r="K85" i="3"/>
  <c r="K227" i="3" s="1"/>
  <c r="AI13" i="3"/>
  <c r="AI85" i="3" s="1"/>
  <c r="I85" i="3"/>
  <c r="I227" i="3" s="1"/>
  <c r="AG13" i="3"/>
  <c r="AG85" i="3" s="1"/>
  <c r="Y85" i="3"/>
  <c r="H121" i="3"/>
  <c r="H332" i="3" s="1"/>
  <c r="AF49" i="3"/>
  <c r="AF121" i="3" s="1"/>
  <c r="X49" i="3"/>
  <c r="X121" i="3" s="1"/>
  <c r="J85" i="3"/>
  <c r="J227" i="3" s="1"/>
  <c r="AH13" i="3"/>
  <c r="AH85" i="3" s="1"/>
  <c r="F85" i="3"/>
  <c r="F227" i="3" s="1"/>
  <c r="AD13" i="3"/>
  <c r="AD85" i="3" s="1"/>
  <c r="G85" i="3"/>
  <c r="G227" i="3" s="1"/>
  <c r="AE13" i="3"/>
  <c r="AE85" i="3" s="1"/>
  <c r="K575" i="3"/>
  <c r="O587" i="3"/>
  <c r="R572" i="3"/>
  <c r="M596" i="3"/>
  <c r="R577" i="3"/>
  <c r="R581" i="3"/>
  <c r="R585" i="3"/>
  <c r="R589" i="3"/>
  <c r="R593" i="3"/>
  <c r="R597" i="3"/>
  <c r="Q571" i="3"/>
  <c r="Q575" i="3"/>
  <c r="Q579" i="3"/>
  <c r="M583" i="3"/>
  <c r="M587" i="3"/>
  <c r="M591" i="3"/>
  <c r="M595" i="3"/>
  <c r="M599" i="3"/>
  <c r="Q574" i="3"/>
  <c r="Q578" i="3"/>
  <c r="V505" i="3"/>
  <c r="E573" i="3"/>
  <c r="N598" i="3"/>
  <c r="G572" i="3"/>
  <c r="S573" i="3"/>
  <c r="X505" i="3"/>
  <c r="E506" i="3"/>
  <c r="W505" i="3"/>
  <c r="AD435" i="3"/>
  <c r="AG435" i="3"/>
  <c r="AF435" i="3"/>
  <c r="AE435" i="3"/>
  <c r="AG570" i="3"/>
  <c r="X570" i="3"/>
  <c r="O570" i="3"/>
  <c r="O578" i="3"/>
  <c r="N578" i="3"/>
  <c r="O582" i="3"/>
  <c r="O586" i="3"/>
  <c r="N586" i="3"/>
  <c r="O590" i="3"/>
  <c r="N590" i="3"/>
  <c r="O594" i="3"/>
  <c r="N594" i="3"/>
  <c r="O598" i="3"/>
  <c r="R574" i="3"/>
  <c r="J574" i="3"/>
  <c r="P572" i="3"/>
  <c r="P576" i="3"/>
  <c r="P584" i="3"/>
  <c r="P592" i="3"/>
  <c r="AA572" i="3"/>
  <c r="AE573" i="3"/>
  <c r="V573" i="3"/>
  <c r="H572" i="3"/>
  <c r="K572" i="3"/>
  <c r="Z156" i="3"/>
  <c r="Z226" i="3"/>
  <c r="AI156" i="3"/>
  <c r="AI226" i="3"/>
  <c r="U156" i="3"/>
  <c r="U226" i="3"/>
  <c r="V156" i="3"/>
  <c r="V226" i="3"/>
  <c r="AG156" i="3"/>
  <c r="AG226" i="3"/>
  <c r="X156" i="3"/>
  <c r="X226" i="3"/>
  <c r="AE156" i="3"/>
  <c r="AE226" i="3"/>
  <c r="Y262" i="3"/>
  <c r="Y331" i="3"/>
  <c r="Y471" i="3" s="1"/>
  <c r="Y192" i="3"/>
  <c r="Y296" i="3"/>
  <c r="Y366" i="3"/>
  <c r="Y401" i="3"/>
  <c r="Y541" i="3" s="1"/>
  <c r="X262" i="3"/>
  <c r="X331" i="3"/>
  <c r="X471" i="3" s="1"/>
  <c r="X192" i="3"/>
  <c r="X296" i="3"/>
  <c r="X366" i="3"/>
  <c r="X401" i="3"/>
  <c r="X541" i="3" s="1"/>
  <c r="AH262" i="3"/>
  <c r="AH331" i="3"/>
  <c r="AH471" i="3" s="1"/>
  <c r="AH192" i="3"/>
  <c r="AH296" i="3"/>
  <c r="AH366" i="3"/>
  <c r="AH401" i="3"/>
  <c r="AH541" i="3" s="1"/>
  <c r="U262" i="3"/>
  <c r="U331" i="3"/>
  <c r="U471" i="3" s="1"/>
  <c r="U192" i="3"/>
  <c r="U296" i="3"/>
  <c r="U366" i="3"/>
  <c r="U401" i="3"/>
  <c r="U541" i="3" s="1"/>
  <c r="AI262" i="3"/>
  <c r="AI331" i="3"/>
  <c r="AI471" i="3" s="1"/>
  <c r="AI192" i="3"/>
  <c r="AI366" i="3"/>
  <c r="AI401" i="3"/>
  <c r="AI541" i="3" s="1"/>
  <c r="AI296" i="3"/>
  <c r="AE262" i="3"/>
  <c r="AE331" i="3"/>
  <c r="AE471" i="3" s="1"/>
  <c r="AE192" i="3"/>
  <c r="AE366" i="3"/>
  <c r="AE401" i="3"/>
  <c r="AE541" i="3" s="1"/>
  <c r="AE296" i="3"/>
  <c r="V262" i="3"/>
  <c r="V331" i="3"/>
  <c r="V471" i="3" s="1"/>
  <c r="V192" i="3"/>
  <c r="V366" i="3"/>
  <c r="V401" i="3"/>
  <c r="V541" i="3" s="1"/>
  <c r="V296" i="3"/>
  <c r="AA570" i="3"/>
  <c r="R570" i="3"/>
  <c r="F570" i="3"/>
  <c r="Q586" i="3"/>
  <c r="Q594" i="3"/>
  <c r="G570" i="3"/>
  <c r="AH156" i="3"/>
  <c r="AH226" i="3"/>
  <c r="AA156" i="3"/>
  <c r="AA226" i="3"/>
  <c r="E157" i="3"/>
  <c r="AC156" i="3"/>
  <c r="AC226" i="3"/>
  <c r="AD156" i="3"/>
  <c r="AD226" i="3"/>
  <c r="Y156" i="3"/>
  <c r="Y226" i="3"/>
  <c r="AF156" i="3"/>
  <c r="AF226" i="3"/>
  <c r="W156" i="3"/>
  <c r="W226" i="3"/>
  <c r="AG262" i="3"/>
  <c r="AG331" i="3"/>
  <c r="AG471" i="3" s="1"/>
  <c r="AG192" i="3"/>
  <c r="AG296" i="3"/>
  <c r="AG366" i="3"/>
  <c r="AG401" i="3"/>
  <c r="AG541" i="3" s="1"/>
  <c r="AF262" i="3"/>
  <c r="AF331" i="3"/>
  <c r="AF471" i="3" s="1"/>
  <c r="AF192" i="3"/>
  <c r="AF296" i="3"/>
  <c r="AF366" i="3"/>
  <c r="AF401" i="3"/>
  <c r="AF541" i="3" s="1"/>
  <c r="Z262" i="3"/>
  <c r="Z331" i="3"/>
  <c r="Z471" i="3" s="1"/>
  <c r="Z192" i="3"/>
  <c r="Z296" i="3"/>
  <c r="Z366" i="3"/>
  <c r="Z401" i="3"/>
  <c r="Z541" i="3" s="1"/>
  <c r="AC262" i="3"/>
  <c r="AC331" i="3"/>
  <c r="AC471" i="3" s="1"/>
  <c r="AC192" i="3"/>
  <c r="AC296" i="3"/>
  <c r="AC366" i="3"/>
  <c r="AC401" i="3"/>
  <c r="AC541" i="3" s="1"/>
  <c r="E367" i="3"/>
  <c r="AA262" i="3"/>
  <c r="AA331" i="3"/>
  <c r="AA471" i="3" s="1"/>
  <c r="AA192" i="3"/>
  <c r="AA296" i="3"/>
  <c r="AA366" i="3"/>
  <c r="AA401" i="3"/>
  <c r="AA541" i="3" s="1"/>
  <c r="W262" i="3"/>
  <c r="W331" i="3"/>
  <c r="W471" i="3" s="1"/>
  <c r="W192" i="3"/>
  <c r="W296" i="3"/>
  <c r="W366" i="3"/>
  <c r="W401" i="3"/>
  <c r="W541" i="3" s="1"/>
  <c r="AD262" i="3"/>
  <c r="AD331" i="3"/>
  <c r="AD471" i="3" s="1"/>
  <c r="AD192" i="3"/>
  <c r="AD296" i="3"/>
  <c r="AD366" i="3"/>
  <c r="AD401" i="3"/>
  <c r="AD541" i="3" s="1"/>
  <c r="S581" i="3"/>
  <c r="AF570" i="3"/>
  <c r="W570" i="3"/>
  <c r="N570" i="3"/>
  <c r="E570" i="3"/>
  <c r="J570" i="3"/>
  <c r="R578" i="3"/>
  <c r="R582" i="3"/>
  <c r="R590" i="3"/>
  <c r="R598" i="3"/>
  <c r="S571" i="3"/>
  <c r="S579" i="3"/>
  <c r="S583" i="3"/>
  <c r="S591" i="3"/>
  <c r="AC572" i="3"/>
  <c r="AF572" i="3"/>
  <c r="W572" i="3"/>
  <c r="J572" i="3"/>
  <c r="E572" i="3"/>
  <c r="N576" i="3"/>
  <c r="M580" i="3"/>
  <c r="N584" i="3"/>
  <c r="M588" i="3"/>
  <c r="N592" i="3"/>
  <c r="N596" i="3"/>
  <c r="N573" i="3"/>
  <c r="S574" i="3"/>
  <c r="AF573" i="3"/>
  <c r="W573" i="3"/>
  <c r="O573" i="3"/>
  <c r="I573" i="3"/>
  <c r="J573" i="3"/>
  <c r="S577" i="3"/>
  <c r="O581" i="3"/>
  <c r="S585" i="3"/>
  <c r="O589" i="3"/>
  <c r="S593" i="3"/>
  <c r="O597" i="3"/>
  <c r="E574" i="3"/>
  <c r="F574" i="3"/>
  <c r="AA571" i="3"/>
  <c r="R571" i="3"/>
  <c r="N575" i="3"/>
  <c r="N579" i="3"/>
  <c r="N583" i="3"/>
  <c r="N587" i="3"/>
  <c r="N591" i="3"/>
  <c r="N595" i="3"/>
  <c r="N599" i="3"/>
  <c r="O599" i="3"/>
  <c r="S572" i="3"/>
  <c r="O576" i="3"/>
  <c r="O580" i="3"/>
  <c r="O584" i="3"/>
  <c r="O588" i="3"/>
  <c r="O592" i="3"/>
  <c r="O596" i="3"/>
  <c r="AG571" i="3"/>
  <c r="X571" i="3"/>
  <c r="I571" i="3"/>
  <c r="AE572" i="3"/>
  <c r="V572" i="3"/>
  <c r="M572" i="3"/>
  <c r="M576" i="3"/>
  <c r="P580" i="3"/>
  <c r="P588" i="3"/>
  <c r="P596" i="3"/>
  <c r="P573" i="3"/>
  <c r="P577" i="3"/>
  <c r="P585" i="3"/>
  <c r="P593" i="3"/>
  <c r="AH573" i="3"/>
  <c r="Y573" i="3"/>
  <c r="Q573" i="3"/>
  <c r="AG573" i="3"/>
  <c r="X573" i="3"/>
  <c r="K573" i="3"/>
  <c r="Q577" i="3"/>
  <c r="Q581" i="3"/>
  <c r="Q585" i="3"/>
  <c r="Q589" i="3"/>
  <c r="Q593" i="3"/>
  <c r="Q597" i="3"/>
  <c r="K574" i="3"/>
  <c r="H574" i="3"/>
  <c r="AD571" i="3"/>
  <c r="U571" i="3"/>
  <c r="P579" i="3"/>
  <c r="P587" i="3"/>
  <c r="P595" i="3"/>
  <c r="Q599" i="3"/>
  <c r="Q572" i="3"/>
  <c r="Q576" i="3"/>
  <c r="Q584" i="3"/>
  <c r="Q592" i="3"/>
  <c r="AA573" i="3"/>
  <c r="F573" i="3"/>
  <c r="O577" i="3"/>
  <c r="O585" i="3"/>
  <c r="S589" i="3"/>
  <c r="O593" i="3"/>
  <c r="S597" i="3"/>
  <c r="W571" i="3"/>
  <c r="N571" i="3"/>
  <c r="R575" i="3"/>
  <c r="R579" i="3"/>
  <c r="R583" i="3"/>
  <c r="R587" i="3"/>
  <c r="R591" i="3"/>
  <c r="R595" i="3"/>
  <c r="R599" i="3"/>
  <c r="S599" i="3"/>
  <c r="O572" i="3"/>
  <c r="I572" i="3"/>
  <c r="S576" i="3"/>
  <c r="S580" i="3"/>
  <c r="S584" i="3"/>
  <c r="S588" i="3"/>
  <c r="S592" i="3"/>
  <c r="S596" i="3"/>
  <c r="AC571" i="3"/>
  <c r="E571" i="3"/>
  <c r="AI572" i="3"/>
  <c r="Z572" i="3"/>
  <c r="P581" i="3"/>
  <c r="P589" i="3"/>
  <c r="P597" i="3"/>
  <c r="AD573" i="3"/>
  <c r="U573" i="3"/>
  <c r="M573" i="3"/>
  <c r="AC573" i="3"/>
  <c r="G573" i="3"/>
  <c r="H573" i="3"/>
  <c r="M577" i="3"/>
  <c r="M581" i="3"/>
  <c r="M585" i="3"/>
  <c r="M589" i="3"/>
  <c r="M593" i="3"/>
  <c r="M597" i="3"/>
  <c r="G574" i="3"/>
  <c r="AH571" i="3"/>
  <c r="Y571" i="3"/>
  <c r="P571" i="3"/>
  <c r="P575" i="3"/>
  <c r="P583" i="3"/>
  <c r="P591" i="3"/>
  <c r="P599" i="3"/>
  <c r="Q580" i="3"/>
  <c r="Q588" i="3"/>
  <c r="Q596" i="3"/>
  <c r="H4" i="10"/>
  <c r="H3" i="10"/>
  <c r="H541" i="3"/>
  <c r="G2" i="5"/>
  <c r="G3" i="5" s="1"/>
  <c r="H17" i="4"/>
  <c r="H37" i="5"/>
  <c r="I23" i="5"/>
  <c r="H4" i="7"/>
  <c r="G3" i="7"/>
  <c r="G16" i="7" s="1"/>
  <c r="F69" i="6"/>
  <c r="I13" i="5"/>
  <c r="I34" i="5"/>
  <c r="J12" i="5"/>
  <c r="G69" i="6"/>
  <c r="H86" i="6"/>
  <c r="H17" i="6"/>
  <c r="H74" i="6"/>
  <c r="H29" i="6"/>
  <c r="H2" i="6"/>
  <c r="H3" i="6"/>
  <c r="H98" i="6"/>
  <c r="H110" i="6"/>
  <c r="H41" i="6"/>
  <c r="H25" i="6"/>
  <c r="H56" i="6"/>
  <c r="I4" i="6"/>
  <c r="I16" i="4"/>
  <c r="J3" i="4"/>
  <c r="I4" i="4"/>
  <c r="J193" i="3" l="1"/>
  <c r="J402" i="3"/>
  <c r="J542" i="3" s="1"/>
  <c r="H472" i="3"/>
  <c r="G367" i="3"/>
  <c r="G193" i="3"/>
  <c r="G263" i="3"/>
  <c r="J436" i="3"/>
  <c r="J576" i="3" s="1"/>
  <c r="X575" i="3"/>
  <c r="G436" i="3"/>
  <c r="G576" i="3" s="1"/>
  <c r="F436" i="3"/>
  <c r="F576" i="3" s="1"/>
  <c r="K506" i="3"/>
  <c r="K576" i="3" s="1"/>
  <c r="J297" i="3"/>
  <c r="E436" i="3"/>
  <c r="E576" i="3" s="1"/>
  <c r="H367" i="3"/>
  <c r="H507" i="3" s="1"/>
  <c r="H263" i="3"/>
  <c r="Y575" i="3"/>
  <c r="AG575" i="3"/>
  <c r="K367" i="3"/>
  <c r="K507" i="3" s="1"/>
  <c r="K193" i="3"/>
  <c r="J157" i="3"/>
  <c r="H193" i="3"/>
  <c r="F297" i="3"/>
  <c r="F193" i="3"/>
  <c r="F157" i="3"/>
  <c r="F402" i="3"/>
  <c r="F542" i="3" s="1"/>
  <c r="I157" i="3"/>
  <c r="I367" i="3"/>
  <c r="I507" i="3" s="1"/>
  <c r="I193" i="3"/>
  <c r="H157" i="3"/>
  <c r="I332" i="3"/>
  <c r="I472" i="3" s="1"/>
  <c r="G49" i="6"/>
  <c r="H49" i="6" s="1"/>
  <c r="G94" i="6"/>
  <c r="Z575" i="3"/>
  <c r="G604" i="3"/>
  <c r="AH436" i="3"/>
  <c r="AH506" i="3"/>
  <c r="E605" i="3"/>
  <c r="AD436" i="3"/>
  <c r="E193" i="3"/>
  <c r="K263" i="3"/>
  <c r="W575" i="3"/>
  <c r="I604" i="3"/>
  <c r="E332" i="3"/>
  <c r="E472" i="3" s="1"/>
  <c r="K157" i="3"/>
  <c r="AF575" i="3"/>
  <c r="U575" i="3"/>
  <c r="H118" i="6"/>
  <c r="AC436" i="3"/>
  <c r="AE575" i="3"/>
  <c r="AD506" i="3"/>
  <c r="X436" i="3"/>
  <c r="AI506" i="3"/>
  <c r="AC575" i="3"/>
  <c r="J604" i="3"/>
  <c r="K604" i="3"/>
  <c r="W436" i="3"/>
  <c r="AA506" i="3"/>
  <c r="Z436" i="3"/>
  <c r="AG436" i="3"/>
  <c r="AE506" i="3"/>
  <c r="AH575" i="3"/>
  <c r="AA575" i="3"/>
  <c r="E603" i="3"/>
  <c r="U436" i="3"/>
  <c r="Y436" i="3"/>
  <c r="H2" i="5"/>
  <c r="I2" i="5" s="1"/>
  <c r="I15" i="3"/>
  <c r="Y14" i="3"/>
  <c r="Y86" i="3" s="1"/>
  <c r="F15" i="3"/>
  <c r="V14" i="3"/>
  <c r="V86" i="3" s="1"/>
  <c r="G15" i="3"/>
  <c r="W14" i="3"/>
  <c r="W86" i="3" s="1"/>
  <c r="H15" i="3"/>
  <c r="X14" i="3"/>
  <c r="X86" i="3" s="1"/>
  <c r="E15" i="3"/>
  <c r="U14" i="3"/>
  <c r="U86" i="3" s="1"/>
  <c r="J15" i="3"/>
  <c r="Z14" i="3"/>
  <c r="Z86" i="3" s="1"/>
  <c r="K15" i="3"/>
  <c r="AA14" i="3"/>
  <c r="AA86" i="3" s="1"/>
  <c r="AF506" i="3"/>
  <c r="H61" i="6"/>
  <c r="V436" i="3"/>
  <c r="AD575" i="3"/>
  <c r="AI575" i="3"/>
  <c r="V575" i="3"/>
  <c r="AG506" i="3"/>
  <c r="L571" i="3"/>
  <c r="F604" i="3"/>
  <c r="J603" i="3"/>
  <c r="T570" i="3"/>
  <c r="AJ570" i="3"/>
  <c r="K603" i="3"/>
  <c r="I603" i="3"/>
  <c r="T600" i="3"/>
  <c r="J9" i="5"/>
  <c r="J10" i="5"/>
  <c r="J11" i="5"/>
  <c r="I25" i="10"/>
  <c r="I576" i="3"/>
  <c r="J8" i="5"/>
  <c r="T571" i="3"/>
  <c r="L572" i="3"/>
  <c r="E604" i="3"/>
  <c r="AB571" i="3"/>
  <c r="AA436" i="3"/>
  <c r="Y506" i="3"/>
  <c r="AI436" i="3"/>
  <c r="X506" i="3"/>
  <c r="AB570" i="3"/>
  <c r="G157" i="3"/>
  <c r="AJ571" i="3"/>
  <c r="H603" i="3"/>
  <c r="AE436" i="3"/>
  <c r="Z506" i="3"/>
  <c r="G507" i="3"/>
  <c r="E507" i="3"/>
  <c r="H604" i="3"/>
  <c r="AF436" i="3"/>
  <c r="W506" i="3"/>
  <c r="V506" i="3"/>
  <c r="U506" i="3"/>
  <c r="G86" i="3"/>
  <c r="G228" i="3" s="1"/>
  <c r="AE14" i="3"/>
  <c r="AE86" i="3" s="1"/>
  <c r="F86" i="3"/>
  <c r="F158" i="3" s="1"/>
  <c r="AD14" i="3"/>
  <c r="AD86" i="3" s="1"/>
  <c r="J86" i="3"/>
  <c r="J158" i="3" s="1"/>
  <c r="AH14" i="3"/>
  <c r="AH86" i="3" s="1"/>
  <c r="H122" i="3"/>
  <c r="H298" i="3" s="1"/>
  <c r="AF50" i="3"/>
  <c r="AF122" i="3" s="1"/>
  <c r="X50" i="3"/>
  <c r="X122" i="3" s="1"/>
  <c r="AG14" i="3"/>
  <c r="AG86" i="3" s="1"/>
  <c r="I86" i="3"/>
  <c r="I158" i="3" s="1"/>
  <c r="K86" i="3"/>
  <c r="K228" i="3" s="1"/>
  <c r="AI14" i="3"/>
  <c r="AI86" i="3" s="1"/>
  <c r="H86" i="3"/>
  <c r="H158" i="3" s="1"/>
  <c r="AF14" i="3"/>
  <c r="AF86" i="3" s="1"/>
  <c r="F122" i="3"/>
  <c r="F298" i="3" s="1"/>
  <c r="AD50" i="3"/>
  <c r="AD122" i="3" s="1"/>
  <c r="V50" i="3"/>
  <c r="V122" i="3" s="1"/>
  <c r="J122" i="3"/>
  <c r="J298" i="3" s="1"/>
  <c r="AH50" i="3"/>
  <c r="AH122" i="3" s="1"/>
  <c r="Z50" i="3"/>
  <c r="Z122" i="3" s="1"/>
  <c r="AC14" i="3"/>
  <c r="AC86" i="3" s="1"/>
  <c r="E86" i="3"/>
  <c r="E228" i="3" s="1"/>
  <c r="AC50" i="3"/>
  <c r="AC122" i="3" s="1"/>
  <c r="U50" i="3"/>
  <c r="U122" i="3" s="1"/>
  <c r="E122" i="3"/>
  <c r="E298" i="3" s="1"/>
  <c r="I122" i="3"/>
  <c r="I194" i="3" s="1"/>
  <c r="AG50" i="3"/>
  <c r="AG122" i="3" s="1"/>
  <c r="Y50" i="3"/>
  <c r="Y122" i="3" s="1"/>
  <c r="G122" i="3"/>
  <c r="G194" i="3" s="1"/>
  <c r="AE50" i="3"/>
  <c r="AE122" i="3" s="1"/>
  <c r="W50" i="3"/>
  <c r="W122" i="3" s="1"/>
  <c r="K122" i="3"/>
  <c r="K298" i="3" s="1"/>
  <c r="AI50" i="3"/>
  <c r="AI122" i="3" s="1"/>
  <c r="AA50" i="3"/>
  <c r="AA122" i="3" s="1"/>
  <c r="F367" i="3"/>
  <c r="F507" i="3" s="1"/>
  <c r="F332" i="3"/>
  <c r="F472" i="3" s="1"/>
  <c r="G297" i="3"/>
  <c r="G332" i="3"/>
  <c r="G472" i="3" s="1"/>
  <c r="E297" i="3"/>
  <c r="E437" i="3" s="1"/>
  <c r="E402" i="3"/>
  <c r="E542" i="3" s="1"/>
  <c r="K297" i="3"/>
  <c r="K332" i="3"/>
  <c r="K472" i="3" s="1"/>
  <c r="J367" i="3"/>
  <c r="J507" i="3" s="1"/>
  <c r="J332" i="3"/>
  <c r="J472" i="3" s="1"/>
  <c r="H297" i="3"/>
  <c r="H402" i="3"/>
  <c r="H542" i="3" s="1"/>
  <c r="I297" i="3"/>
  <c r="I402" i="3"/>
  <c r="I542" i="3" s="1"/>
  <c r="L570" i="3"/>
  <c r="G603" i="3"/>
  <c r="H576" i="3"/>
  <c r="AC506" i="3"/>
  <c r="AE227" i="3"/>
  <c r="AE157" i="3"/>
  <c r="Y227" i="3"/>
  <c r="Y157" i="3"/>
  <c r="AC227" i="3"/>
  <c r="AC157" i="3"/>
  <c r="Z227" i="3"/>
  <c r="Z157" i="3"/>
  <c r="AF227" i="3"/>
  <c r="AF157" i="3"/>
  <c r="V227" i="3"/>
  <c r="V157" i="3"/>
  <c r="AI227" i="3"/>
  <c r="AI157" i="3"/>
  <c r="AE332" i="3"/>
  <c r="AE472" i="3" s="1"/>
  <c r="AE263" i="3"/>
  <c r="AE402" i="3"/>
  <c r="AE542" i="3" s="1"/>
  <c r="AE193" i="3"/>
  <c r="AE297" i="3"/>
  <c r="AE367" i="3"/>
  <c r="AA263" i="3"/>
  <c r="AA332" i="3"/>
  <c r="AA472" i="3" s="1"/>
  <c r="AA402" i="3"/>
  <c r="AA542" i="3" s="1"/>
  <c r="AA193" i="3"/>
  <c r="AA297" i="3"/>
  <c r="AA367" i="3"/>
  <c r="AH402" i="3"/>
  <c r="AH542" i="3" s="1"/>
  <c r="AH263" i="3"/>
  <c r="AH332" i="3"/>
  <c r="AH472" i="3" s="1"/>
  <c r="AH193" i="3"/>
  <c r="AH297" i="3"/>
  <c r="AH367" i="3"/>
  <c r="Y402" i="3"/>
  <c r="Y542" i="3" s="1"/>
  <c r="Y263" i="3"/>
  <c r="Y332" i="3"/>
  <c r="Y472" i="3" s="1"/>
  <c r="Y193" i="3"/>
  <c r="Y297" i="3"/>
  <c r="Y367" i="3"/>
  <c r="V332" i="3"/>
  <c r="V472" i="3" s="1"/>
  <c r="V263" i="3"/>
  <c r="V402" i="3"/>
  <c r="V542" i="3" s="1"/>
  <c r="V193" i="3"/>
  <c r="V297" i="3"/>
  <c r="V367" i="3"/>
  <c r="X263" i="3"/>
  <c r="X402" i="3"/>
  <c r="X542" i="3" s="1"/>
  <c r="X332" i="3"/>
  <c r="X472" i="3" s="1"/>
  <c r="X193" i="3"/>
  <c r="X297" i="3"/>
  <c r="X367" i="3"/>
  <c r="F603" i="3"/>
  <c r="W227" i="3"/>
  <c r="W157" i="3"/>
  <c r="AG227" i="3"/>
  <c r="AG157" i="3"/>
  <c r="U227" i="3"/>
  <c r="U157" i="3"/>
  <c r="AH227" i="3"/>
  <c r="AH157" i="3"/>
  <c r="X227" i="3"/>
  <c r="X157" i="3"/>
  <c r="AD227" i="3"/>
  <c r="AD157" i="3"/>
  <c r="AA227" i="3"/>
  <c r="AA157" i="3"/>
  <c r="W263" i="3"/>
  <c r="W332" i="3"/>
  <c r="W472" i="3" s="1"/>
  <c r="W402" i="3"/>
  <c r="W542" i="3" s="1"/>
  <c r="W193" i="3"/>
  <c r="W297" i="3"/>
  <c r="W367" i="3"/>
  <c r="AI332" i="3"/>
  <c r="AI472" i="3" s="1"/>
  <c r="AI263" i="3"/>
  <c r="AI402" i="3"/>
  <c r="AI542" i="3" s="1"/>
  <c r="AI193" i="3"/>
  <c r="AI297" i="3"/>
  <c r="AI367" i="3"/>
  <c r="Z332" i="3"/>
  <c r="Z472" i="3" s="1"/>
  <c r="Z263" i="3"/>
  <c r="Z402" i="3"/>
  <c r="Z542" i="3" s="1"/>
  <c r="Z193" i="3"/>
  <c r="Z297" i="3"/>
  <c r="Z367" i="3"/>
  <c r="AG263" i="3"/>
  <c r="AG402" i="3"/>
  <c r="AG542" i="3" s="1"/>
  <c r="AG332" i="3"/>
  <c r="AG472" i="3" s="1"/>
  <c r="AG193" i="3"/>
  <c r="AG297" i="3"/>
  <c r="AG367" i="3"/>
  <c r="AD402" i="3"/>
  <c r="AD542" i="3" s="1"/>
  <c r="AD263" i="3"/>
  <c r="AD332" i="3"/>
  <c r="AD472" i="3" s="1"/>
  <c r="AD193" i="3"/>
  <c r="AD367" i="3"/>
  <c r="AD297" i="3"/>
  <c r="U402" i="3"/>
  <c r="U542" i="3" s="1"/>
  <c r="U263" i="3"/>
  <c r="U332" i="3"/>
  <c r="U472" i="3" s="1"/>
  <c r="U193" i="3"/>
  <c r="U367" i="3"/>
  <c r="U297" i="3"/>
  <c r="AC263" i="3"/>
  <c r="AC402" i="3"/>
  <c r="AC542" i="3" s="1"/>
  <c r="AC332" i="3"/>
  <c r="AC472" i="3" s="1"/>
  <c r="AC193" i="3"/>
  <c r="AC297" i="3"/>
  <c r="AC367" i="3"/>
  <c r="AF263" i="3"/>
  <c r="AF332" i="3"/>
  <c r="AF472" i="3" s="1"/>
  <c r="AF402" i="3"/>
  <c r="AF542" i="3" s="1"/>
  <c r="AF193" i="3"/>
  <c r="AF297" i="3"/>
  <c r="AF367" i="3"/>
  <c r="I4" i="10"/>
  <c r="I3" i="10"/>
  <c r="I28" i="4"/>
  <c r="I17" i="4"/>
  <c r="T572" i="3"/>
  <c r="L573" i="3"/>
  <c r="AB572" i="3"/>
  <c r="AJ572" i="3"/>
  <c r="G605" i="3"/>
  <c r="H605" i="3"/>
  <c r="K605" i="3"/>
  <c r="J605" i="3"/>
  <c r="F605" i="3"/>
  <c r="I605" i="3"/>
  <c r="I3" i="6"/>
  <c r="I74" i="6"/>
  <c r="I29" i="6"/>
  <c r="I98" i="6"/>
  <c r="J4" i="6"/>
  <c r="I25" i="6"/>
  <c r="I110" i="6"/>
  <c r="I41" i="6"/>
  <c r="I86" i="6"/>
  <c r="I17" i="6"/>
  <c r="I56" i="6"/>
  <c r="I114" i="6" s="1"/>
  <c r="I2" i="6"/>
  <c r="J13" i="5"/>
  <c r="J34" i="5"/>
  <c r="K12" i="5"/>
  <c r="J23" i="5"/>
  <c r="I37" i="5"/>
  <c r="H114" i="6"/>
  <c r="I4" i="7"/>
  <c r="H3" i="7"/>
  <c r="H16" i="7" s="1"/>
  <c r="J16" i="4"/>
  <c r="K3" i="4"/>
  <c r="J4" i="4"/>
  <c r="H437" i="3" l="1"/>
  <c r="H577" i="3" s="1"/>
  <c r="J437" i="3"/>
  <c r="J577" i="3" s="1"/>
  <c r="H194" i="3"/>
  <c r="H264" i="3"/>
  <c r="H368" i="3"/>
  <c r="G158" i="3"/>
  <c r="AC576" i="3"/>
  <c r="W576" i="3"/>
  <c r="I437" i="3"/>
  <c r="I577" i="3" s="1"/>
  <c r="F437" i="3"/>
  <c r="F577" i="3" s="1"/>
  <c r="AH507" i="3"/>
  <c r="U576" i="3"/>
  <c r="X507" i="3"/>
  <c r="I228" i="3"/>
  <c r="I333" i="3"/>
  <c r="I473" i="3" s="1"/>
  <c r="J264" i="3"/>
  <c r="I264" i="3"/>
  <c r="J368" i="3"/>
  <c r="I298" i="3"/>
  <c r="I438" i="3" s="1"/>
  <c r="K158" i="3"/>
  <c r="K438" i="3" s="1"/>
  <c r="J228" i="3"/>
  <c r="J194" i="3"/>
  <c r="AF576" i="3"/>
  <c r="H228" i="3"/>
  <c r="E264" i="3"/>
  <c r="X576" i="3"/>
  <c r="F228" i="3"/>
  <c r="E368" i="3"/>
  <c r="E508" i="3" s="1"/>
  <c r="F264" i="3"/>
  <c r="H3" i="5"/>
  <c r="E194" i="3"/>
  <c r="F368" i="3"/>
  <c r="F194" i="3"/>
  <c r="AE576" i="3"/>
  <c r="AH576" i="3"/>
  <c r="AD576" i="3"/>
  <c r="H106" i="6"/>
  <c r="Z507" i="3"/>
  <c r="AI576" i="3"/>
  <c r="V576" i="3"/>
  <c r="U437" i="3"/>
  <c r="Y576" i="3"/>
  <c r="AH437" i="3"/>
  <c r="AG507" i="3"/>
  <c r="K333" i="3"/>
  <c r="K473" i="3" s="1"/>
  <c r="X437" i="3"/>
  <c r="H50" i="6"/>
  <c r="H94" i="6"/>
  <c r="K403" i="3"/>
  <c r="K543" i="3" s="1"/>
  <c r="Z576" i="3"/>
  <c r="K194" i="3"/>
  <c r="K437" i="3"/>
  <c r="K577" i="3" s="1"/>
  <c r="I106" i="6"/>
  <c r="I118" i="6"/>
  <c r="I61" i="6"/>
  <c r="AE437" i="3"/>
  <c r="AG576" i="3"/>
  <c r="AA576" i="3"/>
  <c r="L604" i="3"/>
  <c r="K16" i="3"/>
  <c r="AA15" i="3"/>
  <c r="AA87" i="3" s="1"/>
  <c r="J16" i="3"/>
  <c r="Z15" i="3"/>
  <c r="Z87" i="3" s="1"/>
  <c r="E16" i="3"/>
  <c r="U15" i="3"/>
  <c r="U87" i="3" s="1"/>
  <c r="H16" i="3"/>
  <c r="X15" i="3"/>
  <c r="X87" i="3" s="1"/>
  <c r="G16" i="3"/>
  <c r="W15" i="3"/>
  <c r="W87" i="3" s="1"/>
  <c r="F16" i="3"/>
  <c r="V15" i="3"/>
  <c r="V87" i="3" s="1"/>
  <c r="I16" i="3"/>
  <c r="Y15" i="3"/>
  <c r="Y87" i="3" s="1"/>
  <c r="L603" i="3"/>
  <c r="G437" i="3"/>
  <c r="G577" i="3" s="1"/>
  <c r="H438" i="3"/>
  <c r="J25" i="10"/>
  <c r="K9" i="5"/>
  <c r="K10" i="5"/>
  <c r="K11" i="5"/>
  <c r="AA437" i="3"/>
  <c r="G264" i="3"/>
  <c r="G298" i="3"/>
  <c r="G368" i="3"/>
  <c r="G508" i="3" s="1"/>
  <c r="E158" i="3"/>
  <c r="E438" i="3" s="1"/>
  <c r="K8" i="5"/>
  <c r="AA507" i="3"/>
  <c r="E577" i="3"/>
  <c r="AD437" i="3"/>
  <c r="AI507" i="3"/>
  <c r="AC507" i="3"/>
  <c r="V507" i="3"/>
  <c r="J438" i="3"/>
  <c r="F438" i="3"/>
  <c r="K123" i="3"/>
  <c r="K369" i="3" s="1"/>
  <c r="AI51" i="3"/>
  <c r="AI123" i="3" s="1"/>
  <c r="AA51" i="3"/>
  <c r="AA123" i="3" s="1"/>
  <c r="G123" i="3"/>
  <c r="G299" i="3" s="1"/>
  <c r="AE51" i="3"/>
  <c r="AE123" i="3" s="1"/>
  <c r="W51" i="3"/>
  <c r="W123" i="3" s="1"/>
  <c r="I123" i="3"/>
  <c r="I265" i="3" s="1"/>
  <c r="AG51" i="3"/>
  <c r="AG123" i="3" s="1"/>
  <c r="Y51" i="3"/>
  <c r="Y123" i="3" s="1"/>
  <c r="E123" i="3"/>
  <c r="E299" i="3" s="1"/>
  <c r="AC51" i="3"/>
  <c r="AC123" i="3" s="1"/>
  <c r="U51" i="3"/>
  <c r="U123" i="3" s="1"/>
  <c r="E87" i="3"/>
  <c r="E159" i="3" s="1"/>
  <c r="AC15" i="3"/>
  <c r="AC87" i="3" s="1"/>
  <c r="J369" i="3"/>
  <c r="AH51" i="3"/>
  <c r="AH123" i="3" s="1"/>
  <c r="Z51" i="3"/>
  <c r="Z123" i="3" s="1"/>
  <c r="AD51" i="3"/>
  <c r="AD123" i="3" s="1"/>
  <c r="V51" i="3"/>
  <c r="V123" i="3" s="1"/>
  <c r="F123" i="3"/>
  <c r="F404" i="3" s="1"/>
  <c r="H87" i="3"/>
  <c r="H229" i="3" s="1"/>
  <c r="AF15" i="3"/>
  <c r="AF87" i="3" s="1"/>
  <c r="K87" i="3"/>
  <c r="K159" i="3" s="1"/>
  <c r="AI15" i="3"/>
  <c r="AI87" i="3" s="1"/>
  <c r="I87" i="3"/>
  <c r="I229" i="3" s="1"/>
  <c r="AG15" i="3"/>
  <c r="AG87" i="3" s="1"/>
  <c r="H123" i="3"/>
  <c r="H334" i="3" s="1"/>
  <c r="AF51" i="3"/>
  <c r="AF123" i="3" s="1"/>
  <c r="X51" i="3"/>
  <c r="X123" i="3" s="1"/>
  <c r="AH15" i="3"/>
  <c r="AH87" i="3" s="1"/>
  <c r="J87" i="3"/>
  <c r="J229" i="3" s="1"/>
  <c r="AD15" i="3"/>
  <c r="AD87" i="3" s="1"/>
  <c r="F87" i="3"/>
  <c r="F229" i="3" s="1"/>
  <c r="G87" i="3"/>
  <c r="G229" i="3" s="1"/>
  <c r="AE15" i="3"/>
  <c r="AE87" i="3" s="1"/>
  <c r="I403" i="3"/>
  <c r="I543" i="3" s="1"/>
  <c r="I368" i="3"/>
  <c r="AG437" i="3"/>
  <c r="K264" i="3"/>
  <c r="K368" i="3"/>
  <c r="K508" i="3" s="1"/>
  <c r="W437" i="3"/>
  <c r="H333" i="3"/>
  <c r="H473" i="3" s="1"/>
  <c r="H403" i="3"/>
  <c r="H543" i="3" s="1"/>
  <c r="E333" i="3"/>
  <c r="E473" i="3" s="1"/>
  <c r="E403" i="3"/>
  <c r="E543" i="3" s="1"/>
  <c r="F333" i="3"/>
  <c r="F473" i="3" s="1"/>
  <c r="F403" i="3"/>
  <c r="F543" i="3" s="1"/>
  <c r="Y507" i="3"/>
  <c r="J333" i="3"/>
  <c r="J473" i="3" s="1"/>
  <c r="J403" i="3"/>
  <c r="J543" i="3" s="1"/>
  <c r="G333" i="3"/>
  <c r="G473" i="3" s="1"/>
  <c r="G403" i="3"/>
  <c r="G543" i="3" s="1"/>
  <c r="AE507" i="3"/>
  <c r="W507" i="3"/>
  <c r="AD507" i="3"/>
  <c r="V437" i="3"/>
  <c r="AF437" i="3"/>
  <c r="Y437" i="3"/>
  <c r="AC437" i="3"/>
  <c r="U507" i="3"/>
  <c r="AI437" i="3"/>
  <c r="Z437" i="3"/>
  <c r="AI228" i="3"/>
  <c r="AI158" i="3"/>
  <c r="X158" i="3"/>
  <c r="X228" i="3"/>
  <c r="AH158" i="3"/>
  <c r="AH228" i="3"/>
  <c r="Y158" i="3"/>
  <c r="Y228" i="3"/>
  <c r="AD158" i="3"/>
  <c r="AD228" i="3"/>
  <c r="U158" i="3"/>
  <c r="U228" i="3"/>
  <c r="AE228" i="3"/>
  <c r="AE158" i="3"/>
  <c r="Z298" i="3"/>
  <c r="Z194" i="3"/>
  <c r="Z368" i="3"/>
  <c r="Z403" i="3"/>
  <c r="Z543" i="3" s="1"/>
  <c r="Z264" i="3"/>
  <c r="Z333" i="3"/>
  <c r="Z473" i="3" s="1"/>
  <c r="AH194" i="3"/>
  <c r="AH298" i="3"/>
  <c r="AH368" i="3"/>
  <c r="AH403" i="3"/>
  <c r="AH543" i="3" s="1"/>
  <c r="AH264" i="3"/>
  <c r="AH333" i="3"/>
  <c r="AH473" i="3" s="1"/>
  <c r="W194" i="3"/>
  <c r="W298" i="3"/>
  <c r="W368" i="3"/>
  <c r="W403" i="3"/>
  <c r="W543" i="3" s="1"/>
  <c r="W264" i="3"/>
  <c r="W333" i="3"/>
  <c r="W473" i="3" s="1"/>
  <c r="X194" i="3"/>
  <c r="X298" i="3"/>
  <c r="X368" i="3"/>
  <c r="X403" i="3"/>
  <c r="X543" i="3" s="1"/>
  <c r="X264" i="3"/>
  <c r="X333" i="3"/>
  <c r="X473" i="3" s="1"/>
  <c r="AF194" i="3"/>
  <c r="AF298" i="3"/>
  <c r="AF368" i="3"/>
  <c r="AF403" i="3"/>
  <c r="AF543" i="3" s="1"/>
  <c r="AF264" i="3"/>
  <c r="AF333" i="3"/>
  <c r="AF473" i="3" s="1"/>
  <c r="AC194" i="3"/>
  <c r="AC298" i="3"/>
  <c r="AC368" i="3"/>
  <c r="AC403" i="3"/>
  <c r="AC543" i="3" s="1"/>
  <c r="AC264" i="3"/>
  <c r="AC333" i="3"/>
  <c r="AC473" i="3" s="1"/>
  <c r="V194" i="3"/>
  <c r="V298" i="3"/>
  <c r="V368" i="3"/>
  <c r="V403" i="3"/>
  <c r="V543" i="3" s="1"/>
  <c r="V264" i="3"/>
  <c r="V333" i="3"/>
  <c r="V473" i="3" s="1"/>
  <c r="AD194" i="3"/>
  <c r="AD298" i="3"/>
  <c r="AD368" i="3"/>
  <c r="AD403" i="3"/>
  <c r="AD543" i="3" s="1"/>
  <c r="AD264" i="3"/>
  <c r="AD333" i="3"/>
  <c r="AD473" i="3" s="1"/>
  <c r="AG194" i="3"/>
  <c r="AG298" i="3"/>
  <c r="AG368" i="3"/>
  <c r="AG403" i="3"/>
  <c r="AG543" i="3" s="1"/>
  <c r="AG264" i="3"/>
  <c r="AG333" i="3"/>
  <c r="AG473" i="3" s="1"/>
  <c r="AI194" i="3"/>
  <c r="AI298" i="3"/>
  <c r="AI368" i="3"/>
  <c r="AI403" i="3"/>
  <c r="AI543" i="3" s="1"/>
  <c r="AI264" i="3"/>
  <c r="AI333" i="3"/>
  <c r="AI473" i="3" s="1"/>
  <c r="AA158" i="3"/>
  <c r="AA228" i="3"/>
  <c r="AF158" i="3"/>
  <c r="AF228" i="3"/>
  <c r="Z228" i="3"/>
  <c r="Z158" i="3"/>
  <c r="AG158" i="3"/>
  <c r="AG228" i="3"/>
  <c r="V228" i="3"/>
  <c r="V158" i="3"/>
  <c r="AC158" i="3"/>
  <c r="AC228" i="3"/>
  <c r="W158" i="3"/>
  <c r="W228" i="3"/>
  <c r="J195" i="3"/>
  <c r="J265" i="3"/>
  <c r="J404" i="3"/>
  <c r="AE194" i="3"/>
  <c r="AE298" i="3"/>
  <c r="AE368" i="3"/>
  <c r="AE403" i="3"/>
  <c r="AE543" i="3" s="1"/>
  <c r="AE264" i="3"/>
  <c r="AE333" i="3"/>
  <c r="AE473" i="3" s="1"/>
  <c r="U194" i="3"/>
  <c r="U298" i="3"/>
  <c r="U368" i="3"/>
  <c r="U403" i="3"/>
  <c r="U543" i="3" s="1"/>
  <c r="U264" i="3"/>
  <c r="U333" i="3"/>
  <c r="U473" i="3" s="1"/>
  <c r="Y194" i="3"/>
  <c r="Y298" i="3"/>
  <c r="Y368" i="3"/>
  <c r="Y403" i="3"/>
  <c r="Y543" i="3" s="1"/>
  <c r="Y264" i="3"/>
  <c r="Y333" i="3"/>
  <c r="Y473" i="3" s="1"/>
  <c r="AA194" i="3"/>
  <c r="AA298" i="3"/>
  <c r="AA368" i="3"/>
  <c r="AA264" i="3"/>
  <c r="AA403" i="3"/>
  <c r="AA543" i="3" s="1"/>
  <c r="AA333" i="3"/>
  <c r="AA473" i="3" s="1"/>
  <c r="J4" i="10"/>
  <c r="J3" i="10"/>
  <c r="AF507" i="3"/>
  <c r="J28" i="4"/>
  <c r="J17" i="4"/>
  <c r="AB573" i="3"/>
  <c r="AJ573" i="3"/>
  <c r="T573" i="3"/>
  <c r="L574" i="3"/>
  <c r="G606" i="3"/>
  <c r="E606" i="3"/>
  <c r="F606" i="3"/>
  <c r="J606" i="3"/>
  <c r="K606" i="3"/>
  <c r="I606" i="3"/>
  <c r="H606" i="3"/>
  <c r="L605" i="3"/>
  <c r="J2" i="5"/>
  <c r="I3" i="5"/>
  <c r="K34" i="5"/>
  <c r="L12" i="5"/>
  <c r="K13" i="5"/>
  <c r="J3" i="6"/>
  <c r="J98" i="6"/>
  <c r="J110" i="6"/>
  <c r="J41" i="6"/>
  <c r="J56" i="6"/>
  <c r="J2" i="6"/>
  <c r="J25" i="6"/>
  <c r="J86" i="6"/>
  <c r="J17" i="6"/>
  <c r="J74" i="6"/>
  <c r="J29" i="6"/>
  <c r="K4" i="6"/>
  <c r="J4" i="7"/>
  <c r="I3" i="7"/>
  <c r="I16" i="7" s="1"/>
  <c r="J37" i="5"/>
  <c r="K23" i="5"/>
  <c r="K16" i="4"/>
  <c r="L3" i="4"/>
  <c r="K4" i="4"/>
  <c r="E195" i="3" l="1"/>
  <c r="I508" i="3"/>
  <c r="I578" i="3" s="1"/>
  <c r="H508" i="3"/>
  <c r="H474" i="3"/>
  <c r="G438" i="3"/>
  <c r="G578" i="3" s="1"/>
  <c r="J544" i="3"/>
  <c r="F334" i="3"/>
  <c r="F474" i="3" s="1"/>
  <c r="G265" i="3"/>
  <c r="F265" i="3"/>
  <c r="Z577" i="3"/>
  <c r="F508" i="3"/>
  <c r="F578" i="3" s="1"/>
  <c r="H299" i="3"/>
  <c r="I299" i="3"/>
  <c r="G195" i="3"/>
  <c r="I159" i="3"/>
  <c r="AH577" i="3"/>
  <c r="AG577" i="3"/>
  <c r="F544" i="3"/>
  <c r="F299" i="3"/>
  <c r="F369" i="3"/>
  <c r="F509" i="3" s="1"/>
  <c r="F195" i="3"/>
  <c r="H404" i="3"/>
  <c r="H544" i="3" s="1"/>
  <c r="I404" i="3"/>
  <c r="I544" i="3" s="1"/>
  <c r="H369" i="3"/>
  <c r="H509" i="3" s="1"/>
  <c r="G404" i="3"/>
  <c r="G544" i="3" s="1"/>
  <c r="J508" i="3"/>
  <c r="J578" i="3" s="1"/>
  <c r="H159" i="3"/>
  <c r="E229" i="3"/>
  <c r="U577" i="3"/>
  <c r="X577" i="3"/>
  <c r="E404" i="3"/>
  <c r="E544" i="3" s="1"/>
  <c r="K195" i="3"/>
  <c r="K334" i="3"/>
  <c r="K474" i="3" s="1"/>
  <c r="E334" i="3"/>
  <c r="E474" i="3" s="1"/>
  <c r="E265" i="3"/>
  <c r="E369" i="3"/>
  <c r="E509" i="3" s="1"/>
  <c r="F159" i="3"/>
  <c r="I369" i="3"/>
  <c r="I509" i="3" s="1"/>
  <c r="V508" i="3"/>
  <c r="K299" i="3"/>
  <c r="K439" i="3" s="1"/>
  <c r="K265" i="3"/>
  <c r="K404" i="3"/>
  <c r="K544" i="3" s="1"/>
  <c r="I50" i="6"/>
  <c r="K229" i="3"/>
  <c r="K509" i="3" s="1"/>
  <c r="I94" i="6"/>
  <c r="AE438" i="3"/>
  <c r="AE577" i="3"/>
  <c r="I334" i="3"/>
  <c r="I474" i="3" s="1"/>
  <c r="I195" i="3"/>
  <c r="H265" i="3"/>
  <c r="H195" i="3"/>
  <c r="G369" i="3"/>
  <c r="G509" i="3" s="1"/>
  <c r="J299" i="3"/>
  <c r="Z508" i="3"/>
  <c r="G159" i="3"/>
  <c r="G439" i="3" s="1"/>
  <c r="J159" i="3"/>
  <c r="G334" i="3"/>
  <c r="G474" i="3" s="1"/>
  <c r="J334" i="3"/>
  <c r="J474" i="3" s="1"/>
  <c r="V438" i="3"/>
  <c r="I49" i="6"/>
  <c r="J118" i="6"/>
  <c r="J106" i="6"/>
  <c r="K578" i="3"/>
  <c r="AI438" i="3"/>
  <c r="Y16" i="3"/>
  <c r="Y88" i="3" s="1"/>
  <c r="V16" i="3"/>
  <c r="V88" i="3" s="1"/>
  <c r="W16" i="3"/>
  <c r="W88" i="3" s="1"/>
  <c r="X16" i="3"/>
  <c r="X88" i="3" s="1"/>
  <c r="U16" i="3"/>
  <c r="U88" i="3" s="1"/>
  <c r="Z16" i="3"/>
  <c r="Z88" i="3" s="1"/>
  <c r="AA16" i="3"/>
  <c r="AA88" i="3" s="1"/>
  <c r="J61" i="6"/>
  <c r="J30" i="10"/>
  <c r="Y577" i="3"/>
  <c r="V577" i="3"/>
  <c r="AA577" i="3"/>
  <c r="J509" i="3"/>
  <c r="AC577" i="3"/>
  <c r="AD577" i="3"/>
  <c r="AF577" i="3"/>
  <c r="Y508" i="3"/>
  <c r="U508" i="3"/>
  <c r="W438" i="3"/>
  <c r="AC438" i="3"/>
  <c r="AF438" i="3"/>
  <c r="X508" i="3"/>
  <c r="AI577" i="3"/>
  <c r="E439" i="3"/>
  <c r="W508" i="3"/>
  <c r="AH438" i="3"/>
  <c r="AA438" i="3"/>
  <c r="L9" i="5"/>
  <c r="L10" i="5"/>
  <c r="L11" i="5"/>
  <c r="K25" i="10"/>
  <c r="E578" i="3"/>
  <c r="AG438" i="3"/>
  <c r="W577" i="3"/>
  <c r="L8" i="5"/>
  <c r="AE508" i="3"/>
  <c r="U438" i="3"/>
  <c r="AD438" i="3"/>
  <c r="X438" i="3"/>
  <c r="AI508" i="3"/>
  <c r="H578" i="3"/>
  <c r="AE16" i="3"/>
  <c r="AE88" i="3" s="1"/>
  <c r="G88" i="3"/>
  <c r="G230" i="3" s="1"/>
  <c r="F88" i="3"/>
  <c r="F230" i="3" s="1"/>
  <c r="AD16" i="3"/>
  <c r="AD88" i="3" s="1"/>
  <c r="J88" i="3"/>
  <c r="J230" i="3" s="1"/>
  <c r="AH16" i="3"/>
  <c r="AH88" i="3" s="1"/>
  <c r="H124" i="3"/>
  <c r="H335" i="3" s="1"/>
  <c r="AF52" i="3"/>
  <c r="AF124" i="3" s="1"/>
  <c r="X52" i="3"/>
  <c r="X124" i="3" s="1"/>
  <c r="I88" i="3"/>
  <c r="I230" i="3" s="1"/>
  <c r="AG16" i="3"/>
  <c r="AG88" i="3" s="1"/>
  <c r="AI16" i="3"/>
  <c r="AI88" i="3" s="1"/>
  <c r="K88" i="3"/>
  <c r="K230" i="3" s="1"/>
  <c r="H88" i="3"/>
  <c r="H160" i="3" s="1"/>
  <c r="AF16" i="3"/>
  <c r="AF88" i="3" s="1"/>
  <c r="F124" i="3"/>
  <c r="F266" i="3" s="1"/>
  <c r="AD52" i="3"/>
  <c r="AD124" i="3" s="1"/>
  <c r="V52" i="3"/>
  <c r="V124" i="3" s="1"/>
  <c r="J124" i="3"/>
  <c r="J196" i="3" s="1"/>
  <c r="AH52" i="3"/>
  <c r="AH124" i="3" s="1"/>
  <c r="Z52" i="3"/>
  <c r="Z124" i="3" s="1"/>
  <c r="E88" i="3"/>
  <c r="E230" i="3" s="1"/>
  <c r="AC16" i="3"/>
  <c r="AC88" i="3" s="1"/>
  <c r="E124" i="3"/>
  <c r="E266" i="3" s="1"/>
  <c r="AC52" i="3"/>
  <c r="AC124" i="3" s="1"/>
  <c r="U52" i="3"/>
  <c r="U124" i="3" s="1"/>
  <c r="I124" i="3"/>
  <c r="I266" i="3" s="1"/>
  <c r="AG52" i="3"/>
  <c r="AG124" i="3" s="1"/>
  <c r="Y52" i="3"/>
  <c r="Y124" i="3" s="1"/>
  <c r="AE52" i="3"/>
  <c r="AE124" i="3" s="1"/>
  <c r="W52" i="3"/>
  <c r="W124" i="3" s="1"/>
  <c r="G124" i="3"/>
  <c r="G335" i="3" s="1"/>
  <c r="AI52" i="3"/>
  <c r="AI124" i="3" s="1"/>
  <c r="K124" i="3"/>
  <c r="K266" i="3" s="1"/>
  <c r="AA52" i="3"/>
  <c r="AA124" i="3" s="1"/>
  <c r="Y438" i="3"/>
  <c r="AC508" i="3"/>
  <c r="AG508" i="3"/>
  <c r="Z438" i="3"/>
  <c r="AF508" i="3"/>
  <c r="AD508" i="3"/>
  <c r="AH508" i="3"/>
  <c r="AC159" i="3"/>
  <c r="AC229" i="3"/>
  <c r="Y159" i="3"/>
  <c r="Y229" i="3"/>
  <c r="AF159" i="3"/>
  <c r="AF229" i="3"/>
  <c r="W159" i="3"/>
  <c r="W229" i="3"/>
  <c r="AD159" i="3"/>
  <c r="AD229" i="3"/>
  <c r="Z159" i="3"/>
  <c r="Z229" i="3"/>
  <c r="AI159" i="3"/>
  <c r="AI229" i="3"/>
  <c r="Y195" i="3"/>
  <c r="Y369" i="3"/>
  <c r="Y299" i="3"/>
  <c r="Y404" i="3"/>
  <c r="Y544" i="3" s="1"/>
  <c r="Y265" i="3"/>
  <c r="Y334" i="3"/>
  <c r="Y474" i="3" s="1"/>
  <c r="AG195" i="3"/>
  <c r="AG369" i="3"/>
  <c r="AG299" i="3"/>
  <c r="AG265" i="3"/>
  <c r="AG404" i="3"/>
  <c r="AG544" i="3" s="1"/>
  <c r="AG334" i="3"/>
  <c r="AG474" i="3" s="1"/>
  <c r="V195" i="3"/>
  <c r="V299" i="3"/>
  <c r="V369" i="3"/>
  <c r="V334" i="3"/>
  <c r="V474" i="3" s="1"/>
  <c r="V265" i="3"/>
  <c r="V404" i="3"/>
  <c r="V544" i="3" s="1"/>
  <c r="U195" i="3"/>
  <c r="U299" i="3"/>
  <c r="U369" i="3"/>
  <c r="U404" i="3"/>
  <c r="U544" i="3" s="1"/>
  <c r="U265" i="3"/>
  <c r="U334" i="3"/>
  <c r="U474" i="3" s="1"/>
  <c r="X195" i="3"/>
  <c r="X299" i="3"/>
  <c r="X369" i="3"/>
  <c r="X265" i="3"/>
  <c r="X404" i="3"/>
  <c r="X544" i="3" s="1"/>
  <c r="X334" i="3"/>
  <c r="X474" i="3" s="1"/>
  <c r="AI195" i="3"/>
  <c r="AI299" i="3"/>
  <c r="AI369" i="3"/>
  <c r="AI334" i="3"/>
  <c r="AI474" i="3" s="1"/>
  <c r="AI265" i="3"/>
  <c r="AI404" i="3"/>
  <c r="AI544" i="3" s="1"/>
  <c r="AH195" i="3"/>
  <c r="AH299" i="3"/>
  <c r="AH369" i="3"/>
  <c r="AH404" i="3"/>
  <c r="AH544" i="3" s="1"/>
  <c r="AH265" i="3"/>
  <c r="AH334" i="3"/>
  <c r="AH474" i="3" s="1"/>
  <c r="J266" i="3"/>
  <c r="U159" i="3"/>
  <c r="U229" i="3"/>
  <c r="AG159" i="3"/>
  <c r="AG229" i="3"/>
  <c r="X159" i="3"/>
  <c r="X229" i="3"/>
  <c r="AE159" i="3"/>
  <c r="AE229" i="3"/>
  <c r="V159" i="3"/>
  <c r="V229" i="3"/>
  <c r="AH159" i="3"/>
  <c r="AH229" i="3"/>
  <c r="AA159" i="3"/>
  <c r="AA229" i="3"/>
  <c r="AD195" i="3"/>
  <c r="AD299" i="3"/>
  <c r="AD369" i="3"/>
  <c r="AD404" i="3"/>
  <c r="AD544" i="3" s="1"/>
  <c r="AD265" i="3"/>
  <c r="AD334" i="3"/>
  <c r="AD474" i="3" s="1"/>
  <c r="AC195" i="3"/>
  <c r="AC299" i="3"/>
  <c r="AC369" i="3"/>
  <c r="AC265" i="3"/>
  <c r="AC404" i="3"/>
  <c r="AC544" i="3" s="1"/>
  <c r="AC334" i="3"/>
  <c r="AC474" i="3" s="1"/>
  <c r="AF195" i="3"/>
  <c r="AF299" i="3"/>
  <c r="AF369" i="3"/>
  <c r="AF265" i="3"/>
  <c r="AF334" i="3"/>
  <c r="AF474" i="3" s="1"/>
  <c r="AF404" i="3"/>
  <c r="AF544" i="3" s="1"/>
  <c r="AA195" i="3"/>
  <c r="AA299" i="3"/>
  <c r="AA369" i="3"/>
  <c r="AA265" i="3"/>
  <c r="AA334" i="3"/>
  <c r="AA474" i="3" s="1"/>
  <c r="AA404" i="3"/>
  <c r="AA544" i="3" s="1"/>
  <c r="W195" i="3"/>
  <c r="W299" i="3"/>
  <c r="W369" i="3"/>
  <c r="W265" i="3"/>
  <c r="W334" i="3"/>
  <c r="W474" i="3" s="1"/>
  <c r="W404" i="3"/>
  <c r="W544" i="3" s="1"/>
  <c r="AE195" i="3"/>
  <c r="AE299" i="3"/>
  <c r="AE369" i="3"/>
  <c r="AE334" i="3"/>
  <c r="AE474" i="3" s="1"/>
  <c r="AE265" i="3"/>
  <c r="AE404" i="3"/>
  <c r="AE544" i="3" s="1"/>
  <c r="Z195" i="3"/>
  <c r="Z299" i="3"/>
  <c r="Z369" i="3"/>
  <c r="Z334" i="3"/>
  <c r="Z474" i="3" s="1"/>
  <c r="Z265" i="3"/>
  <c r="Z404" i="3"/>
  <c r="Z544" i="3" s="1"/>
  <c r="K4" i="10"/>
  <c r="K3" i="10"/>
  <c r="AA508" i="3"/>
  <c r="K28" i="4"/>
  <c r="K17" i="4"/>
  <c r="T574" i="3"/>
  <c r="AJ574" i="3"/>
  <c r="L575" i="3"/>
  <c r="AB574" i="3"/>
  <c r="E607" i="3"/>
  <c r="G607" i="3"/>
  <c r="H607" i="3"/>
  <c r="I607" i="3"/>
  <c r="K607" i="3"/>
  <c r="J607" i="3"/>
  <c r="F607" i="3"/>
  <c r="L606" i="3"/>
  <c r="K2" i="5"/>
  <c r="J3" i="5"/>
  <c r="K4" i="7"/>
  <c r="J3" i="7"/>
  <c r="J16" i="7" s="1"/>
  <c r="K110" i="6"/>
  <c r="K41" i="6"/>
  <c r="K86" i="6"/>
  <c r="K17" i="6"/>
  <c r="K56" i="6"/>
  <c r="K2" i="6"/>
  <c r="K3" i="6"/>
  <c r="K74" i="6"/>
  <c r="K29" i="6"/>
  <c r="K98" i="6"/>
  <c r="K25" i="6"/>
  <c r="L4" i="6"/>
  <c r="L34" i="5"/>
  <c r="M12" i="5"/>
  <c r="L13" i="5"/>
  <c r="J39" i="10"/>
  <c r="L23" i="5"/>
  <c r="K37" i="5"/>
  <c r="J114" i="6"/>
  <c r="L16" i="4"/>
  <c r="M3" i="4"/>
  <c r="L4" i="4"/>
  <c r="J335" i="3" l="1"/>
  <c r="J475" i="3" s="1"/>
  <c r="I439" i="3"/>
  <c r="Z578" i="3"/>
  <c r="AE578" i="3"/>
  <c r="H439" i="3"/>
  <c r="F439" i="3"/>
  <c r="F579" i="3" s="1"/>
  <c r="G475" i="3"/>
  <c r="J370" i="3"/>
  <c r="J510" i="3" s="1"/>
  <c r="F160" i="3"/>
  <c r="E160" i="3"/>
  <c r="H300" i="3"/>
  <c r="H440" i="3" s="1"/>
  <c r="G160" i="3"/>
  <c r="F405" i="3"/>
  <c r="F545" i="3" s="1"/>
  <c r="G405" i="3"/>
  <c r="G545" i="3" s="1"/>
  <c r="E196" i="3"/>
  <c r="G196" i="3"/>
  <c r="I160" i="3"/>
  <c r="K335" i="3"/>
  <c r="K475" i="3" s="1"/>
  <c r="V578" i="3"/>
  <c r="J160" i="3"/>
  <c r="J405" i="3"/>
  <c r="J545" i="3" s="1"/>
  <c r="AG578" i="3"/>
  <c r="E335" i="3"/>
  <c r="E475" i="3" s="1"/>
  <c r="E405" i="3"/>
  <c r="E545" i="3" s="1"/>
  <c r="K160" i="3"/>
  <c r="E370" i="3"/>
  <c r="E510" i="3" s="1"/>
  <c r="E300" i="3"/>
  <c r="V439" i="3"/>
  <c r="G266" i="3"/>
  <c r="Y578" i="3"/>
  <c r="H230" i="3"/>
  <c r="G370" i="3"/>
  <c r="G510" i="3" s="1"/>
  <c r="X578" i="3"/>
  <c r="G300" i="3"/>
  <c r="AF578" i="3"/>
  <c r="U509" i="3"/>
  <c r="AI578" i="3"/>
  <c r="AF439" i="3"/>
  <c r="H475" i="3"/>
  <c r="X509" i="3"/>
  <c r="J439" i="3"/>
  <c r="J579" i="3" s="1"/>
  <c r="J94" i="6"/>
  <c r="J49" i="6"/>
  <c r="F300" i="3"/>
  <c r="I405" i="3"/>
  <c r="I545" i="3" s="1"/>
  <c r="Z439" i="3"/>
  <c r="W439" i="3"/>
  <c r="AC439" i="3"/>
  <c r="F335" i="3"/>
  <c r="F475" i="3" s="1"/>
  <c r="I300" i="3"/>
  <c r="V509" i="3"/>
  <c r="J300" i="3"/>
  <c r="K405" i="3"/>
  <c r="K545" i="3" s="1"/>
  <c r="H196" i="3"/>
  <c r="K579" i="3"/>
  <c r="I335" i="3"/>
  <c r="I475" i="3" s="1"/>
  <c r="K300" i="3"/>
  <c r="H266" i="3"/>
  <c r="J50" i="6"/>
  <c r="K106" i="6"/>
  <c r="K118" i="6"/>
  <c r="Y509" i="3"/>
  <c r="AD439" i="3"/>
  <c r="F370" i="3"/>
  <c r="F510" i="3" s="1"/>
  <c r="F196" i="3"/>
  <c r="I370" i="3"/>
  <c r="I510" i="3" s="1"/>
  <c r="I196" i="3"/>
  <c r="H370" i="3"/>
  <c r="H405" i="3"/>
  <c r="H545" i="3" s="1"/>
  <c r="Y439" i="3"/>
  <c r="Y579" i="3" s="1"/>
  <c r="AG439" i="3"/>
  <c r="AD509" i="3"/>
  <c r="AH578" i="3"/>
  <c r="W578" i="3"/>
  <c r="G579" i="3"/>
  <c r="E579" i="3"/>
  <c r="AC578" i="3"/>
  <c r="H579" i="3"/>
  <c r="K18" i="3"/>
  <c r="AA89" i="3"/>
  <c r="J18" i="3"/>
  <c r="Z89" i="3"/>
  <c r="E18" i="3"/>
  <c r="U89" i="3"/>
  <c r="H18" i="3"/>
  <c r="X89" i="3"/>
  <c r="G18" i="3"/>
  <c r="W89" i="3"/>
  <c r="F18" i="3"/>
  <c r="V89" i="3"/>
  <c r="I18" i="3"/>
  <c r="Y89" i="3"/>
  <c r="K61" i="6"/>
  <c r="AH509" i="3"/>
  <c r="K30" i="10"/>
  <c r="AI439" i="3"/>
  <c r="U578" i="3"/>
  <c r="AD578" i="3"/>
  <c r="I579" i="3"/>
  <c r="AA578" i="3"/>
  <c r="AE439" i="3"/>
  <c r="AA439" i="3"/>
  <c r="AG509" i="3"/>
  <c r="L25" i="10"/>
  <c r="M9" i="5"/>
  <c r="M10" i="5"/>
  <c r="M11" i="5"/>
  <c r="M8" i="5"/>
  <c r="AA509" i="3"/>
  <c r="AE509" i="3"/>
  <c r="AH439" i="3"/>
  <c r="X439" i="3"/>
  <c r="U439" i="3"/>
  <c r="AI509" i="3"/>
  <c r="W509" i="3"/>
  <c r="AF509" i="3"/>
  <c r="AC509" i="3"/>
  <c r="K125" i="3"/>
  <c r="K267" i="3" s="1"/>
  <c r="AI125" i="3"/>
  <c r="AA125" i="3"/>
  <c r="G125" i="3"/>
  <c r="G267" i="3" s="1"/>
  <c r="AE125" i="3"/>
  <c r="W125" i="3"/>
  <c r="I125" i="3"/>
  <c r="I267" i="3" s="1"/>
  <c r="AG125" i="3"/>
  <c r="Y125" i="3"/>
  <c r="E125" i="3"/>
  <c r="E267" i="3" s="1"/>
  <c r="AC125" i="3"/>
  <c r="U125" i="3"/>
  <c r="E89" i="3"/>
  <c r="E231" i="3" s="1"/>
  <c r="AC89" i="3"/>
  <c r="J125" i="3"/>
  <c r="J267" i="3" s="1"/>
  <c r="AH125" i="3"/>
  <c r="Z125" i="3"/>
  <c r="F125" i="3"/>
  <c r="F267" i="3" s="1"/>
  <c r="AD125" i="3"/>
  <c r="V125" i="3"/>
  <c r="AF89" i="3"/>
  <c r="H89" i="3"/>
  <c r="H231" i="3" s="1"/>
  <c r="K89" i="3"/>
  <c r="K231" i="3" s="1"/>
  <c r="AI89" i="3"/>
  <c r="I89" i="3"/>
  <c r="I231" i="3" s="1"/>
  <c r="AG89" i="3"/>
  <c r="AF125" i="3"/>
  <c r="X125" i="3"/>
  <c r="H125" i="3"/>
  <c r="H336" i="3" s="1"/>
  <c r="J89" i="3"/>
  <c r="J231" i="3" s="1"/>
  <c r="AH89" i="3"/>
  <c r="F89" i="3"/>
  <c r="F231" i="3" s="1"/>
  <c r="AD89" i="3"/>
  <c r="G89" i="3"/>
  <c r="G231" i="3" s="1"/>
  <c r="AE89" i="3"/>
  <c r="Z509" i="3"/>
  <c r="K370" i="3"/>
  <c r="K510" i="3" s="1"/>
  <c r="K196" i="3"/>
  <c r="Z160" i="3"/>
  <c r="Z230" i="3"/>
  <c r="AE160" i="3"/>
  <c r="AE230" i="3"/>
  <c r="Y160" i="3"/>
  <c r="Y230" i="3"/>
  <c r="AI160" i="3"/>
  <c r="AI230" i="3"/>
  <c r="V160" i="3"/>
  <c r="V230" i="3"/>
  <c r="AF160" i="3"/>
  <c r="AF230" i="3"/>
  <c r="U160" i="3"/>
  <c r="U230" i="3"/>
  <c r="AC266" i="3"/>
  <c r="AC335" i="3"/>
  <c r="AC475" i="3" s="1"/>
  <c r="AC196" i="3"/>
  <c r="AC300" i="3"/>
  <c r="AC370" i="3"/>
  <c r="AC405" i="3"/>
  <c r="AC545" i="3" s="1"/>
  <c r="Z266" i="3"/>
  <c r="Z335" i="3"/>
  <c r="Z475" i="3" s="1"/>
  <c r="Z196" i="3"/>
  <c r="Z370" i="3"/>
  <c r="Z405" i="3"/>
  <c r="Z545" i="3" s="1"/>
  <c r="Z300" i="3"/>
  <c r="W266" i="3"/>
  <c r="W335" i="3"/>
  <c r="W475" i="3" s="1"/>
  <c r="W196" i="3"/>
  <c r="W405" i="3"/>
  <c r="W545" i="3" s="1"/>
  <c r="W300" i="3"/>
  <c r="W370" i="3"/>
  <c r="AI266" i="3"/>
  <c r="AI335" i="3"/>
  <c r="AI475" i="3" s="1"/>
  <c r="AI196" i="3"/>
  <c r="AI405" i="3"/>
  <c r="AI545" i="3" s="1"/>
  <c r="AI300" i="3"/>
  <c r="AI370" i="3"/>
  <c r="X266" i="3"/>
  <c r="X335" i="3"/>
  <c r="X475" i="3" s="1"/>
  <c r="X196" i="3"/>
  <c r="X300" i="3"/>
  <c r="X370" i="3"/>
  <c r="X405" i="3"/>
  <c r="X545" i="3" s="1"/>
  <c r="AF266" i="3"/>
  <c r="AF335" i="3"/>
  <c r="AF475" i="3" s="1"/>
  <c r="AF196" i="3"/>
  <c r="AF405" i="3"/>
  <c r="AF545" i="3" s="1"/>
  <c r="AF300" i="3"/>
  <c r="AF370" i="3"/>
  <c r="Y266" i="3"/>
  <c r="Y335" i="3"/>
  <c r="Y475" i="3" s="1"/>
  <c r="Y196" i="3"/>
  <c r="Y300" i="3"/>
  <c r="Y370" i="3"/>
  <c r="Y405" i="3"/>
  <c r="Y545" i="3" s="1"/>
  <c r="AH160" i="3"/>
  <c r="AH230" i="3"/>
  <c r="W160" i="3"/>
  <c r="W230" i="3"/>
  <c r="AG160" i="3"/>
  <c r="AG230" i="3"/>
  <c r="AA160" i="3"/>
  <c r="AA230" i="3"/>
  <c r="AD160" i="3"/>
  <c r="AD230" i="3"/>
  <c r="X160" i="3"/>
  <c r="X230" i="3"/>
  <c r="AC160" i="3"/>
  <c r="AC230" i="3"/>
  <c r="U266" i="3"/>
  <c r="U335" i="3"/>
  <c r="U475" i="3" s="1"/>
  <c r="U196" i="3"/>
  <c r="U300" i="3"/>
  <c r="U370" i="3"/>
  <c r="U405" i="3"/>
  <c r="U545" i="3" s="1"/>
  <c r="AH266" i="3"/>
  <c r="AH335" i="3"/>
  <c r="AH475" i="3" s="1"/>
  <c r="AH196" i="3"/>
  <c r="AH300" i="3"/>
  <c r="AH370" i="3"/>
  <c r="AH405" i="3"/>
  <c r="AH545" i="3" s="1"/>
  <c r="AE266" i="3"/>
  <c r="AE335" i="3"/>
  <c r="AE475" i="3" s="1"/>
  <c r="AE196" i="3"/>
  <c r="AE405" i="3"/>
  <c r="AE545" i="3" s="1"/>
  <c r="AE300" i="3"/>
  <c r="AE370" i="3"/>
  <c r="AA266" i="3"/>
  <c r="AA335" i="3"/>
  <c r="AA475" i="3" s="1"/>
  <c r="AA196" i="3"/>
  <c r="AA405" i="3"/>
  <c r="AA545" i="3" s="1"/>
  <c r="AA300" i="3"/>
  <c r="AA370" i="3"/>
  <c r="V266" i="3"/>
  <c r="V335" i="3"/>
  <c r="V475" i="3" s="1"/>
  <c r="V196" i="3"/>
  <c r="V370" i="3"/>
  <c r="V405" i="3"/>
  <c r="V545" i="3" s="1"/>
  <c r="V300" i="3"/>
  <c r="AD266" i="3"/>
  <c r="AD335" i="3"/>
  <c r="AD475" i="3" s="1"/>
  <c r="AD196" i="3"/>
  <c r="AD300" i="3"/>
  <c r="AD370" i="3"/>
  <c r="AD405" i="3"/>
  <c r="AD545" i="3" s="1"/>
  <c r="AG266" i="3"/>
  <c r="AG335" i="3"/>
  <c r="AG475" i="3" s="1"/>
  <c r="AG196" i="3"/>
  <c r="AG300" i="3"/>
  <c r="AG370" i="3"/>
  <c r="AG405" i="3"/>
  <c r="AG545" i="3" s="1"/>
  <c r="E12" i="8"/>
  <c r="E13" i="8" s="1"/>
  <c r="L4" i="10"/>
  <c r="L3" i="10"/>
  <c r="L28" i="4"/>
  <c r="D3" i="9"/>
  <c r="D20" i="9" s="1"/>
  <c r="L17" i="4"/>
  <c r="T575" i="3"/>
  <c r="AJ575" i="3"/>
  <c r="L576" i="3"/>
  <c r="AB575" i="3"/>
  <c r="I608" i="3"/>
  <c r="H608" i="3"/>
  <c r="G608" i="3"/>
  <c r="E608" i="3"/>
  <c r="F608" i="3"/>
  <c r="J608" i="3"/>
  <c r="K608" i="3"/>
  <c r="L607" i="3"/>
  <c r="L2" i="5"/>
  <c r="K3" i="5"/>
  <c r="E8" i="8"/>
  <c r="D6" i="9"/>
  <c r="F7" i="8"/>
  <c r="K39" i="10"/>
  <c r="M23" i="5"/>
  <c r="L37" i="5"/>
  <c r="K114" i="6"/>
  <c r="L4" i="7"/>
  <c r="K3" i="7"/>
  <c r="K16" i="7" s="1"/>
  <c r="M13" i="5"/>
  <c r="M34" i="5"/>
  <c r="N12" i="5"/>
  <c r="L86" i="6"/>
  <c r="L17" i="6"/>
  <c r="L74" i="6"/>
  <c r="L29" i="6"/>
  <c r="L56" i="6"/>
  <c r="L2" i="6"/>
  <c r="L3" i="6"/>
  <c r="L98" i="6"/>
  <c r="L110" i="6"/>
  <c r="L41" i="6"/>
  <c r="L25" i="6"/>
  <c r="M4" i="6"/>
  <c r="M16" i="4"/>
  <c r="N3" i="4"/>
  <c r="M4" i="4"/>
  <c r="H510" i="3" l="1"/>
  <c r="H580" i="3" s="1"/>
  <c r="J336" i="3"/>
  <c r="J476" i="3" s="1"/>
  <c r="W579" i="3"/>
  <c r="E440" i="3"/>
  <c r="E580" i="3" s="1"/>
  <c r="E336" i="3"/>
  <c r="E476" i="3" s="1"/>
  <c r="F440" i="3"/>
  <c r="F580" i="3" s="1"/>
  <c r="H371" i="3"/>
  <c r="H511" i="3" s="1"/>
  <c r="I440" i="3"/>
  <c r="I580" i="3" s="1"/>
  <c r="V579" i="3"/>
  <c r="I161" i="3"/>
  <c r="U579" i="3"/>
  <c r="J440" i="3"/>
  <c r="J580" i="3" s="1"/>
  <c r="H161" i="3"/>
  <c r="G440" i="3"/>
  <c r="G580" i="3" s="1"/>
  <c r="X579" i="3"/>
  <c r="Z579" i="3"/>
  <c r="H476" i="3"/>
  <c r="K440" i="3"/>
  <c r="K580" i="3" s="1"/>
  <c r="AG440" i="3"/>
  <c r="F161" i="3"/>
  <c r="G336" i="3"/>
  <c r="G476" i="3" s="1"/>
  <c r="I371" i="3"/>
  <c r="I511" i="3" s="1"/>
  <c r="I336" i="3"/>
  <c r="I476" i="3" s="1"/>
  <c r="AC440" i="3"/>
  <c r="F301" i="3"/>
  <c r="I197" i="3"/>
  <c r="F336" i="3"/>
  <c r="F476" i="3" s="1"/>
  <c r="E197" i="3"/>
  <c r="F406" i="3"/>
  <c r="F546" i="3" s="1"/>
  <c r="G197" i="3"/>
  <c r="E371" i="3"/>
  <c r="E511" i="3" s="1"/>
  <c r="J161" i="3"/>
  <c r="D9" i="9"/>
  <c r="AH579" i="3"/>
  <c r="AF579" i="3"/>
  <c r="X510" i="3"/>
  <c r="AF440" i="3"/>
  <c r="V510" i="3"/>
  <c r="AA579" i="3"/>
  <c r="K49" i="6"/>
  <c r="K94" i="6"/>
  <c r="K371" i="3"/>
  <c r="K511" i="3" s="1"/>
  <c r="H267" i="3"/>
  <c r="K197" i="3"/>
  <c r="J301" i="3"/>
  <c r="AC579" i="3"/>
  <c r="AD579" i="3"/>
  <c r="K336" i="3"/>
  <c r="K476" i="3" s="1"/>
  <c r="J197" i="3"/>
  <c r="AH440" i="3"/>
  <c r="E161" i="3"/>
  <c r="G371" i="3"/>
  <c r="G511" i="3" s="1"/>
  <c r="H197" i="3"/>
  <c r="K50" i="6"/>
  <c r="L118" i="6"/>
  <c r="K161" i="3"/>
  <c r="AA440" i="3"/>
  <c r="Z440" i="3"/>
  <c r="AI579" i="3"/>
  <c r="AE440" i="3"/>
  <c r="U440" i="3"/>
  <c r="AC510" i="3"/>
  <c r="Y440" i="3"/>
  <c r="AI510" i="3"/>
  <c r="AG579" i="3"/>
  <c r="W440" i="3"/>
  <c r="I19" i="3"/>
  <c r="Y18" i="3"/>
  <c r="Y90" i="3" s="1"/>
  <c r="F19" i="3"/>
  <c r="V18" i="3"/>
  <c r="V90" i="3" s="1"/>
  <c r="G19" i="3"/>
  <c r="W18" i="3"/>
  <c r="W90" i="3" s="1"/>
  <c r="H19" i="3"/>
  <c r="X18" i="3"/>
  <c r="X90" i="3" s="1"/>
  <c r="E19" i="3"/>
  <c r="U18" i="3"/>
  <c r="U90" i="3" s="1"/>
  <c r="J19" i="3"/>
  <c r="Z18" i="3"/>
  <c r="Z90" i="3" s="1"/>
  <c r="K19" i="3"/>
  <c r="AA18" i="3"/>
  <c r="AA90" i="3" s="1"/>
  <c r="L61" i="6"/>
  <c r="L30" i="10"/>
  <c r="AE579" i="3"/>
  <c r="AE510" i="3"/>
  <c r="AF510" i="3"/>
  <c r="AI440" i="3"/>
  <c r="Y510" i="3"/>
  <c r="AD440" i="3"/>
  <c r="V440" i="3"/>
  <c r="U510" i="3"/>
  <c r="N9" i="5"/>
  <c r="N10" i="5"/>
  <c r="N11" i="5"/>
  <c r="M25" i="10"/>
  <c r="N8" i="5"/>
  <c r="W510" i="3"/>
  <c r="AD510" i="3"/>
  <c r="AH510" i="3"/>
  <c r="Z510" i="3"/>
  <c r="AA510" i="3"/>
  <c r="X440" i="3"/>
  <c r="G161" i="3"/>
  <c r="G90" i="3"/>
  <c r="G162" i="3" s="1"/>
  <c r="AE18" i="3"/>
  <c r="AE90" i="3" s="1"/>
  <c r="F90" i="3"/>
  <c r="F232" i="3" s="1"/>
  <c r="AD18" i="3"/>
  <c r="AD90" i="3" s="1"/>
  <c r="J90" i="3"/>
  <c r="J162" i="3" s="1"/>
  <c r="AH18" i="3"/>
  <c r="AH90" i="3" s="1"/>
  <c r="H126" i="3"/>
  <c r="H198" i="3" s="1"/>
  <c r="AF54" i="3"/>
  <c r="AF126" i="3" s="1"/>
  <c r="X54" i="3"/>
  <c r="X126" i="3" s="1"/>
  <c r="AG18" i="3"/>
  <c r="AG90" i="3" s="1"/>
  <c r="I90" i="3"/>
  <c r="I232" i="3" s="1"/>
  <c r="K90" i="3"/>
  <c r="K162" i="3" s="1"/>
  <c r="AI18" i="3"/>
  <c r="AI90" i="3" s="1"/>
  <c r="H90" i="3"/>
  <c r="H162" i="3" s="1"/>
  <c r="AF18" i="3"/>
  <c r="AF90" i="3" s="1"/>
  <c r="F126" i="3"/>
  <c r="F198" i="3" s="1"/>
  <c r="AD54" i="3"/>
  <c r="AD126" i="3" s="1"/>
  <c r="V54" i="3"/>
  <c r="V126" i="3" s="1"/>
  <c r="J126" i="3"/>
  <c r="J372" i="3" s="1"/>
  <c r="AH54" i="3"/>
  <c r="AH126" i="3" s="1"/>
  <c r="Z54" i="3"/>
  <c r="Z126" i="3" s="1"/>
  <c r="AC18" i="3"/>
  <c r="AC90" i="3" s="1"/>
  <c r="E90" i="3"/>
  <c r="E162" i="3" s="1"/>
  <c r="AC54" i="3"/>
  <c r="AC126" i="3" s="1"/>
  <c r="E126" i="3"/>
  <c r="E302" i="3" s="1"/>
  <c r="U54" i="3"/>
  <c r="U126" i="3" s="1"/>
  <c r="AG54" i="3"/>
  <c r="AG126" i="3" s="1"/>
  <c r="Y54" i="3"/>
  <c r="Y126" i="3" s="1"/>
  <c r="I126" i="3"/>
  <c r="I337" i="3" s="1"/>
  <c r="G126" i="3"/>
  <c r="G302" i="3" s="1"/>
  <c r="AE54" i="3"/>
  <c r="AE126" i="3" s="1"/>
  <c r="W54" i="3"/>
  <c r="W126" i="3" s="1"/>
  <c r="K126" i="3"/>
  <c r="K302" i="3" s="1"/>
  <c r="AI54" i="3"/>
  <c r="AI126" i="3" s="1"/>
  <c r="AA54" i="3"/>
  <c r="AA126" i="3" s="1"/>
  <c r="AG510" i="3"/>
  <c r="H301" i="3"/>
  <c r="H406" i="3"/>
  <c r="H546" i="3" s="1"/>
  <c r="K301" i="3"/>
  <c r="K406" i="3"/>
  <c r="K546" i="3" s="1"/>
  <c r="J371" i="3"/>
  <c r="J511" i="3" s="1"/>
  <c r="J406" i="3"/>
  <c r="J546" i="3" s="1"/>
  <c r="I301" i="3"/>
  <c r="I406" i="3"/>
  <c r="I546" i="3" s="1"/>
  <c r="F371" i="3"/>
  <c r="F511" i="3" s="1"/>
  <c r="F197" i="3"/>
  <c r="G301" i="3"/>
  <c r="G406" i="3"/>
  <c r="G546" i="3" s="1"/>
  <c r="E301" i="3"/>
  <c r="E406" i="3"/>
  <c r="E546" i="3" s="1"/>
  <c r="U231" i="3"/>
  <c r="U161" i="3"/>
  <c r="AD231" i="3"/>
  <c r="AD161" i="3"/>
  <c r="W231" i="3"/>
  <c r="W161" i="3"/>
  <c r="X231" i="3"/>
  <c r="X161" i="3"/>
  <c r="AI231" i="3"/>
  <c r="AI161" i="3"/>
  <c r="Y231" i="3"/>
  <c r="Y161" i="3"/>
  <c r="AH231" i="3"/>
  <c r="AH161" i="3"/>
  <c r="X267" i="3"/>
  <c r="X406" i="3"/>
  <c r="X546" i="3" s="1"/>
  <c r="X336" i="3"/>
  <c r="X476" i="3" s="1"/>
  <c r="X197" i="3"/>
  <c r="X301" i="3"/>
  <c r="X371" i="3"/>
  <c r="AH406" i="3"/>
  <c r="AH546" i="3" s="1"/>
  <c r="AH267" i="3"/>
  <c r="AH336" i="3"/>
  <c r="AH476" i="3" s="1"/>
  <c r="AH197" i="3"/>
  <c r="AH301" i="3"/>
  <c r="AH371" i="3"/>
  <c r="AC267" i="3"/>
  <c r="AC406" i="3"/>
  <c r="AC546" i="3" s="1"/>
  <c r="AC336" i="3"/>
  <c r="AC476" i="3" s="1"/>
  <c r="AC197" i="3"/>
  <c r="AC371" i="3"/>
  <c r="AC301" i="3"/>
  <c r="AG267" i="3"/>
  <c r="AG406" i="3"/>
  <c r="AG546" i="3" s="1"/>
  <c r="AG336" i="3"/>
  <c r="AG476" i="3" s="1"/>
  <c r="AG197" i="3"/>
  <c r="AG301" i="3"/>
  <c r="AG371" i="3"/>
  <c r="V336" i="3"/>
  <c r="V476" i="3" s="1"/>
  <c r="V267" i="3"/>
  <c r="V406" i="3"/>
  <c r="V546" i="3" s="1"/>
  <c r="V197" i="3"/>
  <c r="V301" i="3"/>
  <c r="V371" i="3"/>
  <c r="W267" i="3"/>
  <c r="W336" i="3"/>
  <c r="W476" i="3" s="1"/>
  <c r="W406" i="3"/>
  <c r="W546" i="3" s="1"/>
  <c r="W197" i="3"/>
  <c r="W301" i="3"/>
  <c r="W371" i="3"/>
  <c r="AE336" i="3"/>
  <c r="AE476" i="3" s="1"/>
  <c r="AE267" i="3"/>
  <c r="AE406" i="3"/>
  <c r="AE546" i="3" s="1"/>
  <c r="AE197" i="3"/>
  <c r="AE301" i="3"/>
  <c r="AE371" i="3"/>
  <c r="AC231" i="3"/>
  <c r="AC161" i="3"/>
  <c r="V231" i="3"/>
  <c r="V161" i="3"/>
  <c r="AE231" i="3"/>
  <c r="AE161" i="3"/>
  <c r="AF231" i="3"/>
  <c r="AF161" i="3"/>
  <c r="AA231" i="3"/>
  <c r="AA161" i="3"/>
  <c r="AG231" i="3"/>
  <c r="AG161" i="3"/>
  <c r="Z231" i="3"/>
  <c r="Z161" i="3"/>
  <c r="AF267" i="3"/>
  <c r="AF336" i="3"/>
  <c r="AF476" i="3" s="1"/>
  <c r="AF406" i="3"/>
  <c r="AF546" i="3" s="1"/>
  <c r="AF197" i="3"/>
  <c r="AF301" i="3"/>
  <c r="AF371" i="3"/>
  <c r="AA267" i="3"/>
  <c r="AA336" i="3"/>
  <c r="AA476" i="3" s="1"/>
  <c r="AA406" i="3"/>
  <c r="AA546" i="3" s="1"/>
  <c r="AA197" i="3"/>
  <c r="AA301" i="3"/>
  <c r="AA371" i="3"/>
  <c r="AI336" i="3"/>
  <c r="AI476" i="3" s="1"/>
  <c r="AI267" i="3"/>
  <c r="AI406" i="3"/>
  <c r="AI546" i="3" s="1"/>
  <c r="AI197" i="3"/>
  <c r="AI301" i="3"/>
  <c r="AI371" i="3"/>
  <c r="Z336" i="3"/>
  <c r="Z476" i="3" s="1"/>
  <c r="Z267" i="3"/>
  <c r="Z406" i="3"/>
  <c r="Z546" i="3" s="1"/>
  <c r="Z197" i="3"/>
  <c r="Z301" i="3"/>
  <c r="Z371" i="3"/>
  <c r="U406" i="3"/>
  <c r="U546" i="3" s="1"/>
  <c r="U267" i="3"/>
  <c r="U336" i="3"/>
  <c r="U476" i="3" s="1"/>
  <c r="U197" i="3"/>
  <c r="U371" i="3"/>
  <c r="U301" i="3"/>
  <c r="Y406" i="3"/>
  <c r="Y546" i="3" s="1"/>
  <c r="Y267" i="3"/>
  <c r="Y336" i="3"/>
  <c r="Y476" i="3" s="1"/>
  <c r="Y197" i="3"/>
  <c r="Y371" i="3"/>
  <c r="Y301" i="3"/>
  <c r="AD406" i="3"/>
  <c r="AD546" i="3" s="1"/>
  <c r="AD267" i="3"/>
  <c r="AD336" i="3"/>
  <c r="AD476" i="3" s="1"/>
  <c r="AD197" i="3"/>
  <c r="AD301" i="3"/>
  <c r="AD371" i="3"/>
  <c r="M4" i="10"/>
  <c r="M3" i="10"/>
  <c r="E3" i="9"/>
  <c r="E20" i="9" s="1"/>
  <c r="F12" i="8"/>
  <c r="F13" i="8" s="1"/>
  <c r="M28" i="4"/>
  <c r="F6" i="8"/>
  <c r="E9" i="9" s="1"/>
  <c r="M17" i="4"/>
  <c r="L577" i="3"/>
  <c r="AB576" i="3"/>
  <c r="AJ576" i="3"/>
  <c r="T576" i="3"/>
  <c r="K609" i="3"/>
  <c r="J609" i="3"/>
  <c r="F609" i="3"/>
  <c r="G609" i="3"/>
  <c r="H609" i="3"/>
  <c r="E609" i="3"/>
  <c r="I609" i="3"/>
  <c r="L608" i="3"/>
  <c r="M2" i="5"/>
  <c r="L3" i="5"/>
  <c r="F8" i="8"/>
  <c r="L114" i="6"/>
  <c r="N13" i="5"/>
  <c r="N34" i="5"/>
  <c r="O12" i="5"/>
  <c r="M37" i="5"/>
  <c r="N23" i="5"/>
  <c r="G7" i="8"/>
  <c r="F4" i="8"/>
  <c r="E6" i="9" s="1"/>
  <c r="F3" i="8"/>
  <c r="L39" i="10"/>
  <c r="M110" i="6"/>
  <c r="M41" i="6"/>
  <c r="M86" i="6"/>
  <c r="M17" i="6"/>
  <c r="M56" i="6"/>
  <c r="M114" i="6" s="1"/>
  <c r="M2" i="6"/>
  <c r="M3" i="6"/>
  <c r="M74" i="6"/>
  <c r="M29" i="6"/>
  <c r="M98" i="6"/>
  <c r="M25" i="6"/>
  <c r="N4" i="6"/>
  <c r="M4" i="7"/>
  <c r="L3" i="7"/>
  <c r="L16" i="7" s="1"/>
  <c r="N16" i="4"/>
  <c r="O3" i="4"/>
  <c r="N4" i="4"/>
  <c r="J268" i="3" l="1"/>
  <c r="K337" i="3"/>
  <c r="I441" i="3"/>
  <c r="AG580" i="3"/>
  <c r="F268" i="3"/>
  <c r="AC580" i="3"/>
  <c r="E232" i="3"/>
  <c r="H441" i="3"/>
  <c r="H581" i="3" s="1"/>
  <c r="H337" i="3"/>
  <c r="H477" i="3" s="1"/>
  <c r="I268" i="3"/>
  <c r="I372" i="3"/>
  <c r="I512" i="3" s="1"/>
  <c r="G232" i="3"/>
  <c r="F407" i="3"/>
  <c r="F547" i="3" s="1"/>
  <c r="H372" i="3"/>
  <c r="G407" i="3"/>
  <c r="G547" i="3" s="1"/>
  <c r="H232" i="3"/>
  <c r="H268" i="3"/>
  <c r="H407" i="3"/>
  <c r="H547" i="3" s="1"/>
  <c r="H302" i="3"/>
  <c r="H442" i="3" s="1"/>
  <c r="I198" i="3"/>
  <c r="F337" i="3"/>
  <c r="F477" i="3" s="1"/>
  <c r="I407" i="3"/>
  <c r="I547" i="3" s="1"/>
  <c r="I302" i="3"/>
  <c r="F162" i="3"/>
  <c r="X580" i="3"/>
  <c r="AI441" i="3"/>
  <c r="F441" i="3"/>
  <c r="F581" i="3" s="1"/>
  <c r="G441" i="3"/>
  <c r="G581" i="3" s="1"/>
  <c r="AD441" i="3"/>
  <c r="E407" i="3"/>
  <c r="E547" i="3" s="1"/>
  <c r="I477" i="3"/>
  <c r="I162" i="3"/>
  <c r="J441" i="3"/>
  <c r="J581" i="3" s="1"/>
  <c r="E372" i="3"/>
  <c r="K268" i="3"/>
  <c r="E198" i="3"/>
  <c r="K232" i="3"/>
  <c r="K407" i="3"/>
  <c r="K547" i="3" s="1"/>
  <c r="F372" i="3"/>
  <c r="F512" i="3" s="1"/>
  <c r="K198" i="3"/>
  <c r="K372" i="3"/>
  <c r="F302" i="3"/>
  <c r="J232" i="3"/>
  <c r="J512" i="3" s="1"/>
  <c r="L106" i="6"/>
  <c r="J198" i="3"/>
  <c r="G198" i="3"/>
  <c r="J302" i="3"/>
  <c r="J442" i="3" s="1"/>
  <c r="G337" i="3"/>
  <c r="G477" i="3" s="1"/>
  <c r="G268" i="3"/>
  <c r="J337" i="3"/>
  <c r="J477" i="3" s="1"/>
  <c r="G372" i="3"/>
  <c r="J407" i="3"/>
  <c r="J547" i="3" s="1"/>
  <c r="AA580" i="3"/>
  <c r="W441" i="3"/>
  <c r="AF580" i="3"/>
  <c r="AH441" i="3"/>
  <c r="K441" i="3"/>
  <c r="K581" i="3" s="1"/>
  <c r="U580" i="3"/>
  <c r="E441" i="3"/>
  <c r="E581" i="3" s="1"/>
  <c r="Z580" i="3"/>
  <c r="V580" i="3"/>
  <c r="K477" i="3"/>
  <c r="AH580" i="3"/>
  <c r="L49" i="6"/>
  <c r="L94" i="6"/>
  <c r="L50" i="6"/>
  <c r="M106" i="6"/>
  <c r="M118" i="6"/>
  <c r="AI580" i="3"/>
  <c r="AE580" i="3"/>
  <c r="AD580" i="3"/>
  <c r="Y441" i="3"/>
  <c r="U441" i="3"/>
  <c r="W580" i="3"/>
  <c r="Y580" i="3"/>
  <c r="AE511" i="3"/>
  <c r="V441" i="3"/>
  <c r="AG441" i="3"/>
  <c r="AC441" i="3"/>
  <c r="AA511" i="3"/>
  <c r="K20" i="3"/>
  <c r="AA19" i="3"/>
  <c r="AA91" i="3" s="1"/>
  <c r="J20" i="3"/>
  <c r="Z19" i="3"/>
  <c r="Z91" i="3" s="1"/>
  <c r="E20" i="3"/>
  <c r="U19" i="3"/>
  <c r="U91" i="3" s="1"/>
  <c r="H20" i="3"/>
  <c r="X19" i="3"/>
  <c r="X91" i="3" s="1"/>
  <c r="G20" i="3"/>
  <c r="W19" i="3"/>
  <c r="W91" i="3" s="1"/>
  <c r="F20" i="3"/>
  <c r="V19" i="3"/>
  <c r="V91" i="3" s="1"/>
  <c r="I20" i="3"/>
  <c r="Y19" i="3"/>
  <c r="Y91" i="3" s="1"/>
  <c r="M61" i="6"/>
  <c r="M30" i="10"/>
  <c r="AF441" i="3"/>
  <c r="AC511" i="3"/>
  <c r="Y511" i="3"/>
  <c r="X511" i="3"/>
  <c r="N25" i="10"/>
  <c r="O9" i="5"/>
  <c r="O10" i="5"/>
  <c r="O11" i="5"/>
  <c r="AG511" i="3"/>
  <c r="Z511" i="3"/>
  <c r="O8" i="5"/>
  <c r="X441" i="3"/>
  <c r="AH511" i="3"/>
  <c r="K442" i="3"/>
  <c r="Z441" i="3"/>
  <c r="AA441" i="3"/>
  <c r="AF511" i="3"/>
  <c r="G442" i="3"/>
  <c r="V511" i="3"/>
  <c r="AE441" i="3"/>
  <c r="I581" i="3"/>
  <c r="AI511" i="3"/>
  <c r="W511" i="3"/>
  <c r="AD511" i="3"/>
  <c r="U511" i="3"/>
  <c r="E442" i="3"/>
  <c r="K127" i="3"/>
  <c r="K338" i="3" s="1"/>
  <c r="AI55" i="3"/>
  <c r="AI127" i="3" s="1"/>
  <c r="AA55" i="3"/>
  <c r="AA127" i="3" s="1"/>
  <c r="G127" i="3"/>
  <c r="G303" i="3" s="1"/>
  <c r="AE55" i="3"/>
  <c r="AE127" i="3" s="1"/>
  <c r="W55" i="3"/>
  <c r="W127" i="3" s="1"/>
  <c r="I127" i="3"/>
  <c r="I269" i="3" s="1"/>
  <c r="AG55" i="3"/>
  <c r="AG127" i="3" s="1"/>
  <c r="Y55" i="3"/>
  <c r="Y127" i="3" s="1"/>
  <c r="E127" i="3"/>
  <c r="E269" i="3" s="1"/>
  <c r="AC55" i="3"/>
  <c r="AC127" i="3" s="1"/>
  <c r="U55" i="3"/>
  <c r="U127" i="3" s="1"/>
  <c r="E91" i="3"/>
  <c r="E163" i="3" s="1"/>
  <c r="AC19" i="3"/>
  <c r="AC91" i="3" s="1"/>
  <c r="AH55" i="3"/>
  <c r="AH127" i="3" s="1"/>
  <c r="Z55" i="3"/>
  <c r="Z127" i="3" s="1"/>
  <c r="J127" i="3"/>
  <c r="J269" i="3" s="1"/>
  <c r="AD55" i="3"/>
  <c r="AD127" i="3" s="1"/>
  <c r="F127" i="3"/>
  <c r="F373" i="3" s="1"/>
  <c r="V55" i="3"/>
  <c r="V127" i="3" s="1"/>
  <c r="H91" i="3"/>
  <c r="H163" i="3" s="1"/>
  <c r="AF19" i="3"/>
  <c r="AF91" i="3" s="1"/>
  <c r="K91" i="3"/>
  <c r="K233" i="3" s="1"/>
  <c r="AI19" i="3"/>
  <c r="AI91" i="3" s="1"/>
  <c r="I91" i="3"/>
  <c r="I233" i="3" s="1"/>
  <c r="AG19" i="3"/>
  <c r="AG91" i="3" s="1"/>
  <c r="H127" i="3"/>
  <c r="H373" i="3" s="1"/>
  <c r="AF55" i="3"/>
  <c r="AF127" i="3" s="1"/>
  <c r="X55" i="3"/>
  <c r="X127" i="3" s="1"/>
  <c r="AH19" i="3"/>
  <c r="AH91" i="3" s="1"/>
  <c r="J91" i="3"/>
  <c r="J233" i="3" s="1"/>
  <c r="AD19" i="3"/>
  <c r="AD91" i="3" s="1"/>
  <c r="F91" i="3"/>
  <c r="F233" i="3" s="1"/>
  <c r="G91" i="3"/>
  <c r="G163" i="3" s="1"/>
  <c r="AE19" i="3"/>
  <c r="AE91" i="3" s="1"/>
  <c r="E337" i="3"/>
  <c r="E477" i="3" s="1"/>
  <c r="E268" i="3"/>
  <c r="Y162" i="3"/>
  <c r="Y232" i="3"/>
  <c r="AF232" i="3"/>
  <c r="AF162" i="3"/>
  <c r="W232" i="3"/>
  <c r="W162" i="3"/>
  <c r="AC162" i="3"/>
  <c r="AC232" i="3"/>
  <c r="Z232" i="3"/>
  <c r="Z162" i="3"/>
  <c r="AI232" i="3"/>
  <c r="AI162" i="3"/>
  <c r="V232" i="3"/>
  <c r="V162" i="3"/>
  <c r="W198" i="3"/>
  <c r="W302" i="3"/>
  <c r="W372" i="3"/>
  <c r="W268" i="3"/>
  <c r="W407" i="3"/>
  <c r="W547" i="3" s="1"/>
  <c r="W337" i="3"/>
  <c r="W477" i="3" s="1"/>
  <c r="AE198" i="3"/>
  <c r="AE302" i="3"/>
  <c r="AE372" i="3"/>
  <c r="AE407" i="3"/>
  <c r="AE547" i="3" s="1"/>
  <c r="AE268" i="3"/>
  <c r="AE337" i="3"/>
  <c r="AE477" i="3" s="1"/>
  <c r="AA198" i="3"/>
  <c r="AA302" i="3"/>
  <c r="AA372" i="3"/>
  <c r="AA268" i="3"/>
  <c r="AA407" i="3"/>
  <c r="AA547" i="3" s="1"/>
  <c r="AA337" i="3"/>
  <c r="AA477" i="3" s="1"/>
  <c r="AF198" i="3"/>
  <c r="AF302" i="3"/>
  <c r="AF372" i="3"/>
  <c r="AF268" i="3"/>
  <c r="AF407" i="3"/>
  <c r="AF547" i="3" s="1"/>
  <c r="AF337" i="3"/>
  <c r="AF477" i="3" s="1"/>
  <c r="Y198" i="3"/>
  <c r="Y302" i="3"/>
  <c r="Y372" i="3"/>
  <c r="Y407" i="3"/>
  <c r="Y547" i="3" s="1"/>
  <c r="Y268" i="3"/>
  <c r="Y337" i="3"/>
  <c r="Y477" i="3" s="1"/>
  <c r="AG198" i="3"/>
  <c r="AG302" i="3"/>
  <c r="AG372" i="3"/>
  <c r="AG407" i="3"/>
  <c r="AG547" i="3" s="1"/>
  <c r="AG268" i="3"/>
  <c r="AG337" i="3"/>
  <c r="AG477" i="3" s="1"/>
  <c r="U198" i="3"/>
  <c r="U302" i="3"/>
  <c r="U372" i="3"/>
  <c r="U407" i="3"/>
  <c r="U547" i="3" s="1"/>
  <c r="U268" i="3"/>
  <c r="U337" i="3"/>
  <c r="U477" i="3" s="1"/>
  <c r="AG162" i="3"/>
  <c r="AG232" i="3"/>
  <c r="X162" i="3"/>
  <c r="X232" i="3"/>
  <c r="AE232" i="3"/>
  <c r="AE162" i="3"/>
  <c r="U162" i="3"/>
  <c r="U232" i="3"/>
  <c r="AH162" i="3"/>
  <c r="AH232" i="3"/>
  <c r="AA232" i="3"/>
  <c r="AA162" i="3"/>
  <c r="AD162" i="3"/>
  <c r="AD232" i="3"/>
  <c r="V198" i="3"/>
  <c r="V302" i="3"/>
  <c r="V372" i="3"/>
  <c r="V407" i="3"/>
  <c r="V547" i="3" s="1"/>
  <c r="V268" i="3"/>
  <c r="V337" i="3"/>
  <c r="V477" i="3" s="1"/>
  <c r="AD198" i="3"/>
  <c r="AD302" i="3"/>
  <c r="AD372" i="3"/>
  <c r="AD407" i="3"/>
  <c r="AD547" i="3" s="1"/>
  <c r="AD268" i="3"/>
  <c r="AD337" i="3"/>
  <c r="AD477" i="3" s="1"/>
  <c r="Z198" i="3"/>
  <c r="Z302" i="3"/>
  <c r="Z372" i="3"/>
  <c r="Z407" i="3"/>
  <c r="Z547" i="3" s="1"/>
  <c r="Z268" i="3"/>
  <c r="Z337" i="3"/>
  <c r="Z477" i="3" s="1"/>
  <c r="AH198" i="3"/>
  <c r="AH372" i="3"/>
  <c r="AH302" i="3"/>
  <c r="AH407" i="3"/>
  <c r="AH547" i="3" s="1"/>
  <c r="AH268" i="3"/>
  <c r="AH337" i="3"/>
  <c r="AH477" i="3" s="1"/>
  <c r="AI198" i="3"/>
  <c r="AI302" i="3"/>
  <c r="AI372" i="3"/>
  <c r="AI407" i="3"/>
  <c r="AI547" i="3" s="1"/>
  <c r="AI268" i="3"/>
  <c r="AI337" i="3"/>
  <c r="AI477" i="3" s="1"/>
  <c r="X198" i="3"/>
  <c r="X302" i="3"/>
  <c r="X372" i="3"/>
  <c r="X407" i="3"/>
  <c r="X547" i="3" s="1"/>
  <c r="X268" i="3"/>
  <c r="X337" i="3"/>
  <c r="X477" i="3" s="1"/>
  <c r="AC198" i="3"/>
  <c r="AC302" i="3"/>
  <c r="AC372" i="3"/>
  <c r="AC407" i="3"/>
  <c r="AC547" i="3" s="1"/>
  <c r="AC268" i="3"/>
  <c r="AC337" i="3"/>
  <c r="AC477" i="3" s="1"/>
  <c r="N4" i="10"/>
  <c r="N3" i="10"/>
  <c r="F3" i="9"/>
  <c r="F20" i="9" s="1"/>
  <c r="G12" i="8"/>
  <c r="G13" i="8" s="1"/>
  <c r="N28" i="4"/>
  <c r="N17" i="4"/>
  <c r="G6" i="8"/>
  <c r="F9" i="9" s="1"/>
  <c r="T577" i="3"/>
  <c r="AJ577" i="3"/>
  <c r="L578" i="3"/>
  <c r="AB577" i="3"/>
  <c r="F610" i="3"/>
  <c r="K610" i="3"/>
  <c r="I610" i="3"/>
  <c r="H610" i="3"/>
  <c r="G610" i="3"/>
  <c r="E610" i="3"/>
  <c r="J610" i="3"/>
  <c r="L609" i="3"/>
  <c r="N2" i="5"/>
  <c r="M3" i="5"/>
  <c r="G8" i="8"/>
  <c r="N4" i="7"/>
  <c r="M3" i="7"/>
  <c r="M16" i="7" s="1"/>
  <c r="N3" i="6"/>
  <c r="N98" i="6"/>
  <c r="N110" i="6"/>
  <c r="N41" i="6"/>
  <c r="N56" i="6"/>
  <c r="N2" i="6"/>
  <c r="N25" i="6"/>
  <c r="N86" i="6"/>
  <c r="N17" i="6"/>
  <c r="N74" i="6"/>
  <c r="N29" i="6"/>
  <c r="O4" i="6"/>
  <c r="M39" i="10"/>
  <c r="G4" i="8"/>
  <c r="F6" i="9" s="1"/>
  <c r="G3" i="8"/>
  <c r="H7" i="8"/>
  <c r="O23" i="5"/>
  <c r="N37" i="5"/>
  <c r="O13" i="5"/>
  <c r="O34" i="5"/>
  <c r="P12" i="5"/>
  <c r="O16" i="4"/>
  <c r="P3" i="4"/>
  <c r="O4" i="4"/>
  <c r="H303" i="3" l="1"/>
  <c r="E373" i="3"/>
  <c r="E303" i="3"/>
  <c r="E443" i="3" s="1"/>
  <c r="E408" i="3"/>
  <c r="E548" i="3" s="1"/>
  <c r="E199" i="3"/>
  <c r="E338" i="3"/>
  <c r="E478" i="3" s="1"/>
  <c r="K269" i="3"/>
  <c r="G512" i="3"/>
  <c r="G582" i="3" s="1"/>
  <c r="K199" i="3"/>
  <c r="E512" i="3"/>
  <c r="E582" i="3" s="1"/>
  <c r="F163" i="3"/>
  <c r="K303" i="3"/>
  <c r="K408" i="3"/>
  <c r="K548" i="3" s="1"/>
  <c r="J303" i="3"/>
  <c r="K373" i="3"/>
  <c r="K513" i="3" s="1"/>
  <c r="H512" i="3"/>
  <c r="H582" i="3" s="1"/>
  <c r="F408" i="3"/>
  <c r="F548" i="3" s="1"/>
  <c r="F199" i="3"/>
  <c r="AD581" i="3"/>
  <c r="G338" i="3"/>
  <c r="G478" i="3" s="1"/>
  <c r="AI581" i="3"/>
  <c r="F442" i="3"/>
  <c r="F582" i="3" s="1"/>
  <c r="I163" i="3"/>
  <c r="H199" i="3"/>
  <c r="J163" i="3"/>
  <c r="H338" i="3"/>
  <c r="H478" i="3" s="1"/>
  <c r="I199" i="3"/>
  <c r="G269" i="3"/>
  <c r="G373" i="3"/>
  <c r="G233" i="3"/>
  <c r="I442" i="3"/>
  <c r="I582" i="3" s="1"/>
  <c r="H408" i="3"/>
  <c r="H548" i="3" s="1"/>
  <c r="G199" i="3"/>
  <c r="H269" i="3"/>
  <c r="J199" i="3"/>
  <c r="I373" i="3"/>
  <c r="I513" i="3" s="1"/>
  <c r="I303" i="3"/>
  <c r="I408" i="3"/>
  <c r="I548" i="3" s="1"/>
  <c r="I338" i="3"/>
  <c r="I478" i="3" s="1"/>
  <c r="K512" i="3"/>
  <c r="K582" i="3" s="1"/>
  <c r="K478" i="3"/>
  <c r="J373" i="3"/>
  <c r="J513" i="3" s="1"/>
  <c r="E233" i="3"/>
  <c r="AC512" i="3"/>
  <c r="J338" i="3"/>
  <c r="J478" i="3" s="1"/>
  <c r="K163" i="3"/>
  <c r="J408" i="3"/>
  <c r="J548" i="3" s="1"/>
  <c r="G408" i="3"/>
  <c r="G548" i="3" s="1"/>
  <c r="F303" i="3"/>
  <c r="AH581" i="3"/>
  <c r="AA442" i="3"/>
  <c r="AA512" i="3"/>
  <c r="W581" i="3"/>
  <c r="X581" i="3"/>
  <c r="V581" i="3"/>
  <c r="AF512" i="3"/>
  <c r="Z512" i="3"/>
  <c r="Y512" i="3"/>
  <c r="W442" i="3"/>
  <c r="AF581" i="3"/>
  <c r="AC581" i="3"/>
  <c r="U581" i="3"/>
  <c r="Z581" i="3"/>
  <c r="AE581" i="3"/>
  <c r="M94" i="6"/>
  <c r="M49" i="6"/>
  <c r="N118" i="6"/>
  <c r="H233" i="3"/>
  <c r="H513" i="3" s="1"/>
  <c r="M50" i="6"/>
  <c r="N106" i="6"/>
  <c r="G18" i="8"/>
  <c r="AG442" i="3"/>
  <c r="AH442" i="3"/>
  <c r="V442" i="3"/>
  <c r="AA581" i="3"/>
  <c r="AG581" i="3"/>
  <c r="Y581" i="3"/>
  <c r="AI442" i="3"/>
  <c r="Z442" i="3"/>
  <c r="AE442" i="3"/>
  <c r="AF442" i="3"/>
  <c r="AD442" i="3"/>
  <c r="G443" i="3"/>
  <c r="I21" i="3"/>
  <c r="Y20" i="3"/>
  <c r="Y92" i="3" s="1"/>
  <c r="F21" i="3"/>
  <c r="V20" i="3"/>
  <c r="V92" i="3" s="1"/>
  <c r="G21" i="3"/>
  <c r="W20" i="3"/>
  <c r="W92" i="3" s="1"/>
  <c r="H21" i="3"/>
  <c r="X20" i="3"/>
  <c r="X92" i="3" s="1"/>
  <c r="E21" i="3"/>
  <c r="U20" i="3"/>
  <c r="U92" i="3" s="1"/>
  <c r="J21" i="3"/>
  <c r="Z20" i="3"/>
  <c r="Z92" i="3" s="1"/>
  <c r="K21" i="3"/>
  <c r="AA20" i="3"/>
  <c r="AA92" i="3" s="1"/>
  <c r="N61" i="6"/>
  <c r="N30" i="10"/>
  <c r="U442" i="3"/>
  <c r="H443" i="3"/>
  <c r="Y442" i="3"/>
  <c r="AH512" i="3"/>
  <c r="AE512" i="3"/>
  <c r="V512" i="3"/>
  <c r="J582" i="3"/>
  <c r="X512" i="3"/>
  <c r="P9" i="5"/>
  <c r="P10" i="5"/>
  <c r="P11" i="5"/>
  <c r="O25" i="10"/>
  <c r="P8" i="5"/>
  <c r="AD512" i="3"/>
  <c r="U512" i="3"/>
  <c r="AI512" i="3"/>
  <c r="AC442" i="3"/>
  <c r="W512" i="3"/>
  <c r="F513" i="3"/>
  <c r="AE20" i="3"/>
  <c r="AE92" i="3" s="1"/>
  <c r="G92" i="3"/>
  <c r="G164" i="3" s="1"/>
  <c r="F92" i="3"/>
  <c r="F164" i="3" s="1"/>
  <c r="AD20" i="3"/>
  <c r="AD92" i="3" s="1"/>
  <c r="J92" i="3"/>
  <c r="J164" i="3" s="1"/>
  <c r="AH20" i="3"/>
  <c r="AH92" i="3" s="1"/>
  <c r="H128" i="3"/>
  <c r="H270" i="3" s="1"/>
  <c r="AF56" i="3"/>
  <c r="AF128" i="3" s="1"/>
  <c r="X56" i="3"/>
  <c r="X128" i="3" s="1"/>
  <c r="I92" i="3"/>
  <c r="I164" i="3" s="1"/>
  <c r="AG20" i="3"/>
  <c r="AG92" i="3" s="1"/>
  <c r="AI20" i="3"/>
  <c r="AI92" i="3" s="1"/>
  <c r="K92" i="3"/>
  <c r="K164" i="3" s="1"/>
  <c r="H92" i="3"/>
  <c r="H164" i="3" s="1"/>
  <c r="AF20" i="3"/>
  <c r="AF92" i="3" s="1"/>
  <c r="F128" i="3"/>
  <c r="F270" i="3" s="1"/>
  <c r="AD56" i="3"/>
  <c r="AD128" i="3" s="1"/>
  <c r="V56" i="3"/>
  <c r="V128" i="3" s="1"/>
  <c r="J128" i="3"/>
  <c r="J270" i="3" s="1"/>
  <c r="AH56" i="3"/>
  <c r="AH128" i="3" s="1"/>
  <c r="Z56" i="3"/>
  <c r="Z128" i="3" s="1"/>
  <c r="E92" i="3"/>
  <c r="E164" i="3" s="1"/>
  <c r="AC20" i="3"/>
  <c r="AC92" i="3" s="1"/>
  <c r="E128" i="3"/>
  <c r="E270" i="3" s="1"/>
  <c r="AC56" i="3"/>
  <c r="AC128" i="3" s="1"/>
  <c r="U56" i="3"/>
  <c r="U128" i="3" s="1"/>
  <c r="I128" i="3"/>
  <c r="I270" i="3" s="1"/>
  <c r="AG56" i="3"/>
  <c r="AG128" i="3" s="1"/>
  <c r="Y56" i="3"/>
  <c r="Y128" i="3" s="1"/>
  <c r="AE56" i="3"/>
  <c r="AE128" i="3" s="1"/>
  <c r="G128" i="3"/>
  <c r="G200" i="3" s="1"/>
  <c r="W56" i="3"/>
  <c r="W128" i="3" s="1"/>
  <c r="AI56" i="3"/>
  <c r="AI128" i="3" s="1"/>
  <c r="AA56" i="3"/>
  <c r="AA128" i="3" s="1"/>
  <c r="K128" i="3"/>
  <c r="K270" i="3" s="1"/>
  <c r="X442" i="3"/>
  <c r="F338" i="3"/>
  <c r="F478" i="3" s="1"/>
  <c r="F269" i="3"/>
  <c r="AD163" i="3"/>
  <c r="AD233" i="3"/>
  <c r="Z163" i="3"/>
  <c r="Z233" i="3"/>
  <c r="AC163" i="3"/>
  <c r="AC233" i="3"/>
  <c r="X163" i="3"/>
  <c r="X233" i="3"/>
  <c r="AI163" i="3"/>
  <c r="AI233" i="3"/>
  <c r="W163" i="3"/>
  <c r="W233" i="3"/>
  <c r="AG163" i="3"/>
  <c r="AG233" i="3"/>
  <c r="V199" i="3"/>
  <c r="V303" i="3"/>
  <c r="V373" i="3"/>
  <c r="V338" i="3"/>
  <c r="V478" i="3" s="1"/>
  <c r="V269" i="3"/>
  <c r="V408" i="3"/>
  <c r="V548" i="3" s="1"/>
  <c r="AD199" i="3"/>
  <c r="AD303" i="3"/>
  <c r="AD373" i="3"/>
  <c r="AD408" i="3"/>
  <c r="AD548" i="3" s="1"/>
  <c r="AD269" i="3"/>
  <c r="AD338" i="3"/>
  <c r="AD478" i="3" s="1"/>
  <c r="AC199" i="3"/>
  <c r="AC303" i="3"/>
  <c r="AC373" i="3"/>
  <c r="AC269" i="3"/>
  <c r="AC408" i="3"/>
  <c r="AC548" i="3" s="1"/>
  <c r="AC338" i="3"/>
  <c r="AC478" i="3" s="1"/>
  <c r="Y199" i="3"/>
  <c r="Y373" i="3"/>
  <c r="Y303" i="3"/>
  <c r="Y408" i="3"/>
  <c r="Y548" i="3" s="1"/>
  <c r="Y269" i="3"/>
  <c r="Y338" i="3"/>
  <c r="Y478" i="3" s="1"/>
  <c r="AI199" i="3"/>
  <c r="AI303" i="3"/>
  <c r="AI373" i="3"/>
  <c r="AI338" i="3"/>
  <c r="AI478" i="3" s="1"/>
  <c r="AI269" i="3"/>
  <c r="AI408" i="3"/>
  <c r="AI548" i="3" s="1"/>
  <c r="AA199" i="3"/>
  <c r="AA303" i="3"/>
  <c r="AA373" i="3"/>
  <c r="AA269" i="3"/>
  <c r="AA338" i="3"/>
  <c r="AA478" i="3" s="1"/>
  <c r="AA408" i="3"/>
  <c r="AA548" i="3" s="1"/>
  <c r="Z199" i="3"/>
  <c r="Z303" i="3"/>
  <c r="Z373" i="3"/>
  <c r="Z338" i="3"/>
  <c r="Z478" i="3" s="1"/>
  <c r="Z269" i="3"/>
  <c r="Z408" i="3"/>
  <c r="Z548" i="3" s="1"/>
  <c r="AE199" i="3"/>
  <c r="AE303" i="3"/>
  <c r="AE373" i="3"/>
  <c r="AE338" i="3"/>
  <c r="AE478" i="3" s="1"/>
  <c r="AE269" i="3"/>
  <c r="AE408" i="3"/>
  <c r="AE548" i="3" s="1"/>
  <c r="V163" i="3"/>
  <c r="V233" i="3"/>
  <c r="AH163" i="3"/>
  <c r="AH233" i="3"/>
  <c r="U163" i="3"/>
  <c r="U233" i="3"/>
  <c r="AF163" i="3"/>
  <c r="AF233" i="3"/>
  <c r="AA163" i="3"/>
  <c r="AA233" i="3"/>
  <c r="AE163" i="3"/>
  <c r="AE233" i="3"/>
  <c r="Y163" i="3"/>
  <c r="Y233" i="3"/>
  <c r="X199" i="3"/>
  <c r="X303" i="3"/>
  <c r="X373" i="3"/>
  <c r="X269" i="3"/>
  <c r="X408" i="3"/>
  <c r="X548" i="3" s="1"/>
  <c r="X338" i="3"/>
  <c r="X478" i="3" s="1"/>
  <c r="AF199" i="3"/>
  <c r="AF303" i="3"/>
  <c r="AF373" i="3"/>
  <c r="AF269" i="3"/>
  <c r="AF338" i="3"/>
  <c r="AF478" i="3" s="1"/>
  <c r="AF408" i="3"/>
  <c r="AF548" i="3" s="1"/>
  <c r="U199" i="3"/>
  <c r="U373" i="3"/>
  <c r="U303" i="3"/>
  <c r="U408" i="3"/>
  <c r="U548" i="3" s="1"/>
  <c r="U269" i="3"/>
  <c r="U338" i="3"/>
  <c r="U478" i="3" s="1"/>
  <c r="AG199" i="3"/>
  <c r="AG373" i="3"/>
  <c r="AG303" i="3"/>
  <c r="AG269" i="3"/>
  <c r="AG408" i="3"/>
  <c r="AG548" i="3" s="1"/>
  <c r="AG338" i="3"/>
  <c r="AG478" i="3" s="1"/>
  <c r="AH199" i="3"/>
  <c r="AH303" i="3"/>
  <c r="AH373" i="3"/>
  <c r="AH408" i="3"/>
  <c r="AH548" i="3" s="1"/>
  <c r="AH269" i="3"/>
  <c r="AH338" i="3"/>
  <c r="AH478" i="3" s="1"/>
  <c r="W199" i="3"/>
  <c r="W303" i="3"/>
  <c r="W373" i="3"/>
  <c r="W269" i="3"/>
  <c r="W338" i="3"/>
  <c r="W478" i="3" s="1"/>
  <c r="W408" i="3"/>
  <c r="W548" i="3" s="1"/>
  <c r="AG512" i="3"/>
  <c r="O4" i="10"/>
  <c r="O3" i="10"/>
  <c r="G3" i="9"/>
  <c r="G20" i="9" s="1"/>
  <c r="H12" i="8"/>
  <c r="H13" i="8" s="1"/>
  <c r="O28" i="4"/>
  <c r="H6" i="8"/>
  <c r="G9" i="9" s="1"/>
  <c r="O17" i="4"/>
  <c r="AJ578" i="3"/>
  <c r="T578" i="3"/>
  <c r="L579" i="3"/>
  <c r="AB578" i="3"/>
  <c r="E611" i="3"/>
  <c r="H611" i="3"/>
  <c r="I611" i="3"/>
  <c r="K611" i="3"/>
  <c r="J611" i="3"/>
  <c r="F611" i="3"/>
  <c r="G611" i="3"/>
  <c r="L610" i="3"/>
  <c r="O2" i="5"/>
  <c r="N3" i="5"/>
  <c r="H8" i="8"/>
  <c r="P13" i="5"/>
  <c r="P34" i="5"/>
  <c r="Q12" i="5"/>
  <c r="N39" i="10"/>
  <c r="O3" i="6"/>
  <c r="O74" i="6"/>
  <c r="O29" i="6"/>
  <c r="O98" i="6"/>
  <c r="O56" i="6"/>
  <c r="O25" i="6"/>
  <c r="O110" i="6"/>
  <c r="O41" i="6"/>
  <c r="O86" i="6"/>
  <c r="O17" i="6"/>
  <c r="P4" i="6"/>
  <c r="O2" i="6"/>
  <c r="O37" i="5"/>
  <c r="P23" i="5"/>
  <c r="H4" i="8"/>
  <c r="I7" i="8"/>
  <c r="H3" i="8"/>
  <c r="N114" i="6"/>
  <c r="O4" i="7"/>
  <c r="N3" i="7"/>
  <c r="N16" i="7" s="1"/>
  <c r="P16" i="4"/>
  <c r="Q3" i="4"/>
  <c r="P4" i="4"/>
  <c r="E513" i="3" l="1"/>
  <c r="E339" i="3"/>
  <c r="E479" i="3" s="1"/>
  <c r="G234" i="3"/>
  <c r="F443" i="3"/>
  <c r="F583" i="3" s="1"/>
  <c r="K443" i="3"/>
  <c r="J443" i="3"/>
  <c r="J583" i="3" s="1"/>
  <c r="F339" i="3"/>
  <c r="F479" i="3" s="1"/>
  <c r="J234" i="3"/>
  <c r="I443" i="3"/>
  <c r="I583" i="3" s="1"/>
  <c r="I339" i="3"/>
  <c r="I479" i="3" s="1"/>
  <c r="E304" i="3"/>
  <c r="E444" i="3" s="1"/>
  <c r="AH443" i="3"/>
  <c r="G513" i="3"/>
  <c r="G583" i="3" s="1"/>
  <c r="H234" i="3"/>
  <c r="K409" i="3"/>
  <c r="K549" i="3" s="1"/>
  <c r="E234" i="3"/>
  <c r="AC582" i="3"/>
  <c r="J304" i="3"/>
  <c r="J444" i="3" s="1"/>
  <c r="J339" i="3"/>
  <c r="J479" i="3" s="1"/>
  <c r="J409" i="3"/>
  <c r="J549" i="3" s="1"/>
  <c r="K583" i="3"/>
  <c r="AA582" i="3"/>
  <c r="G339" i="3"/>
  <c r="G479" i="3" s="1"/>
  <c r="F409" i="3"/>
  <c r="F549" i="3" s="1"/>
  <c r="F304" i="3"/>
  <c r="F444" i="3" s="1"/>
  <c r="K339" i="3"/>
  <c r="K479" i="3" s="1"/>
  <c r="K304" i="3"/>
  <c r="K444" i="3" s="1"/>
  <c r="I304" i="3"/>
  <c r="I444" i="3" s="1"/>
  <c r="I374" i="3"/>
  <c r="G270" i="3"/>
  <c r="I234" i="3"/>
  <c r="E374" i="3"/>
  <c r="G409" i="3"/>
  <c r="G549" i="3" s="1"/>
  <c r="G374" i="3"/>
  <c r="G514" i="3" s="1"/>
  <c r="G304" i="3"/>
  <c r="G444" i="3" s="1"/>
  <c r="H409" i="3"/>
  <c r="H549" i="3" s="1"/>
  <c r="AF582" i="3"/>
  <c r="AI443" i="3"/>
  <c r="V513" i="3"/>
  <c r="Y582" i="3"/>
  <c r="W582" i="3"/>
  <c r="AG582" i="3"/>
  <c r="Z582" i="3"/>
  <c r="V582" i="3"/>
  <c r="U582" i="3"/>
  <c r="G6" i="9"/>
  <c r="Z443" i="3"/>
  <c r="AE513" i="3"/>
  <c r="E583" i="3"/>
  <c r="AI582" i="3"/>
  <c r="X513" i="3"/>
  <c r="AH582" i="3"/>
  <c r="X443" i="3"/>
  <c r="N50" i="6"/>
  <c r="N94" i="6"/>
  <c r="H374" i="3"/>
  <c r="H339" i="3"/>
  <c r="H479" i="3" s="1"/>
  <c r="K234" i="3"/>
  <c r="F234" i="3"/>
  <c r="N49" i="6"/>
  <c r="O106" i="6"/>
  <c r="H18" i="8"/>
  <c r="O118" i="6"/>
  <c r="AD582" i="3"/>
  <c r="H583" i="3"/>
  <c r="W443" i="3"/>
  <c r="AA443" i="3"/>
  <c r="AD443" i="3"/>
  <c r="AI513" i="3"/>
  <c r="AE582" i="3"/>
  <c r="K22" i="3"/>
  <c r="AA21" i="3"/>
  <c r="AA93" i="3" s="1"/>
  <c r="J22" i="3"/>
  <c r="Z21" i="3"/>
  <c r="Z93" i="3" s="1"/>
  <c r="E22" i="3"/>
  <c r="U21" i="3"/>
  <c r="U93" i="3" s="1"/>
  <c r="H22" i="3"/>
  <c r="X21" i="3"/>
  <c r="X93" i="3" s="1"/>
  <c r="G22" i="3"/>
  <c r="W21" i="3"/>
  <c r="W93" i="3" s="1"/>
  <c r="F22" i="3"/>
  <c r="V21" i="3"/>
  <c r="V93" i="3" s="1"/>
  <c r="I22" i="3"/>
  <c r="Y21" i="3"/>
  <c r="Y93" i="3" s="1"/>
  <c r="O61" i="6"/>
  <c r="O30" i="10"/>
  <c r="Z513" i="3"/>
  <c r="X582" i="3"/>
  <c r="AF443" i="3"/>
  <c r="AG443" i="3"/>
  <c r="AC443" i="3"/>
  <c r="W513" i="3"/>
  <c r="Y443" i="3"/>
  <c r="U513" i="3"/>
  <c r="AA513" i="3"/>
  <c r="P25" i="10"/>
  <c r="Q9" i="5"/>
  <c r="Q10" i="5"/>
  <c r="Q11" i="5"/>
  <c r="U443" i="3"/>
  <c r="Y513" i="3"/>
  <c r="Q8" i="5"/>
  <c r="AF513" i="3"/>
  <c r="AE443" i="3"/>
  <c r="AG513" i="3"/>
  <c r="AC513" i="3"/>
  <c r="AH513" i="3"/>
  <c r="V443" i="3"/>
  <c r="AD513" i="3"/>
  <c r="K129" i="3"/>
  <c r="K271" i="3" s="1"/>
  <c r="AI57" i="3"/>
  <c r="AI129" i="3" s="1"/>
  <c r="AA57" i="3"/>
  <c r="AA129" i="3" s="1"/>
  <c r="G129" i="3"/>
  <c r="G271" i="3" s="1"/>
  <c r="AE57" i="3"/>
  <c r="AE129" i="3" s="1"/>
  <c r="W57" i="3"/>
  <c r="W129" i="3" s="1"/>
  <c r="I129" i="3"/>
  <c r="I271" i="3" s="1"/>
  <c r="AG57" i="3"/>
  <c r="AG129" i="3" s="1"/>
  <c r="Y57" i="3"/>
  <c r="Y129" i="3" s="1"/>
  <c r="E129" i="3"/>
  <c r="E271" i="3" s="1"/>
  <c r="AC57" i="3"/>
  <c r="AC129" i="3" s="1"/>
  <c r="U57" i="3"/>
  <c r="U129" i="3" s="1"/>
  <c r="E93" i="3"/>
  <c r="E235" i="3" s="1"/>
  <c r="AC21" i="3"/>
  <c r="AC93" i="3" s="1"/>
  <c r="J129" i="3"/>
  <c r="J271" i="3" s="1"/>
  <c r="AH57" i="3"/>
  <c r="AH129" i="3" s="1"/>
  <c r="Z57" i="3"/>
  <c r="Z129" i="3" s="1"/>
  <c r="F129" i="3"/>
  <c r="F271" i="3" s="1"/>
  <c r="AD57" i="3"/>
  <c r="AD129" i="3" s="1"/>
  <c r="V57" i="3"/>
  <c r="V129" i="3" s="1"/>
  <c r="AF21" i="3"/>
  <c r="AF93" i="3" s="1"/>
  <c r="H93" i="3"/>
  <c r="H235" i="3" s="1"/>
  <c r="K93" i="3"/>
  <c r="K235" i="3" s="1"/>
  <c r="AI21" i="3"/>
  <c r="AI93" i="3" s="1"/>
  <c r="I93" i="3"/>
  <c r="I235" i="3" s="1"/>
  <c r="AG21" i="3"/>
  <c r="AG93" i="3" s="1"/>
  <c r="AF57" i="3"/>
  <c r="AF129" i="3" s="1"/>
  <c r="H129" i="3"/>
  <c r="H340" i="3" s="1"/>
  <c r="X57" i="3"/>
  <c r="X129" i="3" s="1"/>
  <c r="J93" i="3"/>
  <c r="J235" i="3" s="1"/>
  <c r="AH21" i="3"/>
  <c r="AH93" i="3" s="1"/>
  <c r="F93" i="3"/>
  <c r="F235" i="3" s="1"/>
  <c r="AD21" i="3"/>
  <c r="AD93" i="3" s="1"/>
  <c r="G93" i="3"/>
  <c r="G235" i="3" s="1"/>
  <c r="AE21" i="3"/>
  <c r="AE93" i="3" s="1"/>
  <c r="J374" i="3"/>
  <c r="J200" i="3"/>
  <c r="K374" i="3"/>
  <c r="K200" i="3"/>
  <c r="I409" i="3"/>
  <c r="I549" i="3" s="1"/>
  <c r="I200" i="3"/>
  <c r="F374" i="3"/>
  <c r="F200" i="3"/>
  <c r="E409" i="3"/>
  <c r="E549" i="3" s="1"/>
  <c r="E200" i="3"/>
  <c r="H304" i="3"/>
  <c r="H444" i="3" s="1"/>
  <c r="H200" i="3"/>
  <c r="AG164" i="3"/>
  <c r="AG234" i="3"/>
  <c r="AA164" i="3"/>
  <c r="AA234" i="3"/>
  <c r="AF164" i="3"/>
  <c r="AF234" i="3"/>
  <c r="Z164" i="3"/>
  <c r="Z234" i="3"/>
  <c r="AE164" i="3"/>
  <c r="AE234" i="3"/>
  <c r="U164" i="3"/>
  <c r="U234" i="3"/>
  <c r="AD164" i="3"/>
  <c r="AD234" i="3"/>
  <c r="AH270" i="3"/>
  <c r="AH339" i="3"/>
  <c r="AH479" i="3" s="1"/>
  <c r="AH200" i="3"/>
  <c r="AH304" i="3"/>
  <c r="AH374" i="3"/>
  <c r="AH409" i="3"/>
  <c r="AH549" i="3" s="1"/>
  <c r="Y270" i="3"/>
  <c r="Y339" i="3"/>
  <c r="Y479" i="3" s="1"/>
  <c r="Y200" i="3"/>
  <c r="Y304" i="3"/>
  <c r="Y374" i="3"/>
  <c r="Y409" i="3"/>
  <c r="Y549" i="3" s="1"/>
  <c r="AG270" i="3"/>
  <c r="AG339" i="3"/>
  <c r="AG479" i="3" s="1"/>
  <c r="AG200" i="3"/>
  <c r="AG304" i="3"/>
  <c r="AG374" i="3"/>
  <c r="AG409" i="3"/>
  <c r="AG549" i="3" s="1"/>
  <c r="V270" i="3"/>
  <c r="V339" i="3"/>
  <c r="V479" i="3" s="1"/>
  <c r="V200" i="3"/>
  <c r="V374" i="3"/>
  <c r="V409" i="3"/>
  <c r="V549" i="3" s="1"/>
  <c r="V304" i="3"/>
  <c r="AE270" i="3"/>
  <c r="AE339" i="3"/>
  <c r="AE479" i="3" s="1"/>
  <c r="AE200" i="3"/>
  <c r="AE409" i="3"/>
  <c r="AE549" i="3" s="1"/>
  <c r="AE304" i="3"/>
  <c r="AE374" i="3"/>
  <c r="U270" i="3"/>
  <c r="U339" i="3"/>
  <c r="U479" i="3" s="1"/>
  <c r="U200" i="3"/>
  <c r="U304" i="3"/>
  <c r="U374" i="3"/>
  <c r="U409" i="3"/>
  <c r="U549" i="3" s="1"/>
  <c r="X270" i="3"/>
  <c r="X339" i="3"/>
  <c r="X479" i="3" s="1"/>
  <c r="X200" i="3"/>
  <c r="X304" i="3"/>
  <c r="X374" i="3"/>
  <c r="X409" i="3"/>
  <c r="X549" i="3" s="1"/>
  <c r="Y164" i="3"/>
  <c r="Y234" i="3"/>
  <c r="AI164" i="3"/>
  <c r="AI234" i="3"/>
  <c r="X164" i="3"/>
  <c r="X234" i="3"/>
  <c r="AH164" i="3"/>
  <c r="AH234" i="3"/>
  <c r="W164" i="3"/>
  <c r="W234" i="3"/>
  <c r="AC164" i="3"/>
  <c r="AC234" i="3"/>
  <c r="V164" i="3"/>
  <c r="V234" i="3"/>
  <c r="Z270" i="3"/>
  <c r="Z339" i="3"/>
  <c r="Z479" i="3" s="1"/>
  <c r="Z200" i="3"/>
  <c r="Z374" i="3"/>
  <c r="Z409" i="3"/>
  <c r="Z549" i="3" s="1"/>
  <c r="Z304" i="3"/>
  <c r="AA270" i="3"/>
  <c r="AA339" i="3"/>
  <c r="AA479" i="3" s="1"/>
  <c r="AA200" i="3"/>
  <c r="AA409" i="3"/>
  <c r="AA549" i="3" s="1"/>
  <c r="AA304" i="3"/>
  <c r="AA374" i="3"/>
  <c r="AI270" i="3"/>
  <c r="AI339" i="3"/>
  <c r="AI479" i="3" s="1"/>
  <c r="AI200" i="3"/>
  <c r="AI409" i="3"/>
  <c r="AI549" i="3" s="1"/>
  <c r="AI304" i="3"/>
  <c r="AI374" i="3"/>
  <c r="AD270" i="3"/>
  <c r="AD339" i="3"/>
  <c r="AD479" i="3" s="1"/>
  <c r="AD200" i="3"/>
  <c r="AD304" i="3"/>
  <c r="AD374" i="3"/>
  <c r="AD409" i="3"/>
  <c r="AD549" i="3" s="1"/>
  <c r="W270" i="3"/>
  <c r="W339" i="3"/>
  <c r="W479" i="3" s="1"/>
  <c r="W200" i="3"/>
  <c r="W409" i="3"/>
  <c r="W549" i="3" s="1"/>
  <c r="W304" i="3"/>
  <c r="W374" i="3"/>
  <c r="AC270" i="3"/>
  <c r="AC339" i="3"/>
  <c r="AC479" i="3" s="1"/>
  <c r="AC200" i="3"/>
  <c r="AC304" i="3"/>
  <c r="AC374" i="3"/>
  <c r="AC409" i="3"/>
  <c r="AC549" i="3" s="1"/>
  <c r="AF270" i="3"/>
  <c r="AF339" i="3"/>
  <c r="AF479" i="3" s="1"/>
  <c r="AF200" i="3"/>
  <c r="AF409" i="3"/>
  <c r="AF549" i="3" s="1"/>
  <c r="AF304" i="3"/>
  <c r="AF374" i="3"/>
  <c r="P4" i="10"/>
  <c r="P3" i="10"/>
  <c r="H3" i="9"/>
  <c r="H20" i="9" s="1"/>
  <c r="I12" i="8"/>
  <c r="I13" i="8" s="1"/>
  <c r="P28" i="4"/>
  <c r="P17" i="4"/>
  <c r="I39" i="4" s="1"/>
  <c r="I6" i="8"/>
  <c r="H9" i="9" s="1"/>
  <c r="T579" i="3"/>
  <c r="AJ579" i="3"/>
  <c r="L580" i="3"/>
  <c r="AB579" i="3"/>
  <c r="I612" i="3"/>
  <c r="H612" i="3"/>
  <c r="E612" i="3"/>
  <c r="F612" i="3"/>
  <c r="J612" i="3"/>
  <c r="K612" i="3"/>
  <c r="G612" i="3"/>
  <c r="L611" i="3"/>
  <c r="P2" i="5"/>
  <c r="O3" i="5"/>
  <c r="I8" i="8"/>
  <c r="P4" i="7"/>
  <c r="O3" i="7"/>
  <c r="O16" i="7" s="1"/>
  <c r="J7" i="8"/>
  <c r="I4" i="8"/>
  <c r="I3" i="8"/>
  <c r="P37" i="5"/>
  <c r="Q23" i="5"/>
  <c r="Q34" i="5"/>
  <c r="R12" i="5"/>
  <c r="Q13" i="5"/>
  <c r="O39" i="10"/>
  <c r="P86" i="6"/>
  <c r="P17" i="6"/>
  <c r="P74" i="6"/>
  <c r="P29" i="6"/>
  <c r="P56" i="6"/>
  <c r="P2" i="6"/>
  <c r="P3" i="6"/>
  <c r="P98" i="6"/>
  <c r="P110" i="6"/>
  <c r="P41" i="6"/>
  <c r="P25" i="6"/>
  <c r="Q4" i="6"/>
  <c r="O114" i="6"/>
  <c r="I40" i="4"/>
  <c r="R3" i="4"/>
  <c r="Q4" i="4"/>
  <c r="E165" i="3" l="1"/>
  <c r="F305" i="3"/>
  <c r="J514" i="3"/>
  <c r="J584" i="3" s="1"/>
  <c r="I35" i="4"/>
  <c r="I33" i="4"/>
  <c r="I34" i="4"/>
  <c r="I38" i="4"/>
  <c r="K201" i="3"/>
  <c r="H375" i="3"/>
  <c r="H515" i="3" s="1"/>
  <c r="AH583" i="3"/>
  <c r="E514" i="3"/>
  <c r="E584" i="3" s="1"/>
  <c r="G375" i="3"/>
  <c r="G515" i="3" s="1"/>
  <c r="G340" i="3"/>
  <c r="G480" i="3" s="1"/>
  <c r="AI583" i="3"/>
  <c r="H201" i="3"/>
  <c r="H271" i="3"/>
  <c r="J201" i="3"/>
  <c r="AF514" i="3"/>
  <c r="I340" i="3"/>
  <c r="I480" i="3" s="1"/>
  <c r="K165" i="3"/>
  <c r="AC444" i="3"/>
  <c r="F410" i="3"/>
  <c r="F550" i="3" s="1"/>
  <c r="F340" i="3"/>
  <c r="F480" i="3" s="1"/>
  <c r="H514" i="3"/>
  <c r="H584" i="3" s="1"/>
  <c r="J165" i="3"/>
  <c r="V583" i="3"/>
  <c r="V514" i="3"/>
  <c r="W583" i="3"/>
  <c r="I514" i="3"/>
  <c r="I584" i="3" s="1"/>
  <c r="K340" i="3"/>
  <c r="K480" i="3" s="1"/>
  <c r="I375" i="3"/>
  <c r="I515" i="3" s="1"/>
  <c r="X514" i="3"/>
  <c r="I201" i="3"/>
  <c r="U444" i="3"/>
  <c r="G584" i="3"/>
  <c r="K375" i="3"/>
  <c r="K515" i="3" s="1"/>
  <c r="E201" i="3"/>
  <c r="Z583" i="3"/>
  <c r="AE583" i="3"/>
  <c r="X583" i="3"/>
  <c r="U583" i="3"/>
  <c r="H6" i="9"/>
  <c r="AD583" i="3"/>
  <c r="AF444" i="3"/>
  <c r="K514" i="3"/>
  <c r="K584" i="3" s="1"/>
  <c r="W514" i="3"/>
  <c r="AI444" i="3"/>
  <c r="O94" i="6"/>
  <c r="O50" i="6"/>
  <c r="F165" i="3"/>
  <c r="AE444" i="3"/>
  <c r="I41" i="4"/>
  <c r="I32" i="4"/>
  <c r="I42" i="4"/>
  <c r="E375" i="3"/>
  <c r="E515" i="3" s="1"/>
  <c r="E340" i="3"/>
  <c r="E480" i="3" s="1"/>
  <c r="H305" i="3"/>
  <c r="H410" i="3"/>
  <c r="H550" i="3" s="1"/>
  <c r="G201" i="3"/>
  <c r="J305" i="3"/>
  <c r="J340" i="3"/>
  <c r="J480" i="3" s="1"/>
  <c r="H165" i="3"/>
  <c r="F514" i="3"/>
  <c r="F584" i="3" s="1"/>
  <c r="O49" i="6"/>
  <c r="P106" i="6"/>
  <c r="I18" i="8"/>
  <c r="P118" i="6"/>
  <c r="AH444" i="3"/>
  <c r="H480" i="3"/>
  <c r="AG514" i="3"/>
  <c r="AA583" i="3"/>
  <c r="I23" i="3"/>
  <c r="Y22" i="3"/>
  <c r="Y94" i="3" s="1"/>
  <c r="F23" i="3"/>
  <c r="V22" i="3"/>
  <c r="V94" i="3" s="1"/>
  <c r="G23" i="3"/>
  <c r="W22" i="3"/>
  <c r="W94" i="3" s="1"/>
  <c r="H23" i="3"/>
  <c r="X22" i="3"/>
  <c r="X94" i="3" s="1"/>
  <c r="E23" i="3"/>
  <c r="U22" i="3"/>
  <c r="U94" i="3" s="1"/>
  <c r="J23" i="3"/>
  <c r="Z22" i="3"/>
  <c r="Z94" i="3" s="1"/>
  <c r="K23" i="3"/>
  <c r="AA22" i="3"/>
  <c r="AA94" i="3" s="1"/>
  <c r="P61" i="6"/>
  <c r="P30" i="10"/>
  <c r="AG583" i="3"/>
  <c r="W444" i="3"/>
  <c r="U514" i="3"/>
  <c r="Y583" i="3"/>
  <c r="AF583" i="3"/>
  <c r="AC583" i="3"/>
  <c r="Z514" i="3"/>
  <c r="AD444" i="3"/>
  <c r="AA444" i="3"/>
  <c r="V444" i="3"/>
  <c r="AH514" i="3"/>
  <c r="Y514" i="3"/>
  <c r="AG444" i="3"/>
  <c r="Z444" i="3"/>
  <c r="R9" i="5"/>
  <c r="R10" i="5"/>
  <c r="R11" i="5"/>
  <c r="Q25" i="10"/>
  <c r="G165" i="3"/>
  <c r="I165" i="3"/>
  <c r="R8" i="5"/>
  <c r="X444" i="3"/>
  <c r="Y444" i="3"/>
  <c r="AD514" i="3"/>
  <c r="AC514" i="3"/>
  <c r="AI514" i="3"/>
  <c r="AE514" i="3"/>
  <c r="AA514" i="3"/>
  <c r="G94" i="3"/>
  <c r="G166" i="3" s="1"/>
  <c r="AE22" i="3"/>
  <c r="AE94" i="3" s="1"/>
  <c r="F94" i="3"/>
  <c r="F166" i="3" s="1"/>
  <c r="AD22" i="3"/>
  <c r="AD94" i="3" s="1"/>
  <c r="J94" i="3"/>
  <c r="J166" i="3" s="1"/>
  <c r="AH22" i="3"/>
  <c r="AH94" i="3" s="1"/>
  <c r="H130" i="3"/>
  <c r="H202" i="3" s="1"/>
  <c r="AF58" i="3"/>
  <c r="AF130" i="3" s="1"/>
  <c r="X58" i="3"/>
  <c r="X130" i="3" s="1"/>
  <c r="AG22" i="3"/>
  <c r="AG94" i="3" s="1"/>
  <c r="I94" i="3"/>
  <c r="I166" i="3" s="1"/>
  <c r="K94" i="3"/>
  <c r="K166" i="3" s="1"/>
  <c r="AI22" i="3"/>
  <c r="AI94" i="3" s="1"/>
  <c r="H94" i="3"/>
  <c r="H166" i="3" s="1"/>
  <c r="AF22" i="3"/>
  <c r="AF94" i="3" s="1"/>
  <c r="F130" i="3"/>
  <c r="F202" i="3" s="1"/>
  <c r="AD58" i="3"/>
  <c r="AD130" i="3" s="1"/>
  <c r="V58" i="3"/>
  <c r="V130" i="3" s="1"/>
  <c r="J130" i="3"/>
  <c r="J306" i="3" s="1"/>
  <c r="AH58" i="3"/>
  <c r="AH130" i="3" s="1"/>
  <c r="Z58" i="3"/>
  <c r="Z130" i="3" s="1"/>
  <c r="AC22" i="3"/>
  <c r="AC94" i="3" s="1"/>
  <c r="E94" i="3"/>
  <c r="E166" i="3" s="1"/>
  <c r="AC58" i="3"/>
  <c r="AC130" i="3" s="1"/>
  <c r="U58" i="3"/>
  <c r="U130" i="3" s="1"/>
  <c r="E130" i="3"/>
  <c r="E306" i="3" s="1"/>
  <c r="AG58" i="3"/>
  <c r="AG130" i="3" s="1"/>
  <c r="I130" i="3"/>
  <c r="I202" i="3" s="1"/>
  <c r="Y58" i="3"/>
  <c r="Y130" i="3" s="1"/>
  <c r="G130" i="3"/>
  <c r="G411" i="3" s="1"/>
  <c r="G551" i="3" s="1"/>
  <c r="AE58" i="3"/>
  <c r="AE130" i="3" s="1"/>
  <c r="W58" i="3"/>
  <c r="W130" i="3" s="1"/>
  <c r="K130" i="3"/>
  <c r="K202" i="3" s="1"/>
  <c r="AI58" i="3"/>
  <c r="AI130" i="3" s="1"/>
  <c r="AA58" i="3"/>
  <c r="AA130" i="3" s="1"/>
  <c r="E305" i="3"/>
  <c r="E410" i="3"/>
  <c r="E550" i="3" s="1"/>
  <c r="I305" i="3"/>
  <c r="I410" i="3"/>
  <c r="I550" i="3" s="1"/>
  <c r="G305" i="3"/>
  <c r="G410" i="3"/>
  <c r="G550" i="3" s="1"/>
  <c r="F375" i="3"/>
  <c r="F515" i="3" s="1"/>
  <c r="F201" i="3"/>
  <c r="K305" i="3"/>
  <c r="K410" i="3"/>
  <c r="K550" i="3" s="1"/>
  <c r="J375" i="3"/>
  <c r="J515" i="3" s="1"/>
  <c r="J410" i="3"/>
  <c r="J550" i="3" s="1"/>
  <c r="U235" i="3"/>
  <c r="U165" i="3"/>
  <c r="AH235" i="3"/>
  <c r="AH165" i="3"/>
  <c r="AA235" i="3"/>
  <c r="AA165" i="3"/>
  <c r="AD235" i="3"/>
  <c r="AD165" i="3"/>
  <c r="W235" i="3"/>
  <c r="W165" i="3"/>
  <c r="AF235" i="3"/>
  <c r="AF165" i="3"/>
  <c r="Y235" i="3"/>
  <c r="Y165" i="3"/>
  <c r="U271" i="3"/>
  <c r="U340" i="3"/>
  <c r="U480" i="3" s="1"/>
  <c r="U410" i="3"/>
  <c r="U550" i="3" s="1"/>
  <c r="U201" i="3"/>
  <c r="U375" i="3"/>
  <c r="U305" i="3"/>
  <c r="AC271" i="3"/>
  <c r="AC340" i="3"/>
  <c r="AC480" i="3" s="1"/>
  <c r="AC201" i="3"/>
  <c r="AC410" i="3"/>
  <c r="AC550" i="3" s="1"/>
  <c r="AC375" i="3"/>
  <c r="AC305" i="3"/>
  <c r="AA271" i="3"/>
  <c r="AA340" i="3"/>
  <c r="AA480" i="3" s="1"/>
  <c r="AA410" i="3"/>
  <c r="AA550" i="3" s="1"/>
  <c r="AA201" i="3"/>
  <c r="AA305" i="3"/>
  <c r="AA375" i="3"/>
  <c r="Z340" i="3"/>
  <c r="Z480" i="3" s="1"/>
  <c r="Z271" i="3"/>
  <c r="Z410" i="3"/>
  <c r="Z550" i="3" s="1"/>
  <c r="Z201" i="3"/>
  <c r="Z305" i="3"/>
  <c r="Z375" i="3"/>
  <c r="X271" i="3"/>
  <c r="X340" i="3"/>
  <c r="X480" i="3" s="1"/>
  <c r="X410" i="3"/>
  <c r="X550" i="3" s="1"/>
  <c r="X201" i="3"/>
  <c r="X305" i="3"/>
  <c r="X375" i="3"/>
  <c r="W271" i="3"/>
  <c r="W340" i="3"/>
  <c r="W480" i="3" s="1"/>
  <c r="W410" i="3"/>
  <c r="W550" i="3" s="1"/>
  <c r="W201" i="3"/>
  <c r="W305" i="3"/>
  <c r="W375" i="3"/>
  <c r="AE340" i="3"/>
  <c r="AE480" i="3" s="1"/>
  <c r="AE271" i="3"/>
  <c r="AE410" i="3"/>
  <c r="AE550" i="3" s="1"/>
  <c r="AE201" i="3"/>
  <c r="AE305" i="3"/>
  <c r="AE375" i="3"/>
  <c r="Y271" i="3"/>
  <c r="Y340" i="3"/>
  <c r="Y480" i="3" s="1"/>
  <c r="Y410" i="3"/>
  <c r="Y550" i="3" s="1"/>
  <c r="Y201" i="3"/>
  <c r="Y375" i="3"/>
  <c r="Y305" i="3"/>
  <c r="AG271" i="3"/>
  <c r="AG340" i="3"/>
  <c r="AG480" i="3" s="1"/>
  <c r="AG410" i="3"/>
  <c r="AG550" i="3" s="1"/>
  <c r="AG201" i="3"/>
  <c r="AG305" i="3"/>
  <c r="AG375" i="3"/>
  <c r="AC235" i="3"/>
  <c r="AC165" i="3"/>
  <c r="Z235" i="3"/>
  <c r="Z165" i="3"/>
  <c r="AI235" i="3"/>
  <c r="AI165" i="3"/>
  <c r="V235" i="3"/>
  <c r="V165" i="3"/>
  <c r="AE235" i="3"/>
  <c r="AE165" i="3"/>
  <c r="X235" i="3"/>
  <c r="X165" i="3"/>
  <c r="AG235" i="3"/>
  <c r="AG165" i="3"/>
  <c r="AI340" i="3"/>
  <c r="AI480" i="3" s="1"/>
  <c r="AI271" i="3"/>
  <c r="AI410" i="3"/>
  <c r="AI550" i="3" s="1"/>
  <c r="AI201" i="3"/>
  <c r="AI305" i="3"/>
  <c r="AI375" i="3"/>
  <c r="AH271" i="3"/>
  <c r="AH340" i="3"/>
  <c r="AH480" i="3" s="1"/>
  <c r="AH410" i="3"/>
  <c r="AH550" i="3" s="1"/>
  <c r="AH201" i="3"/>
  <c r="AH305" i="3"/>
  <c r="AH375" i="3"/>
  <c r="AF271" i="3"/>
  <c r="AF340" i="3"/>
  <c r="AF480" i="3" s="1"/>
  <c r="AF410" i="3"/>
  <c r="AF550" i="3" s="1"/>
  <c r="AF201" i="3"/>
  <c r="AF305" i="3"/>
  <c r="AF375" i="3"/>
  <c r="V340" i="3"/>
  <c r="V480" i="3" s="1"/>
  <c r="V271" i="3"/>
  <c r="V410" i="3"/>
  <c r="V550" i="3" s="1"/>
  <c r="V201" i="3"/>
  <c r="V305" i="3"/>
  <c r="V375" i="3"/>
  <c r="AD271" i="3"/>
  <c r="AD340" i="3"/>
  <c r="AD480" i="3" s="1"/>
  <c r="AD410" i="3"/>
  <c r="AD550" i="3" s="1"/>
  <c r="AD201" i="3"/>
  <c r="AD305" i="3"/>
  <c r="AD375" i="3"/>
  <c r="Q4" i="10"/>
  <c r="Q3" i="10"/>
  <c r="I3" i="9"/>
  <c r="I20" i="9" s="1"/>
  <c r="J12" i="8"/>
  <c r="D10" i="9"/>
  <c r="D11" i="9" s="1"/>
  <c r="J6" i="8"/>
  <c r="I9" i="9" s="1"/>
  <c r="E19" i="8"/>
  <c r="AJ580" i="3"/>
  <c r="T580" i="3"/>
  <c r="AB580" i="3"/>
  <c r="L581" i="3"/>
  <c r="K613" i="3"/>
  <c r="J613" i="3"/>
  <c r="F613" i="3"/>
  <c r="H613" i="3"/>
  <c r="G613" i="3"/>
  <c r="E613" i="3"/>
  <c r="I613" i="3"/>
  <c r="L612" i="3"/>
  <c r="Q2" i="5"/>
  <c r="P3" i="5"/>
  <c r="J8" i="8"/>
  <c r="P114" i="6"/>
  <c r="R23" i="5"/>
  <c r="Q37" i="5"/>
  <c r="P39" i="10"/>
  <c r="Q4" i="7"/>
  <c r="P3" i="7"/>
  <c r="P16" i="7" s="1"/>
  <c r="Q110" i="6"/>
  <c r="Q41" i="6"/>
  <c r="Q86" i="6"/>
  <c r="Q17" i="6"/>
  <c r="Q56" i="6"/>
  <c r="Q2" i="6"/>
  <c r="Q3" i="6"/>
  <c r="Q74" i="6"/>
  <c r="Q29" i="6"/>
  <c r="Q98" i="6"/>
  <c r="Q25" i="6"/>
  <c r="R4" i="6"/>
  <c r="R13" i="5"/>
  <c r="R34" i="5"/>
  <c r="S12" i="5"/>
  <c r="J4" i="8"/>
  <c r="K7" i="8"/>
  <c r="J3" i="8"/>
  <c r="I48" i="4"/>
  <c r="I36" i="6" s="1"/>
  <c r="I82" i="6" s="1"/>
  <c r="I36" i="4"/>
  <c r="I30" i="10" s="1"/>
  <c r="I47" i="4"/>
  <c r="I12" i="6" s="1"/>
  <c r="I70" i="6" s="1"/>
  <c r="I43" i="4"/>
  <c r="I39" i="10" s="1"/>
  <c r="S3" i="4"/>
  <c r="R4" i="4"/>
  <c r="E445" i="3" l="1"/>
  <c r="I236" i="3"/>
  <c r="F445" i="3"/>
  <c r="J341" i="3"/>
  <c r="J481" i="3" s="1"/>
  <c r="J272" i="3"/>
  <c r="E341" i="3"/>
  <c r="E481" i="3" s="1"/>
  <c r="K341" i="3"/>
  <c r="K481" i="3" s="1"/>
  <c r="E411" i="3"/>
  <c r="E551" i="3" s="1"/>
  <c r="V584" i="3"/>
  <c r="E272" i="3"/>
  <c r="J376" i="3"/>
  <c r="E202" i="3"/>
  <c r="J202" i="3"/>
  <c r="J445" i="3"/>
  <c r="J585" i="3" s="1"/>
  <c r="AF584" i="3"/>
  <c r="F341" i="3"/>
  <c r="F481" i="3" s="1"/>
  <c r="F376" i="3"/>
  <c r="K445" i="3"/>
  <c r="K585" i="3" s="1"/>
  <c r="K306" i="3"/>
  <c r="E376" i="3"/>
  <c r="F411" i="3"/>
  <c r="F551" i="3" s="1"/>
  <c r="F236" i="3"/>
  <c r="AC584" i="3"/>
  <c r="J236" i="3"/>
  <c r="K236" i="3"/>
  <c r="X584" i="3"/>
  <c r="I341" i="3"/>
  <c r="I481" i="3" s="1"/>
  <c r="I272" i="3"/>
  <c r="I306" i="3"/>
  <c r="I446" i="3" s="1"/>
  <c r="G306" i="3"/>
  <c r="G446" i="3" s="1"/>
  <c r="H236" i="3"/>
  <c r="H341" i="3"/>
  <c r="H481" i="3" s="1"/>
  <c r="H411" i="3"/>
  <c r="H551" i="3" s="1"/>
  <c r="H306" i="3"/>
  <c r="H446" i="3" s="1"/>
  <c r="I6" i="9"/>
  <c r="J17" i="8"/>
  <c r="J16" i="8"/>
  <c r="J15" i="8"/>
  <c r="C12" i="18" s="1"/>
  <c r="J14" i="8"/>
  <c r="K411" i="3"/>
  <c r="K551" i="3" s="1"/>
  <c r="E236" i="3"/>
  <c r="U584" i="3"/>
  <c r="G341" i="3"/>
  <c r="G481" i="3" s="1"/>
  <c r="G376" i="3"/>
  <c r="G236" i="3"/>
  <c r="J411" i="3"/>
  <c r="J551" i="3" s="1"/>
  <c r="G202" i="3"/>
  <c r="G272" i="3"/>
  <c r="AD584" i="3"/>
  <c r="G445" i="3"/>
  <c r="G585" i="3" s="1"/>
  <c r="AE584" i="3"/>
  <c r="AI584" i="3"/>
  <c r="AH584" i="3"/>
  <c r="AG584" i="3"/>
  <c r="AC445" i="3"/>
  <c r="H445" i="3"/>
  <c r="H585" i="3" s="1"/>
  <c r="AC515" i="3"/>
  <c r="W584" i="3"/>
  <c r="F585" i="3"/>
  <c r="P50" i="6"/>
  <c r="Y584" i="3"/>
  <c r="P94" i="6"/>
  <c r="P49" i="6"/>
  <c r="Q106" i="6"/>
  <c r="J18" i="8"/>
  <c r="Q118" i="6"/>
  <c r="J446" i="3"/>
  <c r="H272" i="3"/>
  <c r="H376" i="3"/>
  <c r="K272" i="3"/>
  <c r="K376" i="3"/>
  <c r="F272" i="3"/>
  <c r="F306" i="3"/>
  <c r="F446" i="3" s="1"/>
  <c r="K24" i="3"/>
  <c r="AA23" i="3"/>
  <c r="AA95" i="3" s="1"/>
  <c r="J24" i="3"/>
  <c r="Z23" i="3"/>
  <c r="Z95" i="3" s="1"/>
  <c r="E24" i="3"/>
  <c r="U23" i="3"/>
  <c r="U95" i="3" s="1"/>
  <c r="H24" i="3"/>
  <c r="X23" i="3"/>
  <c r="X95" i="3" s="1"/>
  <c r="G24" i="3"/>
  <c r="W23" i="3"/>
  <c r="W95" i="3" s="1"/>
  <c r="F24" i="3"/>
  <c r="V23" i="3"/>
  <c r="V95" i="3" s="1"/>
  <c r="I24" i="3"/>
  <c r="Y23" i="3"/>
  <c r="Y95" i="3" s="1"/>
  <c r="Q61" i="6"/>
  <c r="Q30" i="10"/>
  <c r="W515" i="3"/>
  <c r="Z584" i="3"/>
  <c r="AA515" i="3"/>
  <c r="E446" i="3"/>
  <c r="AG445" i="3"/>
  <c r="AA584" i="3"/>
  <c r="Y445" i="3"/>
  <c r="U445" i="3"/>
  <c r="AI445" i="3"/>
  <c r="X515" i="3"/>
  <c r="Z515" i="3"/>
  <c r="I445" i="3"/>
  <c r="I585" i="3" s="1"/>
  <c r="V515" i="3"/>
  <c r="K446" i="3"/>
  <c r="AE445" i="3"/>
  <c r="Y515" i="3"/>
  <c r="AF515" i="3"/>
  <c r="U515" i="3"/>
  <c r="AD515" i="3"/>
  <c r="AH515" i="3"/>
  <c r="X445" i="3"/>
  <c r="Z445" i="3"/>
  <c r="AI515" i="3"/>
  <c r="R25" i="10"/>
  <c r="S9" i="5"/>
  <c r="S10" i="5"/>
  <c r="S11" i="5"/>
  <c r="S8" i="5"/>
  <c r="AG515" i="3"/>
  <c r="V445" i="3"/>
  <c r="AE515" i="3"/>
  <c r="W445" i="3"/>
  <c r="AA445" i="3"/>
  <c r="K131" i="3"/>
  <c r="K203" i="3" s="1"/>
  <c r="AI59" i="3"/>
  <c r="AI131" i="3" s="1"/>
  <c r="AA59" i="3"/>
  <c r="AA131" i="3" s="1"/>
  <c r="G131" i="3"/>
  <c r="G203" i="3" s="1"/>
  <c r="AE59" i="3"/>
  <c r="AE131" i="3" s="1"/>
  <c r="W59" i="3"/>
  <c r="W131" i="3" s="1"/>
  <c r="I131" i="3"/>
  <c r="I203" i="3" s="1"/>
  <c r="AG59" i="3"/>
  <c r="AG131" i="3" s="1"/>
  <c r="Y59" i="3"/>
  <c r="Y131" i="3" s="1"/>
  <c r="E131" i="3"/>
  <c r="E203" i="3" s="1"/>
  <c r="AC59" i="3"/>
  <c r="AC131" i="3" s="1"/>
  <c r="U59" i="3"/>
  <c r="U131" i="3" s="1"/>
  <c r="E95" i="3"/>
  <c r="E167" i="3" s="1"/>
  <c r="AC23" i="3"/>
  <c r="AC95" i="3" s="1"/>
  <c r="AH59" i="3"/>
  <c r="AH131" i="3" s="1"/>
  <c r="J131" i="3"/>
  <c r="J412" i="3" s="1"/>
  <c r="Z59" i="3"/>
  <c r="Z131" i="3" s="1"/>
  <c r="AD59" i="3"/>
  <c r="AD131" i="3" s="1"/>
  <c r="V59" i="3"/>
  <c r="V131" i="3" s="1"/>
  <c r="F131" i="3"/>
  <c r="F203" i="3" s="1"/>
  <c r="H95" i="3"/>
  <c r="H167" i="3" s="1"/>
  <c r="AF23" i="3"/>
  <c r="AF95" i="3" s="1"/>
  <c r="K95" i="3"/>
  <c r="K167" i="3" s="1"/>
  <c r="AI23" i="3"/>
  <c r="AI95" i="3" s="1"/>
  <c r="I95" i="3"/>
  <c r="I167" i="3" s="1"/>
  <c r="AG23" i="3"/>
  <c r="AG95" i="3" s="1"/>
  <c r="H131" i="3"/>
  <c r="H203" i="3" s="1"/>
  <c r="AF59" i="3"/>
  <c r="AF131" i="3" s="1"/>
  <c r="X59" i="3"/>
  <c r="X131" i="3" s="1"/>
  <c r="AH23" i="3"/>
  <c r="AH95" i="3" s="1"/>
  <c r="J95" i="3"/>
  <c r="J167" i="3" s="1"/>
  <c r="AD23" i="3"/>
  <c r="AD95" i="3" s="1"/>
  <c r="F95" i="3"/>
  <c r="F167" i="3" s="1"/>
  <c r="G95" i="3"/>
  <c r="G167" i="3" s="1"/>
  <c r="AE23" i="3"/>
  <c r="AE95" i="3" s="1"/>
  <c r="E585" i="3"/>
  <c r="I411" i="3"/>
  <c r="I551" i="3" s="1"/>
  <c r="I376" i="3"/>
  <c r="AF445" i="3"/>
  <c r="AD445" i="3"/>
  <c r="AH445" i="3"/>
  <c r="X166" i="3"/>
  <c r="X236" i="3"/>
  <c r="AD166" i="3"/>
  <c r="AD236" i="3"/>
  <c r="Z236" i="3"/>
  <c r="Z166" i="3"/>
  <c r="AG166" i="3"/>
  <c r="AG236" i="3"/>
  <c r="W236" i="3"/>
  <c r="W166" i="3"/>
  <c r="AI236" i="3"/>
  <c r="AI166" i="3"/>
  <c r="U166" i="3"/>
  <c r="U236" i="3"/>
  <c r="Y202" i="3"/>
  <c r="Y376" i="3"/>
  <c r="Y306" i="3"/>
  <c r="Y411" i="3"/>
  <c r="Y551" i="3" s="1"/>
  <c r="Y272" i="3"/>
  <c r="Y341" i="3"/>
  <c r="Y481" i="3" s="1"/>
  <c r="AE202" i="3"/>
  <c r="AE306" i="3"/>
  <c r="AE376" i="3"/>
  <c r="AE411" i="3"/>
  <c r="AE551" i="3" s="1"/>
  <c r="AE272" i="3"/>
  <c r="AE341" i="3"/>
  <c r="AE481" i="3" s="1"/>
  <c r="X202" i="3"/>
  <c r="X306" i="3"/>
  <c r="X376" i="3"/>
  <c r="X411" i="3"/>
  <c r="X551" i="3" s="1"/>
  <c r="X272" i="3"/>
  <c r="X341" i="3"/>
  <c r="X481" i="3" s="1"/>
  <c r="V202" i="3"/>
  <c r="V306" i="3"/>
  <c r="V376" i="3"/>
  <c r="V411" i="3"/>
  <c r="V551" i="3" s="1"/>
  <c r="V272" i="3"/>
  <c r="V341" i="3"/>
  <c r="V481" i="3" s="1"/>
  <c r="AI202" i="3"/>
  <c r="AI306" i="3"/>
  <c r="AI376" i="3"/>
  <c r="AI411" i="3"/>
  <c r="AI551" i="3" s="1"/>
  <c r="AI272" i="3"/>
  <c r="AI341" i="3"/>
  <c r="AI481" i="3" s="1"/>
  <c r="AC202" i="3"/>
  <c r="AC376" i="3"/>
  <c r="AC306" i="3"/>
  <c r="AC411" i="3"/>
  <c r="AC551" i="3" s="1"/>
  <c r="AC272" i="3"/>
  <c r="AC341" i="3"/>
  <c r="AC481" i="3" s="1"/>
  <c r="AF236" i="3"/>
  <c r="AF166" i="3"/>
  <c r="V236" i="3"/>
  <c r="V166" i="3"/>
  <c r="AH166" i="3"/>
  <c r="AH236" i="3"/>
  <c r="Y166" i="3"/>
  <c r="Y236" i="3"/>
  <c r="AE236" i="3"/>
  <c r="AE166" i="3"/>
  <c r="AA236" i="3"/>
  <c r="AA166" i="3"/>
  <c r="AC166" i="3"/>
  <c r="AC236" i="3"/>
  <c r="AG202" i="3"/>
  <c r="AG306" i="3"/>
  <c r="AG376" i="3"/>
  <c r="AG411" i="3"/>
  <c r="AG551" i="3" s="1"/>
  <c r="AG272" i="3"/>
  <c r="AG341" i="3"/>
  <c r="AG481" i="3" s="1"/>
  <c r="W202" i="3"/>
  <c r="W306" i="3"/>
  <c r="W376" i="3"/>
  <c r="W272" i="3"/>
  <c r="W411" i="3"/>
  <c r="W551" i="3" s="1"/>
  <c r="W341" i="3"/>
  <c r="W481" i="3" s="1"/>
  <c r="AF202" i="3"/>
  <c r="AF306" i="3"/>
  <c r="AF376" i="3"/>
  <c r="AF272" i="3"/>
  <c r="AF411" i="3"/>
  <c r="AF551" i="3" s="1"/>
  <c r="AF341" i="3"/>
  <c r="AF481" i="3" s="1"/>
  <c r="Z202" i="3"/>
  <c r="Z306" i="3"/>
  <c r="Z376" i="3"/>
  <c r="Z411" i="3"/>
  <c r="Z551" i="3" s="1"/>
  <c r="Z272" i="3"/>
  <c r="Z341" i="3"/>
  <c r="Z481" i="3" s="1"/>
  <c r="AH202" i="3"/>
  <c r="AH306" i="3"/>
  <c r="AH376" i="3"/>
  <c r="AH411" i="3"/>
  <c r="AH551" i="3" s="1"/>
  <c r="AH272" i="3"/>
  <c r="AH341" i="3"/>
  <c r="AH481" i="3" s="1"/>
  <c r="AD202" i="3"/>
  <c r="AD306" i="3"/>
  <c r="AD376" i="3"/>
  <c r="AD411" i="3"/>
  <c r="AD551" i="3" s="1"/>
  <c r="AD272" i="3"/>
  <c r="AD341" i="3"/>
  <c r="AD481" i="3" s="1"/>
  <c r="AA202" i="3"/>
  <c r="AA306" i="3"/>
  <c r="AA376" i="3"/>
  <c r="AA272" i="3"/>
  <c r="AA411" i="3"/>
  <c r="AA551" i="3" s="1"/>
  <c r="AA341" i="3"/>
  <c r="AA481" i="3" s="1"/>
  <c r="U202" i="3"/>
  <c r="U306" i="3"/>
  <c r="U376" i="3"/>
  <c r="U411" i="3"/>
  <c r="U551" i="3" s="1"/>
  <c r="U272" i="3"/>
  <c r="U341" i="3"/>
  <c r="U481" i="3" s="1"/>
  <c r="R4" i="10"/>
  <c r="R3" i="10"/>
  <c r="J3" i="9"/>
  <c r="J20" i="9" s="1"/>
  <c r="K12" i="8"/>
  <c r="E10" i="9"/>
  <c r="E11" i="9" s="1"/>
  <c r="K6" i="8"/>
  <c r="J9" i="9" s="1"/>
  <c r="F19" i="8"/>
  <c r="E20" i="8"/>
  <c r="L613" i="3"/>
  <c r="L582" i="3"/>
  <c r="AB581" i="3"/>
  <c r="AJ581" i="3"/>
  <c r="T581" i="3"/>
  <c r="E614" i="3"/>
  <c r="F614" i="3"/>
  <c r="J614" i="3"/>
  <c r="K614" i="3"/>
  <c r="I614" i="3"/>
  <c r="H614" i="3"/>
  <c r="G614" i="3"/>
  <c r="R2" i="5"/>
  <c r="Q3" i="5"/>
  <c r="K8" i="8"/>
  <c r="K4" i="8"/>
  <c r="J6" i="9" s="1"/>
  <c r="L7" i="8"/>
  <c r="K3" i="8"/>
  <c r="Q39" i="10"/>
  <c r="S13" i="5"/>
  <c r="S34" i="5"/>
  <c r="T12" i="5"/>
  <c r="Q114" i="6"/>
  <c r="R4" i="7"/>
  <c r="Q3" i="7"/>
  <c r="Q16" i="7" s="1"/>
  <c r="S23" i="5"/>
  <c r="R37" i="5"/>
  <c r="R86" i="6"/>
  <c r="R17" i="6"/>
  <c r="R74" i="6"/>
  <c r="R29" i="6"/>
  <c r="R56" i="6"/>
  <c r="R2" i="6"/>
  <c r="R3" i="6"/>
  <c r="R98" i="6"/>
  <c r="R110" i="6"/>
  <c r="R41" i="6"/>
  <c r="R25" i="6"/>
  <c r="S4" i="6"/>
  <c r="T3" i="4"/>
  <c r="S4" i="4"/>
  <c r="J273" i="3" l="1"/>
  <c r="I516" i="3"/>
  <c r="J552" i="3"/>
  <c r="K412" i="3"/>
  <c r="K552" i="3" s="1"/>
  <c r="J307" i="3"/>
  <c r="J203" i="3"/>
  <c r="H516" i="3"/>
  <c r="H586" i="3" s="1"/>
  <c r="K516" i="3"/>
  <c r="K586" i="3" s="1"/>
  <c r="H412" i="3"/>
  <c r="H552" i="3" s="1"/>
  <c r="G342" i="3"/>
  <c r="G482" i="3" s="1"/>
  <c r="J516" i="3"/>
  <c r="J586" i="3" s="1"/>
  <c r="F516" i="3"/>
  <c r="F586" i="3" s="1"/>
  <c r="E516" i="3"/>
  <c r="E586" i="3" s="1"/>
  <c r="F342" i="3"/>
  <c r="F482" i="3" s="1"/>
  <c r="J342" i="3"/>
  <c r="J482" i="3" s="1"/>
  <c r="I273" i="3"/>
  <c r="H342" i="3"/>
  <c r="H482" i="3" s="1"/>
  <c r="H307" i="3"/>
  <c r="H447" i="3" s="1"/>
  <c r="K307" i="3"/>
  <c r="K447" i="3" s="1"/>
  <c r="J377" i="3"/>
  <c r="E307" i="3"/>
  <c r="E447" i="3" s="1"/>
  <c r="E412" i="3"/>
  <c r="E552" i="3" s="1"/>
  <c r="K342" i="3"/>
  <c r="K482" i="3" s="1"/>
  <c r="I412" i="3"/>
  <c r="I552" i="3" s="1"/>
  <c r="G516" i="3"/>
  <c r="G586" i="3" s="1"/>
  <c r="I307" i="3"/>
  <c r="I447" i="3" s="1"/>
  <c r="E237" i="3"/>
  <c r="AG516" i="3"/>
  <c r="V446" i="3"/>
  <c r="AH446" i="3"/>
  <c r="K14" i="8"/>
  <c r="K15" i="8"/>
  <c r="D12" i="18" s="1"/>
  <c r="K16" i="8"/>
  <c r="K17" i="8"/>
  <c r="G307" i="3"/>
  <c r="G447" i="3" s="1"/>
  <c r="F273" i="3"/>
  <c r="G237" i="3"/>
  <c r="F377" i="3"/>
  <c r="H237" i="3"/>
  <c r="Y446" i="3"/>
  <c r="AG585" i="3"/>
  <c r="Z585" i="3"/>
  <c r="AC585" i="3"/>
  <c r="I237" i="3"/>
  <c r="AG446" i="3"/>
  <c r="AD446" i="3"/>
  <c r="V516" i="3"/>
  <c r="AI516" i="3"/>
  <c r="W585" i="3"/>
  <c r="V585" i="3"/>
  <c r="Y516" i="3"/>
  <c r="X585" i="3"/>
  <c r="AA585" i="3"/>
  <c r="Q49" i="6"/>
  <c r="Q50" i="6"/>
  <c r="Q94" i="6"/>
  <c r="AC446" i="3"/>
  <c r="R106" i="6"/>
  <c r="K18" i="8"/>
  <c r="R118" i="6"/>
  <c r="E273" i="3"/>
  <c r="J237" i="3"/>
  <c r="G412" i="3"/>
  <c r="G552" i="3" s="1"/>
  <c r="AI585" i="3"/>
  <c r="Y585" i="3"/>
  <c r="I25" i="3"/>
  <c r="Y24" i="3"/>
  <c r="Y96" i="3" s="1"/>
  <c r="F25" i="3"/>
  <c r="V24" i="3"/>
  <c r="V96" i="3" s="1"/>
  <c r="G25" i="3"/>
  <c r="W24" i="3"/>
  <c r="W96" i="3" s="1"/>
  <c r="H25" i="3"/>
  <c r="X24" i="3"/>
  <c r="X96" i="3" s="1"/>
  <c r="E25" i="3"/>
  <c r="U24" i="3"/>
  <c r="U96" i="3" s="1"/>
  <c r="J25" i="3"/>
  <c r="Z24" i="3"/>
  <c r="Z96" i="3" s="1"/>
  <c r="K25" i="3"/>
  <c r="AA24" i="3"/>
  <c r="AA96" i="3" s="1"/>
  <c r="R61" i="6"/>
  <c r="R30" i="10"/>
  <c r="AD585" i="3"/>
  <c r="U585" i="3"/>
  <c r="AE516" i="3"/>
  <c r="W446" i="3"/>
  <c r="AE585" i="3"/>
  <c r="Z516" i="3"/>
  <c r="AH585" i="3"/>
  <c r="AF585" i="3"/>
  <c r="AF516" i="3"/>
  <c r="X516" i="3"/>
  <c r="U446" i="3"/>
  <c r="AA516" i="3"/>
  <c r="W516" i="3"/>
  <c r="T9" i="5"/>
  <c r="T10" i="5"/>
  <c r="T11" i="5"/>
  <c r="S25" i="10"/>
  <c r="T25" i="10" s="1"/>
  <c r="U25" i="10" s="1"/>
  <c r="V25" i="10" s="1"/>
  <c r="W25" i="10" s="1"/>
  <c r="X25" i="10" s="1"/>
  <c r="Y25" i="10" s="1"/>
  <c r="Z25" i="10" s="1"/>
  <c r="AA25" i="10" s="1"/>
  <c r="AB25" i="10" s="1"/>
  <c r="AC25" i="10" s="1"/>
  <c r="AD25" i="10" s="1"/>
  <c r="AE25" i="10" s="1"/>
  <c r="AF25" i="10" s="1"/>
  <c r="AG25" i="10" s="1"/>
  <c r="AH25" i="10" s="1"/>
  <c r="AI25" i="10" s="1"/>
  <c r="AJ25" i="10" s="1"/>
  <c r="AK25" i="10" s="1"/>
  <c r="AL25" i="10" s="1"/>
  <c r="AM25" i="10" s="1"/>
  <c r="AN25" i="10" s="1"/>
  <c r="AO25" i="10" s="1"/>
  <c r="AP25" i="10" s="1"/>
  <c r="AQ25" i="10" s="1"/>
  <c r="AR25" i="10" s="1"/>
  <c r="AS25" i="10" s="1"/>
  <c r="AT25" i="10" s="1"/>
  <c r="I586" i="3"/>
  <c r="AA446" i="3"/>
  <c r="AE446" i="3"/>
  <c r="X446" i="3"/>
  <c r="K237" i="3"/>
  <c r="T8" i="5"/>
  <c r="E29" i="8"/>
  <c r="J447" i="3"/>
  <c r="AF446" i="3"/>
  <c r="U516" i="3"/>
  <c r="Z446" i="3"/>
  <c r="AD516" i="3"/>
  <c r="F237" i="3"/>
  <c r="AE24" i="3"/>
  <c r="AE96" i="3" s="1"/>
  <c r="G96" i="3"/>
  <c r="G238" i="3" s="1"/>
  <c r="F96" i="3"/>
  <c r="F168" i="3" s="1"/>
  <c r="AD24" i="3"/>
  <c r="AD96" i="3" s="1"/>
  <c r="J96" i="3"/>
  <c r="J238" i="3" s="1"/>
  <c r="AH24" i="3"/>
  <c r="AH96" i="3" s="1"/>
  <c r="H132" i="3"/>
  <c r="H343" i="3" s="1"/>
  <c r="H483" i="3" s="1"/>
  <c r="AF60" i="3"/>
  <c r="AF132" i="3" s="1"/>
  <c r="X60" i="3"/>
  <c r="X132" i="3" s="1"/>
  <c r="I96" i="3"/>
  <c r="I168" i="3" s="1"/>
  <c r="AG24" i="3"/>
  <c r="AG96" i="3" s="1"/>
  <c r="AI24" i="3"/>
  <c r="AI96" i="3" s="1"/>
  <c r="K96" i="3"/>
  <c r="K168" i="3" s="1"/>
  <c r="H96" i="3"/>
  <c r="H168" i="3" s="1"/>
  <c r="AF24" i="3"/>
  <c r="AF96" i="3" s="1"/>
  <c r="F132" i="3"/>
  <c r="F413" i="3" s="1"/>
  <c r="AD60" i="3"/>
  <c r="AD132" i="3" s="1"/>
  <c r="V60" i="3"/>
  <c r="V132" i="3" s="1"/>
  <c r="J132" i="3"/>
  <c r="J343" i="3" s="1"/>
  <c r="AH60" i="3"/>
  <c r="AH132" i="3" s="1"/>
  <c r="Z60" i="3"/>
  <c r="Z132" i="3" s="1"/>
  <c r="E96" i="3"/>
  <c r="E168" i="3" s="1"/>
  <c r="AC24" i="3"/>
  <c r="AC96" i="3" s="1"/>
  <c r="E132" i="3"/>
  <c r="E343" i="3" s="1"/>
  <c r="E483" i="3" s="1"/>
  <c r="AC60" i="3"/>
  <c r="AC132" i="3" s="1"/>
  <c r="U60" i="3"/>
  <c r="U132" i="3" s="1"/>
  <c r="I132" i="3"/>
  <c r="I274" i="3" s="1"/>
  <c r="AG60" i="3"/>
  <c r="AG132" i="3" s="1"/>
  <c r="Y60" i="3"/>
  <c r="Y132" i="3" s="1"/>
  <c r="AE60" i="3"/>
  <c r="AE132" i="3" s="1"/>
  <c r="W60" i="3"/>
  <c r="W132" i="3" s="1"/>
  <c r="G132" i="3"/>
  <c r="G343" i="3" s="1"/>
  <c r="G483" i="3" s="1"/>
  <c r="AI60" i="3"/>
  <c r="AI132" i="3" s="1"/>
  <c r="K132" i="3"/>
  <c r="K343" i="3" s="1"/>
  <c r="K483" i="3" s="1"/>
  <c r="AA60" i="3"/>
  <c r="AA132" i="3" s="1"/>
  <c r="E342" i="3"/>
  <c r="E482" i="3" s="1"/>
  <c r="E377" i="3"/>
  <c r="F412" i="3"/>
  <c r="F552" i="3" s="1"/>
  <c r="F307" i="3"/>
  <c r="F447" i="3" s="1"/>
  <c r="H273" i="3"/>
  <c r="H377" i="3"/>
  <c r="K273" i="3"/>
  <c r="K377" i="3"/>
  <c r="G273" i="3"/>
  <c r="G377" i="3"/>
  <c r="I342" i="3"/>
  <c r="I482" i="3" s="1"/>
  <c r="I377" i="3"/>
  <c r="AH516" i="3"/>
  <c r="AI446" i="3"/>
  <c r="AC167" i="3"/>
  <c r="AC237" i="3"/>
  <c r="W167" i="3"/>
  <c r="W237" i="3"/>
  <c r="AD167" i="3"/>
  <c r="AD237" i="3"/>
  <c r="AA167" i="3"/>
  <c r="AA237" i="3"/>
  <c r="AG167" i="3"/>
  <c r="AG237" i="3"/>
  <c r="Z167" i="3"/>
  <c r="Z237" i="3"/>
  <c r="AF167" i="3"/>
  <c r="AF237" i="3"/>
  <c r="AI203" i="3"/>
  <c r="AI307" i="3"/>
  <c r="AI377" i="3"/>
  <c r="AI342" i="3"/>
  <c r="AI482" i="3" s="1"/>
  <c r="AI273" i="3"/>
  <c r="AI412" i="3"/>
  <c r="AI552" i="3" s="1"/>
  <c r="AH203" i="3"/>
  <c r="AH307" i="3"/>
  <c r="AH377" i="3"/>
  <c r="AH412" i="3"/>
  <c r="AH552" i="3" s="1"/>
  <c r="AH273" i="3"/>
  <c r="AH342" i="3"/>
  <c r="AH482" i="3" s="1"/>
  <c r="X203" i="3"/>
  <c r="X307" i="3"/>
  <c r="X377" i="3"/>
  <c r="X273" i="3"/>
  <c r="X412" i="3"/>
  <c r="X552" i="3" s="1"/>
  <c r="X342" i="3"/>
  <c r="X482" i="3" s="1"/>
  <c r="AG203" i="3"/>
  <c r="AG377" i="3"/>
  <c r="AG307" i="3"/>
  <c r="AG273" i="3"/>
  <c r="AG412" i="3"/>
  <c r="AG552" i="3" s="1"/>
  <c r="AG342" i="3"/>
  <c r="AG482" i="3" s="1"/>
  <c r="AD203" i="3"/>
  <c r="AD307" i="3"/>
  <c r="AD377" i="3"/>
  <c r="AD412" i="3"/>
  <c r="AD552" i="3" s="1"/>
  <c r="AD273" i="3"/>
  <c r="AD342" i="3"/>
  <c r="AD482" i="3" s="1"/>
  <c r="W203" i="3"/>
  <c r="W307" i="3"/>
  <c r="W377" i="3"/>
  <c r="W273" i="3"/>
  <c r="W342" i="3"/>
  <c r="W482" i="3" s="1"/>
  <c r="W412" i="3"/>
  <c r="W552" i="3" s="1"/>
  <c r="AE203" i="3"/>
  <c r="AE307" i="3"/>
  <c r="AE377" i="3"/>
  <c r="AE342" i="3"/>
  <c r="AE482" i="3" s="1"/>
  <c r="AE273" i="3"/>
  <c r="AE412" i="3"/>
  <c r="AE552" i="3" s="1"/>
  <c r="U167" i="3"/>
  <c r="U237" i="3"/>
  <c r="AE167" i="3"/>
  <c r="AE237" i="3"/>
  <c r="V167" i="3"/>
  <c r="V237" i="3"/>
  <c r="AI167" i="3"/>
  <c r="AI237" i="3"/>
  <c r="Y167" i="3"/>
  <c r="Y237" i="3"/>
  <c r="AH167" i="3"/>
  <c r="AH237" i="3"/>
  <c r="X167" i="3"/>
  <c r="X237" i="3"/>
  <c r="AA203" i="3"/>
  <c r="AA307" i="3"/>
  <c r="AA377" i="3"/>
  <c r="AA273" i="3"/>
  <c r="AA342" i="3"/>
  <c r="AA482" i="3" s="1"/>
  <c r="AA412" i="3"/>
  <c r="AA552" i="3" s="1"/>
  <c r="Z203" i="3"/>
  <c r="Z307" i="3"/>
  <c r="Z377" i="3"/>
  <c r="Z342" i="3"/>
  <c r="Z482" i="3" s="1"/>
  <c r="Z273" i="3"/>
  <c r="Z412" i="3"/>
  <c r="Z552" i="3" s="1"/>
  <c r="AF203" i="3"/>
  <c r="AF307" i="3"/>
  <c r="AF377" i="3"/>
  <c r="AF273" i="3"/>
  <c r="AF342" i="3"/>
  <c r="AF482" i="3" s="1"/>
  <c r="AF412" i="3"/>
  <c r="AF552" i="3" s="1"/>
  <c r="Y203" i="3"/>
  <c r="Y377" i="3"/>
  <c r="Y307" i="3"/>
  <c r="Y412" i="3"/>
  <c r="Y552" i="3" s="1"/>
  <c r="Y273" i="3"/>
  <c r="Y342" i="3"/>
  <c r="Y482" i="3" s="1"/>
  <c r="U203" i="3"/>
  <c r="U377" i="3"/>
  <c r="U307" i="3"/>
  <c r="U412" i="3"/>
  <c r="U552" i="3" s="1"/>
  <c r="U273" i="3"/>
  <c r="U342" i="3"/>
  <c r="U482" i="3" s="1"/>
  <c r="AC203" i="3"/>
  <c r="AC377" i="3"/>
  <c r="AC307" i="3"/>
  <c r="AC273" i="3"/>
  <c r="AC412" i="3"/>
  <c r="AC552" i="3" s="1"/>
  <c r="AC342" i="3"/>
  <c r="AC482" i="3" s="1"/>
  <c r="V203" i="3"/>
  <c r="V307" i="3"/>
  <c r="V377" i="3"/>
  <c r="V342" i="3"/>
  <c r="V482" i="3" s="1"/>
  <c r="V273" i="3"/>
  <c r="V412" i="3"/>
  <c r="V552" i="3" s="1"/>
  <c r="AC516" i="3"/>
  <c r="S4" i="10"/>
  <c r="S3" i="10"/>
  <c r="K3" i="9"/>
  <c r="K20" i="9" s="1"/>
  <c r="L12" i="8"/>
  <c r="F10" i="9"/>
  <c r="F11" i="9" s="1"/>
  <c r="L6" i="8"/>
  <c r="K9" i="9" s="1"/>
  <c r="G19" i="8"/>
  <c r="F20" i="8"/>
  <c r="T582" i="3"/>
  <c r="L583" i="3"/>
  <c r="AB582" i="3"/>
  <c r="AJ582" i="3"/>
  <c r="K615" i="3"/>
  <c r="J615" i="3"/>
  <c r="F615" i="3"/>
  <c r="H615" i="3"/>
  <c r="I615" i="3"/>
  <c r="G615" i="3"/>
  <c r="E615" i="3"/>
  <c r="L614" i="3"/>
  <c r="S2" i="5"/>
  <c r="R3" i="5"/>
  <c r="L8" i="8"/>
  <c r="L4" i="8"/>
  <c r="K6" i="9" s="1"/>
  <c r="L3" i="8"/>
  <c r="M7" i="8"/>
  <c r="S3" i="6"/>
  <c r="S74" i="6"/>
  <c r="S29" i="6"/>
  <c r="S98" i="6"/>
  <c r="S17" i="6"/>
  <c r="S2" i="6"/>
  <c r="S25" i="6"/>
  <c r="T23" i="6" s="1"/>
  <c r="S110" i="6"/>
  <c r="S41" i="6"/>
  <c r="S86" i="6"/>
  <c r="T4" i="6"/>
  <c r="S56" i="6"/>
  <c r="R114" i="6"/>
  <c r="T23" i="5"/>
  <c r="U23" i="5" s="1"/>
  <c r="S4" i="7"/>
  <c r="R3" i="7"/>
  <c r="R16" i="7" s="1"/>
  <c r="T13" i="5"/>
  <c r="T34" i="5"/>
  <c r="U12" i="5"/>
  <c r="R39" i="10"/>
  <c r="U3" i="4"/>
  <c r="T4" i="4"/>
  <c r="H413" i="3" l="1"/>
  <c r="J483" i="3"/>
  <c r="H274" i="3"/>
  <c r="H204" i="3"/>
  <c r="H378" i="3"/>
  <c r="H308" i="3"/>
  <c r="H448" i="3" s="1"/>
  <c r="I343" i="3"/>
  <c r="I483" i="3" s="1"/>
  <c r="I517" i="3"/>
  <c r="I587" i="3" s="1"/>
  <c r="AG586" i="3"/>
  <c r="G517" i="3"/>
  <c r="F553" i="3"/>
  <c r="V586" i="3"/>
  <c r="AH586" i="3"/>
  <c r="J517" i="3"/>
  <c r="J587" i="3" s="1"/>
  <c r="Y586" i="3"/>
  <c r="F378" i="3"/>
  <c r="K517" i="3"/>
  <c r="K587" i="3" s="1"/>
  <c r="U447" i="3"/>
  <c r="K238" i="3"/>
  <c r="Z586" i="3"/>
  <c r="E517" i="3"/>
  <c r="E587" i="3" s="1"/>
  <c r="I413" i="3"/>
  <c r="I553" i="3" s="1"/>
  <c r="F238" i="3"/>
  <c r="H517" i="3"/>
  <c r="H587" i="3" s="1"/>
  <c r="AD586" i="3"/>
  <c r="L17" i="8"/>
  <c r="L16" i="8"/>
  <c r="L15" i="8"/>
  <c r="E12" i="18" s="1"/>
  <c r="L14" i="8"/>
  <c r="F308" i="3"/>
  <c r="F448" i="3" s="1"/>
  <c r="I308" i="3"/>
  <c r="I448" i="3" s="1"/>
  <c r="F204" i="3"/>
  <c r="F343" i="3"/>
  <c r="F483" i="3" s="1"/>
  <c r="I378" i="3"/>
  <c r="F274" i="3"/>
  <c r="E238" i="3"/>
  <c r="AI586" i="3"/>
  <c r="F517" i="3"/>
  <c r="F587" i="3" s="1"/>
  <c r="I204" i="3"/>
  <c r="X586" i="3"/>
  <c r="G274" i="3"/>
  <c r="G587" i="3"/>
  <c r="R49" i="6"/>
  <c r="S49" i="6" s="1"/>
  <c r="T47" i="6" s="1"/>
  <c r="AA586" i="3"/>
  <c r="AE586" i="3"/>
  <c r="AA447" i="3"/>
  <c r="AC586" i="3"/>
  <c r="R50" i="6"/>
  <c r="S61" i="6"/>
  <c r="U517" i="3"/>
  <c r="R94" i="6"/>
  <c r="Y517" i="3"/>
  <c r="E204" i="3"/>
  <c r="Z517" i="3"/>
  <c r="AA517" i="3"/>
  <c r="J274" i="3"/>
  <c r="L18" i="8"/>
  <c r="G10" i="9"/>
  <c r="G11" i="9" s="1"/>
  <c r="S118" i="6"/>
  <c r="G378" i="3"/>
  <c r="G518" i="3" s="1"/>
  <c r="G168" i="3"/>
  <c r="J378" i="3"/>
  <c r="J518" i="3" s="1"/>
  <c r="H238" i="3"/>
  <c r="W517" i="3"/>
  <c r="AF517" i="3"/>
  <c r="AD517" i="3"/>
  <c r="G413" i="3"/>
  <c r="G553" i="3" s="1"/>
  <c r="G204" i="3"/>
  <c r="J168" i="3"/>
  <c r="AI447" i="3"/>
  <c r="E413" i="3"/>
  <c r="E553" i="3" s="1"/>
  <c r="E274" i="3"/>
  <c r="J204" i="3"/>
  <c r="K204" i="3"/>
  <c r="I238" i="3"/>
  <c r="K26" i="3"/>
  <c r="AA25" i="3"/>
  <c r="AA97" i="3" s="1"/>
  <c r="J26" i="3"/>
  <c r="Z25" i="3"/>
  <c r="Z97" i="3" s="1"/>
  <c r="E26" i="3"/>
  <c r="U25" i="3"/>
  <c r="U97" i="3" s="1"/>
  <c r="H26" i="3"/>
  <c r="X25" i="3"/>
  <c r="X97" i="3" s="1"/>
  <c r="G26" i="3"/>
  <c r="W25" i="3"/>
  <c r="W97" i="3" s="1"/>
  <c r="F26" i="3"/>
  <c r="V25" i="3"/>
  <c r="V97" i="3" s="1"/>
  <c r="I26" i="3"/>
  <c r="Y25" i="3"/>
  <c r="Y97" i="3" s="1"/>
  <c r="G308" i="3"/>
  <c r="E308" i="3"/>
  <c r="E448" i="3" s="1"/>
  <c r="E378" i="3"/>
  <c r="J413" i="3"/>
  <c r="J553" i="3" s="1"/>
  <c r="J308" i="3"/>
  <c r="K378" i="3"/>
  <c r="K518" i="3" s="1"/>
  <c r="K274" i="3"/>
  <c r="S30" i="10"/>
  <c r="U586" i="3"/>
  <c r="AF586" i="3"/>
  <c r="V447" i="3"/>
  <c r="X517" i="3"/>
  <c r="AH447" i="3"/>
  <c r="AG517" i="3"/>
  <c r="AE517" i="3"/>
  <c r="Z447" i="3"/>
  <c r="W447" i="3"/>
  <c r="V517" i="3"/>
  <c r="AC447" i="3"/>
  <c r="H553" i="3"/>
  <c r="X447" i="3"/>
  <c r="W586" i="3"/>
  <c r="AC517" i="3"/>
  <c r="U9" i="5"/>
  <c r="U10" i="5"/>
  <c r="U11" i="5"/>
  <c r="U8" i="5"/>
  <c r="F29" i="8"/>
  <c r="Y447" i="3"/>
  <c r="AE447" i="3"/>
  <c r="AH517" i="3"/>
  <c r="AI517" i="3"/>
  <c r="AF447" i="3"/>
  <c r="AG447" i="3"/>
  <c r="AD447" i="3"/>
  <c r="K133" i="3"/>
  <c r="K275" i="3" s="1"/>
  <c r="AI61" i="3"/>
  <c r="AI133" i="3" s="1"/>
  <c r="AA61" i="3"/>
  <c r="AA133" i="3" s="1"/>
  <c r="G133" i="3"/>
  <c r="G275" i="3" s="1"/>
  <c r="AE61" i="3"/>
  <c r="AE133" i="3" s="1"/>
  <c r="W61" i="3"/>
  <c r="W133" i="3" s="1"/>
  <c r="I133" i="3"/>
  <c r="I275" i="3" s="1"/>
  <c r="AG61" i="3"/>
  <c r="AG133" i="3" s="1"/>
  <c r="Y61" i="3"/>
  <c r="Y133" i="3" s="1"/>
  <c r="E133" i="3"/>
  <c r="E275" i="3" s="1"/>
  <c r="AC61" i="3"/>
  <c r="AC133" i="3" s="1"/>
  <c r="U61" i="3"/>
  <c r="U133" i="3" s="1"/>
  <c r="E97" i="3"/>
  <c r="E239" i="3" s="1"/>
  <c r="AC25" i="3"/>
  <c r="AC97" i="3" s="1"/>
  <c r="J133" i="3"/>
  <c r="J275" i="3" s="1"/>
  <c r="AH61" i="3"/>
  <c r="AH133" i="3" s="1"/>
  <c r="Z61" i="3"/>
  <c r="Z133" i="3" s="1"/>
  <c r="F133" i="3"/>
  <c r="F275" i="3" s="1"/>
  <c r="AD61" i="3"/>
  <c r="AD133" i="3" s="1"/>
  <c r="V61" i="3"/>
  <c r="V133" i="3" s="1"/>
  <c r="AF25" i="3"/>
  <c r="AF97" i="3" s="1"/>
  <c r="H97" i="3"/>
  <c r="H239" i="3" s="1"/>
  <c r="K97" i="3"/>
  <c r="K239" i="3" s="1"/>
  <c r="AI25" i="3"/>
  <c r="AI97" i="3" s="1"/>
  <c r="I97" i="3"/>
  <c r="I239" i="3" s="1"/>
  <c r="AG25" i="3"/>
  <c r="AG97" i="3" s="1"/>
  <c r="AF61" i="3"/>
  <c r="AF133" i="3" s="1"/>
  <c r="X61" i="3"/>
  <c r="X133" i="3" s="1"/>
  <c r="H133" i="3"/>
  <c r="H344" i="3" s="1"/>
  <c r="J97" i="3"/>
  <c r="J239" i="3" s="1"/>
  <c r="AH25" i="3"/>
  <c r="AH97" i="3" s="1"/>
  <c r="F97" i="3"/>
  <c r="F239" i="3" s="1"/>
  <c r="AD25" i="3"/>
  <c r="AD97" i="3" s="1"/>
  <c r="G97" i="3"/>
  <c r="G239" i="3" s="1"/>
  <c r="AE25" i="3"/>
  <c r="AE97" i="3" s="1"/>
  <c r="K413" i="3"/>
  <c r="K553" i="3" s="1"/>
  <c r="K308" i="3"/>
  <c r="K448" i="3" s="1"/>
  <c r="Z168" i="3"/>
  <c r="Z238" i="3"/>
  <c r="AI168" i="3"/>
  <c r="AI238" i="3"/>
  <c r="W168" i="3"/>
  <c r="W238" i="3"/>
  <c r="AF168" i="3"/>
  <c r="AF238" i="3"/>
  <c r="Y168" i="3"/>
  <c r="Y238" i="3"/>
  <c r="AD168" i="3"/>
  <c r="AD238" i="3"/>
  <c r="U168" i="3"/>
  <c r="U238" i="3"/>
  <c r="W274" i="3"/>
  <c r="W343" i="3"/>
  <c r="W483" i="3" s="1"/>
  <c r="W204" i="3"/>
  <c r="W378" i="3"/>
  <c r="W413" i="3"/>
  <c r="W553" i="3" s="1"/>
  <c r="W308" i="3"/>
  <c r="AC274" i="3"/>
  <c r="AC343" i="3"/>
  <c r="AC483" i="3" s="1"/>
  <c r="AC204" i="3"/>
  <c r="AC308" i="3"/>
  <c r="AC378" i="3"/>
  <c r="AC413" i="3"/>
  <c r="AC553" i="3" s="1"/>
  <c r="X274" i="3"/>
  <c r="X343" i="3"/>
  <c r="X483" i="3" s="1"/>
  <c r="X204" i="3"/>
  <c r="X308" i="3"/>
  <c r="X378" i="3"/>
  <c r="X413" i="3"/>
  <c r="X553" i="3" s="1"/>
  <c r="AF274" i="3"/>
  <c r="AF343" i="3"/>
  <c r="AF483" i="3" s="1"/>
  <c r="AF204" i="3"/>
  <c r="AF378" i="3"/>
  <c r="AF413" i="3"/>
  <c r="AF553" i="3" s="1"/>
  <c r="AF308" i="3"/>
  <c r="AI274" i="3"/>
  <c r="AI343" i="3"/>
  <c r="AI483" i="3" s="1"/>
  <c r="AI204" i="3"/>
  <c r="AI378" i="3"/>
  <c r="AI413" i="3"/>
  <c r="AI553" i="3" s="1"/>
  <c r="AI308" i="3"/>
  <c r="AG274" i="3"/>
  <c r="AG343" i="3"/>
  <c r="AG483" i="3" s="1"/>
  <c r="AG204" i="3"/>
  <c r="AG308" i="3"/>
  <c r="AG378" i="3"/>
  <c r="AG413" i="3"/>
  <c r="AG553" i="3" s="1"/>
  <c r="AH274" i="3"/>
  <c r="AH343" i="3"/>
  <c r="AH483" i="3" s="1"/>
  <c r="AH204" i="3"/>
  <c r="AH308" i="3"/>
  <c r="AH378" i="3"/>
  <c r="AH413" i="3"/>
  <c r="AH553" i="3" s="1"/>
  <c r="AH168" i="3"/>
  <c r="AH238" i="3"/>
  <c r="AA168" i="3"/>
  <c r="AA238" i="3"/>
  <c r="AE168" i="3"/>
  <c r="AE238" i="3"/>
  <c r="X168" i="3"/>
  <c r="X238" i="3"/>
  <c r="AG168" i="3"/>
  <c r="AG238" i="3"/>
  <c r="V168" i="3"/>
  <c r="V238" i="3"/>
  <c r="AC168" i="3"/>
  <c r="AC238" i="3"/>
  <c r="AE274" i="3"/>
  <c r="AE343" i="3"/>
  <c r="AE483" i="3" s="1"/>
  <c r="AE204" i="3"/>
  <c r="AE378" i="3"/>
  <c r="AE413" i="3"/>
  <c r="AE553" i="3" s="1"/>
  <c r="AE308" i="3"/>
  <c r="V274" i="3"/>
  <c r="V343" i="3"/>
  <c r="V483" i="3" s="1"/>
  <c r="V204" i="3"/>
  <c r="V378" i="3"/>
  <c r="V413" i="3"/>
  <c r="V553" i="3" s="1"/>
  <c r="V308" i="3"/>
  <c r="AD274" i="3"/>
  <c r="AD343" i="3"/>
  <c r="AD483" i="3" s="1"/>
  <c r="AD204" i="3"/>
  <c r="AD308" i="3"/>
  <c r="AD378" i="3"/>
  <c r="AD413" i="3"/>
  <c r="AD553" i="3" s="1"/>
  <c r="U274" i="3"/>
  <c r="U343" i="3"/>
  <c r="U483" i="3" s="1"/>
  <c r="U204" i="3"/>
  <c r="U308" i="3"/>
  <c r="U378" i="3"/>
  <c r="U413" i="3"/>
  <c r="U553" i="3" s="1"/>
  <c r="AA274" i="3"/>
  <c r="AA343" i="3"/>
  <c r="AA483" i="3" s="1"/>
  <c r="AA204" i="3"/>
  <c r="AA378" i="3"/>
  <c r="AA413" i="3"/>
  <c r="AA553" i="3" s="1"/>
  <c r="AA308" i="3"/>
  <c r="Y274" i="3"/>
  <c r="Y343" i="3"/>
  <c r="Y483" i="3" s="1"/>
  <c r="Y204" i="3"/>
  <c r="Y308" i="3"/>
  <c r="Y378" i="3"/>
  <c r="Y413" i="3"/>
  <c r="Y553" i="3" s="1"/>
  <c r="Z274" i="3"/>
  <c r="Z343" i="3"/>
  <c r="Z483" i="3" s="1"/>
  <c r="Z204" i="3"/>
  <c r="Z378" i="3"/>
  <c r="Z413" i="3"/>
  <c r="Z553" i="3" s="1"/>
  <c r="Z308" i="3"/>
  <c r="T4" i="10"/>
  <c r="T3" i="10"/>
  <c r="L3" i="9"/>
  <c r="L20" i="9" s="1"/>
  <c r="M12" i="8"/>
  <c r="M6" i="8"/>
  <c r="L9" i="9" s="1"/>
  <c r="G20" i="8"/>
  <c r="L584" i="3"/>
  <c r="AB583" i="3"/>
  <c r="AJ583" i="3"/>
  <c r="T583" i="3"/>
  <c r="J616" i="3"/>
  <c r="I616" i="3"/>
  <c r="H616" i="3"/>
  <c r="G616" i="3"/>
  <c r="K616" i="3"/>
  <c r="E616" i="3"/>
  <c r="F616" i="3"/>
  <c r="L615" i="3"/>
  <c r="J10" i="8" s="1"/>
  <c r="C7" i="18" s="1"/>
  <c r="T2" i="5"/>
  <c r="S3" i="5"/>
  <c r="M8" i="8"/>
  <c r="U34" i="5"/>
  <c r="V12" i="5"/>
  <c r="U13" i="5"/>
  <c r="T4" i="7"/>
  <c r="S3" i="7"/>
  <c r="S16" i="7" s="1"/>
  <c r="V23" i="5"/>
  <c r="S114" i="6"/>
  <c r="S39" i="10"/>
  <c r="T110" i="6"/>
  <c r="T86" i="6"/>
  <c r="T41" i="6"/>
  <c r="T56" i="6"/>
  <c r="T17" i="6"/>
  <c r="T25" i="6"/>
  <c r="U23" i="6" s="1"/>
  <c r="U4" i="6"/>
  <c r="T98" i="6"/>
  <c r="T74" i="6"/>
  <c r="T2" i="6"/>
  <c r="T29" i="6"/>
  <c r="T3" i="6"/>
  <c r="M4" i="8"/>
  <c r="L6" i="9" s="1"/>
  <c r="M3" i="8"/>
  <c r="N7" i="8"/>
  <c r="V3" i="4"/>
  <c r="U4" i="4"/>
  <c r="H484" i="3" l="1"/>
  <c r="H518" i="3"/>
  <c r="H588" i="3" s="1"/>
  <c r="J13" i="8"/>
  <c r="I6" i="13"/>
  <c r="F518" i="3"/>
  <c r="F588" i="3" s="1"/>
  <c r="K379" i="3"/>
  <c r="K519" i="3" s="1"/>
  <c r="K205" i="3"/>
  <c r="K344" i="3"/>
  <c r="K484" i="3" s="1"/>
  <c r="J205" i="3"/>
  <c r="V587" i="3"/>
  <c r="U587" i="3"/>
  <c r="H275" i="3"/>
  <c r="AD518" i="3"/>
  <c r="H205" i="3"/>
  <c r="H379" i="3"/>
  <c r="H519" i="3" s="1"/>
  <c r="J309" i="3"/>
  <c r="Z587" i="3"/>
  <c r="I518" i="3"/>
  <c r="I588" i="3" s="1"/>
  <c r="M17" i="8"/>
  <c r="M14" i="8"/>
  <c r="M15" i="8"/>
  <c r="F12" i="18" s="1"/>
  <c r="M16" i="8"/>
  <c r="F309" i="3"/>
  <c r="E344" i="3"/>
  <c r="E484" i="3" s="1"/>
  <c r="F344" i="3"/>
  <c r="F484" i="3" s="1"/>
  <c r="E518" i="3"/>
  <c r="E588" i="3" s="1"/>
  <c r="I379" i="3"/>
  <c r="I519" i="3" s="1"/>
  <c r="E169" i="3"/>
  <c r="J344" i="3"/>
  <c r="J484" i="3" s="1"/>
  <c r="I205" i="3"/>
  <c r="G169" i="3"/>
  <c r="I344" i="3"/>
  <c r="I484" i="3" s="1"/>
  <c r="F414" i="3"/>
  <c r="F554" i="3" s="1"/>
  <c r="AA587" i="3"/>
  <c r="G379" i="3"/>
  <c r="G519" i="3" s="1"/>
  <c r="I169" i="3"/>
  <c r="G205" i="3"/>
  <c r="G344" i="3"/>
  <c r="G484" i="3" s="1"/>
  <c r="AD587" i="3"/>
  <c r="AC518" i="3"/>
  <c r="X587" i="3"/>
  <c r="J448" i="3"/>
  <c r="J588" i="3" s="1"/>
  <c r="AA518" i="3"/>
  <c r="U448" i="3"/>
  <c r="AG587" i="3"/>
  <c r="AE518" i="3"/>
  <c r="AG518" i="3"/>
  <c r="AF587" i="3"/>
  <c r="Y587" i="3"/>
  <c r="G448" i="3"/>
  <c r="G588" i="3" s="1"/>
  <c r="H19" i="8"/>
  <c r="H20" i="8" s="1"/>
  <c r="J169" i="3"/>
  <c r="E379" i="3"/>
  <c r="E519" i="3" s="1"/>
  <c r="E205" i="3"/>
  <c r="AE587" i="3"/>
  <c r="T118" i="6"/>
  <c r="T106" i="6"/>
  <c r="M18" i="8"/>
  <c r="S94" i="6"/>
  <c r="S106" i="6"/>
  <c r="S50" i="6"/>
  <c r="AI587" i="3"/>
  <c r="W587" i="3"/>
  <c r="I27" i="3"/>
  <c r="Y26" i="3"/>
  <c r="Y98" i="3" s="1"/>
  <c r="F27" i="3"/>
  <c r="V26" i="3"/>
  <c r="V98" i="3" s="1"/>
  <c r="G27" i="3"/>
  <c r="W26" i="3"/>
  <c r="W98" i="3" s="1"/>
  <c r="H27" i="3"/>
  <c r="X26" i="3"/>
  <c r="X98" i="3" s="1"/>
  <c r="E27" i="3"/>
  <c r="U26" i="3"/>
  <c r="U98" i="3" s="1"/>
  <c r="J27" i="3"/>
  <c r="Z26" i="3"/>
  <c r="Z98" i="3" s="1"/>
  <c r="K27" i="3"/>
  <c r="AA26" i="3"/>
  <c r="AA98" i="3" s="1"/>
  <c r="T61" i="6"/>
  <c r="AH587" i="3"/>
  <c r="AC587" i="3"/>
  <c r="AF518" i="3"/>
  <c r="Z518" i="3"/>
  <c r="AH448" i="3"/>
  <c r="AI448" i="3"/>
  <c r="V9" i="5"/>
  <c r="V10" i="5"/>
  <c r="V11" i="5"/>
  <c r="V448" i="3"/>
  <c r="H169" i="3"/>
  <c r="V518" i="3"/>
  <c r="AE448" i="3"/>
  <c r="X448" i="3"/>
  <c r="F169" i="3"/>
  <c r="W518" i="3"/>
  <c r="AI518" i="3"/>
  <c r="K169" i="3"/>
  <c r="Y518" i="3"/>
  <c r="K309" i="3"/>
  <c r="K414" i="3"/>
  <c r="K554" i="3" s="1"/>
  <c r="H309" i="3"/>
  <c r="H414" i="3"/>
  <c r="H554" i="3" s="1"/>
  <c r="U518" i="3"/>
  <c r="G309" i="3"/>
  <c r="G414" i="3"/>
  <c r="G554" i="3" s="1"/>
  <c r="AC448" i="3"/>
  <c r="AG448" i="3"/>
  <c r="J379" i="3"/>
  <c r="J519" i="3" s="1"/>
  <c r="J414" i="3"/>
  <c r="J554" i="3" s="1"/>
  <c r="I309" i="3"/>
  <c r="I414" i="3"/>
  <c r="I554" i="3" s="1"/>
  <c r="E309" i="3"/>
  <c r="E414" i="3"/>
  <c r="E554" i="3" s="1"/>
  <c r="F379" i="3"/>
  <c r="F519" i="3" s="1"/>
  <c r="F205" i="3"/>
  <c r="V8" i="5"/>
  <c r="G29" i="8"/>
  <c r="K588" i="3"/>
  <c r="AH518" i="3"/>
  <c r="X518" i="3"/>
  <c r="AD448" i="3"/>
  <c r="AF448" i="3"/>
  <c r="W448" i="3"/>
  <c r="G98" i="3"/>
  <c r="G170" i="3" s="1"/>
  <c r="AE26" i="3"/>
  <c r="AE98" i="3" s="1"/>
  <c r="F98" i="3"/>
  <c r="F170" i="3" s="1"/>
  <c r="AD26" i="3"/>
  <c r="AD98" i="3" s="1"/>
  <c r="J98" i="3"/>
  <c r="J170" i="3" s="1"/>
  <c r="AH26" i="3"/>
  <c r="AH98" i="3" s="1"/>
  <c r="H134" i="3"/>
  <c r="H206" i="3" s="1"/>
  <c r="AF62" i="3"/>
  <c r="AF134" i="3" s="1"/>
  <c r="X62" i="3"/>
  <c r="X134" i="3" s="1"/>
  <c r="AG26" i="3"/>
  <c r="AG98" i="3" s="1"/>
  <c r="I98" i="3"/>
  <c r="I240" i="3" s="1"/>
  <c r="K98" i="3"/>
  <c r="K170" i="3" s="1"/>
  <c r="AI26" i="3"/>
  <c r="AI98" i="3" s="1"/>
  <c r="H98" i="3"/>
  <c r="H170" i="3" s="1"/>
  <c r="AF26" i="3"/>
  <c r="AF98" i="3" s="1"/>
  <c r="F134" i="3"/>
  <c r="F206" i="3" s="1"/>
  <c r="AD62" i="3"/>
  <c r="AD134" i="3" s="1"/>
  <c r="V62" i="3"/>
  <c r="V134" i="3" s="1"/>
  <c r="J134" i="3"/>
  <c r="J206" i="3" s="1"/>
  <c r="AH62" i="3"/>
  <c r="AH134" i="3" s="1"/>
  <c r="Z62" i="3"/>
  <c r="Z134" i="3" s="1"/>
  <c r="AC26" i="3"/>
  <c r="AC98" i="3" s="1"/>
  <c r="E98" i="3"/>
  <c r="E170" i="3" s="1"/>
  <c r="AC62" i="3"/>
  <c r="AC134" i="3" s="1"/>
  <c r="E134" i="3"/>
  <c r="E206" i="3" s="1"/>
  <c r="U62" i="3"/>
  <c r="U134" i="3" s="1"/>
  <c r="AG62" i="3"/>
  <c r="AG134" i="3" s="1"/>
  <c r="Y62" i="3"/>
  <c r="Y134" i="3" s="1"/>
  <c r="I134" i="3"/>
  <c r="I206" i="3" s="1"/>
  <c r="G134" i="3"/>
  <c r="G206" i="3" s="1"/>
  <c r="AE62" i="3"/>
  <c r="AE134" i="3" s="1"/>
  <c r="W62" i="3"/>
  <c r="W134" i="3" s="1"/>
  <c r="K134" i="3"/>
  <c r="K206" i="3" s="1"/>
  <c r="AI62" i="3"/>
  <c r="AI134" i="3" s="1"/>
  <c r="AA62" i="3"/>
  <c r="AA134" i="3" s="1"/>
  <c r="Y448" i="3"/>
  <c r="AA448" i="3"/>
  <c r="U239" i="3"/>
  <c r="U169" i="3"/>
  <c r="AG239" i="3"/>
  <c r="AG169" i="3"/>
  <c r="AA239" i="3"/>
  <c r="AA169" i="3"/>
  <c r="AD239" i="3"/>
  <c r="AD169" i="3"/>
  <c r="X239" i="3"/>
  <c r="X169" i="3"/>
  <c r="AE239" i="3"/>
  <c r="AE169" i="3"/>
  <c r="Z239" i="3"/>
  <c r="Z169" i="3"/>
  <c r="AG275" i="3"/>
  <c r="AG344" i="3"/>
  <c r="AG484" i="3" s="1"/>
  <c r="AG414" i="3"/>
  <c r="AG554" i="3" s="1"/>
  <c r="AG205" i="3"/>
  <c r="AG379" i="3"/>
  <c r="AG309" i="3"/>
  <c r="X275" i="3"/>
  <c r="X344" i="3"/>
  <c r="X484" i="3" s="1"/>
  <c r="X414" i="3"/>
  <c r="X554" i="3" s="1"/>
  <c r="X205" i="3"/>
  <c r="X309" i="3"/>
  <c r="X379" i="3"/>
  <c r="U275" i="3"/>
  <c r="U344" i="3"/>
  <c r="U484" i="3" s="1"/>
  <c r="U414" i="3"/>
  <c r="U554" i="3" s="1"/>
  <c r="U205" i="3"/>
  <c r="U379" i="3"/>
  <c r="U309" i="3"/>
  <c r="AD275" i="3"/>
  <c r="AD344" i="3"/>
  <c r="AD484" i="3" s="1"/>
  <c r="AD414" i="3"/>
  <c r="AD554" i="3" s="1"/>
  <c r="AD205" i="3"/>
  <c r="AD309" i="3"/>
  <c r="AD379" i="3"/>
  <c r="W275" i="3"/>
  <c r="W344" i="3"/>
  <c r="W484" i="3" s="1"/>
  <c r="W414" i="3"/>
  <c r="W554" i="3" s="1"/>
  <c r="W205" i="3"/>
  <c r="W309" i="3"/>
  <c r="W379" i="3"/>
  <c r="AE344" i="3"/>
  <c r="AE484" i="3" s="1"/>
  <c r="AE275" i="3"/>
  <c r="AE414" i="3"/>
  <c r="AE554" i="3" s="1"/>
  <c r="AE205" i="3"/>
  <c r="AE309" i="3"/>
  <c r="AE379" i="3"/>
  <c r="Z344" i="3"/>
  <c r="Z275" i="3"/>
  <c r="Z414" i="3"/>
  <c r="Z554" i="3" s="1"/>
  <c r="Z205" i="3"/>
  <c r="Z309" i="3"/>
  <c r="Z379" i="3"/>
  <c r="AC239" i="3"/>
  <c r="AC169" i="3"/>
  <c r="Y239" i="3"/>
  <c r="Y169" i="3"/>
  <c r="AI239" i="3"/>
  <c r="AI169" i="3"/>
  <c r="V239" i="3"/>
  <c r="V169" i="3"/>
  <c r="AF239" i="3"/>
  <c r="AF169" i="3"/>
  <c r="W239" i="3"/>
  <c r="W169" i="3"/>
  <c r="AH239" i="3"/>
  <c r="AH169" i="3"/>
  <c r="Y275" i="3"/>
  <c r="Y344" i="3"/>
  <c r="Y484" i="3" s="1"/>
  <c r="Y414" i="3"/>
  <c r="Y554" i="3" s="1"/>
  <c r="Y205" i="3"/>
  <c r="Y379" i="3"/>
  <c r="Y309" i="3"/>
  <c r="AA275" i="3"/>
  <c r="AA344" i="3"/>
  <c r="AA484" i="3" s="1"/>
  <c r="AA414" i="3"/>
  <c r="AA554" i="3" s="1"/>
  <c r="AA205" i="3"/>
  <c r="AA309" i="3"/>
  <c r="AA379" i="3"/>
  <c r="AI344" i="3"/>
  <c r="AI484" i="3" s="1"/>
  <c r="AI275" i="3"/>
  <c r="AI414" i="3"/>
  <c r="AI554" i="3" s="1"/>
  <c r="AI205" i="3"/>
  <c r="AI309" i="3"/>
  <c r="AI379" i="3"/>
  <c r="AF275" i="3"/>
  <c r="AF344" i="3"/>
  <c r="AF484" i="3" s="1"/>
  <c r="AF414" i="3"/>
  <c r="AF554" i="3" s="1"/>
  <c r="AF205" i="3"/>
  <c r="AF309" i="3"/>
  <c r="AF379" i="3"/>
  <c r="AC275" i="3"/>
  <c r="AC344" i="3"/>
  <c r="AC484" i="3" s="1"/>
  <c r="AC205" i="3"/>
  <c r="AC414" i="3"/>
  <c r="AC554" i="3" s="1"/>
  <c r="AC379" i="3"/>
  <c r="AC309" i="3"/>
  <c r="F345" i="3"/>
  <c r="V344" i="3"/>
  <c r="V484" i="3" s="1"/>
  <c r="V275" i="3"/>
  <c r="V414" i="3"/>
  <c r="V554" i="3" s="1"/>
  <c r="V205" i="3"/>
  <c r="V309" i="3"/>
  <c r="V379" i="3"/>
  <c r="AH275" i="3"/>
  <c r="AH344" i="3"/>
  <c r="AH484" i="3" s="1"/>
  <c r="AH414" i="3"/>
  <c r="AH554" i="3" s="1"/>
  <c r="AH205" i="3"/>
  <c r="AH309" i="3"/>
  <c r="AH379" i="3"/>
  <c r="Z448" i="3"/>
  <c r="U4" i="10"/>
  <c r="U3" i="10"/>
  <c r="M3" i="9"/>
  <c r="M20" i="9" s="1"/>
  <c r="N12" i="8"/>
  <c r="H10" i="9"/>
  <c r="H11" i="9" s="1"/>
  <c r="N6" i="8"/>
  <c r="M9" i="9" s="1"/>
  <c r="L616" i="3"/>
  <c r="K10" i="8" s="1"/>
  <c r="D7" i="18" s="1"/>
  <c r="AB584" i="3"/>
  <c r="AJ584" i="3"/>
  <c r="L585" i="3"/>
  <c r="T584" i="3"/>
  <c r="G617" i="3"/>
  <c r="H617" i="3"/>
  <c r="I617" i="3"/>
  <c r="K617" i="3"/>
  <c r="J617" i="3"/>
  <c r="F617" i="3"/>
  <c r="E617" i="3"/>
  <c r="U2" i="5"/>
  <c r="T3" i="5"/>
  <c r="N8" i="8"/>
  <c r="T114" i="6"/>
  <c r="N3" i="8"/>
  <c r="N4" i="8"/>
  <c r="M6" i="9" s="1"/>
  <c r="O7" i="8"/>
  <c r="T39" i="10"/>
  <c r="U29" i="6"/>
  <c r="U110" i="6"/>
  <c r="U86" i="6"/>
  <c r="U41" i="6"/>
  <c r="U2" i="6"/>
  <c r="U25" i="6"/>
  <c r="V23" i="6" s="1"/>
  <c r="U56" i="6"/>
  <c r="U17" i="6"/>
  <c r="U98" i="6"/>
  <c r="U74" i="6"/>
  <c r="V4" i="6"/>
  <c r="U3" i="6"/>
  <c r="W23" i="5"/>
  <c r="U4" i="7"/>
  <c r="T3" i="7"/>
  <c r="T16" i="7" s="1"/>
  <c r="V34" i="5"/>
  <c r="V13" i="5"/>
  <c r="W12" i="5"/>
  <c r="W3" i="4"/>
  <c r="V4" i="4"/>
  <c r="J32" i="8" l="1"/>
  <c r="C10" i="18"/>
  <c r="AD588" i="3"/>
  <c r="F415" i="3"/>
  <c r="F555" i="3" s="1"/>
  <c r="K13" i="8"/>
  <c r="D10" i="18" s="1"/>
  <c r="J6" i="13"/>
  <c r="H345" i="3"/>
  <c r="H485" i="3" s="1"/>
  <c r="H415" i="3"/>
  <c r="H555" i="3" s="1"/>
  <c r="F310" i="3"/>
  <c r="F450" i="3" s="1"/>
  <c r="E310" i="3"/>
  <c r="E380" i="3"/>
  <c r="J449" i="3"/>
  <c r="J589" i="3" s="1"/>
  <c r="H240" i="3"/>
  <c r="U588" i="3"/>
  <c r="K240" i="3"/>
  <c r="J415" i="3"/>
  <c r="J555" i="3" s="1"/>
  <c r="E345" i="3"/>
  <c r="E485" i="3" s="1"/>
  <c r="J240" i="3"/>
  <c r="E415" i="3"/>
  <c r="E555" i="3" s="1"/>
  <c r="E276" i="3"/>
  <c r="G449" i="3"/>
  <c r="G589" i="3" s="1"/>
  <c r="F449" i="3"/>
  <c r="F589" i="3" s="1"/>
  <c r="AC588" i="3"/>
  <c r="N16" i="8"/>
  <c r="N15" i="8"/>
  <c r="G12" i="18" s="1"/>
  <c r="N14" i="8"/>
  <c r="N17" i="8"/>
  <c r="J345" i="3"/>
  <c r="J485" i="3" s="1"/>
  <c r="E449" i="3"/>
  <c r="E589" i="3" s="1"/>
  <c r="J310" i="3"/>
  <c r="J450" i="3" s="1"/>
  <c r="I449" i="3"/>
  <c r="I589" i="3" s="1"/>
  <c r="G345" i="3"/>
  <c r="G485" i="3" s="1"/>
  <c r="G240" i="3"/>
  <c r="G415" i="3"/>
  <c r="G555" i="3" s="1"/>
  <c r="G310" i="3"/>
  <c r="G450" i="3" s="1"/>
  <c r="E240" i="3"/>
  <c r="I170" i="3"/>
  <c r="AE588" i="3"/>
  <c r="H310" i="3"/>
  <c r="H450" i="3" s="1"/>
  <c r="F240" i="3"/>
  <c r="AG588" i="3"/>
  <c r="Y588" i="3"/>
  <c r="AG519" i="3"/>
  <c r="F485" i="3"/>
  <c r="AA588" i="3"/>
  <c r="V449" i="3"/>
  <c r="Z588" i="3"/>
  <c r="W449" i="3"/>
  <c r="AI588" i="3"/>
  <c r="H449" i="3"/>
  <c r="H589" i="3" s="1"/>
  <c r="V519" i="3"/>
  <c r="AF519" i="3"/>
  <c r="AA519" i="3"/>
  <c r="I19" i="8"/>
  <c r="I20" i="8" s="1"/>
  <c r="T94" i="6"/>
  <c r="T50" i="6"/>
  <c r="T49" i="6"/>
  <c r="U47" i="6" s="1"/>
  <c r="U118" i="6"/>
  <c r="U106" i="6"/>
  <c r="N18" i="8"/>
  <c r="AG449" i="3"/>
  <c r="Z519" i="3"/>
  <c r="X588" i="3"/>
  <c r="K28" i="3"/>
  <c r="AA27" i="3"/>
  <c r="AA99" i="3" s="1"/>
  <c r="J28" i="3"/>
  <c r="Z27" i="3"/>
  <c r="Z99" i="3" s="1"/>
  <c r="E28" i="3"/>
  <c r="U27" i="3"/>
  <c r="U99" i="3" s="1"/>
  <c r="H28" i="3"/>
  <c r="X27" i="3"/>
  <c r="X99" i="3" s="1"/>
  <c r="G28" i="3"/>
  <c r="W27" i="3"/>
  <c r="W99" i="3" s="1"/>
  <c r="F28" i="3"/>
  <c r="V27" i="3"/>
  <c r="V99" i="3" s="1"/>
  <c r="I28" i="3"/>
  <c r="Y27" i="3"/>
  <c r="Y99" i="3" s="1"/>
  <c r="U61" i="6"/>
  <c r="AE519" i="3"/>
  <c r="V588" i="3"/>
  <c r="X449" i="3"/>
  <c r="W588" i="3"/>
  <c r="AH588" i="3"/>
  <c r="AF588" i="3"/>
  <c r="Y519" i="3"/>
  <c r="K449" i="3"/>
  <c r="K589" i="3" s="1"/>
  <c r="U519" i="3"/>
  <c r="W9" i="5"/>
  <c r="W10" i="5"/>
  <c r="W11" i="5"/>
  <c r="AC519" i="3"/>
  <c r="I345" i="3"/>
  <c r="I485" i="3" s="1"/>
  <c r="AH519" i="3"/>
  <c r="AD519" i="3"/>
  <c r="I310" i="3"/>
  <c r="AI519" i="3"/>
  <c r="X519" i="3"/>
  <c r="W8" i="5"/>
  <c r="H29" i="8"/>
  <c r="AI449" i="3"/>
  <c r="K415" i="3"/>
  <c r="K555" i="3" s="1"/>
  <c r="I276" i="3"/>
  <c r="AC449" i="3"/>
  <c r="K345" i="3"/>
  <c r="K485" i="3" s="1"/>
  <c r="K310" i="3"/>
  <c r="K450" i="3" s="1"/>
  <c r="E450" i="3"/>
  <c r="K135" i="3"/>
  <c r="K311" i="3" s="1"/>
  <c r="AI63" i="3"/>
  <c r="AI135" i="3" s="1"/>
  <c r="AA63" i="3"/>
  <c r="AA135" i="3" s="1"/>
  <c r="G135" i="3"/>
  <c r="G311" i="3" s="1"/>
  <c r="AE63" i="3"/>
  <c r="AE135" i="3" s="1"/>
  <c r="W63" i="3"/>
  <c r="W135" i="3" s="1"/>
  <c r="I135" i="3"/>
  <c r="I311" i="3" s="1"/>
  <c r="AG63" i="3"/>
  <c r="AG135" i="3" s="1"/>
  <c r="Y63" i="3"/>
  <c r="Y135" i="3" s="1"/>
  <c r="E135" i="3"/>
  <c r="E311" i="3" s="1"/>
  <c r="AC63" i="3"/>
  <c r="AC135" i="3" s="1"/>
  <c r="U63" i="3"/>
  <c r="U135" i="3" s="1"/>
  <c r="E99" i="3"/>
  <c r="E241" i="3" s="1"/>
  <c r="AC27" i="3"/>
  <c r="AC99" i="3" s="1"/>
  <c r="AH63" i="3"/>
  <c r="AH135" i="3" s="1"/>
  <c r="Z63" i="3"/>
  <c r="Z135" i="3" s="1"/>
  <c r="J135" i="3"/>
  <c r="J381" i="3" s="1"/>
  <c r="AD63" i="3"/>
  <c r="AD135" i="3" s="1"/>
  <c r="F135" i="3"/>
  <c r="F381" i="3" s="1"/>
  <c r="V63" i="3"/>
  <c r="V135" i="3" s="1"/>
  <c r="H99" i="3"/>
  <c r="H241" i="3" s="1"/>
  <c r="AF27" i="3"/>
  <c r="AF99" i="3" s="1"/>
  <c r="K99" i="3"/>
  <c r="K241" i="3" s="1"/>
  <c r="AI27" i="3"/>
  <c r="AI99" i="3" s="1"/>
  <c r="I99" i="3"/>
  <c r="I241" i="3" s="1"/>
  <c r="AG27" i="3"/>
  <c r="AG99" i="3" s="1"/>
  <c r="H135" i="3"/>
  <c r="H311" i="3" s="1"/>
  <c r="AF63" i="3"/>
  <c r="AF135" i="3" s="1"/>
  <c r="X63" i="3"/>
  <c r="X135" i="3" s="1"/>
  <c r="AH27" i="3"/>
  <c r="AH99" i="3" s="1"/>
  <c r="J99" i="3"/>
  <c r="J241" i="3" s="1"/>
  <c r="AD27" i="3"/>
  <c r="AD99" i="3" s="1"/>
  <c r="F99" i="3"/>
  <c r="F241" i="3" s="1"/>
  <c r="G99" i="3"/>
  <c r="G241" i="3" s="1"/>
  <c r="AE27" i="3"/>
  <c r="AE99" i="3" s="1"/>
  <c r="J276" i="3"/>
  <c r="J380" i="3"/>
  <c r="G276" i="3"/>
  <c r="G380" i="3"/>
  <c r="F276" i="3"/>
  <c r="F380" i="3"/>
  <c r="H276" i="3"/>
  <c r="H380" i="3"/>
  <c r="K276" i="3"/>
  <c r="K380" i="3"/>
  <c r="K520" i="3" s="1"/>
  <c r="I415" i="3"/>
  <c r="I555" i="3" s="1"/>
  <c r="I380" i="3"/>
  <c r="I520" i="3" s="1"/>
  <c r="AF449" i="3"/>
  <c r="Y449" i="3"/>
  <c r="W519" i="3"/>
  <c r="AE449" i="3"/>
  <c r="AD449" i="3"/>
  <c r="AA449" i="3"/>
  <c r="U449" i="3"/>
  <c r="AH449" i="3"/>
  <c r="Z240" i="3"/>
  <c r="Z170" i="3"/>
  <c r="AF240" i="3"/>
  <c r="AF170" i="3"/>
  <c r="Y170" i="3"/>
  <c r="Y240" i="3"/>
  <c r="AE240" i="3"/>
  <c r="AE170" i="3"/>
  <c r="V240" i="3"/>
  <c r="V170" i="3"/>
  <c r="AI240" i="3"/>
  <c r="AI170" i="3"/>
  <c r="U170" i="3"/>
  <c r="U240" i="3"/>
  <c r="W206" i="3"/>
  <c r="W310" i="3"/>
  <c r="W380" i="3"/>
  <c r="W276" i="3"/>
  <c r="W415" i="3"/>
  <c r="W555" i="3" s="1"/>
  <c r="W345" i="3"/>
  <c r="W485" i="3" s="1"/>
  <c r="V206" i="3"/>
  <c r="V310" i="3"/>
  <c r="V380" i="3"/>
  <c r="V415" i="3"/>
  <c r="V555" i="3" s="1"/>
  <c r="V276" i="3"/>
  <c r="V345" i="3"/>
  <c r="X206" i="3"/>
  <c r="X310" i="3"/>
  <c r="X380" i="3"/>
  <c r="X415" i="3"/>
  <c r="X555" i="3" s="1"/>
  <c r="X276" i="3"/>
  <c r="X345" i="3"/>
  <c r="AF206" i="3"/>
  <c r="AF310" i="3"/>
  <c r="AF380" i="3"/>
  <c r="AF276" i="3"/>
  <c r="AF415" i="3"/>
  <c r="AF555" i="3" s="1"/>
  <c r="AF345" i="3"/>
  <c r="AF485" i="3" s="1"/>
  <c r="AI206" i="3"/>
  <c r="AI310" i="3"/>
  <c r="AI380" i="3"/>
  <c r="AI415" i="3"/>
  <c r="AI555" i="3" s="1"/>
  <c r="AI276" i="3"/>
  <c r="AI345" i="3"/>
  <c r="AI485" i="3" s="1"/>
  <c r="I381" i="3"/>
  <c r="Y206" i="3"/>
  <c r="Y310" i="3"/>
  <c r="Y380" i="3"/>
  <c r="Y415" i="3"/>
  <c r="Y555" i="3" s="1"/>
  <c r="Y276" i="3"/>
  <c r="Y345" i="3"/>
  <c r="Y485" i="3" s="1"/>
  <c r="U206" i="3"/>
  <c r="U310" i="3"/>
  <c r="U380" i="3"/>
  <c r="U415" i="3"/>
  <c r="U555" i="3" s="1"/>
  <c r="U276" i="3"/>
  <c r="U345" i="3"/>
  <c r="U485" i="3" s="1"/>
  <c r="AH170" i="3"/>
  <c r="AH240" i="3"/>
  <c r="X170" i="3"/>
  <c r="X240" i="3"/>
  <c r="AG170" i="3"/>
  <c r="AG240" i="3"/>
  <c r="W240" i="3"/>
  <c r="W170" i="3"/>
  <c r="AD170" i="3"/>
  <c r="AD240" i="3"/>
  <c r="AA240" i="3"/>
  <c r="AA170" i="3"/>
  <c r="AC170" i="3"/>
  <c r="AC240" i="3"/>
  <c r="AE206" i="3"/>
  <c r="AE310" i="3"/>
  <c r="AE380" i="3"/>
  <c r="AE415" i="3"/>
  <c r="AE555" i="3" s="1"/>
  <c r="AE276" i="3"/>
  <c r="AE345" i="3"/>
  <c r="AE485" i="3" s="1"/>
  <c r="AD206" i="3"/>
  <c r="AD310" i="3"/>
  <c r="AD380" i="3"/>
  <c r="AD415" i="3"/>
  <c r="AD555" i="3" s="1"/>
  <c r="AD276" i="3"/>
  <c r="AD345" i="3"/>
  <c r="AD485" i="3" s="1"/>
  <c r="AA206" i="3"/>
  <c r="AA310" i="3"/>
  <c r="AA380" i="3"/>
  <c r="AA276" i="3"/>
  <c r="AA415" i="3"/>
  <c r="AA555" i="3" s="1"/>
  <c r="AA345" i="3"/>
  <c r="AA485" i="3" s="1"/>
  <c r="AG206" i="3"/>
  <c r="AG310" i="3"/>
  <c r="AG380" i="3"/>
  <c r="AG415" i="3"/>
  <c r="AG555" i="3" s="1"/>
  <c r="AG276" i="3"/>
  <c r="AG345" i="3"/>
  <c r="AG485" i="3" s="1"/>
  <c r="Z206" i="3"/>
  <c r="Z310" i="3"/>
  <c r="Z380" i="3"/>
  <c r="Z415" i="3"/>
  <c r="Z555" i="3" s="1"/>
  <c r="Z276" i="3"/>
  <c r="Z345" i="3"/>
  <c r="Z485" i="3" s="1"/>
  <c r="AH206" i="3"/>
  <c r="AH310" i="3"/>
  <c r="AH380" i="3"/>
  <c r="AH415" i="3"/>
  <c r="AH555" i="3" s="1"/>
  <c r="AH276" i="3"/>
  <c r="AH345" i="3"/>
  <c r="AH485" i="3" s="1"/>
  <c r="AC206" i="3"/>
  <c r="AC310" i="3"/>
  <c r="AC380" i="3"/>
  <c r="AC415" i="3"/>
  <c r="AC555" i="3" s="1"/>
  <c r="AC276" i="3"/>
  <c r="AC345" i="3"/>
  <c r="AC485" i="3" s="1"/>
  <c r="V4" i="10"/>
  <c r="V3" i="10"/>
  <c r="Z484" i="3"/>
  <c r="Z449" i="3"/>
  <c r="N3" i="9"/>
  <c r="N20" i="9" s="1"/>
  <c r="O12" i="8"/>
  <c r="I10" i="9"/>
  <c r="I11" i="9" s="1"/>
  <c r="O6" i="8"/>
  <c r="N9" i="9" s="1"/>
  <c r="T585" i="3"/>
  <c r="AJ585" i="3"/>
  <c r="L586" i="3"/>
  <c r="AB585" i="3"/>
  <c r="I618" i="3"/>
  <c r="H618" i="3"/>
  <c r="G618" i="3"/>
  <c r="E618" i="3"/>
  <c r="F618" i="3"/>
  <c r="J618" i="3"/>
  <c r="K618" i="3"/>
  <c r="L617" i="3"/>
  <c r="L10" i="8" s="1"/>
  <c r="E7" i="18" s="1"/>
  <c r="V2" i="5"/>
  <c r="U3" i="5"/>
  <c r="O8" i="8"/>
  <c r="W34" i="5"/>
  <c r="X12" i="5"/>
  <c r="W13" i="5"/>
  <c r="V4" i="7"/>
  <c r="U3" i="7"/>
  <c r="U16" i="7" s="1"/>
  <c r="X23" i="5"/>
  <c r="V98" i="6"/>
  <c r="V74" i="6"/>
  <c r="V56" i="6"/>
  <c r="V17" i="6"/>
  <c r="V2" i="6"/>
  <c r="V25" i="6"/>
  <c r="W23" i="6" s="1"/>
  <c r="V110" i="6"/>
  <c r="V86" i="6"/>
  <c r="V41" i="6"/>
  <c r="V29" i="6"/>
  <c r="W4" i="6"/>
  <c r="V3" i="6"/>
  <c r="U114" i="6"/>
  <c r="O4" i="8"/>
  <c r="N6" i="9" s="1"/>
  <c r="O3" i="8"/>
  <c r="P7" i="8"/>
  <c r="U39" i="10"/>
  <c r="X3" i="4"/>
  <c r="W4" i="4"/>
  <c r="D32" i="18" l="1"/>
  <c r="E520" i="3"/>
  <c r="E590" i="3" s="1"/>
  <c r="K207" i="3"/>
  <c r="I207" i="3"/>
  <c r="I346" i="3"/>
  <c r="I486" i="3" s="1"/>
  <c r="K277" i="3"/>
  <c r="L13" i="8"/>
  <c r="E10" i="18" s="1"/>
  <c r="E32" i="18" s="1"/>
  <c r="K6" i="13"/>
  <c r="K381" i="3"/>
  <c r="K521" i="3" s="1"/>
  <c r="H207" i="3"/>
  <c r="H277" i="3"/>
  <c r="H381" i="3"/>
  <c r="H521" i="3" s="1"/>
  <c r="E171" i="3"/>
  <c r="E451" i="3" s="1"/>
  <c r="H520" i="3"/>
  <c r="H590" i="3" s="1"/>
  <c r="F520" i="3"/>
  <c r="F590" i="3" s="1"/>
  <c r="J520" i="3"/>
  <c r="J590" i="3" s="1"/>
  <c r="V589" i="3"/>
  <c r="F416" i="3"/>
  <c r="F556" i="3" s="1"/>
  <c r="F207" i="3"/>
  <c r="F171" i="3"/>
  <c r="I171" i="3"/>
  <c r="I451" i="3" s="1"/>
  <c r="W589" i="3"/>
  <c r="G520" i="3"/>
  <c r="G590" i="3" s="1"/>
  <c r="AA589" i="3"/>
  <c r="O17" i="8"/>
  <c r="O14" i="8"/>
  <c r="O15" i="8"/>
  <c r="H12" i="18" s="1"/>
  <c r="O16" i="8"/>
  <c r="J416" i="3"/>
  <c r="J556" i="3" s="1"/>
  <c r="J207" i="3"/>
  <c r="E346" i="3"/>
  <c r="E486" i="3" s="1"/>
  <c r="E207" i="3"/>
  <c r="K171" i="3"/>
  <c r="K451" i="3" s="1"/>
  <c r="I450" i="3"/>
  <c r="I590" i="3" s="1"/>
  <c r="F311" i="3"/>
  <c r="G381" i="3"/>
  <c r="G521" i="3" s="1"/>
  <c r="AG589" i="3"/>
  <c r="AE589" i="3"/>
  <c r="X520" i="3"/>
  <c r="J521" i="3"/>
  <c r="AI450" i="3"/>
  <c r="W520" i="3"/>
  <c r="AA520" i="3"/>
  <c r="AD589" i="3"/>
  <c r="AF589" i="3"/>
  <c r="AG520" i="3"/>
  <c r="Y589" i="3"/>
  <c r="U94" i="6"/>
  <c r="J19" i="8"/>
  <c r="U49" i="6"/>
  <c r="V47" i="6" s="1"/>
  <c r="AA450" i="3"/>
  <c r="E381" i="3"/>
  <c r="E521" i="3" s="1"/>
  <c r="F346" i="3"/>
  <c r="F486" i="3" s="1"/>
  <c r="F277" i="3"/>
  <c r="G277" i="3"/>
  <c r="G207" i="3"/>
  <c r="J171" i="3"/>
  <c r="J311" i="3"/>
  <c r="H171" i="3"/>
  <c r="H451" i="3" s="1"/>
  <c r="U50" i="6"/>
  <c r="V106" i="6"/>
  <c r="O18" i="8"/>
  <c r="V118" i="6"/>
  <c r="AI520" i="3"/>
  <c r="X589" i="3"/>
  <c r="I29" i="3"/>
  <c r="Y28" i="3"/>
  <c r="Y100" i="3" s="1"/>
  <c r="F29" i="3"/>
  <c r="V28" i="3"/>
  <c r="V100" i="3" s="1"/>
  <c r="G29" i="3"/>
  <c r="W28" i="3"/>
  <c r="W100" i="3" s="1"/>
  <c r="H29" i="3"/>
  <c r="X28" i="3"/>
  <c r="X100" i="3" s="1"/>
  <c r="E29" i="3"/>
  <c r="U28" i="3"/>
  <c r="U100" i="3" s="1"/>
  <c r="J29" i="3"/>
  <c r="Z28" i="3"/>
  <c r="Z100" i="3" s="1"/>
  <c r="K29" i="3"/>
  <c r="AA28" i="3"/>
  <c r="AA100" i="3" s="1"/>
  <c r="V61" i="6"/>
  <c r="AF450" i="3"/>
  <c r="Z520" i="3"/>
  <c r="AE450" i="3"/>
  <c r="Y520" i="3"/>
  <c r="AH589" i="3"/>
  <c r="U589" i="3"/>
  <c r="AC589" i="3"/>
  <c r="AI589" i="3"/>
  <c r="U520" i="3"/>
  <c r="V520" i="3"/>
  <c r="AH450" i="3"/>
  <c r="Z450" i="3"/>
  <c r="X9" i="5"/>
  <c r="X10" i="5"/>
  <c r="X11" i="5"/>
  <c r="AD520" i="3"/>
  <c r="X8" i="5"/>
  <c r="I29" i="8"/>
  <c r="K590" i="3"/>
  <c r="AD450" i="3"/>
  <c r="F521" i="3"/>
  <c r="I521" i="3"/>
  <c r="AC450" i="3"/>
  <c r="AG450" i="3"/>
  <c r="G171" i="3"/>
  <c r="G451" i="3" s="1"/>
  <c r="Y450" i="3"/>
  <c r="AF520" i="3"/>
  <c r="AE28" i="3"/>
  <c r="AE100" i="3" s="1"/>
  <c r="G100" i="3"/>
  <c r="G172" i="3" s="1"/>
  <c r="F100" i="3"/>
  <c r="F172" i="3" s="1"/>
  <c r="AD28" i="3"/>
  <c r="AD100" i="3" s="1"/>
  <c r="J100" i="3"/>
  <c r="J172" i="3" s="1"/>
  <c r="AH28" i="3"/>
  <c r="AH100" i="3" s="1"/>
  <c r="H136" i="3"/>
  <c r="H278" i="3" s="1"/>
  <c r="AF64" i="3"/>
  <c r="AF136" i="3" s="1"/>
  <c r="X64" i="3"/>
  <c r="X136" i="3" s="1"/>
  <c r="I100" i="3"/>
  <c r="I172" i="3" s="1"/>
  <c r="AG28" i="3"/>
  <c r="AG100" i="3" s="1"/>
  <c r="AI28" i="3"/>
  <c r="AI100" i="3" s="1"/>
  <c r="K100" i="3"/>
  <c r="K172" i="3" s="1"/>
  <c r="H100" i="3"/>
  <c r="H172" i="3" s="1"/>
  <c r="AF28" i="3"/>
  <c r="AF100" i="3" s="1"/>
  <c r="F136" i="3"/>
  <c r="F278" i="3" s="1"/>
  <c r="AD64" i="3"/>
  <c r="AD136" i="3" s="1"/>
  <c r="V64" i="3"/>
  <c r="V136" i="3" s="1"/>
  <c r="J136" i="3"/>
  <c r="J278" i="3" s="1"/>
  <c r="AH64" i="3"/>
  <c r="AH136" i="3" s="1"/>
  <c r="Z64" i="3"/>
  <c r="Z136" i="3" s="1"/>
  <c r="E100" i="3"/>
  <c r="E172" i="3" s="1"/>
  <c r="AC28" i="3"/>
  <c r="AC100" i="3" s="1"/>
  <c r="E136" i="3"/>
  <c r="E278" i="3" s="1"/>
  <c r="AC64" i="3"/>
  <c r="AC136" i="3" s="1"/>
  <c r="U64" i="3"/>
  <c r="U136" i="3" s="1"/>
  <c r="I136" i="3"/>
  <c r="I278" i="3" s="1"/>
  <c r="AG64" i="3"/>
  <c r="AG136" i="3" s="1"/>
  <c r="Y64" i="3"/>
  <c r="Y136" i="3" s="1"/>
  <c r="AE64" i="3"/>
  <c r="AE136" i="3" s="1"/>
  <c r="G136" i="3"/>
  <c r="G312" i="3" s="1"/>
  <c r="W64" i="3"/>
  <c r="W136" i="3" s="1"/>
  <c r="AI64" i="3"/>
  <c r="AI136" i="3" s="1"/>
  <c r="AA64" i="3"/>
  <c r="AA136" i="3" s="1"/>
  <c r="K136" i="3"/>
  <c r="K278" i="3" s="1"/>
  <c r="E416" i="3"/>
  <c r="E556" i="3" s="1"/>
  <c r="E277" i="3"/>
  <c r="K346" i="3"/>
  <c r="K486" i="3" s="1"/>
  <c r="K416" i="3"/>
  <c r="K556" i="3" s="1"/>
  <c r="H416" i="3"/>
  <c r="H556" i="3" s="1"/>
  <c r="H346" i="3"/>
  <c r="H486" i="3" s="1"/>
  <c r="G346" i="3"/>
  <c r="G486" i="3" s="1"/>
  <c r="G416" i="3"/>
  <c r="G556" i="3" s="1"/>
  <c r="U450" i="3"/>
  <c r="J346" i="3"/>
  <c r="J486" i="3" s="1"/>
  <c r="J277" i="3"/>
  <c r="I416" i="3"/>
  <c r="I556" i="3" s="1"/>
  <c r="I277" i="3"/>
  <c r="Z589" i="3"/>
  <c r="W450" i="3"/>
  <c r="AI171" i="3"/>
  <c r="AI241" i="3"/>
  <c r="W171" i="3"/>
  <c r="W241" i="3"/>
  <c r="AF171" i="3"/>
  <c r="AF241" i="3"/>
  <c r="U171" i="3"/>
  <c r="U241" i="3"/>
  <c r="F242" i="3"/>
  <c r="AD171" i="3"/>
  <c r="AD241" i="3"/>
  <c r="Y171" i="3"/>
  <c r="Y241" i="3"/>
  <c r="AH171" i="3"/>
  <c r="AH241" i="3"/>
  <c r="W207" i="3"/>
  <c r="W311" i="3"/>
  <c r="W381" i="3"/>
  <c r="W277" i="3"/>
  <c r="W346" i="3"/>
  <c r="W486" i="3" s="1"/>
  <c r="W416" i="3"/>
  <c r="W556" i="3" s="1"/>
  <c r="AE207" i="3"/>
  <c r="AE311" i="3"/>
  <c r="AE381" i="3"/>
  <c r="AE346" i="3"/>
  <c r="AE486" i="3" s="1"/>
  <c r="AE277" i="3"/>
  <c r="AE416" i="3"/>
  <c r="AE556" i="3" s="1"/>
  <c r="AH207" i="3"/>
  <c r="AH311" i="3"/>
  <c r="AH381" i="3"/>
  <c r="AH416" i="3"/>
  <c r="AH556" i="3" s="1"/>
  <c r="AH277" i="3"/>
  <c r="AH346" i="3"/>
  <c r="AH486" i="3" s="1"/>
  <c r="AI207" i="3"/>
  <c r="AI311" i="3"/>
  <c r="AI381" i="3"/>
  <c r="AI346" i="3"/>
  <c r="AI486" i="3" s="1"/>
  <c r="AI277" i="3"/>
  <c r="AI416" i="3"/>
  <c r="AI556" i="3" s="1"/>
  <c r="X207" i="3"/>
  <c r="X311" i="3"/>
  <c r="X381" i="3"/>
  <c r="X277" i="3"/>
  <c r="X416" i="3"/>
  <c r="X556" i="3" s="1"/>
  <c r="X346" i="3"/>
  <c r="X486" i="3" s="1"/>
  <c r="AD207" i="3"/>
  <c r="AD311" i="3"/>
  <c r="AD381" i="3"/>
  <c r="AD416" i="3"/>
  <c r="AD556" i="3" s="1"/>
  <c r="AD277" i="3"/>
  <c r="AD346" i="3"/>
  <c r="AD486" i="3" s="1"/>
  <c r="AA171" i="3"/>
  <c r="AA241" i="3"/>
  <c r="AE171" i="3"/>
  <c r="AE241" i="3"/>
  <c r="X171" i="3"/>
  <c r="X241" i="3"/>
  <c r="AC171" i="3"/>
  <c r="AC241" i="3"/>
  <c r="V171" i="3"/>
  <c r="V241" i="3"/>
  <c r="AG171" i="3"/>
  <c r="AG241" i="3"/>
  <c r="Z171" i="3"/>
  <c r="Z241" i="3"/>
  <c r="Y207" i="3"/>
  <c r="Y381" i="3"/>
  <c r="Y311" i="3"/>
  <c r="Y416" i="3"/>
  <c r="Y556" i="3" s="1"/>
  <c r="Y277" i="3"/>
  <c r="Y346" i="3"/>
  <c r="Y486" i="3" s="1"/>
  <c r="AG207" i="3"/>
  <c r="AG381" i="3"/>
  <c r="AG311" i="3"/>
  <c r="AG277" i="3"/>
  <c r="AG416" i="3"/>
  <c r="AG556" i="3" s="1"/>
  <c r="AG346" i="3"/>
  <c r="AG486" i="3" s="1"/>
  <c r="U207" i="3"/>
  <c r="U381" i="3"/>
  <c r="U311" i="3"/>
  <c r="U416" i="3"/>
  <c r="U556" i="3" s="1"/>
  <c r="U277" i="3"/>
  <c r="U346" i="3"/>
  <c r="U486" i="3" s="1"/>
  <c r="AC207" i="3"/>
  <c r="AC381" i="3"/>
  <c r="AC311" i="3"/>
  <c r="AC277" i="3"/>
  <c r="AC416" i="3"/>
  <c r="AC556" i="3" s="1"/>
  <c r="AC346" i="3"/>
  <c r="AC486" i="3" s="1"/>
  <c r="Z207" i="3"/>
  <c r="Z311" i="3"/>
  <c r="Z381" i="3"/>
  <c r="Z346" i="3"/>
  <c r="Z486" i="3" s="1"/>
  <c r="Z277" i="3"/>
  <c r="Z416" i="3"/>
  <c r="Z556" i="3" s="1"/>
  <c r="AA207" i="3"/>
  <c r="AA311" i="3"/>
  <c r="AA381" i="3"/>
  <c r="AA277" i="3"/>
  <c r="AA346" i="3"/>
  <c r="AA486" i="3" s="1"/>
  <c r="AA416" i="3"/>
  <c r="AA556" i="3" s="1"/>
  <c r="AF207" i="3"/>
  <c r="AF311" i="3"/>
  <c r="AF381" i="3"/>
  <c r="AF277" i="3"/>
  <c r="AF346" i="3"/>
  <c r="AF486" i="3" s="1"/>
  <c r="AF416" i="3"/>
  <c r="AF556" i="3" s="1"/>
  <c r="V207" i="3"/>
  <c r="V311" i="3"/>
  <c r="V381" i="3"/>
  <c r="V346" i="3"/>
  <c r="V486" i="3" s="1"/>
  <c r="V277" i="3"/>
  <c r="V416" i="3"/>
  <c r="V556" i="3" s="1"/>
  <c r="W4" i="10"/>
  <c r="W3" i="10"/>
  <c r="O3" i="9"/>
  <c r="O20" i="9" s="1"/>
  <c r="P12" i="8"/>
  <c r="V485" i="3"/>
  <c r="V450" i="3"/>
  <c r="AE520" i="3"/>
  <c r="AC520" i="3"/>
  <c r="X485" i="3"/>
  <c r="X450" i="3"/>
  <c r="AH520" i="3"/>
  <c r="J10" i="9"/>
  <c r="J11" i="9" s="1"/>
  <c r="P6" i="8"/>
  <c r="O9" i="9" s="1"/>
  <c r="AB586" i="3"/>
  <c r="L587" i="3"/>
  <c r="AJ586" i="3"/>
  <c r="T586" i="3"/>
  <c r="J619" i="3"/>
  <c r="F619" i="3"/>
  <c r="E619" i="3"/>
  <c r="G619" i="3"/>
  <c r="H619" i="3"/>
  <c r="I619" i="3"/>
  <c r="K619" i="3"/>
  <c r="L618" i="3"/>
  <c r="M10" i="8" s="1"/>
  <c r="F7" i="18" s="1"/>
  <c r="W2" i="5"/>
  <c r="V3" i="5"/>
  <c r="P8" i="8"/>
  <c r="P3" i="8"/>
  <c r="P4" i="8"/>
  <c r="Q7" i="8"/>
  <c r="V39" i="10"/>
  <c r="W56" i="6"/>
  <c r="W17" i="6"/>
  <c r="W98" i="6"/>
  <c r="W74" i="6"/>
  <c r="X4" i="6"/>
  <c r="W3" i="6"/>
  <c r="W29" i="6"/>
  <c r="W110" i="6"/>
  <c r="W86" i="6"/>
  <c r="W41" i="6"/>
  <c r="W2" i="6"/>
  <c r="W25" i="6"/>
  <c r="X23" i="6" s="1"/>
  <c r="V114" i="6"/>
  <c r="Y23" i="5"/>
  <c r="W4" i="7"/>
  <c r="V3" i="7"/>
  <c r="V16" i="7" s="1"/>
  <c r="X13" i="5"/>
  <c r="X34" i="5"/>
  <c r="Y12" i="5"/>
  <c r="Y3" i="4"/>
  <c r="X4" i="4"/>
  <c r="J20" i="8" l="1"/>
  <c r="I7" i="13" s="1"/>
  <c r="C16" i="18"/>
  <c r="H347" i="3"/>
  <c r="H487" i="3" s="1"/>
  <c r="K347" i="3"/>
  <c r="K487" i="3" s="1"/>
  <c r="M13" i="8"/>
  <c r="F10" i="18" s="1"/>
  <c r="F32" i="18" s="1"/>
  <c r="L6" i="13"/>
  <c r="W590" i="3"/>
  <c r="F451" i="3"/>
  <c r="F591" i="3" s="1"/>
  <c r="AG590" i="3"/>
  <c r="H417" i="3"/>
  <c r="H557" i="3" s="1"/>
  <c r="H382" i="3"/>
  <c r="J347" i="3"/>
  <c r="J487" i="3" s="1"/>
  <c r="AI590" i="3"/>
  <c r="G417" i="3"/>
  <c r="G557" i="3" s="1"/>
  <c r="G208" i="3"/>
  <c r="G347" i="3"/>
  <c r="G487" i="3" s="1"/>
  <c r="G278" i="3"/>
  <c r="G382" i="3"/>
  <c r="F312" i="3"/>
  <c r="F452" i="3" s="1"/>
  <c r="F382" i="3"/>
  <c r="F522" i="3" s="1"/>
  <c r="J382" i="3"/>
  <c r="F347" i="3"/>
  <c r="F487" i="3" s="1"/>
  <c r="AA590" i="3"/>
  <c r="P16" i="8"/>
  <c r="P15" i="8"/>
  <c r="I12" i="18" s="1"/>
  <c r="P14" i="8"/>
  <c r="P17" i="8"/>
  <c r="V451" i="3"/>
  <c r="E312" i="3"/>
  <c r="E452" i="3" s="1"/>
  <c r="J242" i="3"/>
  <c r="E347" i="3"/>
  <c r="E487" i="3" s="1"/>
  <c r="K312" i="3"/>
  <c r="K452" i="3" s="1"/>
  <c r="H242" i="3"/>
  <c r="AG451" i="3"/>
  <c r="E242" i="3"/>
  <c r="I347" i="3"/>
  <c r="I487" i="3" s="1"/>
  <c r="K242" i="3"/>
  <c r="K417" i="3"/>
  <c r="K557" i="3" s="1"/>
  <c r="AE590" i="3"/>
  <c r="Y590" i="3"/>
  <c r="AC590" i="3"/>
  <c r="U590" i="3"/>
  <c r="K19" i="8"/>
  <c r="V50" i="6"/>
  <c r="V94" i="6"/>
  <c r="J451" i="3"/>
  <c r="J591" i="3" s="1"/>
  <c r="Z451" i="3"/>
  <c r="V49" i="6"/>
  <c r="W47" i="6" s="1"/>
  <c r="W106" i="6"/>
  <c r="P18" i="8"/>
  <c r="W118" i="6"/>
  <c r="Y451" i="3"/>
  <c r="AI451" i="3"/>
  <c r="J312" i="3"/>
  <c r="J452" i="3" s="1"/>
  <c r="I242" i="3"/>
  <c r="G242" i="3"/>
  <c r="E382" i="3"/>
  <c r="W451" i="3"/>
  <c r="AD521" i="3"/>
  <c r="AI521" i="3"/>
  <c r="AF590" i="3"/>
  <c r="K591" i="3"/>
  <c r="AF451" i="3"/>
  <c r="U451" i="3"/>
  <c r="X521" i="3"/>
  <c r="Z590" i="3"/>
  <c r="W61" i="6"/>
  <c r="K30" i="3"/>
  <c r="AA29" i="3"/>
  <c r="AA101" i="3" s="1"/>
  <c r="J30" i="3"/>
  <c r="Z29" i="3"/>
  <c r="Z101" i="3" s="1"/>
  <c r="E30" i="3"/>
  <c r="U29" i="3"/>
  <c r="U101" i="3" s="1"/>
  <c r="H30" i="3"/>
  <c r="X29" i="3"/>
  <c r="X101" i="3" s="1"/>
  <c r="G30" i="3"/>
  <c r="W29" i="3"/>
  <c r="W101" i="3" s="1"/>
  <c r="F30" i="3"/>
  <c r="V29" i="3"/>
  <c r="V101" i="3" s="1"/>
  <c r="I30" i="3"/>
  <c r="Y29" i="3"/>
  <c r="Y101" i="3" s="1"/>
  <c r="AH451" i="3"/>
  <c r="AE521" i="3"/>
  <c r="E591" i="3"/>
  <c r="AD590" i="3"/>
  <c r="H591" i="3"/>
  <c r="AH590" i="3"/>
  <c r="Y9" i="5"/>
  <c r="Y10" i="5"/>
  <c r="Y11" i="5"/>
  <c r="I312" i="3"/>
  <c r="I452" i="3" s="1"/>
  <c r="I382" i="3"/>
  <c r="AC451" i="3"/>
  <c r="Y8" i="5"/>
  <c r="AC521" i="3"/>
  <c r="AD451" i="3"/>
  <c r="AA451" i="3"/>
  <c r="AH521" i="3"/>
  <c r="I591" i="3"/>
  <c r="Z521" i="3"/>
  <c r="AG521" i="3"/>
  <c r="AE451" i="3"/>
  <c r="Y521" i="3"/>
  <c r="W521" i="3"/>
  <c r="AA521" i="3"/>
  <c r="AF521" i="3"/>
  <c r="G591" i="3"/>
  <c r="G452" i="3"/>
  <c r="K137" i="3"/>
  <c r="K279" i="3" s="1"/>
  <c r="AI65" i="3"/>
  <c r="AI137" i="3" s="1"/>
  <c r="AA65" i="3"/>
  <c r="AA137" i="3" s="1"/>
  <c r="G137" i="3"/>
  <c r="G279" i="3" s="1"/>
  <c r="AE65" i="3"/>
  <c r="AE137" i="3" s="1"/>
  <c r="W65" i="3"/>
  <c r="W137" i="3" s="1"/>
  <c r="I137" i="3"/>
  <c r="I279" i="3" s="1"/>
  <c r="AG65" i="3"/>
  <c r="AG137" i="3" s="1"/>
  <c r="Y65" i="3"/>
  <c r="Y137" i="3" s="1"/>
  <c r="E137" i="3"/>
  <c r="E279" i="3" s="1"/>
  <c r="AC65" i="3"/>
  <c r="AC137" i="3" s="1"/>
  <c r="U65" i="3"/>
  <c r="U137" i="3" s="1"/>
  <c r="E101" i="3"/>
  <c r="E243" i="3" s="1"/>
  <c r="AC29" i="3"/>
  <c r="AC101" i="3" s="1"/>
  <c r="J137" i="3"/>
  <c r="J279" i="3" s="1"/>
  <c r="AH65" i="3"/>
  <c r="AH137" i="3" s="1"/>
  <c r="Z65" i="3"/>
  <c r="Z137" i="3" s="1"/>
  <c r="F137" i="3"/>
  <c r="F279" i="3" s="1"/>
  <c r="AD65" i="3"/>
  <c r="AD137" i="3" s="1"/>
  <c r="V65" i="3"/>
  <c r="V137" i="3" s="1"/>
  <c r="AF29" i="3"/>
  <c r="AF101" i="3" s="1"/>
  <c r="H101" i="3"/>
  <c r="H243" i="3" s="1"/>
  <c r="K101" i="3"/>
  <c r="K243" i="3" s="1"/>
  <c r="AI29" i="3"/>
  <c r="AI101" i="3" s="1"/>
  <c r="I101" i="3"/>
  <c r="I243" i="3" s="1"/>
  <c r="AG29" i="3"/>
  <c r="AG101" i="3" s="1"/>
  <c r="AF65" i="3"/>
  <c r="AF137" i="3" s="1"/>
  <c r="H137" i="3"/>
  <c r="H209" i="3" s="1"/>
  <c r="X65" i="3"/>
  <c r="X137" i="3" s="1"/>
  <c r="J101" i="3"/>
  <c r="J243" i="3" s="1"/>
  <c r="AH29" i="3"/>
  <c r="AH101" i="3" s="1"/>
  <c r="F101" i="3"/>
  <c r="F243" i="3" s="1"/>
  <c r="AD29" i="3"/>
  <c r="AD101" i="3" s="1"/>
  <c r="G101" i="3"/>
  <c r="G243" i="3" s="1"/>
  <c r="AE29" i="3"/>
  <c r="AE101" i="3" s="1"/>
  <c r="V521" i="3"/>
  <c r="H312" i="3"/>
  <c r="H452" i="3" s="1"/>
  <c r="H208" i="3"/>
  <c r="J417" i="3"/>
  <c r="J557" i="3" s="1"/>
  <c r="J208" i="3"/>
  <c r="F417" i="3"/>
  <c r="F557" i="3" s="1"/>
  <c r="F208" i="3"/>
  <c r="K382" i="3"/>
  <c r="K208" i="3"/>
  <c r="E417" i="3"/>
  <c r="E557" i="3" s="1"/>
  <c r="E208" i="3"/>
  <c r="I417" i="3"/>
  <c r="I557" i="3" s="1"/>
  <c r="I208" i="3"/>
  <c r="X451" i="3"/>
  <c r="X590" i="3"/>
  <c r="U521" i="3"/>
  <c r="V590" i="3"/>
  <c r="Y172" i="3"/>
  <c r="Y242" i="3"/>
  <c r="AC172" i="3"/>
  <c r="AC242" i="3"/>
  <c r="W172" i="3"/>
  <c r="W242" i="3"/>
  <c r="AH172" i="3"/>
  <c r="AH242" i="3"/>
  <c r="V172" i="3"/>
  <c r="V242" i="3"/>
  <c r="AF172" i="3"/>
  <c r="AF242" i="3"/>
  <c r="AA172" i="3"/>
  <c r="AA242" i="3"/>
  <c r="AF278" i="3"/>
  <c r="AF347" i="3"/>
  <c r="AF487" i="3" s="1"/>
  <c r="AF208" i="3"/>
  <c r="AF382" i="3"/>
  <c r="AF417" i="3"/>
  <c r="AF557" i="3" s="1"/>
  <c r="AF312" i="3"/>
  <c r="Z278" i="3"/>
  <c r="Z347" i="3"/>
  <c r="Z487" i="3" s="1"/>
  <c r="Z208" i="3"/>
  <c r="Z382" i="3"/>
  <c r="Z417" i="3"/>
  <c r="Z557" i="3" s="1"/>
  <c r="Z312" i="3"/>
  <c r="AH278" i="3"/>
  <c r="AH347" i="3"/>
  <c r="AH487" i="3" s="1"/>
  <c r="AH208" i="3"/>
  <c r="AH312" i="3"/>
  <c r="AH382" i="3"/>
  <c r="AH417" i="3"/>
  <c r="AH557" i="3" s="1"/>
  <c r="AC278" i="3"/>
  <c r="AC347" i="3"/>
  <c r="AC487" i="3" s="1"/>
  <c r="AC208" i="3"/>
  <c r="AC312" i="3"/>
  <c r="AC382" i="3"/>
  <c r="AC417" i="3"/>
  <c r="AC557" i="3" s="1"/>
  <c r="AE278" i="3"/>
  <c r="AE347" i="3"/>
  <c r="AE487" i="3" s="1"/>
  <c r="AE208" i="3"/>
  <c r="AE382" i="3"/>
  <c r="AE417" i="3"/>
  <c r="AE557" i="3" s="1"/>
  <c r="AE312" i="3"/>
  <c r="V278" i="3"/>
  <c r="V347" i="3"/>
  <c r="V487" i="3" s="1"/>
  <c r="V208" i="3"/>
  <c r="V382" i="3"/>
  <c r="V417" i="3"/>
  <c r="V557" i="3" s="1"/>
  <c r="V312" i="3"/>
  <c r="AI278" i="3"/>
  <c r="AI347" i="3"/>
  <c r="AI487" i="3" s="1"/>
  <c r="AI208" i="3"/>
  <c r="AI382" i="3"/>
  <c r="AI417" i="3"/>
  <c r="AI557" i="3" s="1"/>
  <c r="AI312" i="3"/>
  <c r="AG278" i="3"/>
  <c r="AG347" i="3"/>
  <c r="AG208" i="3"/>
  <c r="AG312" i="3"/>
  <c r="AG382" i="3"/>
  <c r="AG417" i="3"/>
  <c r="AG557" i="3" s="1"/>
  <c r="AG172" i="3"/>
  <c r="AG242" i="3"/>
  <c r="U172" i="3"/>
  <c r="U242" i="3"/>
  <c r="AE172" i="3"/>
  <c r="AE242" i="3"/>
  <c r="Z172" i="3"/>
  <c r="Z242" i="3"/>
  <c r="AD172" i="3"/>
  <c r="AD242" i="3"/>
  <c r="X172" i="3"/>
  <c r="X242" i="3"/>
  <c r="AI172" i="3"/>
  <c r="AI242" i="3"/>
  <c r="X278" i="3"/>
  <c r="X347" i="3"/>
  <c r="X487" i="3" s="1"/>
  <c r="X208" i="3"/>
  <c r="X312" i="3"/>
  <c r="X382" i="3"/>
  <c r="X417" i="3"/>
  <c r="X557" i="3" s="1"/>
  <c r="U278" i="3"/>
  <c r="U347" i="3"/>
  <c r="U487" i="3" s="1"/>
  <c r="U208" i="3"/>
  <c r="U312" i="3"/>
  <c r="U382" i="3"/>
  <c r="U417" i="3"/>
  <c r="U557" i="3" s="1"/>
  <c r="W278" i="3"/>
  <c r="W347" i="3"/>
  <c r="W487" i="3" s="1"/>
  <c r="W208" i="3"/>
  <c r="W382" i="3"/>
  <c r="W417" i="3"/>
  <c r="W557" i="3" s="1"/>
  <c r="W312" i="3"/>
  <c r="AD278" i="3"/>
  <c r="AD347" i="3"/>
  <c r="AD487" i="3" s="1"/>
  <c r="AD208" i="3"/>
  <c r="AD312" i="3"/>
  <c r="AD382" i="3"/>
  <c r="AD417" i="3"/>
  <c r="AD557" i="3" s="1"/>
  <c r="AA278" i="3"/>
  <c r="AA347" i="3"/>
  <c r="AA487" i="3" s="1"/>
  <c r="AA208" i="3"/>
  <c r="AA382" i="3"/>
  <c r="AA417" i="3"/>
  <c r="AA557" i="3" s="1"/>
  <c r="AA312" i="3"/>
  <c r="Y278" i="3"/>
  <c r="Y347" i="3"/>
  <c r="Y487" i="3" s="1"/>
  <c r="Y208" i="3"/>
  <c r="Y312" i="3"/>
  <c r="Y382" i="3"/>
  <c r="Y417" i="3"/>
  <c r="Y557" i="3" s="1"/>
  <c r="X4" i="10"/>
  <c r="X3" i="10"/>
  <c r="P3" i="9"/>
  <c r="P20" i="9" s="1"/>
  <c r="Q12" i="8"/>
  <c r="K10" i="9"/>
  <c r="K11" i="9" s="1"/>
  <c r="O6" i="9"/>
  <c r="Q6" i="8"/>
  <c r="P9" i="9" s="1"/>
  <c r="T587" i="3"/>
  <c r="AJ587" i="3"/>
  <c r="L588" i="3"/>
  <c r="AB587" i="3"/>
  <c r="G620" i="3"/>
  <c r="E620" i="3"/>
  <c r="F620" i="3"/>
  <c r="J620" i="3"/>
  <c r="K620" i="3"/>
  <c r="H620" i="3"/>
  <c r="I620" i="3"/>
  <c r="L619" i="3"/>
  <c r="N10" i="8" s="1"/>
  <c r="G7" i="18" s="1"/>
  <c r="X2" i="5"/>
  <c r="W3" i="5"/>
  <c r="Q8" i="8"/>
  <c r="X4" i="7"/>
  <c r="W3" i="7"/>
  <c r="W16" i="7" s="1"/>
  <c r="Z23" i="5"/>
  <c r="Q4" i="8"/>
  <c r="P6" i="9" s="1"/>
  <c r="Q3" i="8"/>
  <c r="R7" i="8"/>
  <c r="W39" i="10"/>
  <c r="Y13" i="5"/>
  <c r="Y34" i="5"/>
  <c r="Z12" i="5"/>
  <c r="X98" i="6"/>
  <c r="X74" i="6"/>
  <c r="X56" i="6"/>
  <c r="X17" i="6"/>
  <c r="Y4" i="6"/>
  <c r="X25" i="6"/>
  <c r="Y23" i="6" s="1"/>
  <c r="X110" i="6"/>
  <c r="X86" i="6"/>
  <c r="X41" i="6"/>
  <c r="X29" i="6"/>
  <c r="X3" i="6"/>
  <c r="X2" i="6"/>
  <c r="W114" i="6"/>
  <c r="Z3" i="4"/>
  <c r="Y4" i="4"/>
  <c r="J29" i="8" l="1"/>
  <c r="C18" i="18"/>
  <c r="C29" i="18" s="1"/>
  <c r="K20" i="8"/>
  <c r="J7" i="13" s="1"/>
  <c r="D16" i="18"/>
  <c r="N13" i="8"/>
  <c r="G10" i="18" s="1"/>
  <c r="G32" i="18" s="1"/>
  <c r="M6" i="13"/>
  <c r="G348" i="3"/>
  <c r="G488" i="3" s="1"/>
  <c r="J313" i="3"/>
  <c r="H522" i="3"/>
  <c r="H592" i="3" s="1"/>
  <c r="H383" i="3"/>
  <c r="H523" i="3" s="1"/>
  <c r="F348" i="3"/>
  <c r="F488" i="3" s="1"/>
  <c r="G522" i="3"/>
  <c r="G592" i="3" s="1"/>
  <c r="G383" i="3"/>
  <c r="G523" i="3" s="1"/>
  <c r="F313" i="3"/>
  <c r="AG591" i="3"/>
  <c r="J522" i="3"/>
  <c r="J592" i="3" s="1"/>
  <c r="H418" i="3"/>
  <c r="H558" i="3" s="1"/>
  <c r="H279" i="3"/>
  <c r="J348" i="3"/>
  <c r="J488" i="3" s="1"/>
  <c r="I209" i="3"/>
  <c r="U591" i="3"/>
  <c r="V591" i="3"/>
  <c r="AD591" i="3"/>
  <c r="K522" i="3"/>
  <c r="K592" i="3" s="1"/>
  <c r="Q17" i="8"/>
  <c r="Q14" i="8"/>
  <c r="Q15" i="8"/>
  <c r="J12" i="18" s="1"/>
  <c r="Q16" i="8"/>
  <c r="H348" i="3"/>
  <c r="H488" i="3" s="1"/>
  <c r="E522" i="3"/>
  <c r="E592" i="3" s="1"/>
  <c r="I173" i="3"/>
  <c r="E209" i="3"/>
  <c r="AG522" i="3"/>
  <c r="F173" i="3"/>
  <c r="K209" i="3"/>
  <c r="H313" i="3"/>
  <c r="W522" i="3"/>
  <c r="AA522" i="3"/>
  <c r="Z522" i="3"/>
  <c r="AD452" i="3"/>
  <c r="I522" i="3"/>
  <c r="I592" i="3" s="1"/>
  <c r="Y452" i="3"/>
  <c r="W591" i="3"/>
  <c r="Z591" i="3"/>
  <c r="AI452" i="3"/>
  <c r="AE522" i="3"/>
  <c r="X591" i="3"/>
  <c r="AH591" i="3"/>
  <c r="W50" i="6"/>
  <c r="L19" i="8"/>
  <c r="W94" i="6"/>
  <c r="W49" i="6"/>
  <c r="X47" i="6" s="1"/>
  <c r="X106" i="6"/>
  <c r="Q18" i="8"/>
  <c r="X118" i="6"/>
  <c r="AI591" i="3"/>
  <c r="Y591" i="3"/>
  <c r="AF522" i="3"/>
  <c r="AA591" i="3"/>
  <c r="AC591" i="3"/>
  <c r="U522" i="3"/>
  <c r="AH522" i="3"/>
  <c r="F592" i="3"/>
  <c r="AF591" i="3"/>
  <c r="AE591" i="3"/>
  <c r="I31" i="3"/>
  <c r="Y30" i="3"/>
  <c r="Y102" i="3" s="1"/>
  <c r="F31" i="3"/>
  <c r="V30" i="3"/>
  <c r="V102" i="3" s="1"/>
  <c r="G31" i="3"/>
  <c r="W30" i="3"/>
  <c r="H31" i="3"/>
  <c r="X30" i="3"/>
  <c r="X102" i="3" s="1"/>
  <c r="E31" i="3"/>
  <c r="U30" i="3"/>
  <c r="U102" i="3" s="1"/>
  <c r="J31" i="3"/>
  <c r="Z30" i="3"/>
  <c r="Z102" i="3" s="1"/>
  <c r="K31" i="3"/>
  <c r="AA30" i="3"/>
  <c r="AA102" i="3" s="1"/>
  <c r="X61" i="6"/>
  <c r="AA452" i="3"/>
  <c r="Z9" i="5"/>
  <c r="Z10" i="5"/>
  <c r="Z11" i="5"/>
  <c r="V452" i="3"/>
  <c r="Z8" i="5"/>
  <c r="K29" i="8"/>
  <c r="AE452" i="3"/>
  <c r="AC522" i="3"/>
  <c r="U452" i="3"/>
  <c r="AH452" i="3"/>
  <c r="V522" i="3"/>
  <c r="J173" i="3"/>
  <c r="I383" i="3"/>
  <c r="I523" i="3" s="1"/>
  <c r="I348" i="3"/>
  <c r="I488" i="3" s="1"/>
  <c r="F418" i="3"/>
  <c r="F558" i="3" s="1"/>
  <c r="W452" i="3"/>
  <c r="E383" i="3"/>
  <c r="E523" i="3" s="1"/>
  <c r="E348" i="3"/>
  <c r="E488" i="3" s="1"/>
  <c r="J209" i="3"/>
  <c r="K173" i="3"/>
  <c r="G173" i="3"/>
  <c r="K383" i="3"/>
  <c r="K523" i="3" s="1"/>
  <c r="K348" i="3"/>
  <c r="K488" i="3" s="1"/>
  <c r="G209" i="3"/>
  <c r="H173" i="3"/>
  <c r="E173" i="3"/>
  <c r="AC452" i="3"/>
  <c r="X522" i="3"/>
  <c r="AD522" i="3"/>
  <c r="AI522" i="3"/>
  <c r="AF452" i="3"/>
  <c r="G102" i="3"/>
  <c r="G174" i="3" s="1"/>
  <c r="AE30" i="3"/>
  <c r="AE102" i="3" s="1"/>
  <c r="W102" i="3"/>
  <c r="F102" i="3"/>
  <c r="F174" i="3" s="1"/>
  <c r="AD30" i="3"/>
  <c r="AD102" i="3" s="1"/>
  <c r="J102" i="3"/>
  <c r="J174" i="3" s="1"/>
  <c r="AH30" i="3"/>
  <c r="AH102" i="3" s="1"/>
  <c r="H138" i="3"/>
  <c r="H280" i="3" s="1"/>
  <c r="AF66" i="3"/>
  <c r="AF138" i="3" s="1"/>
  <c r="X66" i="3"/>
  <c r="X138" i="3" s="1"/>
  <c r="AG30" i="3"/>
  <c r="AG102" i="3" s="1"/>
  <c r="I102" i="3"/>
  <c r="I244" i="3" s="1"/>
  <c r="K102" i="3"/>
  <c r="K174" i="3" s="1"/>
  <c r="AI30" i="3"/>
  <c r="AI102" i="3" s="1"/>
  <c r="H102" i="3"/>
  <c r="H174" i="3" s="1"/>
  <c r="AF30" i="3"/>
  <c r="AF102" i="3" s="1"/>
  <c r="F138" i="3"/>
  <c r="F210" i="3" s="1"/>
  <c r="AD66" i="3"/>
  <c r="AD138" i="3" s="1"/>
  <c r="V66" i="3"/>
  <c r="V138" i="3" s="1"/>
  <c r="J138" i="3"/>
  <c r="J280" i="3" s="1"/>
  <c r="AH66" i="3"/>
  <c r="AH138" i="3" s="1"/>
  <c r="Z66" i="3"/>
  <c r="Z138" i="3" s="1"/>
  <c r="AC30" i="3"/>
  <c r="AC102" i="3" s="1"/>
  <c r="E102" i="3"/>
  <c r="E174" i="3" s="1"/>
  <c r="AC66" i="3"/>
  <c r="AC138" i="3" s="1"/>
  <c r="U66" i="3"/>
  <c r="U138" i="3" s="1"/>
  <c r="E138" i="3"/>
  <c r="E384" i="3" s="1"/>
  <c r="AG66" i="3"/>
  <c r="AG138" i="3" s="1"/>
  <c r="I138" i="3"/>
  <c r="I210" i="3" s="1"/>
  <c r="Y66" i="3"/>
  <c r="Y138" i="3" s="1"/>
  <c r="G138" i="3"/>
  <c r="G314" i="3" s="1"/>
  <c r="AE66" i="3"/>
  <c r="AE138" i="3" s="1"/>
  <c r="W66" i="3"/>
  <c r="W138" i="3" s="1"/>
  <c r="K138" i="3"/>
  <c r="K349" i="3" s="1"/>
  <c r="AI66" i="3"/>
  <c r="AI138" i="3" s="1"/>
  <c r="AA66" i="3"/>
  <c r="AA138" i="3" s="1"/>
  <c r="Y522" i="3"/>
  <c r="I313" i="3"/>
  <c r="I418" i="3"/>
  <c r="I558" i="3" s="1"/>
  <c r="F383" i="3"/>
  <c r="F523" i="3" s="1"/>
  <c r="F209" i="3"/>
  <c r="E313" i="3"/>
  <c r="E418" i="3"/>
  <c r="E558" i="3" s="1"/>
  <c r="J383" i="3"/>
  <c r="J523" i="3" s="1"/>
  <c r="J418" i="3"/>
  <c r="J558" i="3" s="1"/>
  <c r="K313" i="3"/>
  <c r="K418" i="3"/>
  <c r="K558" i="3" s="1"/>
  <c r="G313" i="3"/>
  <c r="G418" i="3"/>
  <c r="G558" i="3" s="1"/>
  <c r="X452" i="3"/>
  <c r="Z452" i="3"/>
  <c r="AA243" i="3"/>
  <c r="AA173" i="3"/>
  <c r="AD243" i="3"/>
  <c r="AD173" i="3"/>
  <c r="U243" i="3"/>
  <c r="U173" i="3"/>
  <c r="AF243" i="3"/>
  <c r="AF173" i="3"/>
  <c r="Z243" i="3"/>
  <c r="Z173" i="3"/>
  <c r="AE243" i="3"/>
  <c r="AE173" i="3"/>
  <c r="Y243" i="3"/>
  <c r="Y173" i="3"/>
  <c r="AI348" i="3"/>
  <c r="AI488" i="3" s="1"/>
  <c r="AI279" i="3"/>
  <c r="AI418" i="3"/>
  <c r="AI558" i="3" s="1"/>
  <c r="AI209" i="3"/>
  <c r="AI313" i="3"/>
  <c r="AI383" i="3"/>
  <c r="AH279" i="3"/>
  <c r="AH348" i="3"/>
  <c r="AH488" i="3" s="1"/>
  <c r="AH418" i="3"/>
  <c r="AH558" i="3" s="1"/>
  <c r="AH209" i="3"/>
  <c r="AH313" i="3"/>
  <c r="AH383" i="3"/>
  <c r="X279" i="3"/>
  <c r="X348" i="3"/>
  <c r="X488" i="3" s="1"/>
  <c r="X418" i="3"/>
  <c r="X558" i="3" s="1"/>
  <c r="X209" i="3"/>
  <c r="X313" i="3"/>
  <c r="X383" i="3"/>
  <c r="AG279" i="3"/>
  <c r="AG348" i="3"/>
  <c r="AG488" i="3" s="1"/>
  <c r="AG418" i="3"/>
  <c r="AG558" i="3" s="1"/>
  <c r="AG209" i="3"/>
  <c r="AG383" i="3"/>
  <c r="AG313" i="3"/>
  <c r="AD279" i="3"/>
  <c r="AD348" i="3"/>
  <c r="AD488" i="3" s="1"/>
  <c r="AD418" i="3"/>
  <c r="AD558" i="3" s="1"/>
  <c r="AD209" i="3"/>
  <c r="AD313" i="3"/>
  <c r="AD383" i="3"/>
  <c r="W279" i="3"/>
  <c r="W348" i="3"/>
  <c r="W488" i="3" s="1"/>
  <c r="W418" i="3"/>
  <c r="W558" i="3" s="1"/>
  <c r="W209" i="3"/>
  <c r="W313" i="3"/>
  <c r="W383" i="3"/>
  <c r="AE348" i="3"/>
  <c r="AE488" i="3" s="1"/>
  <c r="AE279" i="3"/>
  <c r="AE418" i="3"/>
  <c r="AE558" i="3" s="1"/>
  <c r="AE209" i="3"/>
  <c r="AE313" i="3"/>
  <c r="AE383" i="3"/>
  <c r="AI243" i="3"/>
  <c r="AI173" i="3"/>
  <c r="V243" i="3"/>
  <c r="V173" i="3"/>
  <c r="AC243" i="3"/>
  <c r="AC173" i="3"/>
  <c r="X243" i="3"/>
  <c r="X173" i="3"/>
  <c r="AH243" i="3"/>
  <c r="AH173" i="3"/>
  <c r="W243" i="3"/>
  <c r="W173" i="3"/>
  <c r="AG243" i="3"/>
  <c r="AG173" i="3"/>
  <c r="AA279" i="3"/>
  <c r="AA348" i="3"/>
  <c r="AA488" i="3" s="1"/>
  <c r="AA418" i="3"/>
  <c r="AA558" i="3" s="1"/>
  <c r="AA209" i="3"/>
  <c r="AA313" i="3"/>
  <c r="AA383" i="3"/>
  <c r="U279" i="3"/>
  <c r="U348" i="3"/>
  <c r="U488" i="3" s="1"/>
  <c r="U418" i="3"/>
  <c r="U558" i="3" s="1"/>
  <c r="U209" i="3"/>
  <c r="U383" i="3"/>
  <c r="U313" i="3"/>
  <c r="AC279" i="3"/>
  <c r="AC348" i="3"/>
  <c r="AC488" i="3" s="1"/>
  <c r="AC209" i="3"/>
  <c r="AC418" i="3"/>
  <c r="AC558" i="3" s="1"/>
  <c r="AC383" i="3"/>
  <c r="AC313" i="3"/>
  <c r="Z348" i="3"/>
  <c r="Z488" i="3" s="1"/>
  <c r="Z279" i="3"/>
  <c r="Z418" i="3"/>
  <c r="Z558" i="3" s="1"/>
  <c r="Z209" i="3"/>
  <c r="Z313" i="3"/>
  <c r="Z383" i="3"/>
  <c r="AF279" i="3"/>
  <c r="AF348" i="3"/>
  <c r="AF488" i="3" s="1"/>
  <c r="AF418" i="3"/>
  <c r="AF558" i="3" s="1"/>
  <c r="AF209" i="3"/>
  <c r="AF313" i="3"/>
  <c r="AF383" i="3"/>
  <c r="H314" i="3"/>
  <c r="Y279" i="3"/>
  <c r="Y348" i="3"/>
  <c r="Y488" i="3" s="1"/>
  <c r="Y418" i="3"/>
  <c r="Y558" i="3" s="1"/>
  <c r="Y209" i="3"/>
  <c r="Y383" i="3"/>
  <c r="Y313" i="3"/>
  <c r="V348" i="3"/>
  <c r="V488" i="3" s="1"/>
  <c r="V279" i="3"/>
  <c r="V418" i="3"/>
  <c r="V558" i="3" s="1"/>
  <c r="V209" i="3"/>
  <c r="V313" i="3"/>
  <c r="V383" i="3"/>
  <c r="AG487" i="3"/>
  <c r="AG452" i="3"/>
  <c r="Y4" i="10"/>
  <c r="Y3" i="10"/>
  <c r="Q3" i="9"/>
  <c r="Q20" i="9" s="1"/>
  <c r="R12" i="8"/>
  <c r="L10" i="9"/>
  <c r="L11" i="9" s="1"/>
  <c r="R6" i="8"/>
  <c r="Q9" i="9" s="1"/>
  <c r="AJ588" i="3"/>
  <c r="T588" i="3"/>
  <c r="L589" i="3"/>
  <c r="AB588" i="3"/>
  <c r="K621" i="3"/>
  <c r="J621" i="3"/>
  <c r="F621" i="3"/>
  <c r="I621" i="3"/>
  <c r="H621" i="3"/>
  <c r="G621" i="3"/>
  <c r="E621" i="3"/>
  <c r="L620" i="3"/>
  <c r="O10" i="8" s="1"/>
  <c r="H7" i="18" s="1"/>
  <c r="Y2" i="5"/>
  <c r="X3" i="5"/>
  <c r="R8" i="8"/>
  <c r="Y29" i="6"/>
  <c r="Y110" i="6"/>
  <c r="Y86" i="6"/>
  <c r="Y41" i="6"/>
  <c r="Y2" i="6"/>
  <c r="Y25" i="6"/>
  <c r="Z23" i="6" s="1"/>
  <c r="Y56" i="6"/>
  <c r="Y17" i="6"/>
  <c r="Y98" i="6"/>
  <c r="Y74" i="6"/>
  <c r="Z4" i="6"/>
  <c r="Y3" i="6"/>
  <c r="X114" i="6"/>
  <c r="Z13" i="5"/>
  <c r="Z34" i="5"/>
  <c r="AA12" i="5"/>
  <c r="X39" i="10"/>
  <c r="S7" i="8"/>
  <c r="R3" i="8"/>
  <c r="R4" i="8"/>
  <c r="Q6" i="9" s="1"/>
  <c r="AA23" i="5"/>
  <c r="Y4" i="7"/>
  <c r="X3" i="7"/>
  <c r="X16" i="7" s="1"/>
  <c r="AA3" i="4"/>
  <c r="Z4" i="4"/>
  <c r="D18" i="18" l="1"/>
  <c r="D29" i="18" s="1"/>
  <c r="L20" i="8"/>
  <c r="K7" i="13" s="1"/>
  <c r="E16" i="18"/>
  <c r="G210" i="3"/>
  <c r="O13" i="8"/>
  <c r="H10" i="18" s="1"/>
  <c r="H32" i="18" s="1"/>
  <c r="N6" i="13"/>
  <c r="G244" i="3"/>
  <c r="J453" i="3"/>
  <c r="J593" i="3" s="1"/>
  <c r="H349" i="3"/>
  <c r="H489" i="3" s="1"/>
  <c r="H210" i="3"/>
  <c r="H419" i="3"/>
  <c r="H559" i="3" s="1"/>
  <c r="I174" i="3"/>
  <c r="H384" i="3"/>
  <c r="E210" i="3"/>
  <c r="G349" i="3"/>
  <c r="G489" i="3" s="1"/>
  <c r="G280" i="3"/>
  <c r="H244" i="3"/>
  <c r="G419" i="3"/>
  <c r="G559" i="3" s="1"/>
  <c r="G384" i="3"/>
  <c r="E314" i="3"/>
  <c r="E454" i="3" s="1"/>
  <c r="F280" i="3"/>
  <c r="E280" i="3"/>
  <c r="E349" i="3"/>
  <c r="E489" i="3" s="1"/>
  <c r="J384" i="3"/>
  <c r="E419" i="3"/>
  <c r="E559" i="3" s="1"/>
  <c r="F453" i="3"/>
  <c r="F593" i="3" s="1"/>
  <c r="E244" i="3"/>
  <c r="E524" i="3" s="1"/>
  <c r="AD592" i="3"/>
  <c r="F244" i="3"/>
  <c r="F349" i="3"/>
  <c r="F489" i="3" s="1"/>
  <c r="AI592" i="3"/>
  <c r="F419" i="3"/>
  <c r="F559" i="3" s="1"/>
  <c r="J419" i="3"/>
  <c r="J559" i="3" s="1"/>
  <c r="J314" i="3"/>
  <c r="J454" i="3" s="1"/>
  <c r="J210" i="3"/>
  <c r="AI453" i="3"/>
  <c r="AD523" i="3"/>
  <c r="K244" i="3"/>
  <c r="J349" i="3"/>
  <c r="J489" i="3" s="1"/>
  <c r="Z592" i="3"/>
  <c r="I453" i="3"/>
  <c r="I593" i="3" s="1"/>
  <c r="K489" i="3"/>
  <c r="AI523" i="3"/>
  <c r="AF592" i="3"/>
  <c r="W592" i="3"/>
  <c r="AA592" i="3"/>
  <c r="R16" i="8"/>
  <c r="R15" i="8"/>
  <c r="K12" i="18" s="1"/>
  <c r="R14" i="8"/>
  <c r="R17" i="8"/>
  <c r="G454" i="3"/>
  <c r="Y61" i="6"/>
  <c r="K419" i="3"/>
  <c r="K559" i="3" s="1"/>
  <c r="K314" i="3"/>
  <c r="K454" i="3" s="1"/>
  <c r="J244" i="3"/>
  <c r="H453" i="3"/>
  <c r="H593" i="3" s="1"/>
  <c r="I280" i="3"/>
  <c r="F384" i="3"/>
  <c r="X523" i="3"/>
  <c r="F314" i="3"/>
  <c r="F454" i="3" s="1"/>
  <c r="G453" i="3"/>
  <c r="G593" i="3" s="1"/>
  <c r="K280" i="3"/>
  <c r="Z453" i="3"/>
  <c r="K384" i="3"/>
  <c r="K210" i="3"/>
  <c r="V592" i="3"/>
  <c r="AC592" i="3"/>
  <c r="Y592" i="3"/>
  <c r="AE592" i="3"/>
  <c r="AH592" i="3"/>
  <c r="U592" i="3"/>
  <c r="AF523" i="3"/>
  <c r="AH453" i="3"/>
  <c r="X453" i="3"/>
  <c r="H454" i="3"/>
  <c r="Z523" i="3"/>
  <c r="X592" i="3"/>
  <c r="X50" i="6"/>
  <c r="X49" i="6"/>
  <c r="Y47" i="6" s="1"/>
  <c r="M19" i="8"/>
  <c r="X94" i="6"/>
  <c r="Y118" i="6"/>
  <c r="R18" i="8"/>
  <c r="M10" i="9"/>
  <c r="M11" i="9" s="1"/>
  <c r="K32" i="3"/>
  <c r="AA31" i="3"/>
  <c r="AA103" i="3" s="1"/>
  <c r="J32" i="3"/>
  <c r="Z31" i="3"/>
  <c r="Z103" i="3" s="1"/>
  <c r="E32" i="3"/>
  <c r="U31" i="3"/>
  <c r="U103" i="3" s="1"/>
  <c r="H32" i="3"/>
  <c r="X31" i="3"/>
  <c r="X103" i="3" s="1"/>
  <c r="G32" i="3"/>
  <c r="W31" i="3"/>
  <c r="W103" i="3" s="1"/>
  <c r="F32" i="3"/>
  <c r="V31" i="3"/>
  <c r="V103" i="3" s="1"/>
  <c r="I32" i="3"/>
  <c r="Y31" i="3"/>
  <c r="Y103" i="3" s="1"/>
  <c r="AG523" i="3"/>
  <c r="Y453" i="3"/>
  <c r="K453" i="3"/>
  <c r="K593" i="3" s="1"/>
  <c r="E453" i="3"/>
  <c r="E593" i="3" s="1"/>
  <c r="W523" i="3"/>
  <c r="AE523" i="3"/>
  <c r="AA523" i="3"/>
  <c r="V453" i="3"/>
  <c r="Y523" i="3"/>
  <c r="U523" i="3"/>
  <c r="AA9" i="5"/>
  <c r="AA10" i="5"/>
  <c r="AA11" i="5"/>
  <c r="AA8" i="5"/>
  <c r="L29" i="8"/>
  <c r="AG453" i="3"/>
  <c r="AD453" i="3"/>
  <c r="I349" i="3"/>
  <c r="I489" i="3" s="1"/>
  <c r="I314" i="3"/>
  <c r="W453" i="3"/>
  <c r="AC453" i="3"/>
  <c r="AH523" i="3"/>
  <c r="AE453" i="3"/>
  <c r="AF453" i="3"/>
  <c r="U453" i="3"/>
  <c r="AA453" i="3"/>
  <c r="K139" i="3"/>
  <c r="K211" i="3" s="1"/>
  <c r="AI67" i="3"/>
  <c r="AI139" i="3" s="1"/>
  <c r="AA67" i="3"/>
  <c r="AA139" i="3" s="1"/>
  <c r="G139" i="3"/>
  <c r="G211" i="3" s="1"/>
  <c r="AE67" i="3"/>
  <c r="AE139" i="3" s="1"/>
  <c r="W67" i="3"/>
  <c r="W139" i="3" s="1"/>
  <c r="I139" i="3"/>
  <c r="I211" i="3" s="1"/>
  <c r="AG67" i="3"/>
  <c r="AG139" i="3" s="1"/>
  <c r="Y67" i="3"/>
  <c r="Y139" i="3" s="1"/>
  <c r="E139" i="3"/>
  <c r="E211" i="3" s="1"/>
  <c r="AC67" i="3"/>
  <c r="AC139" i="3" s="1"/>
  <c r="U67" i="3"/>
  <c r="U139" i="3" s="1"/>
  <c r="E103" i="3"/>
  <c r="E175" i="3" s="1"/>
  <c r="AC31" i="3"/>
  <c r="AC103" i="3" s="1"/>
  <c r="AH67" i="3"/>
  <c r="AH139" i="3" s="1"/>
  <c r="J139" i="3"/>
  <c r="J211" i="3" s="1"/>
  <c r="Z67" i="3"/>
  <c r="Z139" i="3" s="1"/>
  <c r="AD67" i="3"/>
  <c r="AD139" i="3" s="1"/>
  <c r="V67" i="3"/>
  <c r="V139" i="3" s="1"/>
  <c r="F139" i="3"/>
  <c r="F211" i="3" s="1"/>
  <c r="H103" i="3"/>
  <c r="H175" i="3" s="1"/>
  <c r="AF31" i="3"/>
  <c r="AF103" i="3" s="1"/>
  <c r="K103" i="3"/>
  <c r="K175" i="3" s="1"/>
  <c r="AI31" i="3"/>
  <c r="AI103" i="3" s="1"/>
  <c r="I103" i="3"/>
  <c r="I175" i="3" s="1"/>
  <c r="AG31" i="3"/>
  <c r="AG103" i="3" s="1"/>
  <c r="H139" i="3"/>
  <c r="H211" i="3" s="1"/>
  <c r="AF67" i="3"/>
  <c r="AF139" i="3" s="1"/>
  <c r="X67" i="3"/>
  <c r="X139" i="3" s="1"/>
  <c r="AH31" i="3"/>
  <c r="AH103" i="3" s="1"/>
  <c r="J103" i="3"/>
  <c r="J175" i="3" s="1"/>
  <c r="AD31" i="3"/>
  <c r="AD103" i="3" s="1"/>
  <c r="F103" i="3"/>
  <c r="F175" i="3" s="1"/>
  <c r="G103" i="3"/>
  <c r="G175" i="3" s="1"/>
  <c r="AE31" i="3"/>
  <c r="AE103" i="3" s="1"/>
  <c r="AG592" i="3"/>
  <c r="I419" i="3"/>
  <c r="I559" i="3" s="1"/>
  <c r="I384" i="3"/>
  <c r="I524" i="3" s="1"/>
  <c r="AC523" i="3"/>
  <c r="AE244" i="3"/>
  <c r="AE174" i="3"/>
  <c r="X174" i="3"/>
  <c r="X244" i="3"/>
  <c r="AD174" i="3"/>
  <c r="AD244" i="3"/>
  <c r="Y174" i="3"/>
  <c r="Y244" i="3"/>
  <c r="AH174" i="3"/>
  <c r="AH244" i="3"/>
  <c r="U174" i="3"/>
  <c r="U244" i="3"/>
  <c r="AI244" i="3"/>
  <c r="AI174" i="3"/>
  <c r="AE210" i="3"/>
  <c r="AE314" i="3"/>
  <c r="AE384" i="3"/>
  <c r="AE419" i="3"/>
  <c r="AE559" i="3" s="1"/>
  <c r="AE280" i="3"/>
  <c r="AE349" i="3"/>
  <c r="AE489" i="3" s="1"/>
  <c r="V210" i="3"/>
  <c r="V314" i="3"/>
  <c r="V384" i="3"/>
  <c r="V419" i="3"/>
  <c r="V559" i="3" s="1"/>
  <c r="V280" i="3"/>
  <c r="V349" i="3"/>
  <c r="V489" i="3" s="1"/>
  <c r="AD210" i="3"/>
  <c r="AD314" i="3"/>
  <c r="AD384" i="3"/>
  <c r="AD419" i="3"/>
  <c r="AD559" i="3" s="1"/>
  <c r="AD280" i="3"/>
  <c r="AD349" i="3"/>
  <c r="AD489" i="3" s="1"/>
  <c r="AH210" i="3"/>
  <c r="AH314" i="3"/>
  <c r="AH384" i="3"/>
  <c r="AH419" i="3"/>
  <c r="AH559" i="3" s="1"/>
  <c r="AH280" i="3"/>
  <c r="AH349" i="3"/>
  <c r="AH489" i="3" s="1"/>
  <c r="AC210" i="3"/>
  <c r="AC314" i="3"/>
  <c r="AC384" i="3"/>
  <c r="AC419" i="3"/>
  <c r="AC559" i="3" s="1"/>
  <c r="AC280" i="3"/>
  <c r="AC349" i="3"/>
  <c r="AC489" i="3" s="1"/>
  <c r="AI210" i="3"/>
  <c r="AI314" i="3"/>
  <c r="AI384" i="3"/>
  <c r="AI419" i="3"/>
  <c r="AI559" i="3" s="1"/>
  <c r="AI280" i="3"/>
  <c r="AI349" i="3"/>
  <c r="AI489" i="3" s="1"/>
  <c r="AG210" i="3"/>
  <c r="AG314" i="3"/>
  <c r="AG384" i="3"/>
  <c r="AG419" i="3"/>
  <c r="AG559" i="3" s="1"/>
  <c r="AG280" i="3"/>
  <c r="AG349" i="3"/>
  <c r="AG489" i="3" s="1"/>
  <c r="W244" i="3"/>
  <c r="W174" i="3"/>
  <c r="AF244" i="3"/>
  <c r="AF174" i="3"/>
  <c r="V244" i="3"/>
  <c r="V174" i="3"/>
  <c r="AG174" i="3"/>
  <c r="AG244" i="3"/>
  <c r="Z244" i="3"/>
  <c r="Z174" i="3"/>
  <c r="AC174" i="3"/>
  <c r="AC244" i="3"/>
  <c r="AA244" i="3"/>
  <c r="AA174" i="3"/>
  <c r="W210" i="3"/>
  <c r="W314" i="3"/>
  <c r="W384" i="3"/>
  <c r="W280" i="3"/>
  <c r="W419" i="3"/>
  <c r="W559" i="3" s="1"/>
  <c r="W349" i="3"/>
  <c r="W489" i="3" s="1"/>
  <c r="Z210" i="3"/>
  <c r="Z314" i="3"/>
  <c r="Z384" i="3"/>
  <c r="Z419" i="3"/>
  <c r="Z559" i="3" s="1"/>
  <c r="Z280" i="3"/>
  <c r="Z349" i="3"/>
  <c r="Z489" i="3" s="1"/>
  <c r="U210" i="3"/>
  <c r="U314" i="3"/>
  <c r="U384" i="3"/>
  <c r="U419" i="3"/>
  <c r="U559" i="3" s="1"/>
  <c r="U280" i="3"/>
  <c r="U349" i="3"/>
  <c r="U489" i="3" s="1"/>
  <c r="AA210" i="3"/>
  <c r="AA314" i="3"/>
  <c r="AA384" i="3"/>
  <c r="AA280" i="3"/>
  <c r="AA419" i="3"/>
  <c r="AA559" i="3" s="1"/>
  <c r="AA349" i="3"/>
  <c r="AA489" i="3" s="1"/>
  <c r="Y210" i="3"/>
  <c r="Y314" i="3"/>
  <c r="Y384" i="3"/>
  <c r="Y419" i="3"/>
  <c r="Y559" i="3" s="1"/>
  <c r="Y280" i="3"/>
  <c r="Y349" i="3"/>
  <c r="Y489" i="3" s="1"/>
  <c r="X210" i="3"/>
  <c r="X314" i="3"/>
  <c r="X384" i="3"/>
  <c r="X419" i="3"/>
  <c r="X559" i="3" s="1"/>
  <c r="X280" i="3"/>
  <c r="X349" i="3"/>
  <c r="X489" i="3" s="1"/>
  <c r="AF210" i="3"/>
  <c r="AF314" i="3"/>
  <c r="AF454" i="3" s="1"/>
  <c r="AF384" i="3"/>
  <c r="AF280" i="3"/>
  <c r="AF419" i="3"/>
  <c r="AF559" i="3" s="1"/>
  <c r="AF349" i="3"/>
  <c r="AF489" i="3" s="1"/>
  <c r="V523" i="3"/>
  <c r="Z4" i="10"/>
  <c r="Z3" i="10"/>
  <c r="R3" i="9"/>
  <c r="R20" i="9" s="1"/>
  <c r="S12" i="8"/>
  <c r="S6" i="8"/>
  <c r="R9" i="9" s="1"/>
  <c r="AJ589" i="3"/>
  <c r="T589" i="3"/>
  <c r="L590" i="3"/>
  <c r="AB589" i="3"/>
  <c r="J622" i="3"/>
  <c r="I622" i="3"/>
  <c r="H622" i="3"/>
  <c r="G622" i="3"/>
  <c r="K622" i="3"/>
  <c r="E622" i="3"/>
  <c r="F622" i="3"/>
  <c r="L621" i="3"/>
  <c r="P10" i="8" s="1"/>
  <c r="I7" i="18" s="1"/>
  <c r="Z2" i="5"/>
  <c r="Y3" i="5"/>
  <c r="S8" i="8"/>
  <c r="T7" i="8"/>
  <c r="S3" i="8"/>
  <c r="S4" i="8"/>
  <c r="R6" i="9" s="1"/>
  <c r="AA34" i="5"/>
  <c r="AB12" i="5"/>
  <c r="AA13" i="5"/>
  <c r="Z4" i="7"/>
  <c r="Y3" i="7"/>
  <c r="Y16" i="7" s="1"/>
  <c r="AB23" i="5"/>
  <c r="Y39" i="10"/>
  <c r="Z98" i="6"/>
  <c r="Z74" i="6"/>
  <c r="Z56" i="6"/>
  <c r="Z17" i="6"/>
  <c r="AA4" i="6"/>
  <c r="Z25" i="6"/>
  <c r="AA23" i="6" s="1"/>
  <c r="Z110" i="6"/>
  <c r="Z86" i="6"/>
  <c r="Z41" i="6"/>
  <c r="Z29" i="6"/>
  <c r="Z3" i="6"/>
  <c r="Z2" i="6"/>
  <c r="Y114" i="6"/>
  <c r="AB3" i="4"/>
  <c r="AA4" i="4"/>
  <c r="E18" i="18" l="1"/>
  <c r="E29" i="18" s="1"/>
  <c r="M20" i="8"/>
  <c r="L7" i="13" s="1"/>
  <c r="F16" i="18"/>
  <c r="H524" i="3"/>
  <c r="H594" i="3" s="1"/>
  <c r="I454" i="3"/>
  <c r="I594" i="3" s="1"/>
  <c r="G524" i="3"/>
  <c r="G594" i="3" s="1"/>
  <c r="AI593" i="3"/>
  <c r="Z593" i="3"/>
  <c r="P13" i="8"/>
  <c r="I10" i="18" s="1"/>
  <c r="I32" i="18" s="1"/>
  <c r="O6" i="13"/>
  <c r="X593" i="3"/>
  <c r="K524" i="3"/>
  <c r="J524" i="3"/>
  <c r="J594" i="3" s="1"/>
  <c r="F524" i="3"/>
  <c r="F594" i="3" s="1"/>
  <c r="G315" i="3"/>
  <c r="G455" i="3" s="1"/>
  <c r="H350" i="3"/>
  <c r="H490" i="3" s="1"/>
  <c r="AD593" i="3"/>
  <c r="G350" i="3"/>
  <c r="G490" i="3" s="1"/>
  <c r="E594" i="3"/>
  <c r="K594" i="3"/>
  <c r="S17" i="8"/>
  <c r="S14" i="8"/>
  <c r="S15" i="8"/>
  <c r="L12" i="18" s="1"/>
  <c r="S16" i="8"/>
  <c r="H245" i="3"/>
  <c r="J350" i="3"/>
  <c r="J490" i="3" s="1"/>
  <c r="E281" i="3"/>
  <c r="J385" i="3"/>
  <c r="Z454" i="3"/>
  <c r="I420" i="3"/>
  <c r="I560" i="3" s="1"/>
  <c r="I315" i="3"/>
  <c r="I455" i="3" s="1"/>
  <c r="AF593" i="3"/>
  <c r="AH593" i="3"/>
  <c r="W593" i="3"/>
  <c r="AG593" i="3"/>
  <c r="V593" i="3"/>
  <c r="Y49" i="6"/>
  <c r="Z47" i="6" s="1"/>
  <c r="N19" i="8"/>
  <c r="K315" i="3"/>
  <c r="K455" i="3" s="1"/>
  <c r="E245" i="3"/>
  <c r="J281" i="3"/>
  <c r="AC593" i="3"/>
  <c r="F281" i="3"/>
  <c r="J315" i="3"/>
  <c r="J455" i="3" s="1"/>
  <c r="K350" i="3"/>
  <c r="K490" i="3" s="1"/>
  <c r="J420" i="3"/>
  <c r="J560" i="3" s="1"/>
  <c r="Z106" i="6"/>
  <c r="S18" i="8"/>
  <c r="Y94" i="6"/>
  <c r="Y106" i="6"/>
  <c r="Y50" i="6"/>
  <c r="Z118" i="6"/>
  <c r="AD524" i="3"/>
  <c r="U593" i="3"/>
  <c r="AE593" i="3"/>
  <c r="Y593" i="3"/>
  <c r="AA593" i="3"/>
  <c r="I33" i="3"/>
  <c r="Y32" i="3"/>
  <c r="F33" i="3"/>
  <c r="V32" i="3"/>
  <c r="V104" i="3" s="1"/>
  <c r="G33" i="3"/>
  <c r="W32" i="3"/>
  <c r="W104" i="3" s="1"/>
  <c r="H33" i="3"/>
  <c r="X32" i="3"/>
  <c r="X104" i="3" s="1"/>
  <c r="E33" i="3"/>
  <c r="U32" i="3"/>
  <c r="U104" i="3" s="1"/>
  <c r="J33" i="3"/>
  <c r="Z32" i="3"/>
  <c r="Z104" i="3" s="1"/>
  <c r="K33" i="3"/>
  <c r="AA32" i="3"/>
  <c r="AA104" i="3" s="1"/>
  <c r="Z61" i="6"/>
  <c r="V524" i="3"/>
  <c r="AE524" i="3"/>
  <c r="AB9" i="5"/>
  <c r="AB10" i="5"/>
  <c r="AB11" i="5"/>
  <c r="AA524" i="3"/>
  <c r="AG454" i="3"/>
  <c r="AB8" i="5"/>
  <c r="M29" i="8"/>
  <c r="AF524" i="3"/>
  <c r="AF594" i="3" s="1"/>
  <c r="W524" i="3"/>
  <c r="Z524" i="3"/>
  <c r="AE454" i="3"/>
  <c r="K420" i="3"/>
  <c r="K560" i="3" s="1"/>
  <c r="F350" i="3"/>
  <c r="F490" i="3" s="1"/>
  <c r="F385" i="3"/>
  <c r="I245" i="3"/>
  <c r="H420" i="3"/>
  <c r="H560" i="3" s="1"/>
  <c r="H315" i="3"/>
  <c r="H455" i="3" s="1"/>
  <c r="I281" i="3"/>
  <c r="E420" i="3"/>
  <c r="E560" i="3" s="1"/>
  <c r="E315" i="3"/>
  <c r="E455" i="3" s="1"/>
  <c r="G420" i="3"/>
  <c r="G560" i="3" s="1"/>
  <c r="K245" i="3"/>
  <c r="F245" i="3"/>
  <c r="AI454" i="3"/>
  <c r="Y524" i="3"/>
  <c r="W454" i="3"/>
  <c r="AA454" i="3"/>
  <c r="AC454" i="3"/>
  <c r="AH454" i="3"/>
  <c r="U524" i="3"/>
  <c r="J245" i="3"/>
  <c r="X524" i="3"/>
  <c r="G245" i="3"/>
  <c r="AE32" i="3"/>
  <c r="AE104" i="3" s="1"/>
  <c r="G104" i="3"/>
  <c r="G246" i="3" s="1"/>
  <c r="F104" i="3"/>
  <c r="F246" i="3" s="1"/>
  <c r="AD32" i="3"/>
  <c r="AD104" i="3" s="1"/>
  <c r="J104" i="3"/>
  <c r="J246" i="3" s="1"/>
  <c r="AH32" i="3"/>
  <c r="AH104" i="3" s="1"/>
  <c r="H140" i="3"/>
  <c r="H351" i="3" s="1"/>
  <c r="H491" i="3" s="1"/>
  <c r="AF68" i="3"/>
  <c r="AF140" i="3" s="1"/>
  <c r="X68" i="3"/>
  <c r="X140" i="3" s="1"/>
  <c r="I104" i="3"/>
  <c r="I246" i="3" s="1"/>
  <c r="AG32" i="3"/>
  <c r="AG104" i="3" s="1"/>
  <c r="Y104" i="3"/>
  <c r="AI32" i="3"/>
  <c r="AI104" i="3" s="1"/>
  <c r="K104" i="3"/>
  <c r="K246" i="3" s="1"/>
  <c r="H104" i="3"/>
  <c r="H246" i="3" s="1"/>
  <c r="AF32" i="3"/>
  <c r="AF104" i="3" s="1"/>
  <c r="F140" i="3"/>
  <c r="F351" i="3" s="1"/>
  <c r="F491" i="3" s="1"/>
  <c r="AD68" i="3"/>
  <c r="AD140" i="3" s="1"/>
  <c r="V68" i="3"/>
  <c r="V140" i="3" s="1"/>
  <c r="J140" i="3"/>
  <c r="J351" i="3" s="1"/>
  <c r="J491" i="3" s="1"/>
  <c r="AH68" i="3"/>
  <c r="AH140" i="3" s="1"/>
  <c r="Z68" i="3"/>
  <c r="Z140" i="3" s="1"/>
  <c r="E104" i="3"/>
  <c r="E246" i="3" s="1"/>
  <c r="AC32" i="3"/>
  <c r="AC104" i="3" s="1"/>
  <c r="E140" i="3"/>
  <c r="E351" i="3" s="1"/>
  <c r="E491" i="3" s="1"/>
  <c r="AC68" i="3"/>
  <c r="AC140" i="3" s="1"/>
  <c r="U68" i="3"/>
  <c r="U140" i="3" s="1"/>
  <c r="I140" i="3"/>
  <c r="I351" i="3" s="1"/>
  <c r="I491" i="3" s="1"/>
  <c r="AG68" i="3"/>
  <c r="AG140" i="3" s="1"/>
  <c r="Y68" i="3"/>
  <c r="Y140" i="3" s="1"/>
  <c r="AE68" i="3"/>
  <c r="AE140" i="3" s="1"/>
  <c r="W68" i="3"/>
  <c r="W140" i="3" s="1"/>
  <c r="G140" i="3"/>
  <c r="G351" i="3" s="1"/>
  <c r="G491" i="3" s="1"/>
  <c r="AI68" i="3"/>
  <c r="AI140" i="3" s="1"/>
  <c r="K140" i="3"/>
  <c r="K282" i="3" s="1"/>
  <c r="AA68" i="3"/>
  <c r="AA140" i="3" s="1"/>
  <c r="K281" i="3"/>
  <c r="K385" i="3"/>
  <c r="F420" i="3"/>
  <c r="F560" i="3" s="1"/>
  <c r="F315" i="3"/>
  <c r="F455" i="3" s="1"/>
  <c r="H281" i="3"/>
  <c r="H385" i="3"/>
  <c r="I350" i="3"/>
  <c r="I490" i="3" s="1"/>
  <c r="I385" i="3"/>
  <c r="E350" i="3"/>
  <c r="E490" i="3" s="1"/>
  <c r="E385" i="3"/>
  <c r="AH524" i="3"/>
  <c r="G281" i="3"/>
  <c r="G385" i="3"/>
  <c r="AG524" i="3"/>
  <c r="AC524" i="3"/>
  <c r="AI524" i="3"/>
  <c r="U454" i="3"/>
  <c r="Y454" i="3"/>
  <c r="AD454" i="3"/>
  <c r="X454" i="3"/>
  <c r="V454" i="3"/>
  <c r="AI175" i="3"/>
  <c r="AI245" i="3"/>
  <c r="Z175" i="3"/>
  <c r="Z245" i="3"/>
  <c r="H176" i="3"/>
  <c r="AF175" i="3"/>
  <c r="AF245" i="3"/>
  <c r="U175" i="3"/>
  <c r="U245" i="3"/>
  <c r="AG175" i="3"/>
  <c r="AG245" i="3"/>
  <c r="V175" i="3"/>
  <c r="V245" i="3"/>
  <c r="AE175" i="3"/>
  <c r="AE245" i="3"/>
  <c r="H282" i="3"/>
  <c r="X211" i="3"/>
  <c r="X315" i="3"/>
  <c r="X385" i="3"/>
  <c r="X281" i="3"/>
  <c r="X420" i="3"/>
  <c r="X560" i="3" s="1"/>
  <c r="X350" i="3"/>
  <c r="X490" i="3" s="1"/>
  <c r="Y211" i="3"/>
  <c r="Y385" i="3"/>
  <c r="Y315" i="3"/>
  <c r="Y350" i="3"/>
  <c r="Y490" i="3" s="1"/>
  <c r="Y420" i="3"/>
  <c r="Y560" i="3" s="1"/>
  <c r="Y281" i="3"/>
  <c r="AA211" i="3"/>
  <c r="AA315" i="3"/>
  <c r="AA385" i="3"/>
  <c r="AA281" i="3"/>
  <c r="AA350" i="3"/>
  <c r="AA490" i="3" s="1"/>
  <c r="AA420" i="3"/>
  <c r="AA560" i="3" s="1"/>
  <c r="AI211" i="3"/>
  <c r="AI315" i="3"/>
  <c r="AI385" i="3"/>
  <c r="AI350" i="3"/>
  <c r="AI490" i="3" s="1"/>
  <c r="AI281" i="3"/>
  <c r="AI420" i="3"/>
  <c r="AI560" i="3" s="1"/>
  <c r="AH211" i="3"/>
  <c r="AH315" i="3"/>
  <c r="AH385" i="3"/>
  <c r="AH420" i="3"/>
  <c r="AH560" i="3" s="1"/>
  <c r="AH281" i="3"/>
  <c r="AH350" i="3"/>
  <c r="AH490" i="3" s="1"/>
  <c r="J282" i="3"/>
  <c r="V211" i="3"/>
  <c r="V315" i="3"/>
  <c r="V385" i="3"/>
  <c r="V350" i="3"/>
  <c r="V490" i="3" s="1"/>
  <c r="V281" i="3"/>
  <c r="V420" i="3"/>
  <c r="V560" i="3" s="1"/>
  <c r="U211" i="3"/>
  <c r="U385" i="3"/>
  <c r="U315" i="3"/>
  <c r="U420" i="3"/>
  <c r="U560" i="3" s="1"/>
  <c r="U281" i="3"/>
  <c r="U350" i="3"/>
  <c r="U490" i="3" s="1"/>
  <c r="AA175" i="3"/>
  <c r="AA245" i="3"/>
  <c r="AH175" i="3"/>
  <c r="AH245" i="3"/>
  <c r="X175" i="3"/>
  <c r="X245" i="3"/>
  <c r="AC175" i="3"/>
  <c r="AC245" i="3"/>
  <c r="Y175" i="3"/>
  <c r="Y245" i="3"/>
  <c r="AD175" i="3"/>
  <c r="AD245" i="3"/>
  <c r="W175" i="3"/>
  <c r="W245" i="3"/>
  <c r="AF211" i="3"/>
  <c r="AF315" i="3"/>
  <c r="AF385" i="3"/>
  <c r="AF281" i="3"/>
  <c r="AF350" i="3"/>
  <c r="AF490" i="3" s="1"/>
  <c r="AF420" i="3"/>
  <c r="AF560" i="3" s="1"/>
  <c r="AG211" i="3"/>
  <c r="AG385" i="3"/>
  <c r="AG315" i="3"/>
  <c r="AG281" i="3"/>
  <c r="AG420" i="3"/>
  <c r="AG560" i="3" s="1"/>
  <c r="AG350" i="3"/>
  <c r="AG490" i="3" s="1"/>
  <c r="Z211" i="3"/>
  <c r="Z315" i="3"/>
  <c r="Z385" i="3"/>
  <c r="Z350" i="3"/>
  <c r="Z490" i="3" s="1"/>
  <c r="Z281" i="3"/>
  <c r="Z420" i="3"/>
  <c r="Z560" i="3" s="1"/>
  <c r="AD211" i="3"/>
  <c r="AD315" i="3"/>
  <c r="AD385" i="3"/>
  <c r="AD420" i="3"/>
  <c r="AD560" i="3" s="1"/>
  <c r="AD281" i="3"/>
  <c r="AD350" i="3"/>
  <c r="AD490" i="3" s="1"/>
  <c r="W211" i="3"/>
  <c r="W315" i="3"/>
  <c r="W385" i="3"/>
  <c r="W281" i="3"/>
  <c r="W350" i="3"/>
  <c r="W490" i="3" s="1"/>
  <c r="W420" i="3"/>
  <c r="W560" i="3" s="1"/>
  <c r="AE211" i="3"/>
  <c r="AE315" i="3"/>
  <c r="AE385" i="3"/>
  <c r="AE350" i="3"/>
  <c r="AE490" i="3" s="1"/>
  <c r="AE281" i="3"/>
  <c r="AE420" i="3"/>
  <c r="AE560" i="3" s="1"/>
  <c r="AC211" i="3"/>
  <c r="AC385" i="3"/>
  <c r="AC315" i="3"/>
  <c r="AC281" i="3"/>
  <c r="AC420" i="3"/>
  <c r="AC560" i="3" s="1"/>
  <c r="AC350" i="3"/>
  <c r="AC490" i="3" s="1"/>
  <c r="AA4" i="10"/>
  <c r="AA3" i="10"/>
  <c r="S3" i="9"/>
  <c r="S20" i="9" s="1"/>
  <c r="T12" i="8"/>
  <c r="N10" i="9"/>
  <c r="N11" i="9" s="1"/>
  <c r="T6" i="8"/>
  <c r="S9" i="9" s="1"/>
  <c r="AJ590" i="3"/>
  <c r="T590" i="3"/>
  <c r="L591" i="3"/>
  <c r="AB590" i="3"/>
  <c r="E623" i="3"/>
  <c r="G623" i="3"/>
  <c r="H623" i="3"/>
  <c r="I623" i="3"/>
  <c r="K623" i="3"/>
  <c r="J623" i="3"/>
  <c r="F623" i="3"/>
  <c r="L622" i="3"/>
  <c r="Q10" i="8" s="1"/>
  <c r="J7" i="18" s="1"/>
  <c r="AA2" i="5"/>
  <c r="Z3" i="5"/>
  <c r="T8" i="8"/>
  <c r="AA56" i="6"/>
  <c r="AA17" i="6"/>
  <c r="AA98" i="6"/>
  <c r="AA74" i="6"/>
  <c r="AB4" i="6"/>
  <c r="AA3" i="6"/>
  <c r="AA29" i="6"/>
  <c r="AA110" i="6"/>
  <c r="AA86" i="6"/>
  <c r="AA41" i="6"/>
  <c r="AA2" i="6"/>
  <c r="AA25" i="6"/>
  <c r="AB23" i="6" s="1"/>
  <c r="Z114" i="6"/>
  <c r="Z39" i="10"/>
  <c r="AC23" i="5"/>
  <c r="AA4" i="7"/>
  <c r="Z3" i="7"/>
  <c r="Z16" i="7" s="1"/>
  <c r="AB34" i="5"/>
  <c r="AC12" i="5"/>
  <c r="AB13" i="5"/>
  <c r="T4" i="8"/>
  <c r="S6" i="9" s="1"/>
  <c r="U7" i="8"/>
  <c r="T3" i="8"/>
  <c r="AC3" i="4"/>
  <c r="AB4" i="4"/>
  <c r="F18" i="18" l="1"/>
  <c r="F29" i="18" s="1"/>
  <c r="N20" i="8"/>
  <c r="G18" i="18" s="1"/>
  <c r="G29" i="18" s="1"/>
  <c r="G16" i="18"/>
  <c r="Q13" i="8"/>
  <c r="J10" i="18" s="1"/>
  <c r="J32" i="18" s="1"/>
  <c r="P6" i="13"/>
  <c r="H421" i="3"/>
  <c r="H561" i="3" s="1"/>
  <c r="H212" i="3"/>
  <c r="E282" i="3"/>
  <c r="K176" i="3"/>
  <c r="Y594" i="3"/>
  <c r="G176" i="3"/>
  <c r="Z594" i="3"/>
  <c r="E421" i="3"/>
  <c r="E561" i="3" s="1"/>
  <c r="F176" i="3"/>
  <c r="J525" i="3"/>
  <c r="J595" i="3" s="1"/>
  <c r="G386" i="3"/>
  <c r="G526" i="3" s="1"/>
  <c r="AG594" i="3"/>
  <c r="F386" i="3"/>
  <c r="F526" i="3" s="1"/>
  <c r="H525" i="3"/>
  <c r="H595" i="3" s="1"/>
  <c r="W594" i="3"/>
  <c r="E525" i="3"/>
  <c r="E595" i="3" s="1"/>
  <c r="T16" i="8"/>
  <c r="T15" i="8"/>
  <c r="M12" i="18" s="1"/>
  <c r="T14" i="8"/>
  <c r="T17" i="8"/>
  <c r="K316" i="3"/>
  <c r="AF525" i="3"/>
  <c r="G282" i="3"/>
  <c r="F212" i="3"/>
  <c r="F282" i="3"/>
  <c r="U594" i="3"/>
  <c r="E176" i="3"/>
  <c r="AA455" i="3"/>
  <c r="K525" i="3"/>
  <c r="K595" i="3" s="1"/>
  <c r="V594" i="3"/>
  <c r="I212" i="3"/>
  <c r="I421" i="3"/>
  <c r="I561" i="3" s="1"/>
  <c r="J386" i="3"/>
  <c r="J526" i="3" s="1"/>
  <c r="I282" i="3"/>
  <c r="AG455" i="3"/>
  <c r="AD594" i="3"/>
  <c r="AE455" i="3"/>
  <c r="U525" i="3"/>
  <c r="Z94" i="6"/>
  <c r="O19" i="8"/>
  <c r="Z50" i="6"/>
  <c r="E212" i="3"/>
  <c r="K421" i="3"/>
  <c r="K561" i="3" s="1"/>
  <c r="K351" i="3"/>
  <c r="K491" i="3" s="1"/>
  <c r="J176" i="3"/>
  <c r="G212" i="3"/>
  <c r="J212" i="3"/>
  <c r="I176" i="3"/>
  <c r="Z49" i="6"/>
  <c r="AA47" i="6" s="1"/>
  <c r="AA106" i="6"/>
  <c r="T18" i="8"/>
  <c r="AA118" i="6"/>
  <c r="AA61" i="6"/>
  <c r="AE594" i="3"/>
  <c r="K34" i="3"/>
  <c r="AA33" i="3"/>
  <c r="AA105" i="3" s="1"/>
  <c r="J34" i="3"/>
  <c r="Z33" i="3"/>
  <c r="Z105" i="3" s="1"/>
  <c r="E34" i="3"/>
  <c r="U33" i="3"/>
  <c r="U105" i="3" s="1"/>
  <c r="H34" i="3"/>
  <c r="X33" i="3"/>
  <c r="X105" i="3" s="1"/>
  <c r="G34" i="3"/>
  <c r="W33" i="3"/>
  <c r="W105" i="3" s="1"/>
  <c r="F34" i="3"/>
  <c r="V33" i="3"/>
  <c r="V105" i="3" s="1"/>
  <c r="I34" i="3"/>
  <c r="Y33" i="3"/>
  <c r="Y105" i="3" s="1"/>
  <c r="AC525" i="3"/>
  <c r="Z455" i="3"/>
  <c r="AA594" i="3"/>
  <c r="AG525" i="3"/>
  <c r="AH594" i="3"/>
  <c r="F525" i="3"/>
  <c r="F595" i="3" s="1"/>
  <c r="Z525" i="3"/>
  <c r="AC9" i="5"/>
  <c r="AC10" i="5"/>
  <c r="AC11" i="5"/>
  <c r="AC455" i="3"/>
  <c r="Y525" i="3"/>
  <c r="AC8" i="5"/>
  <c r="AD525" i="3"/>
  <c r="AD455" i="3"/>
  <c r="AC594" i="3"/>
  <c r="K386" i="3"/>
  <c r="K526" i="3" s="1"/>
  <c r="K212" i="3"/>
  <c r="W525" i="3"/>
  <c r="I525" i="3"/>
  <c r="I595" i="3" s="1"/>
  <c r="X455" i="3"/>
  <c r="V525" i="3"/>
  <c r="AI525" i="3"/>
  <c r="AE525" i="3"/>
  <c r="Y455" i="3"/>
  <c r="AH525" i="3"/>
  <c r="X594" i="3"/>
  <c r="AI594" i="3"/>
  <c r="G525" i="3"/>
  <c r="G595" i="3" s="1"/>
  <c r="U455" i="3"/>
  <c r="AF455" i="3"/>
  <c r="W455" i="3"/>
  <c r="AH455" i="3"/>
  <c r="AA525" i="3"/>
  <c r="X525" i="3"/>
  <c r="V455" i="3"/>
  <c r="AI455" i="3"/>
  <c r="K141" i="3"/>
  <c r="K352" i="3" s="1"/>
  <c r="AI69" i="3"/>
  <c r="AI141" i="3" s="1"/>
  <c r="AA69" i="3"/>
  <c r="AA141" i="3" s="1"/>
  <c r="G141" i="3"/>
  <c r="G352" i="3" s="1"/>
  <c r="AE69" i="3"/>
  <c r="AE141" i="3" s="1"/>
  <c r="W69" i="3"/>
  <c r="W141" i="3" s="1"/>
  <c r="I141" i="3"/>
  <c r="I352" i="3" s="1"/>
  <c r="AG69" i="3"/>
  <c r="AG141" i="3" s="1"/>
  <c r="Y69" i="3"/>
  <c r="Y141" i="3" s="1"/>
  <c r="E141" i="3"/>
  <c r="E352" i="3" s="1"/>
  <c r="AC69" i="3"/>
  <c r="AC141" i="3" s="1"/>
  <c r="U69" i="3"/>
  <c r="U141" i="3" s="1"/>
  <c r="E105" i="3"/>
  <c r="E177" i="3" s="1"/>
  <c r="AC33" i="3"/>
  <c r="AC105" i="3" s="1"/>
  <c r="J141" i="3"/>
  <c r="J352" i="3" s="1"/>
  <c r="AH69" i="3"/>
  <c r="AH141" i="3" s="1"/>
  <c r="Z69" i="3"/>
  <c r="Z141" i="3" s="1"/>
  <c r="F141" i="3"/>
  <c r="F352" i="3" s="1"/>
  <c r="AD69" i="3"/>
  <c r="AD141" i="3" s="1"/>
  <c r="V69" i="3"/>
  <c r="V141" i="3" s="1"/>
  <c r="AF33" i="3"/>
  <c r="AF105" i="3" s="1"/>
  <c r="H105" i="3"/>
  <c r="H177" i="3" s="1"/>
  <c r="K105" i="3"/>
  <c r="K177" i="3" s="1"/>
  <c r="AI33" i="3"/>
  <c r="AI105" i="3" s="1"/>
  <c r="I105" i="3"/>
  <c r="I177" i="3" s="1"/>
  <c r="AG33" i="3"/>
  <c r="AG105" i="3" s="1"/>
  <c r="AF69" i="3"/>
  <c r="AF141" i="3" s="1"/>
  <c r="X69" i="3"/>
  <c r="X141" i="3" s="1"/>
  <c r="H141" i="3"/>
  <c r="H283" i="3" s="1"/>
  <c r="J105" i="3"/>
  <c r="J177" i="3" s="1"/>
  <c r="AH33" i="3"/>
  <c r="AH105" i="3" s="1"/>
  <c r="F105" i="3"/>
  <c r="F177" i="3" s="1"/>
  <c r="AD33" i="3"/>
  <c r="AD105" i="3" s="1"/>
  <c r="G105" i="3"/>
  <c r="G177" i="3" s="1"/>
  <c r="AE33" i="3"/>
  <c r="AE105" i="3" s="1"/>
  <c r="E316" i="3"/>
  <c r="E386" i="3"/>
  <c r="E526" i="3" s="1"/>
  <c r="I316" i="3"/>
  <c r="I386" i="3"/>
  <c r="I526" i="3" s="1"/>
  <c r="G421" i="3"/>
  <c r="G561" i="3" s="1"/>
  <c r="G316" i="3"/>
  <c r="F421" i="3"/>
  <c r="F561" i="3" s="1"/>
  <c r="F316" i="3"/>
  <c r="J421" i="3"/>
  <c r="J561" i="3" s="1"/>
  <c r="J316" i="3"/>
  <c r="H316" i="3"/>
  <c r="H456" i="3" s="1"/>
  <c r="H386" i="3"/>
  <c r="H526" i="3" s="1"/>
  <c r="W176" i="3"/>
  <c r="W246" i="3"/>
  <c r="AG176" i="3"/>
  <c r="AG246" i="3"/>
  <c r="Z176" i="3"/>
  <c r="Z246" i="3"/>
  <c r="AD176" i="3"/>
  <c r="AD246" i="3"/>
  <c r="U176" i="3"/>
  <c r="U246" i="3"/>
  <c r="AF176" i="3"/>
  <c r="AF246" i="3"/>
  <c r="AA176" i="3"/>
  <c r="AA246" i="3"/>
  <c r="W282" i="3"/>
  <c r="W351" i="3"/>
  <c r="W491" i="3" s="1"/>
  <c r="W212" i="3"/>
  <c r="W386" i="3"/>
  <c r="W421" i="3"/>
  <c r="W561" i="3" s="1"/>
  <c r="W316" i="3"/>
  <c r="V282" i="3"/>
  <c r="V351" i="3"/>
  <c r="V491" i="3" s="1"/>
  <c r="V212" i="3"/>
  <c r="V386" i="3"/>
  <c r="V421" i="3"/>
  <c r="V561" i="3" s="1"/>
  <c r="V316" i="3"/>
  <c r="X282" i="3"/>
  <c r="X351" i="3"/>
  <c r="X491" i="3" s="1"/>
  <c r="X212" i="3"/>
  <c r="X316" i="3"/>
  <c r="X386" i="3"/>
  <c r="X421" i="3"/>
  <c r="X561" i="3" s="1"/>
  <c r="AF282" i="3"/>
  <c r="AF351" i="3"/>
  <c r="AF491" i="3" s="1"/>
  <c r="AF212" i="3"/>
  <c r="AF386" i="3"/>
  <c r="AF421" i="3"/>
  <c r="AF561" i="3" s="1"/>
  <c r="AF316" i="3"/>
  <c r="AC282" i="3"/>
  <c r="AC351" i="3"/>
  <c r="AC491" i="3" s="1"/>
  <c r="AC212" i="3"/>
  <c r="AC316" i="3"/>
  <c r="AC386" i="3"/>
  <c r="AC421" i="3"/>
  <c r="AC561" i="3" s="1"/>
  <c r="AA282" i="3"/>
  <c r="AA351" i="3"/>
  <c r="AA491" i="3" s="1"/>
  <c r="AA212" i="3"/>
  <c r="AA386" i="3"/>
  <c r="AA421" i="3"/>
  <c r="AA561" i="3" s="1"/>
  <c r="AA316" i="3"/>
  <c r="AG282" i="3"/>
  <c r="AG351" i="3"/>
  <c r="AG212" i="3"/>
  <c r="AG316" i="3"/>
  <c r="AG386" i="3"/>
  <c r="AG421" i="3"/>
  <c r="AG561" i="3" s="1"/>
  <c r="AE176" i="3"/>
  <c r="AE246" i="3"/>
  <c r="Y176" i="3"/>
  <c r="Y246" i="3"/>
  <c r="AH176" i="3"/>
  <c r="AH246" i="3"/>
  <c r="V176" i="3"/>
  <c r="V246" i="3"/>
  <c r="AC176" i="3"/>
  <c r="AC246" i="3"/>
  <c r="X176" i="3"/>
  <c r="X246" i="3"/>
  <c r="AI176" i="3"/>
  <c r="AI246" i="3"/>
  <c r="AE282" i="3"/>
  <c r="AE351" i="3"/>
  <c r="AE491" i="3" s="1"/>
  <c r="AE212" i="3"/>
  <c r="AE386" i="3"/>
  <c r="AE421" i="3"/>
  <c r="AE561" i="3" s="1"/>
  <c r="AE316" i="3"/>
  <c r="AD282" i="3"/>
  <c r="AD351" i="3"/>
  <c r="AD491" i="3" s="1"/>
  <c r="AD212" i="3"/>
  <c r="AD316" i="3"/>
  <c r="AD386" i="3"/>
  <c r="AD421" i="3"/>
  <c r="AD561" i="3" s="1"/>
  <c r="U282" i="3"/>
  <c r="U351" i="3"/>
  <c r="U491" i="3" s="1"/>
  <c r="U212" i="3"/>
  <c r="U316" i="3"/>
  <c r="U386" i="3"/>
  <c r="U421" i="3"/>
  <c r="U561" i="3" s="1"/>
  <c r="Z282" i="3"/>
  <c r="Z351" i="3"/>
  <c r="Z491" i="3" s="1"/>
  <c r="Z212" i="3"/>
  <c r="Z386" i="3"/>
  <c r="Z421" i="3"/>
  <c r="Z561" i="3" s="1"/>
  <c r="Z316" i="3"/>
  <c r="AH282" i="3"/>
  <c r="AH351" i="3"/>
  <c r="AH491" i="3" s="1"/>
  <c r="AH212" i="3"/>
  <c r="AH316" i="3"/>
  <c r="AH386" i="3"/>
  <c r="AH421" i="3"/>
  <c r="AH561" i="3" s="1"/>
  <c r="AI282" i="3"/>
  <c r="AI351" i="3"/>
  <c r="AI491" i="3" s="1"/>
  <c r="AI212" i="3"/>
  <c r="AI386" i="3"/>
  <c r="AI421" i="3"/>
  <c r="AI561" i="3" s="1"/>
  <c r="AI316" i="3"/>
  <c r="Y282" i="3"/>
  <c r="Y351" i="3"/>
  <c r="Y491" i="3" s="1"/>
  <c r="Y212" i="3"/>
  <c r="Y316" i="3"/>
  <c r="Y386" i="3"/>
  <c r="Y421" i="3"/>
  <c r="Y561" i="3" s="1"/>
  <c r="AB4" i="10"/>
  <c r="AB3" i="10"/>
  <c r="T3" i="9"/>
  <c r="T20" i="9" s="1"/>
  <c r="U12" i="8"/>
  <c r="O10" i="9"/>
  <c r="O11" i="9" s="1"/>
  <c r="U6" i="8"/>
  <c r="T9" i="9" s="1"/>
  <c r="L592" i="3"/>
  <c r="AJ591" i="3"/>
  <c r="T591" i="3"/>
  <c r="AB591" i="3"/>
  <c r="E624" i="3"/>
  <c r="F624" i="3"/>
  <c r="J624" i="3"/>
  <c r="K624" i="3"/>
  <c r="I624" i="3"/>
  <c r="H624" i="3"/>
  <c r="G624" i="3"/>
  <c r="L623" i="3"/>
  <c r="R10" i="8" s="1"/>
  <c r="K7" i="18" s="1"/>
  <c r="AB2" i="5"/>
  <c r="AA3" i="5"/>
  <c r="U8" i="8"/>
  <c r="AA39" i="10"/>
  <c r="U4" i="8"/>
  <c r="T6" i="9" s="1"/>
  <c r="U3" i="8"/>
  <c r="V7" i="8"/>
  <c r="AB98" i="6"/>
  <c r="AB74" i="6"/>
  <c r="AB56" i="6"/>
  <c r="AB17" i="6"/>
  <c r="AC4" i="6"/>
  <c r="AB110" i="6"/>
  <c r="AB86" i="6"/>
  <c r="AB41" i="6"/>
  <c r="AB29" i="6"/>
  <c r="AB3" i="6"/>
  <c r="AB2" i="6"/>
  <c r="AB25" i="6"/>
  <c r="AC23" i="6" s="1"/>
  <c r="AA114" i="6"/>
  <c r="AC34" i="5"/>
  <c r="AD12" i="5"/>
  <c r="AC13" i="5"/>
  <c r="AB4" i="7"/>
  <c r="AA3" i="7"/>
  <c r="AA16" i="7" s="1"/>
  <c r="AD23" i="5"/>
  <c r="AD3" i="4"/>
  <c r="AC4" i="4"/>
  <c r="M7" i="13" l="1"/>
  <c r="N29" i="8"/>
  <c r="O20" i="8"/>
  <c r="H18" i="18" s="1"/>
  <c r="H29" i="18" s="1"/>
  <c r="H16" i="18"/>
  <c r="F456" i="3"/>
  <c r="F596" i="3" s="1"/>
  <c r="AF526" i="3"/>
  <c r="G456" i="3"/>
  <c r="R13" i="8"/>
  <c r="K10" i="18" s="1"/>
  <c r="K32" i="18" s="1"/>
  <c r="Q6" i="13"/>
  <c r="K456" i="3"/>
  <c r="K596" i="3" s="1"/>
  <c r="J283" i="3"/>
  <c r="G422" i="3"/>
  <c r="G562" i="3" s="1"/>
  <c r="Z456" i="3"/>
  <c r="J247" i="3"/>
  <c r="E317" i="3"/>
  <c r="K247" i="3"/>
  <c r="J422" i="3"/>
  <c r="J562" i="3" s="1"/>
  <c r="E456" i="3"/>
  <c r="E596" i="3" s="1"/>
  <c r="E283" i="3"/>
  <c r="AF595" i="3"/>
  <c r="E422" i="3"/>
  <c r="E562" i="3" s="1"/>
  <c r="V456" i="3"/>
  <c r="U526" i="3"/>
  <c r="K317" i="3"/>
  <c r="K457" i="3" s="1"/>
  <c r="K422" i="3"/>
  <c r="K562" i="3" s="1"/>
  <c r="K283" i="3"/>
  <c r="F492" i="3"/>
  <c r="I492" i="3"/>
  <c r="U595" i="3"/>
  <c r="G492" i="3"/>
  <c r="U17" i="8"/>
  <c r="U14" i="8"/>
  <c r="U15" i="8"/>
  <c r="N12" i="18" s="1"/>
  <c r="U16" i="8"/>
  <c r="H247" i="3"/>
  <c r="AA595" i="3"/>
  <c r="H352" i="3"/>
  <c r="H492" i="3" s="1"/>
  <c r="G283" i="3"/>
  <c r="G247" i="3"/>
  <c r="J387" i="3"/>
  <c r="H317" i="3"/>
  <c r="H457" i="3" s="1"/>
  <c r="G317" i="3"/>
  <c r="G457" i="3" s="1"/>
  <c r="E247" i="3"/>
  <c r="AH526" i="3"/>
  <c r="H422" i="3"/>
  <c r="H562" i="3" s="1"/>
  <c r="F213" i="3"/>
  <c r="W456" i="3"/>
  <c r="AH456" i="3"/>
  <c r="AC526" i="3"/>
  <c r="AG595" i="3"/>
  <c r="AD595" i="3"/>
  <c r="J456" i="3"/>
  <c r="J596" i="3" s="1"/>
  <c r="I283" i="3"/>
  <c r="F387" i="3"/>
  <c r="I317" i="3"/>
  <c r="I457" i="3" s="1"/>
  <c r="F283" i="3"/>
  <c r="U456" i="3"/>
  <c r="I422" i="3"/>
  <c r="I562" i="3" s="1"/>
  <c r="AE595" i="3"/>
  <c r="Y526" i="3"/>
  <c r="J492" i="3"/>
  <c r="E492" i="3"/>
  <c r="Y456" i="3"/>
  <c r="I456" i="3"/>
  <c r="I596" i="3" s="1"/>
  <c r="W595" i="3"/>
  <c r="P19" i="8"/>
  <c r="AH595" i="3"/>
  <c r="AA50" i="6"/>
  <c r="AA94" i="6"/>
  <c r="AA49" i="6"/>
  <c r="AB47" i="6" s="1"/>
  <c r="AB106" i="6"/>
  <c r="U18" i="8"/>
  <c r="AB118" i="6"/>
  <c r="AE526" i="3"/>
  <c r="AD526" i="3"/>
  <c r="W526" i="3"/>
  <c r="AC595" i="3"/>
  <c r="V526" i="3"/>
  <c r="AA526" i="3"/>
  <c r="AI595" i="3"/>
  <c r="X456" i="3"/>
  <c r="X595" i="3"/>
  <c r="Z595" i="3"/>
  <c r="I35" i="3"/>
  <c r="Y34" i="3"/>
  <c r="Y106" i="3" s="1"/>
  <c r="F35" i="3"/>
  <c r="V34" i="3"/>
  <c r="V106" i="3" s="1"/>
  <c r="G35" i="3"/>
  <c r="W34" i="3"/>
  <c r="W106" i="3" s="1"/>
  <c r="H35" i="3"/>
  <c r="X34" i="3"/>
  <c r="X106" i="3" s="1"/>
  <c r="E35" i="3"/>
  <c r="U34" i="3"/>
  <c r="U106" i="3" s="1"/>
  <c r="J35" i="3"/>
  <c r="Z34" i="3"/>
  <c r="Z106" i="3" s="1"/>
  <c r="K35" i="3"/>
  <c r="AA34" i="3"/>
  <c r="AA106" i="3" s="1"/>
  <c r="AB61" i="6"/>
  <c r="AA456" i="3"/>
  <c r="V595" i="3"/>
  <c r="Y595" i="3"/>
  <c r="G596" i="3"/>
  <c r="Z526" i="3"/>
  <c r="K492" i="3"/>
  <c r="H596" i="3"/>
  <c r="AD9" i="5"/>
  <c r="AD10" i="5"/>
  <c r="AD11" i="5"/>
  <c r="AG526" i="3"/>
  <c r="I247" i="3"/>
  <c r="AD8" i="5"/>
  <c r="AI526" i="3"/>
  <c r="AC456" i="3"/>
  <c r="AE456" i="3"/>
  <c r="X526" i="3"/>
  <c r="AF456" i="3"/>
  <c r="AF596" i="3" s="1"/>
  <c r="F247" i="3"/>
  <c r="AI456" i="3"/>
  <c r="AD456" i="3"/>
  <c r="E457" i="3"/>
  <c r="G106" i="3"/>
  <c r="G178" i="3" s="1"/>
  <c r="AE34" i="3"/>
  <c r="AE106" i="3" s="1"/>
  <c r="F106" i="3"/>
  <c r="F248" i="3" s="1"/>
  <c r="AD34" i="3"/>
  <c r="AD106" i="3" s="1"/>
  <c r="J106" i="3"/>
  <c r="J248" i="3" s="1"/>
  <c r="AH34" i="3"/>
  <c r="AH106" i="3" s="1"/>
  <c r="H142" i="3"/>
  <c r="H214" i="3" s="1"/>
  <c r="AF70" i="3"/>
  <c r="AF142" i="3" s="1"/>
  <c r="X70" i="3"/>
  <c r="X142" i="3" s="1"/>
  <c r="AG34" i="3"/>
  <c r="AG106" i="3" s="1"/>
  <c r="I106" i="3"/>
  <c r="I248" i="3" s="1"/>
  <c r="K106" i="3"/>
  <c r="K178" i="3" s="1"/>
  <c r="AI34" i="3"/>
  <c r="AI106" i="3" s="1"/>
  <c r="H106" i="3"/>
  <c r="H178" i="3" s="1"/>
  <c r="AF34" i="3"/>
  <c r="AF106" i="3" s="1"/>
  <c r="F142" i="3"/>
  <c r="F214" i="3" s="1"/>
  <c r="AD70" i="3"/>
  <c r="AD142" i="3" s="1"/>
  <c r="V70" i="3"/>
  <c r="V142" i="3" s="1"/>
  <c r="J142" i="3"/>
  <c r="J214" i="3" s="1"/>
  <c r="AH70" i="3"/>
  <c r="AH142" i="3" s="1"/>
  <c r="Z70" i="3"/>
  <c r="Z142" i="3" s="1"/>
  <c r="AC34" i="3"/>
  <c r="AC106" i="3" s="1"/>
  <c r="E106" i="3"/>
  <c r="E178" i="3" s="1"/>
  <c r="AC70" i="3"/>
  <c r="AC142" i="3" s="1"/>
  <c r="E142" i="3"/>
  <c r="E318" i="3" s="1"/>
  <c r="U70" i="3"/>
  <c r="U142" i="3" s="1"/>
  <c r="AG70" i="3"/>
  <c r="AG142" i="3" s="1"/>
  <c r="Y70" i="3"/>
  <c r="Y142" i="3" s="1"/>
  <c r="I142" i="3"/>
  <c r="I214" i="3" s="1"/>
  <c r="G142" i="3"/>
  <c r="G214" i="3" s="1"/>
  <c r="AE70" i="3"/>
  <c r="AE142" i="3" s="1"/>
  <c r="W70" i="3"/>
  <c r="W142" i="3" s="1"/>
  <c r="K142" i="3"/>
  <c r="K214" i="3" s="1"/>
  <c r="AI70" i="3"/>
  <c r="AI142" i="3" s="1"/>
  <c r="AA70" i="3"/>
  <c r="AA142" i="3" s="1"/>
  <c r="I387" i="3"/>
  <c r="I213" i="3"/>
  <c r="H387" i="3"/>
  <c r="H213" i="3"/>
  <c r="F317" i="3"/>
  <c r="F457" i="3" s="1"/>
  <c r="F422" i="3"/>
  <c r="F562" i="3" s="1"/>
  <c r="G387" i="3"/>
  <c r="G213" i="3"/>
  <c r="K387" i="3"/>
  <c r="K213" i="3"/>
  <c r="J317" i="3"/>
  <c r="J457" i="3" s="1"/>
  <c r="J213" i="3"/>
  <c r="E387" i="3"/>
  <c r="E213" i="3"/>
  <c r="X247" i="3"/>
  <c r="X177" i="3"/>
  <c r="AD247" i="3"/>
  <c r="AD177" i="3"/>
  <c r="Y247" i="3"/>
  <c r="Y177" i="3"/>
  <c r="AI247" i="3"/>
  <c r="AI177" i="3"/>
  <c r="U247" i="3"/>
  <c r="U177" i="3"/>
  <c r="AH247" i="3"/>
  <c r="AH177" i="3"/>
  <c r="W247" i="3"/>
  <c r="W177" i="3"/>
  <c r="AI352" i="3"/>
  <c r="AI492" i="3" s="1"/>
  <c r="AI283" i="3"/>
  <c r="AI422" i="3"/>
  <c r="AI562" i="3" s="1"/>
  <c r="AI213" i="3"/>
  <c r="AI317" i="3"/>
  <c r="AI387" i="3"/>
  <c r="AH283" i="3"/>
  <c r="AH352" i="3"/>
  <c r="AH492" i="3" s="1"/>
  <c r="AH422" i="3"/>
  <c r="AH562" i="3" s="1"/>
  <c r="AH213" i="3"/>
  <c r="AH317" i="3"/>
  <c r="AH387" i="3"/>
  <c r="U352" i="3"/>
  <c r="U492" i="3" s="1"/>
  <c r="U283" i="3"/>
  <c r="U422" i="3"/>
  <c r="U562" i="3" s="1"/>
  <c r="U213" i="3"/>
  <c r="U387" i="3"/>
  <c r="U317" i="3"/>
  <c r="AC283" i="3"/>
  <c r="AC352" i="3"/>
  <c r="AC492" i="3" s="1"/>
  <c r="AC213" i="3"/>
  <c r="AC422" i="3"/>
  <c r="AC562" i="3" s="1"/>
  <c r="AC387" i="3"/>
  <c r="AC317" i="3"/>
  <c r="Y283" i="3"/>
  <c r="Y352" i="3"/>
  <c r="Y492" i="3" s="1"/>
  <c r="Y422" i="3"/>
  <c r="Y562" i="3" s="1"/>
  <c r="Y213" i="3"/>
  <c r="Y387" i="3"/>
  <c r="Y317" i="3"/>
  <c r="AG283" i="3"/>
  <c r="AG352" i="3"/>
  <c r="AG492" i="3" s="1"/>
  <c r="AG422" i="3"/>
  <c r="AG562" i="3" s="1"/>
  <c r="AG213" i="3"/>
  <c r="AG387" i="3"/>
  <c r="AG317" i="3"/>
  <c r="X283" i="3"/>
  <c r="X352" i="3"/>
  <c r="X492" i="3" s="1"/>
  <c r="X422" i="3"/>
  <c r="X562" i="3" s="1"/>
  <c r="X213" i="3"/>
  <c r="X317" i="3"/>
  <c r="X387" i="3"/>
  <c r="AD283" i="3"/>
  <c r="AD352" i="3"/>
  <c r="AD492" i="3" s="1"/>
  <c r="AD422" i="3"/>
  <c r="AD562" i="3" s="1"/>
  <c r="AD213" i="3"/>
  <c r="AD317" i="3"/>
  <c r="AD387" i="3"/>
  <c r="AF247" i="3"/>
  <c r="AF177" i="3"/>
  <c r="V247" i="3"/>
  <c r="V177" i="3"/>
  <c r="AG247" i="3"/>
  <c r="AG177" i="3"/>
  <c r="AA247" i="3"/>
  <c r="AA177" i="3"/>
  <c r="AC247" i="3"/>
  <c r="AC177" i="3"/>
  <c r="Z247" i="3"/>
  <c r="Z177" i="3"/>
  <c r="AE247" i="3"/>
  <c r="AE177" i="3"/>
  <c r="AA283" i="3"/>
  <c r="AA352" i="3"/>
  <c r="AA492" i="3" s="1"/>
  <c r="AA422" i="3"/>
  <c r="AA562" i="3" s="1"/>
  <c r="AA213" i="3"/>
  <c r="AA317" i="3"/>
  <c r="AA387" i="3"/>
  <c r="Z352" i="3"/>
  <c r="Z492" i="3" s="1"/>
  <c r="Z283" i="3"/>
  <c r="Z422" i="3"/>
  <c r="Z562" i="3" s="1"/>
  <c r="Z213" i="3"/>
  <c r="Z317" i="3"/>
  <c r="Z387" i="3"/>
  <c r="W283" i="3"/>
  <c r="W352" i="3"/>
  <c r="W492" i="3" s="1"/>
  <c r="W422" i="3"/>
  <c r="W562" i="3" s="1"/>
  <c r="W213" i="3"/>
  <c r="W317" i="3"/>
  <c r="W387" i="3"/>
  <c r="AE352" i="3"/>
  <c r="AE492" i="3" s="1"/>
  <c r="AE283" i="3"/>
  <c r="AE422" i="3"/>
  <c r="AE562" i="3" s="1"/>
  <c r="AE213" i="3"/>
  <c r="AE317" i="3"/>
  <c r="AE387" i="3"/>
  <c r="AF283" i="3"/>
  <c r="AF352" i="3"/>
  <c r="AF492" i="3" s="1"/>
  <c r="AF422" i="3"/>
  <c r="AF562" i="3" s="1"/>
  <c r="AF213" i="3"/>
  <c r="AF317" i="3"/>
  <c r="AF387" i="3"/>
  <c r="V352" i="3"/>
  <c r="V492" i="3" s="1"/>
  <c r="V283" i="3"/>
  <c r="V422" i="3"/>
  <c r="V562" i="3" s="1"/>
  <c r="V213" i="3"/>
  <c r="V317" i="3"/>
  <c r="V387" i="3"/>
  <c r="AG491" i="3"/>
  <c r="AG456" i="3"/>
  <c r="AC4" i="10"/>
  <c r="AC3" i="10"/>
  <c r="U3" i="9"/>
  <c r="U20" i="9" s="1"/>
  <c r="V12" i="8"/>
  <c r="P10" i="9"/>
  <c r="P11" i="9" s="1"/>
  <c r="V6" i="8"/>
  <c r="U9" i="9" s="1"/>
  <c r="AB592" i="3"/>
  <c r="AJ592" i="3"/>
  <c r="T592" i="3"/>
  <c r="L593" i="3"/>
  <c r="H625" i="3"/>
  <c r="I625" i="3"/>
  <c r="K625" i="3"/>
  <c r="J625" i="3"/>
  <c r="F625" i="3"/>
  <c r="G625" i="3"/>
  <c r="E625" i="3"/>
  <c r="L624" i="3"/>
  <c r="S10" i="8" s="1"/>
  <c r="L7" i="18" s="1"/>
  <c r="AC2" i="5"/>
  <c r="AB3" i="5"/>
  <c r="V8" i="8"/>
  <c r="AE23" i="5"/>
  <c r="AC4" i="7"/>
  <c r="AB3" i="7"/>
  <c r="AB16" i="7" s="1"/>
  <c r="AD34" i="5"/>
  <c r="AE12" i="5"/>
  <c r="AD13" i="5"/>
  <c r="V4" i="8"/>
  <c r="U6" i="9" s="1"/>
  <c r="V3" i="8"/>
  <c r="W7" i="8"/>
  <c r="AB39" i="10"/>
  <c r="AC29" i="6"/>
  <c r="AC110" i="6"/>
  <c r="AC86" i="6"/>
  <c r="AC41" i="6"/>
  <c r="AC3" i="6"/>
  <c r="AC25" i="6"/>
  <c r="AD23" i="6" s="1"/>
  <c r="AC56" i="6"/>
  <c r="AC17" i="6"/>
  <c r="AC98" i="6"/>
  <c r="AC74" i="6"/>
  <c r="AC2" i="6"/>
  <c r="AD4" i="6"/>
  <c r="AB114" i="6"/>
  <c r="AE3" i="4"/>
  <c r="AD4" i="4"/>
  <c r="N7" i="13" l="1"/>
  <c r="P20" i="8"/>
  <c r="I18" i="18" s="1"/>
  <c r="I29" i="18" s="1"/>
  <c r="I16" i="18"/>
  <c r="O29" i="8"/>
  <c r="J527" i="3"/>
  <c r="Z596" i="3"/>
  <c r="S13" i="8"/>
  <c r="L10" i="18" s="1"/>
  <c r="L32" i="18" s="1"/>
  <c r="R6" i="13"/>
  <c r="H527" i="3"/>
  <c r="U596" i="3"/>
  <c r="K527" i="3"/>
  <c r="K597" i="3" s="1"/>
  <c r="J318" i="3"/>
  <c r="I423" i="3"/>
  <c r="I563" i="3" s="1"/>
  <c r="AH596" i="3"/>
  <c r="AE596" i="3"/>
  <c r="V596" i="3"/>
  <c r="I178" i="3"/>
  <c r="G527" i="3"/>
  <c r="G597" i="3" s="1"/>
  <c r="E248" i="3"/>
  <c r="F423" i="3"/>
  <c r="F563" i="3" s="1"/>
  <c r="F318" i="3"/>
  <c r="F527" i="3"/>
  <c r="F597" i="3" s="1"/>
  <c r="F353" i="3"/>
  <c r="F493" i="3" s="1"/>
  <c r="W596" i="3"/>
  <c r="Y596" i="3"/>
  <c r="G318" i="3"/>
  <c r="Y527" i="3"/>
  <c r="E527" i="3"/>
  <c r="E597" i="3" s="1"/>
  <c r="V16" i="8"/>
  <c r="V15" i="8"/>
  <c r="O12" i="18" s="1"/>
  <c r="V14" i="8"/>
  <c r="V17" i="8"/>
  <c r="H597" i="3"/>
  <c r="AC596" i="3"/>
  <c r="H423" i="3"/>
  <c r="H563" i="3" s="1"/>
  <c r="H388" i="3"/>
  <c r="H353" i="3"/>
  <c r="H493" i="3" s="1"/>
  <c r="G248" i="3"/>
  <c r="AA596" i="3"/>
  <c r="J353" i="3"/>
  <c r="J493" i="3" s="1"/>
  <c r="E423" i="3"/>
  <c r="E563" i="3" s="1"/>
  <c r="J423" i="3"/>
  <c r="J563" i="3" s="1"/>
  <c r="G353" i="3"/>
  <c r="G493" i="3" s="1"/>
  <c r="H248" i="3"/>
  <c r="H528" i="3" s="1"/>
  <c r="W527" i="3"/>
  <c r="K318" i="3"/>
  <c r="K458" i="3" s="1"/>
  <c r="AE457" i="3"/>
  <c r="AC527" i="3"/>
  <c r="AH457" i="3"/>
  <c r="V527" i="3"/>
  <c r="AD596" i="3"/>
  <c r="AD527" i="3"/>
  <c r="AB50" i="6"/>
  <c r="Q19" i="8"/>
  <c r="AB49" i="6"/>
  <c r="AC47" i="6" s="1"/>
  <c r="AE527" i="3"/>
  <c r="E353" i="3"/>
  <c r="E493" i="3" s="1"/>
  <c r="E388" i="3"/>
  <c r="I353" i="3"/>
  <c r="I493" i="3" s="1"/>
  <c r="E284" i="3"/>
  <c r="E214" i="3"/>
  <c r="K248" i="3"/>
  <c r="AB94" i="6"/>
  <c r="I388" i="3"/>
  <c r="I528" i="3" s="1"/>
  <c r="Z527" i="3"/>
  <c r="AA457" i="3"/>
  <c r="AC118" i="6"/>
  <c r="AC106" i="6"/>
  <c r="V18" i="8"/>
  <c r="X596" i="3"/>
  <c r="X527" i="3"/>
  <c r="K36" i="3"/>
  <c r="AA36" i="3" s="1"/>
  <c r="AA35" i="3"/>
  <c r="AA107" i="3" s="1"/>
  <c r="J36" i="3"/>
  <c r="Z36" i="3" s="1"/>
  <c r="Z35" i="3"/>
  <c r="Z107" i="3" s="1"/>
  <c r="E36" i="3"/>
  <c r="U36" i="3" s="1"/>
  <c r="U35" i="3"/>
  <c r="U107" i="3" s="1"/>
  <c r="H36" i="3"/>
  <c r="X36" i="3" s="1"/>
  <c r="X35" i="3"/>
  <c r="X107" i="3" s="1"/>
  <c r="G36" i="3"/>
  <c r="W36" i="3" s="1"/>
  <c r="W35" i="3"/>
  <c r="W107" i="3" s="1"/>
  <c r="F36" i="3"/>
  <c r="V36" i="3" s="1"/>
  <c r="V35" i="3"/>
  <c r="V107" i="3" s="1"/>
  <c r="I36" i="3"/>
  <c r="Y36" i="3" s="1"/>
  <c r="Y35" i="3"/>
  <c r="Y107" i="3" s="1"/>
  <c r="AC61" i="6"/>
  <c r="AI457" i="3"/>
  <c r="AI596" i="3"/>
  <c r="V457" i="3"/>
  <c r="U527" i="3"/>
  <c r="AD457" i="3"/>
  <c r="I527" i="3"/>
  <c r="I597" i="3" s="1"/>
  <c r="AE9" i="5"/>
  <c r="AE10" i="5"/>
  <c r="AE11" i="5"/>
  <c r="AG527" i="3"/>
  <c r="AE8" i="5"/>
  <c r="AI527" i="3"/>
  <c r="AA527" i="3"/>
  <c r="AG457" i="3"/>
  <c r="G423" i="3"/>
  <c r="G563" i="3" s="1"/>
  <c r="AH527" i="3"/>
  <c r="K353" i="3"/>
  <c r="K493" i="3" s="1"/>
  <c r="J178" i="3"/>
  <c r="J458" i="3" s="1"/>
  <c r="F178" i="3"/>
  <c r="J597" i="3"/>
  <c r="K423" i="3"/>
  <c r="K563" i="3" s="1"/>
  <c r="U457" i="3"/>
  <c r="X457" i="3"/>
  <c r="G458" i="3"/>
  <c r="AC457" i="3"/>
  <c r="W457" i="3"/>
  <c r="Y457" i="3"/>
  <c r="K143" i="3"/>
  <c r="K319" i="3" s="1"/>
  <c r="AI71" i="3"/>
  <c r="AI143" i="3" s="1"/>
  <c r="AA71" i="3"/>
  <c r="AA143" i="3" s="1"/>
  <c r="G143" i="3"/>
  <c r="G389" i="3" s="1"/>
  <c r="AE71" i="3"/>
  <c r="AE143" i="3" s="1"/>
  <c r="W71" i="3"/>
  <c r="W143" i="3" s="1"/>
  <c r="I143" i="3"/>
  <c r="I285" i="3" s="1"/>
  <c r="AG71" i="3"/>
  <c r="AG143" i="3" s="1"/>
  <c r="Y71" i="3"/>
  <c r="Y143" i="3" s="1"/>
  <c r="E143" i="3"/>
  <c r="E215" i="3" s="1"/>
  <c r="AC71" i="3"/>
  <c r="AC143" i="3" s="1"/>
  <c r="U71" i="3"/>
  <c r="U143" i="3" s="1"/>
  <c r="E107" i="3"/>
  <c r="E249" i="3" s="1"/>
  <c r="AC35" i="3"/>
  <c r="AC107" i="3" s="1"/>
  <c r="AH71" i="3"/>
  <c r="AH143" i="3" s="1"/>
  <c r="Z71" i="3"/>
  <c r="Z143" i="3" s="1"/>
  <c r="J143" i="3"/>
  <c r="J389" i="3" s="1"/>
  <c r="AD71" i="3"/>
  <c r="AD143" i="3" s="1"/>
  <c r="F143" i="3"/>
  <c r="F389" i="3" s="1"/>
  <c r="V71" i="3"/>
  <c r="V143" i="3" s="1"/>
  <c r="H107" i="3"/>
  <c r="H179" i="3" s="1"/>
  <c r="AF35" i="3"/>
  <c r="AF107" i="3" s="1"/>
  <c r="K107" i="3"/>
  <c r="K179" i="3" s="1"/>
  <c r="AI35" i="3"/>
  <c r="AI107" i="3" s="1"/>
  <c r="I107" i="3"/>
  <c r="I179" i="3" s="1"/>
  <c r="AG35" i="3"/>
  <c r="AG107" i="3" s="1"/>
  <c r="H143" i="3"/>
  <c r="H424" i="3" s="1"/>
  <c r="AF71" i="3"/>
  <c r="AF143" i="3" s="1"/>
  <c r="X71" i="3"/>
  <c r="X143" i="3" s="1"/>
  <c r="AH35" i="3"/>
  <c r="AH107" i="3" s="1"/>
  <c r="J107" i="3"/>
  <c r="J179" i="3" s="1"/>
  <c r="AD35" i="3"/>
  <c r="AD107" i="3" s="1"/>
  <c r="F107" i="3"/>
  <c r="F179" i="3" s="1"/>
  <c r="G107" i="3"/>
  <c r="G249" i="3" s="1"/>
  <c r="AE35" i="3"/>
  <c r="AE107" i="3" s="1"/>
  <c r="H284" i="3"/>
  <c r="H318" i="3"/>
  <c r="H458" i="3" s="1"/>
  <c r="AF457" i="3"/>
  <c r="I284" i="3"/>
  <c r="I318" i="3"/>
  <c r="E458" i="3"/>
  <c r="J284" i="3"/>
  <c r="J388" i="3"/>
  <c r="J528" i="3" s="1"/>
  <c r="F284" i="3"/>
  <c r="F388" i="3"/>
  <c r="F528" i="3" s="1"/>
  <c r="G284" i="3"/>
  <c r="G388" i="3"/>
  <c r="K284" i="3"/>
  <c r="K388" i="3"/>
  <c r="K528" i="3" s="1"/>
  <c r="AG596" i="3"/>
  <c r="Z457" i="3"/>
  <c r="AF527" i="3"/>
  <c r="Z178" i="3"/>
  <c r="Z248" i="3"/>
  <c r="AI178" i="3"/>
  <c r="AI248" i="3"/>
  <c r="V178" i="3"/>
  <c r="V248" i="3"/>
  <c r="AE178" i="3"/>
  <c r="AE248" i="3"/>
  <c r="U178" i="3"/>
  <c r="U248" i="3"/>
  <c r="AG178" i="3"/>
  <c r="AG248" i="3"/>
  <c r="X178" i="3"/>
  <c r="X248" i="3"/>
  <c r="AF214" i="3"/>
  <c r="AF388" i="3"/>
  <c r="AF318" i="3"/>
  <c r="AF423" i="3"/>
  <c r="AF563" i="3" s="1"/>
  <c r="AF284" i="3"/>
  <c r="AF353" i="3"/>
  <c r="AF493" i="3" s="1"/>
  <c r="Y214" i="3"/>
  <c r="Y318" i="3"/>
  <c r="Y388" i="3"/>
  <c r="Y423" i="3"/>
  <c r="Y563" i="3" s="1"/>
  <c r="Y284" i="3"/>
  <c r="Y353" i="3"/>
  <c r="Y493" i="3" s="1"/>
  <c r="W214" i="3"/>
  <c r="W388" i="3"/>
  <c r="W318" i="3"/>
  <c r="W423" i="3"/>
  <c r="W563" i="3" s="1"/>
  <c r="W284" i="3"/>
  <c r="W353" i="3"/>
  <c r="W493" i="3" s="1"/>
  <c r="AI214" i="3"/>
  <c r="AI318" i="3"/>
  <c r="AI388" i="3"/>
  <c r="AI423" i="3"/>
  <c r="AI563" i="3" s="1"/>
  <c r="AI284" i="3"/>
  <c r="AI353" i="3"/>
  <c r="AI493" i="3" s="1"/>
  <c r="V214" i="3"/>
  <c r="V388" i="3"/>
  <c r="V318" i="3"/>
  <c r="V423" i="3"/>
  <c r="V563" i="3" s="1"/>
  <c r="V284" i="3"/>
  <c r="V353" i="3"/>
  <c r="V493" i="3" s="1"/>
  <c r="U214" i="3"/>
  <c r="U318" i="3"/>
  <c r="U388" i="3"/>
  <c r="U423" i="3"/>
  <c r="U563" i="3" s="1"/>
  <c r="U284" i="3"/>
  <c r="U353" i="3"/>
  <c r="U493" i="3" s="1"/>
  <c r="AH178" i="3"/>
  <c r="AH248" i="3"/>
  <c r="AA248" i="3"/>
  <c r="AA178" i="3"/>
  <c r="AD178" i="3"/>
  <c r="AD248" i="3"/>
  <c r="W248" i="3"/>
  <c r="W178" i="3"/>
  <c r="AC178" i="3"/>
  <c r="AC248" i="3"/>
  <c r="Y178" i="3"/>
  <c r="Y248" i="3"/>
  <c r="AF248" i="3"/>
  <c r="AF178" i="3"/>
  <c r="X214" i="3"/>
  <c r="X318" i="3"/>
  <c r="X388" i="3"/>
  <c r="X423" i="3"/>
  <c r="X563" i="3" s="1"/>
  <c r="X284" i="3"/>
  <c r="X353" i="3"/>
  <c r="X493" i="3" s="1"/>
  <c r="AG214" i="3"/>
  <c r="AG318" i="3"/>
  <c r="AG388" i="3"/>
  <c r="AG423" i="3"/>
  <c r="AG563" i="3" s="1"/>
  <c r="AG284" i="3"/>
  <c r="AG353" i="3"/>
  <c r="AG493" i="3" s="1"/>
  <c r="AE214" i="3"/>
  <c r="AE388" i="3"/>
  <c r="AE318" i="3"/>
  <c r="AE423" i="3"/>
  <c r="AE563" i="3" s="1"/>
  <c r="AE284" i="3"/>
  <c r="AE353" i="3"/>
  <c r="AE493" i="3" s="1"/>
  <c r="G215" i="3"/>
  <c r="G319" i="3"/>
  <c r="AA214" i="3"/>
  <c r="AA388" i="3"/>
  <c r="AA318" i="3"/>
  <c r="AA423" i="3"/>
  <c r="AA563" i="3" s="1"/>
  <c r="AA284" i="3"/>
  <c r="AA353" i="3"/>
  <c r="AA493" i="3" s="1"/>
  <c r="AD214" i="3"/>
  <c r="AD318" i="3"/>
  <c r="AD388" i="3"/>
  <c r="AD423" i="3"/>
  <c r="AD563" i="3" s="1"/>
  <c r="AD284" i="3"/>
  <c r="AD353" i="3"/>
  <c r="AD493" i="3" s="1"/>
  <c r="AC214" i="3"/>
  <c r="AC318" i="3"/>
  <c r="AC388" i="3"/>
  <c r="AC423" i="3"/>
  <c r="AC563" i="3" s="1"/>
  <c r="AC284" i="3"/>
  <c r="AC353" i="3"/>
  <c r="AC493" i="3" s="1"/>
  <c r="Z214" i="3"/>
  <c r="Z388" i="3"/>
  <c r="Z318" i="3"/>
  <c r="Z423" i="3"/>
  <c r="Z563" i="3" s="1"/>
  <c r="Z353" i="3"/>
  <c r="Z493" i="3" s="1"/>
  <c r="Z284" i="3"/>
  <c r="AH214" i="3"/>
  <c r="AH318" i="3"/>
  <c r="AH388" i="3"/>
  <c r="AH423" i="3"/>
  <c r="AH563" i="3" s="1"/>
  <c r="AH284" i="3"/>
  <c r="AH353" i="3"/>
  <c r="AH493" i="3" s="1"/>
  <c r="AD4" i="10"/>
  <c r="AD3" i="10"/>
  <c r="V3" i="9"/>
  <c r="V20" i="9" s="1"/>
  <c r="W12" i="8"/>
  <c r="Q10" i="9"/>
  <c r="Q11" i="9" s="1"/>
  <c r="W6" i="8"/>
  <c r="V9" i="9" s="1"/>
  <c r="AJ593" i="3"/>
  <c r="T593" i="3"/>
  <c r="L594" i="3"/>
  <c r="AB593" i="3"/>
  <c r="K626" i="3"/>
  <c r="I626" i="3"/>
  <c r="H626" i="3"/>
  <c r="G626" i="3"/>
  <c r="F626" i="3"/>
  <c r="E626" i="3"/>
  <c r="J626" i="3"/>
  <c r="L625" i="3"/>
  <c r="T10" i="8" s="1"/>
  <c r="M7" i="18" s="1"/>
  <c r="AD2" i="5"/>
  <c r="AC3" i="5"/>
  <c r="W8" i="8"/>
  <c r="AD98" i="6"/>
  <c r="AD74" i="6"/>
  <c r="AD56" i="6"/>
  <c r="AD17" i="6"/>
  <c r="AD2" i="6"/>
  <c r="AD25" i="6"/>
  <c r="AE23" i="6" s="1"/>
  <c r="AD110" i="6"/>
  <c r="AD86" i="6"/>
  <c r="AD41" i="6"/>
  <c r="AD29" i="6"/>
  <c r="AE4" i="6"/>
  <c r="AD3" i="6"/>
  <c r="W4" i="8"/>
  <c r="V6" i="9" s="1"/>
  <c r="W3" i="8"/>
  <c r="X7" i="8"/>
  <c r="AC39" i="10"/>
  <c r="AF12" i="5"/>
  <c r="AE13" i="5"/>
  <c r="AE34" i="5"/>
  <c r="AC114" i="6"/>
  <c r="AD4" i="7"/>
  <c r="AC3" i="7"/>
  <c r="AC16" i="7" s="1"/>
  <c r="AF23" i="5"/>
  <c r="AF3" i="4"/>
  <c r="AE4" i="4"/>
  <c r="F424" i="3" l="1"/>
  <c r="F319" i="3"/>
  <c r="O7" i="13"/>
  <c r="P29" i="8"/>
  <c r="Q20" i="8"/>
  <c r="J18" i="18" s="1"/>
  <c r="J29" i="18" s="1"/>
  <c r="J16" i="18"/>
  <c r="E528" i="3"/>
  <c r="E424" i="3"/>
  <c r="E564" i="3" s="1"/>
  <c r="T13" i="8"/>
  <c r="M10" i="18" s="1"/>
  <c r="M32" i="18" s="1"/>
  <c r="S6" i="13"/>
  <c r="I458" i="3"/>
  <c r="I598" i="3" s="1"/>
  <c r="F458" i="3"/>
  <c r="J354" i="3"/>
  <c r="J494" i="3" s="1"/>
  <c r="AF528" i="3"/>
  <c r="Z528" i="3"/>
  <c r="I249" i="3"/>
  <c r="K215" i="3"/>
  <c r="E354" i="3"/>
  <c r="E494" i="3" s="1"/>
  <c r="E285" i="3"/>
  <c r="E389" i="3"/>
  <c r="E529" i="3" s="1"/>
  <c r="E319" i="3"/>
  <c r="I354" i="3"/>
  <c r="I494" i="3" s="1"/>
  <c r="AC528" i="3"/>
  <c r="G354" i="3"/>
  <c r="G494" i="3" s="1"/>
  <c r="E179" i="3"/>
  <c r="G285" i="3"/>
  <c r="AE458" i="3"/>
  <c r="G528" i="3"/>
  <c r="G598" i="3" s="1"/>
  <c r="AE528" i="3"/>
  <c r="G424" i="3"/>
  <c r="G564" i="3" s="1"/>
  <c r="F215" i="3"/>
  <c r="F598" i="3"/>
  <c r="W597" i="3"/>
  <c r="AH528" i="3"/>
  <c r="J424" i="3"/>
  <c r="J564" i="3" s="1"/>
  <c r="J285" i="3"/>
  <c r="J319" i="3"/>
  <c r="J459" i="3" s="1"/>
  <c r="J215" i="3"/>
  <c r="J249" i="3"/>
  <c r="J529" i="3" s="1"/>
  <c r="AC597" i="3"/>
  <c r="Y597" i="3"/>
  <c r="AA597" i="3"/>
  <c r="W17" i="8"/>
  <c r="W14" i="8"/>
  <c r="W15" i="8"/>
  <c r="P12" i="18" s="1"/>
  <c r="W16" i="8"/>
  <c r="H249" i="3"/>
  <c r="V597" i="3"/>
  <c r="I424" i="3"/>
  <c r="I564" i="3" s="1"/>
  <c r="I389" i="3"/>
  <c r="I319" i="3"/>
  <c r="I459" i="3" s="1"/>
  <c r="F249" i="3"/>
  <c r="F529" i="3" s="1"/>
  <c r="I215" i="3"/>
  <c r="H285" i="3"/>
  <c r="AA458" i="3"/>
  <c r="X528" i="3"/>
  <c r="Y458" i="3"/>
  <c r="AE597" i="3"/>
  <c r="H354" i="3"/>
  <c r="H494" i="3" s="1"/>
  <c r="H389" i="3"/>
  <c r="AH597" i="3"/>
  <c r="AF597" i="3"/>
  <c r="Z597" i="3"/>
  <c r="V528" i="3"/>
  <c r="H564" i="3"/>
  <c r="K354" i="3"/>
  <c r="K494" i="3" s="1"/>
  <c r="K285" i="3"/>
  <c r="K249" i="3"/>
  <c r="K424" i="3"/>
  <c r="K564" i="3" s="1"/>
  <c r="H319" i="3"/>
  <c r="H459" i="3" s="1"/>
  <c r="K389" i="3"/>
  <c r="H215" i="3"/>
  <c r="AG597" i="3"/>
  <c r="G179" i="3"/>
  <c r="G459" i="3" s="1"/>
  <c r="AD597" i="3"/>
  <c r="AG528" i="3"/>
  <c r="U528" i="3"/>
  <c r="E598" i="3"/>
  <c r="W528" i="3"/>
  <c r="X597" i="3"/>
  <c r="R19" i="8"/>
  <c r="G529" i="3"/>
  <c r="AC94" i="6"/>
  <c r="AC50" i="6"/>
  <c r="AC49" i="6"/>
  <c r="AD47" i="6" s="1"/>
  <c r="AD106" i="6"/>
  <c r="W18" i="8"/>
  <c r="AD118" i="6"/>
  <c r="AI528" i="3"/>
  <c r="AD61" i="6"/>
  <c r="AI597" i="3"/>
  <c r="AD528" i="3"/>
  <c r="K459" i="3"/>
  <c r="U597" i="3"/>
  <c r="W458" i="3"/>
  <c r="AF458" i="3"/>
  <c r="AF598" i="3" s="1"/>
  <c r="F459" i="3"/>
  <c r="Y528" i="3"/>
  <c r="AG458" i="3"/>
  <c r="AI458" i="3"/>
  <c r="J598" i="3"/>
  <c r="Z458" i="3"/>
  <c r="AF9" i="5"/>
  <c r="AF10" i="5"/>
  <c r="AF11" i="5"/>
  <c r="K598" i="3"/>
  <c r="AF8" i="5"/>
  <c r="AD458" i="3"/>
  <c r="AA528" i="3"/>
  <c r="X458" i="3"/>
  <c r="U458" i="3"/>
  <c r="V458" i="3"/>
  <c r="F564" i="3"/>
  <c r="AE36" i="3"/>
  <c r="AE108" i="3" s="1"/>
  <c r="W108" i="3"/>
  <c r="G108" i="3"/>
  <c r="G250" i="3" s="1"/>
  <c r="F108" i="3"/>
  <c r="F250" i="3" s="1"/>
  <c r="AD36" i="3"/>
  <c r="AD108" i="3" s="1"/>
  <c r="V108" i="3"/>
  <c r="J108" i="3"/>
  <c r="J180" i="3" s="1"/>
  <c r="AH36" i="3"/>
  <c r="AH108" i="3" s="1"/>
  <c r="Z108" i="3"/>
  <c r="H144" i="3"/>
  <c r="H390" i="3" s="1"/>
  <c r="AF72" i="3"/>
  <c r="AF144" i="3" s="1"/>
  <c r="X72" i="3"/>
  <c r="X144" i="3" s="1"/>
  <c r="I108" i="3"/>
  <c r="I250" i="3" s="1"/>
  <c r="AG36" i="3"/>
  <c r="AG108" i="3" s="1"/>
  <c r="Y108" i="3"/>
  <c r="AI36" i="3"/>
  <c r="AI108" i="3" s="1"/>
  <c r="AA108" i="3"/>
  <c r="K108" i="3"/>
  <c r="K250" i="3" s="1"/>
  <c r="H108" i="3"/>
  <c r="H180" i="3" s="1"/>
  <c r="AF36" i="3"/>
  <c r="AF108" i="3" s="1"/>
  <c r="X108" i="3"/>
  <c r="F144" i="3"/>
  <c r="F320" i="3" s="1"/>
  <c r="AD72" i="3"/>
  <c r="AD144" i="3" s="1"/>
  <c r="V72" i="3"/>
  <c r="V144" i="3" s="1"/>
  <c r="J144" i="3"/>
  <c r="J355" i="3" s="1"/>
  <c r="AH72" i="3"/>
  <c r="AH144" i="3" s="1"/>
  <c r="Z72" i="3"/>
  <c r="Z144" i="3" s="1"/>
  <c r="E108" i="3"/>
  <c r="E250" i="3" s="1"/>
  <c r="AC36" i="3"/>
  <c r="AC108" i="3" s="1"/>
  <c r="U108" i="3"/>
  <c r="E144" i="3"/>
  <c r="E320" i="3" s="1"/>
  <c r="AC72" i="3"/>
  <c r="AC144" i="3" s="1"/>
  <c r="U72" i="3"/>
  <c r="U144" i="3" s="1"/>
  <c r="I144" i="3"/>
  <c r="I390" i="3" s="1"/>
  <c r="AG72" i="3"/>
  <c r="AG144" i="3" s="1"/>
  <c r="Y72" i="3"/>
  <c r="Y144" i="3" s="1"/>
  <c r="AE72" i="3"/>
  <c r="AE144" i="3" s="1"/>
  <c r="G144" i="3"/>
  <c r="G320" i="3" s="1"/>
  <c r="W72" i="3"/>
  <c r="W144" i="3" s="1"/>
  <c r="AI72" i="3"/>
  <c r="AI144" i="3" s="1"/>
  <c r="AA72" i="3"/>
  <c r="AA144" i="3" s="1"/>
  <c r="K144" i="3"/>
  <c r="K320" i="3" s="1"/>
  <c r="AH458" i="3"/>
  <c r="F354" i="3"/>
  <c r="F494" i="3" s="1"/>
  <c r="F285" i="3"/>
  <c r="H598" i="3"/>
  <c r="AC458" i="3"/>
  <c r="AF179" i="3"/>
  <c r="AF249" i="3"/>
  <c r="U179" i="3"/>
  <c r="U249" i="3"/>
  <c r="AI179" i="3"/>
  <c r="AI249" i="3"/>
  <c r="Y179" i="3"/>
  <c r="Y249" i="3"/>
  <c r="AE179" i="3"/>
  <c r="AE249" i="3"/>
  <c r="V179" i="3"/>
  <c r="V249" i="3"/>
  <c r="AH179" i="3"/>
  <c r="AH249" i="3"/>
  <c r="AH215" i="3"/>
  <c r="AH319" i="3"/>
  <c r="AH389" i="3"/>
  <c r="AH424" i="3"/>
  <c r="AH564" i="3" s="1"/>
  <c r="AH285" i="3"/>
  <c r="AH354" i="3"/>
  <c r="AH494" i="3" s="1"/>
  <c r="AC215" i="3"/>
  <c r="AC389" i="3"/>
  <c r="AC319" i="3"/>
  <c r="AC285" i="3"/>
  <c r="AC424" i="3"/>
  <c r="AC564" i="3" s="1"/>
  <c r="AC354" i="3"/>
  <c r="AC494" i="3" s="1"/>
  <c r="AE215" i="3"/>
  <c r="AE319" i="3"/>
  <c r="AE389" i="3"/>
  <c r="AE354" i="3"/>
  <c r="AE494" i="3" s="1"/>
  <c r="AE285" i="3"/>
  <c r="AE424" i="3"/>
  <c r="AE564" i="3" s="1"/>
  <c r="X215" i="3"/>
  <c r="X319" i="3"/>
  <c r="X389" i="3"/>
  <c r="X285" i="3"/>
  <c r="X424" i="3"/>
  <c r="X564" i="3" s="1"/>
  <c r="X354" i="3"/>
  <c r="X494" i="3" s="1"/>
  <c r="V215" i="3"/>
  <c r="V319" i="3"/>
  <c r="V389" i="3"/>
  <c r="V354" i="3"/>
  <c r="V494" i="3" s="1"/>
  <c r="V285" i="3"/>
  <c r="V424" i="3"/>
  <c r="V564" i="3" s="1"/>
  <c r="Y215" i="3"/>
  <c r="Y389" i="3"/>
  <c r="Y319" i="3"/>
  <c r="Y354" i="3"/>
  <c r="Y494" i="3" s="1"/>
  <c r="Y424" i="3"/>
  <c r="Y564" i="3" s="1"/>
  <c r="Y285" i="3"/>
  <c r="AG215" i="3"/>
  <c r="AG389" i="3"/>
  <c r="AG319" i="3"/>
  <c r="AG285" i="3"/>
  <c r="AG424" i="3"/>
  <c r="AG564" i="3" s="1"/>
  <c r="AG354" i="3"/>
  <c r="AG494" i="3" s="1"/>
  <c r="X179" i="3"/>
  <c r="X249" i="3"/>
  <c r="AC179" i="3"/>
  <c r="AC249" i="3"/>
  <c r="AA179" i="3"/>
  <c r="AA249" i="3"/>
  <c r="AG179" i="3"/>
  <c r="AG249" i="3"/>
  <c r="W179" i="3"/>
  <c r="W249" i="3"/>
  <c r="AD179" i="3"/>
  <c r="AD249" i="3"/>
  <c r="Z179" i="3"/>
  <c r="Z249" i="3"/>
  <c r="Z215" i="3"/>
  <c r="Z319" i="3"/>
  <c r="Z389" i="3"/>
  <c r="Z354" i="3"/>
  <c r="Z494" i="3" s="1"/>
  <c r="Z285" i="3"/>
  <c r="Z424" i="3"/>
  <c r="Z564" i="3" s="1"/>
  <c r="U215" i="3"/>
  <c r="U389" i="3"/>
  <c r="U319" i="3"/>
  <c r="U424" i="3"/>
  <c r="U564" i="3" s="1"/>
  <c r="U285" i="3"/>
  <c r="U354" i="3"/>
  <c r="U494" i="3" s="1"/>
  <c r="W215" i="3"/>
  <c r="W319" i="3"/>
  <c r="W389" i="3"/>
  <c r="W285" i="3"/>
  <c r="W354" i="3"/>
  <c r="W494" i="3" s="1"/>
  <c r="W424" i="3"/>
  <c r="W564" i="3" s="1"/>
  <c r="AF215" i="3"/>
  <c r="AF319" i="3"/>
  <c r="AF389" i="3"/>
  <c r="AF285" i="3"/>
  <c r="AF354" i="3"/>
  <c r="AF494" i="3" s="1"/>
  <c r="AF424" i="3"/>
  <c r="AF564" i="3" s="1"/>
  <c r="AD215" i="3"/>
  <c r="AD319" i="3"/>
  <c r="AD389" i="3"/>
  <c r="AD424" i="3"/>
  <c r="AD564" i="3" s="1"/>
  <c r="AD285" i="3"/>
  <c r="AD354" i="3"/>
  <c r="AD494" i="3" s="1"/>
  <c r="AA215" i="3"/>
  <c r="AA319" i="3"/>
  <c r="AA389" i="3"/>
  <c r="AA285" i="3"/>
  <c r="AA354" i="3"/>
  <c r="AA494" i="3" s="1"/>
  <c r="AA424" i="3"/>
  <c r="AA564" i="3" s="1"/>
  <c r="AI215" i="3"/>
  <c r="AI319" i="3"/>
  <c r="AI389" i="3"/>
  <c r="AI354" i="3"/>
  <c r="AI494" i="3" s="1"/>
  <c r="AI285" i="3"/>
  <c r="AI424" i="3"/>
  <c r="AI564" i="3" s="1"/>
  <c r="AE4" i="10"/>
  <c r="AE3" i="10"/>
  <c r="W3" i="9"/>
  <c r="W20" i="9" s="1"/>
  <c r="X12" i="8"/>
  <c r="R10" i="9"/>
  <c r="R11" i="9" s="1"/>
  <c r="X6" i="8"/>
  <c r="W9" i="9" s="1"/>
  <c r="T594" i="3"/>
  <c r="L595" i="3"/>
  <c r="AB594" i="3"/>
  <c r="AJ594" i="3"/>
  <c r="E627" i="3"/>
  <c r="K627" i="3"/>
  <c r="J627" i="3"/>
  <c r="F627" i="3"/>
  <c r="I627" i="3"/>
  <c r="H627" i="3"/>
  <c r="L626" i="3"/>
  <c r="U10" i="8" s="1"/>
  <c r="N7" i="18" s="1"/>
  <c r="G627" i="3"/>
  <c r="AE2" i="5"/>
  <c r="AD3" i="5"/>
  <c r="X8" i="8"/>
  <c r="AG23" i="5"/>
  <c r="AE4" i="7"/>
  <c r="AD3" i="7"/>
  <c r="AD16" i="7" s="1"/>
  <c r="AD39" i="10"/>
  <c r="AF34" i="5"/>
  <c r="AG12" i="5"/>
  <c r="AF13" i="5"/>
  <c r="X4" i="8"/>
  <c r="W6" i="9" s="1"/>
  <c r="Y7" i="8"/>
  <c r="X3" i="8"/>
  <c r="AE29" i="6"/>
  <c r="AE110" i="6"/>
  <c r="AE86" i="6"/>
  <c r="AE41" i="6"/>
  <c r="AE2" i="6"/>
  <c r="AE25" i="6"/>
  <c r="AF23" i="6" s="1"/>
  <c r="AE56" i="6"/>
  <c r="AE17" i="6"/>
  <c r="AE98" i="6"/>
  <c r="AE74" i="6"/>
  <c r="AF4" i="6"/>
  <c r="AE3" i="6"/>
  <c r="AD114" i="6"/>
  <c r="AG3" i="4"/>
  <c r="AF4" i="4"/>
  <c r="P7" i="13" l="1"/>
  <c r="Q29" i="8"/>
  <c r="R20" i="8"/>
  <c r="K18" i="18" s="1"/>
  <c r="K29" i="18" s="1"/>
  <c r="K16" i="18"/>
  <c r="U13" i="8"/>
  <c r="N10" i="18" s="1"/>
  <c r="N32" i="18" s="1"/>
  <c r="T6" i="13"/>
  <c r="R29" i="8"/>
  <c r="AE598" i="3"/>
  <c r="AC598" i="3"/>
  <c r="Z598" i="3"/>
  <c r="J320" i="3"/>
  <c r="J460" i="3" s="1"/>
  <c r="E459" i="3"/>
  <c r="E599" i="3" s="1"/>
  <c r="AH598" i="3"/>
  <c r="I529" i="3"/>
  <c r="I599" i="3" s="1"/>
  <c r="E180" i="3"/>
  <c r="E460" i="3" s="1"/>
  <c r="J495" i="3"/>
  <c r="J599" i="3"/>
  <c r="I180" i="3"/>
  <c r="V598" i="3"/>
  <c r="J390" i="3"/>
  <c r="J425" i="3"/>
  <c r="J565" i="3" s="1"/>
  <c r="Y598" i="3"/>
  <c r="AG598" i="3"/>
  <c r="H529" i="3"/>
  <c r="H599" i="3" s="1"/>
  <c r="X598" i="3"/>
  <c r="X16" i="8"/>
  <c r="X15" i="8"/>
  <c r="Q12" i="18" s="1"/>
  <c r="X14" i="8"/>
  <c r="X17" i="8"/>
  <c r="E425" i="3"/>
  <c r="E565" i="3" s="1"/>
  <c r="F180" i="3"/>
  <c r="F460" i="3" s="1"/>
  <c r="G180" i="3"/>
  <c r="G460" i="3" s="1"/>
  <c r="AA598" i="3"/>
  <c r="W529" i="3"/>
  <c r="H355" i="3"/>
  <c r="H495" i="3" s="1"/>
  <c r="K355" i="3"/>
  <c r="K495" i="3" s="1"/>
  <c r="I425" i="3"/>
  <c r="I565" i="3" s="1"/>
  <c r="I355" i="3"/>
  <c r="I495" i="3" s="1"/>
  <c r="H320" i="3"/>
  <c r="H460" i="3" s="1"/>
  <c r="K390" i="3"/>
  <c r="K530" i="3" s="1"/>
  <c r="K180" i="3"/>
  <c r="K460" i="3" s="1"/>
  <c r="W459" i="3"/>
  <c r="W599" i="3" s="1"/>
  <c r="W598" i="3"/>
  <c r="K529" i="3"/>
  <c r="K599" i="3" s="1"/>
  <c r="AI598" i="3"/>
  <c r="U598" i="3"/>
  <c r="F425" i="3"/>
  <c r="F565" i="3" s="1"/>
  <c r="G390" i="3"/>
  <c r="G530" i="3" s="1"/>
  <c r="F355" i="3"/>
  <c r="F495" i="3" s="1"/>
  <c r="G355" i="3"/>
  <c r="G495" i="3" s="1"/>
  <c r="AD598" i="3"/>
  <c r="AF529" i="3"/>
  <c r="S19" i="8"/>
  <c r="AD49" i="6"/>
  <c r="AE47" i="6" s="1"/>
  <c r="E390" i="3"/>
  <c r="E530" i="3" s="1"/>
  <c r="J250" i="3"/>
  <c r="E355" i="3"/>
  <c r="E495" i="3" s="1"/>
  <c r="H250" i="3"/>
  <c r="H530" i="3" s="1"/>
  <c r="AD94" i="6"/>
  <c r="AE61" i="6"/>
  <c r="AD50" i="6"/>
  <c r="AE118" i="6"/>
  <c r="AE106" i="6"/>
  <c r="X18" i="8"/>
  <c r="U459" i="3"/>
  <c r="AC529" i="3"/>
  <c r="AD529" i="3"/>
  <c r="Y459" i="3"/>
  <c r="F599" i="3"/>
  <c r="U529" i="3"/>
  <c r="AG459" i="3"/>
  <c r="AC459" i="3"/>
  <c r="AG529" i="3"/>
  <c r="V459" i="3"/>
  <c r="AH529" i="3"/>
  <c r="G599" i="3"/>
  <c r="Z459" i="3"/>
  <c r="X459" i="3"/>
  <c r="AE529" i="3"/>
  <c r="Y529" i="3"/>
  <c r="AI529" i="3"/>
  <c r="V529" i="3"/>
  <c r="AG9" i="5"/>
  <c r="AG10" i="5"/>
  <c r="AG11" i="5"/>
  <c r="AG8" i="5"/>
  <c r="Z529" i="3"/>
  <c r="AD459" i="3"/>
  <c r="AH459" i="3"/>
  <c r="AE459" i="3"/>
  <c r="AI459" i="3"/>
  <c r="AA459" i="3"/>
  <c r="AF459" i="3"/>
  <c r="I320" i="3"/>
  <c r="H425" i="3"/>
  <c r="H565" i="3" s="1"/>
  <c r="K425" i="3"/>
  <c r="K565" i="3" s="1"/>
  <c r="F390" i="3"/>
  <c r="F530" i="3" s="1"/>
  <c r="G425" i="3"/>
  <c r="G565" i="3" s="1"/>
  <c r="AD180" i="3"/>
  <c r="AD250" i="3"/>
  <c r="AG180" i="3"/>
  <c r="AG250" i="3"/>
  <c r="AC180" i="3"/>
  <c r="AC250" i="3"/>
  <c r="Z180" i="3"/>
  <c r="Z250" i="3"/>
  <c r="AE180" i="3"/>
  <c r="AE250" i="3"/>
  <c r="AA180" i="3"/>
  <c r="AA250" i="3"/>
  <c r="AF180" i="3"/>
  <c r="AF250" i="3"/>
  <c r="AG355" i="3"/>
  <c r="AG495" i="3" s="1"/>
  <c r="AG320" i="3"/>
  <c r="AG425" i="3"/>
  <c r="AG565" i="3" s="1"/>
  <c r="AG390" i="3"/>
  <c r="AE355" i="3"/>
  <c r="AE495" i="3" s="1"/>
  <c r="AE390" i="3"/>
  <c r="AE320" i="3"/>
  <c r="AE425" i="3"/>
  <c r="AE565" i="3" s="1"/>
  <c r="AH355" i="3"/>
  <c r="AH495" i="3" s="1"/>
  <c r="AH320" i="3"/>
  <c r="AH390" i="3"/>
  <c r="AH425" i="3"/>
  <c r="AH565" i="3" s="1"/>
  <c r="AI355" i="3"/>
  <c r="AI495" i="3" s="1"/>
  <c r="AI390" i="3"/>
  <c r="AI320" i="3"/>
  <c r="AI425" i="3"/>
  <c r="AI565" i="3" s="1"/>
  <c r="V355" i="3"/>
  <c r="V495" i="3" s="1"/>
  <c r="V390" i="3"/>
  <c r="V320" i="3"/>
  <c r="V425" i="3"/>
  <c r="V565" i="3" s="1"/>
  <c r="AF355" i="3"/>
  <c r="AF495" i="3" s="1"/>
  <c r="AF390" i="3"/>
  <c r="AF425" i="3"/>
  <c r="AF565" i="3" s="1"/>
  <c r="AF320" i="3"/>
  <c r="AC355" i="3"/>
  <c r="AC495" i="3" s="1"/>
  <c r="AC320" i="3"/>
  <c r="AC425" i="3"/>
  <c r="AC565" i="3" s="1"/>
  <c r="AC390" i="3"/>
  <c r="V180" i="3"/>
  <c r="V250" i="3"/>
  <c r="Y180" i="3"/>
  <c r="Y250" i="3"/>
  <c r="U180" i="3"/>
  <c r="U250" i="3"/>
  <c r="AH180" i="3"/>
  <c r="AH250" i="3"/>
  <c r="W180" i="3"/>
  <c r="W250" i="3"/>
  <c r="AI180" i="3"/>
  <c r="AI250" i="3"/>
  <c r="X180" i="3"/>
  <c r="X250" i="3"/>
  <c r="Y355" i="3"/>
  <c r="Y495" i="3" s="1"/>
  <c r="Y320" i="3"/>
  <c r="Y390" i="3"/>
  <c r="Y425" i="3"/>
  <c r="Y565" i="3" s="1"/>
  <c r="W355" i="3"/>
  <c r="W495" i="3" s="1"/>
  <c r="W390" i="3"/>
  <c r="W425" i="3"/>
  <c r="W565" i="3" s="1"/>
  <c r="W320" i="3"/>
  <c r="Z355" i="3"/>
  <c r="Z495" i="3" s="1"/>
  <c r="Z390" i="3"/>
  <c r="Z320" i="3"/>
  <c r="Z425" i="3"/>
  <c r="Z565" i="3" s="1"/>
  <c r="AA355" i="3"/>
  <c r="AA495" i="3" s="1"/>
  <c r="AA390" i="3"/>
  <c r="AA425" i="3"/>
  <c r="AA565" i="3" s="1"/>
  <c r="AA320" i="3"/>
  <c r="AD355" i="3"/>
  <c r="AD495" i="3" s="1"/>
  <c r="AD320" i="3"/>
  <c r="AD390" i="3"/>
  <c r="AD425" i="3"/>
  <c r="AD565" i="3" s="1"/>
  <c r="X355" i="3"/>
  <c r="X495" i="3" s="1"/>
  <c r="X320" i="3"/>
  <c r="X425" i="3"/>
  <c r="X565" i="3" s="1"/>
  <c r="X390" i="3"/>
  <c r="U355" i="3"/>
  <c r="U495" i="3" s="1"/>
  <c r="U320" i="3"/>
  <c r="U390" i="3"/>
  <c r="U425" i="3"/>
  <c r="U565" i="3" s="1"/>
  <c r="AF4" i="10"/>
  <c r="AF3" i="10"/>
  <c r="X3" i="9"/>
  <c r="X20" i="9" s="1"/>
  <c r="Y12" i="8"/>
  <c r="I530" i="3"/>
  <c r="AA529" i="3"/>
  <c r="X529" i="3"/>
  <c r="S10" i="9"/>
  <c r="S11" i="9" s="1"/>
  <c r="Y6" i="8"/>
  <c r="X9" i="9" s="1"/>
  <c r="T595" i="3"/>
  <c r="AJ595" i="3"/>
  <c r="AB595" i="3"/>
  <c r="L596" i="3"/>
  <c r="E628" i="3"/>
  <c r="F628" i="3"/>
  <c r="J628" i="3"/>
  <c r="K628" i="3"/>
  <c r="G628" i="3"/>
  <c r="H628" i="3"/>
  <c r="I628" i="3"/>
  <c r="L627" i="3"/>
  <c r="V10" i="8" s="1"/>
  <c r="O7" i="18" s="1"/>
  <c r="AF2" i="5"/>
  <c r="AE3" i="5"/>
  <c r="Y8" i="8"/>
  <c r="AF98" i="6"/>
  <c r="AF74" i="6"/>
  <c r="AF56" i="6"/>
  <c r="AF17" i="6"/>
  <c r="AG4" i="6"/>
  <c r="AF110" i="6"/>
  <c r="AF86" i="6"/>
  <c r="AF41" i="6"/>
  <c r="AF29" i="6"/>
  <c r="AF3" i="6"/>
  <c r="AF2" i="6"/>
  <c r="AF25" i="6"/>
  <c r="AG23" i="6" s="1"/>
  <c r="AE114" i="6"/>
  <c r="AE39" i="10"/>
  <c r="AG34" i="5"/>
  <c r="AH12" i="5"/>
  <c r="AG13" i="5"/>
  <c r="AF4" i="7"/>
  <c r="AE3" i="7"/>
  <c r="AE16" i="7" s="1"/>
  <c r="AH23" i="5"/>
  <c r="Y3" i="8"/>
  <c r="Z7" i="8"/>
  <c r="Y4" i="8"/>
  <c r="AH3" i="4"/>
  <c r="AG4" i="4"/>
  <c r="S20" i="8" l="1"/>
  <c r="L18" i="18" s="1"/>
  <c r="L29" i="18" s="1"/>
  <c r="L16" i="18"/>
  <c r="Q7" i="13"/>
  <c r="V13" i="8"/>
  <c r="O10" i="18" s="1"/>
  <c r="O32" i="18" s="1"/>
  <c r="U6" i="13"/>
  <c r="AI460" i="3"/>
  <c r="X530" i="3"/>
  <c r="I460" i="3"/>
  <c r="I600" i="3" s="1"/>
  <c r="J530" i="3"/>
  <c r="J600" i="3" s="1"/>
  <c r="AI530" i="3"/>
  <c r="AI600" i="3" s="1"/>
  <c r="Y17" i="8"/>
  <c r="Y14" i="8"/>
  <c r="Y15" i="8"/>
  <c r="R12" i="18" s="1"/>
  <c r="Y16" i="8"/>
  <c r="AI599" i="3"/>
  <c r="V530" i="3"/>
  <c r="Z460" i="3"/>
  <c r="Z530" i="3"/>
  <c r="AE460" i="3"/>
  <c r="AA599" i="3"/>
  <c r="AF599" i="3"/>
  <c r="T19" i="8"/>
  <c r="V460" i="3"/>
  <c r="F600" i="3"/>
  <c r="AC599" i="3"/>
  <c r="AE94" i="6"/>
  <c r="AE50" i="6"/>
  <c r="AE49" i="6"/>
  <c r="AF47" i="6" s="1"/>
  <c r="AF106" i="6"/>
  <c r="Y18" i="8"/>
  <c r="AF61" i="6"/>
  <c r="AF118" i="6"/>
  <c r="AG460" i="3"/>
  <c r="AD599" i="3"/>
  <c r="U599" i="3"/>
  <c r="Y599" i="3"/>
  <c r="AG599" i="3"/>
  <c r="X599" i="3"/>
  <c r="AD460" i="3"/>
  <c r="AA460" i="3"/>
  <c r="Y530" i="3"/>
  <c r="AC460" i="3"/>
  <c r="AH599" i="3"/>
  <c r="W530" i="3"/>
  <c r="AE599" i="3"/>
  <c r="V599" i="3"/>
  <c r="Z599" i="3"/>
  <c r="AH530" i="3"/>
  <c r="U460" i="3"/>
  <c r="X460" i="3"/>
  <c r="W460" i="3"/>
  <c r="AF460" i="3"/>
  <c r="K600" i="3"/>
  <c r="E600" i="3"/>
  <c r="G600" i="3"/>
  <c r="H600" i="3"/>
  <c r="AH9" i="5"/>
  <c r="AH10" i="5"/>
  <c r="AH11" i="5"/>
  <c r="AH8" i="5"/>
  <c r="Y460" i="3"/>
  <c r="U530" i="3"/>
  <c r="AH460" i="3"/>
  <c r="AA530" i="3"/>
  <c r="AG530" i="3"/>
  <c r="AF530" i="3"/>
  <c r="AE530" i="3"/>
  <c r="AD530" i="3"/>
  <c r="AC530" i="3"/>
  <c r="AG4" i="10"/>
  <c r="AG3" i="10"/>
  <c r="Y3" i="9"/>
  <c r="Y20" i="9" s="1"/>
  <c r="Z12" i="8"/>
  <c r="T10" i="9"/>
  <c r="T11" i="9" s="1"/>
  <c r="X6" i="9"/>
  <c r="Z6" i="8"/>
  <c r="Y9" i="9" s="1"/>
  <c r="L597" i="3"/>
  <c r="AB596" i="3"/>
  <c r="AJ596" i="3"/>
  <c r="T596" i="3"/>
  <c r="K629" i="3"/>
  <c r="J629" i="3"/>
  <c r="F629" i="3"/>
  <c r="E629" i="3"/>
  <c r="H629" i="3"/>
  <c r="G629" i="3"/>
  <c r="I629" i="3"/>
  <c r="L628" i="3"/>
  <c r="W10" i="8" s="1"/>
  <c r="P7" i="18" s="1"/>
  <c r="AG2" i="5"/>
  <c r="AF3" i="5"/>
  <c r="Z8" i="8"/>
  <c r="AF39" i="10"/>
  <c r="Z4" i="8"/>
  <c r="Y6" i="9" s="1"/>
  <c r="AA7" i="8"/>
  <c r="Z3" i="8"/>
  <c r="AH34" i="5"/>
  <c r="AI12" i="5"/>
  <c r="AH13" i="5"/>
  <c r="AG56" i="6"/>
  <c r="AG17" i="6"/>
  <c r="AG98" i="6"/>
  <c r="AG74" i="6"/>
  <c r="AH4" i="6"/>
  <c r="AG3" i="6"/>
  <c r="AG29" i="6"/>
  <c r="AG110" i="6"/>
  <c r="AG86" i="6"/>
  <c r="AG41" i="6"/>
  <c r="AG2" i="6"/>
  <c r="AG25" i="6"/>
  <c r="AH23" i="6" s="1"/>
  <c r="AF114" i="6"/>
  <c r="AI23" i="5"/>
  <c r="AG4" i="7"/>
  <c r="AF3" i="7"/>
  <c r="AF16" i="7" s="1"/>
  <c r="AI3" i="4"/>
  <c r="AH4" i="4"/>
  <c r="R7" i="13" l="1"/>
  <c r="T20" i="8"/>
  <c r="M18" i="18" s="1"/>
  <c r="M29" i="18" s="1"/>
  <c r="M16" i="18"/>
  <c r="S29" i="8"/>
  <c r="W13" i="8"/>
  <c r="P10" i="18" s="1"/>
  <c r="P32" i="18" s="1"/>
  <c r="V6" i="13"/>
  <c r="V600" i="3"/>
  <c r="X600" i="3"/>
  <c r="AD600" i="3"/>
  <c r="Z600" i="3"/>
  <c r="Z16" i="8"/>
  <c r="Z15" i="8"/>
  <c r="S12" i="18" s="1"/>
  <c r="Z14" i="8"/>
  <c r="Z17" i="8"/>
  <c r="AE600" i="3"/>
  <c r="AF600" i="3"/>
  <c r="U19" i="8"/>
  <c r="AF94" i="6"/>
  <c r="AF50" i="6"/>
  <c r="AF49" i="6"/>
  <c r="AG47" i="6" s="1"/>
  <c r="Z18" i="8"/>
  <c r="U10" i="9"/>
  <c r="U11" i="9" s="1"/>
  <c r="AG118" i="6"/>
  <c r="AG600" i="3"/>
  <c r="AA600" i="3"/>
  <c r="K633" i="3" s="1"/>
  <c r="AG61" i="6"/>
  <c r="Y600" i="3"/>
  <c r="W600" i="3"/>
  <c r="AC600" i="3"/>
  <c r="AH600" i="3"/>
  <c r="U600" i="3"/>
  <c r="L600" i="3"/>
  <c r="AI9" i="5"/>
  <c r="AI10" i="5"/>
  <c r="AI11" i="5"/>
  <c r="AI8" i="5"/>
  <c r="AH4" i="10"/>
  <c r="AH3" i="10"/>
  <c r="Z3" i="9"/>
  <c r="Z20" i="9" s="1"/>
  <c r="AA12" i="8"/>
  <c r="AA6" i="8"/>
  <c r="Z9" i="9" s="1"/>
  <c r="AJ597" i="3"/>
  <c r="T597" i="3"/>
  <c r="L598" i="3"/>
  <c r="AB597" i="3"/>
  <c r="E630" i="3"/>
  <c r="F630" i="3"/>
  <c r="J630" i="3"/>
  <c r="K630" i="3"/>
  <c r="G630" i="3"/>
  <c r="H630" i="3"/>
  <c r="I630" i="3"/>
  <c r="L629" i="3"/>
  <c r="X10" i="8" s="1"/>
  <c r="Q7" i="18" s="1"/>
  <c r="AH2" i="5"/>
  <c r="AG3" i="5"/>
  <c r="AA8" i="8"/>
  <c r="AG39" i="10"/>
  <c r="AH4" i="7"/>
  <c r="AG3" i="7"/>
  <c r="AG16" i="7" s="1"/>
  <c r="AH110" i="6"/>
  <c r="AH86" i="6"/>
  <c r="AH41" i="6"/>
  <c r="AH25" i="6"/>
  <c r="AI23" i="6" s="1"/>
  <c r="AI4" i="6"/>
  <c r="AH98" i="6"/>
  <c r="AH74" i="6"/>
  <c r="AH56" i="6"/>
  <c r="AH17" i="6"/>
  <c r="AH3" i="6"/>
  <c r="AH29" i="6"/>
  <c r="AH2" i="6"/>
  <c r="AG114" i="6"/>
  <c r="AI13" i="5"/>
  <c r="AI34" i="5"/>
  <c r="AJ12" i="5"/>
  <c r="AA4" i="8"/>
  <c r="Z6" i="9" s="1"/>
  <c r="AA3" i="8"/>
  <c r="AB7" i="8"/>
  <c r="AJ3" i="4"/>
  <c r="AI4" i="4"/>
  <c r="S7" i="13" l="1"/>
  <c r="T29" i="8"/>
  <c r="U20" i="8"/>
  <c r="N18" i="18" s="1"/>
  <c r="N29" i="18" s="1"/>
  <c r="N16" i="18"/>
  <c r="F633" i="3"/>
  <c r="X13" i="8"/>
  <c r="Q10" i="18" s="1"/>
  <c r="Q32" i="18" s="1"/>
  <c r="W6" i="13"/>
  <c r="H633" i="3"/>
  <c r="G633" i="3"/>
  <c r="J633" i="3"/>
  <c r="AA15" i="8"/>
  <c r="T12" i="18" s="1"/>
  <c r="AA17" i="8"/>
  <c r="AA16" i="8"/>
  <c r="AA14" i="8"/>
  <c r="I633" i="3"/>
  <c r="AG49" i="6"/>
  <c r="AH47" i="6" s="1"/>
  <c r="V19" i="8"/>
  <c r="AH118" i="6"/>
  <c r="AH106" i="6"/>
  <c r="AA18" i="8"/>
  <c r="AG94" i="6"/>
  <c r="AG106" i="6"/>
  <c r="AG50" i="6"/>
  <c r="AB600" i="3"/>
  <c r="AH61" i="6"/>
  <c r="AJ600" i="3"/>
  <c r="E633" i="3"/>
  <c r="AJ9" i="5"/>
  <c r="AJ10" i="5"/>
  <c r="AJ11" i="5"/>
  <c r="AJ8" i="5"/>
  <c r="AI4" i="10"/>
  <c r="AI3" i="10"/>
  <c r="AA3" i="9"/>
  <c r="AA20" i="9" s="1"/>
  <c r="AB12" i="8"/>
  <c r="V10" i="9"/>
  <c r="V11" i="9" s="1"/>
  <c r="AB6" i="8"/>
  <c r="T598" i="3"/>
  <c r="L630" i="3"/>
  <c r="Y10" i="8" s="1"/>
  <c r="R7" i="18" s="1"/>
  <c r="AJ598" i="3"/>
  <c r="L599" i="3"/>
  <c r="AB598" i="3"/>
  <c r="I631" i="3"/>
  <c r="K631" i="3"/>
  <c r="J631" i="3"/>
  <c r="F631" i="3"/>
  <c r="E631" i="3"/>
  <c r="H631" i="3"/>
  <c r="G631" i="3"/>
  <c r="AI2" i="5"/>
  <c r="AH3" i="5"/>
  <c r="AB8" i="8"/>
  <c r="AB4" i="8"/>
  <c r="AA6" i="9" s="1"/>
  <c r="AB3" i="8"/>
  <c r="AH39" i="10"/>
  <c r="AI110" i="6"/>
  <c r="AI3" i="6"/>
  <c r="AI41" i="6"/>
  <c r="AI17" i="6"/>
  <c r="AI74" i="6"/>
  <c r="AI25" i="6"/>
  <c r="AI2" i="6"/>
  <c r="AI29" i="6"/>
  <c r="AI86" i="6"/>
  <c r="AI56" i="6"/>
  <c r="AI98" i="6"/>
  <c r="AJ13" i="5"/>
  <c r="AK12" i="5"/>
  <c r="AJ34" i="5"/>
  <c r="AH114" i="6"/>
  <c r="AI4" i="7"/>
  <c r="AH3" i="7"/>
  <c r="AH16" i="7" s="1"/>
  <c r="AK3" i="4"/>
  <c r="AJ4" i="4"/>
  <c r="T7" i="13" l="1"/>
  <c r="U29" i="8"/>
  <c r="V20" i="8"/>
  <c r="O18" i="18" s="1"/>
  <c r="O29" i="18" s="1"/>
  <c r="O16" i="18"/>
  <c r="Y13" i="8"/>
  <c r="R10" i="18" s="1"/>
  <c r="R32" i="18" s="1"/>
  <c r="X6" i="13"/>
  <c r="L633" i="3"/>
  <c r="AB10" i="8" s="1"/>
  <c r="AB14" i="8"/>
  <c r="AB16" i="8"/>
  <c r="AB17" i="8"/>
  <c r="AB15" i="8"/>
  <c r="W19" i="8"/>
  <c r="AH49" i="6"/>
  <c r="AI47" i="6" s="1"/>
  <c r="AH94" i="6"/>
  <c r="AH50" i="6"/>
  <c r="AI118" i="6"/>
  <c r="AI61" i="6"/>
  <c r="AK9" i="5"/>
  <c r="AK10" i="5"/>
  <c r="AK11" i="5"/>
  <c r="AK8" i="5"/>
  <c r="AA9" i="9"/>
  <c r="I632" i="3"/>
  <c r="H632" i="3"/>
  <c r="AB599" i="3"/>
  <c r="AJ599" i="3"/>
  <c r="T599" i="3"/>
  <c r="G632" i="3"/>
  <c r="E632" i="3"/>
  <c r="F632" i="3"/>
  <c r="J632" i="3"/>
  <c r="K632" i="3"/>
  <c r="L631" i="3"/>
  <c r="Z10" i="8" s="1"/>
  <c r="S7" i="18" s="1"/>
  <c r="AJ2" i="5"/>
  <c r="AI3" i="5"/>
  <c r="AI3" i="7"/>
  <c r="AI16" i="7" s="1"/>
  <c r="AI114" i="6"/>
  <c r="AI39" i="10"/>
  <c r="AK13" i="5"/>
  <c r="AK34" i="5"/>
  <c r="AL12" i="5"/>
  <c r="AL3" i="4"/>
  <c r="AL4" i="4" s="1"/>
  <c r="AK4" i="4"/>
  <c r="V29" i="8" l="1"/>
  <c r="U7" i="13"/>
  <c r="AA6" i="13"/>
  <c r="U7" i="18"/>
  <c r="W20" i="8"/>
  <c r="P18" i="18" s="1"/>
  <c r="P29" i="18" s="1"/>
  <c r="P16" i="18"/>
  <c r="Z13" i="8"/>
  <c r="S10" i="18" s="1"/>
  <c r="S32" i="18" s="1"/>
  <c r="Y6" i="13"/>
  <c r="W29" i="8"/>
  <c r="AB13" i="8"/>
  <c r="U10" i="18" s="1"/>
  <c r="X19" i="8"/>
  <c r="AB18" i="8"/>
  <c r="AI94" i="6"/>
  <c r="AL9" i="5"/>
  <c r="AL10" i="5"/>
  <c r="AL11" i="5"/>
  <c r="AL8" i="5"/>
  <c r="AA10" i="9"/>
  <c r="W10" i="9"/>
  <c r="W11" i="9" s="1"/>
  <c r="Y10" i="9"/>
  <c r="Z10" i="9"/>
  <c r="X10" i="9"/>
  <c r="L632" i="3"/>
  <c r="AA10" i="8" s="1"/>
  <c r="T7" i="18" s="1"/>
  <c r="AK2" i="5"/>
  <c r="AJ3" i="5"/>
  <c r="AL13" i="5"/>
  <c r="AL34" i="5"/>
  <c r="AM12" i="5"/>
  <c r="E19" i="4"/>
  <c r="E18" i="4"/>
  <c r="G19" i="4"/>
  <c r="F19" i="4"/>
  <c r="F18" i="4"/>
  <c r="I19" i="4"/>
  <c r="G18" i="4"/>
  <c r="H19" i="4"/>
  <c r="H18" i="4"/>
  <c r="K19" i="4"/>
  <c r="I18" i="4"/>
  <c r="J19" i="4"/>
  <c r="J18" i="4"/>
  <c r="M19" i="4"/>
  <c r="K18" i="4"/>
  <c r="L19" i="4"/>
  <c r="L18" i="4"/>
  <c r="M18" i="4"/>
  <c r="O19" i="4"/>
  <c r="N19" i="4"/>
  <c r="N18" i="4"/>
  <c r="P20" i="4"/>
  <c r="O18" i="4"/>
  <c r="P18" i="4"/>
  <c r="P19" i="4"/>
  <c r="E106" i="6"/>
  <c r="E110" i="6" s="1"/>
  <c r="F106" i="6"/>
  <c r="X20" i="8" l="1"/>
  <c r="Q18" i="18" s="1"/>
  <c r="Q29" i="18" s="1"/>
  <c r="Q16" i="18"/>
  <c r="V7" i="13"/>
  <c r="AA13" i="8"/>
  <c r="T10" i="18" s="1"/>
  <c r="T32" i="18" s="1"/>
  <c r="Z6" i="13"/>
  <c r="AI49" i="6"/>
  <c r="AB19" i="8"/>
  <c r="Y19" i="8"/>
  <c r="L635" i="3"/>
  <c r="AI106" i="6"/>
  <c r="AI50" i="6"/>
  <c r="AM9" i="5"/>
  <c r="AM10" i="5"/>
  <c r="AM11" i="5"/>
  <c r="AM8" i="5"/>
  <c r="X11" i="9"/>
  <c r="Y11" i="9"/>
  <c r="Z11" i="9"/>
  <c r="AA11" i="9"/>
  <c r="F110" i="6"/>
  <c r="G107" i="6" s="1"/>
  <c r="G108" i="6" s="1"/>
  <c r="G109" i="6" s="1"/>
  <c r="H105" i="6" s="1"/>
  <c r="AL2" i="5"/>
  <c r="AK3" i="5"/>
  <c r="G110" i="6"/>
  <c r="G86" i="6"/>
  <c r="AM34" i="5"/>
  <c r="AN12" i="5"/>
  <c r="AM13" i="5"/>
  <c r="H32" i="4"/>
  <c r="G32" i="4"/>
  <c r="F32" i="4"/>
  <c r="F33" i="4"/>
  <c r="E33" i="4"/>
  <c r="H33" i="4"/>
  <c r="G33" i="4"/>
  <c r="G48" i="4" s="1"/>
  <c r="E32" i="4"/>
  <c r="H47" i="6"/>
  <c r="H23" i="6"/>
  <c r="X29" i="8" l="1"/>
  <c r="U32" i="18"/>
  <c r="Y20" i="8"/>
  <c r="R18" i="18" s="1"/>
  <c r="R29" i="18" s="1"/>
  <c r="R16" i="18"/>
  <c r="W7" i="13"/>
  <c r="AB20" i="8"/>
  <c r="U18" i="18" s="1"/>
  <c r="U29" i="18" s="1"/>
  <c r="G36" i="6"/>
  <c r="G82" i="6" s="1"/>
  <c r="Z19" i="8"/>
  <c r="E48" i="4"/>
  <c r="AN9" i="5"/>
  <c r="AN10" i="5"/>
  <c r="AN11" i="5"/>
  <c r="AN8" i="5"/>
  <c r="H107" i="6"/>
  <c r="H108" i="6" s="1"/>
  <c r="H109" i="6" s="1"/>
  <c r="I105" i="6" s="1"/>
  <c r="I107" i="6" s="1"/>
  <c r="AM2" i="5"/>
  <c r="AL3" i="5"/>
  <c r="AN13" i="5"/>
  <c r="AN34" i="5"/>
  <c r="AO12" i="5"/>
  <c r="H48" i="4"/>
  <c r="F48" i="4"/>
  <c r="F46" i="4"/>
  <c r="G46" i="4" s="1"/>
  <c r="H46" i="4" s="1"/>
  <c r="I46" i="4" s="1"/>
  <c r="C32" i="4"/>
  <c r="C33" i="4"/>
  <c r="I23" i="6"/>
  <c r="I47" i="6"/>
  <c r="Z20" i="8" l="1"/>
  <c r="S18" i="18" s="1"/>
  <c r="S29" i="18" s="1"/>
  <c r="S16" i="18"/>
  <c r="Y29" i="8"/>
  <c r="X7" i="13"/>
  <c r="AB29" i="8"/>
  <c r="AA7" i="13"/>
  <c r="F36" i="6"/>
  <c r="F82" i="6" s="1"/>
  <c r="H36" i="6"/>
  <c r="H82" i="6" s="1"/>
  <c r="E36" i="6"/>
  <c r="E41" i="6" s="1"/>
  <c r="AA19" i="8"/>
  <c r="T16" i="18" s="1"/>
  <c r="AO9" i="5"/>
  <c r="AO10" i="5"/>
  <c r="AO11" i="5"/>
  <c r="AO8" i="5"/>
  <c r="AN2" i="5"/>
  <c r="AM3" i="5"/>
  <c r="AO13" i="5"/>
  <c r="AO34" i="5"/>
  <c r="AP12" i="5"/>
  <c r="E98" i="6"/>
  <c r="I108" i="6"/>
  <c r="I109" i="6" s="1"/>
  <c r="J105" i="6" s="1"/>
  <c r="J107" i="6" s="1"/>
  <c r="J47" i="6"/>
  <c r="J23" i="6"/>
  <c r="Y7" i="13" l="1"/>
  <c r="Z29" i="8"/>
  <c r="F41" i="6"/>
  <c r="G37" i="6" s="1"/>
  <c r="H35" i="6" s="1"/>
  <c r="E82" i="6"/>
  <c r="E86" i="6" s="1"/>
  <c r="F86" i="6" s="1"/>
  <c r="G83" i="6" s="1"/>
  <c r="G84" i="6" s="1"/>
  <c r="G85" i="6" s="1"/>
  <c r="H81" i="6" s="1"/>
  <c r="H83" i="6" s="1"/>
  <c r="AA20" i="8"/>
  <c r="F98" i="6"/>
  <c r="G95" i="6" s="1"/>
  <c r="AP9" i="5"/>
  <c r="AP10" i="5"/>
  <c r="AP11" i="5"/>
  <c r="AP8" i="5"/>
  <c r="AO2" i="5"/>
  <c r="AN3" i="5"/>
  <c r="G74" i="6"/>
  <c r="G17" i="6"/>
  <c r="G61" i="6" s="1"/>
  <c r="G98" i="6"/>
  <c r="G41" i="6"/>
  <c r="AP34" i="5"/>
  <c r="AQ12" i="5"/>
  <c r="AP13" i="5"/>
  <c r="J108" i="6"/>
  <c r="J109" i="6" s="1"/>
  <c r="K105" i="6" s="1"/>
  <c r="K107" i="6" s="1"/>
  <c r="K23" i="6"/>
  <c r="K47" i="6"/>
  <c r="Z7" i="13" l="1"/>
  <c r="T18" i="18"/>
  <c r="T29" i="18" s="1"/>
  <c r="AA29" i="8"/>
  <c r="G96" i="6"/>
  <c r="G97" i="6" s="1"/>
  <c r="H93" i="6" s="1"/>
  <c r="H95" i="6" s="1"/>
  <c r="G118" i="6"/>
  <c r="H84" i="6"/>
  <c r="H85" i="6" s="1"/>
  <c r="I81" i="6" s="1"/>
  <c r="I83" i="6" s="1"/>
  <c r="AQ9" i="5"/>
  <c r="AQ10" i="5"/>
  <c r="AQ11" i="5"/>
  <c r="AQ8" i="5"/>
  <c r="AP2" i="5"/>
  <c r="AO3" i="5"/>
  <c r="H37" i="6"/>
  <c r="AQ34" i="5"/>
  <c r="AR12" i="5"/>
  <c r="AQ13" i="5"/>
  <c r="K108" i="6"/>
  <c r="K109" i="6" s="1"/>
  <c r="L105" i="6" s="1"/>
  <c r="L107" i="6" s="1"/>
  <c r="L47" i="6"/>
  <c r="L23" i="6"/>
  <c r="H96" i="6" l="1"/>
  <c r="H97" i="6" s="1"/>
  <c r="I93" i="6" s="1"/>
  <c r="I95" i="6" s="1"/>
  <c r="I84" i="6"/>
  <c r="I85" i="6" s="1"/>
  <c r="J81" i="6" s="1"/>
  <c r="J83" i="6" s="1"/>
  <c r="AR9" i="5"/>
  <c r="AR10" i="5"/>
  <c r="AR11" i="5"/>
  <c r="AR8" i="5"/>
  <c r="AQ2" i="5"/>
  <c r="AP3" i="5"/>
  <c r="I37" i="6"/>
  <c r="I35" i="6"/>
  <c r="AR34" i="5"/>
  <c r="AS12" i="5"/>
  <c r="AR13" i="5"/>
  <c r="L108" i="6"/>
  <c r="L109" i="6" s="1"/>
  <c r="M105" i="6" s="1"/>
  <c r="M107" i="6" s="1"/>
  <c r="M23" i="6"/>
  <c r="M47" i="6"/>
  <c r="I96" i="6" l="1"/>
  <c r="I97" i="6" s="1"/>
  <c r="J93" i="6" s="1"/>
  <c r="J95" i="6" s="1"/>
  <c r="J84" i="6"/>
  <c r="J85" i="6" s="1"/>
  <c r="K81" i="6" s="1"/>
  <c r="K83" i="6" s="1"/>
  <c r="AS9" i="5"/>
  <c r="AS10" i="5"/>
  <c r="AS11" i="5"/>
  <c r="AS8" i="5"/>
  <c r="AR2" i="5"/>
  <c r="AQ3" i="5"/>
  <c r="J37" i="6"/>
  <c r="J35" i="6"/>
  <c r="AS34" i="5"/>
  <c r="AT12" i="5"/>
  <c r="AS13" i="5"/>
  <c r="M108" i="6"/>
  <c r="M109" i="6" s="1"/>
  <c r="N105" i="6" s="1"/>
  <c r="N107" i="6" s="1"/>
  <c r="N47" i="6"/>
  <c r="N23" i="6"/>
  <c r="J96" i="6" l="1"/>
  <c r="J97" i="6" s="1"/>
  <c r="K93" i="6" s="1"/>
  <c r="K95" i="6" s="1"/>
  <c r="K84" i="6"/>
  <c r="K85" i="6" s="1"/>
  <c r="L81" i="6" s="1"/>
  <c r="L83" i="6" s="1"/>
  <c r="AT9" i="5"/>
  <c r="AT10" i="5"/>
  <c r="AT11" i="5"/>
  <c r="AT8" i="5"/>
  <c r="AS2" i="5"/>
  <c r="AR3" i="5"/>
  <c r="K37" i="6"/>
  <c r="K35" i="6"/>
  <c r="AT34" i="5"/>
  <c r="AU12" i="5"/>
  <c r="AT13" i="5"/>
  <c r="N108" i="6"/>
  <c r="N109" i="6" s="1"/>
  <c r="O105" i="6" s="1"/>
  <c r="O107" i="6" s="1"/>
  <c r="O23" i="6"/>
  <c r="O47" i="6"/>
  <c r="K96" i="6" l="1"/>
  <c r="K97" i="6" s="1"/>
  <c r="L93" i="6" s="1"/>
  <c r="L95" i="6" s="1"/>
  <c r="L84" i="6"/>
  <c r="L85" i="6" s="1"/>
  <c r="M81" i="6" s="1"/>
  <c r="M83" i="6" s="1"/>
  <c r="AU9" i="5"/>
  <c r="AU10" i="5"/>
  <c r="AU11" i="5"/>
  <c r="AU8" i="5"/>
  <c r="AT2" i="5"/>
  <c r="AS3" i="5"/>
  <c r="L37" i="6"/>
  <c r="L35" i="6"/>
  <c r="AU13" i="5"/>
  <c r="AU34" i="5"/>
  <c r="AV12" i="5"/>
  <c r="O108" i="6"/>
  <c r="O109" i="6" s="1"/>
  <c r="P105" i="6" s="1"/>
  <c r="P107" i="6" s="1"/>
  <c r="P47" i="6"/>
  <c r="P23" i="6"/>
  <c r="L96" i="6" l="1"/>
  <c r="L97" i="6" s="1"/>
  <c r="M93" i="6" s="1"/>
  <c r="M95" i="6" s="1"/>
  <c r="M84" i="6"/>
  <c r="M85" i="6" s="1"/>
  <c r="N81" i="6" s="1"/>
  <c r="N83" i="6" s="1"/>
  <c r="AV9" i="5"/>
  <c r="AV10" i="5"/>
  <c r="AV11" i="5"/>
  <c r="AV8" i="5"/>
  <c r="AU2" i="5"/>
  <c r="AT3" i="5"/>
  <c r="M37" i="6"/>
  <c r="M35" i="6"/>
  <c r="AV13" i="5"/>
  <c r="AV34" i="5"/>
  <c r="AW12" i="5"/>
  <c r="P108" i="6"/>
  <c r="P109" i="6" s="1"/>
  <c r="Q105" i="6" s="1"/>
  <c r="Q107" i="6" s="1"/>
  <c r="Q23" i="6"/>
  <c r="Q47" i="6"/>
  <c r="M96" i="6" l="1"/>
  <c r="M97" i="6" s="1"/>
  <c r="N93" i="6" s="1"/>
  <c r="N95" i="6" s="1"/>
  <c r="N84" i="6"/>
  <c r="N85" i="6" s="1"/>
  <c r="O81" i="6" s="1"/>
  <c r="O83" i="6" s="1"/>
  <c r="AW9" i="5"/>
  <c r="AW10" i="5"/>
  <c r="AW11" i="5"/>
  <c r="AW8" i="5"/>
  <c r="AV2" i="5"/>
  <c r="AU3" i="5"/>
  <c r="N37" i="6"/>
  <c r="N35" i="6"/>
  <c r="AW13" i="5"/>
  <c r="AW34" i="5"/>
  <c r="AX12" i="5"/>
  <c r="Q108" i="6"/>
  <c r="Q109" i="6" s="1"/>
  <c r="R105" i="6" s="1"/>
  <c r="R107" i="6" s="1"/>
  <c r="R47" i="6"/>
  <c r="R23" i="6"/>
  <c r="N96" i="6" l="1"/>
  <c r="N97" i="6" s="1"/>
  <c r="O93" i="6" s="1"/>
  <c r="O95" i="6" s="1"/>
  <c r="O84" i="6"/>
  <c r="O85" i="6" s="1"/>
  <c r="P81" i="6" s="1"/>
  <c r="P83" i="6" s="1"/>
  <c r="AX9" i="5"/>
  <c r="AX10" i="5"/>
  <c r="AX11" i="5"/>
  <c r="AX8" i="5"/>
  <c r="AW2" i="5"/>
  <c r="AV3" i="5"/>
  <c r="O37" i="6"/>
  <c r="O35" i="6"/>
  <c r="AX13" i="5"/>
  <c r="AX34" i="5"/>
  <c r="AY12" i="5"/>
  <c r="R108" i="6"/>
  <c r="R109" i="6" s="1"/>
  <c r="S105" i="6" s="1"/>
  <c r="S107" i="6" s="1"/>
  <c r="S23" i="6"/>
  <c r="S47" i="6"/>
  <c r="O96" i="6" l="1"/>
  <c r="O97" i="6" s="1"/>
  <c r="P93" i="6" s="1"/>
  <c r="P95" i="6" s="1"/>
  <c r="P84" i="6"/>
  <c r="P85" i="6" s="1"/>
  <c r="Q81" i="6" s="1"/>
  <c r="Q83" i="6" s="1"/>
  <c r="AY9" i="5"/>
  <c r="AY10" i="5"/>
  <c r="AY11" i="5"/>
  <c r="AY8" i="5"/>
  <c r="AX2" i="5"/>
  <c r="AW3" i="5"/>
  <c r="P37" i="6"/>
  <c r="P35" i="6"/>
  <c r="AY13" i="5"/>
  <c r="AY34" i="5"/>
  <c r="AZ12" i="5"/>
  <c r="S108" i="6"/>
  <c r="S109" i="6" s="1"/>
  <c r="T105" i="6" s="1"/>
  <c r="T107" i="6" s="1"/>
  <c r="P96" i="6" l="1"/>
  <c r="P97" i="6" s="1"/>
  <c r="Q93" i="6" s="1"/>
  <c r="Q95" i="6" s="1"/>
  <c r="Q84" i="6"/>
  <c r="Q85" i="6" s="1"/>
  <c r="R81" i="6" s="1"/>
  <c r="R83" i="6" s="1"/>
  <c r="AZ9" i="5"/>
  <c r="AZ10" i="5"/>
  <c r="AZ11" i="5"/>
  <c r="AZ8" i="5"/>
  <c r="AY2" i="5"/>
  <c r="AX3" i="5"/>
  <c r="Q37" i="6"/>
  <c r="Q35" i="6"/>
  <c r="AZ13" i="5"/>
  <c r="AZ34" i="5"/>
  <c r="BA12" i="5"/>
  <c r="T108" i="6"/>
  <c r="T109" i="6" s="1"/>
  <c r="U105" i="6" s="1"/>
  <c r="U107" i="6" s="1"/>
  <c r="Q96" i="6" l="1"/>
  <c r="Q97" i="6" s="1"/>
  <c r="R93" i="6" s="1"/>
  <c r="R95" i="6" s="1"/>
  <c r="R84" i="6"/>
  <c r="R85" i="6" s="1"/>
  <c r="S81" i="6" s="1"/>
  <c r="S83" i="6" s="1"/>
  <c r="BA9" i="5"/>
  <c r="BA10" i="5"/>
  <c r="BA11" i="5"/>
  <c r="BA8" i="5"/>
  <c r="AZ2" i="5"/>
  <c r="AS15" i="5" s="1"/>
  <c r="AY3" i="5"/>
  <c r="R37" i="6"/>
  <c r="R35" i="6"/>
  <c r="BA13" i="5"/>
  <c r="BA34" i="5"/>
  <c r="BB12" i="5"/>
  <c r="BA15" i="5"/>
  <c r="U108" i="6"/>
  <c r="U109" i="6" s="1"/>
  <c r="V105" i="6" s="1"/>
  <c r="V107" i="6" s="1"/>
  <c r="AQ15" i="5" l="1"/>
  <c r="AY15" i="5"/>
  <c r="R96" i="6"/>
  <c r="R97" i="6" s="1"/>
  <c r="S93" i="6" s="1"/>
  <c r="S95" i="6" s="1"/>
  <c r="S84" i="6"/>
  <c r="S85" i="6" s="1"/>
  <c r="T81" i="6" s="1"/>
  <c r="T83" i="6" s="1"/>
  <c r="AU15" i="5"/>
  <c r="BB9" i="5"/>
  <c r="BB10" i="5"/>
  <c r="BB11" i="5"/>
  <c r="BB8" i="5"/>
  <c r="AW15" i="5"/>
  <c r="AZ3" i="5"/>
  <c r="H15" i="5"/>
  <c r="J15" i="5"/>
  <c r="F15" i="5"/>
  <c r="I15" i="5"/>
  <c r="G15" i="5"/>
  <c r="E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R15" i="5"/>
  <c r="AT15" i="5"/>
  <c r="AV15" i="5"/>
  <c r="AX15" i="5"/>
  <c r="AZ15" i="5"/>
  <c r="S37" i="6"/>
  <c r="S35" i="6"/>
  <c r="BB13" i="5"/>
  <c r="BB34" i="5"/>
  <c r="BC12" i="5"/>
  <c r="BB15" i="5"/>
  <c r="V108" i="6"/>
  <c r="V109" i="6" s="1"/>
  <c r="W105" i="6" s="1"/>
  <c r="W107" i="6" s="1"/>
  <c r="S96" i="6" l="1"/>
  <c r="S97" i="6" s="1"/>
  <c r="T93" i="6" s="1"/>
  <c r="T95" i="6" s="1"/>
  <c r="T84" i="6"/>
  <c r="T85" i="6" s="1"/>
  <c r="U81" i="6" s="1"/>
  <c r="U83" i="6" s="1"/>
  <c r="BC9" i="5"/>
  <c r="BC10" i="5"/>
  <c r="BC11" i="5"/>
  <c r="BC8" i="5"/>
  <c r="T37" i="6"/>
  <c r="T35" i="6"/>
  <c r="BC13" i="5"/>
  <c r="BC34" i="5"/>
  <c r="BD12" i="5"/>
  <c r="BC15" i="5"/>
  <c r="W108" i="6"/>
  <c r="W109" i="6" s="1"/>
  <c r="X105" i="6" s="1"/>
  <c r="X107" i="6" s="1"/>
  <c r="T96" i="6" l="1"/>
  <c r="T97" i="6" s="1"/>
  <c r="U93" i="6" s="1"/>
  <c r="U95" i="6" s="1"/>
  <c r="U84" i="6"/>
  <c r="U85" i="6" s="1"/>
  <c r="V81" i="6" s="1"/>
  <c r="V83" i="6" s="1"/>
  <c r="BD9" i="5"/>
  <c r="BD10" i="5"/>
  <c r="BD11" i="5"/>
  <c r="BD8" i="5"/>
  <c r="U37" i="6"/>
  <c r="U35" i="6"/>
  <c r="BD13" i="5"/>
  <c r="BD34" i="5"/>
  <c r="BE12" i="5"/>
  <c r="BD15" i="5"/>
  <c r="X108" i="6"/>
  <c r="X109" i="6" s="1"/>
  <c r="Y105" i="6" s="1"/>
  <c r="Y107" i="6" s="1"/>
  <c r="U96" i="6" l="1"/>
  <c r="U97" i="6" s="1"/>
  <c r="V93" i="6" s="1"/>
  <c r="V95" i="6" s="1"/>
  <c r="V84" i="6"/>
  <c r="V85" i="6" s="1"/>
  <c r="W81" i="6" s="1"/>
  <c r="W83" i="6" s="1"/>
  <c r="BE9" i="5"/>
  <c r="BE10" i="5"/>
  <c r="BE11" i="5"/>
  <c r="BE8" i="5"/>
  <c r="V37" i="6"/>
  <c r="V35" i="6"/>
  <c r="BE13" i="5"/>
  <c r="BE34" i="5"/>
  <c r="BF12" i="5"/>
  <c r="BE15" i="5"/>
  <c r="Y108" i="6"/>
  <c r="Y109" i="6" s="1"/>
  <c r="Z105" i="6" s="1"/>
  <c r="Z107" i="6" s="1"/>
  <c r="V96" i="6" l="1"/>
  <c r="V97" i="6" s="1"/>
  <c r="W93" i="6" s="1"/>
  <c r="W95" i="6" s="1"/>
  <c r="W84" i="6"/>
  <c r="W85" i="6" s="1"/>
  <c r="X81" i="6" s="1"/>
  <c r="X83" i="6" s="1"/>
  <c r="BF9" i="5"/>
  <c r="BF10" i="5"/>
  <c r="BF11" i="5"/>
  <c r="BF8" i="5"/>
  <c r="W37" i="6"/>
  <c r="W35" i="6"/>
  <c r="BF13" i="5"/>
  <c r="BF34" i="5"/>
  <c r="BG12" i="5"/>
  <c r="BF15" i="5"/>
  <c r="Z108" i="6"/>
  <c r="Z109" i="6" s="1"/>
  <c r="AA105" i="6" s="1"/>
  <c r="AA107" i="6" s="1"/>
  <c r="W96" i="6" l="1"/>
  <c r="W97" i="6" s="1"/>
  <c r="X93" i="6" s="1"/>
  <c r="X95" i="6" s="1"/>
  <c r="X84" i="6"/>
  <c r="X85" i="6" s="1"/>
  <c r="Y81" i="6" s="1"/>
  <c r="Y83" i="6" s="1"/>
  <c r="BG9" i="5"/>
  <c r="BG10" i="5"/>
  <c r="BG11" i="5"/>
  <c r="BG8" i="5"/>
  <c r="X37" i="6"/>
  <c r="X35" i="6"/>
  <c r="BG34" i="5"/>
  <c r="BH12" i="5"/>
  <c r="BG13" i="5"/>
  <c r="BG15" i="5"/>
  <c r="AA108" i="6"/>
  <c r="AA109" i="6" s="1"/>
  <c r="AB105" i="6" s="1"/>
  <c r="AB107" i="6" s="1"/>
  <c r="X96" i="6" l="1"/>
  <c r="X97" i="6" s="1"/>
  <c r="Y93" i="6" s="1"/>
  <c r="Y95" i="6" s="1"/>
  <c r="Y84" i="6"/>
  <c r="Y85" i="6" s="1"/>
  <c r="Z81" i="6" s="1"/>
  <c r="Z83" i="6" s="1"/>
  <c r="BH9" i="5"/>
  <c r="BH10" i="5"/>
  <c r="BH11" i="5"/>
  <c r="BH8" i="5"/>
  <c r="Y37" i="6"/>
  <c r="Y35" i="6"/>
  <c r="BH34" i="5"/>
  <c r="BI12" i="5"/>
  <c r="BH13" i="5"/>
  <c r="BH15" i="5"/>
  <c r="AB108" i="6"/>
  <c r="AB109" i="6" s="1"/>
  <c r="AC105" i="6" s="1"/>
  <c r="AC107" i="6" s="1"/>
  <c r="Y96" i="6" l="1"/>
  <c r="Y97" i="6" s="1"/>
  <c r="Z93" i="6" s="1"/>
  <c r="Z95" i="6" s="1"/>
  <c r="Z84" i="6"/>
  <c r="Z85" i="6" s="1"/>
  <c r="AA81" i="6" s="1"/>
  <c r="AA83" i="6" s="1"/>
  <c r="BI9" i="5"/>
  <c r="BI10" i="5"/>
  <c r="BI11" i="5"/>
  <c r="BI8" i="5"/>
  <c r="Z37" i="6"/>
  <c r="Z35" i="6"/>
  <c r="BI34" i="5"/>
  <c r="BJ12" i="5"/>
  <c r="BI13" i="5"/>
  <c r="BI15" i="5"/>
  <c r="AC108" i="6"/>
  <c r="AC109" i="6" s="1"/>
  <c r="AD105" i="6" s="1"/>
  <c r="AD107" i="6" s="1"/>
  <c r="Z96" i="6" l="1"/>
  <c r="Z97" i="6" s="1"/>
  <c r="AA93" i="6" s="1"/>
  <c r="AA95" i="6" s="1"/>
  <c r="AA84" i="6"/>
  <c r="AA85" i="6" s="1"/>
  <c r="AB81" i="6" s="1"/>
  <c r="AB83" i="6" s="1"/>
  <c r="BJ9" i="5"/>
  <c r="BJ10" i="5"/>
  <c r="BJ11" i="5"/>
  <c r="BJ8" i="5"/>
  <c r="AA37" i="6"/>
  <c r="AA35" i="6"/>
  <c r="BJ34" i="5"/>
  <c r="BK12" i="5"/>
  <c r="BJ13" i="5"/>
  <c r="BJ15" i="5"/>
  <c r="AD108" i="6"/>
  <c r="AD109" i="6" s="1"/>
  <c r="AE105" i="6" s="1"/>
  <c r="AE107" i="6" s="1"/>
  <c r="AA96" i="6" l="1"/>
  <c r="AA97" i="6" s="1"/>
  <c r="AB93" i="6" s="1"/>
  <c r="AB95" i="6" s="1"/>
  <c r="AB84" i="6"/>
  <c r="AB85" i="6" s="1"/>
  <c r="AC81" i="6" s="1"/>
  <c r="AC83" i="6" s="1"/>
  <c r="BK9" i="5"/>
  <c r="BK10" i="5"/>
  <c r="BK11" i="5"/>
  <c r="BK8" i="5"/>
  <c r="AB37" i="6"/>
  <c r="AB35" i="6"/>
  <c r="BK34" i="5"/>
  <c r="BL12" i="5"/>
  <c r="BK13" i="5"/>
  <c r="BK15" i="5"/>
  <c r="AE108" i="6"/>
  <c r="AE109" i="6" s="1"/>
  <c r="AF105" i="6" s="1"/>
  <c r="AF107" i="6" s="1"/>
  <c r="AB96" i="6" l="1"/>
  <c r="AB97" i="6" s="1"/>
  <c r="AC93" i="6" s="1"/>
  <c r="AC95" i="6" s="1"/>
  <c r="AC84" i="6"/>
  <c r="AC85" i="6" s="1"/>
  <c r="AD81" i="6" s="1"/>
  <c r="AD83" i="6" s="1"/>
  <c r="BL9" i="5"/>
  <c r="BL10" i="5"/>
  <c r="BL11" i="5"/>
  <c r="BL8" i="5"/>
  <c r="AC37" i="6"/>
  <c r="AC35" i="6"/>
  <c r="BL34" i="5"/>
  <c r="BL13" i="5"/>
  <c r="BL15" i="5"/>
  <c r="C15" i="5" s="1"/>
  <c r="AF108" i="6"/>
  <c r="AF109" i="6" s="1"/>
  <c r="AG105" i="6" s="1"/>
  <c r="AG107" i="6" s="1"/>
  <c r="AC96" i="6" l="1"/>
  <c r="AC97" i="6" s="1"/>
  <c r="AD93" i="6" s="1"/>
  <c r="AD95" i="6" s="1"/>
  <c r="AD84" i="6"/>
  <c r="AD85" i="6" s="1"/>
  <c r="AE81" i="6" s="1"/>
  <c r="AE83" i="6" s="1"/>
  <c r="AD37" i="6"/>
  <c r="AD35" i="6"/>
  <c r="T26" i="5"/>
  <c r="L26" i="5"/>
  <c r="E26" i="5"/>
  <c r="F26" i="5"/>
  <c r="H26" i="5"/>
  <c r="I26" i="5"/>
  <c r="G26" i="5"/>
  <c r="J26" i="5"/>
  <c r="K26" i="5"/>
  <c r="P26" i="5"/>
  <c r="N26" i="5"/>
  <c r="M26" i="5"/>
  <c r="O26" i="5"/>
  <c r="V25" i="5"/>
  <c r="V15" i="10" s="1"/>
  <c r="Q26" i="5"/>
  <c r="S26" i="5"/>
  <c r="R26" i="5"/>
  <c r="U24" i="5"/>
  <c r="U25" i="5"/>
  <c r="U15" i="10" s="1"/>
  <c r="U26" i="5"/>
  <c r="V24" i="5"/>
  <c r="V26" i="5"/>
  <c r="W25" i="5"/>
  <c r="W15" i="10" s="1"/>
  <c r="X25" i="5"/>
  <c r="X15" i="10" s="1"/>
  <c r="W26" i="5"/>
  <c r="W24" i="5"/>
  <c r="Y24" i="5"/>
  <c r="X26" i="5"/>
  <c r="Z25" i="5"/>
  <c r="Z15" i="10" s="1"/>
  <c r="X24" i="5"/>
  <c r="Y25" i="5"/>
  <c r="Y15" i="10" s="1"/>
  <c r="Y26" i="5"/>
  <c r="AB24" i="5"/>
  <c r="Z24" i="5"/>
  <c r="AB25" i="5"/>
  <c r="AB15" i="10" s="1"/>
  <c r="AA25" i="5"/>
  <c r="AA15" i="10" s="1"/>
  <c r="AA24" i="5"/>
  <c r="Z26" i="5"/>
  <c r="AA26" i="5"/>
  <c r="AB26" i="5"/>
  <c r="AC24" i="5"/>
  <c r="AC25" i="5"/>
  <c r="AC15" i="10" s="1"/>
  <c r="AD26" i="5"/>
  <c r="AC26" i="5"/>
  <c r="AD24" i="5"/>
  <c r="AD25" i="5"/>
  <c r="AD15" i="10" s="1"/>
  <c r="AE25" i="5"/>
  <c r="AE15" i="10" s="1"/>
  <c r="AG26" i="5"/>
  <c r="AF26" i="5"/>
  <c r="AE26" i="5"/>
  <c r="AE24" i="5"/>
  <c r="AH24" i="5"/>
  <c r="AF25" i="5"/>
  <c r="AF15" i="10" s="1"/>
  <c r="AF24" i="5"/>
  <c r="AG25" i="5"/>
  <c r="AG15" i="10" s="1"/>
  <c r="AI26" i="5"/>
  <c r="AG24" i="5"/>
  <c r="AH26" i="5"/>
  <c r="AH25" i="5"/>
  <c r="AH15" i="10" s="1"/>
  <c r="AI25" i="5"/>
  <c r="AI15" i="10" s="1"/>
  <c r="AI24" i="5"/>
  <c r="AG108" i="6"/>
  <c r="AG109" i="6" s="1"/>
  <c r="AH105" i="6" s="1"/>
  <c r="AH107" i="6" s="1"/>
  <c r="AG8" i="10" l="1"/>
  <c r="AG14" i="10" s="1"/>
  <c r="AG16" i="10" s="1"/>
  <c r="AD8" i="10"/>
  <c r="AD14" i="10" s="1"/>
  <c r="AD16" i="10" s="1"/>
  <c r="AC8" i="10"/>
  <c r="AC14" i="10" s="1"/>
  <c r="AC16" i="10" s="1"/>
  <c r="AA8" i="10"/>
  <c r="AA14" i="10" s="1"/>
  <c r="AA16" i="10" s="1"/>
  <c r="AB8" i="10"/>
  <c r="AB14" i="10" s="1"/>
  <c r="AB16" i="10" s="1"/>
  <c r="V8" i="10"/>
  <c r="V14" i="10" s="1"/>
  <c r="V16" i="10" s="1"/>
  <c r="AI8" i="10"/>
  <c r="AI14" i="10" s="1"/>
  <c r="AI16" i="10" s="1"/>
  <c r="AH8" i="10"/>
  <c r="AH14" i="10" s="1"/>
  <c r="AH16" i="10" s="1"/>
  <c r="AE8" i="10"/>
  <c r="AE14" i="10" s="1"/>
  <c r="AE16" i="10" s="1"/>
  <c r="Y8" i="10"/>
  <c r="Y14" i="10" s="1"/>
  <c r="Y16" i="10" s="1"/>
  <c r="AF8" i="10"/>
  <c r="AF14" i="10" s="1"/>
  <c r="AF16" i="10" s="1"/>
  <c r="Z8" i="10"/>
  <c r="Z14" i="10" s="1"/>
  <c r="Z16" i="10" s="1"/>
  <c r="X8" i="10"/>
  <c r="X14" i="10" s="1"/>
  <c r="X16" i="10" s="1"/>
  <c r="W8" i="10"/>
  <c r="W14" i="10" s="1"/>
  <c r="W16" i="10" s="1"/>
  <c r="U8" i="10"/>
  <c r="U14" i="10" s="1"/>
  <c r="U16" i="10" s="1"/>
  <c r="AD96" i="6"/>
  <c r="AD97" i="6" s="1"/>
  <c r="AE93" i="6" s="1"/>
  <c r="AE95" i="6" s="1"/>
  <c r="AE84" i="6"/>
  <c r="AE85" i="6" s="1"/>
  <c r="AF81" i="6" s="1"/>
  <c r="AF83" i="6" s="1"/>
  <c r="AE37" i="6"/>
  <c r="AE35" i="6"/>
  <c r="AH40" i="10"/>
  <c r="AI40" i="10"/>
  <c r="AD40" i="10"/>
  <c r="AC40" i="10"/>
  <c r="AA40" i="10"/>
  <c r="X40" i="10"/>
  <c r="V40" i="10"/>
  <c r="AG40" i="10"/>
  <c r="AF40" i="10"/>
  <c r="AE40" i="10"/>
  <c r="AB40" i="10"/>
  <c r="Y40" i="10"/>
  <c r="Z40" i="10"/>
  <c r="W40" i="10"/>
  <c r="U40" i="10"/>
  <c r="AH108" i="6"/>
  <c r="AH109" i="6" s="1"/>
  <c r="AI105" i="6" s="1"/>
  <c r="AI107" i="6" s="1"/>
  <c r="AE96" i="6" l="1"/>
  <c r="AE97" i="6" s="1"/>
  <c r="AF93" i="6" s="1"/>
  <c r="AF95" i="6" s="1"/>
  <c r="AF84" i="6"/>
  <c r="AF85" i="6" s="1"/>
  <c r="AG81" i="6" s="1"/>
  <c r="AG83" i="6" s="1"/>
  <c r="AF37" i="6"/>
  <c r="AF35" i="6"/>
  <c r="AI108" i="6"/>
  <c r="AI109" i="6" s="1"/>
  <c r="AF96" i="6" l="1"/>
  <c r="AF97" i="6" s="1"/>
  <c r="AG93" i="6" s="1"/>
  <c r="AG95" i="6" s="1"/>
  <c r="AG84" i="6"/>
  <c r="AG85" i="6" s="1"/>
  <c r="AH81" i="6" s="1"/>
  <c r="AH83" i="6" s="1"/>
  <c r="AG37" i="6"/>
  <c r="AG35" i="6"/>
  <c r="AG96" i="6" l="1"/>
  <c r="AG97" i="6" s="1"/>
  <c r="AH93" i="6" s="1"/>
  <c r="AH95" i="6" s="1"/>
  <c r="AH84" i="6"/>
  <c r="AH85" i="6" s="1"/>
  <c r="AI81" i="6" s="1"/>
  <c r="AI83" i="6" s="1"/>
  <c r="AH37" i="6"/>
  <c r="AH35" i="6"/>
  <c r="AH96" i="6" l="1"/>
  <c r="AH97" i="6" s="1"/>
  <c r="AI93" i="6" s="1"/>
  <c r="AI95" i="6" s="1"/>
  <c r="AI84" i="6"/>
  <c r="AI85" i="6" s="1"/>
  <c r="AI35" i="6"/>
  <c r="AI37" i="6"/>
  <c r="AI96" i="6" l="1"/>
  <c r="AI97" i="6" s="1"/>
  <c r="C48" i="4"/>
  <c r="C32" i="6" l="1"/>
  <c r="C78" i="6" s="1"/>
  <c r="E38" i="6" l="1"/>
  <c r="E28" i="10" l="1"/>
  <c r="E38" i="10" s="1"/>
  <c r="E39" i="6"/>
  <c r="F38" i="6" s="1"/>
  <c r="F39" i="6" l="1"/>
  <c r="G38" i="6" s="1"/>
  <c r="E40" i="6"/>
  <c r="F28" i="10"/>
  <c r="F38" i="10" s="1"/>
  <c r="F40" i="6" l="1"/>
  <c r="G39" i="6"/>
  <c r="G28" i="10" l="1"/>
  <c r="G38" i="10" s="1"/>
  <c r="G40" i="6"/>
  <c r="H38" i="6"/>
  <c r="H39" i="6" l="1"/>
  <c r="H28" i="10"/>
  <c r="H38" i="10" s="1"/>
  <c r="I38" i="6" l="1"/>
  <c r="H40" i="6"/>
  <c r="I39" i="6" l="1"/>
  <c r="I40" i="6" s="1"/>
  <c r="I28" i="10"/>
  <c r="I38" i="10" s="1"/>
  <c r="J38" i="6" l="1"/>
  <c r="J28" i="10" l="1"/>
  <c r="J38" i="10" s="1"/>
  <c r="J39" i="6"/>
  <c r="K38" i="6" s="1"/>
  <c r="J40" i="6" l="1"/>
  <c r="K39" i="6"/>
  <c r="K40" i="6" s="1"/>
  <c r="K28" i="10"/>
  <c r="K38" i="10" s="1"/>
  <c r="L38" i="6" l="1"/>
  <c r="L39" i="6" s="1"/>
  <c r="M38" i="6" l="1"/>
  <c r="F22" i="8" s="1"/>
  <c r="L40" i="6"/>
  <c r="E8" i="13" l="1"/>
  <c r="E12" i="13" s="1"/>
  <c r="D20" i="16"/>
  <c r="D22" i="16" s="1"/>
  <c r="D30" i="16" s="1"/>
  <c r="L28" i="10"/>
  <c r="L38" i="10" s="1"/>
  <c r="M28" i="10"/>
  <c r="M38" i="10" s="1"/>
  <c r="M39" i="6"/>
  <c r="E9" i="13" l="1"/>
  <c r="E11" i="13" s="1"/>
  <c r="E14" i="13" s="1"/>
  <c r="M40" i="6"/>
  <c r="N38" i="6"/>
  <c r="G22" i="8" s="1"/>
  <c r="F8" i="13" l="1"/>
  <c r="F9" i="13" s="1"/>
  <c r="F11" i="13" s="1"/>
  <c r="E20" i="16"/>
  <c r="E22" i="16" s="1"/>
  <c r="E30" i="16" s="1"/>
  <c r="N39" i="6"/>
  <c r="N28" i="10"/>
  <c r="N38" i="10" s="1"/>
  <c r="F12" i="13" l="1"/>
  <c r="F14" i="13" s="1"/>
  <c r="O38" i="6"/>
  <c r="H22" i="8" s="1"/>
  <c r="N40" i="6"/>
  <c r="G8" i="13" l="1"/>
  <c r="G9" i="13" s="1"/>
  <c r="G11" i="13" s="1"/>
  <c r="F20" i="16"/>
  <c r="F22" i="16" s="1"/>
  <c r="F30" i="16" s="1"/>
  <c r="O28" i="10"/>
  <c r="O38" i="10" s="1"/>
  <c r="O39" i="6"/>
  <c r="G12" i="13" l="1"/>
  <c r="G14" i="13" s="1"/>
  <c r="O40" i="6"/>
  <c r="P38" i="6"/>
  <c r="I22" i="8" s="1"/>
  <c r="H8" i="13" l="1"/>
  <c r="H9" i="13" s="1"/>
  <c r="H11" i="13" s="1"/>
  <c r="G20" i="16"/>
  <c r="G22" i="16" s="1"/>
  <c r="G30" i="16" s="1"/>
  <c r="P39" i="6"/>
  <c r="P28" i="10"/>
  <c r="P38" i="10" s="1"/>
  <c r="H12" i="13" l="1"/>
  <c r="H14" i="13" s="1"/>
  <c r="Q38" i="6"/>
  <c r="J22" i="8" s="1"/>
  <c r="C20" i="18" s="1"/>
  <c r="P40" i="6"/>
  <c r="Q39" i="6" l="1"/>
  <c r="Q40" i="6" s="1"/>
  <c r="Q28" i="10"/>
  <c r="Q38" i="10" s="1"/>
  <c r="R38" i="6" l="1"/>
  <c r="K22" i="8" s="1"/>
  <c r="D20" i="18" s="1"/>
  <c r="R28" i="10" l="1"/>
  <c r="R38" i="10" s="1"/>
  <c r="R39" i="6"/>
  <c r="S38" i="6" s="1"/>
  <c r="L22" i="8" s="1"/>
  <c r="E20" i="18" s="1"/>
  <c r="R40" i="6" l="1"/>
  <c r="S39" i="6"/>
  <c r="S40" i="6" s="1"/>
  <c r="S28" i="10"/>
  <c r="S38" i="10" s="1"/>
  <c r="T38" i="6" l="1"/>
  <c r="M22" i="8" s="1"/>
  <c r="F20" i="18" s="1"/>
  <c r="T28" i="10" l="1"/>
  <c r="T38" i="10" s="1"/>
  <c r="T39" i="6"/>
  <c r="U38" i="6" s="1"/>
  <c r="N22" i="8" s="1"/>
  <c r="G20" i="18" s="1"/>
  <c r="T40" i="6" l="1"/>
  <c r="U39" i="6"/>
  <c r="U40" i="6" s="1"/>
  <c r="U28" i="10"/>
  <c r="U38" i="10" s="1"/>
  <c r="V38" i="6" l="1"/>
  <c r="O22" i="8" s="1"/>
  <c r="H20" i="18" s="1"/>
  <c r="V28" i="10" l="1"/>
  <c r="V38" i="10" s="1"/>
  <c r="V39" i="6"/>
  <c r="W38" i="6" s="1"/>
  <c r="P22" i="8" s="1"/>
  <c r="I20" i="18" s="1"/>
  <c r="V40" i="6" l="1"/>
  <c r="W39" i="6"/>
  <c r="W40" i="6" s="1"/>
  <c r="W28" i="10"/>
  <c r="W38" i="10" s="1"/>
  <c r="X38" i="6" l="1"/>
  <c r="Q22" i="8" s="1"/>
  <c r="J20" i="18" s="1"/>
  <c r="X28" i="10" l="1"/>
  <c r="X38" i="10" s="1"/>
  <c r="X39" i="6"/>
  <c r="Y38" i="6" s="1"/>
  <c r="R22" i="8" s="1"/>
  <c r="K20" i="18" s="1"/>
  <c r="X40" i="6" l="1"/>
  <c r="Y39" i="6"/>
  <c r="Y40" i="6" s="1"/>
  <c r="Y28" i="10"/>
  <c r="Y38" i="10" s="1"/>
  <c r="Z38" i="6" l="1"/>
  <c r="S22" i="8" s="1"/>
  <c r="L20" i="18" s="1"/>
  <c r="Z28" i="10" l="1"/>
  <c r="Z38" i="10" s="1"/>
  <c r="Z39" i="6"/>
  <c r="Z40" i="6" s="1"/>
  <c r="AA38" i="6" l="1"/>
  <c r="T22" i="8" s="1"/>
  <c r="M20" i="18" s="1"/>
  <c r="AA28" i="10" l="1"/>
  <c r="AA38" i="10" s="1"/>
  <c r="AA39" i="6"/>
  <c r="AA40" i="6" s="1"/>
  <c r="AB38" i="6" l="1"/>
  <c r="U22" i="8" s="1"/>
  <c r="N20" i="18" s="1"/>
  <c r="AB28" i="10" l="1"/>
  <c r="AB38" i="10" s="1"/>
  <c r="AB39" i="6"/>
  <c r="AC38" i="6" s="1"/>
  <c r="V22" i="8" s="1"/>
  <c r="O20" i="18" s="1"/>
  <c r="AB40" i="6" l="1"/>
  <c r="AC39" i="6"/>
  <c r="AD38" i="6" s="1"/>
  <c r="W22" i="8" s="1"/>
  <c r="P20" i="18" s="1"/>
  <c r="AC28" i="10"/>
  <c r="AC38" i="10" s="1"/>
  <c r="AC40" i="6" l="1"/>
  <c r="AD39" i="6"/>
  <c r="AD40" i="6" s="1"/>
  <c r="AD28" i="10"/>
  <c r="AD38" i="10" s="1"/>
  <c r="AE38" i="6" l="1"/>
  <c r="X22" i="8" s="1"/>
  <c r="Q20" i="18" s="1"/>
  <c r="AE28" i="10" l="1"/>
  <c r="AE38" i="10" s="1"/>
  <c r="AE39" i="6"/>
  <c r="AF38" i="6" s="1"/>
  <c r="Y22" i="8" s="1"/>
  <c r="R20" i="18" s="1"/>
  <c r="AE40" i="6" l="1"/>
  <c r="AF39" i="6"/>
  <c r="AG38" i="6" s="1"/>
  <c r="Z22" i="8" s="1"/>
  <c r="S20" i="18" s="1"/>
  <c r="AF28" i="10"/>
  <c r="AF38" i="10" s="1"/>
  <c r="AF40" i="6" l="1"/>
  <c r="AG39" i="6"/>
  <c r="AG40" i="6" s="1"/>
  <c r="AG28" i="10"/>
  <c r="AG38" i="10" s="1"/>
  <c r="AH38" i="6" l="1"/>
  <c r="AA22" i="8" s="1"/>
  <c r="T20" i="18" s="1"/>
  <c r="AH28" i="10" l="1"/>
  <c r="AH38" i="10" s="1"/>
  <c r="AH39" i="6"/>
  <c r="AH40" i="6" s="1"/>
  <c r="AI38" i="6" l="1"/>
  <c r="AB22" i="8" s="1"/>
  <c r="AI28" i="10" l="1"/>
  <c r="AI38" i="10" s="1"/>
  <c r="AI39" i="6"/>
  <c r="AI40" i="6" s="1"/>
  <c r="G42" i="4" l="1"/>
  <c r="H42" i="4"/>
  <c r="H39" i="4"/>
  <c r="H43" i="4" l="1"/>
  <c r="H39" i="10" s="1"/>
  <c r="AJ36" i="10"/>
  <c r="AK36" i="10"/>
  <c r="AL36" i="10"/>
  <c r="AM36" i="10"/>
  <c r="AN36" i="10"/>
  <c r="AO36" i="10"/>
  <c r="AP36" i="10"/>
  <c r="AQ36" i="10"/>
  <c r="AR36" i="10"/>
  <c r="AS36" i="10"/>
  <c r="AT36" i="10"/>
  <c r="AJ37" i="10"/>
  <c r="AK37" i="10"/>
  <c r="AL37" i="10"/>
  <c r="AM37" i="10"/>
  <c r="AN37" i="10"/>
  <c r="AO37" i="10"/>
  <c r="AP37" i="10"/>
  <c r="AQ37" i="10"/>
  <c r="AR37" i="10"/>
  <c r="AS37" i="10"/>
  <c r="AT37" i="10"/>
  <c r="AT41" i="10" l="1"/>
  <c r="AR41" i="10"/>
  <c r="AP41" i="10"/>
  <c r="AN41" i="10"/>
  <c r="AL41" i="10"/>
  <c r="AJ41" i="10"/>
  <c r="AS41" i="10"/>
  <c r="AQ41" i="10"/>
  <c r="AO41" i="10"/>
  <c r="AM41" i="10"/>
  <c r="AK41" i="10"/>
  <c r="E51" i="6" l="1"/>
  <c r="E52" i="6" s="1"/>
  <c r="F51" i="6" l="1"/>
  <c r="F52" i="6" l="1"/>
  <c r="G51" i="6"/>
  <c r="G52" i="6" l="1"/>
  <c r="H51" i="6"/>
  <c r="I51" i="6" l="1"/>
  <c r="H52" i="6"/>
  <c r="I52" i="6" l="1"/>
  <c r="J51" i="6"/>
  <c r="J52" i="6" l="1"/>
  <c r="K51" i="6"/>
  <c r="K52" i="6" l="1"/>
  <c r="L51" i="6"/>
  <c r="L52" i="6" l="1"/>
  <c r="M51" i="6"/>
  <c r="N51" i="6" l="1"/>
  <c r="M52" i="6"/>
  <c r="N52" i="6" l="1"/>
  <c r="O51" i="6"/>
  <c r="P51" i="6" l="1"/>
  <c r="O52" i="6"/>
  <c r="P52" i="6" l="1"/>
  <c r="Q51" i="6"/>
  <c r="R51" i="6" l="1"/>
  <c r="Q52" i="6"/>
  <c r="R52" i="6" l="1"/>
  <c r="S51" i="6"/>
  <c r="T51" i="6" l="1"/>
  <c r="S52" i="6"/>
  <c r="T52" i="6" l="1"/>
  <c r="U51" i="6"/>
  <c r="V51" i="6" l="1"/>
  <c r="U52" i="6"/>
  <c r="V52" i="6" l="1"/>
  <c r="W51" i="6"/>
  <c r="X51" i="6" l="1"/>
  <c r="W52" i="6"/>
  <c r="X52" i="6" l="1"/>
  <c r="Y51" i="6"/>
  <c r="Z51" i="6" l="1"/>
  <c r="Y52" i="6"/>
  <c r="Z52" i="6" l="1"/>
  <c r="AA51" i="6"/>
  <c r="AB51" i="6" l="1"/>
  <c r="AA52" i="6"/>
  <c r="AB52" i="6" l="1"/>
  <c r="AC51" i="6"/>
  <c r="AD51" i="6" l="1"/>
  <c r="AC52" i="6"/>
  <c r="AD52" i="6" l="1"/>
  <c r="AE51" i="6"/>
  <c r="AF51" i="6" l="1"/>
  <c r="AE52" i="6"/>
  <c r="AF52" i="6" l="1"/>
  <c r="AG51" i="6"/>
  <c r="AH51" i="6" l="1"/>
  <c r="AG52" i="6"/>
  <c r="AH52" i="6" l="1"/>
  <c r="AI51" i="6"/>
  <c r="AI52" i="6" s="1"/>
  <c r="F50" i="4"/>
  <c r="G50" i="4" s="1"/>
  <c r="H50" i="4" s="1"/>
  <c r="I50" i="4" s="1"/>
  <c r="J50" i="4" s="1"/>
  <c r="K50" i="4" s="1"/>
  <c r="L50" i="4" s="1"/>
  <c r="M50" i="4" s="1"/>
  <c r="L8" i="10"/>
  <c r="L14" i="10" s="1"/>
  <c r="M8" i="10"/>
  <c r="M14" i="10" s="1"/>
  <c r="L27" i="10"/>
  <c r="L37" i="10" s="1"/>
  <c r="L6" i="7"/>
  <c r="L7" i="10"/>
  <c r="E25" i="8"/>
  <c r="L19" i="7" l="1"/>
  <c r="L5" i="7"/>
  <c r="M27" i="10"/>
  <c r="M37" i="10" s="1"/>
  <c r="F25" i="8"/>
  <c r="M6" i="7"/>
  <c r="M7" i="10"/>
  <c r="D25" i="16" l="1"/>
  <c r="M19" i="7"/>
  <c r="M5" i="7"/>
  <c r="M31" i="7" s="1"/>
  <c r="M29" i="10" s="1"/>
  <c r="L31" i="7"/>
  <c r="L29" i="10" s="1"/>
  <c r="E27" i="8"/>
  <c r="L26" i="10" l="1"/>
  <c r="L36" i="10" s="1"/>
  <c r="E28" i="8"/>
  <c r="L31" i="10"/>
  <c r="L6" i="10"/>
  <c r="L11" i="10" s="1"/>
  <c r="E30" i="8"/>
  <c r="F27" i="8"/>
  <c r="D27" i="16" l="1"/>
  <c r="D31" i="16" s="1"/>
  <c r="F28" i="8"/>
  <c r="F30" i="8"/>
  <c r="M6" i="10"/>
  <c r="M11" i="10" s="1"/>
  <c r="M26" i="10"/>
  <c r="M31" i="10" l="1"/>
  <c r="M36" i="10"/>
  <c r="N8" i="10"/>
  <c r="N14" i="10" s="1"/>
  <c r="O8" i="10"/>
  <c r="O14" i="10" s="1"/>
  <c r="N6" i="7"/>
  <c r="N7" i="10"/>
  <c r="N27" i="10"/>
  <c r="N37" i="10" s="1"/>
  <c r="G25" i="8"/>
  <c r="E25" i="16" l="1"/>
  <c r="N19" i="7"/>
  <c r="N5" i="7"/>
  <c r="N31" i="7" l="1"/>
  <c r="N29" i="10" s="1"/>
  <c r="O7" i="10"/>
  <c r="O6" i="7"/>
  <c r="O27" i="10"/>
  <c r="O37" i="10" s="1"/>
  <c r="H25" i="8"/>
  <c r="F25" i="16" l="1"/>
  <c r="O5" i="7"/>
  <c r="O19" i="7"/>
  <c r="G27" i="8"/>
  <c r="E27" i="16" l="1"/>
  <c r="E31" i="16" s="1"/>
  <c r="G28" i="8"/>
  <c r="N26" i="10"/>
  <c r="N6" i="10"/>
  <c r="N11" i="10" s="1"/>
  <c r="G30" i="8"/>
  <c r="N36" i="10" l="1"/>
  <c r="N31" i="10"/>
  <c r="H27" i="8"/>
  <c r="F27" i="16" l="1"/>
  <c r="F31" i="16" s="1"/>
  <c r="H28" i="8"/>
  <c r="O26" i="10"/>
  <c r="H30" i="8"/>
  <c r="O6" i="10"/>
  <c r="O11" i="10" s="1"/>
  <c r="O36" i="10" l="1"/>
  <c r="P8" i="10"/>
  <c r="P14" i="10" s="1"/>
  <c r="P27" i="10"/>
  <c r="P37" i="10" s="1"/>
  <c r="P6" i="7"/>
  <c r="P7" i="10"/>
  <c r="I25" i="8"/>
  <c r="G25" i="16" l="1"/>
  <c r="P19" i="7"/>
  <c r="P5" i="7"/>
  <c r="P31" i="7" l="1"/>
  <c r="P29" i="10" s="1"/>
  <c r="I27" i="8"/>
  <c r="G27" i="16" l="1"/>
  <c r="G31" i="16" s="1"/>
  <c r="I28" i="8"/>
  <c r="I30" i="8"/>
  <c r="P6" i="10"/>
  <c r="P11" i="10" s="1"/>
  <c r="P26" i="10"/>
  <c r="P31" i="10" l="1"/>
  <c r="P36" i="10"/>
  <c r="R8" i="10"/>
  <c r="R14" i="10" s="1"/>
  <c r="Q8" i="10"/>
  <c r="Q14" i="10" s="1"/>
  <c r="T8" i="10"/>
  <c r="T14" i="10" s="1"/>
  <c r="S8" i="10"/>
  <c r="S14" i="10" s="1"/>
  <c r="E39" i="10"/>
  <c r="F39" i="10"/>
  <c r="G39" i="10"/>
  <c r="E40" i="10"/>
  <c r="F40" i="10"/>
  <c r="G40" i="10"/>
  <c r="H40" i="10"/>
  <c r="I40" i="10"/>
  <c r="J40" i="10"/>
  <c r="K40" i="10"/>
  <c r="L40" i="10"/>
  <c r="M40" i="10"/>
  <c r="M41" i="10" s="1"/>
  <c r="N40" i="10"/>
  <c r="O40" i="10"/>
  <c r="P40" i="10"/>
  <c r="Q40" i="10"/>
  <c r="R40" i="10"/>
  <c r="S40" i="10"/>
  <c r="T40" i="10"/>
  <c r="L41" i="10"/>
  <c r="N41" i="10"/>
  <c r="O41" i="10"/>
  <c r="D14" i="9"/>
  <c r="D15" i="9" s="1"/>
  <c r="E14" i="9"/>
  <c r="E15" i="9" s="1"/>
  <c r="F14" i="9"/>
  <c r="F15" i="9" s="1"/>
  <c r="G14" i="9"/>
  <c r="G15" i="9" s="1"/>
  <c r="H14" i="9"/>
  <c r="I14" i="9"/>
  <c r="J14" i="9"/>
  <c r="K14" i="9"/>
  <c r="L14" i="9"/>
  <c r="L15" i="9" s="1"/>
  <c r="M14" i="9"/>
  <c r="M15" i="9" s="1"/>
  <c r="N14" i="9"/>
  <c r="N15" i="9" s="1"/>
  <c r="O14" i="9"/>
  <c r="O15" i="9" s="1"/>
  <c r="P14" i="9"/>
  <c r="Q14" i="9"/>
  <c r="R14" i="9"/>
  <c r="R15" i="9" s="1"/>
  <c r="S14" i="9"/>
  <c r="S15" i="9" s="1"/>
  <c r="T14" i="9"/>
  <c r="T15" i="9" s="1"/>
  <c r="U14" i="9"/>
  <c r="U15" i="9" s="1"/>
  <c r="V14" i="9"/>
  <c r="V15" i="9" s="1"/>
  <c r="W14" i="9"/>
  <c r="W15" i="9" s="1"/>
  <c r="X14" i="9"/>
  <c r="Y14" i="9"/>
  <c r="Z14" i="9"/>
  <c r="Z15" i="9" s="1"/>
  <c r="AA14" i="9"/>
  <c r="AA15" i="9" s="1"/>
  <c r="I15" i="9"/>
  <c r="J15" i="9"/>
  <c r="K15" i="9"/>
  <c r="Q15" i="9"/>
  <c r="Y15" i="9"/>
  <c r="D23" i="9"/>
  <c r="E23" i="9"/>
  <c r="F23" i="9"/>
  <c r="G23" i="9"/>
  <c r="H23" i="9"/>
  <c r="I23" i="9"/>
  <c r="J23" i="9"/>
  <c r="K23" i="9"/>
  <c r="L23" i="9"/>
  <c r="M23" i="9"/>
  <c r="N23" i="9"/>
  <c r="O23" i="9"/>
  <c r="P23" i="9"/>
  <c r="Q23" i="9"/>
  <c r="R23" i="9"/>
  <c r="S23" i="9"/>
  <c r="T23" i="9"/>
  <c r="U23" i="9"/>
  <c r="V23" i="9"/>
  <c r="W23" i="9"/>
  <c r="X23" i="9"/>
  <c r="Y23" i="9"/>
  <c r="Z23" i="9"/>
  <c r="AA23" i="9"/>
  <c r="P41" i="10" l="1"/>
  <c r="X15" i="9"/>
  <c r="P15" i="9"/>
  <c r="H15" i="9"/>
  <c r="D12" i="9" l="1"/>
  <c r="D16" i="9" l="1"/>
  <c r="D17" i="9" s="1"/>
  <c r="E12" i="9" s="1"/>
  <c r="D13" i="9"/>
  <c r="E13" i="9" l="1"/>
  <c r="E16" i="9"/>
  <c r="E17" i="9" s="1"/>
  <c r="F12" i="9" s="1"/>
  <c r="F13" i="9" l="1"/>
  <c r="F16" i="9"/>
  <c r="F17" i="9" s="1"/>
  <c r="G12" i="9" s="1"/>
  <c r="G16" i="9" l="1"/>
  <c r="G17" i="9" s="1"/>
  <c r="H12" i="9" s="1"/>
  <c r="G13" i="9"/>
  <c r="H16" i="9" l="1"/>
  <c r="H17" i="9" s="1"/>
  <c r="I12" i="9" s="1"/>
  <c r="H13" i="9"/>
  <c r="I13" i="9" l="1"/>
  <c r="I16" i="9"/>
  <c r="I17" i="9" s="1"/>
  <c r="J12" i="9" s="1"/>
  <c r="J13" i="9" l="1"/>
  <c r="J16" i="9"/>
  <c r="J17" i="9" s="1"/>
  <c r="K12" i="9" s="1"/>
  <c r="K13" i="9" l="1"/>
  <c r="K16" i="9"/>
  <c r="K17" i="9" s="1"/>
  <c r="L12" i="9" s="1"/>
  <c r="L16" i="9" l="1"/>
  <c r="L17" i="9" s="1"/>
  <c r="M12" i="9" s="1"/>
  <c r="L13" i="9"/>
  <c r="M13" i="9" l="1"/>
  <c r="M16" i="9"/>
  <c r="M17" i="9" s="1"/>
  <c r="N12" i="9" s="1"/>
  <c r="N13" i="9" l="1"/>
  <c r="N16" i="9"/>
  <c r="N17" i="9" s="1"/>
  <c r="O12" i="9" s="1"/>
  <c r="O16" i="9" l="1"/>
  <c r="O17" i="9" s="1"/>
  <c r="P12" i="9" s="1"/>
  <c r="O13" i="9"/>
  <c r="P13" i="9" l="1"/>
  <c r="P16" i="9"/>
  <c r="P17" i="9" s="1"/>
  <c r="Q12" i="9" s="1"/>
  <c r="Q16" i="9" l="1"/>
  <c r="Q17" i="9" s="1"/>
  <c r="R12" i="9" s="1"/>
  <c r="Q13" i="9"/>
  <c r="R16" i="9" l="1"/>
  <c r="R17" i="9" s="1"/>
  <c r="S12" i="9" s="1"/>
  <c r="R13" i="9"/>
  <c r="S13" i="9" l="1"/>
  <c r="S16" i="9"/>
  <c r="S17" i="9" s="1"/>
  <c r="T12" i="9" s="1"/>
  <c r="T16" i="9" l="1"/>
  <c r="T17" i="9" s="1"/>
  <c r="U12" i="9" s="1"/>
  <c r="T13" i="9"/>
  <c r="U13" i="9" l="1"/>
  <c r="U16" i="9"/>
  <c r="U17" i="9" s="1"/>
  <c r="V12" i="9" s="1"/>
  <c r="V13" i="9" l="1"/>
  <c r="V16" i="9"/>
  <c r="V17" i="9" s="1"/>
  <c r="W12" i="9" s="1"/>
  <c r="W16" i="9" l="1"/>
  <c r="W17" i="9" s="1"/>
  <c r="X12" i="9" s="1"/>
  <c r="W13" i="9"/>
  <c r="X13" i="9" l="1"/>
  <c r="X16" i="9"/>
  <c r="X17" i="9" s="1"/>
  <c r="Y12" i="9" s="1"/>
  <c r="Y16" i="9" l="1"/>
  <c r="Y17" i="9" s="1"/>
  <c r="Z12" i="9" s="1"/>
  <c r="Y13" i="9"/>
  <c r="D42" i="10"/>
  <c r="Z13" i="9" l="1"/>
  <c r="Z16" i="9"/>
  <c r="Z17" i="9" s="1"/>
  <c r="AA12" i="9" s="1"/>
  <c r="AA16" i="9" l="1"/>
  <c r="AA17" i="9" s="1"/>
  <c r="AA13" i="9"/>
  <c r="F6" i="10"/>
  <c r="G6" i="10"/>
  <c r="G11" i="10" s="1"/>
  <c r="H6" i="10"/>
  <c r="H11" i="10" s="1"/>
  <c r="I6" i="10"/>
  <c r="J6" i="10"/>
  <c r="K6" i="10"/>
  <c r="F7" i="10"/>
  <c r="G7" i="10"/>
  <c r="H7" i="10"/>
  <c r="I7" i="10"/>
  <c r="J7" i="10"/>
  <c r="K7" i="10"/>
  <c r="F8" i="10"/>
  <c r="F14" i="10" s="1"/>
  <c r="F16" i="10" s="1"/>
  <c r="G8" i="10"/>
  <c r="H8" i="10"/>
  <c r="I8" i="10"/>
  <c r="I14" i="10" s="1"/>
  <c r="I16" i="10" s="1"/>
  <c r="J8" i="10"/>
  <c r="J14" i="10" s="1"/>
  <c r="J16" i="10" s="1"/>
  <c r="K8" i="10"/>
  <c r="K14" i="10" s="1"/>
  <c r="K16" i="10" s="1"/>
  <c r="K18" i="10" s="1"/>
  <c r="K28" i="5" s="1"/>
  <c r="F11" i="10"/>
  <c r="I11" i="10"/>
  <c r="J11" i="10"/>
  <c r="K11" i="10"/>
  <c r="G14" i="10"/>
  <c r="G16" i="10" s="1"/>
  <c r="H14" i="10"/>
  <c r="H16" i="10" s="1"/>
  <c r="F15" i="10"/>
  <c r="G15" i="10"/>
  <c r="H15" i="10"/>
  <c r="I15" i="10"/>
  <c r="J15" i="10"/>
  <c r="K15" i="10"/>
  <c r="E26" i="10"/>
  <c r="E36" i="10" s="1"/>
  <c r="E41" i="10" s="1"/>
  <c r="E43" i="10" s="1"/>
  <c r="F26" i="10"/>
  <c r="G26" i="10"/>
  <c r="G36" i="10" s="1"/>
  <c r="G41" i="10" s="1"/>
  <c r="H26" i="10"/>
  <c r="H36" i="10" s="1"/>
  <c r="H41" i="10" s="1"/>
  <c r="I26" i="10"/>
  <c r="J26" i="10"/>
  <c r="J36" i="10" s="1"/>
  <c r="J41" i="10" s="1"/>
  <c r="K26" i="10"/>
  <c r="K36" i="10" s="1"/>
  <c r="K41" i="10" s="1"/>
  <c r="E27" i="10"/>
  <c r="E37" i="10" s="1"/>
  <c r="F27" i="10"/>
  <c r="F37" i="10" s="1"/>
  <c r="G27" i="10"/>
  <c r="H27" i="10"/>
  <c r="I27" i="10"/>
  <c r="I37" i="10" s="1"/>
  <c r="J27" i="10"/>
  <c r="K27" i="10"/>
  <c r="F36" i="10"/>
  <c r="F41" i="10" s="1"/>
  <c r="I36" i="10"/>
  <c r="I41" i="10" s="1"/>
  <c r="G37" i="10"/>
  <c r="H37" i="10"/>
  <c r="J37" i="10"/>
  <c r="K37" i="10"/>
  <c r="E5" i="7"/>
  <c r="F5" i="7"/>
  <c r="F31" i="7" s="1"/>
  <c r="F29" i="10" s="1"/>
  <c r="G5" i="7"/>
  <c r="G31" i="7" s="1"/>
  <c r="G29" i="10" s="1"/>
  <c r="H5" i="7"/>
  <c r="H31" i="7" s="1"/>
  <c r="H29" i="10" s="1"/>
  <c r="I5" i="7"/>
  <c r="J5" i="7"/>
  <c r="K5" i="7"/>
  <c r="E6" i="7"/>
  <c r="E8" i="7" s="1"/>
  <c r="F6" i="7"/>
  <c r="F8" i="7" s="1"/>
  <c r="G6" i="7"/>
  <c r="H6" i="7"/>
  <c r="I6" i="7"/>
  <c r="J6" i="7"/>
  <c r="K6" i="7"/>
  <c r="E19" i="7"/>
  <c r="F19" i="7"/>
  <c r="G19" i="7"/>
  <c r="H19" i="7"/>
  <c r="I19" i="7"/>
  <c r="J19" i="7"/>
  <c r="K19" i="7"/>
  <c r="E31" i="7"/>
  <c r="E29" i="10" s="1"/>
  <c r="I31" i="7"/>
  <c r="I29" i="10" s="1"/>
  <c r="I31" i="10" s="1"/>
  <c r="J31" i="7"/>
  <c r="J29" i="10" s="1"/>
  <c r="K31" i="7"/>
  <c r="K29" i="10" s="1"/>
  <c r="K31" i="10" s="1"/>
  <c r="F11" i="7" l="1"/>
  <c r="F12" i="7"/>
  <c r="J18" i="10"/>
  <c r="J28" i="5" s="1"/>
  <c r="I18" i="10"/>
  <c r="I28" i="5" s="1"/>
  <c r="H18" i="10"/>
  <c r="H28" i="5" s="1"/>
  <c r="E12" i="7"/>
  <c r="E11" i="7"/>
  <c r="E13" i="7" s="1"/>
  <c r="F10" i="7" s="1"/>
  <c r="F13" i="7" s="1"/>
  <c r="E14" i="7"/>
  <c r="E18" i="7" s="1"/>
  <c r="G18" i="10"/>
  <c r="J31" i="10"/>
  <c r="E20" i="7" l="1"/>
  <c r="E25" i="7"/>
  <c r="G10" i="7"/>
  <c r="F14" i="7"/>
  <c r="F18" i="7" s="1"/>
  <c r="G28" i="5"/>
  <c r="G21" i="10"/>
  <c r="E30" i="5" s="1"/>
  <c r="F20" i="7" l="1"/>
  <c r="F25" i="7"/>
  <c r="E23" i="7"/>
  <c r="E21" i="7"/>
  <c r="E27" i="7"/>
  <c r="E28" i="7" s="1"/>
  <c r="F24" i="7" s="1"/>
  <c r="E30" i="7" l="1"/>
  <c r="F23" i="7"/>
  <c r="F21" i="7"/>
  <c r="F27" i="7"/>
  <c r="F30" i="7" l="1"/>
  <c r="F28" i="7"/>
  <c r="G24" i="7" s="1"/>
  <c r="G20" i="10"/>
  <c r="E29" i="5" s="1"/>
  <c r="D24" i="9"/>
  <c r="C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AG13" i="4"/>
  <c r="AH13" i="4"/>
  <c r="E20" i="4"/>
  <c r="F20" i="4"/>
  <c r="G20" i="4"/>
  <c r="H20" i="4"/>
  <c r="I20" i="4"/>
  <c r="J20" i="4"/>
  <c r="K20" i="4"/>
  <c r="L20" i="4"/>
  <c r="M20" i="4"/>
  <c r="N20" i="4"/>
  <c r="O20" i="4"/>
  <c r="E21" i="4"/>
  <c r="F21" i="4"/>
  <c r="G21" i="4"/>
  <c r="H21" i="4"/>
  <c r="I21" i="4"/>
  <c r="J21" i="4"/>
  <c r="K21" i="4"/>
  <c r="L21" i="4"/>
  <c r="M21" i="4"/>
  <c r="N21" i="4"/>
  <c r="O21" i="4"/>
  <c r="P21" i="4"/>
  <c r="E22" i="4"/>
  <c r="F22" i="4"/>
  <c r="G22" i="4"/>
  <c r="H22" i="4"/>
  <c r="I22" i="4"/>
  <c r="J22" i="4"/>
  <c r="K22" i="4"/>
  <c r="L22" i="4"/>
  <c r="M22" i="4"/>
  <c r="N22" i="4"/>
  <c r="O22" i="4"/>
  <c r="P22" i="4"/>
  <c r="C24" i="4"/>
  <c r="E24" i="4"/>
  <c r="F24" i="4"/>
  <c r="G24" i="4"/>
  <c r="H24" i="4"/>
  <c r="I24" i="4"/>
  <c r="J24" i="4"/>
  <c r="K24" i="4"/>
  <c r="L24" i="4"/>
  <c r="M24" i="4"/>
  <c r="N24" i="4"/>
  <c r="O24" i="4"/>
  <c r="P24" i="4"/>
  <c r="C25" i="4"/>
  <c r="E25" i="4"/>
  <c r="F25" i="4"/>
  <c r="G25" i="4"/>
  <c r="H25" i="4"/>
  <c r="I25" i="4"/>
  <c r="J25" i="4"/>
  <c r="K25" i="4"/>
  <c r="L25" i="4"/>
  <c r="M25" i="4"/>
  <c r="C26" i="4"/>
  <c r="E26" i="4"/>
  <c r="F26" i="4"/>
  <c r="G26" i="4"/>
  <c r="H26" i="4"/>
  <c r="I26" i="4"/>
  <c r="J26" i="4"/>
  <c r="K26" i="4"/>
  <c r="L26" i="4"/>
  <c r="M26" i="4"/>
  <c r="N26" i="4"/>
  <c r="O26" i="4"/>
  <c r="P26" i="4"/>
  <c r="C27" i="4"/>
  <c r="E27" i="4"/>
  <c r="F27" i="4"/>
  <c r="G27" i="4"/>
  <c r="H27" i="4"/>
  <c r="I27" i="4"/>
  <c r="J27" i="4"/>
  <c r="K27" i="4"/>
  <c r="L27" i="4"/>
  <c r="M27" i="4"/>
  <c r="N27" i="4"/>
  <c r="O27" i="4"/>
  <c r="P27" i="4"/>
  <c r="C28" i="4"/>
  <c r="F28" i="4"/>
  <c r="G28" i="4"/>
  <c r="H28" i="4"/>
  <c r="E29" i="4"/>
  <c r="F29" i="4"/>
  <c r="G29" i="4"/>
  <c r="H29" i="4"/>
  <c r="I29" i="4"/>
  <c r="J29" i="4"/>
  <c r="K29" i="4"/>
  <c r="L29" i="4"/>
  <c r="M29" i="4"/>
  <c r="N29" i="4"/>
  <c r="O29" i="4"/>
  <c r="P29" i="4"/>
  <c r="C34" i="4"/>
  <c r="E34" i="4"/>
  <c r="F34" i="4"/>
  <c r="G34" i="4"/>
  <c r="H34" i="4"/>
  <c r="C35" i="4"/>
  <c r="E35" i="4"/>
  <c r="F35" i="4"/>
  <c r="G35" i="4"/>
  <c r="H35" i="4"/>
  <c r="E36" i="4"/>
  <c r="F36" i="4"/>
  <c r="G36" i="4"/>
  <c r="H36" i="4"/>
  <c r="E38" i="4"/>
  <c r="F38" i="4"/>
  <c r="G38" i="4"/>
  <c r="H38" i="4"/>
  <c r="E39" i="4"/>
  <c r="F39" i="4"/>
  <c r="G39" i="4"/>
  <c r="E40" i="4"/>
  <c r="F40" i="4"/>
  <c r="G40" i="4"/>
  <c r="H40" i="4"/>
  <c r="E41" i="4"/>
  <c r="F41" i="4"/>
  <c r="G41" i="4"/>
  <c r="H41" i="4"/>
  <c r="E42" i="4"/>
  <c r="F42" i="4"/>
  <c r="E43" i="4"/>
  <c r="F43" i="4"/>
  <c r="G43" i="4"/>
  <c r="C47" i="4"/>
  <c r="E47" i="4"/>
  <c r="F47" i="4"/>
  <c r="G47" i="4"/>
  <c r="H47" i="4"/>
  <c r="D52" i="4"/>
  <c r="E52" i="4"/>
  <c r="F52" i="4"/>
  <c r="G52" i="4"/>
  <c r="H52" i="4"/>
  <c r="I52" i="4"/>
  <c r="J52" i="4"/>
  <c r="K52" i="4"/>
  <c r="L52" i="4"/>
  <c r="M52" i="4"/>
  <c r="N52" i="4"/>
  <c r="E53" i="4"/>
  <c r="F53" i="4"/>
  <c r="G53" i="4"/>
  <c r="H53" i="4"/>
  <c r="I53" i="4"/>
  <c r="J53" i="4"/>
  <c r="K53" i="4"/>
  <c r="L53" i="4"/>
  <c r="M53" i="4"/>
  <c r="D55" i="4"/>
  <c r="E55" i="4"/>
  <c r="F55" i="4"/>
  <c r="G55" i="4"/>
  <c r="H55" i="4"/>
  <c r="I55" i="4"/>
  <c r="J55" i="4"/>
  <c r="K55" i="4"/>
  <c r="L55" i="4"/>
  <c r="M55" i="4"/>
  <c r="E56" i="4"/>
  <c r="F56" i="4"/>
  <c r="G56" i="4"/>
  <c r="H56" i="4"/>
  <c r="I56" i="4"/>
  <c r="J56" i="4"/>
  <c r="K56" i="4"/>
  <c r="L56" i="4"/>
  <c r="M56" i="4"/>
  <c r="E58" i="4"/>
  <c r="F58" i="4"/>
  <c r="G58" i="4"/>
  <c r="H58" i="4"/>
  <c r="I58" i="4"/>
  <c r="J58" i="4"/>
  <c r="K58" i="4"/>
  <c r="L58" i="4"/>
  <c r="M58" i="4"/>
  <c r="D60" i="4"/>
  <c r="E60" i="4"/>
  <c r="F60" i="4"/>
  <c r="G60" i="4"/>
  <c r="H60" i="4"/>
  <c r="D61" i="4"/>
  <c r="I61" i="4"/>
  <c r="J61" i="4"/>
  <c r="K61" i="4"/>
  <c r="L61" i="4"/>
  <c r="M61" i="4"/>
  <c r="E62" i="4"/>
  <c r="F62" i="4"/>
  <c r="G62" i="4"/>
  <c r="H62" i="4"/>
  <c r="I62" i="4"/>
  <c r="J62" i="4"/>
  <c r="K62" i="4"/>
  <c r="L62" i="4"/>
  <c r="M62" i="4"/>
  <c r="E63" i="4"/>
  <c r="F63" i="4"/>
  <c r="G63" i="4"/>
  <c r="H63" i="4"/>
  <c r="I63" i="4"/>
  <c r="J63" i="4"/>
  <c r="K63" i="4"/>
  <c r="L63" i="4"/>
  <c r="M63" i="4"/>
  <c r="E64" i="4"/>
  <c r="F64" i="4"/>
  <c r="G64" i="4"/>
  <c r="H64" i="4"/>
  <c r="I64" i="4"/>
  <c r="J64" i="4"/>
  <c r="K64" i="4"/>
  <c r="L64" i="4"/>
  <c r="M64" i="4"/>
  <c r="E65" i="4"/>
  <c r="F65" i="4"/>
  <c r="G65" i="4"/>
  <c r="H65" i="4"/>
  <c r="I65" i="4"/>
  <c r="J65" i="4"/>
  <c r="K65" i="4"/>
  <c r="L65" i="4"/>
  <c r="M65" i="4"/>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C17" i="5"/>
  <c r="E17" i="5"/>
  <c r="F17" i="5"/>
  <c r="G17" i="5"/>
  <c r="H17" i="5"/>
  <c r="I17" i="5"/>
  <c r="J17" i="5"/>
  <c r="K17" i="5"/>
  <c r="L17" i="5"/>
  <c r="M17" i="5"/>
  <c r="N17" i="5"/>
  <c r="O17" i="5"/>
  <c r="P17" i="5"/>
  <c r="C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C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E24" i="5"/>
  <c r="F24" i="5"/>
  <c r="G24" i="5"/>
  <c r="H24" i="5"/>
  <c r="I24" i="5"/>
  <c r="J24" i="5"/>
  <c r="K24" i="5"/>
  <c r="L24" i="5"/>
  <c r="M24" i="5"/>
  <c r="N24" i="5"/>
  <c r="O24" i="5"/>
  <c r="P24" i="5"/>
  <c r="Q24" i="5"/>
  <c r="R24" i="5"/>
  <c r="S24" i="5"/>
  <c r="T24" i="5"/>
  <c r="BI24" i="5"/>
  <c r="C25" i="5"/>
  <c r="E25" i="5"/>
  <c r="F25" i="5"/>
  <c r="G25" i="5"/>
  <c r="H25" i="5"/>
  <c r="I25" i="5"/>
  <c r="J25" i="5"/>
  <c r="K25" i="5"/>
  <c r="L25" i="5"/>
  <c r="M25" i="5"/>
  <c r="N25" i="5"/>
  <c r="O25" i="5"/>
  <c r="P25" i="5"/>
  <c r="Q25" i="5"/>
  <c r="R25" i="5"/>
  <c r="S25" i="5"/>
  <c r="T25" i="5"/>
  <c r="L28" i="5"/>
  <c r="M28" i="5"/>
  <c r="N28" i="5"/>
  <c r="O28" i="5"/>
  <c r="P28" i="5"/>
  <c r="Q28" i="5"/>
  <c r="R28" i="5"/>
  <c r="S28" i="5"/>
  <c r="T28" i="5"/>
  <c r="U28" i="5"/>
  <c r="V28" i="5"/>
  <c r="W28" i="5"/>
  <c r="X28" i="5"/>
  <c r="Y28" i="5"/>
  <c r="Z28" i="5"/>
  <c r="AA28" i="5"/>
  <c r="AB28" i="5"/>
  <c r="AC28" i="5"/>
  <c r="AD28" i="5"/>
  <c r="AE28" i="5"/>
  <c r="AF28" i="5"/>
  <c r="AG28" i="5"/>
  <c r="AH28"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E38" i="5"/>
  <c r="F38" i="5"/>
  <c r="G38" i="5"/>
  <c r="H38" i="5"/>
  <c r="I38" i="5"/>
  <c r="J38" i="5"/>
  <c r="K38" i="5"/>
  <c r="L38" i="5"/>
  <c r="M38" i="5"/>
  <c r="N38" i="5"/>
  <c r="O38" i="5"/>
  <c r="P38" i="5"/>
  <c r="Q38" i="5"/>
  <c r="R38" i="5"/>
  <c r="E40" i="5"/>
  <c r="F40" i="5"/>
  <c r="G40" i="5"/>
  <c r="H40" i="5"/>
  <c r="I40" i="5"/>
  <c r="J40" i="5"/>
  <c r="K40" i="5"/>
  <c r="L40" i="5"/>
  <c r="M40" i="5"/>
  <c r="N40" i="5"/>
  <c r="O40" i="5"/>
  <c r="P40" i="5"/>
  <c r="Q40" i="5"/>
  <c r="R40" i="5"/>
  <c r="E41" i="5"/>
  <c r="F41" i="5"/>
  <c r="G41" i="5"/>
  <c r="H41" i="5"/>
  <c r="I41" i="5"/>
  <c r="J41" i="5"/>
  <c r="K41" i="5"/>
  <c r="L41" i="5"/>
  <c r="M41" i="5"/>
  <c r="N41" i="5"/>
  <c r="O41" i="5"/>
  <c r="P41" i="5"/>
  <c r="Q41" i="5"/>
  <c r="R41" i="5"/>
  <c r="C8"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E12" i="6"/>
  <c r="F12" i="6"/>
  <c r="G12" i="6"/>
  <c r="H12"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E17" i="6"/>
  <c r="F17"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E61" i="6"/>
  <c r="F61" i="6"/>
  <c r="C66"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E70" i="6"/>
  <c r="F70" i="6"/>
  <c r="G70" i="6"/>
  <c r="H70"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E74" i="6"/>
  <c r="F74"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E118" i="6"/>
  <c r="F118" i="6"/>
  <c r="J21" i="8"/>
  <c r="K21" i="8"/>
  <c r="L21" i="8"/>
  <c r="M21" i="8"/>
  <c r="N21" i="8"/>
  <c r="O21" i="8"/>
  <c r="P21" i="8"/>
  <c r="Q21" i="8"/>
  <c r="R21" i="8"/>
  <c r="S21" i="8"/>
  <c r="T21" i="8"/>
  <c r="U21" i="8"/>
  <c r="V21" i="8"/>
  <c r="W21" i="8"/>
  <c r="X21" i="8"/>
  <c r="Y21" i="8"/>
  <c r="Z21" i="8"/>
  <c r="AA21" i="8"/>
  <c r="AB21" i="8"/>
  <c r="J25" i="8"/>
  <c r="K25" i="8"/>
  <c r="L25" i="8"/>
  <c r="M25" i="8"/>
  <c r="N25" i="8"/>
  <c r="O25" i="8"/>
  <c r="P25" i="8"/>
  <c r="Q25" i="8"/>
  <c r="R25" i="8"/>
  <c r="S25" i="8"/>
  <c r="T25" i="8"/>
  <c r="U25" i="8"/>
  <c r="V25" i="8"/>
  <c r="W25" i="8"/>
  <c r="X25" i="8"/>
  <c r="Y25" i="8"/>
  <c r="Z25" i="8"/>
  <c r="AA25" i="8"/>
  <c r="AB25" i="8"/>
  <c r="J27" i="8"/>
  <c r="K27" i="8"/>
  <c r="L27" i="8"/>
  <c r="M27" i="8"/>
  <c r="N27" i="8"/>
  <c r="O27" i="8"/>
  <c r="P27" i="8"/>
  <c r="Q27" i="8"/>
  <c r="R27" i="8"/>
  <c r="S27" i="8"/>
  <c r="T27" i="8"/>
  <c r="U27" i="8"/>
  <c r="V27" i="8"/>
  <c r="W27" i="8"/>
  <c r="X27" i="8"/>
  <c r="Y27" i="8"/>
  <c r="Z27" i="8"/>
  <c r="AA27" i="8"/>
  <c r="AB27" i="8"/>
  <c r="J28" i="8"/>
  <c r="K28" i="8"/>
  <c r="L28" i="8"/>
  <c r="M28" i="8"/>
  <c r="N28" i="8"/>
  <c r="O28" i="8"/>
  <c r="P28" i="8"/>
  <c r="Q28" i="8"/>
  <c r="R28" i="8"/>
  <c r="S28" i="8"/>
  <c r="T28" i="8"/>
  <c r="U28" i="8"/>
  <c r="V28" i="8"/>
  <c r="W28" i="8"/>
  <c r="X28" i="8"/>
  <c r="Y28" i="8"/>
  <c r="Z28" i="8"/>
  <c r="AA28" i="8"/>
  <c r="AB28" i="8"/>
  <c r="J30" i="8"/>
  <c r="K30" i="8"/>
  <c r="L30" i="8"/>
  <c r="M30" i="8"/>
  <c r="N30" i="8"/>
  <c r="O30" i="8"/>
  <c r="P30" i="8"/>
  <c r="Q30" i="8"/>
  <c r="R30" i="8"/>
  <c r="S30" i="8"/>
  <c r="T30" i="8"/>
  <c r="U30" i="8"/>
  <c r="V30" i="8"/>
  <c r="W30" i="8"/>
  <c r="X30" i="8"/>
  <c r="Y30" i="8"/>
  <c r="Z30" i="8"/>
  <c r="AA30" i="8"/>
  <c r="AB30" i="8"/>
  <c r="K32" i="8"/>
  <c r="L32" i="8"/>
  <c r="M32" i="8"/>
  <c r="N32" i="8"/>
  <c r="O32" i="8"/>
  <c r="P32" i="8"/>
  <c r="Q32" i="8"/>
  <c r="R32" i="8"/>
  <c r="S32" i="8"/>
  <c r="T32" i="8"/>
  <c r="U32" i="8"/>
  <c r="V32" i="8"/>
  <c r="W32" i="8"/>
  <c r="X32" i="8"/>
  <c r="Y32" i="8"/>
  <c r="Z32" i="8"/>
  <c r="AA32" i="8"/>
  <c r="AB32" i="8"/>
  <c r="D34" i="8"/>
  <c r="D35" i="8"/>
  <c r="D36" i="8"/>
  <c r="D37" i="8"/>
  <c r="D38" i="8"/>
  <c r="E34" i="1"/>
  <c r="E35" i="1"/>
  <c r="E36" i="1"/>
  <c r="E41" i="1"/>
  <c r="D42" i="1"/>
  <c r="D43" i="1"/>
  <c r="E43" i="1"/>
  <c r="D44" i="1"/>
  <c r="E44" i="1"/>
  <c r="H44" i="1"/>
  <c r="E46" i="1"/>
  <c r="C19" i="18"/>
  <c r="D19" i="18"/>
  <c r="E19" i="18"/>
  <c r="F19" i="18"/>
  <c r="G19" i="18"/>
  <c r="H19" i="18"/>
  <c r="I19" i="18"/>
  <c r="J19" i="18"/>
  <c r="K19" i="18"/>
  <c r="L19" i="18"/>
  <c r="M19" i="18"/>
  <c r="N19" i="18"/>
  <c r="O19" i="18"/>
  <c r="P19" i="18"/>
  <c r="Q19" i="18"/>
  <c r="R19" i="18"/>
  <c r="S19" i="18"/>
  <c r="T19" i="18"/>
  <c r="U19" i="18"/>
  <c r="C22" i="18"/>
  <c r="D22" i="18"/>
  <c r="E22" i="18"/>
  <c r="F22" i="18"/>
  <c r="G22" i="18"/>
  <c r="H22" i="18"/>
  <c r="I22" i="18"/>
  <c r="J22" i="18"/>
  <c r="K22" i="18"/>
  <c r="L22" i="18"/>
  <c r="M22" i="18"/>
  <c r="N22" i="18"/>
  <c r="O22" i="18"/>
  <c r="P22" i="18"/>
  <c r="Q22" i="18"/>
  <c r="R22" i="18"/>
  <c r="S22" i="18"/>
  <c r="T22" i="18"/>
  <c r="U22" i="18"/>
  <c r="C25" i="18"/>
  <c r="D25" i="18"/>
  <c r="E25" i="18"/>
  <c r="F25" i="18"/>
  <c r="G25" i="18"/>
  <c r="H25" i="18"/>
  <c r="I25" i="18"/>
  <c r="J25" i="18"/>
  <c r="K25" i="18"/>
  <c r="L25" i="18"/>
  <c r="M25" i="18"/>
  <c r="N25" i="18"/>
  <c r="O25" i="18"/>
  <c r="P25" i="18"/>
  <c r="Q25" i="18"/>
  <c r="R25" i="18"/>
  <c r="S25" i="18"/>
  <c r="T25" i="18"/>
  <c r="U25" i="18"/>
  <c r="C27" i="18"/>
  <c r="D27" i="18"/>
  <c r="E27" i="18"/>
  <c r="F27" i="18"/>
  <c r="G27" i="18"/>
  <c r="H27" i="18"/>
  <c r="I27" i="18"/>
  <c r="J27" i="18"/>
  <c r="K27" i="18"/>
  <c r="L27" i="18"/>
  <c r="M27" i="18"/>
  <c r="N27" i="18"/>
  <c r="O27" i="18"/>
  <c r="P27" i="18"/>
  <c r="Q27" i="18"/>
  <c r="R27" i="18"/>
  <c r="S27" i="18"/>
  <c r="T27" i="18"/>
  <c r="U27" i="18"/>
  <c r="C30" i="18"/>
  <c r="D30" i="18"/>
  <c r="E30" i="18"/>
  <c r="F30" i="18"/>
  <c r="G30" i="18"/>
  <c r="H30" i="18"/>
  <c r="I30" i="18"/>
  <c r="J30" i="18"/>
  <c r="K30" i="18"/>
  <c r="L30" i="18"/>
  <c r="M30" i="18"/>
  <c r="N30" i="18"/>
  <c r="O30" i="18"/>
  <c r="P30" i="18"/>
  <c r="Q30" i="18"/>
  <c r="R30" i="18"/>
  <c r="S30" i="18"/>
  <c r="T30" i="18"/>
  <c r="U30" i="18"/>
  <c r="C31" i="18"/>
  <c r="D31" i="18"/>
  <c r="E31" i="18"/>
  <c r="F31" i="18"/>
  <c r="G31" i="18"/>
  <c r="H31" i="18"/>
  <c r="I31" i="18"/>
  <c r="J31" i="18"/>
  <c r="K31" i="18"/>
  <c r="L31" i="18"/>
  <c r="M31" i="18"/>
  <c r="N31" i="18"/>
  <c r="O31" i="18"/>
  <c r="P31" i="18"/>
  <c r="Q31" i="18"/>
  <c r="R31" i="18"/>
  <c r="S31" i="18"/>
  <c r="T31" i="18"/>
  <c r="U31" i="18"/>
  <c r="Q6" i="10"/>
  <c r="R6" i="10"/>
  <c r="S6" i="10"/>
  <c r="T6" i="10"/>
  <c r="U6" i="10"/>
  <c r="V6" i="10"/>
  <c r="W6" i="10"/>
  <c r="X6" i="10"/>
  <c r="Y6" i="10"/>
  <c r="Z6" i="10"/>
  <c r="AA6" i="10"/>
  <c r="AB6" i="10"/>
  <c r="AC6" i="10"/>
  <c r="AD6" i="10"/>
  <c r="AE6" i="10"/>
  <c r="AF6" i="10"/>
  <c r="AG6" i="10"/>
  <c r="AH6" i="10"/>
  <c r="AI6" i="10"/>
  <c r="Q7" i="10"/>
  <c r="R7" i="10"/>
  <c r="S7" i="10"/>
  <c r="T7" i="10"/>
  <c r="U7" i="10"/>
  <c r="V7" i="10"/>
  <c r="W7" i="10"/>
  <c r="X7" i="10"/>
  <c r="Y7" i="10"/>
  <c r="Z7" i="10"/>
  <c r="AA7" i="10"/>
  <c r="AB7" i="10"/>
  <c r="AC7" i="10"/>
  <c r="AD7" i="10"/>
  <c r="AE7" i="10"/>
  <c r="AF7" i="10"/>
  <c r="AG7" i="10"/>
  <c r="AH7" i="10"/>
  <c r="AI7" i="10"/>
  <c r="Q11" i="10"/>
  <c r="R11" i="10"/>
  <c r="S11" i="10"/>
  <c r="T11" i="10"/>
  <c r="U11" i="10"/>
  <c r="V11" i="10"/>
  <c r="W11" i="10"/>
  <c r="X11" i="10"/>
  <c r="Y11" i="10"/>
  <c r="Z11" i="10"/>
  <c r="AA11" i="10"/>
  <c r="AB11" i="10"/>
  <c r="AC11" i="10"/>
  <c r="AD11" i="10"/>
  <c r="AE11" i="10"/>
  <c r="AF11" i="10"/>
  <c r="AG11" i="10"/>
  <c r="AH11" i="10"/>
  <c r="AI11" i="10"/>
  <c r="L15" i="10"/>
  <c r="M15" i="10"/>
  <c r="N15" i="10"/>
  <c r="O15" i="10"/>
  <c r="P15" i="10"/>
  <c r="Q15" i="10"/>
  <c r="R15" i="10"/>
  <c r="S15" i="10"/>
  <c r="T15" i="10"/>
  <c r="L16" i="10"/>
  <c r="M16" i="10"/>
  <c r="N16" i="10"/>
  <c r="O16" i="10"/>
  <c r="P16" i="10"/>
  <c r="Q16" i="10"/>
  <c r="R16" i="10"/>
  <c r="S16" i="10"/>
  <c r="T16"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Q26" i="10"/>
  <c r="R26" i="10"/>
  <c r="S26" i="10"/>
  <c r="T26" i="10"/>
  <c r="U26" i="10"/>
  <c r="V26" i="10"/>
  <c r="W26" i="10"/>
  <c r="X26" i="10"/>
  <c r="Y26" i="10"/>
  <c r="Z26" i="10"/>
  <c r="AA26" i="10"/>
  <c r="AB26" i="10"/>
  <c r="AC26" i="10"/>
  <c r="AD26" i="10"/>
  <c r="AE26" i="10"/>
  <c r="AF26" i="10"/>
  <c r="AG26" i="10"/>
  <c r="AH26" i="10"/>
  <c r="AI26" i="10"/>
  <c r="Q27" i="10"/>
  <c r="R27" i="10"/>
  <c r="S27" i="10"/>
  <c r="T27" i="10"/>
  <c r="U27" i="10"/>
  <c r="V27" i="10"/>
  <c r="W27" i="10"/>
  <c r="X27" i="10"/>
  <c r="Y27" i="10"/>
  <c r="Z27" i="10"/>
  <c r="AA27" i="10"/>
  <c r="AB27" i="10"/>
  <c r="AC27" i="10"/>
  <c r="AD27" i="10"/>
  <c r="AE27" i="10"/>
  <c r="AF27" i="10"/>
  <c r="AG27" i="10"/>
  <c r="AH27" i="10"/>
  <c r="AI27" i="10"/>
  <c r="O29" i="10"/>
  <c r="Q29" i="10"/>
  <c r="R29" i="10"/>
  <c r="S29" i="10"/>
  <c r="T29" i="10"/>
  <c r="U29" i="10"/>
  <c r="V29" i="10"/>
  <c r="W29" i="10"/>
  <c r="X29" i="10"/>
  <c r="Y29" i="10"/>
  <c r="Z29" i="10"/>
  <c r="AA29" i="10"/>
  <c r="AB29" i="10"/>
  <c r="AC29" i="10"/>
  <c r="AD29" i="10"/>
  <c r="AE29" i="10"/>
  <c r="AF29" i="10"/>
  <c r="AG29" i="10"/>
  <c r="AH29" i="10"/>
  <c r="AI29" i="10"/>
  <c r="E30" i="10"/>
  <c r="F30" i="10"/>
  <c r="G30" i="10"/>
  <c r="H30" i="10"/>
  <c r="E31" i="10"/>
  <c r="F31" i="10"/>
  <c r="G31" i="10"/>
  <c r="H31" i="10"/>
  <c r="O31" i="10"/>
  <c r="Q31" i="10"/>
  <c r="R31" i="10"/>
  <c r="S31" i="10"/>
  <c r="T31" i="10"/>
  <c r="U31" i="10"/>
  <c r="V31" i="10"/>
  <c r="W31" i="10"/>
  <c r="X31" i="10"/>
  <c r="Y31" i="10"/>
  <c r="Z31" i="10"/>
  <c r="AA31" i="10"/>
  <c r="AB31" i="10"/>
  <c r="AC31" i="10"/>
  <c r="AD31" i="10"/>
  <c r="AE31" i="10"/>
  <c r="AF31" i="10"/>
  <c r="AG31" i="10"/>
  <c r="AH31" i="10"/>
  <c r="AI31" i="10"/>
  <c r="C33" i="10"/>
  <c r="E33" i="10"/>
  <c r="Q36" i="10"/>
  <c r="R36" i="10"/>
  <c r="S36" i="10"/>
  <c r="T36" i="10"/>
  <c r="U36" i="10"/>
  <c r="V36" i="10"/>
  <c r="W36" i="10"/>
  <c r="X36" i="10"/>
  <c r="Y36" i="10"/>
  <c r="Z36" i="10"/>
  <c r="AA36" i="10"/>
  <c r="AB36" i="10"/>
  <c r="AC36" i="10"/>
  <c r="AD36" i="10"/>
  <c r="AE36" i="10"/>
  <c r="AF36" i="10"/>
  <c r="AG36" i="10"/>
  <c r="AH36" i="10"/>
  <c r="AI36" i="10"/>
  <c r="Q37" i="10"/>
  <c r="R37" i="10"/>
  <c r="S37" i="10"/>
  <c r="T37" i="10"/>
  <c r="U37" i="10"/>
  <c r="V37" i="10"/>
  <c r="W37" i="10"/>
  <c r="X37" i="10"/>
  <c r="Y37" i="10"/>
  <c r="Z37" i="10"/>
  <c r="AA37" i="10"/>
  <c r="AB37" i="10"/>
  <c r="AC37" i="10"/>
  <c r="AD37" i="10"/>
  <c r="AE37" i="10"/>
  <c r="AF37" i="10"/>
  <c r="AG37" i="10"/>
  <c r="AH37" i="10"/>
  <c r="AI37" i="10"/>
  <c r="Q41" i="10"/>
  <c r="R41" i="10"/>
  <c r="S41" i="10"/>
  <c r="T41" i="10"/>
  <c r="U41" i="10"/>
  <c r="V41" i="10"/>
  <c r="W41" i="10"/>
  <c r="X41" i="10"/>
  <c r="Y41" i="10"/>
  <c r="Z41" i="10"/>
  <c r="AA41" i="10"/>
  <c r="AB41" i="10"/>
  <c r="AC41" i="10"/>
  <c r="AD41" i="10"/>
  <c r="AE41" i="10"/>
  <c r="AF41" i="10"/>
  <c r="AG41" i="10"/>
  <c r="AH41" i="10"/>
  <c r="AI41" i="10"/>
  <c r="D22" i="9"/>
  <c r="E22" i="9"/>
  <c r="F22" i="9"/>
  <c r="G22" i="9"/>
  <c r="H22" i="9"/>
  <c r="I22" i="9"/>
  <c r="J22" i="9"/>
  <c r="E24" i="9"/>
  <c r="F24" i="9"/>
  <c r="G24" i="9"/>
  <c r="H24" i="9"/>
  <c r="I24" i="9"/>
  <c r="J24" i="9"/>
  <c r="K24" i="9"/>
  <c r="L24" i="9"/>
  <c r="M24" i="9"/>
  <c r="N24" i="9"/>
  <c r="O24" i="9"/>
  <c r="P24" i="9"/>
  <c r="Q24" i="9"/>
  <c r="R24" i="9"/>
  <c r="S24" i="9"/>
  <c r="T24" i="9"/>
  <c r="U24" i="9"/>
  <c r="V24" i="9"/>
  <c r="W24" i="9"/>
  <c r="X24" i="9"/>
  <c r="Y24" i="9"/>
  <c r="Z24" i="9"/>
  <c r="AA24" i="9"/>
  <c r="D25" i="9"/>
  <c r="E25" i="9"/>
  <c r="F25" i="9"/>
  <c r="G25" i="9"/>
  <c r="H25" i="9"/>
  <c r="I25" i="9"/>
  <c r="J25" i="9"/>
  <c r="K25" i="9"/>
  <c r="L25" i="9"/>
  <c r="M25" i="9"/>
  <c r="N25" i="9"/>
  <c r="O25" i="9"/>
  <c r="P25" i="9"/>
  <c r="Q25" i="9"/>
  <c r="R25" i="9"/>
  <c r="S25" i="9"/>
  <c r="T25" i="9"/>
  <c r="U25" i="9"/>
  <c r="V25" i="9"/>
  <c r="W25" i="9"/>
  <c r="X25" i="9"/>
  <c r="Y25" i="9"/>
  <c r="Z25" i="9"/>
  <c r="AA25" i="9"/>
  <c r="D26" i="9"/>
  <c r="E26" i="9"/>
  <c r="F26" i="9"/>
  <c r="G26" i="9"/>
  <c r="H26" i="9"/>
  <c r="I26" i="9"/>
  <c r="J26" i="9"/>
  <c r="K26" i="9"/>
  <c r="L26" i="9"/>
  <c r="M26" i="9"/>
  <c r="N26" i="9"/>
  <c r="O26" i="9"/>
  <c r="P26" i="9"/>
  <c r="Q26" i="9"/>
  <c r="R26" i="9"/>
  <c r="S26" i="9"/>
  <c r="T26" i="9"/>
  <c r="U26" i="9"/>
  <c r="V26" i="9"/>
  <c r="W26" i="9"/>
  <c r="X26" i="9"/>
  <c r="Y26" i="9"/>
  <c r="Z26" i="9"/>
  <c r="AA26" i="9"/>
  <c r="D27" i="9"/>
  <c r="E27" i="9"/>
  <c r="F27" i="9"/>
  <c r="G27" i="9"/>
  <c r="H27" i="9"/>
  <c r="I27" i="9"/>
  <c r="J27" i="9"/>
  <c r="K27" i="9"/>
  <c r="L27" i="9"/>
  <c r="M27" i="9"/>
  <c r="N27" i="9"/>
  <c r="O27" i="9"/>
  <c r="P27" i="9"/>
  <c r="Q27" i="9"/>
  <c r="R27" i="9"/>
  <c r="S27" i="9"/>
  <c r="T27" i="9"/>
  <c r="U27" i="9"/>
  <c r="V27" i="9"/>
  <c r="W27" i="9"/>
  <c r="X27" i="9"/>
  <c r="Y27" i="9"/>
  <c r="Z27" i="9"/>
  <c r="AA27" i="9"/>
  <c r="I8" i="13"/>
  <c r="J8" i="13"/>
  <c r="K8" i="13"/>
  <c r="L8" i="13"/>
  <c r="M8" i="13"/>
  <c r="N8" i="13"/>
  <c r="O8" i="13"/>
  <c r="P8" i="13"/>
  <c r="Q8" i="13"/>
  <c r="R8" i="13"/>
  <c r="S8" i="13"/>
  <c r="T8" i="13"/>
  <c r="U8" i="13"/>
  <c r="V8" i="13"/>
  <c r="W8" i="13"/>
  <c r="X8" i="13"/>
  <c r="Y8" i="13"/>
  <c r="Z8" i="13"/>
  <c r="AA8" i="13"/>
  <c r="I9" i="13"/>
  <c r="J9" i="13"/>
  <c r="K9" i="13"/>
  <c r="L9" i="13"/>
  <c r="M9" i="13"/>
  <c r="N9" i="13"/>
  <c r="O9" i="13"/>
  <c r="P9" i="13"/>
  <c r="Q9" i="13"/>
  <c r="R9" i="13"/>
  <c r="S9" i="13"/>
  <c r="T9" i="13"/>
  <c r="U9" i="13"/>
  <c r="V9" i="13"/>
  <c r="W9" i="13"/>
  <c r="X9" i="13"/>
  <c r="Y9" i="13"/>
  <c r="Z9" i="13"/>
  <c r="AA9" i="13"/>
  <c r="I11" i="13"/>
  <c r="J11" i="13"/>
  <c r="K11" i="13"/>
  <c r="L11" i="13"/>
  <c r="M11" i="13"/>
  <c r="N11" i="13"/>
  <c r="O11" i="13"/>
  <c r="P11" i="13"/>
  <c r="Q11" i="13"/>
  <c r="R11" i="13"/>
  <c r="S11" i="13"/>
  <c r="T11" i="13"/>
  <c r="U11" i="13"/>
  <c r="V11" i="13"/>
  <c r="W11" i="13"/>
  <c r="X11" i="13"/>
  <c r="Y11" i="13"/>
  <c r="Z11" i="13"/>
  <c r="AA11" i="13"/>
  <c r="I12" i="13"/>
  <c r="J12" i="13"/>
  <c r="K12" i="13"/>
  <c r="L12" i="13"/>
  <c r="M12" i="13"/>
  <c r="N12" i="13"/>
  <c r="O12" i="13"/>
  <c r="P12" i="13"/>
  <c r="Q12" i="13"/>
  <c r="R12" i="13"/>
  <c r="S12" i="13"/>
  <c r="T12" i="13"/>
  <c r="U12" i="13"/>
  <c r="V12" i="13"/>
  <c r="W12" i="13"/>
  <c r="X12" i="13"/>
  <c r="Y12" i="13"/>
  <c r="Z12" i="13"/>
  <c r="AA12" i="13"/>
  <c r="I14" i="13"/>
  <c r="J14" i="13"/>
  <c r="K14" i="13"/>
  <c r="L14" i="13"/>
  <c r="M14" i="13"/>
  <c r="N14" i="13"/>
  <c r="O14" i="13"/>
  <c r="P14" i="13"/>
  <c r="Q14" i="13"/>
  <c r="R14" i="13"/>
  <c r="S14" i="13"/>
  <c r="T14" i="13"/>
  <c r="U14" i="13"/>
  <c r="V14" i="13"/>
  <c r="W14" i="13"/>
  <c r="X14" i="13"/>
  <c r="Y14" i="13"/>
  <c r="Z14" i="13"/>
  <c r="AA14" i="13"/>
  <c r="I19" i="13"/>
  <c r="J19" i="13"/>
  <c r="K19" i="13"/>
  <c r="L19" i="13"/>
  <c r="M19" i="13"/>
  <c r="N19" i="13"/>
  <c r="O19" i="13"/>
  <c r="P19" i="13"/>
  <c r="Q19" i="13"/>
  <c r="R19" i="13"/>
  <c r="S19" i="13"/>
  <c r="T19" i="13"/>
  <c r="U19" i="13"/>
  <c r="V19" i="13"/>
  <c r="W19" i="13"/>
  <c r="X19" i="13"/>
  <c r="Y19" i="13"/>
  <c r="Z19" i="13"/>
  <c r="AA19" i="13"/>
  <c r="I20" i="13"/>
  <c r="C23" i="13"/>
  <c r="Q5" i="7"/>
  <c r="R5" i="7"/>
  <c r="S5" i="7"/>
  <c r="T5" i="7"/>
  <c r="U5" i="7"/>
  <c r="V5" i="7"/>
  <c r="W5" i="7"/>
  <c r="X5" i="7"/>
  <c r="Y5" i="7"/>
  <c r="Z5" i="7"/>
  <c r="AA5" i="7"/>
  <c r="AB5" i="7"/>
  <c r="AC5" i="7"/>
  <c r="AD5" i="7"/>
  <c r="AE5" i="7"/>
  <c r="AF5" i="7"/>
  <c r="AG5" i="7"/>
  <c r="AH5" i="7"/>
  <c r="AI5" i="7"/>
  <c r="Q6" i="7"/>
  <c r="R6" i="7"/>
  <c r="S6" i="7"/>
  <c r="T6" i="7"/>
  <c r="U6" i="7"/>
  <c r="V6" i="7"/>
  <c r="W6" i="7"/>
  <c r="X6" i="7"/>
  <c r="Y6" i="7"/>
  <c r="Z6" i="7"/>
  <c r="AA6" i="7"/>
  <c r="AB6" i="7"/>
  <c r="AC6" i="7"/>
  <c r="AD6" i="7"/>
  <c r="AE6" i="7"/>
  <c r="AF6" i="7"/>
  <c r="AG6" i="7"/>
  <c r="AH6" i="7"/>
  <c r="AI6" i="7"/>
  <c r="G7" i="7"/>
  <c r="H7" i="7"/>
  <c r="I7" i="7"/>
  <c r="J7" i="7"/>
  <c r="K7" i="7"/>
  <c r="L7" i="7"/>
  <c r="M7" i="7"/>
  <c r="N7" i="7"/>
  <c r="O7" i="7"/>
  <c r="P7" i="7"/>
  <c r="Q7" i="7"/>
  <c r="R7" i="7"/>
  <c r="S7" i="7"/>
  <c r="T7" i="7"/>
  <c r="U7" i="7"/>
  <c r="V7" i="7"/>
  <c r="W7" i="7"/>
  <c r="X7" i="7"/>
  <c r="Y7" i="7"/>
  <c r="Z7" i="7"/>
  <c r="AA7" i="7"/>
  <c r="AB7" i="7"/>
  <c r="AC7" i="7"/>
  <c r="AD7" i="7"/>
  <c r="AE7" i="7"/>
  <c r="AF7" i="7"/>
  <c r="AG7" i="7"/>
  <c r="AH7" i="7"/>
  <c r="AI7" i="7"/>
  <c r="G8" i="7"/>
  <c r="H8" i="7"/>
  <c r="I8" i="7"/>
  <c r="J8" i="7"/>
  <c r="K8" i="7"/>
  <c r="L8" i="7"/>
  <c r="M8" i="7"/>
  <c r="N8" i="7"/>
  <c r="O8" i="7"/>
  <c r="P8" i="7"/>
  <c r="Q8" i="7"/>
  <c r="R8" i="7"/>
  <c r="S8" i="7"/>
  <c r="T8" i="7"/>
  <c r="U8" i="7"/>
  <c r="V8" i="7"/>
  <c r="W8" i="7"/>
  <c r="X8" i="7"/>
  <c r="Y8" i="7"/>
  <c r="Z8" i="7"/>
  <c r="AA8" i="7"/>
  <c r="AB8" i="7"/>
  <c r="AC8" i="7"/>
  <c r="AD8" i="7"/>
  <c r="AE8" i="7"/>
  <c r="AF8" i="7"/>
  <c r="AG8" i="7"/>
  <c r="AH8" i="7"/>
  <c r="AI8" i="7"/>
  <c r="H10" i="7"/>
  <c r="I10" i="7"/>
  <c r="J10" i="7"/>
  <c r="K10" i="7"/>
  <c r="L10" i="7"/>
  <c r="M10" i="7"/>
  <c r="N10" i="7"/>
  <c r="O10" i="7"/>
  <c r="P10" i="7"/>
  <c r="Q10" i="7"/>
  <c r="R10" i="7"/>
  <c r="S10" i="7"/>
  <c r="T10" i="7"/>
  <c r="U10" i="7"/>
  <c r="V10" i="7"/>
  <c r="W10" i="7"/>
  <c r="X10" i="7"/>
  <c r="Y10" i="7"/>
  <c r="Z10" i="7"/>
  <c r="AA10" i="7"/>
  <c r="AB10" i="7"/>
  <c r="AC10" i="7"/>
  <c r="AD10" i="7"/>
  <c r="AE10" i="7"/>
  <c r="AF10" i="7"/>
  <c r="AG10" i="7"/>
  <c r="AH10" i="7"/>
  <c r="AI10" i="7"/>
  <c r="G11" i="7"/>
  <c r="H11" i="7"/>
  <c r="I11" i="7"/>
  <c r="J11" i="7"/>
  <c r="K11" i="7"/>
  <c r="L11" i="7"/>
  <c r="M11" i="7"/>
  <c r="N11" i="7"/>
  <c r="O11" i="7"/>
  <c r="P11" i="7"/>
  <c r="Q11" i="7"/>
  <c r="R11" i="7"/>
  <c r="S11" i="7"/>
  <c r="T11" i="7"/>
  <c r="U11" i="7"/>
  <c r="V11" i="7"/>
  <c r="W11" i="7"/>
  <c r="X11" i="7"/>
  <c r="Y11" i="7"/>
  <c r="Z11" i="7"/>
  <c r="AA11" i="7"/>
  <c r="AB11" i="7"/>
  <c r="AC11" i="7"/>
  <c r="AD11" i="7"/>
  <c r="AE11" i="7"/>
  <c r="AF11" i="7"/>
  <c r="AG11" i="7"/>
  <c r="AH11" i="7"/>
  <c r="AI11" i="7"/>
  <c r="G12" i="7"/>
  <c r="H12" i="7"/>
  <c r="I12" i="7"/>
  <c r="J12" i="7"/>
  <c r="K12" i="7"/>
  <c r="L12" i="7"/>
  <c r="M12" i="7"/>
  <c r="N12" i="7"/>
  <c r="O12" i="7"/>
  <c r="P12" i="7"/>
  <c r="Q12" i="7"/>
  <c r="R12" i="7"/>
  <c r="S12" i="7"/>
  <c r="T12" i="7"/>
  <c r="U12" i="7"/>
  <c r="V12" i="7"/>
  <c r="W12" i="7"/>
  <c r="X12" i="7"/>
  <c r="Y12" i="7"/>
  <c r="Z12" i="7"/>
  <c r="AA12" i="7"/>
  <c r="AB12" i="7"/>
  <c r="AC12" i="7"/>
  <c r="AD12" i="7"/>
  <c r="AE12" i="7"/>
  <c r="AF12" i="7"/>
  <c r="AG12" i="7"/>
  <c r="AH12" i="7"/>
  <c r="AI12" i="7"/>
  <c r="G13" i="7"/>
  <c r="H13" i="7"/>
  <c r="I13" i="7"/>
  <c r="J13" i="7"/>
  <c r="K13" i="7"/>
  <c r="L13" i="7"/>
  <c r="M13" i="7"/>
  <c r="N13" i="7"/>
  <c r="O13" i="7"/>
  <c r="P13" i="7"/>
  <c r="Q13" i="7"/>
  <c r="R13" i="7"/>
  <c r="S13" i="7"/>
  <c r="T13" i="7"/>
  <c r="U13" i="7"/>
  <c r="V13" i="7"/>
  <c r="W13" i="7"/>
  <c r="X13" i="7"/>
  <c r="Y13" i="7"/>
  <c r="Z13" i="7"/>
  <c r="AA13" i="7"/>
  <c r="AB13" i="7"/>
  <c r="AC13" i="7"/>
  <c r="AD13" i="7"/>
  <c r="AE13" i="7"/>
  <c r="AF13" i="7"/>
  <c r="AG13" i="7"/>
  <c r="AH13" i="7"/>
  <c r="AI13" i="7"/>
  <c r="G14" i="7"/>
  <c r="H14" i="7"/>
  <c r="I14" i="7"/>
  <c r="J14" i="7"/>
  <c r="K14" i="7"/>
  <c r="L14" i="7"/>
  <c r="M14" i="7"/>
  <c r="N14" i="7"/>
  <c r="O14" i="7"/>
  <c r="P14" i="7"/>
  <c r="Q14" i="7"/>
  <c r="R14" i="7"/>
  <c r="S14" i="7"/>
  <c r="T14" i="7"/>
  <c r="U14" i="7"/>
  <c r="V14" i="7"/>
  <c r="W14" i="7"/>
  <c r="X14" i="7"/>
  <c r="Y14" i="7"/>
  <c r="Z14" i="7"/>
  <c r="AA14" i="7"/>
  <c r="AB14" i="7"/>
  <c r="AC14" i="7"/>
  <c r="AD14" i="7"/>
  <c r="AE14" i="7"/>
  <c r="AF14" i="7"/>
  <c r="AG14" i="7"/>
  <c r="AH14" i="7"/>
  <c r="AI14" i="7"/>
  <c r="G18" i="7"/>
  <c r="H18" i="7"/>
  <c r="I18" i="7"/>
  <c r="J18" i="7"/>
  <c r="K18" i="7"/>
  <c r="L18" i="7"/>
  <c r="M18" i="7"/>
  <c r="N18" i="7"/>
  <c r="O18" i="7"/>
  <c r="P18" i="7"/>
  <c r="Q18" i="7"/>
  <c r="R18" i="7"/>
  <c r="S18" i="7"/>
  <c r="T18" i="7"/>
  <c r="U18" i="7"/>
  <c r="V18" i="7"/>
  <c r="W18" i="7"/>
  <c r="X18" i="7"/>
  <c r="Y18" i="7"/>
  <c r="Z18" i="7"/>
  <c r="AA18" i="7"/>
  <c r="AB18" i="7"/>
  <c r="AC18" i="7"/>
  <c r="AD18" i="7"/>
  <c r="AE18" i="7"/>
  <c r="AF18" i="7"/>
  <c r="AG18" i="7"/>
  <c r="AH18" i="7"/>
  <c r="AI18" i="7"/>
  <c r="Q19" i="7"/>
  <c r="R19" i="7"/>
  <c r="S19" i="7"/>
  <c r="T19" i="7"/>
  <c r="U19" i="7"/>
  <c r="V19" i="7"/>
  <c r="W19" i="7"/>
  <c r="X19" i="7"/>
  <c r="Y19" i="7"/>
  <c r="Z19" i="7"/>
  <c r="AA19" i="7"/>
  <c r="AB19" i="7"/>
  <c r="AC19" i="7"/>
  <c r="AD19" i="7"/>
  <c r="AE19" i="7"/>
  <c r="AF19" i="7"/>
  <c r="AG19" i="7"/>
  <c r="AH19" i="7"/>
  <c r="AI19"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G21" i="7"/>
  <c r="H21" i="7"/>
  <c r="I21" i="7"/>
  <c r="J21" i="7"/>
  <c r="K21" i="7"/>
  <c r="L21" i="7"/>
  <c r="M21" i="7"/>
  <c r="N21" i="7"/>
  <c r="O21" i="7"/>
  <c r="P21" i="7"/>
  <c r="Q21" i="7"/>
  <c r="R21" i="7"/>
  <c r="S21" i="7"/>
  <c r="T21" i="7"/>
  <c r="U21" i="7"/>
  <c r="V21" i="7"/>
  <c r="W21" i="7"/>
  <c r="X21" i="7"/>
  <c r="Y21" i="7"/>
  <c r="Z21" i="7"/>
  <c r="AA21" i="7"/>
  <c r="AB21" i="7"/>
  <c r="AC21" i="7"/>
  <c r="AD21" i="7"/>
  <c r="AE21" i="7"/>
  <c r="AF21" i="7"/>
  <c r="AG21" i="7"/>
  <c r="AH21" i="7"/>
  <c r="AI21" i="7"/>
  <c r="G23" i="7"/>
  <c r="H23" i="7"/>
  <c r="I23" i="7"/>
  <c r="J23" i="7"/>
  <c r="K23" i="7"/>
  <c r="L23" i="7"/>
  <c r="M23" i="7"/>
  <c r="N23" i="7"/>
  <c r="O23" i="7"/>
  <c r="P23" i="7"/>
  <c r="Q23" i="7"/>
  <c r="R23" i="7"/>
  <c r="S23" i="7"/>
  <c r="T23" i="7"/>
  <c r="U23" i="7"/>
  <c r="V23" i="7"/>
  <c r="W23" i="7"/>
  <c r="X23" i="7"/>
  <c r="Y23" i="7"/>
  <c r="Z23" i="7"/>
  <c r="AA23" i="7"/>
  <c r="AB23" i="7"/>
  <c r="AC23" i="7"/>
  <c r="AD23" i="7"/>
  <c r="AE23" i="7"/>
  <c r="AF23" i="7"/>
  <c r="AG23" i="7"/>
  <c r="AH23" i="7"/>
  <c r="AI23"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G25" i="7"/>
  <c r="H25" i="7"/>
  <c r="I25" i="7"/>
  <c r="J25" i="7"/>
  <c r="K25" i="7"/>
  <c r="L25" i="7"/>
  <c r="M25" i="7"/>
  <c r="N25" i="7"/>
  <c r="O25" i="7"/>
  <c r="P25" i="7"/>
  <c r="Q25" i="7"/>
  <c r="R25" i="7"/>
  <c r="S25" i="7"/>
  <c r="T25" i="7"/>
  <c r="U25" i="7"/>
  <c r="V25" i="7"/>
  <c r="W25" i="7"/>
  <c r="X25" i="7"/>
  <c r="Y25" i="7"/>
  <c r="Z25" i="7"/>
  <c r="AA25" i="7"/>
  <c r="AB25" i="7"/>
  <c r="AC25" i="7"/>
  <c r="AD25" i="7"/>
  <c r="AE25" i="7"/>
  <c r="AF25" i="7"/>
  <c r="AG25" i="7"/>
  <c r="AH25" i="7"/>
  <c r="AI25" i="7"/>
  <c r="N26" i="7"/>
  <c r="O26" i="7"/>
  <c r="P26" i="7"/>
  <c r="Q26" i="7"/>
  <c r="R26" i="7"/>
  <c r="S26" i="7"/>
  <c r="T26" i="7"/>
  <c r="U26" i="7"/>
  <c r="V26" i="7"/>
  <c r="W26" i="7"/>
  <c r="X26" i="7"/>
  <c r="Y26" i="7"/>
  <c r="Z26" i="7"/>
  <c r="AA26" i="7"/>
  <c r="AB26" i="7"/>
  <c r="AC26" i="7"/>
  <c r="AD26" i="7"/>
  <c r="AE26" i="7"/>
  <c r="AF26" i="7"/>
  <c r="AG26" i="7"/>
  <c r="AH26" i="7"/>
  <c r="AI26" i="7"/>
  <c r="G27" i="7"/>
  <c r="H27" i="7"/>
  <c r="I27" i="7"/>
  <c r="J27" i="7"/>
  <c r="K27" i="7"/>
  <c r="L27" i="7"/>
  <c r="M27" i="7"/>
  <c r="N27" i="7"/>
  <c r="O27" i="7"/>
  <c r="P27" i="7"/>
  <c r="Q27" i="7"/>
  <c r="R27" i="7"/>
  <c r="S27" i="7"/>
  <c r="T27" i="7"/>
  <c r="U27" i="7"/>
  <c r="V27" i="7"/>
  <c r="W27" i="7"/>
  <c r="X27" i="7"/>
  <c r="Y27" i="7"/>
  <c r="Z27" i="7"/>
  <c r="AA27" i="7"/>
  <c r="AB27" i="7"/>
  <c r="AC27" i="7"/>
  <c r="AD27" i="7"/>
  <c r="AE27" i="7"/>
  <c r="AF27" i="7"/>
  <c r="AG27" i="7"/>
  <c r="AH27" i="7"/>
  <c r="AI27" i="7"/>
  <c r="G28" i="7"/>
  <c r="H28" i="7"/>
  <c r="I28" i="7"/>
  <c r="J28" i="7"/>
  <c r="K28" i="7"/>
  <c r="L28" i="7"/>
  <c r="M28" i="7"/>
  <c r="N28" i="7"/>
  <c r="O28" i="7"/>
  <c r="P28" i="7"/>
  <c r="Q28" i="7"/>
  <c r="R28" i="7"/>
  <c r="S28" i="7"/>
  <c r="T28" i="7"/>
  <c r="U28" i="7"/>
  <c r="V28" i="7"/>
  <c r="W28" i="7"/>
  <c r="X28" i="7"/>
  <c r="Y28" i="7"/>
  <c r="Z28" i="7"/>
  <c r="AA28" i="7"/>
  <c r="AB28" i="7"/>
  <c r="AC28" i="7"/>
  <c r="AD28" i="7"/>
  <c r="AE28" i="7"/>
  <c r="AF28" i="7"/>
  <c r="AG28" i="7"/>
  <c r="AH28" i="7"/>
  <c r="AI28"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O31" i="7"/>
  <c r="Q31" i="7"/>
  <c r="R31" i="7"/>
  <c r="S31" i="7"/>
  <c r="T31" i="7"/>
  <c r="U31" i="7"/>
  <c r="V31" i="7"/>
  <c r="W31" i="7"/>
  <c r="X31" i="7"/>
  <c r="Y31" i="7"/>
  <c r="Z31" i="7"/>
  <c r="AA31" i="7"/>
  <c r="AB31" i="7"/>
  <c r="AC31" i="7"/>
  <c r="AD31" i="7"/>
  <c r="AE31" i="7"/>
  <c r="AF31" i="7"/>
  <c r="AG31" i="7"/>
  <c r="AH31" i="7"/>
  <c r="AI31" i="7"/>
</calcChain>
</file>

<file path=xl/comments1.xml><?xml version="1.0" encoding="utf-8"?>
<comments xmlns="http://schemas.openxmlformats.org/spreadsheetml/2006/main">
  <authors>
    <author>Author</author>
  </authors>
  <commentList>
    <comment ref="E16" authorId="0" shapeId="0">
      <text>
        <r>
          <rPr>
            <b/>
            <sz val="9"/>
            <color indexed="81"/>
            <rFont val="Tahoma"/>
            <family val="2"/>
          </rPr>
          <t>Author:</t>
        </r>
        <r>
          <rPr>
            <sz val="9"/>
            <color indexed="81"/>
            <rFont val="Tahoma"/>
            <family val="2"/>
          </rPr>
          <t xml:space="preserve">
Additional 3 months revenue earned</t>
        </r>
      </text>
    </comment>
  </commentList>
</comments>
</file>

<file path=xl/comments2.xml><?xml version="1.0" encoding="utf-8"?>
<comments xmlns="http://schemas.openxmlformats.org/spreadsheetml/2006/main">
  <authors>
    <author>Author</author>
  </authors>
  <commentList>
    <comment ref="B4" authorId="0" shapeId="0">
      <text>
        <r>
          <rPr>
            <sz val="11"/>
            <color rgb="FF000000"/>
            <rFont val="Calibri"/>
            <family val="2"/>
          </rPr>
          <t>YG:
Applicable year if 09-10, WPI of 6 Jan 09 to be taken i.e. on that date, WPI of Dec 08 was available.</t>
        </r>
      </text>
    </comment>
  </commentList>
</comments>
</file>

<file path=xl/sharedStrings.xml><?xml version="1.0" encoding="utf-8"?>
<sst xmlns="http://schemas.openxmlformats.org/spreadsheetml/2006/main" count="2902" uniqueCount="476">
  <si>
    <t>Project Timelines</t>
  </si>
  <si>
    <t>Quarter Ending</t>
  </si>
  <si>
    <t>FY Ending</t>
  </si>
  <si>
    <t>Finanial Closure</t>
  </si>
  <si>
    <t>Start of construction</t>
  </si>
  <si>
    <t>months</t>
  </si>
  <si>
    <t>years</t>
  </si>
  <si>
    <t xml:space="preserve">COD </t>
  </si>
  <si>
    <t>Concession Period</t>
  </si>
  <si>
    <t>Concession End Date</t>
  </si>
  <si>
    <t>Project Cost (Rs. Cr)</t>
  </si>
  <si>
    <t>Total</t>
  </si>
  <si>
    <t>Finance charges</t>
  </si>
  <si>
    <t>Interest during construction</t>
  </si>
  <si>
    <t>Total Cost</t>
  </si>
  <si>
    <t>Means of finance (Rs. Crore)</t>
  </si>
  <si>
    <t>Debt</t>
  </si>
  <si>
    <t>Equity</t>
  </si>
  <si>
    <t>Upfront Equity</t>
  </si>
  <si>
    <t>Debt Terms</t>
  </si>
  <si>
    <t>Date of first drawdown</t>
  </si>
  <si>
    <t>Moratorium from COD</t>
  </si>
  <si>
    <t>Moratorium end date</t>
  </si>
  <si>
    <t>Repayment start date</t>
  </si>
  <si>
    <t>Repayment period</t>
  </si>
  <si>
    <t>Number of repayments</t>
  </si>
  <si>
    <t>quarters</t>
  </si>
  <si>
    <t>Repayment end date</t>
  </si>
  <si>
    <t>Door to door tenor</t>
  </si>
  <si>
    <t>Location</t>
  </si>
  <si>
    <t>Type</t>
  </si>
  <si>
    <t>SH-10</t>
  </si>
  <si>
    <t>Equity support</t>
  </si>
  <si>
    <t>Earthworks</t>
  </si>
  <si>
    <t>Base &amp; Sub base</t>
  </si>
  <si>
    <t>Bituminous Works</t>
  </si>
  <si>
    <t>Culverts</t>
  </si>
  <si>
    <t>Bridges</t>
  </si>
  <si>
    <t>Drains</t>
  </si>
  <si>
    <t>Road Furniture and Other Items</t>
  </si>
  <si>
    <t>Construction cost</t>
  </si>
  <si>
    <t>Toll Booths</t>
  </si>
  <si>
    <t>Shifting of utilities</t>
  </si>
  <si>
    <t>Contingencies</t>
  </si>
  <si>
    <t>Add for I/C</t>
  </si>
  <si>
    <t>Total Grant</t>
  </si>
  <si>
    <t>Rs. Crore</t>
  </si>
  <si>
    <t>Equity Support</t>
  </si>
  <si>
    <t>O&amp;M Support</t>
  </si>
  <si>
    <t>Depreciation</t>
  </si>
  <si>
    <t>Companies Act</t>
  </si>
  <si>
    <t>Maximum depreciable value</t>
  </si>
  <si>
    <t>IT (WDV)</t>
  </si>
  <si>
    <t>Tax Assumptions</t>
  </si>
  <si>
    <t>Corporate Tax Rate - Base</t>
  </si>
  <si>
    <t>MAT Rate - Base</t>
  </si>
  <si>
    <t>Income Tax surcharge</t>
  </si>
  <si>
    <t>Education Cess</t>
  </si>
  <si>
    <t>Corporate Tax Rate - Effective</t>
  </si>
  <si>
    <t>MAT Rate - Effective</t>
  </si>
  <si>
    <t>80IA Benefit Available</t>
  </si>
  <si>
    <t>LCV</t>
  </si>
  <si>
    <t>MAV</t>
  </si>
  <si>
    <t>Through Traffic</t>
  </si>
  <si>
    <t>Local Pass</t>
  </si>
  <si>
    <t>Return Pass</t>
  </si>
  <si>
    <t>Monthly Pass</t>
  </si>
  <si>
    <t>Year</t>
  </si>
  <si>
    <t>Standard Bus</t>
  </si>
  <si>
    <t>Mini Bus</t>
  </si>
  <si>
    <t>Car/Jeep/Van</t>
  </si>
  <si>
    <t>Two Axle Trucks</t>
  </si>
  <si>
    <t>Three Axle Trucks</t>
  </si>
  <si>
    <t>TP-I</t>
  </si>
  <si>
    <t>TP-II</t>
  </si>
  <si>
    <t>TP-III</t>
  </si>
  <si>
    <t>TP-IV</t>
  </si>
  <si>
    <t>PCU Equivalent</t>
  </si>
  <si>
    <t>Toll Fee - Round Trip</t>
  </si>
  <si>
    <t>Toll Fee Rounded to nearest</t>
  </si>
  <si>
    <t>Rupee</t>
  </si>
  <si>
    <t>Toll Fee - Monthly Pass</t>
  </si>
  <si>
    <t>Toll Growth Rate</t>
  </si>
  <si>
    <t>i.e. the WPI growth rate</t>
  </si>
  <si>
    <t>WPI Growth</t>
  </si>
  <si>
    <t>Impact of WPI on toll fee</t>
  </si>
  <si>
    <t>TOTAL</t>
  </si>
  <si>
    <t>Percentage of Traffic</t>
  </si>
  <si>
    <t>SUM</t>
  </si>
  <si>
    <t>Through</t>
  </si>
  <si>
    <t>km</t>
  </si>
  <si>
    <t>Toll Rates</t>
  </si>
  <si>
    <t>Tollable Traffic</t>
  </si>
  <si>
    <t>Appointed Date</t>
  </si>
  <si>
    <t xml:space="preserve">Construction Period </t>
  </si>
  <si>
    <t>End of construction</t>
  </si>
  <si>
    <t>EPC Cost</t>
  </si>
  <si>
    <t>Month Ending</t>
  </si>
  <si>
    <t>Qtr Ending</t>
  </si>
  <si>
    <t>Construction Month</t>
  </si>
  <si>
    <t>Quarterly Capex Phasing</t>
  </si>
  <si>
    <t>Interest During Construction</t>
  </si>
  <si>
    <t>Repayment Schedule</t>
  </si>
  <si>
    <t>Construction flag</t>
  </si>
  <si>
    <t>FY</t>
  </si>
  <si>
    <t>Quarterly Schedule</t>
  </si>
  <si>
    <t>Opening Loan</t>
  </si>
  <si>
    <t>Rs crore</t>
  </si>
  <si>
    <t>Addition</t>
  </si>
  <si>
    <t>Interest</t>
  </si>
  <si>
    <t>Repayment</t>
  </si>
  <si>
    <t>Closing Loan</t>
  </si>
  <si>
    <t>Annual Interest</t>
  </si>
  <si>
    <t>Annual Repayment</t>
  </si>
  <si>
    <t>Annual repayment Schedule</t>
  </si>
  <si>
    <t>DSCR</t>
  </si>
  <si>
    <t>Avg DSCR</t>
  </si>
  <si>
    <t>Minimum DSCR</t>
  </si>
  <si>
    <t>DSRA</t>
  </si>
  <si>
    <t>DSRA Requirement</t>
  </si>
  <si>
    <t>Annual  DSRA requirement</t>
  </si>
  <si>
    <t>Cash available</t>
  </si>
  <si>
    <t>Balance in DSRA account</t>
  </si>
  <si>
    <t>Transfer to (withdrawal from) DSRA account</t>
  </si>
  <si>
    <t>Balance Requirement</t>
  </si>
  <si>
    <t>Balance Equity</t>
  </si>
  <si>
    <t>Interest rate</t>
  </si>
  <si>
    <t>Days of operation</t>
  </si>
  <si>
    <t>Depreciation by SLM</t>
  </si>
  <si>
    <t>Asset Value</t>
  </si>
  <si>
    <t xml:space="preserve">Depreciation @ </t>
  </si>
  <si>
    <t>Opening balance</t>
  </si>
  <si>
    <t>Additions</t>
  </si>
  <si>
    <t>Gross Block</t>
  </si>
  <si>
    <t>Accumulated Deprication</t>
  </si>
  <si>
    <t>Net Block</t>
  </si>
  <si>
    <t>WIP</t>
  </si>
  <si>
    <t>Equipment</t>
  </si>
  <si>
    <t>Depreciation by WDV</t>
  </si>
  <si>
    <t>Revenue (Rs. Crore)</t>
  </si>
  <si>
    <t>Construction work</t>
  </si>
  <si>
    <t>Pre-operative expenses</t>
  </si>
  <si>
    <t>Annual Capex Phasing</t>
  </si>
  <si>
    <t>Construction Work</t>
  </si>
  <si>
    <t>TAXATION</t>
  </si>
  <si>
    <t>PBT</t>
  </si>
  <si>
    <t>Add: Accounting Depreciation</t>
  </si>
  <si>
    <t>Less: Tax Depreciation</t>
  </si>
  <si>
    <t>Adjusted PBT</t>
  </si>
  <si>
    <t>Opening Carried Forward losses</t>
  </si>
  <si>
    <t>Adjustments  against current profits</t>
  </si>
  <si>
    <t>Closing Carried Forward losses</t>
  </si>
  <si>
    <t>Profit for Taxation</t>
  </si>
  <si>
    <t>Sec80IA availed</t>
  </si>
  <si>
    <t>Corporate Tax</t>
  </si>
  <si>
    <t>MAT</t>
  </si>
  <si>
    <t>Tax Payable</t>
  </si>
  <si>
    <t>Effective Tax Rate</t>
  </si>
  <si>
    <t>Cummulativ Mat Paid</t>
  </si>
  <si>
    <t>Opening MAT Balalnce</t>
  </si>
  <si>
    <t>MAT Credit Lapsed</t>
  </si>
  <si>
    <t>MAT Credit Used</t>
  </si>
  <si>
    <t>MAT Credit Balance</t>
  </si>
  <si>
    <t>Net Tax Payable</t>
  </si>
  <si>
    <t>PROFIT &amp; LOSS STATEMENT</t>
  </si>
  <si>
    <t>No of days</t>
  </si>
  <si>
    <t>EBIDTA</t>
  </si>
  <si>
    <t>Tax</t>
  </si>
  <si>
    <t>PAT</t>
  </si>
  <si>
    <t>EBITDA margin</t>
  </si>
  <si>
    <t>PAT margin</t>
  </si>
  <si>
    <t>DSCR CALCULATION</t>
  </si>
  <si>
    <t>Inflow</t>
  </si>
  <si>
    <t>Outflow</t>
  </si>
  <si>
    <t>Debt repayment</t>
  </si>
  <si>
    <t>10 years</t>
  </si>
  <si>
    <t>Average DSCR</t>
  </si>
  <si>
    <t>PROJECT IRR</t>
  </si>
  <si>
    <t>Net</t>
  </si>
  <si>
    <t>IRR</t>
  </si>
  <si>
    <t>EQUITY IRR</t>
  </si>
  <si>
    <t>Dep</t>
  </si>
  <si>
    <t>Toll Revenue</t>
  </si>
  <si>
    <t>Total Income</t>
  </si>
  <si>
    <t>Total expenses</t>
  </si>
  <si>
    <t>Total Equity</t>
  </si>
  <si>
    <t>Allottment of soft costs</t>
  </si>
  <si>
    <t>Sec 80IA availed</t>
  </si>
  <si>
    <t>years after COD</t>
  </si>
  <si>
    <t>Sec 80 IA applicable for</t>
  </si>
  <si>
    <t>Rs lakh per km per annum</t>
  </si>
  <si>
    <t>per annum</t>
  </si>
  <si>
    <t>Operations &amp; Maintenance</t>
  </si>
  <si>
    <t>Number of Toll Plaza</t>
  </si>
  <si>
    <t>TP I</t>
  </si>
  <si>
    <t>TP II</t>
  </si>
  <si>
    <t>TP III</t>
  </si>
  <si>
    <t>TP IV</t>
  </si>
  <si>
    <t>Traffic Frequency</t>
  </si>
  <si>
    <t>Traffic Projection</t>
  </si>
  <si>
    <t>Total Revenue (Rs. Crore)</t>
  </si>
  <si>
    <t>Grant</t>
  </si>
  <si>
    <t>Annual increment in basic toll rates</t>
  </si>
  <si>
    <t>Local Traffic</t>
  </si>
  <si>
    <t>Trip Frequency - Round Trip</t>
  </si>
  <si>
    <t>Trip Frequency - Monthy pass</t>
  </si>
  <si>
    <t>PCU</t>
  </si>
  <si>
    <t>Amount (Rs. Crore)</t>
  </si>
  <si>
    <t>NPV (Rs. Crore)</t>
  </si>
  <si>
    <t>Year Ending</t>
  </si>
  <si>
    <t>Date of payment</t>
  </si>
  <si>
    <t>Calender Year</t>
  </si>
  <si>
    <t>Road Maintenance &amp; Admn Expense</t>
  </si>
  <si>
    <t>Toll Plaza Maintenance</t>
  </si>
  <si>
    <t>Rs. Lakh per toll plaza per annum</t>
  </si>
  <si>
    <t>Periodic Maintenance</t>
  </si>
  <si>
    <t>Insurance</t>
  </si>
  <si>
    <t>every</t>
  </si>
  <si>
    <t>Year of operation</t>
  </si>
  <si>
    <t>Insurance during operations</t>
  </si>
  <si>
    <t>Toll Rates - Crossing one toll plaza</t>
  </si>
  <si>
    <t>WPI  - FY 2007</t>
  </si>
  <si>
    <t>WPI  - FY 2010</t>
  </si>
  <si>
    <t>for Local traffic</t>
  </si>
  <si>
    <t>Toll Rates - Crossing two toll plaza</t>
  </si>
  <si>
    <t>Traffic from Aland to Ribbanpally</t>
  </si>
  <si>
    <t xml:space="preserve">Traffic from Ribbanpally to Aland  </t>
  </si>
  <si>
    <t>Total Tollable Traffic - As per Financial Year</t>
  </si>
  <si>
    <t>Tollable Traffic from Aland to Ribbanpally</t>
  </si>
  <si>
    <t>Tollable Traffic from Ribbanpally to Aland</t>
  </si>
  <si>
    <t>Traffic crossing only 1 toll plaza as a % of new traffic</t>
  </si>
  <si>
    <t>TP1</t>
  </si>
  <si>
    <t>TP2</t>
  </si>
  <si>
    <t>TP3</t>
  </si>
  <si>
    <t>TP4</t>
  </si>
  <si>
    <t>of total traffic</t>
  </si>
  <si>
    <t>Traffic crossing only 1 toll plaza from Aland to Ribbanpally - TP I</t>
  </si>
  <si>
    <t>Traffic crossing 2 toll plaza from Aland to Ribbanpally - TP I</t>
  </si>
  <si>
    <t>Traffic crossing 1 toll plaza from Aland to Ribbanpally - TP II</t>
  </si>
  <si>
    <t>Traffic crossing 2 toll plaza from Aland to Ribbanpally - TP II</t>
  </si>
  <si>
    <t>New Traffic from Aland to Ribbanpally - TP II</t>
  </si>
  <si>
    <t>New Traffic from Aland to Ribbanpally - TP III</t>
  </si>
  <si>
    <t>Traffic crossing 1 toll plaza from Aland to Ribbanpally - TP III</t>
  </si>
  <si>
    <t>Traffic crossing 2 toll plaza from Aland to Ribbanpally - TP III</t>
  </si>
  <si>
    <t>New Traffic from Aland to Ribbanpally - TP IV</t>
  </si>
  <si>
    <t>Traffic crossing 1 toll plaza from Aland to Ribbanpally - TP IV</t>
  </si>
  <si>
    <t>Traffic crossing 2 toll plaza from Aland to Ribbanpally - TP IV</t>
  </si>
  <si>
    <t>Tollable Traffic from Aland to Ribbanpally - TP I</t>
  </si>
  <si>
    <t>Tollable Traffic from Aland to Ribbanpally - TP II</t>
  </si>
  <si>
    <t>Tollable Traffic from Aland to Ribbanpally - TP III</t>
  </si>
  <si>
    <t>Tollable Traffic from Aland to Ribbanpally - TP IV</t>
  </si>
  <si>
    <t>Tollable Traffic from Ribbanpally to Aland - TP IV</t>
  </si>
  <si>
    <t>Traffic crossing only 1 toll plaza from Ribbanpally to Aland - TP IV</t>
  </si>
  <si>
    <t>Traffic crossing 2 toll plaza from Ribbanpally to Aland - TP IV</t>
  </si>
  <si>
    <t>Tollable Traffic from Ribbanpally to Aland - TP III</t>
  </si>
  <si>
    <t>Traffic crossing only 1 toll plaza from Ribbanpally to Aland - TP III</t>
  </si>
  <si>
    <t>Traffic crossing 2 toll plaza from Ribbanpally to Aland - TP III</t>
  </si>
  <si>
    <t>New Traffic from Ribbanpally to Aland - TP III</t>
  </si>
  <si>
    <t>Tollable Traffic from Ribbanpally to Aland - TP II</t>
  </si>
  <si>
    <t>New Traffic from Ribbanpally to Aland - TP II</t>
  </si>
  <si>
    <t>Traffic crossing only 1 toll plaza from Ribbanpally to Aland - TP II</t>
  </si>
  <si>
    <t>Traffic crossing 2 toll plaza from Ribbanpally to Aland - TP II</t>
  </si>
  <si>
    <t>Tollable Traffic from Ribbanpally to Aland - TP I</t>
  </si>
  <si>
    <t>New Traffic from Ribbanpally to Aland - TP I</t>
  </si>
  <si>
    <t>Traffic crossing only 1 toll plaza from Ribbanpally to Aland - TP I</t>
  </si>
  <si>
    <t>Traffic crossing 2 toll plaza from Ribbanpally to Aland - TP I</t>
  </si>
  <si>
    <t>Bothways traffic crossing 1 toll plza - TP I</t>
  </si>
  <si>
    <t>Bothways traffic crossing 1 toll plza - TP II</t>
  </si>
  <si>
    <t>Bothways traffic crossing 1 toll plza - TP IV</t>
  </si>
  <si>
    <t>Bothways traffic crossing 1 toll plza - TP III</t>
  </si>
  <si>
    <t>Bothways traffic crossing 2 toll plza - TP I</t>
  </si>
  <si>
    <t>Bothways traffic crossing 2 toll plza - TP IV</t>
  </si>
  <si>
    <t>Bothways traffic crossing 2 toll plza - TP III</t>
  </si>
  <si>
    <t>Bothways traffic crossing 2 toll plza - TP II</t>
  </si>
  <si>
    <t>Bothways tollable traffic crossing 1 toll plaza</t>
  </si>
  <si>
    <t>Bothways tollable traffic crossing 2 toll plaza</t>
  </si>
  <si>
    <t>Base Fee - Crossing 1 toll plaza</t>
  </si>
  <si>
    <t>Base Fee - Crossing 2 toll plaza</t>
  </si>
  <si>
    <t>Revenue (Rs. Crore) Crossing 1 toll plaza - TP I</t>
  </si>
  <si>
    <t>Revenue (Rs. Crore) Crossing 1 toll plaza - TP II</t>
  </si>
  <si>
    <t>Revenue (Rs. Crore) Crossing 1 toll plaza - TP III</t>
  </si>
  <si>
    <t>Revenue (Rs. Crore) Crossing 1 toll plaza - TP IV</t>
  </si>
  <si>
    <t>Revenue (Rs. Crore) Crossing 2 toll plaza - TP I</t>
  </si>
  <si>
    <t>Revenue (Rs. Crore) Crossing 2 toll plaza - TP II</t>
  </si>
  <si>
    <t>Revenue (Rs. Crore) Crossing 2 toll plaza - TP III</t>
  </si>
  <si>
    <t>Revenue (Rs. Crore) Crossing 2 toll plaza - TP IV</t>
  </si>
  <si>
    <t>Total Revenue (Rs. Crore) - TP I</t>
  </si>
  <si>
    <t>Total Revenue (Rs. Crore) - TP IV</t>
  </si>
  <si>
    <t>Total Revenue (Rs. Crore) - TP III</t>
  </si>
  <si>
    <t>Total Revenue (Rs. Crore) - TP II</t>
  </si>
  <si>
    <t>Rs.  for monthly pass based on 2010</t>
  </si>
  <si>
    <t>Rs.  for monthly pass based on 2007</t>
  </si>
  <si>
    <t>Rs.  for monthly pass based on 2012</t>
  </si>
  <si>
    <t>Preliminary expenses</t>
  </si>
  <si>
    <t>Major Maintenance Reserve</t>
  </si>
  <si>
    <t>Number of months of operation</t>
  </si>
  <si>
    <t>Yearly Reserve Creation req</t>
  </si>
  <si>
    <t>Balance Required in MMRA A/c</t>
  </si>
  <si>
    <t>Opening Balance in MMR Account</t>
  </si>
  <si>
    <t>Shortage / (Surplus)</t>
  </si>
  <si>
    <t>Cash Avaliable for transfer to MMR Account</t>
  </si>
  <si>
    <t>Closing Balance in MMR Account</t>
  </si>
  <si>
    <t>Less: Transfer to MMR</t>
  </si>
  <si>
    <t>Add: Transfer from MMR</t>
  </si>
  <si>
    <t>Transfer from MMR</t>
  </si>
  <si>
    <t>Transfer to MMR</t>
  </si>
  <si>
    <t>Annual DSRA Requirement</t>
  </si>
  <si>
    <t>Transfer to DSRA Account</t>
  </si>
  <si>
    <t>Cash Avaliable for transfer to DSRA Account</t>
  </si>
  <si>
    <t>Transfer from DSRA Account</t>
  </si>
  <si>
    <t>Closing Balance in DSRA Account</t>
  </si>
  <si>
    <t>Opening Balance</t>
  </si>
  <si>
    <t>Finance charges and preoperative expenses</t>
  </si>
  <si>
    <t>Preliminary Expenses</t>
  </si>
  <si>
    <t>Subtotal</t>
  </si>
  <si>
    <t>Hard cost</t>
  </si>
  <si>
    <t>TP - II</t>
  </si>
  <si>
    <t>TP - I</t>
  </si>
  <si>
    <t>TP - III</t>
  </si>
  <si>
    <t>TP - IV</t>
  </si>
  <si>
    <t>TRIP FREQUENCY</t>
  </si>
  <si>
    <t>as on</t>
  </si>
  <si>
    <t>Operation Year</t>
  </si>
  <si>
    <t>Annual increment available till</t>
  </si>
  <si>
    <t>i.e.</t>
  </si>
  <si>
    <t>years from April 1, 2008</t>
  </si>
  <si>
    <t>Rounded off Toll Rates - Crossing one toll plaza</t>
  </si>
  <si>
    <t>Rounded off Toll Rates - Crossing 2 toll plaza</t>
  </si>
  <si>
    <t>Traffic</t>
  </si>
  <si>
    <t>Cost</t>
  </si>
  <si>
    <t>Increase in Project Cost</t>
  </si>
  <si>
    <t>O&amp;M</t>
  </si>
  <si>
    <t>Increase in O&amp;M expenses</t>
  </si>
  <si>
    <t>Reduction in Traffic</t>
  </si>
  <si>
    <t>Traffic in Model</t>
  </si>
  <si>
    <t>Operation Flag</t>
  </si>
  <si>
    <t>Number of construction months</t>
  </si>
  <si>
    <t>Number of operation month</t>
  </si>
  <si>
    <t>Interest Rate</t>
  </si>
  <si>
    <t>Base case Interest rate</t>
  </si>
  <si>
    <t>Increase in interest rate</t>
  </si>
  <si>
    <t>2 Laning on BOT (Toll) Basis</t>
  </si>
  <si>
    <t>Major Maintenance Expense</t>
  </si>
  <si>
    <t>Capex less IDC</t>
  </si>
  <si>
    <t xml:space="preserve">PAT </t>
  </si>
  <si>
    <t>Interest * (1-t)</t>
  </si>
  <si>
    <t>Single</t>
  </si>
  <si>
    <t>Single - Other way</t>
  </si>
  <si>
    <t>Cumulative Debt</t>
  </si>
  <si>
    <t>Total Depreciation</t>
  </si>
  <si>
    <t>Ammortisation</t>
  </si>
  <si>
    <t>Accumulated Ammortisation</t>
  </si>
  <si>
    <t>Not written off</t>
  </si>
  <si>
    <t>80 IA Benefit</t>
  </si>
  <si>
    <t>80 IA Available</t>
  </si>
  <si>
    <t>Tollable Length</t>
  </si>
  <si>
    <t>Date</t>
  </si>
  <si>
    <t>times single trip</t>
  </si>
  <si>
    <t>Traffic crossing two toll plazas as a % of new traffic</t>
  </si>
  <si>
    <t>Major Maintenance</t>
  </si>
  <si>
    <t>Major maintenance capitalised</t>
  </si>
  <si>
    <t>(1=Yes, 0 = No)</t>
  </si>
  <si>
    <t xml:space="preserve"> </t>
  </si>
  <si>
    <t>EQUITY</t>
  </si>
  <si>
    <t>CUM EQUITY</t>
  </si>
  <si>
    <t>DEBT</t>
  </si>
  <si>
    <t xml:space="preserve">SH 10 </t>
  </si>
  <si>
    <t>DEBT EQUITY RATIO</t>
  </si>
  <si>
    <t>CUM DEBT</t>
  </si>
  <si>
    <t>DEBT Drawdownable</t>
  </si>
  <si>
    <t>GRANT</t>
  </si>
  <si>
    <t>EQUITY+GRANT</t>
  </si>
  <si>
    <t>NPV @12%</t>
  </si>
  <si>
    <t>Employee Benefit Expenses</t>
  </si>
  <si>
    <t>Operation &amp; Maintenance Expenses</t>
  </si>
  <si>
    <t>Other Expenses</t>
  </si>
  <si>
    <t>Other Income</t>
  </si>
  <si>
    <t>Amortisation</t>
  </si>
  <si>
    <t>Finance Cost</t>
  </si>
  <si>
    <t>Escalation in</t>
  </si>
  <si>
    <t xml:space="preserve">  </t>
  </si>
  <si>
    <t>MM Year</t>
  </si>
  <si>
    <t>NPV 11%</t>
  </si>
  <si>
    <t>NPV 12%</t>
  </si>
  <si>
    <t>NPV 13%</t>
  </si>
  <si>
    <t>NPV 14%</t>
  </si>
  <si>
    <t>NPV 15%</t>
  </si>
  <si>
    <t>Cash Accrual</t>
  </si>
  <si>
    <t>Toll Collection Start Date</t>
  </si>
  <si>
    <t>Cash Accrual for EV</t>
  </si>
  <si>
    <t>WPI HISTORIC INFLATION - ANNUAL</t>
  </si>
  <si>
    <t>Base Year</t>
  </si>
  <si>
    <t>No. of Years</t>
  </si>
  <si>
    <t>WPI Series (94-95)</t>
  </si>
  <si>
    <t>WPI Series (04-05)</t>
  </si>
  <si>
    <t>WPI Series (11-12)</t>
  </si>
  <si>
    <t>Factor to align with 94-95</t>
  </si>
  <si>
    <t>Factor to align with 04-05</t>
  </si>
  <si>
    <t>WPI Series (Composite)</t>
  </si>
  <si>
    <t>Annual Escalation WPI - historic</t>
  </si>
  <si>
    <t>Average WPI</t>
  </si>
  <si>
    <t>From base year to Mar-19</t>
  </si>
  <si>
    <t>From Mar-12 to Mar-19</t>
  </si>
  <si>
    <t>WPI Growth Assumption taken for the future years</t>
  </si>
  <si>
    <t>3 months additional revenue earned by the project</t>
  </si>
  <si>
    <t>Less - D&amp;A</t>
  </si>
  <si>
    <t>EBIT</t>
  </si>
  <si>
    <t>NOPAT</t>
  </si>
  <si>
    <t xml:space="preserve"> - </t>
  </si>
  <si>
    <t>Add - D&amp;A</t>
  </si>
  <si>
    <t>Less - Change in Working Capital</t>
  </si>
  <si>
    <t>Free Cash Flow to Firm (FCFF)</t>
  </si>
  <si>
    <t>Discount Period</t>
  </si>
  <si>
    <t>Discount Factor</t>
  </si>
  <si>
    <t>Present Value of FCFF</t>
  </si>
  <si>
    <t>Calculation of free Cash Flow to Firm (FCFF)</t>
  </si>
  <si>
    <t>Particular (In Crores)</t>
  </si>
  <si>
    <t>Comparable Companies</t>
  </si>
  <si>
    <t>Market Capitalisation</t>
  </si>
  <si>
    <t>Beta Value</t>
  </si>
  <si>
    <t>Debt-Equity</t>
  </si>
  <si>
    <t>Average D/E</t>
  </si>
  <si>
    <t>Unlevered Beta</t>
  </si>
  <si>
    <t>Irb Infrastructure Developers Ltd</t>
  </si>
  <si>
    <t>Dilip Buildcon Ltd</t>
  </si>
  <si>
    <t>JMC Projects (India) Ltd.</t>
  </si>
  <si>
    <t>NCC Infra</t>
  </si>
  <si>
    <t>Hindustan Construction Company Ltd.</t>
  </si>
  <si>
    <t>SHNTPL's Data</t>
  </si>
  <si>
    <t>Debt Ratio</t>
  </si>
  <si>
    <t>Equity Ratio</t>
  </si>
  <si>
    <t>D/E Ratio</t>
  </si>
  <si>
    <t>Levered Beta</t>
  </si>
  <si>
    <t>M/S GVRMP Whagdhari Ribbanpally Tollway Private Limited</t>
  </si>
  <si>
    <t>Cost of Equity</t>
  </si>
  <si>
    <t>Cost of Debt</t>
  </si>
  <si>
    <t>https://in.investing.com/rates-bonds/india-10-year-bond-yield-historical-data</t>
  </si>
  <si>
    <t>Risk Free Rate (Rf)</t>
  </si>
  <si>
    <t>Cost of Debt (Kd)</t>
  </si>
  <si>
    <t>https://kunaldesai.blog/nifty-returns/</t>
  </si>
  <si>
    <t>Tax Rate (t)</t>
  </si>
  <si>
    <t>(Marginal corporate tax rate)</t>
  </si>
  <si>
    <t>Beta (B)</t>
  </si>
  <si>
    <t>Cost of Equity (Ke)</t>
  </si>
  <si>
    <t>Post-Tax Cost of Debt (Kd)</t>
  </si>
  <si>
    <t>Weighted Average Cost of Capital (WACC)</t>
  </si>
  <si>
    <t>Particulars</t>
  </si>
  <si>
    <t>Weightage</t>
  </si>
  <si>
    <t>Required Return</t>
  </si>
  <si>
    <t>Sustainable Debt</t>
  </si>
  <si>
    <t>Equity Shared Capital</t>
  </si>
  <si>
    <t>Company Risk Premium</t>
  </si>
  <si>
    <t>Appropriate Discount Rate</t>
  </si>
  <si>
    <t>Discount Rate (WACC)</t>
  </si>
  <si>
    <t xml:space="preserve">From Provisonal FY 2022 </t>
  </si>
  <si>
    <t>Grants from the Government</t>
  </si>
  <si>
    <t>Revenue Growth % (YOY)</t>
  </si>
  <si>
    <t>EBIT Margin</t>
  </si>
  <si>
    <t>EBITDA Margin</t>
  </si>
  <si>
    <t>Net Profit Margin</t>
  </si>
  <si>
    <t>Particular</t>
  </si>
  <si>
    <t>Historical Profit &amp; Loss Statement</t>
  </si>
  <si>
    <t>Enterprise Value Of the Firm</t>
  </si>
  <si>
    <t>Crores</t>
  </si>
  <si>
    <t xml:space="preserve"> EIGHT HUNDRED THIRTY FIVE CRORES AND SIX LAKHS</t>
  </si>
  <si>
    <t>Sensitivity Analysis</t>
  </si>
  <si>
    <t>INPUTS</t>
  </si>
  <si>
    <t>Valuation Date</t>
  </si>
  <si>
    <t>Discount Rate</t>
  </si>
  <si>
    <t>Discount Rate Change</t>
  </si>
  <si>
    <t>Scenario</t>
  </si>
  <si>
    <t>Enterprise Value</t>
  </si>
  <si>
    <t>Bull Case</t>
  </si>
  <si>
    <t>Present Case</t>
  </si>
  <si>
    <t>Bear Case</t>
  </si>
  <si>
    <t>Expected Market Return (Rm) Nifty Fifty 15-year return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</si>
</sst>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_);[Red]\(&quot;$&quot;#,##0.00\)"/>
    <numFmt numFmtId="43" formatCode="_(* #,##0.00_);_(* \(#,##0.00\);_(* &quot;-&quot;??_);_(@_)"/>
    <numFmt numFmtId="164" formatCode="&quot;₹&quot;\ #,##0.00;[Red]&quot;₹&quot;\ \-#,##0.00"/>
    <numFmt numFmtId="165" formatCode="_ * #,##0.00_ ;_ * \-#,##0.00_ ;_ * &quot;-&quot;??_ ;_ @_ "/>
    <numFmt numFmtId="166" formatCode="[$-409]d\-mmm\-yy;@"/>
    <numFmt numFmtId="167" formatCode="_(* #,##0_);_(* \(#,##0\);_(* &quot;-&quot;??_);_(@_)"/>
    <numFmt numFmtId="168" formatCode="0.0%"/>
    <numFmt numFmtId="169" formatCode="_(* #,##0.000_);_(* \(#,##0.000\);_(* &quot;-&quot;??_);_(@_)"/>
    <numFmt numFmtId="170" formatCode="0.00_)"/>
    <numFmt numFmtId="171" formatCode="0.000"/>
    <numFmt numFmtId="172" formatCode="_ * #,##0.000_ ;_ * \-#,##0.000_ ;_ * &quot;-&quot;??_ ;_ @_ "/>
    <numFmt numFmtId="173" formatCode="&quot;FY&quot;yy\E"/>
    <numFmt numFmtId="174" formatCode="&quot;FY&quot;yy\ \A"/>
    <numFmt numFmtId="175" formatCode="&quot;FY&quot;yy\ \E"/>
    <numFmt numFmtId="176" formatCode="_ * #,##0_ ;_ * \-#,##0_ ;_ * &quot;-&quot;??_ ;_ @_ "/>
    <numFmt numFmtId="177" formatCode="&quot;FY&quot;\ 0\ &quot;P&quot;"/>
    <numFmt numFmtId="178" formatCode="&quot;FY&quot;\ 0\ &quot;A&quot;"/>
    <numFmt numFmtId="179" formatCode="&quot;FY&quot;\ 0\ &quot;E&quot;"/>
    <numFmt numFmtId="180" formatCode="[$-409]mmm\-yy;@"/>
    <numFmt numFmtId="181" formatCode="dd\ mmm\ yyyy"/>
  </numFmts>
  <fonts count="58" x14ac:knownFonts="1">
    <font>
      <sz val="11"/>
      <color theme="1"/>
      <name val="Calibri"/>
      <family val="2"/>
      <scheme val="minor"/>
    </font>
    <font>
      <sz val="11"/>
      <color theme="1"/>
      <name val="Calibri"/>
      <family val="2"/>
      <scheme val="minor"/>
    </font>
    <font>
      <sz val="11"/>
      <color theme="1"/>
      <name val="Garamond"/>
      <family val="1"/>
    </font>
    <font>
      <sz val="11"/>
      <color indexed="8"/>
      <name val="Calibri"/>
      <family val="2"/>
    </font>
    <font>
      <sz val="11"/>
      <color rgb="FFFF0000"/>
      <name val="Garamond"/>
      <family val="1"/>
    </font>
    <font>
      <b/>
      <sz val="11"/>
      <color theme="1"/>
      <name val="Garamond"/>
      <family val="1"/>
    </font>
    <font>
      <sz val="11"/>
      <name val="Garamond"/>
      <family val="1"/>
    </font>
    <font>
      <b/>
      <sz val="11"/>
      <name val="Garamond"/>
      <family val="1"/>
    </font>
    <font>
      <sz val="11"/>
      <color indexed="9"/>
      <name val="Garamond"/>
      <family val="1"/>
    </font>
    <font>
      <b/>
      <u/>
      <sz val="11"/>
      <color theme="1"/>
      <name val="Garamond"/>
      <family val="1"/>
    </font>
    <font>
      <sz val="11"/>
      <color indexed="8"/>
      <name val="Garamond"/>
      <family val="1"/>
    </font>
    <font>
      <b/>
      <sz val="11"/>
      <color indexed="8"/>
      <name val="Garamond"/>
      <family val="1"/>
    </font>
    <font>
      <i/>
      <sz val="11"/>
      <color theme="1"/>
      <name val="Garamond"/>
      <family val="1"/>
    </font>
    <font>
      <i/>
      <u/>
      <sz val="11"/>
      <color theme="1"/>
      <name val="Garamond"/>
      <family val="1"/>
    </font>
    <font>
      <sz val="11"/>
      <color theme="0"/>
      <name val="Garamond"/>
      <family val="1"/>
    </font>
    <font>
      <b/>
      <sz val="11"/>
      <color rgb="FFFF0000"/>
      <name val="Garamond"/>
      <family val="1"/>
    </font>
    <font>
      <b/>
      <sz val="12"/>
      <color theme="1"/>
      <name val="Garamond"/>
      <family val="1"/>
    </font>
    <font>
      <sz val="12"/>
      <color theme="1"/>
      <name val="Garamond"/>
      <family val="1"/>
    </font>
    <font>
      <sz val="10"/>
      <color indexed="9"/>
      <name val="Book Antiqua"/>
      <family val="1"/>
    </font>
    <font>
      <b/>
      <sz val="10"/>
      <color indexed="9"/>
      <name val="Book Antiqua"/>
      <family val="1"/>
    </font>
    <font>
      <sz val="10"/>
      <name val="Book Antiqua"/>
      <family val="1"/>
    </font>
    <font>
      <sz val="10"/>
      <name val="Arial"/>
      <family val="2"/>
    </font>
    <font>
      <b/>
      <sz val="11"/>
      <color theme="1"/>
      <name val="Calibri"/>
      <family val="2"/>
      <scheme val="minor"/>
    </font>
    <font>
      <sz val="11"/>
      <color rgb="FF0070C0"/>
      <name val="Calibri"/>
      <family val="2"/>
      <scheme val="minor"/>
    </font>
    <font>
      <i/>
      <sz val="11"/>
      <color theme="1"/>
      <name val="Calibri"/>
      <family val="2"/>
      <scheme val="minor"/>
    </font>
    <font>
      <b/>
      <sz val="11"/>
      <color rgb="FF0070C0"/>
      <name val="Garamond"/>
      <family val="1"/>
    </font>
    <font>
      <b/>
      <sz val="12"/>
      <color theme="1"/>
      <name val="Calibri"/>
      <family val="2"/>
      <scheme val="minor"/>
    </font>
    <font>
      <b/>
      <sz val="12"/>
      <color rgb="FFFF0000"/>
      <name val="Garamond"/>
      <family val="1"/>
    </font>
    <font>
      <sz val="10"/>
      <color theme="1"/>
      <name val="Book Antiqua"/>
      <family val="1"/>
    </font>
    <font>
      <sz val="11"/>
      <color rgb="FF000000"/>
      <name val="Calibri"/>
      <family val="2"/>
    </font>
    <font>
      <sz val="14"/>
      <color rgb="FF0070C0"/>
      <name val="Calibri"/>
      <family val="2"/>
    </font>
    <font>
      <b/>
      <sz val="10"/>
      <color rgb="FFED7D31"/>
      <name val="Calibri"/>
      <family val="2"/>
    </font>
    <font>
      <sz val="11"/>
      <name val="Calibri"/>
      <family val="2"/>
    </font>
    <font>
      <sz val="11"/>
      <color rgb="FF0070C0"/>
      <name val="Calibri"/>
      <family val="2"/>
    </font>
    <font>
      <sz val="10"/>
      <color rgb="FF000000"/>
      <name val="Calibri"/>
      <family val="2"/>
    </font>
    <font>
      <b/>
      <sz val="11"/>
      <color rgb="FF000000"/>
      <name val="Calibri"/>
      <family val="2"/>
    </font>
    <font>
      <sz val="11"/>
      <color rgb="FF0070C0"/>
      <name val="Garamond"/>
      <family val="1"/>
    </font>
    <font>
      <sz val="9"/>
      <color indexed="81"/>
      <name val="Tahoma"/>
      <family val="2"/>
    </font>
    <font>
      <b/>
      <sz val="9"/>
      <color indexed="81"/>
      <name val="Tahoma"/>
      <family val="2"/>
    </font>
    <font>
      <b/>
      <sz val="11"/>
      <color theme="0"/>
      <name val="Calibri"/>
      <family val="2"/>
      <scheme val="minor"/>
    </font>
    <font>
      <sz val="11"/>
      <color rgb="FFFF0000"/>
      <name val="Calibri"/>
      <family val="2"/>
      <scheme val="minor"/>
    </font>
    <font>
      <sz val="11"/>
      <color theme="0"/>
      <name val="Calibri"/>
      <family val="2"/>
      <scheme val="minor"/>
    </font>
    <font>
      <b/>
      <sz val="10"/>
      <color theme="0"/>
      <name val="Calibri"/>
      <family val="2"/>
      <scheme val="minor"/>
    </font>
    <font>
      <sz val="10"/>
      <color theme="1"/>
      <name val="Calibri"/>
      <family val="2"/>
      <scheme val="minor"/>
    </font>
    <font>
      <i/>
      <sz val="10"/>
      <color theme="1"/>
      <name val="Calibri"/>
      <family val="2"/>
      <scheme val="minor"/>
    </font>
    <font>
      <b/>
      <sz val="14"/>
      <color theme="0"/>
      <name val="Calibri"/>
      <family val="2"/>
      <scheme val="minor"/>
    </font>
    <font>
      <sz val="14"/>
      <color theme="0"/>
      <name val="Calibri"/>
      <family val="2"/>
      <scheme val="minor"/>
    </font>
    <font>
      <b/>
      <sz val="10"/>
      <color theme="0"/>
      <name val="Arial"/>
      <family val="2"/>
    </font>
    <font>
      <u/>
      <sz val="11"/>
      <color theme="10"/>
      <name val="Calibri"/>
      <family val="2"/>
      <scheme val="minor"/>
    </font>
    <font>
      <b/>
      <sz val="11"/>
      <name val="Calibri"/>
      <family val="2"/>
    </font>
    <font>
      <sz val="11"/>
      <name val="Calibri"/>
      <family val="2"/>
    </font>
    <font>
      <b/>
      <sz val="9"/>
      <color theme="0"/>
      <name val="Arial"/>
      <family val="2"/>
    </font>
    <font>
      <sz val="9"/>
      <color theme="1"/>
      <name val="Arial"/>
      <family val="2"/>
    </font>
    <font>
      <b/>
      <sz val="9"/>
      <color theme="1"/>
      <name val="Arial"/>
      <family val="2"/>
    </font>
    <font>
      <b/>
      <sz val="14"/>
      <color theme="0"/>
      <name val="Calibri"/>
      <family val="2"/>
    </font>
    <font>
      <sz val="11"/>
      <color theme="0"/>
      <name val="Calibri"/>
      <family val="2"/>
    </font>
    <font>
      <b/>
      <sz val="12"/>
      <color theme="0"/>
      <name val="Calibri"/>
      <family val="2"/>
    </font>
    <font>
      <b/>
      <sz val="11"/>
      <name val="Calibri"/>
      <family val="2"/>
      <scheme val="minor"/>
    </font>
  </fonts>
  <fills count="25">
    <fill>
      <patternFill patternType="none"/>
    </fill>
    <fill>
      <patternFill patternType="gray125"/>
    </fill>
    <fill>
      <patternFill patternType="solid">
        <fgColor theme="5" tint="0.399975585192419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solid">
        <fgColor rgb="FFBDD6EE"/>
        <bgColor rgb="FFBDD6EE"/>
      </patternFill>
    </fill>
    <fill>
      <patternFill patternType="solid">
        <fgColor rgb="FFFBE4D5"/>
        <bgColor rgb="FFFBE4D5"/>
      </patternFill>
    </fill>
    <fill>
      <patternFill patternType="solid">
        <fgColor rgb="FFC5E0B3"/>
        <bgColor rgb="FFC5E0B3"/>
      </patternFill>
    </fill>
    <fill>
      <patternFill patternType="solid">
        <fgColor rgb="FFE2EFD9"/>
        <bgColor rgb="FFE2EFD9"/>
      </patternFill>
    </fill>
    <fill>
      <patternFill patternType="solid">
        <fgColor theme="9" tint="0.59999389629810485"/>
        <bgColor indexed="64"/>
      </patternFill>
    </fill>
    <fill>
      <patternFill patternType="solid">
        <fgColor rgb="FF002060"/>
        <bgColor indexed="64"/>
      </patternFill>
    </fill>
    <fill>
      <patternFill patternType="solid">
        <fgColor theme="9" tint="-0.249977111117893"/>
        <bgColor indexed="64"/>
      </patternFill>
    </fill>
    <fill>
      <patternFill patternType="solid">
        <fgColor theme="3" tint="-0.499984740745262"/>
        <bgColor indexed="64"/>
      </patternFill>
    </fill>
    <fill>
      <patternFill patternType="solid">
        <fgColor theme="4"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theme="1"/>
      </top>
      <bottom style="thin">
        <color theme="1"/>
      </bottom>
      <diagonal/>
    </border>
    <border>
      <left/>
      <right style="medium">
        <color indexed="64"/>
      </right>
      <top/>
      <bottom style="medium">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9"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9" fillId="0" borderId="0"/>
    <xf numFmtId="0" fontId="48" fillId="0" borderId="0" applyNumberFormat="0" applyFill="0" applyBorder="0" applyAlignment="0" applyProtection="0"/>
  </cellStyleXfs>
  <cellXfs count="305">
    <xf numFmtId="0" fontId="0" fillId="0" borderId="0" xfId="0"/>
    <xf numFmtId="0" fontId="2" fillId="0" borderId="0" xfId="0" applyFont="1" applyBorder="1"/>
    <xf numFmtId="0" fontId="4" fillId="0" borderId="0" xfId="0" applyFont="1" applyBorder="1"/>
    <xf numFmtId="0" fontId="5" fillId="0" borderId="0" xfId="0" applyFont="1" applyBorder="1"/>
    <xf numFmtId="0" fontId="5" fillId="0" borderId="0" xfId="0" applyFont="1" applyBorder="1" applyAlignment="1">
      <alignment horizontal="right"/>
    </xf>
    <xf numFmtId="1" fontId="6" fillId="0" borderId="0" xfId="0" applyNumberFormat="1" applyFont="1" applyBorder="1"/>
    <xf numFmtId="167" fontId="6" fillId="0" borderId="0" xfId="1" applyNumberFormat="1" applyFont="1" applyBorder="1"/>
    <xf numFmtId="0" fontId="6" fillId="0" borderId="0" xfId="0" applyFont="1" applyBorder="1"/>
    <xf numFmtId="43" fontId="6" fillId="0" borderId="0" xfId="1" applyFont="1" applyBorder="1"/>
    <xf numFmtId="43" fontId="2" fillId="0" borderId="0" xfId="0" applyNumberFormat="1" applyFont="1" applyBorder="1"/>
    <xf numFmtId="0" fontId="2" fillId="2" borderId="0" xfId="0" applyFont="1" applyFill="1" applyBorder="1"/>
    <xf numFmtId="0" fontId="5" fillId="2" borderId="0" xfId="0" applyFont="1" applyFill="1" applyBorder="1"/>
    <xf numFmtId="10" fontId="4" fillId="4" borderId="0" xfId="0" applyNumberFormat="1" applyFont="1" applyFill="1"/>
    <xf numFmtId="0" fontId="2" fillId="0" borderId="0" xfId="0" applyFont="1"/>
    <xf numFmtId="43" fontId="2" fillId="0" borderId="0" xfId="0" applyNumberFormat="1" applyFont="1"/>
    <xf numFmtId="9" fontId="2" fillId="0" borderId="0" xfId="0" applyNumberFormat="1" applyFont="1"/>
    <xf numFmtId="0" fontId="4" fillId="0" borderId="0" xfId="0" applyFont="1"/>
    <xf numFmtId="0" fontId="5" fillId="2" borderId="0" xfId="0" applyFont="1" applyFill="1"/>
    <xf numFmtId="0" fontId="2" fillId="2" borderId="0" xfId="0" applyFont="1" applyFill="1"/>
    <xf numFmtId="166" fontId="4" fillId="0" borderId="0" xfId="0" applyNumberFormat="1" applyFont="1"/>
    <xf numFmtId="166" fontId="2" fillId="0" borderId="0" xfId="0" applyNumberFormat="1" applyFont="1"/>
    <xf numFmtId="43" fontId="4" fillId="0" borderId="0" xfId="1" applyFont="1"/>
    <xf numFmtId="10" fontId="4" fillId="0" borderId="0" xfId="0" applyNumberFormat="1" applyFont="1"/>
    <xf numFmtId="43" fontId="2" fillId="0" borderId="0" xfId="1" applyFont="1"/>
    <xf numFmtId="9" fontId="4" fillId="0" borderId="0" xfId="0" applyNumberFormat="1" applyFont="1"/>
    <xf numFmtId="43" fontId="6" fillId="0" borderId="0" xfId="1" applyFont="1"/>
    <xf numFmtId="10" fontId="2" fillId="0" borderId="0" xfId="0" applyNumberFormat="1" applyFont="1"/>
    <xf numFmtId="9" fontId="6" fillId="0" borderId="0" xfId="0" applyNumberFormat="1" applyFont="1"/>
    <xf numFmtId="43" fontId="6" fillId="0" borderId="0" xfId="0" applyNumberFormat="1" applyFont="1"/>
    <xf numFmtId="0" fontId="5" fillId="0" borderId="0" xfId="0" applyFont="1"/>
    <xf numFmtId="0" fontId="2" fillId="3" borderId="0" xfId="0" applyFont="1" applyFill="1"/>
    <xf numFmtId="0" fontId="6" fillId="0" borderId="0" xfId="0" applyFont="1"/>
    <xf numFmtId="166" fontId="6" fillId="0" borderId="0" xfId="0" applyNumberFormat="1" applyFont="1"/>
    <xf numFmtId="9" fontId="4" fillId="0" borderId="0" xfId="1" applyNumberFormat="1" applyFont="1"/>
    <xf numFmtId="0" fontId="7" fillId="2" borderId="0" xfId="0" applyFont="1" applyFill="1" applyBorder="1"/>
    <xf numFmtId="0" fontId="8" fillId="2" borderId="0" xfId="0" applyFont="1" applyFill="1" applyBorder="1"/>
    <xf numFmtId="0" fontId="9" fillId="0" borderId="0" xfId="0" applyFont="1"/>
    <xf numFmtId="10" fontId="4" fillId="0" borderId="0" xfId="2" applyNumberFormat="1" applyFont="1"/>
    <xf numFmtId="10" fontId="2" fillId="0" borderId="0" xfId="2" applyNumberFormat="1" applyFont="1"/>
    <xf numFmtId="0" fontId="9" fillId="0" borderId="0" xfId="0" applyFont="1" applyBorder="1"/>
    <xf numFmtId="0" fontId="0" fillId="0" borderId="0" xfId="0" applyFont="1"/>
    <xf numFmtId="0" fontId="6" fillId="0" borderId="0" xfId="3" applyNumberFormat="1" applyFont="1" applyFill="1" applyBorder="1" applyAlignment="1">
      <alignment horizontal="left"/>
    </xf>
    <xf numFmtId="9" fontId="4" fillId="0" borderId="0" xfId="2" applyFont="1" applyFill="1" applyBorder="1"/>
    <xf numFmtId="0" fontId="10" fillId="0" borderId="0" xfId="3" applyNumberFormat="1" applyFont="1" applyFill="1" applyBorder="1" applyAlignment="1">
      <alignment horizontal="left"/>
    </xf>
    <xf numFmtId="0" fontId="10" fillId="0" borderId="0" xfId="3" applyFont="1" applyFill="1" applyBorder="1" applyAlignment="1">
      <alignment horizontal="left"/>
    </xf>
    <xf numFmtId="9" fontId="10" fillId="0" borderId="0" xfId="2" applyFont="1" applyFill="1" applyBorder="1"/>
    <xf numFmtId="0" fontId="11" fillId="2" borderId="0" xfId="3" applyFont="1" applyFill="1" applyBorder="1" applyAlignment="1">
      <alignment horizontal="left"/>
    </xf>
    <xf numFmtId="9" fontId="10" fillId="2" borderId="0" xfId="2" applyFont="1" applyFill="1" applyBorder="1"/>
    <xf numFmtId="43" fontId="5" fillId="0" borderId="0" xfId="0" applyNumberFormat="1" applyFont="1"/>
    <xf numFmtId="0" fontId="2" fillId="4" borderId="0" xfId="0" applyFont="1" applyFill="1"/>
    <xf numFmtId="10" fontId="2" fillId="4" borderId="0" xfId="0" applyNumberFormat="1" applyFont="1" applyFill="1"/>
    <xf numFmtId="10" fontId="6" fillId="4" borderId="0" xfId="0" applyNumberFormat="1" applyFont="1" applyFill="1"/>
    <xf numFmtId="9" fontId="6" fillId="0" borderId="0" xfId="2" applyFont="1"/>
    <xf numFmtId="10" fontId="6" fillId="0" borderId="0" xfId="0" applyNumberFormat="1" applyFont="1"/>
    <xf numFmtId="0" fontId="12" fillId="0" borderId="0" xfId="0" applyFont="1"/>
    <xf numFmtId="168" fontId="2" fillId="0" borderId="0" xfId="2" applyNumberFormat="1" applyFont="1"/>
    <xf numFmtId="10" fontId="6" fillId="0" borderId="0" xfId="2" applyNumberFormat="1" applyFont="1"/>
    <xf numFmtId="0" fontId="2" fillId="5" borderId="0" xfId="0" applyFont="1" applyFill="1"/>
    <xf numFmtId="0" fontId="7" fillId="5" borderId="0" xfId="0" applyFont="1" applyFill="1"/>
    <xf numFmtId="169" fontId="2" fillId="0" borderId="0" xfId="0" applyNumberFormat="1" applyFont="1"/>
    <xf numFmtId="0" fontId="5" fillId="0" borderId="0" xfId="0" applyFont="1" applyAlignment="1">
      <alignment horizontal="right"/>
    </xf>
    <xf numFmtId="1" fontId="2" fillId="0" borderId="0" xfId="0" applyNumberFormat="1" applyFont="1"/>
    <xf numFmtId="0" fontId="2" fillId="6" borderId="0" xfId="0" applyFont="1" applyFill="1"/>
    <xf numFmtId="0" fontId="5" fillId="6" borderId="0" xfId="0" applyFont="1" applyFill="1"/>
    <xf numFmtId="170" fontId="2" fillId="0" borderId="0" xfId="0" applyNumberFormat="1" applyFont="1"/>
    <xf numFmtId="2" fontId="2" fillId="0" borderId="0" xfId="0" applyNumberFormat="1" applyFont="1"/>
    <xf numFmtId="0" fontId="5" fillId="3" borderId="0" xfId="0" applyFont="1" applyFill="1"/>
    <xf numFmtId="0" fontId="5" fillId="5" borderId="0" xfId="0" applyFont="1" applyFill="1"/>
    <xf numFmtId="0" fontId="2" fillId="0" borderId="0" xfId="0" applyFont="1" applyFill="1"/>
    <xf numFmtId="10" fontId="6" fillId="0" borderId="0" xfId="2" applyNumberFormat="1" applyFont="1" applyBorder="1"/>
    <xf numFmtId="0" fontId="13" fillId="0" borderId="0" xfId="0" applyFont="1"/>
    <xf numFmtId="166" fontId="2" fillId="0" borderId="0" xfId="0" applyNumberFormat="1" applyFont="1" applyFill="1"/>
    <xf numFmtId="43" fontId="2" fillId="0" borderId="0" xfId="0" applyNumberFormat="1" applyFont="1" applyFill="1"/>
    <xf numFmtId="0" fontId="14" fillId="0" borderId="0" xfId="0" applyFont="1"/>
    <xf numFmtId="8" fontId="2" fillId="0" borderId="0" xfId="0" applyNumberFormat="1" applyFont="1"/>
    <xf numFmtId="0" fontId="4" fillId="0" borderId="0" xfId="0" applyFont="1" applyFill="1"/>
    <xf numFmtId="9" fontId="5" fillId="0" borderId="0" xfId="0" applyNumberFormat="1" applyFont="1"/>
    <xf numFmtId="0" fontId="5" fillId="8" borderId="0" xfId="0" applyFont="1" applyFill="1" applyBorder="1"/>
    <xf numFmtId="0" fontId="2" fillId="8" borderId="0" xfId="0" applyFont="1" applyFill="1" applyBorder="1"/>
    <xf numFmtId="167" fontId="4" fillId="0" borderId="0" xfId="1" applyNumberFormat="1" applyFont="1"/>
    <xf numFmtId="43" fontId="5" fillId="0" borderId="0" xfId="1" applyFont="1"/>
    <xf numFmtId="167" fontId="2" fillId="0" borderId="0" xfId="0" applyNumberFormat="1" applyFont="1" applyBorder="1"/>
    <xf numFmtId="1" fontId="2" fillId="0" borderId="0" xfId="0" applyNumberFormat="1" applyFont="1" applyBorder="1"/>
    <xf numFmtId="43" fontId="5" fillId="0" borderId="0" xfId="0" applyNumberFormat="1" applyFont="1" applyBorder="1"/>
    <xf numFmtId="166" fontId="5" fillId="0" borderId="0" xfId="0" applyNumberFormat="1" applyFont="1" applyBorder="1" applyAlignment="1">
      <alignment horizontal="right"/>
    </xf>
    <xf numFmtId="166" fontId="5" fillId="0" borderId="0" xfId="0" applyNumberFormat="1" applyFont="1" applyBorder="1"/>
    <xf numFmtId="166" fontId="5" fillId="0" borderId="0" xfId="0" applyNumberFormat="1" applyFont="1"/>
    <xf numFmtId="10" fontId="4" fillId="0" borderId="0" xfId="1" applyNumberFormat="1" applyFont="1"/>
    <xf numFmtId="167" fontId="4" fillId="0" borderId="0" xfId="0" applyNumberFormat="1" applyFont="1" applyBorder="1"/>
    <xf numFmtId="0" fontId="11" fillId="0" borderId="0" xfId="3" applyFont="1" applyFill="1" applyBorder="1" applyAlignment="1">
      <alignment horizontal="left"/>
    </xf>
    <xf numFmtId="9" fontId="15" fillId="0" borderId="0" xfId="2" applyFont="1" applyFill="1" applyBorder="1"/>
    <xf numFmtId="9" fontId="11" fillId="0" borderId="0" xfId="2" applyFont="1" applyFill="1" applyBorder="1"/>
    <xf numFmtId="0" fontId="5" fillId="9" borderId="0" xfId="0" applyFont="1" applyFill="1" applyBorder="1"/>
    <xf numFmtId="0" fontId="2" fillId="9" borderId="0" xfId="0" applyFont="1" applyFill="1" applyBorder="1"/>
    <xf numFmtId="0" fontId="16" fillId="2" borderId="0" xfId="0" applyFont="1" applyFill="1" applyBorder="1"/>
    <xf numFmtId="0" fontId="17" fillId="2" borderId="0" xfId="0" applyFont="1" applyFill="1" applyBorder="1"/>
    <xf numFmtId="0" fontId="5" fillId="10" borderId="0" xfId="0" applyFont="1" applyFill="1" applyBorder="1"/>
    <xf numFmtId="0" fontId="2" fillId="10" borderId="0" xfId="0" applyFont="1" applyFill="1" applyBorder="1"/>
    <xf numFmtId="0" fontId="5" fillId="11" borderId="0" xfId="0" applyFont="1" applyFill="1" applyBorder="1"/>
    <xf numFmtId="0" fontId="2" fillId="11" borderId="0" xfId="0" applyFont="1" applyFill="1" applyBorder="1"/>
    <xf numFmtId="167" fontId="6" fillId="0" borderId="0" xfId="0" applyNumberFormat="1" applyFont="1" applyBorder="1"/>
    <xf numFmtId="43" fontId="2" fillId="0" borderId="0" xfId="1" applyFont="1" applyBorder="1"/>
    <xf numFmtId="0" fontId="5" fillId="11" borderId="0" xfId="0" applyFont="1" applyFill="1"/>
    <xf numFmtId="0" fontId="2" fillId="11" borderId="0" xfId="0" applyFont="1" applyFill="1"/>
    <xf numFmtId="0" fontId="5" fillId="10" borderId="0" xfId="0" applyFont="1" applyFill="1"/>
    <xf numFmtId="0" fontId="2" fillId="10" borderId="0" xfId="0" applyFont="1" applyFill="1"/>
    <xf numFmtId="0" fontId="20" fillId="12" borderId="0" xfId="0" applyNumberFormat="1" applyFont="1" applyFill="1"/>
    <xf numFmtId="0" fontId="20" fillId="13" borderId="0" xfId="0" applyNumberFormat="1" applyFont="1" applyFill="1"/>
    <xf numFmtId="15" fontId="20" fillId="13" borderId="0" xfId="0" applyNumberFormat="1" applyFont="1" applyFill="1"/>
    <xf numFmtId="0" fontId="18" fillId="2" borderId="0" xfId="0" applyNumberFormat="1" applyFont="1" applyFill="1"/>
    <xf numFmtId="0" fontId="19" fillId="2" borderId="0" xfId="0" applyNumberFormat="1" applyFont="1" applyFill="1"/>
    <xf numFmtId="4" fontId="4" fillId="0" borderId="0" xfId="1" applyNumberFormat="1" applyFont="1"/>
    <xf numFmtId="0" fontId="0" fillId="5" borderId="0" xfId="0" applyFill="1"/>
    <xf numFmtId="10" fontId="4" fillId="0" borderId="0" xfId="0" applyNumberFormat="1" applyFont="1" applyBorder="1"/>
    <xf numFmtId="0" fontId="2" fillId="0" borderId="0" xfId="3" applyFont="1" applyFill="1" applyBorder="1" applyAlignment="1">
      <alignment horizontal="left"/>
    </xf>
    <xf numFmtId="10" fontId="2" fillId="0" borderId="0" xfId="0" applyNumberFormat="1" applyFont="1" applyBorder="1"/>
    <xf numFmtId="0" fontId="2" fillId="7" borderId="0" xfId="0" applyFont="1" applyFill="1" applyBorder="1"/>
    <xf numFmtId="0" fontId="9" fillId="7" borderId="0" xfId="0" applyFont="1" applyFill="1" applyBorder="1"/>
    <xf numFmtId="0" fontId="0" fillId="7" borderId="0" xfId="0" applyFont="1" applyFill="1"/>
    <xf numFmtId="43" fontId="6" fillId="0" borderId="0" xfId="1" applyNumberFormat="1" applyFont="1"/>
    <xf numFmtId="9" fontId="6" fillId="0" borderId="0" xfId="0" applyNumberFormat="1" applyFont="1" applyFill="1"/>
    <xf numFmtId="10" fontId="15" fillId="6" borderId="0" xfId="0" applyNumberFormat="1" applyFont="1" applyFill="1"/>
    <xf numFmtId="0" fontId="2" fillId="0" borderId="0" xfId="1" applyNumberFormat="1" applyFont="1"/>
    <xf numFmtId="167" fontId="2" fillId="0" borderId="0" xfId="1" applyNumberFormat="1" applyFont="1"/>
    <xf numFmtId="9" fontId="5" fillId="0" borderId="0" xfId="2" applyFont="1" applyBorder="1"/>
    <xf numFmtId="166" fontId="6" fillId="0" borderId="0" xfId="0" applyNumberFormat="1" applyFont="1" applyFill="1"/>
    <xf numFmtId="10" fontId="4" fillId="0" borderId="0" xfId="0" applyNumberFormat="1" applyFont="1" applyBorder="1" applyAlignment="1">
      <alignment horizontal="right" vertical="center"/>
    </xf>
    <xf numFmtId="10" fontId="4" fillId="0" borderId="0" xfId="2" applyNumberFormat="1" applyFont="1" applyFill="1" applyBorder="1" applyAlignment="1">
      <alignment horizontal="right"/>
    </xf>
    <xf numFmtId="10" fontId="4" fillId="0" borderId="0" xfId="0" applyNumberFormat="1" applyFont="1" applyBorder="1" applyAlignment="1">
      <alignment horizontal="right"/>
    </xf>
    <xf numFmtId="0" fontId="2" fillId="14" borderId="0" xfId="0" applyFont="1" applyFill="1"/>
    <xf numFmtId="0" fontId="2" fillId="0" borderId="1" xfId="0" applyFont="1" applyBorder="1"/>
    <xf numFmtId="43" fontId="2" fillId="0" borderId="1" xfId="0" applyNumberFormat="1" applyFont="1" applyBorder="1"/>
    <xf numFmtId="166" fontId="2" fillId="0" borderId="1" xfId="0" applyNumberFormat="1" applyFont="1" applyBorder="1"/>
    <xf numFmtId="171" fontId="2" fillId="0" borderId="1" xfId="0" applyNumberFormat="1" applyFont="1" applyBorder="1"/>
    <xf numFmtId="0" fontId="0" fillId="14" borderId="0" xfId="0" applyFont="1" applyFill="1"/>
    <xf numFmtId="0" fontId="22" fillId="14" borderId="0" xfId="0" applyFont="1" applyFill="1"/>
    <xf numFmtId="0" fontId="22" fillId="0" borderId="0" xfId="0" applyFont="1"/>
    <xf numFmtId="43" fontId="0" fillId="0" borderId="0" xfId="1" applyFont="1"/>
    <xf numFmtId="0" fontId="0" fillId="0" borderId="0" xfId="0" applyFont="1" applyFill="1"/>
    <xf numFmtId="0" fontId="0" fillId="14" borderId="2" xfId="0" applyFont="1" applyFill="1" applyBorder="1"/>
    <xf numFmtId="168" fontId="0" fillId="14" borderId="2" xfId="0" applyNumberFormat="1" applyFont="1" applyFill="1" applyBorder="1"/>
    <xf numFmtId="0" fontId="22" fillId="0" borderId="2" xfId="0" applyFont="1" applyBorder="1"/>
    <xf numFmtId="166" fontId="22" fillId="0" borderId="2" xfId="0" applyNumberFormat="1" applyFont="1" applyBorder="1"/>
    <xf numFmtId="0" fontId="0" fillId="0" borderId="2" xfId="0" applyFont="1" applyBorder="1"/>
    <xf numFmtId="1" fontId="0" fillId="0" borderId="2" xfId="0" applyNumberFormat="1" applyFont="1" applyBorder="1"/>
    <xf numFmtId="43" fontId="0" fillId="0" borderId="2" xfId="1" applyFont="1" applyBorder="1"/>
    <xf numFmtId="9" fontId="0" fillId="0" borderId="2" xfId="0" applyNumberFormat="1" applyFont="1" applyBorder="1"/>
    <xf numFmtId="9" fontId="22" fillId="0" borderId="2" xfId="0" applyNumberFormat="1" applyFont="1" applyBorder="1"/>
    <xf numFmtId="43" fontId="22" fillId="0" borderId="2" xfId="1" applyFont="1" applyBorder="1"/>
    <xf numFmtId="0" fontId="24" fillId="0" borderId="2" xfId="0" applyFont="1" applyBorder="1"/>
    <xf numFmtId="10" fontId="22" fillId="0" borderId="2" xfId="0" applyNumberFormat="1" applyFont="1" applyBorder="1"/>
    <xf numFmtId="43" fontId="22" fillId="0" borderId="2" xfId="0" applyNumberFormat="1" applyFont="1" applyBorder="1"/>
    <xf numFmtId="0" fontId="0" fillId="0" borderId="2" xfId="0" applyFont="1" applyFill="1" applyBorder="1"/>
    <xf numFmtId="10" fontId="0" fillId="0" borderId="2" xfId="0" applyNumberFormat="1" applyFont="1" applyFill="1" applyBorder="1"/>
    <xf numFmtId="43" fontId="0" fillId="0" borderId="2" xfId="1" applyFont="1" applyFill="1" applyBorder="1"/>
    <xf numFmtId="10" fontId="0" fillId="0" borderId="2" xfId="2" applyNumberFormat="1" applyFont="1" applyBorder="1"/>
    <xf numFmtId="166" fontId="22" fillId="15" borderId="2" xfId="0" applyNumberFormat="1" applyFont="1" applyFill="1" applyBorder="1"/>
    <xf numFmtId="1" fontId="0" fillId="15" borderId="2" xfId="0" applyNumberFormat="1" applyFont="1" applyFill="1" applyBorder="1"/>
    <xf numFmtId="43" fontId="23" fillId="15" borderId="2" xfId="1" applyFont="1" applyFill="1" applyBorder="1"/>
    <xf numFmtId="43" fontId="22" fillId="15" borderId="2" xfId="1" applyFont="1" applyFill="1" applyBorder="1"/>
    <xf numFmtId="43" fontId="0" fillId="15" borderId="2" xfId="1" applyFont="1" applyFill="1" applyBorder="1"/>
    <xf numFmtId="10" fontId="0" fillId="15" borderId="2" xfId="2" applyNumberFormat="1" applyFont="1" applyFill="1" applyBorder="1"/>
    <xf numFmtId="0" fontId="4" fillId="6" borderId="0" xfId="0" applyFont="1" applyFill="1" applyBorder="1"/>
    <xf numFmtId="166" fontId="5" fillId="6" borderId="0" xfId="0" applyNumberFormat="1" applyFont="1" applyFill="1" applyBorder="1"/>
    <xf numFmtId="0" fontId="5" fillId="6" borderId="0" xfId="0" applyFont="1" applyFill="1" applyBorder="1"/>
    <xf numFmtId="1" fontId="2" fillId="6" borderId="0" xfId="0" applyNumberFormat="1" applyFont="1" applyFill="1" applyBorder="1"/>
    <xf numFmtId="9" fontId="25" fillId="6" borderId="0" xfId="0" applyNumberFormat="1" applyFont="1" applyFill="1" applyBorder="1"/>
    <xf numFmtId="1" fontId="4" fillId="6" borderId="0" xfId="0" applyNumberFormat="1" applyFont="1" applyFill="1" applyBorder="1"/>
    <xf numFmtId="1" fontId="4" fillId="0" borderId="0" xfId="0" applyNumberFormat="1" applyFont="1" applyFill="1" applyBorder="1"/>
    <xf numFmtId="1" fontId="2" fillId="0" borderId="0" xfId="0" applyNumberFormat="1" applyFont="1" applyFill="1" applyBorder="1"/>
    <xf numFmtId="0" fontId="0" fillId="0" borderId="0" xfId="0" applyFont="1" applyBorder="1"/>
    <xf numFmtId="43" fontId="27" fillId="0" borderId="0" xfId="1" applyFont="1"/>
    <xf numFmtId="0" fontId="28" fillId="0" borderId="0" xfId="0" applyFont="1"/>
    <xf numFmtId="0" fontId="26" fillId="0" borderId="3" xfId="0" applyFont="1" applyBorder="1"/>
    <xf numFmtId="164" fontId="26" fillId="0" borderId="4" xfId="7" applyNumberFormat="1" applyFont="1" applyBorder="1"/>
    <xf numFmtId="9" fontId="26" fillId="0" borderId="4" xfId="7" applyNumberFormat="1" applyFont="1" applyBorder="1"/>
    <xf numFmtId="43" fontId="23" fillId="0" borderId="2" xfId="1" applyFont="1" applyFill="1" applyBorder="1"/>
    <xf numFmtId="0" fontId="29" fillId="0" borderId="0" xfId="8"/>
    <xf numFmtId="0" fontId="29" fillId="19" borderId="5" xfId="8" applyFill="1" applyBorder="1"/>
    <xf numFmtId="10" fontId="29" fillId="19" borderId="5" xfId="8" applyNumberFormat="1" applyFill="1" applyBorder="1"/>
    <xf numFmtId="0" fontId="29" fillId="18" borderId="7" xfId="8" applyFill="1" applyBorder="1"/>
    <xf numFmtId="15" fontId="34" fillId="18" borderId="5" xfId="8" applyNumberFormat="1" applyFont="1" applyFill="1" applyBorder="1" applyAlignment="1">
      <alignment horizontal="center" vertical="center"/>
    </xf>
    <xf numFmtId="0" fontId="29" fillId="18" borderId="7" xfId="8" applyFill="1" applyBorder="1" applyAlignment="1">
      <alignment wrapText="1"/>
    </xf>
    <xf numFmtId="0" fontId="33" fillId="19" borderId="5" xfId="8" applyFont="1" applyFill="1" applyBorder="1"/>
    <xf numFmtId="0" fontId="29" fillId="0" borderId="5" xfId="8" applyBorder="1"/>
    <xf numFmtId="165" fontId="33" fillId="19" borderId="5" xfId="8" applyNumberFormat="1" applyFont="1" applyFill="1" applyBorder="1"/>
    <xf numFmtId="165" fontId="33" fillId="0" borderId="5" xfId="8" applyNumberFormat="1" applyFont="1" applyBorder="1"/>
    <xf numFmtId="172" fontId="33" fillId="19" borderId="5" xfId="8" applyNumberFormat="1" applyFont="1" applyFill="1" applyBorder="1"/>
    <xf numFmtId="172" fontId="33" fillId="0" borderId="5" xfId="8" applyNumberFormat="1" applyFont="1" applyBorder="1"/>
    <xf numFmtId="165" fontId="32" fillId="19" borderId="5" xfId="8" applyNumberFormat="1" applyFont="1" applyFill="1" applyBorder="1"/>
    <xf numFmtId="4" fontId="32" fillId="19" borderId="5" xfId="8" applyNumberFormat="1" applyFont="1" applyFill="1" applyBorder="1"/>
    <xf numFmtId="4" fontId="32" fillId="0" borderId="5" xfId="8" applyNumberFormat="1" applyFont="1" applyBorder="1"/>
    <xf numFmtId="10" fontId="29" fillId="0" borderId="5" xfId="8" applyNumberFormat="1" applyBorder="1"/>
    <xf numFmtId="0" fontId="29" fillId="0" borderId="1" xfId="8" applyBorder="1"/>
    <xf numFmtId="10" fontId="29" fillId="0" borderId="1" xfId="8" applyNumberFormat="1" applyBorder="1"/>
    <xf numFmtId="0" fontId="35" fillId="0" borderId="0" xfId="8" applyFont="1"/>
    <xf numFmtId="0" fontId="29" fillId="0" borderId="1" xfId="8" applyBorder="1" applyAlignment="1">
      <alignment wrapText="1"/>
    </xf>
    <xf numFmtId="10" fontId="30" fillId="16" borderId="1" xfId="8" applyNumberFormat="1" applyFont="1" applyFill="1" applyBorder="1"/>
    <xf numFmtId="166" fontId="5" fillId="20" borderId="0" xfId="0" applyNumberFormat="1" applyFont="1" applyFill="1" applyBorder="1"/>
    <xf numFmtId="0" fontId="5" fillId="20" borderId="0" xfId="0" applyFont="1" applyFill="1" applyBorder="1"/>
    <xf numFmtId="0" fontId="2" fillId="20" borderId="0" xfId="0" applyFont="1" applyFill="1" applyBorder="1"/>
    <xf numFmtId="167" fontId="36" fillId="20" borderId="0" xfId="0" applyNumberFormat="1" applyFont="1" applyFill="1" applyBorder="1"/>
    <xf numFmtId="167" fontId="36" fillId="20" borderId="0" xfId="1" applyNumberFormat="1" applyFont="1" applyFill="1" applyBorder="1"/>
    <xf numFmtId="0" fontId="22" fillId="0" borderId="0" xfId="0" applyFont="1" applyFill="1"/>
    <xf numFmtId="166" fontId="2" fillId="7" borderId="0" xfId="0" applyNumberFormat="1" applyFont="1" applyFill="1"/>
    <xf numFmtId="2" fontId="0" fillId="0" borderId="0" xfId="0" applyNumberFormat="1"/>
    <xf numFmtId="43" fontId="0" fillId="0" borderId="0" xfId="0" applyNumberFormat="1"/>
    <xf numFmtId="2" fontId="0" fillId="0" borderId="0" xfId="0" applyNumberFormat="1" applyAlignment="1">
      <alignment horizontal="center"/>
    </xf>
    <xf numFmtId="0" fontId="0" fillId="0" borderId="0" xfId="0" applyAlignment="1">
      <alignment horizontal="center"/>
    </xf>
    <xf numFmtId="0" fontId="42" fillId="21" borderId="0" xfId="0" applyFont="1" applyFill="1" applyBorder="1" applyAlignment="1">
      <alignment vertical="center"/>
    </xf>
    <xf numFmtId="2" fontId="42" fillId="21" borderId="0" xfId="0" applyNumberFormat="1" applyFont="1" applyFill="1" applyBorder="1" applyAlignment="1">
      <alignment vertical="center"/>
    </xf>
    <xf numFmtId="0" fontId="43" fillId="0" borderId="0" xfId="0" applyFont="1" applyBorder="1" applyAlignment="1">
      <alignment vertical="center"/>
    </xf>
    <xf numFmtId="0" fontId="44" fillId="0" borderId="0" xfId="0" applyFont="1" applyBorder="1" applyAlignment="1">
      <alignment vertical="center"/>
    </xf>
    <xf numFmtId="0" fontId="45" fillId="22" borderId="0" xfId="0" applyFont="1" applyFill="1"/>
    <xf numFmtId="0" fontId="46" fillId="22" borderId="0" xfId="0" applyFont="1" applyFill="1"/>
    <xf numFmtId="0" fontId="39" fillId="21" borderId="0" xfId="0" applyFont="1" applyFill="1" applyAlignment="1">
      <alignment vertical="center"/>
    </xf>
    <xf numFmtId="0" fontId="39" fillId="21" borderId="0" xfId="0" applyFont="1" applyFill="1"/>
    <xf numFmtId="173" fontId="42" fillId="21" borderId="0" xfId="0" applyNumberFormat="1" applyFont="1" applyFill="1" applyBorder="1" applyAlignment="1">
      <alignment horizontal="left" vertical="center"/>
    </xf>
    <xf numFmtId="174" fontId="42" fillId="21" borderId="0" xfId="0" applyNumberFormat="1" applyFont="1" applyFill="1" applyBorder="1" applyAlignment="1">
      <alignment horizontal="center" vertical="center"/>
    </xf>
    <xf numFmtId="175" fontId="42" fillId="21" borderId="0" xfId="0" applyNumberFormat="1" applyFont="1" applyFill="1" applyBorder="1" applyAlignment="1">
      <alignment horizontal="center" vertical="center"/>
    </xf>
    <xf numFmtId="0" fontId="41" fillId="23" borderId="13" xfId="0" applyFont="1" applyFill="1" applyBorder="1" applyAlignment="1">
      <alignment horizontal="center" wrapText="1"/>
    </xf>
    <xf numFmtId="0" fontId="41" fillId="23" borderId="1" xfId="0" applyFont="1" applyFill="1" applyBorder="1"/>
    <xf numFmtId="0" fontId="0" fillId="0" borderId="1" xfId="0" applyBorder="1"/>
    <xf numFmtId="176" fontId="1" fillId="0" borderId="1" xfId="7" applyNumberFormat="1" applyFont="1" applyBorder="1"/>
    <xf numFmtId="2" fontId="0" fillId="0" borderId="1" xfId="0" applyNumberFormat="1" applyBorder="1"/>
    <xf numFmtId="0" fontId="40" fillId="0" borderId="1" xfId="0" applyFont="1" applyBorder="1"/>
    <xf numFmtId="0" fontId="22" fillId="0" borderId="15" xfId="0" applyFont="1" applyBorder="1"/>
    <xf numFmtId="2" fontId="22" fillId="0" borderId="15" xfId="0" applyNumberFormat="1" applyFont="1" applyBorder="1"/>
    <xf numFmtId="0" fontId="48" fillId="0" borderId="0" xfId="9"/>
    <xf numFmtId="0" fontId="49" fillId="0" borderId="1" xfId="0" applyFont="1" applyBorder="1"/>
    <xf numFmtId="10" fontId="50" fillId="0" borderId="1" xfId="0" applyNumberFormat="1" applyFont="1" applyBorder="1"/>
    <xf numFmtId="0" fontId="50" fillId="0" borderId="0" xfId="0" applyFont="1"/>
    <xf numFmtId="0" fontId="49" fillId="0" borderId="3" xfId="0" applyFont="1" applyBorder="1"/>
    <xf numFmtId="0" fontId="48" fillId="0" borderId="0" xfId="9" applyAlignment="1">
      <alignment vertical="center"/>
    </xf>
    <xf numFmtId="0" fontId="49" fillId="0" borderId="1" xfId="0" applyFont="1" applyBorder="1" applyAlignment="1">
      <alignment vertical="center" wrapText="1"/>
    </xf>
    <xf numFmtId="168" fontId="50" fillId="0" borderId="1" xfId="0" applyNumberFormat="1" applyFont="1" applyBorder="1" applyAlignment="1">
      <alignment vertical="center"/>
    </xf>
    <xf numFmtId="2" fontId="50" fillId="0" borderId="1" xfId="0" applyNumberFormat="1" applyFont="1" applyBorder="1"/>
    <xf numFmtId="0" fontId="0" fillId="0" borderId="16" xfId="0" applyBorder="1"/>
    <xf numFmtId="0" fontId="0" fillId="0" borderId="10" xfId="0" applyBorder="1"/>
    <xf numFmtId="0" fontId="49" fillId="0" borderId="17" xfId="0" applyFont="1" applyBorder="1"/>
    <xf numFmtId="10" fontId="50" fillId="0" borderId="13" xfId="0" applyNumberFormat="1" applyFont="1" applyBorder="1"/>
    <xf numFmtId="0" fontId="51" fillId="24" borderId="1" xfId="0" applyFont="1" applyFill="1" applyBorder="1" applyAlignment="1">
      <alignment horizontal="center"/>
    </xf>
    <xf numFmtId="0" fontId="52" fillId="0" borderId="1" xfId="0" applyFont="1" applyBorder="1" applyAlignment="1">
      <alignment horizontal="left"/>
    </xf>
    <xf numFmtId="168" fontId="52" fillId="0" borderId="1" xfId="2" applyNumberFormat="1" applyFont="1" applyBorder="1"/>
    <xf numFmtId="10" fontId="52" fillId="0" borderId="1" xfId="2" applyNumberFormat="1" applyFont="1" applyBorder="1"/>
    <xf numFmtId="0" fontId="53" fillId="4" borderId="1" xfId="0" applyFont="1" applyFill="1" applyBorder="1"/>
    <xf numFmtId="9" fontId="53" fillId="4" borderId="1" xfId="2" applyFont="1" applyFill="1" applyBorder="1"/>
    <xf numFmtId="10" fontId="53" fillId="4" borderId="1" xfId="2" applyNumberFormat="1" applyFont="1" applyFill="1" applyBorder="1"/>
    <xf numFmtId="10" fontId="0" fillId="0" borderId="0" xfId="0" applyNumberFormat="1"/>
    <xf numFmtId="10" fontId="22" fillId="0" borderId="0" xfId="0" applyNumberFormat="1" applyFont="1"/>
    <xf numFmtId="0" fontId="49" fillId="0" borderId="0" xfId="0" applyFont="1"/>
    <xf numFmtId="10" fontId="0" fillId="0" borderId="0" xfId="0" applyNumberFormat="1" applyAlignment="1">
      <alignment horizontal="center"/>
    </xf>
    <xf numFmtId="0" fontId="0" fillId="7" borderId="0" xfId="0" applyFill="1"/>
    <xf numFmtId="0" fontId="22" fillId="0" borderId="18" xfId="0" applyFont="1" applyBorder="1"/>
    <xf numFmtId="15" fontId="22" fillId="0" borderId="15" xfId="0" applyNumberFormat="1" applyFont="1" applyBorder="1"/>
    <xf numFmtId="15" fontId="0" fillId="0" borderId="0" xfId="0" applyNumberFormat="1"/>
    <xf numFmtId="177" fontId="39" fillId="21" borderId="19" xfId="0" applyNumberFormat="1" applyFont="1" applyFill="1" applyBorder="1" applyAlignment="1">
      <alignment horizontal="center" vertical="center"/>
    </xf>
    <xf numFmtId="178" fontId="39" fillId="21" borderId="19" xfId="0" applyNumberFormat="1" applyFont="1" applyFill="1" applyBorder="1" applyAlignment="1">
      <alignment horizontal="center" vertical="center"/>
    </xf>
    <xf numFmtId="0" fontId="39" fillId="21" borderId="19" xfId="0" applyFont="1" applyFill="1" applyBorder="1" applyAlignment="1">
      <alignment vertical="center"/>
    </xf>
    <xf numFmtId="15" fontId="22" fillId="0" borderId="0" xfId="0" applyNumberFormat="1" applyFont="1" applyBorder="1"/>
    <xf numFmtId="0" fontId="22" fillId="0" borderId="0" xfId="0" applyFont="1" applyBorder="1"/>
    <xf numFmtId="43" fontId="22" fillId="0" borderId="15" xfId="0" applyNumberFormat="1" applyFont="1" applyBorder="1"/>
    <xf numFmtId="10" fontId="0" fillId="0" borderId="0" xfId="2" applyNumberFormat="1" applyFont="1"/>
    <xf numFmtId="0" fontId="0" fillId="0" borderId="18" xfId="0" applyBorder="1"/>
    <xf numFmtId="10" fontId="0" fillId="0" borderId="18" xfId="2" applyNumberFormat="1" applyFont="1" applyBorder="1"/>
    <xf numFmtId="179" fontId="39" fillId="21" borderId="19" xfId="0" applyNumberFormat="1" applyFont="1" applyFill="1" applyBorder="1" applyAlignment="1">
      <alignment horizontal="center" vertical="center"/>
    </xf>
    <xf numFmtId="43" fontId="0" fillId="0" borderId="0" xfId="0" applyNumberFormat="1" applyFont="1" applyBorder="1"/>
    <xf numFmtId="0" fontId="32" fillId="0" borderId="0" xfId="0" applyFont="1"/>
    <xf numFmtId="0" fontId="54" fillId="21" borderId="0" xfId="0" applyFont="1" applyFill="1" applyAlignment="1">
      <alignment vertical="center"/>
    </xf>
    <xf numFmtId="2" fontId="54" fillId="21" borderId="0" xfId="0" applyNumberFormat="1" applyFont="1" applyFill="1" applyAlignment="1">
      <alignment horizontal="center" vertical="center"/>
    </xf>
    <xf numFmtId="2" fontId="54" fillId="21" borderId="0" xfId="0" applyNumberFormat="1" applyFont="1" applyFill="1" applyAlignment="1">
      <alignment horizontal="left" vertical="center"/>
    </xf>
    <xf numFmtId="0" fontId="55" fillId="21" borderId="0" xfId="0" applyFont="1" applyFill="1"/>
    <xf numFmtId="0" fontId="56" fillId="21" borderId="0" xfId="0" applyFont="1" applyFill="1" applyAlignment="1">
      <alignment vertical="center"/>
    </xf>
    <xf numFmtId="0" fontId="56" fillId="21" borderId="0" xfId="0" applyFont="1" applyFill="1"/>
    <xf numFmtId="0" fontId="22" fillId="0" borderId="1" xfId="0" applyFont="1" applyBorder="1"/>
    <xf numFmtId="181" fontId="22" fillId="0" borderId="1" xfId="0" applyNumberFormat="1" applyFont="1" applyBorder="1" applyAlignment="1">
      <alignment horizontal="center"/>
    </xf>
    <xf numFmtId="10" fontId="57" fillId="0" borderId="1" xfId="0" applyNumberFormat="1" applyFont="1" applyBorder="1" applyAlignment="1">
      <alignment horizontal="center"/>
    </xf>
    <xf numFmtId="9" fontId="57" fillId="0" borderId="1" xfId="0" applyNumberFormat="1" applyFont="1" applyBorder="1" applyAlignment="1">
      <alignment horizontal="center"/>
    </xf>
    <xf numFmtId="0" fontId="39" fillId="21" borderId="1" xfId="0" applyFont="1" applyFill="1" applyBorder="1" applyAlignment="1">
      <alignment horizontal="center" vertical="center" wrapText="1"/>
    </xf>
    <xf numFmtId="10" fontId="0" fillId="0" borderId="1" xfId="0" applyNumberFormat="1" applyFont="1" applyBorder="1" applyAlignment="1">
      <alignment horizontal="center" vertical="center"/>
    </xf>
    <xf numFmtId="43" fontId="0" fillId="0" borderId="1" xfId="1" applyFont="1" applyBorder="1" applyAlignment="1">
      <alignment horizontal="right"/>
    </xf>
    <xf numFmtId="10" fontId="22" fillId="0" borderId="1" xfId="0" applyNumberFormat="1" applyFont="1" applyBorder="1" applyAlignment="1">
      <alignment horizontal="center" vertical="center"/>
    </xf>
    <xf numFmtId="43" fontId="22" fillId="0" borderId="1" xfId="1" applyFont="1" applyBorder="1" applyAlignment="1">
      <alignment horizontal="right"/>
    </xf>
    <xf numFmtId="10" fontId="0" fillId="22" borderId="0" xfId="2" applyNumberFormat="1" applyFont="1" applyFill="1"/>
    <xf numFmtId="0" fontId="54" fillId="21" borderId="0" xfId="0" applyFont="1" applyFill="1" applyAlignment="1">
      <alignment horizontal="left"/>
    </xf>
    <xf numFmtId="0" fontId="29" fillId="0" borderId="20" xfId="0" applyFont="1" applyBorder="1" applyAlignment="1">
      <alignment horizontal="center" vertical="center"/>
    </xf>
    <xf numFmtId="0" fontId="35" fillId="0" borderId="20" xfId="0" applyFont="1" applyBorder="1" applyAlignment="1">
      <alignment horizontal="center" vertical="center"/>
    </xf>
    <xf numFmtId="180" fontId="39" fillId="21" borderId="1" xfId="0" applyNumberFormat="1" applyFont="1" applyFill="1" applyBorder="1" applyAlignment="1">
      <alignment horizontal="center"/>
    </xf>
    <xf numFmtId="0" fontId="26" fillId="0" borderId="0" xfId="0" applyFont="1" applyAlignment="1">
      <alignment horizontal="center"/>
    </xf>
    <xf numFmtId="0" fontId="41" fillId="23" borderId="10" xfId="0" applyFont="1" applyFill="1" applyBorder="1" applyAlignment="1">
      <alignment horizontal="center" wrapText="1"/>
    </xf>
    <xf numFmtId="0" fontId="41" fillId="23" borderId="13" xfId="0" applyFont="1" applyFill="1" applyBorder="1" applyAlignment="1">
      <alignment horizontal="center" wrapText="1"/>
    </xf>
    <xf numFmtId="0" fontId="39" fillId="21" borderId="11" xfId="0" applyFont="1" applyFill="1" applyBorder="1" applyAlignment="1">
      <alignment horizontal="center"/>
    </xf>
    <xf numFmtId="0" fontId="39" fillId="21" borderId="14" xfId="0" applyFont="1" applyFill="1" applyBorder="1" applyAlignment="1">
      <alignment horizontal="center"/>
    </xf>
    <xf numFmtId="0" fontId="41" fillId="23" borderId="11" xfId="0" applyFont="1" applyFill="1" applyBorder="1" applyAlignment="1">
      <alignment horizontal="center"/>
    </xf>
    <xf numFmtId="0" fontId="41" fillId="23" borderId="12" xfId="0" applyFont="1" applyFill="1" applyBorder="1" applyAlignment="1">
      <alignment horizontal="center"/>
    </xf>
    <xf numFmtId="0" fontId="47" fillId="21" borderId="1" xfId="0" applyFont="1" applyFill="1" applyBorder="1" applyAlignment="1">
      <alignment horizontal="center" vertical="center"/>
    </xf>
    <xf numFmtId="0" fontId="47" fillId="21" borderId="3" xfId="0" applyFont="1" applyFill="1" applyBorder="1" applyAlignment="1">
      <alignment horizontal="center" vertical="center"/>
    </xf>
    <xf numFmtId="0" fontId="47" fillId="21" borderId="4" xfId="0" applyFont="1" applyFill="1" applyBorder="1" applyAlignment="1">
      <alignment horizontal="center" vertical="center"/>
    </xf>
    <xf numFmtId="0" fontId="51" fillId="24" borderId="3" xfId="0" applyFont="1" applyFill="1" applyBorder="1" applyAlignment="1">
      <alignment horizontal="center"/>
    </xf>
    <xf numFmtId="0" fontId="51" fillId="24" borderId="15" xfId="0" applyFont="1" applyFill="1" applyBorder="1" applyAlignment="1">
      <alignment horizontal="center"/>
    </xf>
    <xf numFmtId="0" fontId="51" fillId="24" borderId="4" xfId="0" applyFont="1" applyFill="1" applyBorder="1" applyAlignment="1">
      <alignment horizontal="center"/>
    </xf>
    <xf numFmtId="0" fontId="2" fillId="3" borderId="0" xfId="0" applyFont="1" applyFill="1" applyBorder="1" applyAlignment="1">
      <alignment horizontal="center"/>
    </xf>
    <xf numFmtId="0" fontId="31" fillId="17" borderId="6" xfId="8" applyFont="1" applyFill="1" applyBorder="1" applyAlignment="1">
      <alignment horizontal="center" vertical="center" textRotation="90" wrapText="1"/>
    </xf>
    <xf numFmtId="0" fontId="32" fillId="0" borderId="8" xfId="8" applyFont="1" applyBorder="1"/>
    <xf numFmtId="0" fontId="32" fillId="0" borderId="9" xfId="8" applyFont="1" applyBorder="1"/>
  </cellXfs>
  <cellStyles count="10">
    <cellStyle name="Comma" xfId="1" builtinId="3"/>
    <cellStyle name="Comma 100" xfId="7"/>
    <cellStyle name="Comma 2" xfId="5"/>
    <cellStyle name="Comma 3" xfId="6"/>
    <cellStyle name="Hyperlink" xfId="9" builtinId="8"/>
    <cellStyle name="Normal" xfId="0" builtinId="0"/>
    <cellStyle name="Normal 2" xfId="8"/>
    <cellStyle name="Normal_toll_revenue_model" xfId="3"/>
    <cellStyle name="Percent" xfId="2" builtinId="5"/>
    <cellStyle name="Percent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63" Type="http://schemas.openxmlformats.org/officeDocument/2006/relationships/externalLink" Target="externalLinks/externalLink46.xml"/><Relationship Id="rId84" Type="http://schemas.openxmlformats.org/officeDocument/2006/relationships/externalLink" Target="externalLinks/externalLink67.xml"/><Relationship Id="rId138" Type="http://schemas.openxmlformats.org/officeDocument/2006/relationships/externalLink" Target="externalLinks/externalLink121.xml"/><Relationship Id="rId159" Type="http://schemas.openxmlformats.org/officeDocument/2006/relationships/externalLink" Target="externalLinks/externalLink142.xml"/><Relationship Id="rId170" Type="http://schemas.openxmlformats.org/officeDocument/2006/relationships/externalLink" Target="externalLinks/externalLink153.xml"/><Relationship Id="rId191" Type="http://schemas.openxmlformats.org/officeDocument/2006/relationships/externalLink" Target="externalLinks/externalLink174.xml"/><Relationship Id="rId205" Type="http://schemas.openxmlformats.org/officeDocument/2006/relationships/externalLink" Target="externalLinks/externalLink188.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externalLink" Target="externalLinks/externalLink106.xml"/><Relationship Id="rId128" Type="http://schemas.openxmlformats.org/officeDocument/2006/relationships/externalLink" Target="externalLinks/externalLink111.xml"/><Relationship Id="rId144" Type="http://schemas.openxmlformats.org/officeDocument/2006/relationships/externalLink" Target="externalLinks/externalLink127.xml"/><Relationship Id="rId149" Type="http://schemas.openxmlformats.org/officeDocument/2006/relationships/externalLink" Target="externalLinks/externalLink13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160" Type="http://schemas.openxmlformats.org/officeDocument/2006/relationships/externalLink" Target="externalLinks/externalLink143.xml"/><Relationship Id="rId165" Type="http://schemas.openxmlformats.org/officeDocument/2006/relationships/externalLink" Target="externalLinks/externalLink148.xml"/><Relationship Id="rId181" Type="http://schemas.openxmlformats.org/officeDocument/2006/relationships/externalLink" Target="externalLinks/externalLink164.xml"/><Relationship Id="rId186" Type="http://schemas.openxmlformats.org/officeDocument/2006/relationships/externalLink" Target="externalLinks/externalLink169.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134" Type="http://schemas.openxmlformats.org/officeDocument/2006/relationships/externalLink" Target="externalLinks/externalLink117.xml"/><Relationship Id="rId139" Type="http://schemas.openxmlformats.org/officeDocument/2006/relationships/externalLink" Target="externalLinks/externalLink12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50" Type="http://schemas.openxmlformats.org/officeDocument/2006/relationships/externalLink" Target="externalLinks/externalLink133.xml"/><Relationship Id="rId155" Type="http://schemas.openxmlformats.org/officeDocument/2006/relationships/externalLink" Target="externalLinks/externalLink138.xml"/><Relationship Id="rId171" Type="http://schemas.openxmlformats.org/officeDocument/2006/relationships/externalLink" Target="externalLinks/externalLink154.xml"/><Relationship Id="rId176" Type="http://schemas.openxmlformats.org/officeDocument/2006/relationships/externalLink" Target="externalLinks/externalLink159.xml"/><Relationship Id="rId192" Type="http://schemas.openxmlformats.org/officeDocument/2006/relationships/externalLink" Target="externalLinks/externalLink175.xml"/><Relationship Id="rId197" Type="http://schemas.openxmlformats.org/officeDocument/2006/relationships/externalLink" Target="externalLinks/externalLink180.xml"/><Relationship Id="rId206" Type="http://schemas.openxmlformats.org/officeDocument/2006/relationships/theme" Target="theme/theme1.xml"/><Relationship Id="rId201" Type="http://schemas.openxmlformats.org/officeDocument/2006/relationships/externalLink" Target="externalLinks/externalLink18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24" Type="http://schemas.openxmlformats.org/officeDocument/2006/relationships/externalLink" Target="externalLinks/externalLink107.xml"/><Relationship Id="rId129" Type="http://schemas.openxmlformats.org/officeDocument/2006/relationships/externalLink" Target="externalLinks/externalLink112.xml"/><Relationship Id="rId54" Type="http://schemas.openxmlformats.org/officeDocument/2006/relationships/externalLink" Target="externalLinks/externalLink37.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40" Type="http://schemas.openxmlformats.org/officeDocument/2006/relationships/externalLink" Target="externalLinks/externalLink123.xml"/><Relationship Id="rId145" Type="http://schemas.openxmlformats.org/officeDocument/2006/relationships/externalLink" Target="externalLinks/externalLink128.xml"/><Relationship Id="rId161" Type="http://schemas.openxmlformats.org/officeDocument/2006/relationships/externalLink" Target="externalLinks/externalLink144.xml"/><Relationship Id="rId166" Type="http://schemas.openxmlformats.org/officeDocument/2006/relationships/externalLink" Target="externalLinks/externalLink149.xml"/><Relationship Id="rId182" Type="http://schemas.openxmlformats.org/officeDocument/2006/relationships/externalLink" Target="externalLinks/externalLink165.xml"/><Relationship Id="rId187" Type="http://schemas.openxmlformats.org/officeDocument/2006/relationships/externalLink" Target="externalLinks/externalLink17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49" Type="http://schemas.openxmlformats.org/officeDocument/2006/relationships/externalLink" Target="externalLinks/externalLink32.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44" Type="http://schemas.openxmlformats.org/officeDocument/2006/relationships/externalLink" Target="externalLinks/externalLink27.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130" Type="http://schemas.openxmlformats.org/officeDocument/2006/relationships/externalLink" Target="externalLinks/externalLink113.xml"/><Relationship Id="rId135" Type="http://schemas.openxmlformats.org/officeDocument/2006/relationships/externalLink" Target="externalLinks/externalLink118.xml"/><Relationship Id="rId151" Type="http://schemas.openxmlformats.org/officeDocument/2006/relationships/externalLink" Target="externalLinks/externalLink134.xml"/><Relationship Id="rId156" Type="http://schemas.openxmlformats.org/officeDocument/2006/relationships/externalLink" Target="externalLinks/externalLink139.xml"/><Relationship Id="rId177" Type="http://schemas.openxmlformats.org/officeDocument/2006/relationships/externalLink" Target="externalLinks/externalLink160.xml"/><Relationship Id="rId198" Type="http://schemas.openxmlformats.org/officeDocument/2006/relationships/externalLink" Target="externalLinks/externalLink181.xml"/><Relationship Id="rId172" Type="http://schemas.openxmlformats.org/officeDocument/2006/relationships/externalLink" Target="externalLinks/externalLink155.xml"/><Relationship Id="rId193" Type="http://schemas.openxmlformats.org/officeDocument/2006/relationships/externalLink" Target="externalLinks/externalLink176.xml"/><Relationship Id="rId202" Type="http://schemas.openxmlformats.org/officeDocument/2006/relationships/externalLink" Target="externalLinks/externalLink185.xml"/><Relationship Id="rId207"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externalLink" Target="externalLinks/externalLink108.xml"/><Relationship Id="rId141" Type="http://schemas.openxmlformats.org/officeDocument/2006/relationships/externalLink" Target="externalLinks/externalLink124.xml"/><Relationship Id="rId146" Type="http://schemas.openxmlformats.org/officeDocument/2006/relationships/externalLink" Target="externalLinks/externalLink129.xml"/><Relationship Id="rId167" Type="http://schemas.openxmlformats.org/officeDocument/2006/relationships/externalLink" Target="externalLinks/externalLink150.xml"/><Relationship Id="rId188" Type="http://schemas.openxmlformats.org/officeDocument/2006/relationships/externalLink" Target="externalLinks/externalLink171.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162" Type="http://schemas.openxmlformats.org/officeDocument/2006/relationships/externalLink" Target="externalLinks/externalLink145.xml"/><Relationship Id="rId183" Type="http://schemas.openxmlformats.org/officeDocument/2006/relationships/externalLink" Target="externalLinks/externalLink166.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131" Type="http://schemas.openxmlformats.org/officeDocument/2006/relationships/externalLink" Target="externalLinks/externalLink114.xml"/><Relationship Id="rId136" Type="http://schemas.openxmlformats.org/officeDocument/2006/relationships/externalLink" Target="externalLinks/externalLink119.xml"/><Relationship Id="rId157" Type="http://schemas.openxmlformats.org/officeDocument/2006/relationships/externalLink" Target="externalLinks/externalLink140.xml"/><Relationship Id="rId178" Type="http://schemas.openxmlformats.org/officeDocument/2006/relationships/externalLink" Target="externalLinks/externalLink161.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52" Type="http://schemas.openxmlformats.org/officeDocument/2006/relationships/externalLink" Target="externalLinks/externalLink135.xml"/><Relationship Id="rId173" Type="http://schemas.openxmlformats.org/officeDocument/2006/relationships/externalLink" Target="externalLinks/externalLink156.xml"/><Relationship Id="rId194" Type="http://schemas.openxmlformats.org/officeDocument/2006/relationships/externalLink" Target="externalLinks/externalLink177.xml"/><Relationship Id="rId199" Type="http://schemas.openxmlformats.org/officeDocument/2006/relationships/externalLink" Target="externalLinks/externalLink182.xml"/><Relationship Id="rId203" Type="http://schemas.openxmlformats.org/officeDocument/2006/relationships/externalLink" Target="externalLinks/externalLink186.xml"/><Relationship Id="rId208" Type="http://schemas.openxmlformats.org/officeDocument/2006/relationships/sharedStrings" Target="sharedStrings.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openxmlformats.org/officeDocument/2006/relationships/externalLink" Target="externalLinks/externalLink109.xml"/><Relationship Id="rId147" Type="http://schemas.openxmlformats.org/officeDocument/2006/relationships/externalLink" Target="externalLinks/externalLink130.xml"/><Relationship Id="rId168" Type="http://schemas.openxmlformats.org/officeDocument/2006/relationships/externalLink" Target="externalLinks/externalLink151.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142" Type="http://schemas.openxmlformats.org/officeDocument/2006/relationships/externalLink" Target="externalLinks/externalLink125.xml"/><Relationship Id="rId163" Type="http://schemas.openxmlformats.org/officeDocument/2006/relationships/externalLink" Target="externalLinks/externalLink146.xml"/><Relationship Id="rId184" Type="http://schemas.openxmlformats.org/officeDocument/2006/relationships/externalLink" Target="externalLinks/externalLink167.xml"/><Relationship Id="rId189" Type="http://schemas.openxmlformats.org/officeDocument/2006/relationships/externalLink" Target="externalLinks/externalLink172.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137" Type="http://schemas.openxmlformats.org/officeDocument/2006/relationships/externalLink" Target="externalLinks/externalLink120.xml"/><Relationship Id="rId158" Type="http://schemas.openxmlformats.org/officeDocument/2006/relationships/externalLink" Target="externalLinks/externalLink141.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externalLink" Target="externalLinks/externalLink94.xml"/><Relationship Id="rId132" Type="http://schemas.openxmlformats.org/officeDocument/2006/relationships/externalLink" Target="externalLinks/externalLink115.xml"/><Relationship Id="rId153" Type="http://schemas.openxmlformats.org/officeDocument/2006/relationships/externalLink" Target="externalLinks/externalLink136.xml"/><Relationship Id="rId174" Type="http://schemas.openxmlformats.org/officeDocument/2006/relationships/externalLink" Target="externalLinks/externalLink157.xml"/><Relationship Id="rId179" Type="http://schemas.openxmlformats.org/officeDocument/2006/relationships/externalLink" Target="externalLinks/externalLink162.xml"/><Relationship Id="rId195" Type="http://schemas.openxmlformats.org/officeDocument/2006/relationships/externalLink" Target="externalLinks/externalLink178.xml"/><Relationship Id="rId209" Type="http://schemas.openxmlformats.org/officeDocument/2006/relationships/calcChain" Target="calcChain.xml"/><Relationship Id="rId190" Type="http://schemas.openxmlformats.org/officeDocument/2006/relationships/externalLink" Target="externalLinks/externalLink173.xml"/><Relationship Id="rId204" Type="http://schemas.openxmlformats.org/officeDocument/2006/relationships/externalLink" Target="externalLinks/externalLink187.xml"/><Relationship Id="rId15" Type="http://schemas.openxmlformats.org/officeDocument/2006/relationships/worksheet" Target="worksheets/sheet15.xml"/><Relationship Id="rId36" Type="http://schemas.openxmlformats.org/officeDocument/2006/relationships/externalLink" Target="externalLinks/externalLink19.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27" Type="http://schemas.openxmlformats.org/officeDocument/2006/relationships/externalLink" Target="externalLinks/externalLink110.xml"/><Relationship Id="rId10" Type="http://schemas.openxmlformats.org/officeDocument/2006/relationships/worksheet" Target="worksheets/sheet10.xml"/><Relationship Id="rId31" Type="http://schemas.openxmlformats.org/officeDocument/2006/relationships/externalLink" Target="externalLinks/externalLink14.xml"/><Relationship Id="rId52" Type="http://schemas.openxmlformats.org/officeDocument/2006/relationships/externalLink" Target="externalLinks/externalLink35.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externalLink" Target="externalLinks/externalLink105.xml"/><Relationship Id="rId143" Type="http://schemas.openxmlformats.org/officeDocument/2006/relationships/externalLink" Target="externalLinks/externalLink126.xml"/><Relationship Id="rId148" Type="http://schemas.openxmlformats.org/officeDocument/2006/relationships/externalLink" Target="externalLinks/externalLink131.xml"/><Relationship Id="rId164" Type="http://schemas.openxmlformats.org/officeDocument/2006/relationships/externalLink" Target="externalLinks/externalLink147.xml"/><Relationship Id="rId169" Type="http://schemas.openxmlformats.org/officeDocument/2006/relationships/externalLink" Target="externalLinks/externalLink152.xml"/><Relationship Id="rId185" Type="http://schemas.openxmlformats.org/officeDocument/2006/relationships/externalLink" Target="externalLinks/externalLink16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3.xml"/><Relationship Id="rId26" Type="http://schemas.openxmlformats.org/officeDocument/2006/relationships/externalLink" Target="externalLinks/externalLink9.xml"/><Relationship Id="rId47" Type="http://schemas.openxmlformats.org/officeDocument/2006/relationships/externalLink" Target="externalLinks/externalLink30.xml"/><Relationship Id="rId68" Type="http://schemas.openxmlformats.org/officeDocument/2006/relationships/externalLink" Target="externalLinks/externalLink51.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33" Type="http://schemas.openxmlformats.org/officeDocument/2006/relationships/externalLink" Target="externalLinks/externalLink116.xml"/><Relationship Id="rId154" Type="http://schemas.openxmlformats.org/officeDocument/2006/relationships/externalLink" Target="externalLinks/externalLink137.xml"/><Relationship Id="rId175" Type="http://schemas.openxmlformats.org/officeDocument/2006/relationships/externalLink" Target="externalLinks/externalLink158.xml"/><Relationship Id="rId196" Type="http://schemas.openxmlformats.org/officeDocument/2006/relationships/externalLink" Target="externalLinks/externalLink179.xml"/><Relationship Id="rId200" Type="http://schemas.openxmlformats.org/officeDocument/2006/relationships/externalLink" Target="externalLinks/externalLink18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'Historicals RK'!$C$6:$G$6</c:f>
              <c:numCache>
                <c:formatCode>"FY"\ 0\ "A"</c:formatCode>
                <c:ptCount val="5"/>
                <c:pt idx="0">
                  <c:v>2018</c:v>
                </c:pt>
                <c:pt idx="1">
                  <c:v>2019</c:v>
                </c:pt>
                <c:pt idx="2">
                  <c:v>2020</c:v>
                </c:pt>
                <c:pt idx="3">
                  <c:v>2021</c:v>
                </c:pt>
                <c:pt idx="4" formatCode="&quot;FY&quot;\ 0\ &quot;P&quot;">
                  <c:v>2022</c:v>
                </c:pt>
              </c:numCache>
            </c:numRef>
          </c:cat>
          <c:val>
            <c:numRef>
              <c:f>'Historicals RK'!$C$29:$G$29</c:f>
              <c:numCache>
                <c:formatCode>0.00%</c:formatCode>
                <c:ptCount val="5"/>
                <c:pt idx="0">
                  <c:v>0.734596300910904</c:v>
                </c:pt>
                <c:pt idx="1">
                  <c:v>0.63668545220100425</c:v>
                </c:pt>
                <c:pt idx="2">
                  <c:v>0.84991717973560021</c:v>
                </c:pt>
                <c:pt idx="3">
                  <c:v>0.71945508942628467</c:v>
                </c:pt>
                <c:pt idx="4">
                  <c:v>0.69276669990029904</c:v>
                </c:pt>
              </c:numCache>
            </c:numRef>
          </c:val>
        </c:ser>
        <c:dLbls>
          <c:dLblPos val="outEnd"/>
          <c:showLegendKey val="0"/>
          <c:showVal val="1"/>
          <c:showCatName val="0"/>
          <c:showSerName val="0"/>
          <c:showPercent val="0"/>
          <c:showBubbleSize val="0"/>
        </c:dLbls>
        <c:gapWidth val="219"/>
        <c:overlap val="-27"/>
        <c:axId val="280388976"/>
        <c:axId val="280385448"/>
      </c:barChart>
      <c:catAx>
        <c:axId val="280388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5448"/>
        <c:crosses val="autoZero"/>
        <c:auto val="1"/>
        <c:lblAlgn val="ctr"/>
        <c:lblOffset val="100"/>
        <c:noMultiLvlLbl val="0"/>
      </c:catAx>
      <c:valAx>
        <c:axId val="280385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8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EBIT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'Historicals RK'!$C$6:$G$6</c:f>
              <c:numCache>
                <c:formatCode>"FY"\ 0\ "A"</c:formatCode>
                <c:ptCount val="5"/>
                <c:pt idx="0">
                  <c:v>2018</c:v>
                </c:pt>
                <c:pt idx="1">
                  <c:v>2019</c:v>
                </c:pt>
                <c:pt idx="2">
                  <c:v>2020</c:v>
                </c:pt>
                <c:pt idx="3">
                  <c:v>2021</c:v>
                </c:pt>
                <c:pt idx="4" formatCode="&quot;FY&quot;\ 0\ &quot;P&quot;">
                  <c:v>2022</c:v>
                </c:pt>
              </c:numCache>
            </c:numRef>
          </c:cat>
          <c:val>
            <c:numRef>
              <c:f>'Historicals RK'!$C$30:$G$30</c:f>
              <c:numCache>
                <c:formatCode>0.00%</c:formatCode>
                <c:ptCount val="5"/>
                <c:pt idx="0">
                  <c:v>0.46578276546753722</c:v>
                </c:pt>
                <c:pt idx="1">
                  <c:v>0.34401554812202501</c:v>
                </c:pt>
                <c:pt idx="2">
                  <c:v>0.3520111260430665</c:v>
                </c:pt>
                <c:pt idx="3">
                  <c:v>0.43466287328449854</c:v>
                </c:pt>
                <c:pt idx="4">
                  <c:v>0.39399800598205376</c:v>
                </c:pt>
              </c:numCache>
            </c:numRef>
          </c:val>
        </c:ser>
        <c:dLbls>
          <c:dLblPos val="outEnd"/>
          <c:showLegendKey val="0"/>
          <c:showVal val="1"/>
          <c:showCatName val="0"/>
          <c:showSerName val="0"/>
          <c:showPercent val="0"/>
          <c:showBubbleSize val="0"/>
        </c:dLbls>
        <c:gapWidth val="219"/>
        <c:overlap val="-27"/>
        <c:axId val="280378000"/>
        <c:axId val="280385840"/>
      </c:barChart>
      <c:catAx>
        <c:axId val="280378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5840"/>
        <c:crosses val="autoZero"/>
        <c:auto val="1"/>
        <c:lblAlgn val="ctr"/>
        <c:lblOffset val="100"/>
        <c:noMultiLvlLbl val="0"/>
      </c:catAx>
      <c:valAx>
        <c:axId val="28038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7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Net Profit Margin</a:t>
            </a:r>
          </a:p>
        </c:rich>
      </c:tx>
      <c:layout>
        <c:manualLayout>
          <c:xMode val="edge"/>
          <c:yMode val="edge"/>
          <c:x val="0.41227077865266848"/>
          <c:y val="3.2407407407407406E-2"/>
        </c:manualLayout>
      </c:layout>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val>
            <c:numRef>
              <c:f>'Historicals RK'!$C$31:$G$31</c:f>
              <c:numCache>
                <c:formatCode>0.00%</c:formatCode>
                <c:ptCount val="5"/>
                <c:pt idx="0">
                  <c:v>-0.10088624926806283</c:v>
                </c:pt>
                <c:pt idx="1">
                  <c:v>-0.24930388516174148</c:v>
                </c:pt>
                <c:pt idx="2">
                  <c:v>-0.4480263774728882</c:v>
                </c:pt>
                <c:pt idx="3">
                  <c:v>0.16179753666401728</c:v>
                </c:pt>
                <c:pt idx="4">
                  <c:v>-0.66898803589232314</c:v>
                </c:pt>
              </c:numCache>
            </c:numRef>
          </c:val>
        </c:ser>
        <c:dLbls>
          <c:dLblPos val="outEnd"/>
          <c:showLegendKey val="0"/>
          <c:showVal val="1"/>
          <c:showCatName val="0"/>
          <c:showSerName val="0"/>
          <c:showPercent val="0"/>
          <c:showBubbleSize val="0"/>
        </c:dLbls>
        <c:gapWidth val="219"/>
        <c:overlap val="-27"/>
        <c:axId val="280379568"/>
        <c:axId val="280379960"/>
      </c:barChart>
      <c:catAx>
        <c:axId val="280379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79960"/>
        <c:crosses val="autoZero"/>
        <c:auto val="1"/>
        <c:lblAlgn val="ctr"/>
        <c:lblOffset val="100"/>
        <c:noMultiLvlLbl val="0"/>
      </c:catAx>
      <c:valAx>
        <c:axId val="280379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79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a:t>
            </a:r>
            <a:r>
              <a:rPr lang="en-US" sz="1100" b="1" baseline="0">
                <a:solidFill>
                  <a:schemeClr val="bg1"/>
                </a:solidFill>
              </a:rPr>
              <a:t> Growth % (YOY)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'Historicals RK'!$C$6:$G$6</c:f>
              <c:numCache>
                <c:formatCode>"FY"\ 0\ "A"</c:formatCode>
                <c:ptCount val="5"/>
                <c:pt idx="0">
                  <c:v>2018</c:v>
                </c:pt>
                <c:pt idx="1">
                  <c:v>2019</c:v>
                </c:pt>
                <c:pt idx="2">
                  <c:v>2020</c:v>
                </c:pt>
                <c:pt idx="3">
                  <c:v>2021</c:v>
                </c:pt>
                <c:pt idx="4" formatCode="&quot;FY&quot;\ 0\ &quot;P&quot;">
                  <c:v>2022</c:v>
                </c:pt>
              </c:numCache>
            </c:numRef>
          </c:cat>
          <c:val>
            <c:numRef>
              <c:f>'Historicals RK'!$D$32:$G$32</c:f>
              <c:numCache>
                <c:formatCode>0.00%</c:formatCode>
                <c:ptCount val="4"/>
                <c:pt idx="0">
                  <c:v>-0.1754337690468748</c:v>
                </c:pt>
                <c:pt idx="1">
                  <c:v>-0.14578767095859624</c:v>
                </c:pt>
                <c:pt idx="2">
                  <c:v>-0.38263899740600682</c:v>
                </c:pt>
                <c:pt idx="3">
                  <c:v>1.5505955846246477E-2</c:v>
                </c:pt>
              </c:numCache>
            </c:numRef>
          </c:val>
        </c:ser>
        <c:dLbls>
          <c:dLblPos val="outEnd"/>
          <c:showLegendKey val="0"/>
          <c:showVal val="1"/>
          <c:showCatName val="0"/>
          <c:showSerName val="0"/>
          <c:showPercent val="0"/>
          <c:showBubbleSize val="0"/>
        </c:dLbls>
        <c:gapWidth val="219"/>
        <c:overlap val="-27"/>
        <c:axId val="280386232"/>
        <c:axId val="280380744"/>
      </c:barChart>
      <c:catAx>
        <c:axId val="28038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0744"/>
        <c:crosses val="autoZero"/>
        <c:auto val="1"/>
        <c:lblAlgn val="ctr"/>
        <c:lblOffset val="100"/>
        <c:noMultiLvlLbl val="0"/>
      </c:catAx>
      <c:valAx>
        <c:axId val="280380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'Projections RK'!$B$29</c:f>
              <c:strCache>
                <c:ptCount val="1"/>
                <c:pt idx="0">
                  <c:v>EBITDA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numRef>
              <c:f>'Projections RK'!$C$6:$U$6</c:f>
              <c:numCache>
                <c:formatCode>"FY"\ 0\ "E"</c:formatCode>
                <c:ptCount val="1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numCache>
            </c:numRef>
          </c:cat>
          <c:val>
            <c:numRef>
              <c:f>'Projections RK'!$C$29:$U$29</c:f>
              <c:numCache>
                <c:formatCode>0.00%</c:formatCode>
                <c:ptCount val="19"/>
                <c:pt idx="0">
                  <c:v>0.20893107899214658</c:v>
                </c:pt>
                <c:pt idx="1">
                  <c:v>0.2173938124639502</c:v>
                </c:pt>
                <c:pt idx="2">
                  <c:v>0.69239184674100263</c:v>
                </c:pt>
                <c:pt idx="3">
                  <c:v>0.68992838465573658</c:v>
                </c:pt>
                <c:pt idx="4">
                  <c:v>0.687100375131381</c:v>
                </c:pt>
                <c:pt idx="5">
                  <c:v>0.20314017816388491</c:v>
                </c:pt>
                <c:pt idx="6">
                  <c:v>0.20044291169396997</c:v>
                </c:pt>
                <c:pt idx="7">
                  <c:v>0.67858193123008181</c:v>
                </c:pt>
                <c:pt idx="8">
                  <c:v>0.67491826994575665</c:v>
                </c:pt>
                <c:pt idx="9">
                  <c:v>0.67206631076830803</c:v>
                </c:pt>
                <c:pt idx="10">
                  <c:v>0.18520873519421632</c:v>
                </c:pt>
                <c:pt idx="11">
                  <c:v>0.18353310712550655</c:v>
                </c:pt>
                <c:pt idx="12">
                  <c:v>0.66176028600746784</c:v>
                </c:pt>
                <c:pt idx="13">
                  <c:v>0.65738213573350945</c:v>
                </c:pt>
                <c:pt idx="14">
                  <c:v>0.65274555615165875</c:v>
                </c:pt>
                <c:pt idx="15">
                  <c:v>0.16341588702912047</c:v>
                </c:pt>
                <c:pt idx="16">
                  <c:v>0.15812953889313147</c:v>
                </c:pt>
                <c:pt idx="17">
                  <c:v>0.63841931093487181</c:v>
                </c:pt>
                <c:pt idx="18">
                  <c:v>0.50777534543143332</c:v>
                </c:pt>
              </c:numCache>
            </c:numRef>
          </c:val>
        </c:ser>
        <c:dLbls>
          <c:dLblPos val="outEnd"/>
          <c:showLegendKey val="0"/>
          <c:showVal val="1"/>
          <c:showCatName val="0"/>
          <c:showSerName val="0"/>
          <c:showPercent val="0"/>
          <c:showBubbleSize val="0"/>
        </c:dLbls>
        <c:gapWidth val="219"/>
        <c:overlap val="-27"/>
        <c:axId val="280384664"/>
        <c:axId val="280393288"/>
      </c:barChart>
      <c:catAx>
        <c:axId val="280384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E&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93288"/>
        <c:crosses val="autoZero"/>
        <c:auto val="1"/>
        <c:lblAlgn val="ctr"/>
        <c:lblOffset val="100"/>
        <c:noMultiLvlLbl val="0"/>
      </c:catAx>
      <c:valAx>
        <c:axId val="280393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4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'Projections RK'!$B$32</c:f>
              <c:strCache>
                <c:ptCount val="1"/>
                <c:pt idx="0">
                  <c:v>Revenue Growth % (YOY)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numRef>
              <c:f>'Projections RK'!$C$6:$U$6</c:f>
              <c:numCache>
                <c:formatCode>"FY"\ 0\ "E"</c:formatCode>
                <c:ptCount val="1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numCache>
            </c:numRef>
          </c:cat>
          <c:val>
            <c:numRef>
              <c:f>'Projections RK'!$C$32:$U$32</c:f>
              <c:numCache>
                <c:formatCode>0.00%</c:formatCode>
                <c:ptCount val="19"/>
                <c:pt idx="1">
                  <c:v>6.376299046887568E-2</c:v>
                </c:pt>
                <c:pt idx="2">
                  <c:v>4.7714250152435023E-2</c:v>
                </c:pt>
                <c:pt idx="3">
                  <c:v>4.86746833260987E-2</c:v>
                </c:pt>
                <c:pt idx="4">
                  <c:v>4.7982091414944916E-2</c:v>
                </c:pt>
                <c:pt idx="5">
                  <c:v>4.8130987788383761E-2</c:v>
                </c:pt>
                <c:pt idx="6">
                  <c:v>4.9804069892327885E-2</c:v>
                </c:pt>
                <c:pt idx="7">
                  <c:v>4.9171985763661441E-2</c:v>
                </c:pt>
                <c:pt idx="8">
                  <c:v>4.7454403239305387E-2</c:v>
                </c:pt>
                <c:pt idx="9">
                  <c:v>5.0634292090657507E-2</c:v>
                </c:pt>
                <c:pt idx="10">
                  <c:v>4.8352632193051415E-2</c:v>
                </c:pt>
                <c:pt idx="11">
                  <c:v>5.2215431504116339E-2</c:v>
                </c:pt>
                <c:pt idx="12">
                  <c:v>4.9052413418495311E-2</c:v>
                </c:pt>
                <c:pt idx="13">
                  <c:v>4.808478063739563E-2</c:v>
                </c:pt>
                <c:pt idx="14">
                  <c:v>4.7910412113758349E-2</c:v>
                </c:pt>
                <c:pt idx="15">
                  <c:v>4.8990604399952398E-2</c:v>
                </c:pt>
                <c:pt idx="16">
                  <c:v>4.882115024607514E-2</c:v>
                </c:pt>
                <c:pt idx="17">
                  <c:v>4.8376625822946329E-2</c:v>
                </c:pt>
                <c:pt idx="18">
                  <c:v>-0.47760154359150686</c:v>
                </c:pt>
              </c:numCache>
            </c:numRef>
          </c:val>
        </c:ser>
        <c:dLbls>
          <c:dLblPos val="outEnd"/>
          <c:showLegendKey val="0"/>
          <c:showVal val="1"/>
          <c:showCatName val="0"/>
          <c:showSerName val="0"/>
          <c:showPercent val="0"/>
          <c:showBubbleSize val="0"/>
        </c:dLbls>
        <c:gapWidth val="219"/>
        <c:overlap val="-27"/>
        <c:axId val="280391328"/>
        <c:axId val="280392896"/>
      </c:barChart>
      <c:catAx>
        <c:axId val="2803913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E&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92896"/>
        <c:crosses val="autoZero"/>
        <c:auto val="1"/>
        <c:lblAlgn val="ctr"/>
        <c:lblOffset val="100"/>
        <c:noMultiLvlLbl val="0"/>
      </c:catAx>
      <c:valAx>
        <c:axId val="280392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9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'Projections RK'!$B$31</c:f>
              <c:strCache>
                <c:ptCount val="1"/>
                <c:pt idx="0">
                  <c:v>Net Profit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numRef>
              <c:f>'Projections RK'!$C$6:$U$6</c:f>
              <c:numCache>
                <c:formatCode>"FY"\ 0\ "E"</c:formatCode>
                <c:ptCount val="1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numCache>
            </c:numRef>
          </c:cat>
          <c:val>
            <c:numRef>
              <c:f>'Projections RK'!$C$31:$U$31</c:f>
              <c:numCache>
                <c:formatCode>0.00%</c:formatCode>
                <c:ptCount val="19"/>
                <c:pt idx="0">
                  <c:v>-0.3051187819802485</c:v>
                </c:pt>
                <c:pt idx="1">
                  <c:v>-0.26584339881167141</c:v>
                </c:pt>
                <c:pt idx="2">
                  <c:v>0.23116187759119478</c:v>
                </c:pt>
                <c:pt idx="3">
                  <c:v>0.25010660151998165</c:v>
                </c:pt>
                <c:pt idx="4">
                  <c:v>0.26741592943448506</c:v>
                </c:pt>
                <c:pt idx="5">
                  <c:v>-0.1972720323198964</c:v>
                </c:pt>
                <c:pt idx="6">
                  <c:v>-0.18097322296137502</c:v>
                </c:pt>
                <c:pt idx="7">
                  <c:v>0.31504178735393412</c:v>
                </c:pt>
                <c:pt idx="8">
                  <c:v>0.32784813233224203</c:v>
                </c:pt>
                <c:pt idx="9">
                  <c:v>0.34172287897066544</c:v>
                </c:pt>
                <c:pt idx="10">
                  <c:v>-0.12989843547849558</c:v>
                </c:pt>
                <c:pt idx="11">
                  <c:v>-0.11593709758558945</c:v>
                </c:pt>
                <c:pt idx="12">
                  <c:v>0.37629294340327202</c:v>
                </c:pt>
                <c:pt idx="13">
                  <c:v>0.38501166735347253</c:v>
                </c:pt>
                <c:pt idx="14">
                  <c:v>0.39282785208892901</c:v>
                </c:pt>
                <c:pt idx="15">
                  <c:v>-8.4362980553214867E-2</c:v>
                </c:pt>
                <c:pt idx="16">
                  <c:v>-7.8115570698910272E-2</c:v>
                </c:pt>
                <c:pt idx="17">
                  <c:v>0.41307557112514842</c:v>
                </c:pt>
                <c:pt idx="18">
                  <c:v>0.2206614221865931</c:v>
                </c:pt>
              </c:numCache>
            </c:numRef>
          </c:val>
        </c:ser>
        <c:dLbls>
          <c:dLblPos val="outEnd"/>
          <c:showLegendKey val="0"/>
          <c:showVal val="1"/>
          <c:showCatName val="0"/>
          <c:showSerName val="0"/>
          <c:showPercent val="0"/>
          <c:showBubbleSize val="0"/>
        </c:dLbls>
        <c:gapWidth val="219"/>
        <c:overlap val="-27"/>
        <c:axId val="280382704"/>
        <c:axId val="280383096"/>
      </c:barChart>
      <c:catAx>
        <c:axId val="28038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E&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3096"/>
        <c:crosses val="autoZero"/>
        <c:auto val="1"/>
        <c:lblAlgn val="ctr"/>
        <c:lblOffset val="100"/>
        <c:noMultiLvlLbl val="0"/>
      </c:catAx>
      <c:valAx>
        <c:axId val="280383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38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68580</xdr:colOff>
      <xdr:row>33</xdr:row>
      <xdr:rowOff>87630</xdr:rowOff>
    </xdr:from>
    <xdr:to>
      <xdr:col>5</xdr:col>
      <xdr:colOff>76200</xdr:colOff>
      <xdr:row>48</xdr:row>
      <xdr:rowOff>87630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472440</xdr:colOff>
      <xdr:row>33</xdr:row>
      <xdr:rowOff>95250</xdr:rowOff>
    </xdr:from>
    <xdr:to>
      <xdr:col>13</xdr:col>
      <xdr:colOff>167640</xdr:colOff>
      <xdr:row>48</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49</xdr:row>
      <xdr:rowOff>125730</xdr:rowOff>
    </xdr:from>
    <xdr:to>
      <xdr:col>5</xdr:col>
      <xdr:colOff>83820</xdr:colOff>
      <xdr:row>64</xdr:row>
      <xdr:rowOff>125730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464820</xdr:colOff>
      <xdr:row>49</xdr:row>
      <xdr:rowOff>133350</xdr:rowOff>
    </xdr:from>
    <xdr:to>
      <xdr:col>13</xdr:col>
      <xdr:colOff>160020</xdr:colOff>
      <xdr:row>64</xdr:row>
      <xdr:rowOff>133350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33</xdr:row>
      <xdr:rowOff>11430</xdr:rowOff>
    </xdr:from>
    <xdr:to>
      <xdr:col>24</xdr:col>
      <xdr:colOff>472440</xdr:colOff>
      <xdr:row>51</xdr:row>
      <xdr:rowOff>60960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457200</xdr:colOff>
      <xdr:row>32</xdr:row>
      <xdr:rowOff>175260</xdr:rowOff>
    </xdr:from>
    <xdr:to>
      <xdr:col>11</xdr:col>
      <xdr:colOff>137160</xdr:colOff>
      <xdr:row>51</xdr:row>
      <xdr:rowOff>41910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464820</xdr:colOff>
      <xdr:row>52</xdr:row>
      <xdr:rowOff>22860</xdr:rowOff>
    </xdr:from>
    <xdr:to>
      <xdr:col>11</xdr:col>
      <xdr:colOff>144780</xdr:colOff>
      <xdr:row>70</xdr:row>
      <xdr:rowOff>72390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Users\hp\Desktop\Chhavi%20desktop\EV\Surat%20Hazira%20NH-6%20Tollway%20Pvt%20Ltd\RK%20Working%20July%202022\EV%20July%202022\NH-6%20SHNTPL%20FM_1807_RKA.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Z:\Anshul\Prodigy\Model\Prodigy_7%20July%20201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 val="132417"/>
      <sheetName val="License Area"/>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sch 5-8"/>
      <sheetName val="HBI NCD"/>
      <sheetName val="Cover sheet"/>
      <sheetName val="tipos de cambioC"/>
      <sheetName val="traducciones"/>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11">
          <cell r="G11">
            <v>188</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Abstruct total"/>
      <sheetName val="10"/>
      <sheetName val="5"/>
      <sheetName val="9"/>
      <sheetName val="Scurve-details"/>
      <sheetName val="Sheet3"/>
      <sheetName val="BOQ"/>
      <sheetName val="LOCAL RATES"/>
      <sheetName val="Cal"/>
      <sheetName val="Data"/>
      <sheetName val="Erection grider"/>
      <sheetName val="Voucher"/>
      <sheetName val="doq-10"/>
      <sheetName val="BHANDUP"/>
      <sheetName val="준검 내역서"/>
      <sheetName val="FORM7"/>
      <sheetName val="Labour"/>
      <sheetName val="Material"/>
      <sheetName val="Plant &amp;  Machinery"/>
      <sheetName val="CS PIPING"/>
      <sheetName val="TECH DATA"/>
      <sheetName val="S2groupcode"/>
      <sheetName val="Index"/>
      <sheetName val="budget"/>
      <sheetName val="BQLIST"/>
      <sheetName val="SIGNED E-MARK"/>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준검_내역서"/>
      <sheetName val="LOCAL_RATES"/>
      <sheetName val="Erection_grider"/>
      <sheetName val="준검_내역서1"/>
      <sheetName val="LOCAL_RATES1"/>
      <sheetName val="Erection_grider1"/>
      <sheetName val="31 Mar-09  closing stock"/>
      <sheetName val="summery"/>
      <sheetName val="Design"/>
      <sheetName val="Loads"/>
      <sheetName val="Trial Balance - MARCH 2006"/>
      <sheetName val="Cover sheet"/>
      <sheetName val="Cooling off pit"/>
      <sheetName val="Store&amp;Toilet"/>
      <sheetName val="Asr-MSSR"/>
      <sheetName val="Publicbuilding"/>
      <sheetName val="Timesheet"/>
      <sheetName val="Abstruct_total"/>
      <sheetName val="Plant_&amp;__Machinery"/>
      <sheetName val="CS_PIPING"/>
      <sheetName val="TECH_DATA"/>
      <sheetName val="SIGNED_E-MARK"/>
      <sheetName val="Cover_sheet"/>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 val="Labour"/>
      <sheetName val="Material"/>
      <sheetName val="Plant &amp;  Machinery"/>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Assumption"/>
      <sheetName val="Dom Tax &amp; Over Tax"/>
      <sheetName val="海外WORK"/>
      <sheetName val="OpTrack"/>
      <sheetName val="LA- lookups"/>
      <sheetName val="Other assumptions"/>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Asmp"/>
      <sheetName val="Lead"/>
      <sheetName val="Improvements"/>
      <sheetName val="Tax Details"/>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Drilling"/>
      <sheetName val="Title Page"/>
      <sheetName val="Params"/>
      <sheetName val="Intaccrual"/>
      <sheetName val="SBU"/>
      <sheetName val="Improvements"/>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Annexure D1"/>
      <sheetName val="Menu"/>
      <sheetName val="Other assumptions"/>
      <sheetName val="Intaccrual"/>
      <sheetName val="SB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Sheet4"/>
      <sheetName val="CrRajWMM"/>
      <sheetName val="Sheet1"/>
      <sheetName val="C &amp; G RHS"/>
      <sheetName val="costing"/>
      <sheetName val="Labour _ Plant"/>
      <sheetName val="FORM7"/>
      <sheetName val="Labour &amp; Plant"/>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 val="hmax_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 val="P&amp;L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v>0</v>
          </cell>
        </row>
        <row r="4799">
          <cell r="G4799">
            <v>0</v>
          </cell>
        </row>
        <row r="4800">
          <cell r="G4800">
            <v>0</v>
          </cell>
        </row>
        <row r="4801">
          <cell r="G4801">
            <v>0</v>
          </cell>
        </row>
        <row r="4802">
          <cell r="G4802">
            <v>0</v>
          </cell>
        </row>
        <row r="4803">
          <cell r="G4803">
            <v>0</v>
          </cell>
        </row>
        <row r="4804">
          <cell r="G4804">
            <v>0</v>
          </cell>
        </row>
        <row r="4805">
          <cell r="G4805">
            <v>0</v>
          </cell>
        </row>
        <row r="4806">
          <cell r="G4806">
            <v>0</v>
          </cell>
        </row>
        <row r="4807">
          <cell r="G4807">
            <v>0</v>
          </cell>
        </row>
        <row r="4808">
          <cell r="G4808">
            <v>0</v>
          </cell>
        </row>
        <row r="4809">
          <cell r="G4809">
            <v>0</v>
          </cell>
        </row>
        <row r="4810">
          <cell r="G4810">
            <v>0</v>
          </cell>
        </row>
        <row r="4811">
          <cell r="G4811">
            <v>0</v>
          </cell>
        </row>
        <row r="4812">
          <cell r="G4812">
            <v>0</v>
          </cell>
        </row>
        <row r="4813">
          <cell r="G4813">
            <v>0</v>
          </cell>
        </row>
        <row r="4814">
          <cell r="G4814">
            <v>0</v>
          </cell>
        </row>
        <row r="4815">
          <cell r="G4815">
            <v>0</v>
          </cell>
        </row>
        <row r="4816">
          <cell r="G4816">
            <v>0</v>
          </cell>
        </row>
        <row r="4817">
          <cell r="G4817">
            <v>0</v>
          </cell>
        </row>
        <row r="4818">
          <cell r="G4818">
            <v>0</v>
          </cell>
        </row>
        <row r="4819">
          <cell r="G4819">
            <v>0</v>
          </cell>
        </row>
        <row r="4820">
          <cell r="G4820">
            <v>0</v>
          </cell>
        </row>
        <row r="4821">
          <cell r="G4821">
            <v>0</v>
          </cell>
        </row>
        <row r="4822">
          <cell r="G4822">
            <v>0</v>
          </cell>
        </row>
        <row r="4823">
          <cell r="G4823">
            <v>0</v>
          </cell>
        </row>
        <row r="4824">
          <cell r="G4824">
            <v>0</v>
          </cell>
        </row>
        <row r="4825">
          <cell r="G4825">
            <v>0</v>
          </cell>
        </row>
        <row r="4826">
          <cell r="G4826">
            <v>0</v>
          </cell>
        </row>
        <row r="4827">
          <cell r="G4827">
            <v>0</v>
          </cell>
        </row>
        <row r="4828">
          <cell r="G4828">
            <v>0</v>
          </cell>
        </row>
        <row r="4829">
          <cell r="G4829">
            <v>0</v>
          </cell>
        </row>
        <row r="4830">
          <cell r="G4830">
            <v>0</v>
          </cell>
        </row>
        <row r="4831">
          <cell r="G4831">
            <v>0</v>
          </cell>
        </row>
        <row r="4832">
          <cell r="G4832">
            <v>0</v>
          </cell>
        </row>
        <row r="4833">
          <cell r="G4833">
            <v>0</v>
          </cell>
        </row>
        <row r="4834">
          <cell r="G4834">
            <v>0</v>
          </cell>
        </row>
        <row r="4835">
          <cell r="G4835">
            <v>0</v>
          </cell>
        </row>
        <row r="4836">
          <cell r="G4836">
            <v>0</v>
          </cell>
        </row>
        <row r="4837">
          <cell r="G4837">
            <v>0</v>
          </cell>
        </row>
        <row r="4838">
          <cell r="G4838">
            <v>0</v>
          </cell>
        </row>
        <row r="4839">
          <cell r="G4839">
            <v>0</v>
          </cell>
        </row>
        <row r="4840">
          <cell r="G4840">
            <v>0</v>
          </cell>
        </row>
        <row r="4841">
          <cell r="G4841">
            <v>0</v>
          </cell>
        </row>
        <row r="4842">
          <cell r="G4842">
            <v>0</v>
          </cell>
        </row>
        <row r="4843">
          <cell r="G4843">
            <v>0</v>
          </cell>
        </row>
        <row r="4844">
          <cell r="G4844">
            <v>0</v>
          </cell>
        </row>
        <row r="4845">
          <cell r="G4845">
            <v>0</v>
          </cell>
        </row>
        <row r="4846">
          <cell r="G4846">
            <v>0</v>
          </cell>
        </row>
        <row r="4847">
          <cell r="G4847">
            <v>0</v>
          </cell>
        </row>
        <row r="4848">
          <cell r="G4848">
            <v>0</v>
          </cell>
        </row>
        <row r="4849">
          <cell r="G4849">
            <v>0</v>
          </cell>
        </row>
        <row r="4850">
          <cell r="G4850">
            <v>0</v>
          </cell>
        </row>
        <row r="4851">
          <cell r="G4851">
            <v>0</v>
          </cell>
        </row>
        <row r="4852">
          <cell r="G4852">
            <v>0</v>
          </cell>
        </row>
        <row r="4853">
          <cell r="G4853">
            <v>0</v>
          </cell>
        </row>
        <row r="4854">
          <cell r="G4854">
            <v>0</v>
          </cell>
        </row>
        <row r="4855">
          <cell r="G4855">
            <v>0</v>
          </cell>
        </row>
        <row r="4856">
          <cell r="G4856">
            <v>0</v>
          </cell>
        </row>
        <row r="4857">
          <cell r="G4857">
            <v>0</v>
          </cell>
        </row>
        <row r="4858">
          <cell r="G4858">
            <v>0</v>
          </cell>
        </row>
        <row r="4859">
          <cell r="G4859">
            <v>0</v>
          </cell>
        </row>
        <row r="4860">
          <cell r="G4860">
            <v>0</v>
          </cell>
        </row>
        <row r="4861">
          <cell r="G4861">
            <v>0</v>
          </cell>
        </row>
        <row r="4862">
          <cell r="G4862">
            <v>0</v>
          </cell>
        </row>
        <row r="4863">
          <cell r="G4863">
            <v>0</v>
          </cell>
        </row>
        <row r="4864">
          <cell r="G4864">
            <v>0</v>
          </cell>
        </row>
        <row r="4865">
          <cell r="G4865">
            <v>0</v>
          </cell>
        </row>
        <row r="4866">
          <cell r="G4866">
            <v>0</v>
          </cell>
        </row>
        <row r="4867">
          <cell r="G4867">
            <v>0</v>
          </cell>
        </row>
        <row r="4868">
          <cell r="G4868">
            <v>0</v>
          </cell>
        </row>
        <row r="4869">
          <cell r="G4869">
            <v>0</v>
          </cell>
        </row>
        <row r="4870">
          <cell r="G4870">
            <v>0</v>
          </cell>
        </row>
        <row r="4871">
          <cell r="G4871">
            <v>0</v>
          </cell>
        </row>
        <row r="4872">
          <cell r="G4872">
            <v>0</v>
          </cell>
        </row>
        <row r="4873">
          <cell r="G4873">
            <v>0</v>
          </cell>
        </row>
        <row r="4874">
          <cell r="G4874">
            <v>0</v>
          </cell>
        </row>
        <row r="4875">
          <cell r="G4875">
            <v>0</v>
          </cell>
        </row>
        <row r="4876">
          <cell r="G4876">
            <v>0</v>
          </cell>
        </row>
        <row r="4877">
          <cell r="G4877">
            <v>0</v>
          </cell>
        </row>
        <row r="4878">
          <cell r="G4878">
            <v>0</v>
          </cell>
        </row>
        <row r="4879">
          <cell r="G4879">
            <v>0</v>
          </cell>
        </row>
        <row r="4880">
          <cell r="G4880">
            <v>0</v>
          </cell>
        </row>
        <row r="4881">
          <cell r="G4881">
            <v>0</v>
          </cell>
        </row>
        <row r="4882">
          <cell r="G4882">
            <v>0</v>
          </cell>
        </row>
        <row r="4883">
          <cell r="G4883">
            <v>0</v>
          </cell>
        </row>
        <row r="4884">
          <cell r="G4884">
            <v>0</v>
          </cell>
        </row>
        <row r="4885">
          <cell r="G4885">
            <v>0</v>
          </cell>
        </row>
        <row r="4886">
          <cell r="G4886">
            <v>0</v>
          </cell>
        </row>
        <row r="4887">
          <cell r="G4887">
            <v>0</v>
          </cell>
        </row>
        <row r="4888">
          <cell r="G4888">
            <v>0</v>
          </cell>
        </row>
        <row r="4889">
          <cell r="G4889">
            <v>0</v>
          </cell>
        </row>
        <row r="4890">
          <cell r="G4890">
            <v>0</v>
          </cell>
        </row>
        <row r="4891">
          <cell r="G4891">
            <v>0</v>
          </cell>
        </row>
        <row r="4892">
          <cell r="G4892">
            <v>0</v>
          </cell>
        </row>
        <row r="4893">
          <cell r="G4893">
            <v>0</v>
          </cell>
        </row>
        <row r="4894">
          <cell r="G4894">
            <v>0</v>
          </cell>
        </row>
        <row r="4895">
          <cell r="G4895">
            <v>0</v>
          </cell>
        </row>
        <row r="4896">
          <cell r="G4896">
            <v>0</v>
          </cell>
        </row>
        <row r="4897">
          <cell r="G4897">
            <v>0</v>
          </cell>
        </row>
        <row r="4898">
          <cell r="G4898">
            <v>0</v>
          </cell>
        </row>
        <row r="4899">
          <cell r="G4899">
            <v>0</v>
          </cell>
        </row>
        <row r="4900">
          <cell r="G4900">
            <v>0</v>
          </cell>
        </row>
        <row r="4901">
          <cell r="G4901">
            <v>0</v>
          </cell>
        </row>
        <row r="4902">
          <cell r="G4902">
            <v>0</v>
          </cell>
        </row>
        <row r="4903">
          <cell r="G4903">
            <v>0</v>
          </cell>
        </row>
        <row r="4904">
          <cell r="G4904">
            <v>0</v>
          </cell>
        </row>
        <row r="4905">
          <cell r="G4905">
            <v>0</v>
          </cell>
        </row>
        <row r="4906">
          <cell r="G4906">
            <v>0</v>
          </cell>
        </row>
        <row r="4907">
          <cell r="G4907">
            <v>0</v>
          </cell>
        </row>
        <row r="4908">
          <cell r="G4908">
            <v>0</v>
          </cell>
        </row>
        <row r="4909">
          <cell r="G4909">
            <v>0</v>
          </cell>
        </row>
        <row r="4910">
          <cell r="G4910">
            <v>0</v>
          </cell>
        </row>
        <row r="4911">
          <cell r="G4911">
            <v>0</v>
          </cell>
        </row>
        <row r="4912">
          <cell r="G4912">
            <v>0</v>
          </cell>
        </row>
        <row r="4913">
          <cell r="G4913">
            <v>0</v>
          </cell>
        </row>
        <row r="4914">
          <cell r="G4914">
            <v>0</v>
          </cell>
        </row>
        <row r="4915">
          <cell r="G4915">
            <v>0</v>
          </cell>
        </row>
        <row r="4916">
          <cell r="G4916">
            <v>0</v>
          </cell>
        </row>
        <row r="4917">
          <cell r="G4917">
            <v>0</v>
          </cell>
        </row>
        <row r="4918">
          <cell r="G4918">
            <v>0</v>
          </cell>
        </row>
        <row r="4919">
          <cell r="G4919">
            <v>0</v>
          </cell>
        </row>
        <row r="4920">
          <cell r="G4920">
            <v>0</v>
          </cell>
        </row>
        <row r="4921">
          <cell r="G4921">
            <v>0</v>
          </cell>
        </row>
        <row r="4922">
          <cell r="G4922">
            <v>0</v>
          </cell>
        </row>
        <row r="4923">
          <cell r="G4923">
            <v>0</v>
          </cell>
        </row>
        <row r="4924">
          <cell r="G4924">
            <v>0</v>
          </cell>
        </row>
        <row r="4925">
          <cell r="G4925">
            <v>0</v>
          </cell>
        </row>
        <row r="4926">
          <cell r="G4926">
            <v>0</v>
          </cell>
        </row>
        <row r="4927">
          <cell r="G4927">
            <v>0</v>
          </cell>
        </row>
        <row r="4928">
          <cell r="G4928">
            <v>0</v>
          </cell>
        </row>
        <row r="4929">
          <cell r="G4929">
            <v>0</v>
          </cell>
        </row>
        <row r="4930">
          <cell r="G4930">
            <v>0</v>
          </cell>
        </row>
        <row r="4931">
          <cell r="G4931">
            <v>0</v>
          </cell>
        </row>
        <row r="4932">
          <cell r="G4932">
            <v>0</v>
          </cell>
        </row>
        <row r="4933">
          <cell r="G4933">
            <v>0</v>
          </cell>
        </row>
        <row r="4934">
          <cell r="G4934">
            <v>0</v>
          </cell>
        </row>
        <row r="4935">
          <cell r="G4935">
            <v>0</v>
          </cell>
        </row>
        <row r="4936">
          <cell r="G4936">
            <v>0</v>
          </cell>
        </row>
        <row r="4937">
          <cell r="G4937">
            <v>0</v>
          </cell>
        </row>
        <row r="4938">
          <cell r="G4938">
            <v>0</v>
          </cell>
        </row>
        <row r="4939">
          <cell r="G4939">
            <v>0</v>
          </cell>
        </row>
        <row r="4940">
          <cell r="G4940">
            <v>0</v>
          </cell>
        </row>
        <row r="4941">
          <cell r="G4941">
            <v>0</v>
          </cell>
        </row>
        <row r="4942">
          <cell r="G4942">
            <v>0</v>
          </cell>
        </row>
        <row r="4943">
          <cell r="G4943">
            <v>0</v>
          </cell>
        </row>
        <row r="4944">
          <cell r="G4944">
            <v>0</v>
          </cell>
        </row>
        <row r="4945">
          <cell r="G4945">
            <v>0</v>
          </cell>
        </row>
        <row r="4946">
          <cell r="G4946">
            <v>0</v>
          </cell>
        </row>
        <row r="4947">
          <cell r="G4947">
            <v>0</v>
          </cell>
        </row>
        <row r="4948">
          <cell r="G4948">
            <v>0</v>
          </cell>
        </row>
        <row r="4949">
          <cell r="G4949">
            <v>0</v>
          </cell>
        </row>
        <row r="4950">
          <cell r="G4950">
            <v>0</v>
          </cell>
        </row>
        <row r="4951">
          <cell r="G4951">
            <v>0</v>
          </cell>
        </row>
        <row r="4952">
          <cell r="G4952">
            <v>0</v>
          </cell>
        </row>
        <row r="4953">
          <cell r="G4953">
            <v>0</v>
          </cell>
        </row>
        <row r="4954">
          <cell r="G4954">
            <v>0</v>
          </cell>
        </row>
        <row r="4955">
          <cell r="G4955">
            <v>0</v>
          </cell>
        </row>
        <row r="4956">
          <cell r="G4956">
            <v>0</v>
          </cell>
        </row>
        <row r="4957">
          <cell r="G4957">
            <v>0</v>
          </cell>
        </row>
        <row r="4958">
          <cell r="G4958">
            <v>0</v>
          </cell>
        </row>
        <row r="4959">
          <cell r="G4959">
            <v>0</v>
          </cell>
        </row>
        <row r="4960">
          <cell r="G4960">
            <v>0</v>
          </cell>
        </row>
        <row r="4961">
          <cell r="G4961">
            <v>0</v>
          </cell>
        </row>
        <row r="4962">
          <cell r="G4962">
            <v>0</v>
          </cell>
        </row>
        <row r="4963">
          <cell r="G4963">
            <v>0</v>
          </cell>
        </row>
        <row r="4964">
          <cell r="G4964">
            <v>0</v>
          </cell>
        </row>
        <row r="4965">
          <cell r="G4965">
            <v>0</v>
          </cell>
        </row>
        <row r="4966">
          <cell r="G4966">
            <v>0</v>
          </cell>
        </row>
        <row r="4967">
          <cell r="G4967">
            <v>0</v>
          </cell>
        </row>
        <row r="4968">
          <cell r="G4968">
            <v>0</v>
          </cell>
        </row>
        <row r="4969">
          <cell r="G4969">
            <v>0</v>
          </cell>
        </row>
        <row r="4970">
          <cell r="G4970">
            <v>0</v>
          </cell>
        </row>
        <row r="4971">
          <cell r="G4971">
            <v>0</v>
          </cell>
        </row>
        <row r="4972">
          <cell r="G4972">
            <v>0</v>
          </cell>
        </row>
        <row r="4973">
          <cell r="G4973">
            <v>0</v>
          </cell>
        </row>
        <row r="4974">
          <cell r="G4974">
            <v>0</v>
          </cell>
        </row>
        <row r="4975">
          <cell r="G4975">
            <v>0</v>
          </cell>
        </row>
        <row r="4976">
          <cell r="G4976">
            <v>0</v>
          </cell>
        </row>
        <row r="4977">
          <cell r="G4977">
            <v>0</v>
          </cell>
        </row>
        <row r="4978">
          <cell r="G4978">
            <v>0</v>
          </cell>
        </row>
        <row r="4979">
          <cell r="G4979">
            <v>0</v>
          </cell>
        </row>
        <row r="4980">
          <cell r="G4980">
            <v>0</v>
          </cell>
        </row>
        <row r="4981">
          <cell r="G4981">
            <v>0</v>
          </cell>
        </row>
        <row r="4982">
          <cell r="G4982">
            <v>0</v>
          </cell>
        </row>
        <row r="4983">
          <cell r="G4983">
            <v>0</v>
          </cell>
        </row>
        <row r="4984">
          <cell r="G4984">
            <v>0</v>
          </cell>
        </row>
        <row r="4985">
          <cell r="G4985">
            <v>0</v>
          </cell>
        </row>
        <row r="4986">
          <cell r="G4986">
            <v>0</v>
          </cell>
        </row>
        <row r="4987">
          <cell r="G4987">
            <v>0</v>
          </cell>
        </row>
        <row r="4988">
          <cell r="G4988">
            <v>0</v>
          </cell>
        </row>
        <row r="4989">
          <cell r="G4989">
            <v>0</v>
          </cell>
        </row>
        <row r="4990">
          <cell r="G4990">
            <v>0</v>
          </cell>
        </row>
        <row r="4991">
          <cell r="G4991">
            <v>0</v>
          </cell>
        </row>
        <row r="4992">
          <cell r="G4992">
            <v>0</v>
          </cell>
        </row>
        <row r="4993">
          <cell r="G4993">
            <v>0</v>
          </cell>
        </row>
        <row r="4994">
          <cell r="G4994">
            <v>0</v>
          </cell>
        </row>
        <row r="4995">
          <cell r="G4995">
            <v>0</v>
          </cell>
        </row>
        <row r="4996">
          <cell r="G4996">
            <v>0</v>
          </cell>
        </row>
        <row r="4997">
          <cell r="G4997">
            <v>0</v>
          </cell>
        </row>
        <row r="4998">
          <cell r="G4998">
            <v>0</v>
          </cell>
        </row>
        <row r="4999">
          <cell r="G4999">
            <v>0</v>
          </cell>
        </row>
        <row r="5000">
          <cell r="G5000">
            <v>0</v>
          </cell>
        </row>
        <row r="5001">
          <cell r="G5001">
            <v>0</v>
          </cell>
        </row>
        <row r="5002">
          <cell r="G5002">
            <v>0</v>
          </cell>
        </row>
        <row r="5003">
          <cell r="G5003">
            <v>0</v>
          </cell>
        </row>
        <row r="5004">
          <cell r="G5004">
            <v>0</v>
          </cell>
        </row>
        <row r="5005">
          <cell r="G5005">
            <v>0</v>
          </cell>
        </row>
        <row r="5006">
          <cell r="G5006">
            <v>0</v>
          </cell>
        </row>
        <row r="5007">
          <cell r="G5007">
            <v>0</v>
          </cell>
        </row>
        <row r="5008">
          <cell r="G5008">
            <v>0</v>
          </cell>
        </row>
        <row r="5009">
          <cell r="G5009">
            <v>0</v>
          </cell>
        </row>
        <row r="5010">
          <cell r="G5010">
            <v>0</v>
          </cell>
        </row>
        <row r="5011">
          <cell r="G5011">
            <v>0</v>
          </cell>
        </row>
        <row r="5012">
          <cell r="G5012">
            <v>0</v>
          </cell>
        </row>
        <row r="5013">
          <cell r="G5013">
            <v>0</v>
          </cell>
        </row>
        <row r="5014">
          <cell r="G5014">
            <v>0</v>
          </cell>
        </row>
        <row r="5015">
          <cell r="G5015">
            <v>0</v>
          </cell>
        </row>
        <row r="5016">
          <cell r="G5016">
            <v>0</v>
          </cell>
        </row>
        <row r="5017">
          <cell r="G5017">
            <v>0</v>
          </cell>
        </row>
        <row r="5018">
          <cell r="G5018">
            <v>0</v>
          </cell>
        </row>
        <row r="5019">
          <cell r="G5019">
            <v>0</v>
          </cell>
        </row>
        <row r="5020">
          <cell r="G5020">
            <v>0</v>
          </cell>
        </row>
        <row r="5021">
          <cell r="G5021">
            <v>0</v>
          </cell>
        </row>
        <row r="5022">
          <cell r="G5022">
            <v>0</v>
          </cell>
        </row>
        <row r="5023">
          <cell r="G5023">
            <v>0</v>
          </cell>
        </row>
        <row r="5024">
          <cell r="G5024">
            <v>0</v>
          </cell>
        </row>
        <row r="5025">
          <cell r="G5025">
            <v>0</v>
          </cell>
        </row>
        <row r="5026">
          <cell r="G5026">
            <v>0</v>
          </cell>
        </row>
        <row r="5027">
          <cell r="G5027">
            <v>0</v>
          </cell>
        </row>
        <row r="5028">
          <cell r="G5028">
            <v>0</v>
          </cell>
        </row>
        <row r="5029">
          <cell r="G5029">
            <v>0</v>
          </cell>
        </row>
        <row r="5030">
          <cell r="G5030">
            <v>0</v>
          </cell>
        </row>
        <row r="5031">
          <cell r="G5031">
            <v>0</v>
          </cell>
        </row>
        <row r="5032">
          <cell r="G5032">
            <v>0</v>
          </cell>
        </row>
        <row r="5033">
          <cell r="G5033">
            <v>0</v>
          </cell>
        </row>
        <row r="5034">
          <cell r="G5034">
            <v>0</v>
          </cell>
        </row>
        <row r="5035">
          <cell r="G5035">
            <v>0</v>
          </cell>
        </row>
        <row r="5036">
          <cell r="G5036">
            <v>0</v>
          </cell>
        </row>
        <row r="5037">
          <cell r="G5037">
            <v>0</v>
          </cell>
        </row>
        <row r="5038">
          <cell r="G5038">
            <v>0</v>
          </cell>
        </row>
        <row r="5039">
          <cell r="G5039">
            <v>0</v>
          </cell>
        </row>
        <row r="5040">
          <cell r="G5040">
            <v>0</v>
          </cell>
        </row>
        <row r="5041">
          <cell r="G5041">
            <v>0</v>
          </cell>
        </row>
        <row r="5042">
          <cell r="G5042">
            <v>0</v>
          </cell>
        </row>
        <row r="5043">
          <cell r="G5043">
            <v>0</v>
          </cell>
        </row>
        <row r="5044">
          <cell r="G5044">
            <v>0</v>
          </cell>
        </row>
        <row r="5045">
          <cell r="G5045">
            <v>0</v>
          </cell>
        </row>
        <row r="5046">
          <cell r="G5046">
            <v>0</v>
          </cell>
        </row>
        <row r="5047">
          <cell r="G5047">
            <v>0</v>
          </cell>
        </row>
        <row r="5048">
          <cell r="G5048">
            <v>0</v>
          </cell>
        </row>
        <row r="5049">
          <cell r="G5049">
            <v>0</v>
          </cell>
        </row>
        <row r="5050">
          <cell r="G5050">
            <v>0</v>
          </cell>
        </row>
        <row r="5051">
          <cell r="G5051">
            <v>0</v>
          </cell>
        </row>
        <row r="5052">
          <cell r="G5052">
            <v>0</v>
          </cell>
        </row>
        <row r="5053">
          <cell r="G5053">
            <v>0</v>
          </cell>
        </row>
        <row r="5054">
          <cell r="G5054">
            <v>0</v>
          </cell>
        </row>
        <row r="5055">
          <cell r="G5055">
            <v>0</v>
          </cell>
        </row>
        <row r="5056">
          <cell r="G5056">
            <v>0</v>
          </cell>
        </row>
        <row r="5057">
          <cell r="G5057">
            <v>0</v>
          </cell>
        </row>
        <row r="5058">
          <cell r="G5058">
            <v>0</v>
          </cell>
        </row>
        <row r="5059">
          <cell r="G5059">
            <v>0</v>
          </cell>
        </row>
        <row r="5060">
          <cell r="G5060">
            <v>0</v>
          </cell>
        </row>
        <row r="5061">
          <cell r="G5061">
            <v>0</v>
          </cell>
        </row>
        <row r="5062">
          <cell r="G5062">
            <v>0</v>
          </cell>
        </row>
        <row r="5063">
          <cell r="G5063">
            <v>0</v>
          </cell>
        </row>
        <row r="5064">
          <cell r="G5064">
            <v>0</v>
          </cell>
        </row>
        <row r="5065">
          <cell r="G5065">
            <v>0</v>
          </cell>
        </row>
        <row r="5066">
          <cell r="G5066">
            <v>0</v>
          </cell>
        </row>
        <row r="5067">
          <cell r="G5067">
            <v>0</v>
          </cell>
        </row>
        <row r="5068">
          <cell r="G5068">
            <v>0</v>
          </cell>
        </row>
        <row r="5069">
          <cell r="G5069">
            <v>0</v>
          </cell>
        </row>
        <row r="5070">
          <cell r="G5070">
            <v>0</v>
          </cell>
        </row>
        <row r="5071">
          <cell r="G5071">
            <v>0</v>
          </cell>
        </row>
        <row r="5072">
          <cell r="G5072">
            <v>0</v>
          </cell>
        </row>
        <row r="5073">
          <cell r="G5073">
            <v>0</v>
          </cell>
        </row>
        <row r="5074">
          <cell r="G5074">
            <v>0</v>
          </cell>
        </row>
        <row r="5075">
          <cell r="G5075">
            <v>0</v>
          </cell>
        </row>
        <row r="5076">
          <cell r="G5076">
            <v>0</v>
          </cell>
        </row>
        <row r="5077">
          <cell r="G5077">
            <v>0</v>
          </cell>
        </row>
        <row r="5078">
          <cell r="G5078">
            <v>0</v>
          </cell>
        </row>
        <row r="5079">
          <cell r="G5079">
            <v>0</v>
          </cell>
        </row>
        <row r="5080">
          <cell r="G5080">
            <v>0</v>
          </cell>
        </row>
        <row r="5081">
          <cell r="G5081">
            <v>0</v>
          </cell>
        </row>
        <row r="5082">
          <cell r="G5082">
            <v>0</v>
          </cell>
        </row>
        <row r="5083">
          <cell r="G5083">
            <v>0</v>
          </cell>
        </row>
        <row r="5084">
          <cell r="G5084">
            <v>0</v>
          </cell>
        </row>
        <row r="5085">
          <cell r="G5085">
            <v>0</v>
          </cell>
        </row>
        <row r="5086">
          <cell r="G5086">
            <v>0</v>
          </cell>
        </row>
        <row r="5087">
          <cell r="G5087">
            <v>0</v>
          </cell>
        </row>
        <row r="5088">
          <cell r="G5088">
            <v>0</v>
          </cell>
        </row>
        <row r="5089">
          <cell r="G5089">
            <v>0</v>
          </cell>
        </row>
        <row r="5090">
          <cell r="G5090">
            <v>0</v>
          </cell>
        </row>
        <row r="5091">
          <cell r="G5091">
            <v>0</v>
          </cell>
        </row>
        <row r="5092">
          <cell r="G5092">
            <v>0</v>
          </cell>
        </row>
        <row r="5093">
          <cell r="G5093">
            <v>0</v>
          </cell>
        </row>
        <row r="5094">
          <cell r="G5094">
            <v>0</v>
          </cell>
        </row>
        <row r="5095">
          <cell r="G5095">
            <v>0</v>
          </cell>
        </row>
        <row r="5096">
          <cell r="G5096">
            <v>0</v>
          </cell>
        </row>
        <row r="5097">
          <cell r="G5097">
            <v>0</v>
          </cell>
        </row>
        <row r="5098">
          <cell r="G5098">
            <v>0</v>
          </cell>
        </row>
        <row r="5099">
          <cell r="G5099">
            <v>0</v>
          </cell>
        </row>
        <row r="5100">
          <cell r="G5100">
            <v>0</v>
          </cell>
        </row>
        <row r="5101">
          <cell r="G5101">
            <v>0</v>
          </cell>
        </row>
        <row r="5102">
          <cell r="G5102">
            <v>0</v>
          </cell>
        </row>
        <row r="5103">
          <cell r="G5103">
            <v>0</v>
          </cell>
        </row>
        <row r="5104">
          <cell r="G5104">
            <v>0</v>
          </cell>
        </row>
        <row r="5105">
          <cell r="G5105">
            <v>0</v>
          </cell>
        </row>
        <row r="5106">
          <cell r="G5106">
            <v>0</v>
          </cell>
        </row>
        <row r="5107">
          <cell r="G5107">
            <v>0</v>
          </cell>
        </row>
        <row r="5108">
          <cell r="G5108">
            <v>0</v>
          </cell>
        </row>
        <row r="5109">
          <cell r="G5109">
            <v>0</v>
          </cell>
        </row>
        <row r="5110">
          <cell r="G5110">
            <v>0</v>
          </cell>
        </row>
        <row r="5111">
          <cell r="G5111">
            <v>0</v>
          </cell>
        </row>
        <row r="5112">
          <cell r="G5112">
            <v>0</v>
          </cell>
        </row>
        <row r="5113">
          <cell r="G5113">
            <v>0</v>
          </cell>
        </row>
        <row r="5114">
          <cell r="G5114">
            <v>0</v>
          </cell>
        </row>
        <row r="5115">
          <cell r="G5115">
            <v>0</v>
          </cell>
        </row>
        <row r="5116">
          <cell r="G5116">
            <v>0</v>
          </cell>
        </row>
        <row r="5117">
          <cell r="G5117">
            <v>0</v>
          </cell>
        </row>
        <row r="5118">
          <cell r="G5118">
            <v>0</v>
          </cell>
        </row>
        <row r="5119">
          <cell r="G5119">
            <v>0</v>
          </cell>
        </row>
        <row r="5120">
          <cell r="G5120">
            <v>0</v>
          </cell>
        </row>
        <row r="5121">
          <cell r="G5121">
            <v>0</v>
          </cell>
        </row>
        <row r="5122">
          <cell r="G5122">
            <v>0</v>
          </cell>
        </row>
        <row r="5123">
          <cell r="G5123">
            <v>0</v>
          </cell>
        </row>
        <row r="5124">
          <cell r="G5124">
            <v>0</v>
          </cell>
        </row>
        <row r="5125">
          <cell r="G5125">
            <v>0</v>
          </cell>
        </row>
        <row r="5126">
          <cell r="G5126">
            <v>0</v>
          </cell>
        </row>
        <row r="5127">
          <cell r="G5127">
            <v>0</v>
          </cell>
        </row>
        <row r="5128">
          <cell r="G5128">
            <v>0</v>
          </cell>
        </row>
        <row r="5129">
          <cell r="G5129">
            <v>0</v>
          </cell>
        </row>
        <row r="5130">
          <cell r="G5130">
            <v>0</v>
          </cell>
        </row>
        <row r="5131">
          <cell r="G5131">
            <v>0</v>
          </cell>
        </row>
        <row r="5132">
          <cell r="G5132">
            <v>0</v>
          </cell>
        </row>
        <row r="5133">
          <cell r="G5133">
            <v>0</v>
          </cell>
        </row>
        <row r="5134">
          <cell r="G5134">
            <v>0</v>
          </cell>
        </row>
        <row r="5135">
          <cell r="G5135">
            <v>0</v>
          </cell>
        </row>
        <row r="5136">
          <cell r="G5136">
            <v>0</v>
          </cell>
        </row>
        <row r="5137">
          <cell r="G5137">
            <v>0</v>
          </cell>
        </row>
        <row r="5138">
          <cell r="G5138">
            <v>0</v>
          </cell>
        </row>
        <row r="5139">
          <cell r="G5139">
            <v>0</v>
          </cell>
        </row>
        <row r="5140">
          <cell r="G5140">
            <v>0</v>
          </cell>
        </row>
        <row r="5141">
          <cell r="G5141">
            <v>0</v>
          </cell>
        </row>
        <row r="5142">
          <cell r="G5142">
            <v>0</v>
          </cell>
        </row>
        <row r="5143">
          <cell r="G5143">
            <v>0</v>
          </cell>
        </row>
        <row r="5144">
          <cell r="G5144">
            <v>0</v>
          </cell>
        </row>
        <row r="5145">
          <cell r="G5145">
            <v>0</v>
          </cell>
        </row>
        <row r="5146">
          <cell r="G5146">
            <v>0</v>
          </cell>
        </row>
        <row r="5147">
          <cell r="G5147">
            <v>0</v>
          </cell>
        </row>
        <row r="5148">
          <cell r="G5148">
            <v>0</v>
          </cell>
        </row>
        <row r="5149">
          <cell r="G5149">
            <v>0</v>
          </cell>
        </row>
        <row r="5150">
          <cell r="G5150">
            <v>0</v>
          </cell>
        </row>
        <row r="5151">
          <cell r="G5151">
            <v>0</v>
          </cell>
        </row>
        <row r="5152">
          <cell r="G5152">
            <v>0</v>
          </cell>
        </row>
        <row r="5153">
          <cell r="G5153">
            <v>0</v>
          </cell>
        </row>
        <row r="5154">
          <cell r="G5154">
            <v>0</v>
          </cell>
        </row>
        <row r="5155">
          <cell r="G5155">
            <v>0</v>
          </cell>
        </row>
        <row r="5156">
          <cell r="G5156">
            <v>0</v>
          </cell>
        </row>
        <row r="5157">
          <cell r="G5157">
            <v>0</v>
          </cell>
        </row>
        <row r="5158">
          <cell r="G5158">
            <v>0</v>
          </cell>
        </row>
        <row r="5159">
          <cell r="G5159">
            <v>0</v>
          </cell>
        </row>
        <row r="5160">
          <cell r="G5160">
            <v>0</v>
          </cell>
        </row>
        <row r="5161">
          <cell r="G5161">
            <v>0</v>
          </cell>
        </row>
        <row r="5162">
          <cell r="G5162">
            <v>0</v>
          </cell>
        </row>
        <row r="5163">
          <cell r="G5163">
            <v>0</v>
          </cell>
        </row>
        <row r="5164">
          <cell r="G5164">
            <v>0</v>
          </cell>
        </row>
        <row r="5165">
          <cell r="G5165">
            <v>0</v>
          </cell>
        </row>
        <row r="5166">
          <cell r="G5166">
            <v>0</v>
          </cell>
        </row>
        <row r="5167">
          <cell r="G5167">
            <v>0</v>
          </cell>
        </row>
        <row r="5168">
          <cell r="G5168">
            <v>0</v>
          </cell>
        </row>
        <row r="5169">
          <cell r="G5169">
            <v>0</v>
          </cell>
        </row>
        <row r="5170">
          <cell r="G5170">
            <v>0</v>
          </cell>
        </row>
        <row r="5171">
          <cell r="G5171">
            <v>0</v>
          </cell>
        </row>
        <row r="5172">
          <cell r="G5172">
            <v>0</v>
          </cell>
        </row>
        <row r="5173">
          <cell r="G5173">
            <v>0</v>
          </cell>
        </row>
        <row r="5174">
          <cell r="G5174">
            <v>0</v>
          </cell>
        </row>
        <row r="5175">
          <cell r="G5175">
            <v>0</v>
          </cell>
        </row>
        <row r="5176">
          <cell r="G5176">
            <v>0</v>
          </cell>
        </row>
        <row r="5177">
          <cell r="G5177">
            <v>0</v>
          </cell>
        </row>
        <row r="5178">
          <cell r="G5178">
            <v>0</v>
          </cell>
        </row>
        <row r="5179">
          <cell r="G5179">
            <v>0</v>
          </cell>
        </row>
        <row r="5180">
          <cell r="G5180">
            <v>0</v>
          </cell>
        </row>
        <row r="5181">
          <cell r="G5181">
            <v>0</v>
          </cell>
        </row>
        <row r="5182">
          <cell r="G5182">
            <v>0</v>
          </cell>
        </row>
        <row r="5183">
          <cell r="G5183">
            <v>0</v>
          </cell>
        </row>
        <row r="5184">
          <cell r="G5184">
            <v>0</v>
          </cell>
        </row>
        <row r="5185">
          <cell r="G5185">
            <v>0</v>
          </cell>
        </row>
        <row r="5186">
          <cell r="G5186">
            <v>0</v>
          </cell>
        </row>
        <row r="5187">
          <cell r="G5187">
            <v>0</v>
          </cell>
        </row>
        <row r="5188">
          <cell r="G5188">
            <v>0</v>
          </cell>
        </row>
        <row r="5189">
          <cell r="G5189">
            <v>0</v>
          </cell>
        </row>
        <row r="5190">
          <cell r="G5190">
            <v>0</v>
          </cell>
        </row>
        <row r="5191">
          <cell r="G5191">
            <v>0</v>
          </cell>
        </row>
        <row r="5192">
          <cell r="G5192">
            <v>0</v>
          </cell>
        </row>
        <row r="5193">
          <cell r="G5193">
            <v>0</v>
          </cell>
        </row>
        <row r="5194">
          <cell r="G5194">
            <v>0</v>
          </cell>
        </row>
        <row r="5195">
          <cell r="G5195">
            <v>0</v>
          </cell>
        </row>
        <row r="5196">
          <cell r="G5196">
            <v>0</v>
          </cell>
        </row>
        <row r="5197">
          <cell r="G5197">
            <v>0</v>
          </cell>
        </row>
        <row r="5198">
          <cell r="G5198">
            <v>0</v>
          </cell>
        </row>
        <row r="5199">
          <cell r="G5199">
            <v>0</v>
          </cell>
        </row>
        <row r="5200">
          <cell r="G5200">
            <v>0</v>
          </cell>
        </row>
        <row r="5201">
          <cell r="G5201">
            <v>0</v>
          </cell>
        </row>
        <row r="5202">
          <cell r="G5202">
            <v>0</v>
          </cell>
        </row>
        <row r="5203">
          <cell r="G5203">
            <v>0</v>
          </cell>
        </row>
        <row r="5204">
          <cell r="G5204">
            <v>0</v>
          </cell>
        </row>
        <row r="5205">
          <cell r="G5205">
            <v>0</v>
          </cell>
        </row>
        <row r="5206">
          <cell r="G5206">
            <v>0</v>
          </cell>
        </row>
        <row r="5207">
          <cell r="G5207">
            <v>0</v>
          </cell>
        </row>
        <row r="5208">
          <cell r="G5208">
            <v>0</v>
          </cell>
        </row>
        <row r="5209">
          <cell r="G5209">
            <v>0</v>
          </cell>
        </row>
        <row r="5210">
          <cell r="G5210">
            <v>0</v>
          </cell>
        </row>
        <row r="5211">
          <cell r="G5211">
            <v>0</v>
          </cell>
        </row>
        <row r="5212">
          <cell r="G5212">
            <v>0</v>
          </cell>
        </row>
        <row r="5213">
          <cell r="G5213">
            <v>0</v>
          </cell>
        </row>
        <row r="5214">
          <cell r="G5214">
            <v>0</v>
          </cell>
        </row>
        <row r="5215">
          <cell r="G5215">
            <v>0</v>
          </cell>
        </row>
        <row r="5216">
          <cell r="G5216">
            <v>0</v>
          </cell>
        </row>
        <row r="5217">
          <cell r="G5217">
            <v>0</v>
          </cell>
        </row>
        <row r="5218">
          <cell r="G5218">
            <v>0</v>
          </cell>
        </row>
        <row r="5219">
          <cell r="G5219">
            <v>0</v>
          </cell>
        </row>
        <row r="5220">
          <cell r="G5220">
            <v>0</v>
          </cell>
        </row>
        <row r="5221">
          <cell r="G5221">
            <v>0</v>
          </cell>
        </row>
        <row r="5222">
          <cell r="G5222">
            <v>0</v>
          </cell>
        </row>
        <row r="5223">
          <cell r="G5223">
            <v>0</v>
          </cell>
        </row>
        <row r="5224">
          <cell r="G5224">
            <v>0</v>
          </cell>
        </row>
        <row r="5225">
          <cell r="G5225">
            <v>0</v>
          </cell>
        </row>
        <row r="5226">
          <cell r="G5226">
            <v>0</v>
          </cell>
        </row>
        <row r="5227">
          <cell r="G5227">
            <v>0</v>
          </cell>
        </row>
        <row r="5228">
          <cell r="G5228">
            <v>0</v>
          </cell>
        </row>
        <row r="5229">
          <cell r="G5229">
            <v>0</v>
          </cell>
        </row>
        <row r="5230">
          <cell r="G5230">
            <v>0</v>
          </cell>
        </row>
        <row r="5231">
          <cell r="G5231">
            <v>0</v>
          </cell>
        </row>
        <row r="5232">
          <cell r="G5232">
            <v>0</v>
          </cell>
        </row>
        <row r="5233">
          <cell r="G5233">
            <v>0</v>
          </cell>
        </row>
        <row r="5234">
          <cell r="G5234">
            <v>0</v>
          </cell>
        </row>
        <row r="5235">
          <cell r="G5235">
            <v>0</v>
          </cell>
        </row>
        <row r="5236">
          <cell r="G5236">
            <v>0</v>
          </cell>
        </row>
        <row r="5237">
          <cell r="G5237">
            <v>0</v>
          </cell>
        </row>
        <row r="5238">
          <cell r="G5238">
            <v>0</v>
          </cell>
        </row>
        <row r="5239">
          <cell r="G5239">
            <v>0</v>
          </cell>
        </row>
        <row r="5240">
          <cell r="G5240">
            <v>0</v>
          </cell>
        </row>
        <row r="5241">
          <cell r="G5241">
            <v>0</v>
          </cell>
        </row>
        <row r="5242">
          <cell r="G5242">
            <v>0</v>
          </cell>
        </row>
        <row r="5243">
          <cell r="G5243">
            <v>0</v>
          </cell>
        </row>
        <row r="5244">
          <cell r="G5244">
            <v>0</v>
          </cell>
        </row>
        <row r="5245">
          <cell r="G5245">
            <v>0</v>
          </cell>
        </row>
        <row r="5246">
          <cell r="G5246">
            <v>0</v>
          </cell>
        </row>
        <row r="5247">
          <cell r="G5247">
            <v>0</v>
          </cell>
        </row>
        <row r="5248">
          <cell r="G5248">
            <v>0</v>
          </cell>
        </row>
        <row r="5249">
          <cell r="G5249">
            <v>0</v>
          </cell>
        </row>
        <row r="5250">
          <cell r="G5250">
            <v>0</v>
          </cell>
        </row>
        <row r="5251">
          <cell r="G5251">
            <v>0</v>
          </cell>
        </row>
        <row r="5252">
          <cell r="G5252">
            <v>0</v>
          </cell>
        </row>
        <row r="5253">
          <cell r="G5253">
            <v>0</v>
          </cell>
        </row>
        <row r="5254">
          <cell r="G5254">
            <v>0</v>
          </cell>
        </row>
        <row r="5255">
          <cell r="G5255">
            <v>0</v>
          </cell>
        </row>
        <row r="5256">
          <cell r="G5256">
            <v>0</v>
          </cell>
        </row>
        <row r="5257">
          <cell r="G5257">
            <v>0</v>
          </cell>
        </row>
        <row r="5258">
          <cell r="G5258">
            <v>0</v>
          </cell>
        </row>
        <row r="5259">
          <cell r="G5259">
            <v>0</v>
          </cell>
        </row>
        <row r="5260">
          <cell r="G5260">
            <v>0</v>
          </cell>
        </row>
        <row r="5261">
          <cell r="G5261">
            <v>0</v>
          </cell>
        </row>
        <row r="5262">
          <cell r="G5262">
            <v>0</v>
          </cell>
        </row>
        <row r="5263">
          <cell r="G5263">
            <v>0</v>
          </cell>
        </row>
        <row r="5264">
          <cell r="G5264">
            <v>0</v>
          </cell>
        </row>
        <row r="5265">
          <cell r="G5265">
            <v>0</v>
          </cell>
        </row>
        <row r="5266">
          <cell r="G5266">
            <v>0</v>
          </cell>
        </row>
        <row r="5267">
          <cell r="G5267">
            <v>0</v>
          </cell>
        </row>
        <row r="5268">
          <cell r="G5268">
            <v>0</v>
          </cell>
        </row>
        <row r="5269">
          <cell r="G5269">
            <v>0</v>
          </cell>
        </row>
        <row r="5270">
          <cell r="G5270">
            <v>0</v>
          </cell>
        </row>
        <row r="5271">
          <cell r="G5271">
            <v>0</v>
          </cell>
        </row>
        <row r="5272">
          <cell r="G5272">
            <v>0</v>
          </cell>
        </row>
        <row r="5273">
          <cell r="G5273">
            <v>0</v>
          </cell>
        </row>
        <row r="5274">
          <cell r="G5274">
            <v>0</v>
          </cell>
        </row>
        <row r="5275">
          <cell r="G5275">
            <v>0</v>
          </cell>
        </row>
        <row r="5276">
          <cell r="G5276">
            <v>0</v>
          </cell>
        </row>
        <row r="5277">
          <cell r="G5277">
            <v>0</v>
          </cell>
        </row>
        <row r="5278">
          <cell r="G5278">
            <v>0</v>
          </cell>
        </row>
        <row r="5279">
          <cell r="G5279">
            <v>0</v>
          </cell>
        </row>
        <row r="5280">
          <cell r="G5280">
            <v>0</v>
          </cell>
        </row>
        <row r="5281">
          <cell r="G5281">
            <v>0</v>
          </cell>
        </row>
        <row r="5282">
          <cell r="G5282">
            <v>0</v>
          </cell>
        </row>
        <row r="5283">
          <cell r="G5283">
            <v>0</v>
          </cell>
        </row>
        <row r="5284">
          <cell r="G5284">
            <v>0</v>
          </cell>
        </row>
        <row r="5285">
          <cell r="G5285">
            <v>0</v>
          </cell>
        </row>
        <row r="5286">
          <cell r="G5286">
            <v>0</v>
          </cell>
        </row>
        <row r="5287">
          <cell r="G5287">
            <v>0</v>
          </cell>
        </row>
        <row r="5288">
          <cell r="G5288">
            <v>0</v>
          </cell>
        </row>
        <row r="5289">
          <cell r="G5289">
            <v>0</v>
          </cell>
        </row>
        <row r="5290">
          <cell r="G5290">
            <v>0</v>
          </cell>
        </row>
        <row r="5291">
          <cell r="G5291">
            <v>0</v>
          </cell>
        </row>
        <row r="5292">
          <cell r="G5292">
            <v>0</v>
          </cell>
        </row>
        <row r="5293">
          <cell r="G5293">
            <v>0</v>
          </cell>
        </row>
        <row r="5294">
          <cell r="G5294">
            <v>0</v>
          </cell>
        </row>
        <row r="5295">
          <cell r="G5295">
            <v>0</v>
          </cell>
        </row>
        <row r="5296">
          <cell r="G5296">
            <v>0</v>
          </cell>
        </row>
        <row r="5297">
          <cell r="G5297">
            <v>0</v>
          </cell>
        </row>
        <row r="5298">
          <cell r="G5298">
            <v>0</v>
          </cell>
        </row>
        <row r="5299">
          <cell r="G5299">
            <v>0</v>
          </cell>
        </row>
        <row r="5300">
          <cell r="G5300">
            <v>0</v>
          </cell>
        </row>
        <row r="5301">
          <cell r="G5301">
            <v>0</v>
          </cell>
        </row>
        <row r="5302">
          <cell r="G5302">
            <v>0</v>
          </cell>
        </row>
        <row r="5303">
          <cell r="G5303">
            <v>0</v>
          </cell>
        </row>
        <row r="5304">
          <cell r="G5304">
            <v>0</v>
          </cell>
        </row>
        <row r="5305">
          <cell r="G5305">
            <v>0</v>
          </cell>
        </row>
        <row r="5306">
          <cell r="G5306">
            <v>0</v>
          </cell>
        </row>
        <row r="5307">
          <cell r="G5307">
            <v>0</v>
          </cell>
        </row>
        <row r="5308">
          <cell r="G5308">
            <v>0</v>
          </cell>
        </row>
        <row r="5309">
          <cell r="G5309">
            <v>0</v>
          </cell>
        </row>
        <row r="5310">
          <cell r="G5310">
            <v>0</v>
          </cell>
        </row>
        <row r="5311">
          <cell r="G5311">
            <v>0</v>
          </cell>
        </row>
        <row r="5312">
          <cell r="G5312">
            <v>0</v>
          </cell>
        </row>
        <row r="5313">
          <cell r="G5313">
            <v>0</v>
          </cell>
        </row>
        <row r="5314">
          <cell r="G5314">
            <v>0</v>
          </cell>
        </row>
        <row r="5315">
          <cell r="G5315">
            <v>0</v>
          </cell>
        </row>
        <row r="5316">
          <cell r="G5316">
            <v>0</v>
          </cell>
        </row>
        <row r="5317">
          <cell r="G5317">
            <v>0</v>
          </cell>
        </row>
        <row r="5318">
          <cell r="G5318">
            <v>0</v>
          </cell>
        </row>
        <row r="5319">
          <cell r="G5319">
            <v>0</v>
          </cell>
        </row>
        <row r="5320">
          <cell r="G5320">
            <v>0</v>
          </cell>
        </row>
        <row r="5321">
          <cell r="G5321">
            <v>0</v>
          </cell>
        </row>
        <row r="5322">
          <cell r="G5322">
            <v>0</v>
          </cell>
        </row>
        <row r="5323">
          <cell r="G5323">
            <v>0</v>
          </cell>
        </row>
        <row r="5324">
          <cell r="G5324">
            <v>0</v>
          </cell>
        </row>
        <row r="5325">
          <cell r="G5325">
            <v>0</v>
          </cell>
        </row>
        <row r="5326">
          <cell r="G5326">
            <v>0</v>
          </cell>
        </row>
        <row r="5327">
          <cell r="G5327">
            <v>0</v>
          </cell>
        </row>
        <row r="5328">
          <cell r="G5328">
            <v>0</v>
          </cell>
        </row>
        <row r="5329">
          <cell r="G5329">
            <v>0</v>
          </cell>
        </row>
        <row r="5330">
          <cell r="G5330">
            <v>0</v>
          </cell>
        </row>
        <row r="5331">
          <cell r="G5331">
            <v>0</v>
          </cell>
        </row>
        <row r="5332">
          <cell r="G5332">
            <v>0</v>
          </cell>
        </row>
        <row r="5333">
          <cell r="G5333">
            <v>0</v>
          </cell>
        </row>
        <row r="5334">
          <cell r="G5334">
            <v>0</v>
          </cell>
        </row>
        <row r="5335">
          <cell r="G5335">
            <v>0</v>
          </cell>
        </row>
        <row r="5336">
          <cell r="G5336">
            <v>0</v>
          </cell>
        </row>
        <row r="5337">
          <cell r="G5337">
            <v>0</v>
          </cell>
        </row>
        <row r="5338">
          <cell r="G5338">
            <v>0</v>
          </cell>
        </row>
        <row r="5339">
          <cell r="G5339">
            <v>0</v>
          </cell>
        </row>
        <row r="5340">
          <cell r="G5340">
            <v>0</v>
          </cell>
        </row>
        <row r="5341">
          <cell r="G5341">
            <v>0</v>
          </cell>
        </row>
        <row r="5342">
          <cell r="G5342">
            <v>0</v>
          </cell>
        </row>
        <row r="5343">
          <cell r="G5343">
            <v>0</v>
          </cell>
        </row>
        <row r="5344">
          <cell r="G5344">
            <v>0</v>
          </cell>
        </row>
        <row r="5345">
          <cell r="G5345">
            <v>0</v>
          </cell>
        </row>
        <row r="5346">
          <cell r="G5346">
            <v>0</v>
          </cell>
        </row>
        <row r="5347">
          <cell r="G5347">
            <v>0</v>
          </cell>
        </row>
        <row r="5348">
          <cell r="G5348">
            <v>0</v>
          </cell>
        </row>
        <row r="5349">
          <cell r="G5349">
            <v>0</v>
          </cell>
        </row>
        <row r="5350">
          <cell r="G5350">
            <v>0</v>
          </cell>
        </row>
        <row r="5351">
          <cell r="G5351">
            <v>0</v>
          </cell>
        </row>
        <row r="5352">
          <cell r="G5352">
            <v>0</v>
          </cell>
        </row>
        <row r="5353">
          <cell r="G5353">
            <v>0</v>
          </cell>
        </row>
        <row r="5354">
          <cell r="G5354">
            <v>0</v>
          </cell>
        </row>
        <row r="5355">
          <cell r="G5355">
            <v>0</v>
          </cell>
        </row>
        <row r="5356">
          <cell r="G5356">
            <v>0</v>
          </cell>
        </row>
        <row r="5357">
          <cell r="G5357">
            <v>0</v>
          </cell>
        </row>
        <row r="5358">
          <cell r="G5358">
            <v>0</v>
          </cell>
        </row>
        <row r="5359">
          <cell r="G5359">
            <v>0</v>
          </cell>
        </row>
        <row r="5360">
          <cell r="G5360">
            <v>0</v>
          </cell>
        </row>
        <row r="5361">
          <cell r="G5361">
            <v>0</v>
          </cell>
        </row>
        <row r="5362">
          <cell r="G5362">
            <v>0</v>
          </cell>
        </row>
        <row r="5363">
          <cell r="G5363">
            <v>0</v>
          </cell>
        </row>
        <row r="5364">
          <cell r="G5364">
            <v>0</v>
          </cell>
        </row>
        <row r="5365">
          <cell r="G5365">
            <v>0</v>
          </cell>
        </row>
        <row r="5366">
          <cell r="G5366">
            <v>0</v>
          </cell>
        </row>
        <row r="5367">
          <cell r="G5367">
            <v>0</v>
          </cell>
        </row>
        <row r="5368">
          <cell r="G5368">
            <v>0</v>
          </cell>
        </row>
        <row r="5369">
          <cell r="G5369">
            <v>0</v>
          </cell>
        </row>
        <row r="5370">
          <cell r="G5370">
            <v>0</v>
          </cell>
        </row>
        <row r="5371">
          <cell r="G5371">
            <v>0</v>
          </cell>
        </row>
        <row r="5372">
          <cell r="G5372">
            <v>0</v>
          </cell>
        </row>
        <row r="5373">
          <cell r="G5373">
            <v>0</v>
          </cell>
        </row>
        <row r="5374">
          <cell r="G5374">
            <v>0</v>
          </cell>
        </row>
        <row r="5375">
          <cell r="G5375">
            <v>0</v>
          </cell>
        </row>
        <row r="5376">
          <cell r="G5376">
            <v>0</v>
          </cell>
        </row>
        <row r="5377">
          <cell r="G5377">
            <v>0</v>
          </cell>
        </row>
        <row r="5378">
          <cell r="G5378">
            <v>0</v>
          </cell>
        </row>
        <row r="5379">
          <cell r="G5379">
            <v>0</v>
          </cell>
        </row>
        <row r="5380">
          <cell r="G5380">
            <v>0</v>
          </cell>
        </row>
        <row r="5381">
          <cell r="G5381">
            <v>0</v>
          </cell>
        </row>
        <row r="5382">
          <cell r="G5382">
            <v>0</v>
          </cell>
        </row>
        <row r="5383">
          <cell r="G5383">
            <v>0</v>
          </cell>
        </row>
        <row r="5384">
          <cell r="G5384">
            <v>0</v>
          </cell>
        </row>
        <row r="5385">
          <cell r="G5385">
            <v>0</v>
          </cell>
        </row>
        <row r="5386">
          <cell r="G5386">
            <v>0</v>
          </cell>
        </row>
        <row r="5387">
          <cell r="G5387">
            <v>0</v>
          </cell>
        </row>
        <row r="5388">
          <cell r="G5388">
            <v>0</v>
          </cell>
        </row>
        <row r="5389">
          <cell r="G5389">
            <v>0</v>
          </cell>
        </row>
        <row r="5390">
          <cell r="G5390">
            <v>0</v>
          </cell>
        </row>
        <row r="5391">
          <cell r="G5391">
            <v>0</v>
          </cell>
        </row>
        <row r="5392">
          <cell r="G5392">
            <v>0</v>
          </cell>
        </row>
        <row r="5393">
          <cell r="G5393">
            <v>0</v>
          </cell>
        </row>
        <row r="5394">
          <cell r="G5394">
            <v>0</v>
          </cell>
        </row>
        <row r="5395">
          <cell r="G5395">
            <v>0</v>
          </cell>
        </row>
        <row r="5396">
          <cell r="G5396">
            <v>0</v>
          </cell>
        </row>
        <row r="5397">
          <cell r="G5397">
            <v>0</v>
          </cell>
        </row>
        <row r="5398">
          <cell r="G5398">
            <v>0</v>
          </cell>
        </row>
        <row r="5399">
          <cell r="G5399">
            <v>0</v>
          </cell>
        </row>
        <row r="5400">
          <cell r="G5400">
            <v>0</v>
          </cell>
        </row>
        <row r="5401">
          <cell r="G5401">
            <v>0</v>
          </cell>
        </row>
        <row r="5402">
          <cell r="G5402">
            <v>0</v>
          </cell>
        </row>
        <row r="5403">
          <cell r="G5403">
            <v>0</v>
          </cell>
        </row>
        <row r="5404">
          <cell r="G5404">
            <v>0</v>
          </cell>
        </row>
        <row r="5405">
          <cell r="G5405">
            <v>0</v>
          </cell>
        </row>
        <row r="5406">
          <cell r="G5406">
            <v>0</v>
          </cell>
        </row>
        <row r="5407">
          <cell r="G5407">
            <v>0</v>
          </cell>
        </row>
        <row r="5408">
          <cell r="G5408">
            <v>0</v>
          </cell>
        </row>
        <row r="5409">
          <cell r="G5409">
            <v>0</v>
          </cell>
        </row>
        <row r="5410">
          <cell r="G5410">
            <v>0</v>
          </cell>
        </row>
        <row r="5411">
          <cell r="G5411">
            <v>0</v>
          </cell>
        </row>
        <row r="5412">
          <cell r="G5412">
            <v>0</v>
          </cell>
        </row>
        <row r="5413">
          <cell r="G5413">
            <v>0</v>
          </cell>
        </row>
        <row r="5414">
          <cell r="G5414">
            <v>0</v>
          </cell>
        </row>
        <row r="5415">
          <cell r="G5415">
            <v>0</v>
          </cell>
        </row>
        <row r="5416">
          <cell r="G5416">
            <v>0</v>
          </cell>
        </row>
        <row r="5417">
          <cell r="G5417">
            <v>0</v>
          </cell>
        </row>
        <row r="5418">
          <cell r="G5418">
            <v>0</v>
          </cell>
        </row>
        <row r="5419">
          <cell r="G5419">
            <v>0</v>
          </cell>
        </row>
        <row r="5420">
          <cell r="G5420">
            <v>0</v>
          </cell>
        </row>
        <row r="5421">
          <cell r="G5421">
            <v>0</v>
          </cell>
        </row>
        <row r="5422">
          <cell r="G5422">
            <v>0</v>
          </cell>
        </row>
        <row r="5423">
          <cell r="G5423">
            <v>0</v>
          </cell>
        </row>
        <row r="5424">
          <cell r="G5424">
            <v>0</v>
          </cell>
        </row>
        <row r="5425">
          <cell r="G5425">
            <v>0</v>
          </cell>
        </row>
        <row r="5426">
          <cell r="G5426">
            <v>0</v>
          </cell>
        </row>
        <row r="5427">
          <cell r="G5427">
            <v>0</v>
          </cell>
        </row>
        <row r="5428">
          <cell r="G5428">
            <v>0</v>
          </cell>
        </row>
        <row r="5429">
          <cell r="G5429">
            <v>0</v>
          </cell>
        </row>
        <row r="5430">
          <cell r="G5430">
            <v>0</v>
          </cell>
        </row>
        <row r="5431">
          <cell r="G5431">
            <v>0</v>
          </cell>
        </row>
        <row r="5432">
          <cell r="G5432">
            <v>0</v>
          </cell>
        </row>
        <row r="5433">
          <cell r="G5433">
            <v>0</v>
          </cell>
        </row>
        <row r="5434">
          <cell r="G5434">
            <v>0</v>
          </cell>
        </row>
        <row r="5435">
          <cell r="G5435">
            <v>0</v>
          </cell>
        </row>
        <row r="5436">
          <cell r="G5436">
            <v>0</v>
          </cell>
        </row>
        <row r="5437">
          <cell r="G5437">
            <v>0</v>
          </cell>
        </row>
        <row r="5438">
          <cell r="G5438">
            <v>0</v>
          </cell>
        </row>
        <row r="5439">
          <cell r="G5439">
            <v>0</v>
          </cell>
        </row>
        <row r="5440">
          <cell r="G5440">
            <v>0</v>
          </cell>
        </row>
        <row r="5441">
          <cell r="G5441">
            <v>0</v>
          </cell>
        </row>
        <row r="5442">
          <cell r="G5442">
            <v>0</v>
          </cell>
        </row>
        <row r="5443">
          <cell r="G5443">
            <v>0</v>
          </cell>
        </row>
        <row r="5444">
          <cell r="G5444">
            <v>0</v>
          </cell>
        </row>
        <row r="5445">
          <cell r="G5445">
            <v>0</v>
          </cell>
        </row>
        <row r="5446">
          <cell r="G5446">
            <v>0</v>
          </cell>
        </row>
        <row r="5447">
          <cell r="G5447">
            <v>0</v>
          </cell>
        </row>
        <row r="5448">
          <cell r="G5448">
            <v>0</v>
          </cell>
        </row>
        <row r="5449">
          <cell r="G5449">
            <v>0</v>
          </cell>
        </row>
        <row r="5450">
          <cell r="G5450">
            <v>0</v>
          </cell>
        </row>
        <row r="5451">
          <cell r="G5451">
            <v>0</v>
          </cell>
        </row>
        <row r="5452">
          <cell r="G5452">
            <v>0</v>
          </cell>
        </row>
        <row r="5453">
          <cell r="G5453">
            <v>0</v>
          </cell>
        </row>
        <row r="5454">
          <cell r="G5454">
            <v>0</v>
          </cell>
        </row>
        <row r="5455">
          <cell r="G5455">
            <v>0</v>
          </cell>
        </row>
        <row r="5456">
          <cell r="G5456">
            <v>0</v>
          </cell>
        </row>
        <row r="5457">
          <cell r="G5457">
            <v>0</v>
          </cell>
        </row>
        <row r="5458">
          <cell r="G5458">
            <v>0</v>
          </cell>
        </row>
        <row r="5459">
          <cell r="G5459">
            <v>0</v>
          </cell>
        </row>
        <row r="5460">
          <cell r="G5460">
            <v>0</v>
          </cell>
        </row>
        <row r="5461">
          <cell r="G5461">
            <v>0</v>
          </cell>
        </row>
        <row r="5462">
          <cell r="G5462">
            <v>0</v>
          </cell>
        </row>
        <row r="5463">
          <cell r="G5463">
            <v>0</v>
          </cell>
        </row>
        <row r="5464">
          <cell r="G5464">
            <v>0</v>
          </cell>
        </row>
        <row r="5465">
          <cell r="G5465">
            <v>0</v>
          </cell>
        </row>
        <row r="5466">
          <cell r="G5466">
            <v>0</v>
          </cell>
        </row>
        <row r="5467">
          <cell r="G5467">
            <v>0</v>
          </cell>
        </row>
        <row r="5468">
          <cell r="G5468">
            <v>0</v>
          </cell>
        </row>
        <row r="5469">
          <cell r="G5469">
            <v>0</v>
          </cell>
        </row>
        <row r="5470">
          <cell r="G5470">
            <v>0</v>
          </cell>
        </row>
        <row r="5471">
          <cell r="G5471">
            <v>0</v>
          </cell>
        </row>
        <row r="5472">
          <cell r="G5472">
            <v>0</v>
          </cell>
        </row>
        <row r="5473">
          <cell r="G5473">
            <v>0</v>
          </cell>
        </row>
        <row r="5474">
          <cell r="G5474">
            <v>0</v>
          </cell>
        </row>
        <row r="5475">
          <cell r="G5475">
            <v>0</v>
          </cell>
        </row>
        <row r="5476">
          <cell r="G5476">
            <v>0</v>
          </cell>
        </row>
        <row r="5477">
          <cell r="G5477">
            <v>0</v>
          </cell>
        </row>
        <row r="5478">
          <cell r="G5478">
            <v>0</v>
          </cell>
        </row>
        <row r="5479">
          <cell r="G5479">
            <v>0</v>
          </cell>
        </row>
        <row r="5480">
          <cell r="G5480">
            <v>0</v>
          </cell>
        </row>
        <row r="5481">
          <cell r="G5481">
            <v>0</v>
          </cell>
        </row>
        <row r="5482">
          <cell r="G5482">
            <v>0</v>
          </cell>
        </row>
        <row r="5483">
          <cell r="G5483">
            <v>0</v>
          </cell>
        </row>
        <row r="5484">
          <cell r="G5484">
            <v>0</v>
          </cell>
        </row>
        <row r="5485">
          <cell r="G5485">
            <v>0</v>
          </cell>
        </row>
        <row r="5486">
          <cell r="G5486">
            <v>0</v>
          </cell>
        </row>
        <row r="5487">
          <cell r="G5487">
            <v>0</v>
          </cell>
        </row>
        <row r="5488">
          <cell r="G5488">
            <v>0</v>
          </cell>
        </row>
        <row r="5489">
          <cell r="G5489">
            <v>0</v>
          </cell>
        </row>
        <row r="5490">
          <cell r="G5490">
            <v>0</v>
          </cell>
        </row>
        <row r="5491">
          <cell r="G5491">
            <v>0</v>
          </cell>
        </row>
        <row r="5492">
          <cell r="G5492">
            <v>0</v>
          </cell>
        </row>
        <row r="5493">
          <cell r="G5493">
            <v>0</v>
          </cell>
        </row>
        <row r="5494">
          <cell r="G5494">
            <v>0</v>
          </cell>
        </row>
        <row r="5495">
          <cell r="G5495">
            <v>0</v>
          </cell>
        </row>
        <row r="5496">
          <cell r="G5496">
            <v>0</v>
          </cell>
        </row>
        <row r="5497">
          <cell r="G5497">
            <v>0</v>
          </cell>
        </row>
        <row r="5498">
          <cell r="G5498">
            <v>0</v>
          </cell>
        </row>
        <row r="5499">
          <cell r="G5499">
            <v>0</v>
          </cell>
        </row>
        <row r="5500">
          <cell r="G5500">
            <v>0</v>
          </cell>
        </row>
        <row r="5501">
          <cell r="G5501">
            <v>0</v>
          </cell>
        </row>
        <row r="5502">
          <cell r="G5502">
            <v>0</v>
          </cell>
        </row>
        <row r="5503">
          <cell r="G5503">
            <v>0</v>
          </cell>
        </row>
        <row r="5504">
          <cell r="G5504">
            <v>0</v>
          </cell>
        </row>
        <row r="5505">
          <cell r="G5505">
            <v>0</v>
          </cell>
        </row>
        <row r="5506">
          <cell r="G5506">
            <v>0</v>
          </cell>
        </row>
        <row r="5507">
          <cell r="G5507">
            <v>0</v>
          </cell>
        </row>
        <row r="5508">
          <cell r="G5508">
            <v>0</v>
          </cell>
        </row>
        <row r="5509">
          <cell r="G5509">
            <v>0</v>
          </cell>
        </row>
        <row r="5510">
          <cell r="G5510">
            <v>0</v>
          </cell>
        </row>
        <row r="5511">
          <cell r="G5511">
            <v>0</v>
          </cell>
        </row>
        <row r="5512">
          <cell r="G5512">
            <v>0</v>
          </cell>
        </row>
        <row r="5513">
          <cell r="G5513">
            <v>0</v>
          </cell>
        </row>
        <row r="5514">
          <cell r="G5514">
            <v>0</v>
          </cell>
        </row>
        <row r="5515">
          <cell r="G5515">
            <v>0</v>
          </cell>
        </row>
        <row r="5516">
          <cell r="G5516">
            <v>0</v>
          </cell>
        </row>
        <row r="5517">
          <cell r="G5517">
            <v>0</v>
          </cell>
        </row>
        <row r="5518">
          <cell r="G5518">
            <v>0</v>
          </cell>
        </row>
        <row r="5519">
          <cell r="G5519">
            <v>0</v>
          </cell>
        </row>
        <row r="5520">
          <cell r="G5520">
            <v>0</v>
          </cell>
        </row>
        <row r="5521">
          <cell r="G5521">
            <v>0</v>
          </cell>
        </row>
        <row r="5522">
          <cell r="G5522">
            <v>0</v>
          </cell>
        </row>
        <row r="5523">
          <cell r="G5523">
            <v>0</v>
          </cell>
        </row>
        <row r="5524">
          <cell r="G5524">
            <v>0</v>
          </cell>
        </row>
        <row r="5525">
          <cell r="G5525">
            <v>0</v>
          </cell>
        </row>
        <row r="5526">
          <cell r="G5526">
            <v>0</v>
          </cell>
        </row>
        <row r="5527">
          <cell r="G5527">
            <v>0</v>
          </cell>
        </row>
        <row r="5528">
          <cell r="G5528">
            <v>0</v>
          </cell>
        </row>
        <row r="5529">
          <cell r="G5529">
            <v>0</v>
          </cell>
        </row>
        <row r="5530">
          <cell r="G5530">
            <v>0</v>
          </cell>
        </row>
        <row r="5531">
          <cell r="G5531">
            <v>0</v>
          </cell>
        </row>
        <row r="5532">
          <cell r="G5532">
            <v>0</v>
          </cell>
        </row>
        <row r="5533">
          <cell r="G5533">
            <v>0</v>
          </cell>
        </row>
        <row r="5534">
          <cell r="G5534">
            <v>0</v>
          </cell>
        </row>
        <row r="5535">
          <cell r="G5535">
            <v>0</v>
          </cell>
        </row>
        <row r="5536">
          <cell r="G5536">
            <v>0</v>
          </cell>
        </row>
        <row r="5537">
          <cell r="G5537">
            <v>0</v>
          </cell>
        </row>
        <row r="5538">
          <cell r="G5538">
            <v>0</v>
          </cell>
        </row>
        <row r="5539">
          <cell r="G5539">
            <v>0</v>
          </cell>
        </row>
        <row r="5540">
          <cell r="G5540">
            <v>0</v>
          </cell>
        </row>
        <row r="5541">
          <cell r="G5541">
            <v>0</v>
          </cell>
        </row>
        <row r="5542">
          <cell r="G5542">
            <v>0</v>
          </cell>
        </row>
        <row r="5543">
          <cell r="G5543">
            <v>0</v>
          </cell>
        </row>
        <row r="5544">
          <cell r="G5544">
            <v>0</v>
          </cell>
        </row>
        <row r="5545">
          <cell r="G5545">
            <v>0</v>
          </cell>
        </row>
        <row r="5546">
          <cell r="G5546">
            <v>0</v>
          </cell>
        </row>
        <row r="5547">
          <cell r="G5547">
            <v>0</v>
          </cell>
        </row>
        <row r="5548">
          <cell r="G5548">
            <v>0</v>
          </cell>
        </row>
        <row r="5549">
          <cell r="G5549">
            <v>0</v>
          </cell>
        </row>
        <row r="5550">
          <cell r="G5550">
            <v>0</v>
          </cell>
        </row>
        <row r="5551">
          <cell r="G5551">
            <v>0</v>
          </cell>
        </row>
        <row r="5552">
          <cell r="G5552">
            <v>0</v>
          </cell>
        </row>
        <row r="5553">
          <cell r="G5553">
            <v>0</v>
          </cell>
        </row>
        <row r="5554">
          <cell r="G5554">
            <v>0</v>
          </cell>
        </row>
        <row r="5555">
          <cell r="G5555">
            <v>0</v>
          </cell>
        </row>
        <row r="5556">
          <cell r="G5556">
            <v>0</v>
          </cell>
        </row>
        <row r="5557">
          <cell r="G5557">
            <v>0</v>
          </cell>
        </row>
        <row r="5558">
          <cell r="G5558">
            <v>0</v>
          </cell>
        </row>
        <row r="5559">
          <cell r="G5559">
            <v>0</v>
          </cell>
        </row>
        <row r="5560">
          <cell r="G5560">
            <v>0</v>
          </cell>
        </row>
        <row r="5561">
          <cell r="G5561">
            <v>0</v>
          </cell>
        </row>
        <row r="5562">
          <cell r="G5562">
            <v>0</v>
          </cell>
        </row>
        <row r="5563">
          <cell r="G5563">
            <v>0</v>
          </cell>
        </row>
        <row r="5564">
          <cell r="G5564">
            <v>0</v>
          </cell>
        </row>
        <row r="5565">
          <cell r="G5565">
            <v>0</v>
          </cell>
        </row>
        <row r="5566">
          <cell r="G5566">
            <v>0</v>
          </cell>
        </row>
        <row r="5567">
          <cell r="G5567">
            <v>0</v>
          </cell>
        </row>
        <row r="5568">
          <cell r="G5568">
            <v>0</v>
          </cell>
        </row>
        <row r="5569">
          <cell r="G5569">
            <v>0</v>
          </cell>
        </row>
        <row r="5570">
          <cell r="G5570">
            <v>0</v>
          </cell>
        </row>
        <row r="5571">
          <cell r="G5571">
            <v>0</v>
          </cell>
        </row>
        <row r="5572">
          <cell r="G5572">
            <v>0</v>
          </cell>
        </row>
        <row r="5573">
          <cell r="G5573">
            <v>0</v>
          </cell>
        </row>
        <row r="5574">
          <cell r="G5574">
            <v>0</v>
          </cell>
        </row>
        <row r="5575">
          <cell r="G5575">
            <v>0</v>
          </cell>
        </row>
        <row r="5576">
          <cell r="G5576">
            <v>0</v>
          </cell>
        </row>
        <row r="5577">
          <cell r="G5577">
            <v>0</v>
          </cell>
        </row>
        <row r="5578">
          <cell r="G5578">
            <v>0</v>
          </cell>
        </row>
        <row r="5579">
          <cell r="G5579">
            <v>0</v>
          </cell>
        </row>
        <row r="5580">
          <cell r="G5580">
            <v>0</v>
          </cell>
        </row>
        <row r="5581">
          <cell r="G5581">
            <v>0</v>
          </cell>
        </row>
        <row r="5582">
          <cell r="G5582">
            <v>0</v>
          </cell>
        </row>
        <row r="5583">
          <cell r="G5583">
            <v>0</v>
          </cell>
        </row>
        <row r="5584">
          <cell r="G5584">
            <v>0</v>
          </cell>
        </row>
        <row r="5585">
          <cell r="G5585">
            <v>0</v>
          </cell>
        </row>
        <row r="5586">
          <cell r="G5586">
            <v>0</v>
          </cell>
        </row>
        <row r="5587">
          <cell r="G5587">
            <v>0</v>
          </cell>
        </row>
        <row r="5588">
          <cell r="G5588">
            <v>0</v>
          </cell>
        </row>
        <row r="5589">
          <cell r="G5589">
            <v>0</v>
          </cell>
        </row>
        <row r="5590">
          <cell r="G5590">
            <v>0</v>
          </cell>
        </row>
        <row r="5591">
          <cell r="G5591">
            <v>0</v>
          </cell>
        </row>
        <row r="5592">
          <cell r="G5592">
            <v>0</v>
          </cell>
        </row>
        <row r="5593">
          <cell r="G5593">
            <v>0</v>
          </cell>
        </row>
        <row r="5594">
          <cell r="G5594">
            <v>0</v>
          </cell>
        </row>
        <row r="5595">
          <cell r="G5595">
            <v>0</v>
          </cell>
        </row>
        <row r="5596">
          <cell r="G5596">
            <v>0</v>
          </cell>
        </row>
        <row r="5597">
          <cell r="G5597">
            <v>0</v>
          </cell>
        </row>
        <row r="5598">
          <cell r="G5598">
            <v>0</v>
          </cell>
        </row>
        <row r="5599">
          <cell r="G5599">
            <v>0</v>
          </cell>
        </row>
        <row r="5600">
          <cell r="G5600">
            <v>0</v>
          </cell>
        </row>
        <row r="5601">
          <cell r="G5601">
            <v>0</v>
          </cell>
        </row>
        <row r="5602">
          <cell r="G5602">
            <v>0</v>
          </cell>
        </row>
        <row r="5603">
          <cell r="G5603">
            <v>0</v>
          </cell>
        </row>
        <row r="5604">
          <cell r="G5604">
            <v>0</v>
          </cell>
        </row>
        <row r="5605">
          <cell r="G5605">
            <v>0</v>
          </cell>
        </row>
        <row r="5606">
          <cell r="G5606">
            <v>0</v>
          </cell>
        </row>
        <row r="5607">
          <cell r="G5607">
            <v>0</v>
          </cell>
        </row>
        <row r="5608">
          <cell r="G5608">
            <v>0</v>
          </cell>
        </row>
        <row r="5609">
          <cell r="G5609">
            <v>0</v>
          </cell>
        </row>
        <row r="5610">
          <cell r="G5610">
            <v>0</v>
          </cell>
        </row>
        <row r="5611">
          <cell r="G5611">
            <v>0</v>
          </cell>
        </row>
        <row r="5612">
          <cell r="G5612">
            <v>0</v>
          </cell>
        </row>
        <row r="5613">
          <cell r="G5613">
            <v>0</v>
          </cell>
        </row>
        <row r="5614">
          <cell r="G5614">
            <v>0</v>
          </cell>
        </row>
        <row r="5615">
          <cell r="G5615">
            <v>0</v>
          </cell>
        </row>
        <row r="5616">
          <cell r="G5616">
            <v>0</v>
          </cell>
        </row>
        <row r="5617">
          <cell r="G5617">
            <v>0</v>
          </cell>
        </row>
        <row r="5618">
          <cell r="G5618">
            <v>0</v>
          </cell>
        </row>
        <row r="5619">
          <cell r="G5619">
            <v>0</v>
          </cell>
        </row>
        <row r="5620">
          <cell r="G5620">
            <v>0</v>
          </cell>
        </row>
        <row r="5621">
          <cell r="G5621">
            <v>0</v>
          </cell>
        </row>
        <row r="5622">
          <cell r="G5622">
            <v>0</v>
          </cell>
        </row>
        <row r="5623">
          <cell r="G5623">
            <v>0</v>
          </cell>
        </row>
        <row r="5624">
          <cell r="G5624">
            <v>0</v>
          </cell>
        </row>
        <row r="5625">
          <cell r="G5625">
            <v>0</v>
          </cell>
        </row>
        <row r="5626">
          <cell r="G5626">
            <v>0</v>
          </cell>
        </row>
        <row r="5627">
          <cell r="G5627">
            <v>0</v>
          </cell>
        </row>
        <row r="5628">
          <cell r="G5628">
            <v>0</v>
          </cell>
        </row>
        <row r="5629">
          <cell r="G5629">
            <v>0</v>
          </cell>
        </row>
        <row r="5630">
          <cell r="G5630">
            <v>0</v>
          </cell>
        </row>
        <row r="5631">
          <cell r="G5631">
            <v>0</v>
          </cell>
        </row>
        <row r="5632">
          <cell r="G5632">
            <v>0</v>
          </cell>
        </row>
        <row r="5633">
          <cell r="G5633">
            <v>0</v>
          </cell>
        </row>
        <row r="5634">
          <cell r="G5634">
            <v>0</v>
          </cell>
        </row>
        <row r="5635">
          <cell r="G5635">
            <v>0</v>
          </cell>
        </row>
        <row r="5636">
          <cell r="G5636">
            <v>0</v>
          </cell>
        </row>
        <row r="5637">
          <cell r="G5637">
            <v>0</v>
          </cell>
        </row>
        <row r="5638">
          <cell r="G5638">
            <v>0</v>
          </cell>
        </row>
        <row r="5639">
          <cell r="G5639">
            <v>0</v>
          </cell>
        </row>
        <row r="5640">
          <cell r="G5640">
            <v>0</v>
          </cell>
        </row>
        <row r="5641">
          <cell r="G5641">
            <v>0</v>
          </cell>
        </row>
        <row r="5642">
          <cell r="G5642">
            <v>0</v>
          </cell>
        </row>
        <row r="5643">
          <cell r="G5643">
            <v>0</v>
          </cell>
        </row>
        <row r="5644">
          <cell r="G5644">
            <v>0</v>
          </cell>
        </row>
        <row r="5645">
          <cell r="G5645">
            <v>0</v>
          </cell>
        </row>
        <row r="5646">
          <cell r="G5646">
            <v>0</v>
          </cell>
        </row>
        <row r="5647">
          <cell r="G5647">
            <v>0</v>
          </cell>
        </row>
        <row r="5648">
          <cell r="G5648">
            <v>0</v>
          </cell>
        </row>
        <row r="5649">
          <cell r="G5649">
            <v>0</v>
          </cell>
        </row>
        <row r="5650">
          <cell r="G5650">
            <v>0</v>
          </cell>
        </row>
        <row r="5651">
          <cell r="G5651">
            <v>0</v>
          </cell>
        </row>
        <row r="5652">
          <cell r="G5652">
            <v>0</v>
          </cell>
        </row>
        <row r="5653">
          <cell r="G5653">
            <v>0</v>
          </cell>
        </row>
        <row r="5654">
          <cell r="G5654">
            <v>0</v>
          </cell>
        </row>
        <row r="5655">
          <cell r="G5655">
            <v>0</v>
          </cell>
        </row>
        <row r="5656">
          <cell r="G5656">
            <v>0</v>
          </cell>
        </row>
        <row r="5657">
          <cell r="G5657">
            <v>0</v>
          </cell>
        </row>
        <row r="5658">
          <cell r="G5658">
            <v>0</v>
          </cell>
        </row>
        <row r="5659">
          <cell r="G5659">
            <v>0</v>
          </cell>
        </row>
        <row r="5660">
          <cell r="G5660">
            <v>0</v>
          </cell>
        </row>
        <row r="5661">
          <cell r="G5661">
            <v>0</v>
          </cell>
        </row>
        <row r="5662">
          <cell r="G5662">
            <v>0</v>
          </cell>
        </row>
        <row r="5663">
          <cell r="G5663">
            <v>0</v>
          </cell>
        </row>
        <row r="5664">
          <cell r="G5664">
            <v>0</v>
          </cell>
        </row>
        <row r="5665">
          <cell r="G5665">
            <v>0</v>
          </cell>
        </row>
        <row r="5666">
          <cell r="G5666">
            <v>0</v>
          </cell>
        </row>
        <row r="5667">
          <cell r="G5667">
            <v>0</v>
          </cell>
        </row>
        <row r="5668">
          <cell r="G5668">
            <v>0</v>
          </cell>
        </row>
        <row r="5669">
          <cell r="G5669">
            <v>0</v>
          </cell>
        </row>
        <row r="5670">
          <cell r="G5670">
            <v>0</v>
          </cell>
        </row>
        <row r="5671">
          <cell r="G5671">
            <v>0</v>
          </cell>
        </row>
        <row r="5672">
          <cell r="G5672">
            <v>0</v>
          </cell>
        </row>
        <row r="5673">
          <cell r="G5673">
            <v>0</v>
          </cell>
        </row>
        <row r="5674">
          <cell r="G5674">
            <v>0</v>
          </cell>
        </row>
        <row r="5675">
          <cell r="G5675">
            <v>0</v>
          </cell>
        </row>
        <row r="5676">
          <cell r="G5676">
            <v>0</v>
          </cell>
        </row>
        <row r="5677">
          <cell r="G5677">
            <v>0</v>
          </cell>
        </row>
        <row r="5678">
          <cell r="G5678">
            <v>0</v>
          </cell>
        </row>
        <row r="5679">
          <cell r="G5679">
            <v>0</v>
          </cell>
        </row>
        <row r="5680">
          <cell r="G5680">
            <v>0</v>
          </cell>
        </row>
        <row r="5681">
          <cell r="G5681">
            <v>0</v>
          </cell>
        </row>
        <row r="5682">
          <cell r="G5682">
            <v>0</v>
          </cell>
        </row>
        <row r="5683">
          <cell r="G5683">
            <v>0</v>
          </cell>
        </row>
        <row r="5684">
          <cell r="G5684">
            <v>0</v>
          </cell>
        </row>
        <row r="5685">
          <cell r="G5685">
            <v>0</v>
          </cell>
        </row>
        <row r="5686">
          <cell r="G5686">
            <v>0</v>
          </cell>
        </row>
        <row r="5687">
          <cell r="G5687">
            <v>0</v>
          </cell>
        </row>
        <row r="5688">
          <cell r="G5688">
            <v>0</v>
          </cell>
        </row>
        <row r="5689">
          <cell r="G5689">
            <v>0</v>
          </cell>
        </row>
        <row r="5690">
          <cell r="G5690">
            <v>0</v>
          </cell>
        </row>
        <row r="5691">
          <cell r="G5691">
            <v>0</v>
          </cell>
        </row>
        <row r="5692">
          <cell r="G5692">
            <v>0</v>
          </cell>
        </row>
        <row r="5693">
          <cell r="G5693">
            <v>0</v>
          </cell>
        </row>
        <row r="5694">
          <cell r="G5694">
            <v>0</v>
          </cell>
        </row>
        <row r="5695">
          <cell r="G5695">
            <v>0</v>
          </cell>
        </row>
        <row r="5696">
          <cell r="G5696">
            <v>0</v>
          </cell>
        </row>
        <row r="5697">
          <cell r="G5697">
            <v>0</v>
          </cell>
        </row>
        <row r="5698">
          <cell r="G5698">
            <v>0</v>
          </cell>
        </row>
        <row r="5699">
          <cell r="G5699">
            <v>0</v>
          </cell>
        </row>
        <row r="5700">
          <cell r="G5700">
            <v>0</v>
          </cell>
        </row>
        <row r="5701">
          <cell r="G5701">
            <v>0</v>
          </cell>
        </row>
        <row r="5702">
          <cell r="G5702">
            <v>0</v>
          </cell>
        </row>
        <row r="5703">
          <cell r="G5703">
            <v>0</v>
          </cell>
        </row>
        <row r="5704">
          <cell r="G5704">
            <v>0</v>
          </cell>
        </row>
        <row r="5705">
          <cell r="G5705">
            <v>0</v>
          </cell>
        </row>
        <row r="5706">
          <cell r="G5706">
            <v>0</v>
          </cell>
        </row>
        <row r="5707">
          <cell r="G5707">
            <v>0</v>
          </cell>
        </row>
        <row r="5708">
          <cell r="G5708">
            <v>0</v>
          </cell>
        </row>
        <row r="5709">
          <cell r="G5709">
            <v>0</v>
          </cell>
        </row>
        <row r="5710">
          <cell r="G5710">
            <v>0</v>
          </cell>
        </row>
        <row r="5711">
          <cell r="G5711">
            <v>0</v>
          </cell>
        </row>
        <row r="5712">
          <cell r="G5712">
            <v>0</v>
          </cell>
        </row>
        <row r="5713">
          <cell r="G5713">
            <v>0</v>
          </cell>
        </row>
        <row r="5714">
          <cell r="G5714">
            <v>0</v>
          </cell>
        </row>
        <row r="5715">
          <cell r="G5715">
            <v>0</v>
          </cell>
        </row>
        <row r="5716">
          <cell r="G5716">
            <v>0</v>
          </cell>
        </row>
        <row r="5717">
          <cell r="G5717">
            <v>0</v>
          </cell>
        </row>
        <row r="5718">
          <cell r="G5718">
            <v>0</v>
          </cell>
        </row>
        <row r="5719">
          <cell r="G5719">
            <v>0</v>
          </cell>
        </row>
        <row r="5720">
          <cell r="G5720">
            <v>0</v>
          </cell>
        </row>
        <row r="5721">
          <cell r="G5721">
            <v>0</v>
          </cell>
        </row>
        <row r="5722">
          <cell r="G5722">
            <v>0</v>
          </cell>
        </row>
        <row r="5723">
          <cell r="G5723">
            <v>0</v>
          </cell>
        </row>
        <row r="5724">
          <cell r="G5724">
            <v>0</v>
          </cell>
        </row>
        <row r="5725">
          <cell r="G5725">
            <v>0</v>
          </cell>
        </row>
        <row r="5726">
          <cell r="G5726">
            <v>0</v>
          </cell>
        </row>
        <row r="5727">
          <cell r="G5727">
            <v>0</v>
          </cell>
        </row>
        <row r="5728">
          <cell r="G5728">
            <v>0</v>
          </cell>
        </row>
        <row r="5729">
          <cell r="G5729">
            <v>0</v>
          </cell>
        </row>
        <row r="5730">
          <cell r="G5730">
            <v>0</v>
          </cell>
        </row>
        <row r="5731">
          <cell r="G5731">
            <v>0</v>
          </cell>
        </row>
        <row r="5732">
          <cell r="G5732">
            <v>0</v>
          </cell>
        </row>
        <row r="5733">
          <cell r="G5733">
            <v>0</v>
          </cell>
        </row>
        <row r="5734">
          <cell r="G5734">
            <v>0</v>
          </cell>
        </row>
        <row r="5735">
          <cell r="G5735">
            <v>0</v>
          </cell>
        </row>
        <row r="5736">
          <cell r="G5736">
            <v>0</v>
          </cell>
        </row>
        <row r="5737">
          <cell r="G5737">
            <v>0</v>
          </cell>
        </row>
        <row r="5738">
          <cell r="G5738">
            <v>0</v>
          </cell>
        </row>
        <row r="5739">
          <cell r="G5739">
            <v>0</v>
          </cell>
        </row>
        <row r="5740">
          <cell r="G5740">
            <v>0</v>
          </cell>
        </row>
        <row r="5741">
          <cell r="G5741">
            <v>0</v>
          </cell>
        </row>
        <row r="5742">
          <cell r="G5742">
            <v>0</v>
          </cell>
        </row>
        <row r="5743">
          <cell r="G5743">
            <v>0</v>
          </cell>
        </row>
        <row r="5744">
          <cell r="G5744">
            <v>0</v>
          </cell>
        </row>
        <row r="5745">
          <cell r="G5745">
            <v>0</v>
          </cell>
        </row>
        <row r="5746">
          <cell r="G5746">
            <v>0</v>
          </cell>
        </row>
        <row r="5747">
          <cell r="G5747">
            <v>0</v>
          </cell>
        </row>
        <row r="5748">
          <cell r="G5748">
            <v>0</v>
          </cell>
        </row>
        <row r="5749">
          <cell r="G5749">
            <v>0</v>
          </cell>
        </row>
        <row r="5750">
          <cell r="G5750">
            <v>0</v>
          </cell>
        </row>
        <row r="5751">
          <cell r="G5751">
            <v>0</v>
          </cell>
        </row>
        <row r="5752">
          <cell r="G5752">
            <v>0</v>
          </cell>
        </row>
        <row r="5753">
          <cell r="G5753">
            <v>0</v>
          </cell>
        </row>
        <row r="5754">
          <cell r="G5754">
            <v>0</v>
          </cell>
        </row>
        <row r="5755">
          <cell r="G5755">
            <v>0</v>
          </cell>
        </row>
        <row r="5756">
          <cell r="G5756">
            <v>0</v>
          </cell>
        </row>
        <row r="5757">
          <cell r="G5757">
            <v>0</v>
          </cell>
        </row>
        <row r="5758">
          <cell r="G5758">
            <v>0</v>
          </cell>
        </row>
        <row r="5759">
          <cell r="G5759">
            <v>0</v>
          </cell>
        </row>
        <row r="5760">
          <cell r="G5760">
            <v>0</v>
          </cell>
        </row>
        <row r="5761">
          <cell r="G5761">
            <v>0</v>
          </cell>
        </row>
        <row r="5762">
          <cell r="G5762">
            <v>0</v>
          </cell>
        </row>
        <row r="5763">
          <cell r="G5763">
            <v>0</v>
          </cell>
        </row>
        <row r="5764">
          <cell r="G5764">
            <v>0</v>
          </cell>
        </row>
        <row r="5765">
          <cell r="G5765">
            <v>0</v>
          </cell>
        </row>
        <row r="5766">
          <cell r="G5766">
            <v>0</v>
          </cell>
        </row>
        <row r="5767">
          <cell r="G5767">
            <v>0</v>
          </cell>
        </row>
        <row r="5768">
          <cell r="G5768">
            <v>0</v>
          </cell>
        </row>
        <row r="5769">
          <cell r="G5769">
            <v>0</v>
          </cell>
        </row>
        <row r="5770">
          <cell r="G5770">
            <v>0</v>
          </cell>
        </row>
        <row r="5771">
          <cell r="G5771">
            <v>0</v>
          </cell>
        </row>
        <row r="5772">
          <cell r="G5772">
            <v>0</v>
          </cell>
        </row>
        <row r="5773">
          <cell r="G5773">
            <v>0</v>
          </cell>
        </row>
        <row r="5774">
          <cell r="G5774">
            <v>0</v>
          </cell>
        </row>
        <row r="5775">
          <cell r="G5775">
            <v>0</v>
          </cell>
        </row>
        <row r="5776">
          <cell r="G5776">
            <v>0</v>
          </cell>
        </row>
        <row r="5777">
          <cell r="G5777">
            <v>0</v>
          </cell>
        </row>
        <row r="5778">
          <cell r="G5778">
            <v>0</v>
          </cell>
        </row>
        <row r="5779">
          <cell r="G5779">
            <v>0</v>
          </cell>
        </row>
        <row r="5780">
          <cell r="G5780">
            <v>0</v>
          </cell>
        </row>
        <row r="5781">
          <cell r="G5781">
            <v>0</v>
          </cell>
        </row>
        <row r="5782">
          <cell r="G5782">
            <v>0</v>
          </cell>
        </row>
        <row r="5783">
          <cell r="G5783">
            <v>0</v>
          </cell>
        </row>
        <row r="5784">
          <cell r="G5784">
            <v>0</v>
          </cell>
        </row>
        <row r="5785">
          <cell r="G5785">
            <v>0</v>
          </cell>
        </row>
        <row r="5786">
          <cell r="G5786">
            <v>0</v>
          </cell>
        </row>
        <row r="5787">
          <cell r="G5787">
            <v>0</v>
          </cell>
        </row>
        <row r="5788">
          <cell r="G5788">
            <v>0</v>
          </cell>
        </row>
        <row r="5789">
          <cell r="G5789">
            <v>0</v>
          </cell>
        </row>
        <row r="5790">
          <cell r="G5790">
            <v>0</v>
          </cell>
        </row>
        <row r="5791">
          <cell r="G5791">
            <v>0</v>
          </cell>
        </row>
        <row r="5792">
          <cell r="G5792">
            <v>0</v>
          </cell>
        </row>
        <row r="5793">
          <cell r="G5793">
            <v>0</v>
          </cell>
        </row>
        <row r="5794">
          <cell r="G5794">
            <v>0</v>
          </cell>
        </row>
        <row r="5795">
          <cell r="G5795">
            <v>0</v>
          </cell>
        </row>
        <row r="5796">
          <cell r="G5796">
            <v>0</v>
          </cell>
        </row>
        <row r="5797">
          <cell r="G5797">
            <v>0</v>
          </cell>
        </row>
        <row r="5798">
          <cell r="G5798">
            <v>0</v>
          </cell>
        </row>
        <row r="5799">
          <cell r="G5799">
            <v>0</v>
          </cell>
        </row>
        <row r="5800">
          <cell r="G5800">
            <v>0</v>
          </cell>
        </row>
        <row r="5801">
          <cell r="G5801">
            <v>0</v>
          </cell>
        </row>
        <row r="5802">
          <cell r="G5802">
            <v>0</v>
          </cell>
        </row>
        <row r="5803">
          <cell r="G5803">
            <v>0</v>
          </cell>
        </row>
        <row r="5804">
          <cell r="G5804">
            <v>0</v>
          </cell>
        </row>
        <row r="5805">
          <cell r="G5805">
            <v>0</v>
          </cell>
        </row>
        <row r="5806">
          <cell r="G5806">
            <v>0</v>
          </cell>
        </row>
        <row r="5807">
          <cell r="G5807">
            <v>0</v>
          </cell>
        </row>
        <row r="5808">
          <cell r="G5808">
            <v>0</v>
          </cell>
        </row>
        <row r="5809">
          <cell r="G5809">
            <v>0</v>
          </cell>
        </row>
        <row r="5810">
          <cell r="G5810">
            <v>0</v>
          </cell>
        </row>
        <row r="5811">
          <cell r="G5811">
            <v>0</v>
          </cell>
        </row>
        <row r="5812">
          <cell r="G5812">
            <v>0</v>
          </cell>
        </row>
        <row r="5813">
          <cell r="G5813">
            <v>0</v>
          </cell>
        </row>
        <row r="5814">
          <cell r="G5814">
            <v>0</v>
          </cell>
        </row>
        <row r="5815">
          <cell r="G5815">
            <v>0</v>
          </cell>
        </row>
        <row r="5816">
          <cell r="G5816">
            <v>0</v>
          </cell>
        </row>
        <row r="5817">
          <cell r="G5817">
            <v>0</v>
          </cell>
        </row>
        <row r="5818">
          <cell r="G5818">
            <v>0</v>
          </cell>
        </row>
        <row r="5819">
          <cell r="G5819">
            <v>0</v>
          </cell>
        </row>
        <row r="5820">
          <cell r="G5820">
            <v>0</v>
          </cell>
        </row>
        <row r="5821">
          <cell r="G5821">
            <v>0</v>
          </cell>
        </row>
        <row r="5822">
          <cell r="G5822">
            <v>0</v>
          </cell>
        </row>
        <row r="5823">
          <cell r="G5823">
            <v>0</v>
          </cell>
        </row>
        <row r="5824">
          <cell r="G5824">
            <v>0</v>
          </cell>
        </row>
        <row r="5825">
          <cell r="G5825">
            <v>0</v>
          </cell>
        </row>
        <row r="5826">
          <cell r="G5826">
            <v>0</v>
          </cell>
        </row>
        <row r="5827">
          <cell r="G5827">
            <v>0</v>
          </cell>
        </row>
        <row r="5828">
          <cell r="G5828">
            <v>0</v>
          </cell>
        </row>
        <row r="5829">
          <cell r="G5829">
            <v>0</v>
          </cell>
        </row>
        <row r="5830">
          <cell r="G5830">
            <v>0</v>
          </cell>
        </row>
        <row r="5831">
          <cell r="G5831">
            <v>0</v>
          </cell>
        </row>
        <row r="5832">
          <cell r="G5832">
            <v>0</v>
          </cell>
        </row>
        <row r="5833">
          <cell r="G5833">
            <v>0</v>
          </cell>
        </row>
        <row r="5834">
          <cell r="G5834">
            <v>0</v>
          </cell>
        </row>
        <row r="5835">
          <cell r="G5835">
            <v>0</v>
          </cell>
        </row>
        <row r="5836">
          <cell r="G5836">
            <v>0</v>
          </cell>
        </row>
        <row r="5837">
          <cell r="G5837">
            <v>0</v>
          </cell>
        </row>
        <row r="5838">
          <cell r="G5838">
            <v>0</v>
          </cell>
        </row>
        <row r="5839">
          <cell r="G5839">
            <v>0</v>
          </cell>
        </row>
        <row r="5840">
          <cell r="G5840">
            <v>0</v>
          </cell>
        </row>
        <row r="5841">
          <cell r="G5841">
            <v>0</v>
          </cell>
        </row>
        <row r="5842">
          <cell r="G5842">
            <v>0</v>
          </cell>
        </row>
        <row r="5843">
          <cell r="G5843">
            <v>0</v>
          </cell>
        </row>
        <row r="5844">
          <cell r="G5844">
            <v>0</v>
          </cell>
        </row>
        <row r="5845">
          <cell r="G5845">
            <v>0</v>
          </cell>
        </row>
        <row r="5846">
          <cell r="G5846">
            <v>0</v>
          </cell>
        </row>
        <row r="5847">
          <cell r="G5847">
            <v>0</v>
          </cell>
        </row>
        <row r="5848">
          <cell r="G5848">
            <v>0</v>
          </cell>
        </row>
        <row r="5849">
          <cell r="G5849">
            <v>0</v>
          </cell>
        </row>
        <row r="5850">
          <cell r="G5850">
            <v>0</v>
          </cell>
        </row>
        <row r="5851">
          <cell r="G5851">
            <v>0</v>
          </cell>
        </row>
        <row r="5852">
          <cell r="G5852">
            <v>0</v>
          </cell>
        </row>
        <row r="5853">
          <cell r="G5853">
            <v>0</v>
          </cell>
        </row>
        <row r="5854">
          <cell r="G5854">
            <v>0</v>
          </cell>
        </row>
        <row r="5855">
          <cell r="G5855">
            <v>0</v>
          </cell>
        </row>
        <row r="5856">
          <cell r="G5856">
            <v>0</v>
          </cell>
        </row>
        <row r="5857">
          <cell r="G5857">
            <v>0</v>
          </cell>
        </row>
        <row r="5858">
          <cell r="G5858">
            <v>0</v>
          </cell>
        </row>
        <row r="5859">
          <cell r="G5859">
            <v>0</v>
          </cell>
        </row>
        <row r="5860">
          <cell r="G5860">
            <v>0</v>
          </cell>
        </row>
        <row r="5861">
          <cell r="G5861">
            <v>0</v>
          </cell>
        </row>
        <row r="5862">
          <cell r="G5862">
            <v>0</v>
          </cell>
        </row>
        <row r="5863">
          <cell r="G5863">
            <v>0</v>
          </cell>
        </row>
        <row r="5864">
          <cell r="G5864">
            <v>0</v>
          </cell>
        </row>
        <row r="5865">
          <cell r="G5865">
            <v>0</v>
          </cell>
        </row>
        <row r="5866">
          <cell r="G5866">
            <v>0</v>
          </cell>
        </row>
        <row r="5867">
          <cell r="G5867">
            <v>0</v>
          </cell>
        </row>
        <row r="5868">
          <cell r="G5868">
            <v>0</v>
          </cell>
        </row>
        <row r="5869">
          <cell r="G5869">
            <v>0</v>
          </cell>
        </row>
        <row r="5870">
          <cell r="G5870">
            <v>0</v>
          </cell>
        </row>
        <row r="5871">
          <cell r="G5871">
            <v>0</v>
          </cell>
        </row>
        <row r="5872">
          <cell r="G5872">
            <v>0</v>
          </cell>
        </row>
        <row r="5873">
          <cell r="G5873">
            <v>0</v>
          </cell>
        </row>
        <row r="5874">
          <cell r="G5874">
            <v>0</v>
          </cell>
        </row>
        <row r="5875">
          <cell r="G5875">
            <v>0</v>
          </cell>
        </row>
        <row r="5876">
          <cell r="G5876">
            <v>0</v>
          </cell>
        </row>
        <row r="5877">
          <cell r="G5877">
            <v>0</v>
          </cell>
        </row>
        <row r="5878">
          <cell r="G5878">
            <v>0</v>
          </cell>
        </row>
        <row r="5879">
          <cell r="G5879">
            <v>0</v>
          </cell>
        </row>
        <row r="5880">
          <cell r="G5880">
            <v>0</v>
          </cell>
        </row>
        <row r="5881">
          <cell r="G5881">
            <v>0</v>
          </cell>
        </row>
        <row r="5882">
          <cell r="G5882">
            <v>0</v>
          </cell>
        </row>
        <row r="5883">
          <cell r="G5883">
            <v>0</v>
          </cell>
        </row>
        <row r="5884">
          <cell r="G5884">
            <v>0</v>
          </cell>
        </row>
        <row r="5885">
          <cell r="G5885">
            <v>0</v>
          </cell>
        </row>
        <row r="5886">
          <cell r="G5886">
            <v>0</v>
          </cell>
        </row>
        <row r="5887">
          <cell r="G5887">
            <v>0</v>
          </cell>
        </row>
        <row r="5888">
          <cell r="G5888">
            <v>0</v>
          </cell>
        </row>
        <row r="5889">
          <cell r="G5889">
            <v>0</v>
          </cell>
        </row>
        <row r="5890">
          <cell r="G5890">
            <v>0</v>
          </cell>
        </row>
        <row r="5891">
          <cell r="G5891">
            <v>0</v>
          </cell>
        </row>
        <row r="5892">
          <cell r="G5892">
            <v>0</v>
          </cell>
        </row>
        <row r="5893">
          <cell r="G5893">
            <v>0</v>
          </cell>
        </row>
        <row r="5894">
          <cell r="G5894">
            <v>0</v>
          </cell>
        </row>
        <row r="5895">
          <cell r="G5895">
            <v>0</v>
          </cell>
        </row>
        <row r="5896">
          <cell r="G5896">
            <v>0</v>
          </cell>
        </row>
        <row r="5897">
          <cell r="G5897">
            <v>0</v>
          </cell>
        </row>
        <row r="5898">
          <cell r="G5898">
            <v>0</v>
          </cell>
        </row>
        <row r="5899">
          <cell r="G5899">
            <v>0</v>
          </cell>
        </row>
        <row r="5900">
          <cell r="G5900">
            <v>0</v>
          </cell>
        </row>
        <row r="5901">
          <cell r="G5901">
            <v>0</v>
          </cell>
        </row>
        <row r="5902">
          <cell r="G5902">
            <v>0</v>
          </cell>
        </row>
        <row r="5903">
          <cell r="G5903">
            <v>0</v>
          </cell>
        </row>
        <row r="5904">
          <cell r="G5904">
            <v>0</v>
          </cell>
        </row>
        <row r="5905">
          <cell r="G5905">
            <v>0</v>
          </cell>
        </row>
        <row r="5906">
          <cell r="G5906">
            <v>0</v>
          </cell>
        </row>
        <row r="5907">
          <cell r="G5907">
            <v>0</v>
          </cell>
        </row>
        <row r="5908">
          <cell r="G5908">
            <v>0</v>
          </cell>
        </row>
        <row r="5909">
          <cell r="G5909">
            <v>0</v>
          </cell>
        </row>
        <row r="5910">
          <cell r="G5910">
            <v>0</v>
          </cell>
        </row>
        <row r="5911">
          <cell r="G5911">
            <v>0</v>
          </cell>
        </row>
        <row r="5912">
          <cell r="G5912">
            <v>0</v>
          </cell>
        </row>
        <row r="5913">
          <cell r="G5913">
            <v>0</v>
          </cell>
        </row>
        <row r="5914">
          <cell r="G5914">
            <v>0</v>
          </cell>
        </row>
        <row r="5915">
          <cell r="G5915">
            <v>0</v>
          </cell>
        </row>
        <row r="5916">
          <cell r="G5916">
            <v>0</v>
          </cell>
        </row>
        <row r="5917">
          <cell r="G5917">
            <v>0</v>
          </cell>
        </row>
        <row r="5918">
          <cell r="G5918">
            <v>0</v>
          </cell>
        </row>
        <row r="5919">
          <cell r="G5919">
            <v>0</v>
          </cell>
        </row>
        <row r="5920">
          <cell r="G5920">
            <v>0</v>
          </cell>
        </row>
        <row r="5921">
          <cell r="G5921">
            <v>0</v>
          </cell>
        </row>
        <row r="5922">
          <cell r="G5922">
            <v>0</v>
          </cell>
        </row>
        <row r="5923">
          <cell r="G5923">
            <v>0</v>
          </cell>
        </row>
        <row r="5924">
          <cell r="G5924">
            <v>0</v>
          </cell>
        </row>
        <row r="5925">
          <cell r="G5925">
            <v>0</v>
          </cell>
        </row>
        <row r="5926">
          <cell r="G5926">
            <v>0</v>
          </cell>
        </row>
        <row r="5927">
          <cell r="G5927">
            <v>0</v>
          </cell>
        </row>
        <row r="5928">
          <cell r="G5928">
            <v>0</v>
          </cell>
        </row>
        <row r="5929">
          <cell r="G5929">
            <v>0</v>
          </cell>
        </row>
        <row r="5930">
          <cell r="G5930">
            <v>0</v>
          </cell>
        </row>
        <row r="5931">
          <cell r="G5931">
            <v>0</v>
          </cell>
        </row>
        <row r="5932">
          <cell r="G5932">
            <v>0</v>
          </cell>
        </row>
        <row r="5933">
          <cell r="G5933">
            <v>0</v>
          </cell>
        </row>
        <row r="5934">
          <cell r="G5934">
            <v>0</v>
          </cell>
        </row>
        <row r="5935">
          <cell r="G5935">
            <v>0</v>
          </cell>
        </row>
        <row r="5936">
          <cell r="G5936">
            <v>0</v>
          </cell>
        </row>
        <row r="5937">
          <cell r="G5937">
            <v>0</v>
          </cell>
        </row>
        <row r="5938">
          <cell r="G5938">
            <v>0</v>
          </cell>
        </row>
        <row r="5939">
          <cell r="G5939">
            <v>0</v>
          </cell>
        </row>
        <row r="5940">
          <cell r="G5940">
            <v>0</v>
          </cell>
        </row>
        <row r="5941">
          <cell r="G5941">
            <v>0</v>
          </cell>
        </row>
        <row r="5942">
          <cell r="G5942">
            <v>0</v>
          </cell>
        </row>
        <row r="5943">
          <cell r="G5943">
            <v>0</v>
          </cell>
        </row>
        <row r="5944">
          <cell r="G5944">
            <v>0</v>
          </cell>
        </row>
        <row r="5945">
          <cell r="G5945">
            <v>0</v>
          </cell>
        </row>
        <row r="5946">
          <cell r="G5946">
            <v>0</v>
          </cell>
        </row>
        <row r="5947">
          <cell r="G5947">
            <v>0</v>
          </cell>
        </row>
        <row r="5948">
          <cell r="G5948">
            <v>0</v>
          </cell>
        </row>
        <row r="5949">
          <cell r="G5949">
            <v>0</v>
          </cell>
        </row>
        <row r="5950">
          <cell r="G5950">
            <v>0</v>
          </cell>
        </row>
        <row r="5951">
          <cell r="G5951">
            <v>0</v>
          </cell>
        </row>
        <row r="5952">
          <cell r="G5952">
            <v>0</v>
          </cell>
        </row>
        <row r="5953">
          <cell r="G5953">
            <v>0</v>
          </cell>
        </row>
        <row r="5954">
          <cell r="G5954">
            <v>0</v>
          </cell>
        </row>
        <row r="5955">
          <cell r="G5955">
            <v>0</v>
          </cell>
        </row>
        <row r="5956">
          <cell r="G5956">
            <v>0</v>
          </cell>
        </row>
        <row r="5957">
          <cell r="G5957">
            <v>0</v>
          </cell>
        </row>
        <row r="5958">
          <cell r="G5958">
            <v>0</v>
          </cell>
        </row>
        <row r="5959">
          <cell r="G5959">
            <v>0</v>
          </cell>
        </row>
        <row r="5960">
          <cell r="G5960">
            <v>0</v>
          </cell>
        </row>
        <row r="5961">
          <cell r="G5961">
            <v>0</v>
          </cell>
        </row>
        <row r="5962">
          <cell r="G5962">
            <v>0</v>
          </cell>
        </row>
        <row r="5963">
          <cell r="G5963">
            <v>0</v>
          </cell>
        </row>
        <row r="5964">
          <cell r="G5964">
            <v>0</v>
          </cell>
        </row>
        <row r="5965">
          <cell r="G5965">
            <v>0</v>
          </cell>
        </row>
        <row r="5966">
          <cell r="G5966">
            <v>0</v>
          </cell>
        </row>
        <row r="5967">
          <cell r="G5967">
            <v>0</v>
          </cell>
        </row>
        <row r="5968">
          <cell r="G5968">
            <v>0</v>
          </cell>
        </row>
        <row r="5969">
          <cell r="G5969">
            <v>0</v>
          </cell>
        </row>
        <row r="5970">
          <cell r="G5970">
            <v>0</v>
          </cell>
        </row>
        <row r="5971">
          <cell r="G5971">
            <v>0</v>
          </cell>
        </row>
        <row r="5972">
          <cell r="G5972">
            <v>0</v>
          </cell>
        </row>
        <row r="5973">
          <cell r="G5973">
            <v>0</v>
          </cell>
        </row>
        <row r="5974">
          <cell r="G5974">
            <v>0</v>
          </cell>
        </row>
        <row r="5975">
          <cell r="G5975">
            <v>0</v>
          </cell>
        </row>
        <row r="5976">
          <cell r="G5976">
            <v>0</v>
          </cell>
        </row>
        <row r="5977">
          <cell r="G5977">
            <v>0</v>
          </cell>
        </row>
        <row r="5978">
          <cell r="G5978">
            <v>0</v>
          </cell>
        </row>
        <row r="5979">
          <cell r="G5979">
            <v>0</v>
          </cell>
        </row>
        <row r="5980">
          <cell r="G5980">
            <v>0</v>
          </cell>
        </row>
        <row r="5981">
          <cell r="G5981">
            <v>0</v>
          </cell>
        </row>
        <row r="5982">
          <cell r="G5982">
            <v>0</v>
          </cell>
        </row>
        <row r="5983">
          <cell r="G5983">
            <v>0</v>
          </cell>
        </row>
        <row r="5984">
          <cell r="G5984">
            <v>0</v>
          </cell>
        </row>
        <row r="5985">
          <cell r="G5985">
            <v>0</v>
          </cell>
        </row>
        <row r="5986">
          <cell r="G5986">
            <v>0</v>
          </cell>
        </row>
        <row r="5987">
          <cell r="G5987">
            <v>0</v>
          </cell>
        </row>
        <row r="5988">
          <cell r="G5988">
            <v>0</v>
          </cell>
        </row>
        <row r="5989">
          <cell r="G5989">
            <v>0</v>
          </cell>
        </row>
        <row r="5990">
          <cell r="G5990">
            <v>0</v>
          </cell>
        </row>
        <row r="5991">
          <cell r="G5991">
            <v>0</v>
          </cell>
        </row>
        <row r="5992">
          <cell r="G5992">
            <v>0</v>
          </cell>
        </row>
        <row r="5993">
          <cell r="G5993">
            <v>0</v>
          </cell>
        </row>
        <row r="5994">
          <cell r="G5994">
            <v>0</v>
          </cell>
        </row>
        <row r="5995">
          <cell r="G5995">
            <v>0</v>
          </cell>
        </row>
        <row r="5996">
          <cell r="G5996">
            <v>0</v>
          </cell>
        </row>
        <row r="5997">
          <cell r="G5997">
            <v>0</v>
          </cell>
        </row>
        <row r="5998">
          <cell r="G5998">
            <v>0</v>
          </cell>
        </row>
        <row r="5999">
          <cell r="G5999">
            <v>0</v>
          </cell>
        </row>
        <row r="6000">
          <cell r="G6000">
            <v>0</v>
          </cell>
        </row>
        <row r="6001">
          <cell r="G6001">
            <v>0</v>
          </cell>
        </row>
        <row r="6002">
          <cell r="G6002">
            <v>0</v>
          </cell>
        </row>
        <row r="6003">
          <cell r="G6003">
            <v>0</v>
          </cell>
        </row>
        <row r="6004">
          <cell r="G6004">
            <v>0</v>
          </cell>
        </row>
        <row r="6005">
          <cell r="G6005">
            <v>0</v>
          </cell>
        </row>
        <row r="6006">
          <cell r="G6006">
            <v>0</v>
          </cell>
        </row>
        <row r="6007">
          <cell r="G6007">
            <v>0</v>
          </cell>
        </row>
        <row r="6008">
          <cell r="G6008">
            <v>0</v>
          </cell>
        </row>
        <row r="6009">
          <cell r="G6009">
            <v>0</v>
          </cell>
        </row>
        <row r="6010">
          <cell r="G6010">
            <v>0</v>
          </cell>
        </row>
        <row r="6011">
          <cell r="G6011">
            <v>0</v>
          </cell>
        </row>
        <row r="6012">
          <cell r="G6012">
            <v>0</v>
          </cell>
        </row>
        <row r="6013">
          <cell r="G6013">
            <v>0</v>
          </cell>
        </row>
        <row r="6014">
          <cell r="G6014">
            <v>0</v>
          </cell>
        </row>
        <row r="6015">
          <cell r="G6015">
            <v>0</v>
          </cell>
        </row>
        <row r="6016">
          <cell r="G6016">
            <v>0</v>
          </cell>
        </row>
        <row r="6017">
          <cell r="G6017">
            <v>0</v>
          </cell>
        </row>
        <row r="6018">
          <cell r="G6018">
            <v>0</v>
          </cell>
        </row>
        <row r="6019">
          <cell r="G6019">
            <v>0</v>
          </cell>
        </row>
        <row r="6020">
          <cell r="G6020">
            <v>0</v>
          </cell>
        </row>
        <row r="6021">
          <cell r="G6021">
            <v>0</v>
          </cell>
        </row>
        <row r="6022">
          <cell r="G6022">
            <v>0</v>
          </cell>
        </row>
        <row r="6023">
          <cell r="G6023">
            <v>0</v>
          </cell>
        </row>
        <row r="6024">
          <cell r="G6024">
            <v>0</v>
          </cell>
        </row>
        <row r="6025">
          <cell r="G6025">
            <v>0</v>
          </cell>
        </row>
        <row r="6026">
          <cell r="G6026">
            <v>0</v>
          </cell>
        </row>
        <row r="6027">
          <cell r="G6027">
            <v>0</v>
          </cell>
        </row>
        <row r="6028">
          <cell r="G6028">
            <v>0</v>
          </cell>
        </row>
        <row r="6029">
          <cell r="G6029">
            <v>0</v>
          </cell>
        </row>
        <row r="6030">
          <cell r="G6030">
            <v>0</v>
          </cell>
        </row>
        <row r="6031">
          <cell r="G6031">
            <v>0</v>
          </cell>
        </row>
        <row r="6032">
          <cell r="G6032">
            <v>0</v>
          </cell>
        </row>
        <row r="6033">
          <cell r="G6033">
            <v>0</v>
          </cell>
        </row>
        <row r="6034">
          <cell r="G6034">
            <v>0</v>
          </cell>
        </row>
        <row r="6035">
          <cell r="G6035">
            <v>0</v>
          </cell>
        </row>
        <row r="6036">
          <cell r="G6036">
            <v>0</v>
          </cell>
        </row>
        <row r="6037">
          <cell r="G6037">
            <v>0</v>
          </cell>
        </row>
        <row r="6038">
          <cell r="G6038">
            <v>0</v>
          </cell>
        </row>
        <row r="6039">
          <cell r="G6039">
            <v>0</v>
          </cell>
        </row>
        <row r="6040">
          <cell r="G6040">
            <v>0</v>
          </cell>
        </row>
        <row r="6041">
          <cell r="G6041">
            <v>0</v>
          </cell>
        </row>
        <row r="6042">
          <cell r="G6042">
            <v>0</v>
          </cell>
        </row>
        <row r="6043">
          <cell r="G6043">
            <v>0</v>
          </cell>
        </row>
        <row r="6044">
          <cell r="G6044">
            <v>0</v>
          </cell>
        </row>
        <row r="6045">
          <cell r="G6045">
            <v>0</v>
          </cell>
        </row>
        <row r="6046">
          <cell r="G6046">
            <v>0</v>
          </cell>
        </row>
        <row r="6047">
          <cell r="G6047">
            <v>0</v>
          </cell>
        </row>
        <row r="6048">
          <cell r="G6048">
            <v>0</v>
          </cell>
        </row>
        <row r="6049">
          <cell r="G6049">
            <v>0</v>
          </cell>
        </row>
        <row r="6050">
          <cell r="G6050">
            <v>0</v>
          </cell>
        </row>
        <row r="6051">
          <cell r="G6051">
            <v>0</v>
          </cell>
        </row>
        <row r="6052">
          <cell r="G6052">
            <v>0</v>
          </cell>
        </row>
        <row r="6053">
          <cell r="G6053">
            <v>0</v>
          </cell>
        </row>
        <row r="6054">
          <cell r="G6054">
            <v>0</v>
          </cell>
        </row>
        <row r="6055">
          <cell r="G6055">
            <v>0</v>
          </cell>
        </row>
        <row r="6056">
          <cell r="G6056">
            <v>0</v>
          </cell>
        </row>
        <row r="6057">
          <cell r="G6057">
            <v>0</v>
          </cell>
        </row>
        <row r="6058">
          <cell r="G6058">
            <v>0</v>
          </cell>
        </row>
        <row r="6059">
          <cell r="G6059">
            <v>0</v>
          </cell>
        </row>
        <row r="6060">
          <cell r="G6060">
            <v>0</v>
          </cell>
        </row>
        <row r="6061">
          <cell r="G6061">
            <v>0</v>
          </cell>
        </row>
        <row r="6062">
          <cell r="G6062">
            <v>0</v>
          </cell>
        </row>
        <row r="6063">
          <cell r="G6063">
            <v>0</v>
          </cell>
        </row>
        <row r="6064">
          <cell r="G6064">
            <v>0</v>
          </cell>
        </row>
        <row r="6065">
          <cell r="G6065">
            <v>0</v>
          </cell>
        </row>
        <row r="6066">
          <cell r="G6066">
            <v>0</v>
          </cell>
        </row>
        <row r="6067">
          <cell r="G6067">
            <v>0</v>
          </cell>
        </row>
        <row r="6068">
          <cell r="G6068">
            <v>0</v>
          </cell>
        </row>
        <row r="6069">
          <cell r="G6069">
            <v>0</v>
          </cell>
        </row>
        <row r="6070">
          <cell r="G6070">
            <v>0</v>
          </cell>
        </row>
        <row r="6071">
          <cell r="G6071">
            <v>0</v>
          </cell>
        </row>
        <row r="6072">
          <cell r="G6072">
            <v>0</v>
          </cell>
        </row>
        <row r="6073">
          <cell r="G6073">
            <v>0</v>
          </cell>
        </row>
        <row r="6074">
          <cell r="G6074">
            <v>0</v>
          </cell>
        </row>
        <row r="6075">
          <cell r="G6075">
            <v>0</v>
          </cell>
        </row>
        <row r="6076">
          <cell r="G6076">
            <v>0</v>
          </cell>
        </row>
        <row r="6077">
          <cell r="G6077">
            <v>0</v>
          </cell>
        </row>
        <row r="6078">
          <cell r="G6078">
            <v>0</v>
          </cell>
        </row>
        <row r="6079">
          <cell r="G6079">
            <v>0</v>
          </cell>
        </row>
        <row r="6080">
          <cell r="G6080">
            <v>0</v>
          </cell>
        </row>
        <row r="6081">
          <cell r="G6081">
            <v>0</v>
          </cell>
        </row>
        <row r="6082">
          <cell r="G6082">
            <v>0</v>
          </cell>
        </row>
        <row r="6083">
          <cell r="G6083">
            <v>0</v>
          </cell>
        </row>
        <row r="6084">
          <cell r="G6084">
            <v>0</v>
          </cell>
        </row>
        <row r="6085">
          <cell r="G6085">
            <v>0</v>
          </cell>
        </row>
        <row r="6086">
          <cell r="G6086">
            <v>0</v>
          </cell>
        </row>
        <row r="6087">
          <cell r="G6087">
            <v>0</v>
          </cell>
        </row>
        <row r="6088">
          <cell r="G6088">
            <v>0</v>
          </cell>
        </row>
        <row r="6089">
          <cell r="G6089">
            <v>0</v>
          </cell>
        </row>
        <row r="6090">
          <cell r="G6090">
            <v>0</v>
          </cell>
        </row>
        <row r="6091">
          <cell r="G6091">
            <v>0</v>
          </cell>
        </row>
        <row r="6092">
          <cell r="G6092">
            <v>0</v>
          </cell>
        </row>
        <row r="6093">
          <cell r="G6093">
            <v>0</v>
          </cell>
        </row>
        <row r="6094">
          <cell r="G6094">
            <v>0</v>
          </cell>
        </row>
        <row r="6095">
          <cell r="G6095">
            <v>0</v>
          </cell>
        </row>
        <row r="6096">
          <cell r="G6096">
            <v>0</v>
          </cell>
        </row>
        <row r="6097">
          <cell r="G6097">
            <v>0</v>
          </cell>
        </row>
        <row r="6098">
          <cell r="G6098">
            <v>0</v>
          </cell>
        </row>
        <row r="6099">
          <cell r="G6099">
            <v>0</v>
          </cell>
        </row>
        <row r="6100">
          <cell r="G6100">
            <v>0</v>
          </cell>
        </row>
        <row r="6101">
          <cell r="G6101">
            <v>0</v>
          </cell>
        </row>
        <row r="6102">
          <cell r="G6102">
            <v>0</v>
          </cell>
        </row>
        <row r="6103">
          <cell r="G6103">
            <v>0</v>
          </cell>
        </row>
        <row r="6104">
          <cell r="G6104">
            <v>0</v>
          </cell>
        </row>
        <row r="6105">
          <cell r="G6105">
            <v>0</v>
          </cell>
        </row>
        <row r="6106">
          <cell r="G6106">
            <v>0</v>
          </cell>
        </row>
        <row r="6107">
          <cell r="G6107">
            <v>0</v>
          </cell>
        </row>
        <row r="6108">
          <cell r="G6108">
            <v>0</v>
          </cell>
        </row>
        <row r="6109">
          <cell r="G6109">
            <v>0</v>
          </cell>
        </row>
        <row r="6110">
          <cell r="G6110">
            <v>0</v>
          </cell>
        </row>
        <row r="6111">
          <cell r="G6111">
            <v>0</v>
          </cell>
        </row>
        <row r="6112">
          <cell r="G6112">
            <v>0</v>
          </cell>
        </row>
        <row r="6113">
          <cell r="G6113">
            <v>0</v>
          </cell>
        </row>
        <row r="6114">
          <cell r="G6114">
            <v>0</v>
          </cell>
        </row>
        <row r="6115">
          <cell r="G6115">
            <v>0</v>
          </cell>
        </row>
        <row r="6116">
          <cell r="G6116">
            <v>0</v>
          </cell>
        </row>
        <row r="6117">
          <cell r="G6117">
            <v>0</v>
          </cell>
        </row>
        <row r="6118">
          <cell r="G6118">
            <v>0</v>
          </cell>
        </row>
        <row r="6119">
          <cell r="G6119">
            <v>0</v>
          </cell>
        </row>
        <row r="6120">
          <cell r="G6120">
            <v>0</v>
          </cell>
        </row>
        <row r="6121">
          <cell r="G6121">
            <v>0</v>
          </cell>
        </row>
        <row r="6122">
          <cell r="G6122">
            <v>0</v>
          </cell>
        </row>
        <row r="6123">
          <cell r="G6123">
            <v>0</v>
          </cell>
        </row>
        <row r="6124">
          <cell r="G6124">
            <v>0</v>
          </cell>
        </row>
        <row r="6125">
          <cell r="G6125">
            <v>0</v>
          </cell>
        </row>
        <row r="6126">
          <cell r="G6126">
            <v>0</v>
          </cell>
        </row>
        <row r="6127">
          <cell r="G6127">
            <v>0</v>
          </cell>
        </row>
        <row r="6128">
          <cell r="G6128">
            <v>0</v>
          </cell>
        </row>
        <row r="6129">
          <cell r="G6129">
            <v>0</v>
          </cell>
        </row>
        <row r="6130">
          <cell r="G6130">
            <v>0</v>
          </cell>
        </row>
        <row r="6131">
          <cell r="G6131">
            <v>0</v>
          </cell>
        </row>
        <row r="6132">
          <cell r="G6132">
            <v>0</v>
          </cell>
        </row>
        <row r="6133">
          <cell r="G6133">
            <v>0</v>
          </cell>
        </row>
        <row r="6134">
          <cell r="G6134">
            <v>0</v>
          </cell>
        </row>
        <row r="6135">
          <cell r="G6135">
            <v>0</v>
          </cell>
        </row>
        <row r="6136">
          <cell r="G6136">
            <v>0</v>
          </cell>
        </row>
        <row r="6137">
          <cell r="G6137">
            <v>0</v>
          </cell>
        </row>
        <row r="6138">
          <cell r="G6138">
            <v>0</v>
          </cell>
        </row>
        <row r="6139">
          <cell r="G6139">
            <v>0</v>
          </cell>
        </row>
        <row r="6140">
          <cell r="G6140">
            <v>0</v>
          </cell>
        </row>
        <row r="6141">
          <cell r="G6141">
            <v>0</v>
          </cell>
        </row>
        <row r="6142">
          <cell r="G6142">
            <v>0</v>
          </cell>
        </row>
        <row r="6143">
          <cell r="G6143">
            <v>0</v>
          </cell>
        </row>
        <row r="6144">
          <cell r="G6144">
            <v>0</v>
          </cell>
        </row>
        <row r="6145">
          <cell r="G6145">
            <v>0</v>
          </cell>
        </row>
        <row r="6146">
          <cell r="G6146">
            <v>0</v>
          </cell>
        </row>
        <row r="6147">
          <cell r="G6147">
            <v>0</v>
          </cell>
        </row>
        <row r="6148">
          <cell r="G6148">
            <v>0</v>
          </cell>
        </row>
        <row r="6149">
          <cell r="G6149">
            <v>0</v>
          </cell>
        </row>
        <row r="6150">
          <cell r="G6150">
            <v>0</v>
          </cell>
        </row>
        <row r="6151">
          <cell r="G6151">
            <v>0</v>
          </cell>
        </row>
        <row r="6152">
          <cell r="G6152">
            <v>0</v>
          </cell>
        </row>
        <row r="6153">
          <cell r="G6153">
            <v>0</v>
          </cell>
        </row>
        <row r="6154">
          <cell r="G6154">
            <v>0</v>
          </cell>
        </row>
        <row r="6155">
          <cell r="G6155">
            <v>0</v>
          </cell>
        </row>
        <row r="6156">
          <cell r="G6156">
            <v>0</v>
          </cell>
        </row>
        <row r="6157">
          <cell r="G6157">
            <v>0</v>
          </cell>
        </row>
        <row r="6158">
          <cell r="G6158">
            <v>0</v>
          </cell>
        </row>
        <row r="6159">
          <cell r="G6159">
            <v>0</v>
          </cell>
        </row>
        <row r="6160">
          <cell r="G6160">
            <v>0</v>
          </cell>
        </row>
        <row r="6161">
          <cell r="G6161">
            <v>0</v>
          </cell>
        </row>
        <row r="6162">
          <cell r="G6162">
            <v>0</v>
          </cell>
        </row>
        <row r="6163">
          <cell r="G6163">
            <v>0</v>
          </cell>
        </row>
        <row r="6164">
          <cell r="G6164">
            <v>0</v>
          </cell>
        </row>
        <row r="6165">
          <cell r="G6165">
            <v>0</v>
          </cell>
        </row>
        <row r="6166">
          <cell r="G6166">
            <v>0</v>
          </cell>
        </row>
        <row r="6167">
          <cell r="G6167">
            <v>0</v>
          </cell>
        </row>
        <row r="6168">
          <cell r="G6168">
            <v>0</v>
          </cell>
        </row>
        <row r="6169">
          <cell r="G6169">
            <v>0</v>
          </cell>
        </row>
        <row r="6170">
          <cell r="G6170">
            <v>0</v>
          </cell>
        </row>
        <row r="6171">
          <cell r="G6171">
            <v>0</v>
          </cell>
        </row>
        <row r="6172">
          <cell r="G6172">
            <v>0</v>
          </cell>
        </row>
        <row r="6173">
          <cell r="G6173">
            <v>0</v>
          </cell>
        </row>
        <row r="6174">
          <cell r="G6174">
            <v>0</v>
          </cell>
        </row>
        <row r="6175">
          <cell r="G6175">
            <v>0</v>
          </cell>
        </row>
        <row r="6176">
          <cell r="G6176">
            <v>0</v>
          </cell>
        </row>
        <row r="6177">
          <cell r="G6177">
            <v>0</v>
          </cell>
        </row>
        <row r="6178">
          <cell r="G6178">
            <v>0</v>
          </cell>
        </row>
        <row r="6179">
          <cell r="G6179">
            <v>0</v>
          </cell>
        </row>
        <row r="6180">
          <cell r="G6180">
            <v>0</v>
          </cell>
        </row>
        <row r="6181">
          <cell r="G6181">
            <v>0</v>
          </cell>
        </row>
        <row r="6182">
          <cell r="G6182">
            <v>0</v>
          </cell>
        </row>
        <row r="6183">
          <cell r="G6183">
            <v>0</v>
          </cell>
        </row>
        <row r="6184">
          <cell r="G6184">
            <v>0</v>
          </cell>
        </row>
        <row r="6185">
          <cell r="G6185">
            <v>0</v>
          </cell>
        </row>
        <row r="6186">
          <cell r="G6186">
            <v>0</v>
          </cell>
        </row>
        <row r="6187">
          <cell r="G6187">
            <v>0</v>
          </cell>
        </row>
        <row r="6188">
          <cell r="G6188">
            <v>0</v>
          </cell>
        </row>
        <row r="6189">
          <cell r="G6189">
            <v>0</v>
          </cell>
        </row>
        <row r="6190">
          <cell r="G6190">
            <v>0</v>
          </cell>
        </row>
        <row r="6191">
          <cell r="G6191">
            <v>0</v>
          </cell>
        </row>
        <row r="6192">
          <cell r="G6192">
            <v>0</v>
          </cell>
        </row>
        <row r="6193">
          <cell r="G6193">
            <v>0</v>
          </cell>
        </row>
        <row r="6194">
          <cell r="G6194">
            <v>0</v>
          </cell>
        </row>
        <row r="6195">
          <cell r="G6195">
            <v>0</v>
          </cell>
        </row>
        <row r="6196">
          <cell r="G6196">
            <v>0</v>
          </cell>
        </row>
        <row r="6197">
          <cell r="G6197">
            <v>0</v>
          </cell>
        </row>
        <row r="6198">
          <cell r="G6198">
            <v>0</v>
          </cell>
        </row>
        <row r="6199">
          <cell r="G6199">
            <v>0</v>
          </cell>
        </row>
        <row r="6200">
          <cell r="G6200">
            <v>0</v>
          </cell>
        </row>
        <row r="6201">
          <cell r="G6201">
            <v>0</v>
          </cell>
        </row>
        <row r="6202">
          <cell r="G6202">
            <v>0</v>
          </cell>
        </row>
        <row r="6203">
          <cell r="G6203">
            <v>0</v>
          </cell>
        </row>
        <row r="6204">
          <cell r="G6204">
            <v>0</v>
          </cell>
        </row>
        <row r="6205">
          <cell r="G6205">
            <v>0</v>
          </cell>
        </row>
        <row r="6206">
          <cell r="G6206">
            <v>0</v>
          </cell>
        </row>
        <row r="6207">
          <cell r="G6207">
            <v>0</v>
          </cell>
        </row>
        <row r="6208">
          <cell r="G6208">
            <v>0</v>
          </cell>
        </row>
        <row r="6209">
          <cell r="G6209">
            <v>0</v>
          </cell>
        </row>
        <row r="6210">
          <cell r="G6210">
            <v>0</v>
          </cell>
        </row>
        <row r="6211">
          <cell r="G6211">
            <v>0</v>
          </cell>
        </row>
        <row r="6212">
          <cell r="G6212">
            <v>0</v>
          </cell>
        </row>
        <row r="6213">
          <cell r="G6213">
            <v>0</v>
          </cell>
        </row>
        <row r="6214">
          <cell r="G6214">
            <v>0</v>
          </cell>
        </row>
        <row r="6215">
          <cell r="G6215">
            <v>0</v>
          </cell>
        </row>
        <row r="6216">
          <cell r="G6216">
            <v>0</v>
          </cell>
        </row>
        <row r="6217">
          <cell r="G6217">
            <v>0</v>
          </cell>
        </row>
        <row r="6218">
          <cell r="G6218">
            <v>0</v>
          </cell>
        </row>
        <row r="6219">
          <cell r="G6219">
            <v>0</v>
          </cell>
        </row>
        <row r="6220">
          <cell r="G6220">
            <v>0</v>
          </cell>
        </row>
        <row r="6221">
          <cell r="G6221">
            <v>0</v>
          </cell>
        </row>
        <row r="6222">
          <cell r="G6222">
            <v>0</v>
          </cell>
        </row>
        <row r="6223">
          <cell r="G6223">
            <v>0</v>
          </cell>
        </row>
        <row r="6224">
          <cell r="G6224">
            <v>0</v>
          </cell>
        </row>
        <row r="6225">
          <cell r="G6225">
            <v>0</v>
          </cell>
        </row>
        <row r="6226">
          <cell r="G6226">
            <v>0</v>
          </cell>
        </row>
        <row r="6227">
          <cell r="G6227">
            <v>0</v>
          </cell>
        </row>
        <row r="6228">
          <cell r="G6228">
            <v>0</v>
          </cell>
        </row>
        <row r="6229">
          <cell r="G6229">
            <v>0</v>
          </cell>
        </row>
        <row r="6230">
          <cell r="G6230">
            <v>0</v>
          </cell>
        </row>
        <row r="6231">
          <cell r="G6231">
            <v>0</v>
          </cell>
        </row>
        <row r="6232">
          <cell r="G6232">
            <v>0</v>
          </cell>
        </row>
        <row r="6233">
          <cell r="G6233">
            <v>0</v>
          </cell>
        </row>
        <row r="6234">
          <cell r="G6234">
            <v>0</v>
          </cell>
        </row>
        <row r="6235">
          <cell r="G6235">
            <v>0</v>
          </cell>
        </row>
        <row r="6236">
          <cell r="G6236">
            <v>0</v>
          </cell>
        </row>
        <row r="6237">
          <cell r="G6237">
            <v>0</v>
          </cell>
        </row>
        <row r="6238">
          <cell r="G6238">
            <v>0</v>
          </cell>
        </row>
        <row r="6239">
          <cell r="G6239">
            <v>0</v>
          </cell>
        </row>
        <row r="6240">
          <cell r="G6240">
            <v>0</v>
          </cell>
        </row>
        <row r="6241">
          <cell r="G6241">
            <v>0</v>
          </cell>
        </row>
        <row r="6242">
          <cell r="G6242">
            <v>0</v>
          </cell>
        </row>
        <row r="6243">
          <cell r="G6243">
            <v>0</v>
          </cell>
        </row>
        <row r="6244">
          <cell r="G6244">
            <v>0</v>
          </cell>
        </row>
        <row r="6245">
          <cell r="G6245">
            <v>0</v>
          </cell>
        </row>
        <row r="6246">
          <cell r="G6246">
            <v>0</v>
          </cell>
        </row>
        <row r="6247">
          <cell r="G6247">
            <v>0</v>
          </cell>
        </row>
        <row r="6248">
          <cell r="G6248">
            <v>0</v>
          </cell>
        </row>
        <row r="6249">
          <cell r="G6249">
            <v>0</v>
          </cell>
        </row>
        <row r="6250">
          <cell r="G6250">
            <v>0</v>
          </cell>
        </row>
        <row r="6251">
          <cell r="G6251">
            <v>0</v>
          </cell>
        </row>
        <row r="6252">
          <cell r="G6252">
            <v>0</v>
          </cell>
        </row>
        <row r="6253">
          <cell r="G6253">
            <v>0</v>
          </cell>
        </row>
        <row r="6254">
          <cell r="G6254">
            <v>0</v>
          </cell>
        </row>
        <row r="6255">
          <cell r="G6255">
            <v>0</v>
          </cell>
        </row>
        <row r="6256">
          <cell r="G6256">
            <v>0</v>
          </cell>
        </row>
        <row r="6257">
          <cell r="G6257">
            <v>0</v>
          </cell>
        </row>
        <row r="6258">
          <cell r="G6258">
            <v>0</v>
          </cell>
        </row>
        <row r="6259">
          <cell r="G6259">
            <v>0</v>
          </cell>
        </row>
        <row r="6260">
          <cell r="G6260">
            <v>0</v>
          </cell>
        </row>
        <row r="6261">
          <cell r="G6261">
            <v>0</v>
          </cell>
        </row>
        <row r="6262">
          <cell r="G6262">
            <v>0</v>
          </cell>
        </row>
        <row r="6263">
          <cell r="G6263">
            <v>0</v>
          </cell>
        </row>
        <row r="6264">
          <cell r="G6264">
            <v>0</v>
          </cell>
        </row>
        <row r="6265">
          <cell r="G6265">
            <v>0</v>
          </cell>
        </row>
        <row r="6266">
          <cell r="G6266">
            <v>0</v>
          </cell>
        </row>
        <row r="6267">
          <cell r="G6267">
            <v>0</v>
          </cell>
        </row>
        <row r="6268">
          <cell r="G6268">
            <v>0</v>
          </cell>
        </row>
        <row r="6269">
          <cell r="G6269">
            <v>0</v>
          </cell>
        </row>
        <row r="6270">
          <cell r="G6270">
            <v>0</v>
          </cell>
        </row>
        <row r="6271">
          <cell r="G6271">
            <v>0</v>
          </cell>
        </row>
        <row r="6272">
          <cell r="G6272">
            <v>0</v>
          </cell>
        </row>
        <row r="6273">
          <cell r="G6273">
            <v>0</v>
          </cell>
        </row>
        <row r="6274">
          <cell r="G6274">
            <v>0</v>
          </cell>
        </row>
        <row r="6275">
          <cell r="G6275">
            <v>0</v>
          </cell>
        </row>
        <row r="6276">
          <cell r="G6276">
            <v>0</v>
          </cell>
        </row>
        <row r="6277">
          <cell r="G6277">
            <v>0</v>
          </cell>
        </row>
        <row r="6278">
          <cell r="G6278">
            <v>0</v>
          </cell>
        </row>
        <row r="6279">
          <cell r="G6279">
            <v>0</v>
          </cell>
        </row>
        <row r="6280">
          <cell r="G6280">
            <v>0</v>
          </cell>
        </row>
        <row r="6281">
          <cell r="G6281">
            <v>0</v>
          </cell>
        </row>
        <row r="6282">
          <cell r="G6282">
            <v>0</v>
          </cell>
        </row>
        <row r="6283">
          <cell r="G6283">
            <v>0</v>
          </cell>
        </row>
        <row r="6284">
          <cell r="G6284">
            <v>0</v>
          </cell>
        </row>
        <row r="6285">
          <cell r="G6285">
            <v>0</v>
          </cell>
        </row>
        <row r="6286">
          <cell r="G6286">
            <v>0</v>
          </cell>
        </row>
        <row r="6287">
          <cell r="G6287">
            <v>0</v>
          </cell>
        </row>
        <row r="6288">
          <cell r="G6288">
            <v>0</v>
          </cell>
        </row>
        <row r="6289">
          <cell r="G6289">
            <v>0</v>
          </cell>
        </row>
        <row r="6290">
          <cell r="G6290">
            <v>0</v>
          </cell>
        </row>
        <row r="6291">
          <cell r="G6291">
            <v>0</v>
          </cell>
        </row>
        <row r="6292">
          <cell r="G6292">
            <v>0</v>
          </cell>
        </row>
        <row r="6293">
          <cell r="G6293">
            <v>0</v>
          </cell>
        </row>
        <row r="6294">
          <cell r="G6294">
            <v>0</v>
          </cell>
        </row>
        <row r="6295">
          <cell r="G6295">
            <v>0</v>
          </cell>
        </row>
        <row r="6296">
          <cell r="G6296">
            <v>0</v>
          </cell>
        </row>
        <row r="6297">
          <cell r="G6297">
            <v>0</v>
          </cell>
        </row>
        <row r="6298">
          <cell r="G6298">
            <v>0</v>
          </cell>
        </row>
        <row r="6299">
          <cell r="G6299">
            <v>0</v>
          </cell>
        </row>
        <row r="6300">
          <cell r="G6300">
            <v>0</v>
          </cell>
        </row>
        <row r="6301">
          <cell r="G6301">
            <v>0</v>
          </cell>
        </row>
        <row r="6302">
          <cell r="G6302">
            <v>0</v>
          </cell>
        </row>
        <row r="6303">
          <cell r="G6303">
            <v>0</v>
          </cell>
        </row>
        <row r="6304">
          <cell r="G6304">
            <v>0</v>
          </cell>
        </row>
        <row r="6305">
          <cell r="G6305">
            <v>0</v>
          </cell>
        </row>
        <row r="6306">
          <cell r="G6306">
            <v>0</v>
          </cell>
        </row>
        <row r="6307">
          <cell r="G6307">
            <v>0</v>
          </cell>
        </row>
        <row r="6308">
          <cell r="G6308">
            <v>0</v>
          </cell>
        </row>
        <row r="6309">
          <cell r="G6309">
            <v>0</v>
          </cell>
        </row>
        <row r="6310">
          <cell r="G6310">
            <v>0</v>
          </cell>
        </row>
        <row r="6311">
          <cell r="G6311">
            <v>0</v>
          </cell>
        </row>
        <row r="6312">
          <cell r="G6312">
            <v>0</v>
          </cell>
        </row>
        <row r="6313">
          <cell r="G6313">
            <v>0</v>
          </cell>
        </row>
        <row r="6314">
          <cell r="G6314">
            <v>0</v>
          </cell>
        </row>
        <row r="6315">
          <cell r="G6315">
            <v>0</v>
          </cell>
        </row>
        <row r="6316">
          <cell r="G6316">
            <v>0</v>
          </cell>
        </row>
        <row r="6317">
          <cell r="G6317">
            <v>0</v>
          </cell>
        </row>
        <row r="6318">
          <cell r="G6318">
            <v>0</v>
          </cell>
        </row>
        <row r="6319">
          <cell r="G6319">
            <v>0</v>
          </cell>
        </row>
        <row r="6320">
          <cell r="G6320">
            <v>0</v>
          </cell>
        </row>
        <row r="6321">
          <cell r="G6321">
            <v>0</v>
          </cell>
        </row>
        <row r="6322">
          <cell r="G6322">
            <v>0</v>
          </cell>
        </row>
        <row r="6323">
          <cell r="G6323">
            <v>0</v>
          </cell>
        </row>
        <row r="6324">
          <cell r="G6324">
            <v>0</v>
          </cell>
        </row>
        <row r="6325">
          <cell r="G6325">
            <v>0</v>
          </cell>
        </row>
        <row r="6326">
          <cell r="G6326">
            <v>0</v>
          </cell>
        </row>
        <row r="6327">
          <cell r="G6327">
            <v>0</v>
          </cell>
        </row>
        <row r="6328">
          <cell r="G6328">
            <v>0</v>
          </cell>
        </row>
        <row r="6329">
          <cell r="G6329">
            <v>0</v>
          </cell>
        </row>
        <row r="6330">
          <cell r="G6330">
            <v>0</v>
          </cell>
        </row>
        <row r="6331">
          <cell r="G6331">
            <v>0</v>
          </cell>
        </row>
        <row r="6332">
          <cell r="G6332">
            <v>0</v>
          </cell>
        </row>
        <row r="6333">
          <cell r="G6333">
            <v>0</v>
          </cell>
        </row>
        <row r="6334">
          <cell r="G6334">
            <v>0</v>
          </cell>
        </row>
        <row r="6335">
          <cell r="G6335">
            <v>0</v>
          </cell>
        </row>
        <row r="6336">
          <cell r="G6336">
            <v>0</v>
          </cell>
        </row>
        <row r="6337">
          <cell r="G6337">
            <v>0</v>
          </cell>
        </row>
        <row r="6338">
          <cell r="G6338">
            <v>0</v>
          </cell>
        </row>
        <row r="6339">
          <cell r="G6339">
            <v>0</v>
          </cell>
        </row>
        <row r="6340">
          <cell r="G6340">
            <v>0</v>
          </cell>
        </row>
        <row r="6341">
          <cell r="G6341">
            <v>0</v>
          </cell>
        </row>
        <row r="6342">
          <cell r="G6342">
            <v>0</v>
          </cell>
        </row>
        <row r="6343">
          <cell r="G6343">
            <v>0</v>
          </cell>
        </row>
        <row r="6344">
          <cell r="G6344">
            <v>0</v>
          </cell>
        </row>
        <row r="6345">
          <cell r="G6345">
            <v>0</v>
          </cell>
        </row>
        <row r="6346">
          <cell r="G6346">
            <v>0</v>
          </cell>
        </row>
        <row r="6347">
          <cell r="G6347">
            <v>0</v>
          </cell>
        </row>
        <row r="6348">
          <cell r="G6348">
            <v>0</v>
          </cell>
        </row>
        <row r="6349">
          <cell r="G6349">
            <v>0</v>
          </cell>
        </row>
        <row r="6350">
          <cell r="G6350">
            <v>0</v>
          </cell>
        </row>
        <row r="6351">
          <cell r="G6351">
            <v>0</v>
          </cell>
        </row>
        <row r="6352">
          <cell r="G6352">
            <v>0</v>
          </cell>
        </row>
        <row r="6353">
          <cell r="G6353">
            <v>0</v>
          </cell>
        </row>
        <row r="6354">
          <cell r="G6354">
            <v>0</v>
          </cell>
        </row>
        <row r="6355">
          <cell r="G6355">
            <v>0</v>
          </cell>
        </row>
        <row r="6356">
          <cell r="G6356">
            <v>0</v>
          </cell>
        </row>
        <row r="6357">
          <cell r="G6357">
            <v>0</v>
          </cell>
        </row>
        <row r="6358">
          <cell r="G6358">
            <v>0</v>
          </cell>
        </row>
        <row r="6359">
          <cell r="G6359">
            <v>0</v>
          </cell>
        </row>
        <row r="6360">
          <cell r="G6360">
            <v>0</v>
          </cell>
        </row>
        <row r="6361">
          <cell r="G6361">
            <v>0</v>
          </cell>
        </row>
        <row r="6362">
          <cell r="G6362">
            <v>0</v>
          </cell>
        </row>
        <row r="6363">
          <cell r="G6363">
            <v>0</v>
          </cell>
        </row>
        <row r="6364">
          <cell r="G6364">
            <v>0</v>
          </cell>
        </row>
        <row r="6365">
          <cell r="G6365">
            <v>0</v>
          </cell>
        </row>
        <row r="6366">
          <cell r="G6366">
            <v>0</v>
          </cell>
        </row>
        <row r="6367">
          <cell r="G6367">
            <v>0</v>
          </cell>
        </row>
        <row r="6368">
          <cell r="G6368">
            <v>0</v>
          </cell>
        </row>
        <row r="6369">
          <cell r="G6369">
            <v>0</v>
          </cell>
        </row>
        <row r="6370">
          <cell r="G6370">
            <v>0</v>
          </cell>
        </row>
        <row r="6371">
          <cell r="G6371">
            <v>0</v>
          </cell>
        </row>
        <row r="6372">
          <cell r="G6372">
            <v>0</v>
          </cell>
        </row>
        <row r="6373">
          <cell r="G6373">
            <v>0</v>
          </cell>
        </row>
        <row r="6374">
          <cell r="G6374">
            <v>0</v>
          </cell>
        </row>
        <row r="6375">
          <cell r="G6375">
            <v>0</v>
          </cell>
        </row>
        <row r="6376">
          <cell r="G6376">
            <v>0</v>
          </cell>
        </row>
        <row r="6377">
          <cell r="G6377">
            <v>0</v>
          </cell>
        </row>
        <row r="6378">
          <cell r="G6378">
            <v>0</v>
          </cell>
        </row>
        <row r="6379">
          <cell r="G6379">
            <v>0</v>
          </cell>
        </row>
        <row r="6380">
          <cell r="G6380">
            <v>0</v>
          </cell>
        </row>
        <row r="6381">
          <cell r="G6381">
            <v>0</v>
          </cell>
        </row>
        <row r="6382">
          <cell r="G6382">
            <v>0</v>
          </cell>
        </row>
        <row r="6383">
          <cell r="G6383">
            <v>0</v>
          </cell>
        </row>
        <row r="6384">
          <cell r="G6384">
            <v>0</v>
          </cell>
        </row>
        <row r="6385">
          <cell r="G6385">
            <v>0</v>
          </cell>
        </row>
        <row r="6386">
          <cell r="G6386">
            <v>0</v>
          </cell>
        </row>
        <row r="6387">
          <cell r="G6387">
            <v>0</v>
          </cell>
        </row>
        <row r="6388">
          <cell r="G6388">
            <v>0</v>
          </cell>
        </row>
        <row r="6389">
          <cell r="G6389">
            <v>0</v>
          </cell>
        </row>
        <row r="6390">
          <cell r="G6390">
            <v>0</v>
          </cell>
        </row>
        <row r="6391">
          <cell r="G6391">
            <v>0</v>
          </cell>
        </row>
        <row r="6392">
          <cell r="G6392">
            <v>0</v>
          </cell>
        </row>
        <row r="6393">
          <cell r="G6393">
            <v>0</v>
          </cell>
        </row>
        <row r="6394">
          <cell r="G6394">
            <v>0</v>
          </cell>
        </row>
        <row r="6395">
          <cell r="G6395">
            <v>0</v>
          </cell>
        </row>
        <row r="6396">
          <cell r="G6396">
            <v>0</v>
          </cell>
        </row>
        <row r="6397">
          <cell r="G6397">
            <v>0</v>
          </cell>
        </row>
        <row r="6398">
          <cell r="G6398">
            <v>0</v>
          </cell>
        </row>
        <row r="6399">
          <cell r="G6399">
            <v>0</v>
          </cell>
        </row>
        <row r="6400">
          <cell r="G6400">
            <v>0</v>
          </cell>
        </row>
        <row r="6401">
          <cell r="G6401">
            <v>0</v>
          </cell>
        </row>
        <row r="6402">
          <cell r="G6402">
            <v>0</v>
          </cell>
        </row>
        <row r="6403">
          <cell r="G6403">
            <v>0</v>
          </cell>
        </row>
        <row r="6404">
          <cell r="G6404">
            <v>0</v>
          </cell>
        </row>
        <row r="6405">
          <cell r="G6405">
            <v>0</v>
          </cell>
        </row>
        <row r="6406">
          <cell r="G6406">
            <v>0</v>
          </cell>
        </row>
        <row r="6407">
          <cell r="G6407">
            <v>0</v>
          </cell>
        </row>
        <row r="6408">
          <cell r="G6408">
            <v>0</v>
          </cell>
        </row>
        <row r="6409">
          <cell r="G6409">
            <v>0</v>
          </cell>
        </row>
        <row r="6410">
          <cell r="G6410">
            <v>0</v>
          </cell>
        </row>
        <row r="6411">
          <cell r="G6411">
            <v>0</v>
          </cell>
        </row>
        <row r="6412">
          <cell r="G6412">
            <v>0</v>
          </cell>
        </row>
        <row r="6413">
          <cell r="G6413">
            <v>0</v>
          </cell>
        </row>
        <row r="6414">
          <cell r="G6414">
            <v>0</v>
          </cell>
        </row>
        <row r="6415">
          <cell r="G6415">
            <v>0</v>
          </cell>
        </row>
        <row r="6416">
          <cell r="G6416">
            <v>0</v>
          </cell>
        </row>
        <row r="6417">
          <cell r="G6417">
            <v>0</v>
          </cell>
        </row>
        <row r="6418">
          <cell r="G6418">
            <v>0</v>
          </cell>
        </row>
        <row r="6419">
          <cell r="G6419">
            <v>0</v>
          </cell>
        </row>
        <row r="6420">
          <cell r="G6420">
            <v>0</v>
          </cell>
        </row>
        <row r="6421">
          <cell r="G6421">
            <v>0</v>
          </cell>
        </row>
        <row r="6422">
          <cell r="G6422">
            <v>0</v>
          </cell>
        </row>
        <row r="6423">
          <cell r="G6423">
            <v>0</v>
          </cell>
        </row>
        <row r="6424">
          <cell r="G6424">
            <v>0</v>
          </cell>
        </row>
        <row r="6425">
          <cell r="G6425">
            <v>0</v>
          </cell>
        </row>
        <row r="6426">
          <cell r="G6426">
            <v>0</v>
          </cell>
        </row>
        <row r="6427">
          <cell r="G6427">
            <v>0</v>
          </cell>
        </row>
        <row r="6428">
          <cell r="G6428">
            <v>0</v>
          </cell>
        </row>
        <row r="6429">
          <cell r="G6429">
            <v>0</v>
          </cell>
        </row>
        <row r="6430">
          <cell r="G6430">
            <v>0</v>
          </cell>
        </row>
        <row r="6431">
          <cell r="G6431">
            <v>0</v>
          </cell>
        </row>
        <row r="6432">
          <cell r="G6432">
            <v>0</v>
          </cell>
        </row>
        <row r="6433">
          <cell r="G6433">
            <v>0</v>
          </cell>
        </row>
        <row r="6434">
          <cell r="G6434">
            <v>0</v>
          </cell>
        </row>
        <row r="6435">
          <cell r="G6435">
            <v>0</v>
          </cell>
        </row>
        <row r="6436">
          <cell r="G6436">
            <v>0</v>
          </cell>
        </row>
        <row r="6437">
          <cell r="G6437">
            <v>0</v>
          </cell>
        </row>
        <row r="6438">
          <cell r="G6438">
            <v>0</v>
          </cell>
        </row>
        <row r="6439">
          <cell r="G6439">
            <v>0</v>
          </cell>
        </row>
        <row r="6440">
          <cell r="G6440">
            <v>0</v>
          </cell>
        </row>
        <row r="6441">
          <cell r="G6441">
            <v>0</v>
          </cell>
        </row>
        <row r="6442">
          <cell r="G6442">
            <v>0</v>
          </cell>
        </row>
        <row r="6443">
          <cell r="G6443">
            <v>0</v>
          </cell>
        </row>
        <row r="6444">
          <cell r="G6444">
            <v>0</v>
          </cell>
        </row>
        <row r="6445">
          <cell r="G6445">
            <v>0</v>
          </cell>
        </row>
        <row r="6446">
          <cell r="G6446">
            <v>0</v>
          </cell>
        </row>
        <row r="6447">
          <cell r="G6447">
            <v>0</v>
          </cell>
        </row>
        <row r="6448">
          <cell r="G6448">
            <v>0</v>
          </cell>
        </row>
        <row r="6449">
          <cell r="G6449">
            <v>0</v>
          </cell>
        </row>
        <row r="6450">
          <cell r="G6450">
            <v>0</v>
          </cell>
        </row>
        <row r="6451">
          <cell r="G6451">
            <v>0</v>
          </cell>
        </row>
        <row r="6452">
          <cell r="G6452">
            <v>0</v>
          </cell>
        </row>
        <row r="6453">
          <cell r="G6453">
            <v>0</v>
          </cell>
        </row>
        <row r="6454">
          <cell r="G6454">
            <v>0</v>
          </cell>
        </row>
        <row r="6455">
          <cell r="G6455">
            <v>0</v>
          </cell>
        </row>
        <row r="6456">
          <cell r="G6456">
            <v>0</v>
          </cell>
        </row>
        <row r="6457">
          <cell r="G6457">
            <v>0</v>
          </cell>
        </row>
        <row r="6458">
          <cell r="G6458">
            <v>0</v>
          </cell>
        </row>
        <row r="6459">
          <cell r="G6459">
            <v>0</v>
          </cell>
        </row>
        <row r="6460">
          <cell r="G6460">
            <v>0</v>
          </cell>
        </row>
        <row r="6461">
          <cell r="G6461">
            <v>0</v>
          </cell>
        </row>
        <row r="6462">
          <cell r="G6462">
            <v>0</v>
          </cell>
        </row>
        <row r="6463">
          <cell r="G6463">
            <v>0</v>
          </cell>
        </row>
        <row r="6464">
          <cell r="G6464">
            <v>0</v>
          </cell>
        </row>
        <row r="6465">
          <cell r="G6465">
            <v>0</v>
          </cell>
        </row>
        <row r="6466">
          <cell r="G6466">
            <v>0</v>
          </cell>
        </row>
        <row r="6467">
          <cell r="G6467">
            <v>0</v>
          </cell>
        </row>
        <row r="6468">
          <cell r="G6468">
            <v>0</v>
          </cell>
        </row>
        <row r="6469">
          <cell r="G6469">
            <v>0</v>
          </cell>
        </row>
        <row r="6470">
          <cell r="G6470">
            <v>0</v>
          </cell>
        </row>
        <row r="6471">
          <cell r="G6471">
            <v>0</v>
          </cell>
        </row>
        <row r="6472">
          <cell r="G6472">
            <v>0</v>
          </cell>
        </row>
        <row r="6473">
          <cell r="G6473">
            <v>0</v>
          </cell>
        </row>
        <row r="6474">
          <cell r="G6474">
            <v>0</v>
          </cell>
        </row>
        <row r="6475">
          <cell r="G6475">
            <v>0</v>
          </cell>
        </row>
        <row r="6476">
          <cell r="G6476">
            <v>0</v>
          </cell>
        </row>
        <row r="6477">
          <cell r="G6477">
            <v>0</v>
          </cell>
        </row>
        <row r="6478">
          <cell r="G6478">
            <v>0</v>
          </cell>
        </row>
        <row r="6479">
          <cell r="G6479">
            <v>0</v>
          </cell>
        </row>
        <row r="6480">
          <cell r="G6480">
            <v>0</v>
          </cell>
        </row>
        <row r="6481">
          <cell r="G6481">
            <v>0</v>
          </cell>
        </row>
        <row r="6482">
          <cell r="G6482">
            <v>0</v>
          </cell>
        </row>
        <row r="6483">
          <cell r="G6483">
            <v>0</v>
          </cell>
        </row>
        <row r="6484">
          <cell r="G6484">
            <v>0</v>
          </cell>
        </row>
        <row r="6485">
          <cell r="G6485">
            <v>0</v>
          </cell>
        </row>
        <row r="6486">
          <cell r="G6486">
            <v>0</v>
          </cell>
        </row>
        <row r="6487">
          <cell r="G6487">
            <v>0</v>
          </cell>
        </row>
        <row r="6488">
          <cell r="G6488">
            <v>0</v>
          </cell>
        </row>
        <row r="6489">
          <cell r="G6489">
            <v>0</v>
          </cell>
        </row>
        <row r="6490">
          <cell r="G6490">
            <v>0</v>
          </cell>
        </row>
        <row r="6491">
          <cell r="G6491">
            <v>0</v>
          </cell>
        </row>
        <row r="6492">
          <cell r="G6492">
            <v>0</v>
          </cell>
        </row>
        <row r="6493">
          <cell r="G6493">
            <v>0</v>
          </cell>
        </row>
        <row r="6494">
          <cell r="G6494">
            <v>0</v>
          </cell>
        </row>
        <row r="6495">
          <cell r="G6495">
            <v>0</v>
          </cell>
        </row>
        <row r="6496">
          <cell r="G6496">
            <v>0</v>
          </cell>
        </row>
        <row r="6497">
          <cell r="G6497">
            <v>0</v>
          </cell>
        </row>
        <row r="6498">
          <cell r="G6498">
            <v>0</v>
          </cell>
        </row>
        <row r="6499">
          <cell r="G6499">
            <v>0</v>
          </cell>
        </row>
        <row r="6500">
          <cell r="G6500">
            <v>0</v>
          </cell>
        </row>
        <row r="6501">
          <cell r="G6501">
            <v>0</v>
          </cell>
        </row>
        <row r="6502">
          <cell r="G6502">
            <v>0</v>
          </cell>
        </row>
        <row r="6503">
          <cell r="G6503">
            <v>0</v>
          </cell>
        </row>
        <row r="6504">
          <cell r="G6504">
            <v>0</v>
          </cell>
        </row>
        <row r="6505">
          <cell r="G6505">
            <v>0</v>
          </cell>
        </row>
        <row r="6506">
          <cell r="G6506">
            <v>0</v>
          </cell>
        </row>
        <row r="6507">
          <cell r="G6507">
            <v>0</v>
          </cell>
        </row>
        <row r="6508">
          <cell r="G6508">
            <v>0</v>
          </cell>
        </row>
        <row r="6509">
          <cell r="G6509">
            <v>0</v>
          </cell>
        </row>
        <row r="6510">
          <cell r="G6510">
            <v>0</v>
          </cell>
        </row>
        <row r="6511">
          <cell r="G6511">
            <v>0</v>
          </cell>
        </row>
        <row r="6512">
          <cell r="G6512">
            <v>0</v>
          </cell>
        </row>
        <row r="6513">
          <cell r="G6513">
            <v>0</v>
          </cell>
        </row>
        <row r="6514">
          <cell r="G6514">
            <v>0</v>
          </cell>
        </row>
        <row r="6515">
          <cell r="G6515">
            <v>0</v>
          </cell>
        </row>
        <row r="6516">
          <cell r="G6516">
            <v>0</v>
          </cell>
        </row>
        <row r="6517">
          <cell r="G6517">
            <v>0</v>
          </cell>
        </row>
        <row r="6518">
          <cell r="G6518">
            <v>0</v>
          </cell>
        </row>
        <row r="6519">
          <cell r="G6519">
            <v>0</v>
          </cell>
        </row>
        <row r="6520">
          <cell r="G6520">
            <v>0</v>
          </cell>
        </row>
        <row r="6521">
          <cell r="G6521">
            <v>0</v>
          </cell>
        </row>
        <row r="6522">
          <cell r="G6522">
            <v>0</v>
          </cell>
        </row>
        <row r="6523">
          <cell r="G6523">
            <v>0</v>
          </cell>
        </row>
        <row r="6524">
          <cell r="G6524">
            <v>0</v>
          </cell>
        </row>
        <row r="6525">
          <cell r="G6525">
            <v>0</v>
          </cell>
        </row>
        <row r="6526">
          <cell r="G6526">
            <v>0</v>
          </cell>
        </row>
        <row r="6527">
          <cell r="G6527">
            <v>0</v>
          </cell>
        </row>
        <row r="6528">
          <cell r="G6528">
            <v>0</v>
          </cell>
        </row>
        <row r="6529">
          <cell r="G6529">
            <v>0</v>
          </cell>
        </row>
        <row r="6530">
          <cell r="G6530">
            <v>0</v>
          </cell>
        </row>
        <row r="6531">
          <cell r="G6531">
            <v>0</v>
          </cell>
        </row>
        <row r="6532">
          <cell r="G6532">
            <v>0</v>
          </cell>
        </row>
        <row r="6533">
          <cell r="G6533">
            <v>0</v>
          </cell>
        </row>
        <row r="6534">
          <cell r="G6534">
            <v>0</v>
          </cell>
        </row>
        <row r="6535">
          <cell r="G6535">
            <v>0</v>
          </cell>
        </row>
        <row r="6536">
          <cell r="G6536">
            <v>0</v>
          </cell>
        </row>
        <row r="6537">
          <cell r="G6537">
            <v>0</v>
          </cell>
        </row>
        <row r="6538">
          <cell r="G6538">
            <v>0</v>
          </cell>
        </row>
        <row r="6539">
          <cell r="G6539">
            <v>0</v>
          </cell>
        </row>
        <row r="6540">
          <cell r="G6540">
            <v>0</v>
          </cell>
        </row>
        <row r="6541">
          <cell r="G6541">
            <v>0</v>
          </cell>
        </row>
        <row r="6542">
          <cell r="G6542">
            <v>0</v>
          </cell>
        </row>
        <row r="6543">
          <cell r="G6543">
            <v>0</v>
          </cell>
        </row>
        <row r="6544">
          <cell r="G6544">
            <v>0</v>
          </cell>
        </row>
        <row r="6545">
          <cell r="G6545">
            <v>0</v>
          </cell>
        </row>
        <row r="6546">
          <cell r="G6546">
            <v>0</v>
          </cell>
        </row>
        <row r="6547">
          <cell r="G6547">
            <v>0</v>
          </cell>
        </row>
        <row r="6548">
          <cell r="G6548">
            <v>0</v>
          </cell>
        </row>
        <row r="6549">
          <cell r="G6549">
            <v>0</v>
          </cell>
        </row>
        <row r="6550">
          <cell r="G6550">
            <v>0</v>
          </cell>
        </row>
        <row r="6551">
          <cell r="G6551">
            <v>0</v>
          </cell>
        </row>
        <row r="6552">
          <cell r="G6552">
            <v>0</v>
          </cell>
        </row>
        <row r="6553">
          <cell r="G6553">
            <v>0</v>
          </cell>
        </row>
        <row r="6554">
          <cell r="G6554">
            <v>0</v>
          </cell>
        </row>
        <row r="6555">
          <cell r="G6555">
            <v>0</v>
          </cell>
        </row>
        <row r="6556">
          <cell r="G6556">
            <v>0</v>
          </cell>
        </row>
        <row r="6557">
          <cell r="G6557">
            <v>0</v>
          </cell>
        </row>
        <row r="6558">
          <cell r="G6558">
            <v>0</v>
          </cell>
        </row>
        <row r="6559">
          <cell r="G6559">
            <v>0</v>
          </cell>
        </row>
        <row r="6560">
          <cell r="G6560">
            <v>0</v>
          </cell>
        </row>
        <row r="6561">
          <cell r="G6561">
            <v>0</v>
          </cell>
        </row>
        <row r="6562">
          <cell r="G6562">
            <v>0</v>
          </cell>
        </row>
        <row r="6563">
          <cell r="G6563">
            <v>0</v>
          </cell>
        </row>
        <row r="6564">
          <cell r="G6564">
            <v>0</v>
          </cell>
        </row>
        <row r="6565">
          <cell r="G6565">
            <v>0</v>
          </cell>
        </row>
        <row r="6566">
          <cell r="G6566">
            <v>0</v>
          </cell>
        </row>
        <row r="6567">
          <cell r="G6567">
            <v>0</v>
          </cell>
        </row>
        <row r="6568">
          <cell r="G6568">
            <v>0</v>
          </cell>
        </row>
        <row r="6569">
          <cell r="G6569">
            <v>0</v>
          </cell>
        </row>
        <row r="6570">
          <cell r="G6570">
            <v>0</v>
          </cell>
        </row>
        <row r="6571">
          <cell r="G6571">
            <v>0</v>
          </cell>
        </row>
        <row r="6572">
          <cell r="G6572">
            <v>0</v>
          </cell>
        </row>
        <row r="6573">
          <cell r="G6573">
            <v>0</v>
          </cell>
        </row>
        <row r="6574">
          <cell r="G6574">
            <v>0</v>
          </cell>
        </row>
        <row r="6575">
          <cell r="G6575">
            <v>0</v>
          </cell>
        </row>
        <row r="6576">
          <cell r="G6576">
            <v>0</v>
          </cell>
        </row>
        <row r="6577">
          <cell r="G6577">
            <v>0</v>
          </cell>
        </row>
        <row r="6578">
          <cell r="G6578">
            <v>0</v>
          </cell>
        </row>
        <row r="6579">
          <cell r="G6579">
            <v>0</v>
          </cell>
        </row>
        <row r="6580">
          <cell r="G6580">
            <v>0</v>
          </cell>
        </row>
        <row r="6581">
          <cell r="G6581">
            <v>0</v>
          </cell>
        </row>
        <row r="6582">
          <cell r="G6582">
            <v>0</v>
          </cell>
        </row>
        <row r="6583">
          <cell r="G6583">
            <v>0</v>
          </cell>
        </row>
        <row r="6584">
          <cell r="G6584">
            <v>0</v>
          </cell>
        </row>
        <row r="6585">
          <cell r="G6585">
            <v>0</v>
          </cell>
        </row>
        <row r="6586">
          <cell r="G6586">
            <v>0</v>
          </cell>
        </row>
        <row r="6587">
          <cell r="G6587">
            <v>0</v>
          </cell>
        </row>
        <row r="6588">
          <cell r="G6588">
            <v>0</v>
          </cell>
        </row>
        <row r="6589">
          <cell r="G6589">
            <v>0</v>
          </cell>
        </row>
        <row r="6590">
          <cell r="G6590">
            <v>0</v>
          </cell>
        </row>
        <row r="6591">
          <cell r="G6591">
            <v>0</v>
          </cell>
        </row>
        <row r="6592">
          <cell r="G6592">
            <v>0</v>
          </cell>
        </row>
        <row r="6593">
          <cell r="G6593">
            <v>0</v>
          </cell>
        </row>
        <row r="6594">
          <cell r="G6594">
            <v>0</v>
          </cell>
        </row>
        <row r="6595">
          <cell r="G6595">
            <v>0</v>
          </cell>
        </row>
        <row r="6596">
          <cell r="G6596">
            <v>0</v>
          </cell>
        </row>
        <row r="6597">
          <cell r="G6597">
            <v>0</v>
          </cell>
        </row>
        <row r="6598">
          <cell r="G6598">
            <v>0</v>
          </cell>
        </row>
        <row r="6599">
          <cell r="G6599">
            <v>0</v>
          </cell>
        </row>
        <row r="6600">
          <cell r="G6600">
            <v>0</v>
          </cell>
        </row>
        <row r="6601">
          <cell r="G6601">
            <v>0</v>
          </cell>
        </row>
        <row r="6602">
          <cell r="G6602">
            <v>0</v>
          </cell>
        </row>
        <row r="6603">
          <cell r="G6603">
            <v>0</v>
          </cell>
        </row>
        <row r="6604">
          <cell r="G6604">
            <v>0</v>
          </cell>
        </row>
        <row r="6605">
          <cell r="G6605">
            <v>0</v>
          </cell>
        </row>
        <row r="6606">
          <cell r="G6606">
            <v>0</v>
          </cell>
        </row>
        <row r="6607">
          <cell r="G6607">
            <v>0</v>
          </cell>
        </row>
        <row r="6608">
          <cell r="G6608">
            <v>0</v>
          </cell>
        </row>
        <row r="6609">
          <cell r="G6609">
            <v>0</v>
          </cell>
        </row>
        <row r="6610">
          <cell r="G6610">
            <v>0</v>
          </cell>
        </row>
        <row r="6611">
          <cell r="G6611">
            <v>0</v>
          </cell>
        </row>
        <row r="6612">
          <cell r="G6612">
            <v>0</v>
          </cell>
        </row>
        <row r="6613">
          <cell r="G6613">
            <v>0</v>
          </cell>
        </row>
        <row r="6614">
          <cell r="G6614">
            <v>0</v>
          </cell>
        </row>
        <row r="6615">
          <cell r="G6615">
            <v>0</v>
          </cell>
        </row>
        <row r="6616">
          <cell r="G6616">
            <v>0</v>
          </cell>
        </row>
        <row r="6617">
          <cell r="G6617">
            <v>0</v>
          </cell>
        </row>
        <row r="6618">
          <cell r="G6618">
            <v>0</v>
          </cell>
        </row>
        <row r="6619">
          <cell r="G6619">
            <v>0</v>
          </cell>
        </row>
        <row r="6620">
          <cell r="G6620">
            <v>0</v>
          </cell>
        </row>
        <row r="6621">
          <cell r="G6621">
            <v>0</v>
          </cell>
        </row>
        <row r="6622">
          <cell r="G6622">
            <v>0</v>
          </cell>
        </row>
        <row r="6623">
          <cell r="G6623">
            <v>0</v>
          </cell>
        </row>
        <row r="6624">
          <cell r="G6624">
            <v>0</v>
          </cell>
        </row>
        <row r="6625">
          <cell r="G6625">
            <v>0</v>
          </cell>
        </row>
        <row r="6626">
          <cell r="G6626">
            <v>0</v>
          </cell>
        </row>
        <row r="6627">
          <cell r="G6627">
            <v>0</v>
          </cell>
        </row>
        <row r="6628">
          <cell r="G6628">
            <v>0</v>
          </cell>
        </row>
        <row r="6629">
          <cell r="G6629">
            <v>0</v>
          </cell>
        </row>
        <row r="6630">
          <cell r="G6630">
            <v>0</v>
          </cell>
        </row>
        <row r="6631">
          <cell r="G6631">
            <v>0</v>
          </cell>
        </row>
        <row r="6632">
          <cell r="G6632">
            <v>0</v>
          </cell>
        </row>
        <row r="6633">
          <cell r="G6633">
            <v>0</v>
          </cell>
        </row>
        <row r="6634">
          <cell r="G6634">
            <v>0</v>
          </cell>
        </row>
        <row r="6635">
          <cell r="G6635">
            <v>0</v>
          </cell>
        </row>
        <row r="6636">
          <cell r="G6636">
            <v>0</v>
          </cell>
        </row>
        <row r="6637">
          <cell r="G6637">
            <v>0</v>
          </cell>
        </row>
        <row r="6638">
          <cell r="G6638">
            <v>0</v>
          </cell>
        </row>
        <row r="6639">
          <cell r="G6639">
            <v>0</v>
          </cell>
        </row>
        <row r="6640">
          <cell r="G6640">
            <v>0</v>
          </cell>
        </row>
        <row r="6641">
          <cell r="G6641">
            <v>0</v>
          </cell>
        </row>
        <row r="6642">
          <cell r="G6642">
            <v>0</v>
          </cell>
        </row>
        <row r="6643">
          <cell r="G6643">
            <v>0</v>
          </cell>
        </row>
        <row r="6644">
          <cell r="G6644">
            <v>0</v>
          </cell>
        </row>
        <row r="6645">
          <cell r="G6645">
            <v>0</v>
          </cell>
        </row>
        <row r="6646">
          <cell r="G6646">
            <v>0</v>
          </cell>
        </row>
        <row r="6647">
          <cell r="G6647">
            <v>0</v>
          </cell>
        </row>
        <row r="6648">
          <cell r="G6648">
            <v>0</v>
          </cell>
        </row>
        <row r="6649">
          <cell r="G6649">
            <v>0</v>
          </cell>
        </row>
        <row r="6650">
          <cell r="G6650">
            <v>0</v>
          </cell>
        </row>
        <row r="6651">
          <cell r="G6651">
            <v>0</v>
          </cell>
        </row>
        <row r="6652">
          <cell r="G6652">
            <v>0</v>
          </cell>
        </row>
        <row r="6653">
          <cell r="G6653">
            <v>0</v>
          </cell>
        </row>
        <row r="6654">
          <cell r="G6654">
            <v>0</v>
          </cell>
        </row>
        <row r="6655">
          <cell r="G6655">
            <v>0</v>
          </cell>
        </row>
        <row r="6656">
          <cell r="G6656">
            <v>0</v>
          </cell>
        </row>
        <row r="6657">
          <cell r="G6657">
            <v>0</v>
          </cell>
        </row>
        <row r="6658">
          <cell r="G6658">
            <v>0</v>
          </cell>
        </row>
        <row r="6659">
          <cell r="G6659">
            <v>0</v>
          </cell>
        </row>
        <row r="6660">
          <cell r="G6660">
            <v>0</v>
          </cell>
        </row>
        <row r="6661">
          <cell r="G6661">
            <v>0</v>
          </cell>
        </row>
        <row r="6662">
          <cell r="G6662">
            <v>0</v>
          </cell>
        </row>
        <row r="6663">
          <cell r="G6663">
            <v>0</v>
          </cell>
        </row>
        <row r="6664">
          <cell r="G6664">
            <v>0</v>
          </cell>
        </row>
        <row r="6665">
          <cell r="G6665">
            <v>0</v>
          </cell>
        </row>
        <row r="6666">
          <cell r="G6666">
            <v>0</v>
          </cell>
        </row>
        <row r="6667">
          <cell r="G6667">
            <v>0</v>
          </cell>
        </row>
        <row r="6668">
          <cell r="G6668">
            <v>0</v>
          </cell>
        </row>
        <row r="6669">
          <cell r="G6669">
            <v>0</v>
          </cell>
        </row>
        <row r="6670">
          <cell r="G6670">
            <v>0</v>
          </cell>
        </row>
        <row r="6671">
          <cell r="G6671">
            <v>0</v>
          </cell>
        </row>
        <row r="6672">
          <cell r="G6672">
            <v>0</v>
          </cell>
        </row>
        <row r="6673">
          <cell r="G6673">
            <v>0</v>
          </cell>
        </row>
        <row r="6674">
          <cell r="G6674">
            <v>0</v>
          </cell>
        </row>
        <row r="6675">
          <cell r="G6675">
            <v>0</v>
          </cell>
        </row>
        <row r="6676">
          <cell r="G6676">
            <v>0</v>
          </cell>
        </row>
        <row r="6677">
          <cell r="G6677">
            <v>0</v>
          </cell>
        </row>
        <row r="6678">
          <cell r="G6678">
            <v>0</v>
          </cell>
        </row>
        <row r="6679">
          <cell r="G6679">
            <v>0</v>
          </cell>
        </row>
        <row r="6680">
          <cell r="G6680">
            <v>0</v>
          </cell>
        </row>
        <row r="6681">
          <cell r="G6681">
            <v>0</v>
          </cell>
        </row>
        <row r="6682">
          <cell r="G6682">
            <v>0</v>
          </cell>
        </row>
        <row r="6683">
          <cell r="G6683">
            <v>0</v>
          </cell>
        </row>
        <row r="6684">
          <cell r="G6684">
            <v>0</v>
          </cell>
        </row>
        <row r="6685">
          <cell r="G6685">
            <v>0</v>
          </cell>
        </row>
        <row r="6686">
          <cell r="G6686">
            <v>0</v>
          </cell>
        </row>
        <row r="6687">
          <cell r="G6687">
            <v>0</v>
          </cell>
        </row>
        <row r="6688">
          <cell r="G6688">
            <v>0</v>
          </cell>
        </row>
        <row r="6689">
          <cell r="G6689">
            <v>0</v>
          </cell>
        </row>
        <row r="6690">
          <cell r="G6690">
            <v>0</v>
          </cell>
        </row>
        <row r="6691">
          <cell r="G6691">
            <v>0</v>
          </cell>
        </row>
        <row r="6692">
          <cell r="G6692">
            <v>0</v>
          </cell>
        </row>
        <row r="6693">
          <cell r="G6693">
            <v>0</v>
          </cell>
        </row>
        <row r="6694">
          <cell r="G6694">
            <v>0</v>
          </cell>
        </row>
        <row r="6695">
          <cell r="G6695">
            <v>0</v>
          </cell>
        </row>
        <row r="6696">
          <cell r="G6696">
            <v>0</v>
          </cell>
        </row>
        <row r="6697">
          <cell r="G6697">
            <v>0</v>
          </cell>
        </row>
        <row r="6698">
          <cell r="G6698">
            <v>0</v>
          </cell>
        </row>
        <row r="6699">
          <cell r="G6699">
            <v>0</v>
          </cell>
        </row>
        <row r="6700">
          <cell r="G6700">
            <v>0</v>
          </cell>
        </row>
        <row r="6701">
          <cell r="G6701">
            <v>0</v>
          </cell>
        </row>
        <row r="6702">
          <cell r="G6702">
            <v>0</v>
          </cell>
        </row>
        <row r="6703">
          <cell r="G6703">
            <v>0</v>
          </cell>
        </row>
        <row r="6704">
          <cell r="G6704">
            <v>0</v>
          </cell>
        </row>
        <row r="6705">
          <cell r="G6705">
            <v>0</v>
          </cell>
        </row>
        <row r="6706">
          <cell r="G6706">
            <v>0</v>
          </cell>
        </row>
        <row r="6707">
          <cell r="G6707">
            <v>0</v>
          </cell>
        </row>
        <row r="6708">
          <cell r="G6708">
            <v>0</v>
          </cell>
        </row>
        <row r="6709">
          <cell r="G6709">
            <v>0</v>
          </cell>
        </row>
        <row r="6710">
          <cell r="G6710">
            <v>0</v>
          </cell>
        </row>
        <row r="6711">
          <cell r="G6711">
            <v>0</v>
          </cell>
        </row>
        <row r="6712">
          <cell r="G6712">
            <v>0</v>
          </cell>
        </row>
        <row r="6713">
          <cell r="G6713">
            <v>0</v>
          </cell>
        </row>
        <row r="6714">
          <cell r="G6714">
            <v>0</v>
          </cell>
        </row>
        <row r="6715">
          <cell r="G6715">
            <v>0</v>
          </cell>
        </row>
        <row r="6716">
          <cell r="G6716">
            <v>0</v>
          </cell>
        </row>
        <row r="6717">
          <cell r="G6717">
            <v>0</v>
          </cell>
        </row>
        <row r="6718">
          <cell r="G6718">
            <v>0</v>
          </cell>
        </row>
        <row r="6719">
          <cell r="G6719">
            <v>0</v>
          </cell>
        </row>
        <row r="6720">
          <cell r="G6720">
            <v>0</v>
          </cell>
        </row>
        <row r="6721">
          <cell r="G6721">
            <v>0</v>
          </cell>
        </row>
        <row r="6722">
          <cell r="G6722">
            <v>0</v>
          </cell>
        </row>
        <row r="6723">
          <cell r="G6723">
            <v>0</v>
          </cell>
        </row>
        <row r="6724">
          <cell r="G6724">
            <v>0</v>
          </cell>
        </row>
        <row r="6725">
          <cell r="G6725">
            <v>0</v>
          </cell>
        </row>
        <row r="6726">
          <cell r="G6726">
            <v>0</v>
          </cell>
        </row>
        <row r="6727">
          <cell r="G6727">
            <v>0</v>
          </cell>
        </row>
        <row r="6728">
          <cell r="G6728">
            <v>0</v>
          </cell>
        </row>
        <row r="6729">
          <cell r="G6729">
            <v>0</v>
          </cell>
        </row>
        <row r="6730">
          <cell r="G6730">
            <v>0</v>
          </cell>
        </row>
        <row r="6731">
          <cell r="G6731">
            <v>0</v>
          </cell>
        </row>
        <row r="6732">
          <cell r="G6732">
            <v>0</v>
          </cell>
        </row>
        <row r="6733">
          <cell r="G6733">
            <v>0</v>
          </cell>
        </row>
        <row r="6734">
          <cell r="G6734">
            <v>0</v>
          </cell>
        </row>
        <row r="6735">
          <cell r="G6735">
            <v>0</v>
          </cell>
        </row>
        <row r="6736">
          <cell r="G6736">
            <v>0</v>
          </cell>
        </row>
        <row r="6737">
          <cell r="G6737">
            <v>0</v>
          </cell>
        </row>
        <row r="6738">
          <cell r="G6738">
            <v>0</v>
          </cell>
        </row>
        <row r="6739">
          <cell r="G6739">
            <v>0</v>
          </cell>
        </row>
        <row r="6740">
          <cell r="G6740">
            <v>0</v>
          </cell>
        </row>
        <row r="6741">
          <cell r="G6741">
            <v>0</v>
          </cell>
        </row>
        <row r="6742">
          <cell r="G6742">
            <v>0</v>
          </cell>
        </row>
        <row r="6743">
          <cell r="G6743">
            <v>0</v>
          </cell>
        </row>
        <row r="6744">
          <cell r="G6744">
            <v>0</v>
          </cell>
        </row>
        <row r="6745">
          <cell r="G6745">
            <v>0</v>
          </cell>
        </row>
        <row r="6746">
          <cell r="G6746">
            <v>0</v>
          </cell>
        </row>
        <row r="6747">
          <cell r="G6747">
            <v>0</v>
          </cell>
        </row>
        <row r="6748">
          <cell r="G6748">
            <v>0</v>
          </cell>
        </row>
        <row r="6749">
          <cell r="G6749">
            <v>0</v>
          </cell>
        </row>
        <row r="6750">
          <cell r="G6750">
            <v>0</v>
          </cell>
        </row>
        <row r="6751">
          <cell r="G6751">
            <v>0</v>
          </cell>
        </row>
        <row r="6752">
          <cell r="G6752">
            <v>0</v>
          </cell>
        </row>
        <row r="6753">
          <cell r="G6753">
            <v>0</v>
          </cell>
        </row>
        <row r="6754">
          <cell r="G6754">
            <v>0</v>
          </cell>
        </row>
        <row r="6755">
          <cell r="G6755">
            <v>0</v>
          </cell>
        </row>
        <row r="6756">
          <cell r="G6756">
            <v>0</v>
          </cell>
        </row>
        <row r="6757">
          <cell r="G6757">
            <v>0</v>
          </cell>
        </row>
        <row r="6758">
          <cell r="G6758">
            <v>0</v>
          </cell>
        </row>
        <row r="6759">
          <cell r="G6759">
            <v>0</v>
          </cell>
        </row>
        <row r="6760">
          <cell r="G6760">
            <v>0</v>
          </cell>
        </row>
        <row r="6761">
          <cell r="G6761">
            <v>0</v>
          </cell>
        </row>
        <row r="6762">
          <cell r="G6762">
            <v>0</v>
          </cell>
        </row>
        <row r="6763">
          <cell r="G6763">
            <v>0</v>
          </cell>
        </row>
        <row r="6764">
          <cell r="G6764">
            <v>0</v>
          </cell>
        </row>
        <row r="6765">
          <cell r="G6765">
            <v>0</v>
          </cell>
        </row>
        <row r="6766">
          <cell r="G6766">
            <v>0</v>
          </cell>
        </row>
        <row r="6767">
          <cell r="G6767">
            <v>0</v>
          </cell>
        </row>
        <row r="6768">
          <cell r="G6768">
            <v>0</v>
          </cell>
        </row>
        <row r="6769">
          <cell r="G6769">
            <v>0</v>
          </cell>
        </row>
        <row r="6770">
          <cell r="G6770">
            <v>0</v>
          </cell>
        </row>
        <row r="6771">
          <cell r="G6771">
            <v>0</v>
          </cell>
        </row>
        <row r="6772">
          <cell r="G6772">
            <v>0</v>
          </cell>
        </row>
        <row r="6773">
          <cell r="G6773">
            <v>0</v>
          </cell>
        </row>
        <row r="6774">
          <cell r="G6774">
            <v>0</v>
          </cell>
        </row>
        <row r="6775">
          <cell r="G6775">
            <v>0</v>
          </cell>
        </row>
        <row r="6776">
          <cell r="G6776">
            <v>0</v>
          </cell>
        </row>
        <row r="6777">
          <cell r="G6777">
            <v>0</v>
          </cell>
        </row>
        <row r="6778">
          <cell r="G6778">
            <v>0</v>
          </cell>
        </row>
        <row r="6779">
          <cell r="G6779">
            <v>0</v>
          </cell>
        </row>
        <row r="6780">
          <cell r="G6780">
            <v>0</v>
          </cell>
        </row>
        <row r="6781">
          <cell r="G6781">
            <v>0</v>
          </cell>
        </row>
        <row r="6782">
          <cell r="G6782">
            <v>0</v>
          </cell>
        </row>
        <row r="6783">
          <cell r="G6783">
            <v>0</v>
          </cell>
        </row>
        <row r="6784">
          <cell r="G6784">
            <v>0</v>
          </cell>
        </row>
        <row r="6785">
          <cell r="G6785">
            <v>0</v>
          </cell>
        </row>
        <row r="6786">
          <cell r="G6786">
            <v>0</v>
          </cell>
        </row>
        <row r="6787">
          <cell r="G6787">
            <v>0</v>
          </cell>
        </row>
        <row r="6788">
          <cell r="G6788">
            <v>0</v>
          </cell>
        </row>
        <row r="6789">
          <cell r="G6789">
            <v>0</v>
          </cell>
        </row>
        <row r="6790">
          <cell r="G6790">
            <v>0</v>
          </cell>
        </row>
        <row r="6791">
          <cell r="G6791">
            <v>0</v>
          </cell>
        </row>
        <row r="6792">
          <cell r="G6792">
            <v>0</v>
          </cell>
        </row>
        <row r="6793">
          <cell r="G6793">
            <v>0</v>
          </cell>
        </row>
        <row r="6794">
          <cell r="G6794">
            <v>0</v>
          </cell>
        </row>
        <row r="6795">
          <cell r="G6795">
            <v>0</v>
          </cell>
        </row>
        <row r="6796">
          <cell r="G6796">
            <v>0</v>
          </cell>
        </row>
        <row r="6797">
          <cell r="G6797">
            <v>0</v>
          </cell>
        </row>
        <row r="6798">
          <cell r="G6798">
            <v>0</v>
          </cell>
        </row>
        <row r="6799">
          <cell r="G6799">
            <v>0</v>
          </cell>
        </row>
        <row r="6800">
          <cell r="G6800">
            <v>0</v>
          </cell>
        </row>
        <row r="6801">
          <cell r="G6801">
            <v>0</v>
          </cell>
        </row>
        <row r="6802">
          <cell r="G6802">
            <v>0</v>
          </cell>
        </row>
        <row r="6803">
          <cell r="G6803">
            <v>0</v>
          </cell>
        </row>
        <row r="6804">
          <cell r="G6804">
            <v>0</v>
          </cell>
        </row>
        <row r="6805">
          <cell r="G6805">
            <v>0</v>
          </cell>
        </row>
        <row r="6806">
          <cell r="G6806">
            <v>0</v>
          </cell>
        </row>
        <row r="6807">
          <cell r="G6807">
            <v>0</v>
          </cell>
        </row>
        <row r="6808">
          <cell r="G6808">
            <v>0</v>
          </cell>
        </row>
        <row r="6809">
          <cell r="G6809">
            <v>0</v>
          </cell>
        </row>
        <row r="6810">
          <cell r="G6810">
            <v>0</v>
          </cell>
        </row>
        <row r="6811">
          <cell r="G6811">
            <v>0</v>
          </cell>
        </row>
        <row r="6812">
          <cell r="G6812">
            <v>0</v>
          </cell>
        </row>
        <row r="6813">
          <cell r="G6813">
            <v>0</v>
          </cell>
        </row>
        <row r="6814">
          <cell r="G6814">
            <v>0</v>
          </cell>
        </row>
        <row r="6815">
          <cell r="G6815">
            <v>0</v>
          </cell>
        </row>
        <row r="6816">
          <cell r="G6816">
            <v>0</v>
          </cell>
        </row>
        <row r="6817">
          <cell r="G6817">
            <v>0</v>
          </cell>
        </row>
        <row r="6818">
          <cell r="G6818">
            <v>0</v>
          </cell>
        </row>
        <row r="6819">
          <cell r="G6819">
            <v>0</v>
          </cell>
        </row>
        <row r="6820">
          <cell r="G6820">
            <v>0</v>
          </cell>
        </row>
        <row r="6821">
          <cell r="G6821">
            <v>0</v>
          </cell>
        </row>
        <row r="6822">
          <cell r="G6822">
            <v>0</v>
          </cell>
        </row>
        <row r="6823">
          <cell r="G6823">
            <v>0</v>
          </cell>
        </row>
        <row r="6824">
          <cell r="G6824">
            <v>0</v>
          </cell>
        </row>
        <row r="6825">
          <cell r="G6825">
            <v>0</v>
          </cell>
        </row>
        <row r="6826">
          <cell r="G6826">
            <v>0</v>
          </cell>
        </row>
        <row r="6827">
          <cell r="G6827">
            <v>0</v>
          </cell>
        </row>
        <row r="6828">
          <cell r="G6828">
            <v>0</v>
          </cell>
        </row>
        <row r="6829">
          <cell r="G6829">
            <v>0</v>
          </cell>
        </row>
        <row r="6830">
          <cell r="G6830">
            <v>0</v>
          </cell>
        </row>
        <row r="6831">
          <cell r="G6831">
            <v>0</v>
          </cell>
        </row>
        <row r="6832">
          <cell r="G6832">
            <v>0</v>
          </cell>
        </row>
        <row r="6833">
          <cell r="G6833">
            <v>0</v>
          </cell>
        </row>
        <row r="6834">
          <cell r="G6834">
            <v>0</v>
          </cell>
        </row>
        <row r="6835">
          <cell r="G6835">
            <v>0</v>
          </cell>
        </row>
        <row r="6836">
          <cell r="G6836">
            <v>0</v>
          </cell>
        </row>
        <row r="6837">
          <cell r="G6837">
            <v>0</v>
          </cell>
        </row>
        <row r="6838">
          <cell r="G6838">
            <v>0</v>
          </cell>
        </row>
        <row r="6839">
          <cell r="G6839">
            <v>0</v>
          </cell>
        </row>
        <row r="6840">
          <cell r="G6840">
            <v>0</v>
          </cell>
        </row>
        <row r="6841">
          <cell r="G6841">
            <v>0</v>
          </cell>
        </row>
        <row r="6842">
          <cell r="G6842">
            <v>0</v>
          </cell>
        </row>
        <row r="6843">
          <cell r="G6843">
            <v>0</v>
          </cell>
        </row>
        <row r="6844">
          <cell r="G6844">
            <v>0</v>
          </cell>
        </row>
        <row r="6845">
          <cell r="G6845">
            <v>0</v>
          </cell>
        </row>
        <row r="6846">
          <cell r="G6846">
            <v>0</v>
          </cell>
        </row>
        <row r="6847">
          <cell r="G6847">
            <v>0</v>
          </cell>
        </row>
        <row r="6848">
          <cell r="G6848">
            <v>0</v>
          </cell>
        </row>
        <row r="6849">
          <cell r="G6849">
            <v>0</v>
          </cell>
        </row>
        <row r="6850">
          <cell r="G6850">
            <v>0</v>
          </cell>
        </row>
        <row r="6851">
          <cell r="G6851">
            <v>0</v>
          </cell>
        </row>
        <row r="6852">
          <cell r="G6852">
            <v>0</v>
          </cell>
        </row>
        <row r="6853">
          <cell r="G6853">
            <v>0</v>
          </cell>
        </row>
        <row r="6854">
          <cell r="G6854">
            <v>0</v>
          </cell>
        </row>
        <row r="6855">
          <cell r="G6855">
            <v>0</v>
          </cell>
        </row>
        <row r="6856">
          <cell r="G6856">
            <v>0</v>
          </cell>
        </row>
        <row r="6857">
          <cell r="G6857">
            <v>0</v>
          </cell>
        </row>
        <row r="6858">
          <cell r="G6858">
            <v>0</v>
          </cell>
        </row>
        <row r="6859">
          <cell r="G6859">
            <v>0</v>
          </cell>
        </row>
        <row r="6860">
          <cell r="G6860">
            <v>0</v>
          </cell>
        </row>
        <row r="6861">
          <cell r="G6861">
            <v>0</v>
          </cell>
        </row>
        <row r="6862">
          <cell r="G6862">
            <v>0</v>
          </cell>
        </row>
        <row r="6863">
          <cell r="G6863">
            <v>0</v>
          </cell>
        </row>
        <row r="6864">
          <cell r="G6864">
            <v>0</v>
          </cell>
        </row>
        <row r="6865">
          <cell r="G6865">
            <v>0</v>
          </cell>
        </row>
        <row r="6866">
          <cell r="G6866">
            <v>0</v>
          </cell>
        </row>
        <row r="6867">
          <cell r="G6867">
            <v>0</v>
          </cell>
        </row>
        <row r="6868">
          <cell r="G6868">
            <v>0</v>
          </cell>
        </row>
        <row r="6869">
          <cell r="G6869">
            <v>0</v>
          </cell>
        </row>
        <row r="6870">
          <cell r="G6870">
            <v>0</v>
          </cell>
        </row>
        <row r="6871">
          <cell r="G6871">
            <v>0</v>
          </cell>
        </row>
        <row r="6872">
          <cell r="G6872">
            <v>0</v>
          </cell>
        </row>
        <row r="6873">
          <cell r="G6873">
            <v>0</v>
          </cell>
        </row>
        <row r="6874">
          <cell r="G6874">
            <v>0</v>
          </cell>
        </row>
        <row r="6875">
          <cell r="G6875">
            <v>0</v>
          </cell>
        </row>
        <row r="6876">
          <cell r="G6876">
            <v>0</v>
          </cell>
        </row>
        <row r="6877">
          <cell r="G6877">
            <v>0</v>
          </cell>
        </row>
        <row r="6878">
          <cell r="G6878">
            <v>0</v>
          </cell>
        </row>
        <row r="6879">
          <cell r="G6879">
            <v>0</v>
          </cell>
        </row>
        <row r="6880">
          <cell r="G6880">
            <v>0</v>
          </cell>
        </row>
        <row r="6881">
          <cell r="G6881">
            <v>0</v>
          </cell>
        </row>
        <row r="6882">
          <cell r="G6882">
            <v>0</v>
          </cell>
        </row>
        <row r="6883">
          <cell r="G6883">
            <v>0</v>
          </cell>
        </row>
        <row r="6884">
          <cell r="G6884">
            <v>0</v>
          </cell>
        </row>
        <row r="6885">
          <cell r="G6885">
            <v>0</v>
          </cell>
        </row>
        <row r="6886">
          <cell r="G6886">
            <v>0</v>
          </cell>
        </row>
        <row r="6887">
          <cell r="G6887">
            <v>0</v>
          </cell>
        </row>
        <row r="6888">
          <cell r="G6888">
            <v>0</v>
          </cell>
        </row>
        <row r="6889">
          <cell r="G6889">
            <v>0</v>
          </cell>
        </row>
        <row r="6890">
          <cell r="G6890">
            <v>0</v>
          </cell>
        </row>
        <row r="6891">
          <cell r="G6891">
            <v>0</v>
          </cell>
        </row>
        <row r="6892">
          <cell r="G6892">
            <v>0</v>
          </cell>
        </row>
        <row r="6893">
          <cell r="G6893">
            <v>0</v>
          </cell>
        </row>
        <row r="6894">
          <cell r="G6894">
            <v>0</v>
          </cell>
        </row>
        <row r="6895">
          <cell r="G6895">
            <v>0</v>
          </cell>
        </row>
        <row r="6896">
          <cell r="G6896">
            <v>0</v>
          </cell>
        </row>
        <row r="6897">
          <cell r="G6897">
            <v>0</v>
          </cell>
        </row>
        <row r="6898">
          <cell r="G6898">
            <v>0</v>
          </cell>
        </row>
        <row r="6899">
          <cell r="G6899">
            <v>0</v>
          </cell>
        </row>
        <row r="6900">
          <cell r="G6900">
            <v>0</v>
          </cell>
        </row>
        <row r="6901">
          <cell r="G6901">
            <v>0</v>
          </cell>
        </row>
        <row r="6902">
          <cell r="G6902">
            <v>0</v>
          </cell>
        </row>
        <row r="6903">
          <cell r="G6903">
            <v>0</v>
          </cell>
        </row>
        <row r="6904">
          <cell r="G6904">
            <v>0</v>
          </cell>
        </row>
        <row r="6905">
          <cell r="G6905">
            <v>0</v>
          </cell>
        </row>
        <row r="6906">
          <cell r="G6906">
            <v>0</v>
          </cell>
        </row>
        <row r="6907">
          <cell r="G6907">
            <v>0</v>
          </cell>
        </row>
        <row r="6908">
          <cell r="G6908">
            <v>0</v>
          </cell>
        </row>
        <row r="6909">
          <cell r="G6909">
            <v>0</v>
          </cell>
        </row>
        <row r="6910">
          <cell r="G6910">
            <v>0</v>
          </cell>
        </row>
        <row r="6911">
          <cell r="G6911">
            <v>0</v>
          </cell>
        </row>
        <row r="6912">
          <cell r="G6912">
            <v>0</v>
          </cell>
        </row>
        <row r="6913">
          <cell r="G6913">
            <v>0</v>
          </cell>
        </row>
        <row r="6914">
          <cell r="G6914">
            <v>0</v>
          </cell>
        </row>
        <row r="6915">
          <cell r="G6915">
            <v>0</v>
          </cell>
        </row>
        <row r="6916">
          <cell r="G6916">
            <v>0</v>
          </cell>
        </row>
        <row r="6917">
          <cell r="G6917">
            <v>0</v>
          </cell>
        </row>
        <row r="6918">
          <cell r="G6918">
            <v>0</v>
          </cell>
        </row>
        <row r="6919">
          <cell r="G6919">
            <v>0</v>
          </cell>
        </row>
        <row r="6920">
          <cell r="G6920">
            <v>0</v>
          </cell>
        </row>
        <row r="6921">
          <cell r="G6921">
            <v>0</v>
          </cell>
        </row>
        <row r="6922">
          <cell r="G6922">
            <v>0</v>
          </cell>
        </row>
        <row r="6923">
          <cell r="G6923">
            <v>0</v>
          </cell>
        </row>
        <row r="6924">
          <cell r="G6924">
            <v>0</v>
          </cell>
        </row>
        <row r="6925">
          <cell r="G6925">
            <v>0</v>
          </cell>
        </row>
        <row r="6926">
          <cell r="G6926">
            <v>0</v>
          </cell>
        </row>
        <row r="6927">
          <cell r="G6927">
            <v>0</v>
          </cell>
        </row>
        <row r="6928">
          <cell r="G6928">
            <v>0</v>
          </cell>
        </row>
        <row r="6929">
          <cell r="G6929">
            <v>0</v>
          </cell>
        </row>
        <row r="6930">
          <cell r="G6930">
            <v>0</v>
          </cell>
        </row>
        <row r="6931">
          <cell r="G6931">
            <v>0</v>
          </cell>
        </row>
        <row r="6932">
          <cell r="G6932">
            <v>0</v>
          </cell>
        </row>
        <row r="6933">
          <cell r="G6933">
            <v>0</v>
          </cell>
        </row>
        <row r="6934">
          <cell r="G6934">
            <v>0</v>
          </cell>
        </row>
        <row r="6935">
          <cell r="G6935">
            <v>0</v>
          </cell>
        </row>
        <row r="6936">
          <cell r="G6936">
            <v>0</v>
          </cell>
        </row>
        <row r="6937">
          <cell r="G6937">
            <v>0</v>
          </cell>
        </row>
        <row r="6938">
          <cell r="G6938">
            <v>0</v>
          </cell>
        </row>
        <row r="6939">
          <cell r="G6939">
            <v>0</v>
          </cell>
        </row>
        <row r="6940">
          <cell r="G6940">
            <v>0</v>
          </cell>
        </row>
        <row r="6941">
          <cell r="G6941">
            <v>0</v>
          </cell>
        </row>
        <row r="6942">
          <cell r="G6942">
            <v>0</v>
          </cell>
        </row>
        <row r="6943">
          <cell r="G6943">
            <v>0</v>
          </cell>
        </row>
        <row r="6944">
          <cell r="G6944">
            <v>0</v>
          </cell>
        </row>
        <row r="6945">
          <cell r="G6945">
            <v>0</v>
          </cell>
        </row>
        <row r="6946">
          <cell r="G6946">
            <v>0</v>
          </cell>
        </row>
        <row r="6947">
          <cell r="G6947">
            <v>0</v>
          </cell>
        </row>
        <row r="6948">
          <cell r="G6948">
            <v>0</v>
          </cell>
        </row>
        <row r="6949">
          <cell r="G6949">
            <v>0</v>
          </cell>
        </row>
        <row r="6950">
          <cell r="G6950">
            <v>0</v>
          </cell>
        </row>
        <row r="6951">
          <cell r="G6951">
            <v>0</v>
          </cell>
        </row>
        <row r="6952">
          <cell r="G6952">
            <v>0</v>
          </cell>
        </row>
        <row r="6953">
          <cell r="G6953">
            <v>0</v>
          </cell>
        </row>
        <row r="6954">
          <cell r="G6954">
            <v>0</v>
          </cell>
        </row>
        <row r="6955">
          <cell r="G6955">
            <v>0</v>
          </cell>
        </row>
        <row r="6956">
          <cell r="G6956">
            <v>0</v>
          </cell>
        </row>
        <row r="6957">
          <cell r="G6957">
            <v>0</v>
          </cell>
        </row>
        <row r="6958">
          <cell r="G6958">
            <v>0</v>
          </cell>
        </row>
        <row r="6959">
          <cell r="G6959">
            <v>0</v>
          </cell>
        </row>
        <row r="6960">
          <cell r="G6960">
            <v>0</v>
          </cell>
        </row>
        <row r="6961">
          <cell r="G6961">
            <v>0</v>
          </cell>
        </row>
        <row r="6962">
          <cell r="G6962">
            <v>0</v>
          </cell>
        </row>
        <row r="6963">
          <cell r="G6963">
            <v>0</v>
          </cell>
        </row>
        <row r="6964">
          <cell r="G6964">
            <v>0</v>
          </cell>
        </row>
        <row r="6965">
          <cell r="G6965">
            <v>0</v>
          </cell>
        </row>
        <row r="6966">
          <cell r="G6966">
            <v>0</v>
          </cell>
        </row>
        <row r="6967">
          <cell r="G6967">
            <v>0</v>
          </cell>
        </row>
        <row r="6968">
          <cell r="G6968">
            <v>0</v>
          </cell>
        </row>
        <row r="6969">
          <cell r="G6969">
            <v>0</v>
          </cell>
        </row>
        <row r="6970">
          <cell r="G6970">
            <v>0</v>
          </cell>
        </row>
        <row r="6971">
          <cell r="G6971">
            <v>0</v>
          </cell>
        </row>
        <row r="6972">
          <cell r="G6972">
            <v>0</v>
          </cell>
        </row>
        <row r="6973">
          <cell r="G6973">
            <v>0</v>
          </cell>
        </row>
        <row r="6974">
          <cell r="G6974">
            <v>0</v>
          </cell>
        </row>
        <row r="6975">
          <cell r="G6975">
            <v>0</v>
          </cell>
        </row>
        <row r="6976">
          <cell r="G6976">
            <v>0</v>
          </cell>
        </row>
        <row r="6977">
          <cell r="G6977">
            <v>0</v>
          </cell>
        </row>
        <row r="6978">
          <cell r="G6978">
            <v>0</v>
          </cell>
        </row>
        <row r="6979">
          <cell r="G6979">
            <v>0</v>
          </cell>
        </row>
        <row r="6980">
          <cell r="G6980">
            <v>0</v>
          </cell>
        </row>
        <row r="6981">
          <cell r="G6981">
            <v>0</v>
          </cell>
        </row>
        <row r="6982">
          <cell r="G6982">
            <v>0</v>
          </cell>
        </row>
        <row r="6983">
          <cell r="G6983">
            <v>0</v>
          </cell>
        </row>
        <row r="6984">
          <cell r="G6984">
            <v>0</v>
          </cell>
        </row>
        <row r="6985">
          <cell r="G6985">
            <v>0</v>
          </cell>
        </row>
        <row r="6986">
          <cell r="G6986">
            <v>0</v>
          </cell>
        </row>
        <row r="6987">
          <cell r="G6987">
            <v>0</v>
          </cell>
        </row>
        <row r="6988">
          <cell r="G6988">
            <v>0</v>
          </cell>
        </row>
        <row r="6989">
          <cell r="G6989">
            <v>0</v>
          </cell>
        </row>
        <row r="6990">
          <cell r="G6990">
            <v>0</v>
          </cell>
        </row>
        <row r="6991">
          <cell r="G6991">
            <v>0</v>
          </cell>
        </row>
        <row r="6992">
          <cell r="G6992">
            <v>0</v>
          </cell>
        </row>
        <row r="6993">
          <cell r="G6993">
            <v>0</v>
          </cell>
        </row>
        <row r="6994">
          <cell r="G6994">
            <v>0</v>
          </cell>
        </row>
        <row r="6995">
          <cell r="G6995">
            <v>0</v>
          </cell>
        </row>
        <row r="6996">
          <cell r="G6996">
            <v>0</v>
          </cell>
        </row>
        <row r="6997">
          <cell r="G6997">
            <v>0</v>
          </cell>
        </row>
        <row r="6998">
          <cell r="G6998">
            <v>0</v>
          </cell>
        </row>
        <row r="6999">
          <cell r="G6999">
            <v>0</v>
          </cell>
        </row>
        <row r="7000">
          <cell r="G7000">
            <v>0</v>
          </cell>
        </row>
        <row r="7001">
          <cell r="G7001">
            <v>0</v>
          </cell>
        </row>
        <row r="7002">
          <cell r="G7002">
            <v>0</v>
          </cell>
        </row>
        <row r="7003">
          <cell r="G7003">
            <v>0</v>
          </cell>
        </row>
        <row r="7004">
          <cell r="G7004">
            <v>0</v>
          </cell>
        </row>
        <row r="7005">
          <cell r="G7005">
            <v>0</v>
          </cell>
        </row>
        <row r="7006">
          <cell r="G7006">
            <v>0</v>
          </cell>
        </row>
        <row r="7007">
          <cell r="G7007">
            <v>0</v>
          </cell>
        </row>
        <row r="7008">
          <cell r="G7008">
            <v>0</v>
          </cell>
        </row>
        <row r="7009">
          <cell r="G7009">
            <v>0</v>
          </cell>
        </row>
        <row r="7010">
          <cell r="G7010">
            <v>0</v>
          </cell>
        </row>
        <row r="7011">
          <cell r="G7011">
            <v>0</v>
          </cell>
        </row>
        <row r="7012">
          <cell r="G7012">
            <v>0</v>
          </cell>
        </row>
        <row r="7013">
          <cell r="G7013">
            <v>0</v>
          </cell>
        </row>
        <row r="7014">
          <cell r="G7014">
            <v>0</v>
          </cell>
        </row>
        <row r="7015">
          <cell r="G7015">
            <v>0</v>
          </cell>
        </row>
        <row r="7016">
          <cell r="G7016">
            <v>0</v>
          </cell>
        </row>
        <row r="7017">
          <cell r="G7017">
            <v>0</v>
          </cell>
        </row>
        <row r="7018">
          <cell r="G7018">
            <v>0</v>
          </cell>
        </row>
        <row r="7019">
          <cell r="G7019">
            <v>0</v>
          </cell>
        </row>
        <row r="7020">
          <cell r="G7020">
            <v>0</v>
          </cell>
        </row>
        <row r="7021">
          <cell r="G7021">
            <v>0</v>
          </cell>
        </row>
        <row r="7022">
          <cell r="G7022">
            <v>0</v>
          </cell>
        </row>
        <row r="7023">
          <cell r="G7023">
            <v>0</v>
          </cell>
        </row>
        <row r="7024">
          <cell r="G7024">
            <v>0</v>
          </cell>
        </row>
        <row r="7025">
          <cell r="G7025">
            <v>0</v>
          </cell>
        </row>
        <row r="7026">
          <cell r="G7026">
            <v>0</v>
          </cell>
        </row>
        <row r="7027">
          <cell r="G7027">
            <v>0</v>
          </cell>
        </row>
        <row r="7028">
          <cell r="G7028">
            <v>0</v>
          </cell>
        </row>
        <row r="7029">
          <cell r="G7029">
            <v>0</v>
          </cell>
        </row>
        <row r="7030">
          <cell r="G7030">
            <v>0</v>
          </cell>
        </row>
        <row r="7031">
          <cell r="G7031">
            <v>0</v>
          </cell>
        </row>
        <row r="7032">
          <cell r="G7032">
            <v>0</v>
          </cell>
        </row>
        <row r="7033">
          <cell r="G7033">
            <v>0</v>
          </cell>
        </row>
        <row r="7034">
          <cell r="G7034">
            <v>0</v>
          </cell>
        </row>
        <row r="7035">
          <cell r="G7035">
            <v>0</v>
          </cell>
        </row>
        <row r="7036">
          <cell r="G7036">
            <v>0</v>
          </cell>
        </row>
        <row r="7037">
          <cell r="G7037">
            <v>0</v>
          </cell>
        </row>
        <row r="7038">
          <cell r="G7038">
            <v>0</v>
          </cell>
        </row>
        <row r="7039">
          <cell r="G7039">
            <v>0</v>
          </cell>
        </row>
        <row r="7040">
          <cell r="G7040">
            <v>0</v>
          </cell>
        </row>
        <row r="7041">
          <cell r="G7041">
            <v>0</v>
          </cell>
        </row>
        <row r="7042">
          <cell r="G7042">
            <v>0</v>
          </cell>
        </row>
        <row r="7043">
          <cell r="G7043">
            <v>0</v>
          </cell>
        </row>
        <row r="7044">
          <cell r="G7044">
            <v>0</v>
          </cell>
        </row>
        <row r="7045">
          <cell r="G7045">
            <v>0</v>
          </cell>
        </row>
        <row r="7046">
          <cell r="G7046">
            <v>0</v>
          </cell>
        </row>
        <row r="7047">
          <cell r="G7047">
            <v>0</v>
          </cell>
        </row>
        <row r="7048">
          <cell r="G7048">
            <v>0</v>
          </cell>
        </row>
        <row r="7049">
          <cell r="G7049">
            <v>0</v>
          </cell>
        </row>
        <row r="7050">
          <cell r="G7050">
            <v>0</v>
          </cell>
        </row>
        <row r="7051">
          <cell r="G7051">
            <v>0</v>
          </cell>
        </row>
        <row r="7052">
          <cell r="G7052">
            <v>0</v>
          </cell>
        </row>
        <row r="7053">
          <cell r="G7053">
            <v>0</v>
          </cell>
        </row>
        <row r="7054">
          <cell r="G7054">
            <v>0</v>
          </cell>
        </row>
        <row r="7055">
          <cell r="G7055">
            <v>0</v>
          </cell>
        </row>
        <row r="7056">
          <cell r="G7056">
            <v>0</v>
          </cell>
        </row>
        <row r="7057">
          <cell r="G7057">
            <v>0</v>
          </cell>
        </row>
        <row r="7058">
          <cell r="G7058">
            <v>0</v>
          </cell>
        </row>
        <row r="7059">
          <cell r="G7059">
            <v>0</v>
          </cell>
        </row>
        <row r="7060">
          <cell r="G7060">
            <v>0</v>
          </cell>
        </row>
        <row r="7061">
          <cell r="G7061">
            <v>0</v>
          </cell>
        </row>
        <row r="7062">
          <cell r="G7062">
            <v>0</v>
          </cell>
        </row>
        <row r="7063">
          <cell r="G7063">
            <v>0</v>
          </cell>
        </row>
        <row r="7064">
          <cell r="G7064">
            <v>0</v>
          </cell>
        </row>
        <row r="7065">
          <cell r="G7065">
            <v>0</v>
          </cell>
        </row>
        <row r="7066">
          <cell r="G7066">
            <v>0</v>
          </cell>
        </row>
        <row r="7067">
          <cell r="G7067">
            <v>0</v>
          </cell>
        </row>
        <row r="7068">
          <cell r="G7068">
            <v>0</v>
          </cell>
        </row>
        <row r="7069">
          <cell r="G7069">
            <v>0</v>
          </cell>
        </row>
        <row r="7070">
          <cell r="G7070">
            <v>0</v>
          </cell>
        </row>
        <row r="7071">
          <cell r="G7071">
            <v>0</v>
          </cell>
        </row>
        <row r="7072">
          <cell r="G7072">
            <v>0</v>
          </cell>
        </row>
        <row r="7073">
          <cell r="G7073">
            <v>0</v>
          </cell>
        </row>
        <row r="7074">
          <cell r="G7074">
            <v>0</v>
          </cell>
        </row>
        <row r="7075">
          <cell r="G7075">
            <v>0</v>
          </cell>
        </row>
        <row r="7076">
          <cell r="G7076">
            <v>0</v>
          </cell>
        </row>
        <row r="7077">
          <cell r="G7077">
            <v>0</v>
          </cell>
        </row>
        <row r="7078">
          <cell r="G7078">
            <v>0</v>
          </cell>
        </row>
        <row r="7079">
          <cell r="G7079">
            <v>0</v>
          </cell>
        </row>
        <row r="7080">
          <cell r="G7080">
            <v>0</v>
          </cell>
        </row>
        <row r="7081">
          <cell r="G7081">
            <v>0</v>
          </cell>
        </row>
        <row r="7082">
          <cell r="G7082">
            <v>0</v>
          </cell>
        </row>
        <row r="7083">
          <cell r="G7083">
            <v>0</v>
          </cell>
        </row>
        <row r="7084">
          <cell r="G7084">
            <v>0</v>
          </cell>
        </row>
        <row r="7085">
          <cell r="G7085">
            <v>0</v>
          </cell>
        </row>
        <row r="7086">
          <cell r="G7086">
            <v>0</v>
          </cell>
        </row>
        <row r="7087">
          <cell r="G7087">
            <v>0</v>
          </cell>
        </row>
        <row r="7088">
          <cell r="G7088">
            <v>0</v>
          </cell>
        </row>
        <row r="7089">
          <cell r="G7089">
            <v>0</v>
          </cell>
        </row>
        <row r="7090">
          <cell r="G7090">
            <v>0</v>
          </cell>
        </row>
        <row r="7091">
          <cell r="G7091">
            <v>0</v>
          </cell>
        </row>
        <row r="7092">
          <cell r="G7092">
            <v>0</v>
          </cell>
        </row>
        <row r="7093">
          <cell r="G7093">
            <v>0</v>
          </cell>
        </row>
        <row r="7094">
          <cell r="G7094">
            <v>0</v>
          </cell>
        </row>
        <row r="7095">
          <cell r="G7095">
            <v>0</v>
          </cell>
        </row>
        <row r="7096">
          <cell r="G7096">
            <v>0</v>
          </cell>
        </row>
        <row r="7097">
          <cell r="G7097">
            <v>0</v>
          </cell>
        </row>
        <row r="7098">
          <cell r="G7098">
            <v>0</v>
          </cell>
        </row>
        <row r="7099">
          <cell r="G7099">
            <v>0</v>
          </cell>
        </row>
        <row r="7100">
          <cell r="G7100">
            <v>0</v>
          </cell>
        </row>
        <row r="7101">
          <cell r="G7101">
            <v>0</v>
          </cell>
        </row>
        <row r="7102">
          <cell r="G7102">
            <v>0</v>
          </cell>
        </row>
        <row r="7103">
          <cell r="G7103">
            <v>0</v>
          </cell>
        </row>
        <row r="7104">
          <cell r="G7104">
            <v>0</v>
          </cell>
        </row>
        <row r="7105">
          <cell r="G7105">
            <v>0</v>
          </cell>
        </row>
        <row r="7106">
          <cell r="G7106">
            <v>0</v>
          </cell>
        </row>
        <row r="7107">
          <cell r="G7107">
            <v>0</v>
          </cell>
        </row>
        <row r="7108">
          <cell r="G7108">
            <v>0</v>
          </cell>
        </row>
        <row r="7109">
          <cell r="G7109">
            <v>0</v>
          </cell>
        </row>
        <row r="7110">
          <cell r="G7110">
            <v>0</v>
          </cell>
        </row>
        <row r="7111">
          <cell r="G7111">
            <v>0</v>
          </cell>
        </row>
        <row r="7112">
          <cell r="G7112">
            <v>0</v>
          </cell>
        </row>
        <row r="7113">
          <cell r="G7113">
            <v>0</v>
          </cell>
        </row>
        <row r="7114">
          <cell r="G7114">
            <v>0</v>
          </cell>
        </row>
        <row r="7115">
          <cell r="G7115">
            <v>0</v>
          </cell>
        </row>
        <row r="7116">
          <cell r="G7116">
            <v>0</v>
          </cell>
        </row>
        <row r="7117">
          <cell r="G7117">
            <v>0</v>
          </cell>
        </row>
        <row r="7118">
          <cell r="G7118">
            <v>0</v>
          </cell>
        </row>
        <row r="7119">
          <cell r="G7119">
            <v>0</v>
          </cell>
        </row>
        <row r="7120">
          <cell r="G7120">
            <v>0</v>
          </cell>
        </row>
        <row r="7121">
          <cell r="G7121">
            <v>0</v>
          </cell>
        </row>
        <row r="7122">
          <cell r="G7122">
            <v>0</v>
          </cell>
        </row>
        <row r="7123">
          <cell r="G7123">
            <v>0</v>
          </cell>
        </row>
        <row r="7124">
          <cell r="G7124">
            <v>0</v>
          </cell>
        </row>
        <row r="7125">
          <cell r="G7125">
            <v>0</v>
          </cell>
        </row>
        <row r="7126">
          <cell r="G7126">
            <v>0</v>
          </cell>
        </row>
        <row r="7127">
          <cell r="G7127">
            <v>0</v>
          </cell>
        </row>
        <row r="7128">
          <cell r="G7128">
            <v>0</v>
          </cell>
        </row>
        <row r="7129">
          <cell r="G7129">
            <v>0</v>
          </cell>
        </row>
        <row r="7130">
          <cell r="G7130">
            <v>0</v>
          </cell>
        </row>
        <row r="7131">
          <cell r="G7131">
            <v>0</v>
          </cell>
        </row>
        <row r="7132">
          <cell r="G7132">
            <v>0</v>
          </cell>
        </row>
        <row r="7133">
          <cell r="G7133">
            <v>0</v>
          </cell>
        </row>
        <row r="7134">
          <cell r="G7134">
            <v>0</v>
          </cell>
        </row>
        <row r="7135">
          <cell r="G7135">
            <v>0</v>
          </cell>
        </row>
        <row r="7136">
          <cell r="G7136">
            <v>0</v>
          </cell>
        </row>
        <row r="7137">
          <cell r="G7137">
            <v>0</v>
          </cell>
        </row>
        <row r="7138">
          <cell r="G7138">
            <v>0</v>
          </cell>
        </row>
        <row r="7139">
          <cell r="G7139">
            <v>0</v>
          </cell>
        </row>
        <row r="7140">
          <cell r="G7140">
            <v>0</v>
          </cell>
        </row>
        <row r="7141">
          <cell r="G7141">
            <v>0</v>
          </cell>
        </row>
        <row r="7142">
          <cell r="G7142">
            <v>0</v>
          </cell>
        </row>
        <row r="7143">
          <cell r="G7143">
            <v>0</v>
          </cell>
        </row>
        <row r="7144">
          <cell r="G7144">
            <v>0</v>
          </cell>
        </row>
        <row r="7145">
          <cell r="G7145">
            <v>0</v>
          </cell>
        </row>
        <row r="7146">
          <cell r="G7146">
            <v>0</v>
          </cell>
        </row>
        <row r="7147">
          <cell r="G7147">
            <v>0</v>
          </cell>
        </row>
        <row r="7148">
          <cell r="G7148">
            <v>0</v>
          </cell>
        </row>
        <row r="7149">
          <cell r="G7149">
            <v>0</v>
          </cell>
        </row>
        <row r="7150">
          <cell r="G7150">
            <v>0</v>
          </cell>
        </row>
        <row r="7151">
          <cell r="G7151">
            <v>0</v>
          </cell>
        </row>
        <row r="7152">
          <cell r="G7152">
            <v>0</v>
          </cell>
        </row>
        <row r="7153">
          <cell r="G7153">
            <v>0</v>
          </cell>
        </row>
        <row r="7154">
          <cell r="G7154">
            <v>0</v>
          </cell>
        </row>
        <row r="7155">
          <cell r="G7155">
            <v>0</v>
          </cell>
        </row>
        <row r="7156">
          <cell r="G7156">
            <v>0</v>
          </cell>
        </row>
        <row r="7157">
          <cell r="G7157">
            <v>0</v>
          </cell>
        </row>
        <row r="7158">
          <cell r="G7158">
            <v>0</v>
          </cell>
        </row>
        <row r="7159">
          <cell r="G7159">
            <v>0</v>
          </cell>
        </row>
        <row r="7160">
          <cell r="G7160">
            <v>0</v>
          </cell>
        </row>
        <row r="7161">
          <cell r="G7161">
            <v>0</v>
          </cell>
        </row>
        <row r="7162">
          <cell r="G7162">
            <v>0</v>
          </cell>
        </row>
        <row r="7163">
          <cell r="G7163">
            <v>0</v>
          </cell>
        </row>
        <row r="7164">
          <cell r="G7164">
            <v>0</v>
          </cell>
        </row>
        <row r="7165">
          <cell r="G7165">
            <v>0</v>
          </cell>
        </row>
        <row r="7166">
          <cell r="G7166">
            <v>0</v>
          </cell>
        </row>
        <row r="7167">
          <cell r="G7167">
            <v>0</v>
          </cell>
        </row>
        <row r="7168">
          <cell r="G7168">
            <v>0</v>
          </cell>
        </row>
        <row r="7169">
          <cell r="G7169">
            <v>0</v>
          </cell>
        </row>
        <row r="7170">
          <cell r="G7170">
            <v>0</v>
          </cell>
        </row>
        <row r="7171">
          <cell r="G7171">
            <v>0</v>
          </cell>
        </row>
        <row r="7172">
          <cell r="G7172">
            <v>0</v>
          </cell>
        </row>
        <row r="7173">
          <cell r="G7173">
            <v>0</v>
          </cell>
        </row>
        <row r="7174">
          <cell r="G7174">
            <v>0</v>
          </cell>
        </row>
        <row r="7175">
          <cell r="G7175">
            <v>0</v>
          </cell>
        </row>
        <row r="7176">
          <cell r="G7176">
            <v>0</v>
          </cell>
        </row>
        <row r="7177">
          <cell r="G7177">
            <v>0</v>
          </cell>
        </row>
        <row r="7178">
          <cell r="G7178">
            <v>0</v>
          </cell>
        </row>
        <row r="7179">
          <cell r="G7179">
            <v>0</v>
          </cell>
        </row>
        <row r="7180">
          <cell r="G7180">
            <v>0</v>
          </cell>
        </row>
        <row r="7181">
          <cell r="G7181">
            <v>0</v>
          </cell>
        </row>
        <row r="7182">
          <cell r="G7182">
            <v>0</v>
          </cell>
        </row>
        <row r="7183">
          <cell r="G7183">
            <v>0</v>
          </cell>
        </row>
        <row r="7184">
          <cell r="G7184">
            <v>0</v>
          </cell>
        </row>
        <row r="7185">
          <cell r="G7185">
            <v>0</v>
          </cell>
        </row>
        <row r="7186">
          <cell r="G7186">
            <v>0</v>
          </cell>
        </row>
        <row r="7187">
          <cell r="G7187">
            <v>0</v>
          </cell>
        </row>
        <row r="7188">
          <cell r="G7188">
            <v>0</v>
          </cell>
        </row>
        <row r="7189">
          <cell r="G7189">
            <v>0</v>
          </cell>
        </row>
        <row r="7190">
          <cell r="G7190">
            <v>0</v>
          </cell>
        </row>
        <row r="7191">
          <cell r="G7191">
            <v>0</v>
          </cell>
        </row>
        <row r="7192">
          <cell r="G7192">
            <v>0</v>
          </cell>
        </row>
        <row r="7193">
          <cell r="G7193">
            <v>0</v>
          </cell>
        </row>
        <row r="7194">
          <cell r="G7194">
            <v>0</v>
          </cell>
        </row>
        <row r="7195">
          <cell r="G7195">
            <v>0</v>
          </cell>
        </row>
        <row r="7196">
          <cell r="G7196">
            <v>0</v>
          </cell>
        </row>
        <row r="7197">
          <cell r="G7197">
            <v>0</v>
          </cell>
        </row>
        <row r="7198">
          <cell r="G7198">
            <v>0</v>
          </cell>
        </row>
        <row r="7199">
          <cell r="G7199">
            <v>0</v>
          </cell>
        </row>
        <row r="7200">
          <cell r="G7200">
            <v>0</v>
          </cell>
        </row>
        <row r="7201">
          <cell r="G7201">
            <v>0</v>
          </cell>
        </row>
        <row r="7202">
          <cell r="G7202">
            <v>0</v>
          </cell>
        </row>
        <row r="7203">
          <cell r="G7203">
            <v>0</v>
          </cell>
        </row>
        <row r="7204">
          <cell r="G7204">
            <v>0</v>
          </cell>
        </row>
        <row r="7205">
          <cell r="G7205">
            <v>0</v>
          </cell>
        </row>
        <row r="7206">
          <cell r="G7206">
            <v>0</v>
          </cell>
        </row>
        <row r="7207">
          <cell r="G7207">
            <v>0</v>
          </cell>
        </row>
        <row r="7208">
          <cell r="G7208">
            <v>0</v>
          </cell>
        </row>
        <row r="7209">
          <cell r="G7209">
            <v>0</v>
          </cell>
        </row>
        <row r="7210">
          <cell r="G7210">
            <v>0</v>
          </cell>
        </row>
        <row r="7211">
          <cell r="G7211">
            <v>0</v>
          </cell>
        </row>
        <row r="7212">
          <cell r="G7212">
            <v>0</v>
          </cell>
        </row>
        <row r="7213">
          <cell r="G7213">
            <v>0</v>
          </cell>
        </row>
        <row r="7214">
          <cell r="G7214">
            <v>0</v>
          </cell>
        </row>
        <row r="7215">
          <cell r="G7215">
            <v>0</v>
          </cell>
        </row>
        <row r="7216">
          <cell r="G7216">
            <v>0</v>
          </cell>
        </row>
        <row r="7217">
          <cell r="G7217">
            <v>0</v>
          </cell>
        </row>
        <row r="7218">
          <cell r="G7218">
            <v>0</v>
          </cell>
        </row>
        <row r="7219">
          <cell r="G7219">
            <v>0</v>
          </cell>
        </row>
        <row r="7220">
          <cell r="G7220">
            <v>0</v>
          </cell>
        </row>
        <row r="7221">
          <cell r="G7221">
            <v>0</v>
          </cell>
        </row>
        <row r="7222">
          <cell r="G7222">
            <v>0</v>
          </cell>
        </row>
        <row r="7223">
          <cell r="G7223">
            <v>0</v>
          </cell>
        </row>
        <row r="7224">
          <cell r="G7224">
            <v>0</v>
          </cell>
        </row>
        <row r="7225">
          <cell r="G7225">
            <v>0</v>
          </cell>
        </row>
        <row r="7226">
          <cell r="G7226">
            <v>0</v>
          </cell>
        </row>
        <row r="7227">
          <cell r="G7227">
            <v>0</v>
          </cell>
        </row>
        <row r="7228">
          <cell r="G7228">
            <v>0</v>
          </cell>
        </row>
        <row r="7229">
          <cell r="G7229">
            <v>0</v>
          </cell>
        </row>
        <row r="7230">
          <cell r="G7230">
            <v>0</v>
          </cell>
        </row>
        <row r="7231">
          <cell r="G7231">
            <v>0</v>
          </cell>
        </row>
        <row r="7232">
          <cell r="G7232">
            <v>0</v>
          </cell>
        </row>
        <row r="7233">
          <cell r="G7233">
            <v>0</v>
          </cell>
        </row>
        <row r="7234">
          <cell r="G7234">
            <v>0</v>
          </cell>
        </row>
        <row r="7235">
          <cell r="G7235">
            <v>0</v>
          </cell>
        </row>
        <row r="7236">
          <cell r="G7236">
            <v>0</v>
          </cell>
        </row>
        <row r="7237">
          <cell r="G7237">
            <v>0</v>
          </cell>
        </row>
        <row r="7238">
          <cell r="G7238">
            <v>0</v>
          </cell>
        </row>
        <row r="7239">
          <cell r="G7239">
            <v>0</v>
          </cell>
        </row>
        <row r="7240">
          <cell r="G7240">
            <v>0</v>
          </cell>
        </row>
        <row r="7241">
          <cell r="G7241">
            <v>0</v>
          </cell>
        </row>
        <row r="7242">
          <cell r="G7242">
            <v>0</v>
          </cell>
        </row>
        <row r="7243">
          <cell r="G7243">
            <v>0</v>
          </cell>
        </row>
        <row r="7244">
          <cell r="G7244">
            <v>0</v>
          </cell>
        </row>
        <row r="7245">
          <cell r="G7245">
            <v>0</v>
          </cell>
        </row>
        <row r="7246">
          <cell r="G7246">
            <v>0</v>
          </cell>
        </row>
        <row r="7247">
          <cell r="G7247">
            <v>0</v>
          </cell>
        </row>
        <row r="7248">
          <cell r="G7248">
            <v>0</v>
          </cell>
        </row>
        <row r="7249">
          <cell r="G7249">
            <v>0</v>
          </cell>
        </row>
        <row r="7250">
          <cell r="G7250">
            <v>0</v>
          </cell>
        </row>
        <row r="7251">
          <cell r="G7251">
            <v>0</v>
          </cell>
        </row>
        <row r="7252">
          <cell r="G7252">
            <v>0</v>
          </cell>
        </row>
        <row r="7253">
          <cell r="G7253">
            <v>0</v>
          </cell>
        </row>
        <row r="7254">
          <cell r="G7254">
            <v>0</v>
          </cell>
        </row>
        <row r="7255">
          <cell r="G7255">
            <v>0</v>
          </cell>
        </row>
        <row r="7256">
          <cell r="G7256">
            <v>0</v>
          </cell>
        </row>
        <row r="7257">
          <cell r="G7257">
            <v>0</v>
          </cell>
        </row>
        <row r="7258">
          <cell r="G7258">
            <v>0</v>
          </cell>
        </row>
        <row r="7259">
          <cell r="G7259">
            <v>0</v>
          </cell>
        </row>
        <row r="7260">
          <cell r="G7260">
            <v>0</v>
          </cell>
        </row>
        <row r="7261">
          <cell r="G7261">
            <v>0</v>
          </cell>
        </row>
        <row r="7262">
          <cell r="G7262">
            <v>0</v>
          </cell>
        </row>
        <row r="7263">
          <cell r="G7263">
            <v>0</v>
          </cell>
        </row>
        <row r="7264">
          <cell r="G7264">
            <v>0</v>
          </cell>
        </row>
        <row r="7265">
          <cell r="G7265">
            <v>0</v>
          </cell>
        </row>
        <row r="7266">
          <cell r="G7266">
            <v>0</v>
          </cell>
        </row>
        <row r="7267">
          <cell r="G7267">
            <v>0</v>
          </cell>
        </row>
        <row r="7268">
          <cell r="G7268">
            <v>0</v>
          </cell>
        </row>
        <row r="7269">
          <cell r="G7269">
            <v>0</v>
          </cell>
        </row>
        <row r="7270">
          <cell r="G7270">
            <v>0</v>
          </cell>
        </row>
        <row r="7271">
          <cell r="G7271">
            <v>0</v>
          </cell>
        </row>
        <row r="7272">
          <cell r="G7272">
            <v>0</v>
          </cell>
        </row>
        <row r="7273">
          <cell r="G7273">
            <v>0</v>
          </cell>
        </row>
        <row r="7274">
          <cell r="G7274">
            <v>0</v>
          </cell>
        </row>
        <row r="7275">
          <cell r="G7275">
            <v>0</v>
          </cell>
        </row>
        <row r="7276">
          <cell r="G7276">
            <v>0</v>
          </cell>
        </row>
        <row r="7277">
          <cell r="G7277">
            <v>0</v>
          </cell>
        </row>
        <row r="7278">
          <cell r="G7278">
            <v>0</v>
          </cell>
        </row>
        <row r="7279">
          <cell r="G7279">
            <v>0</v>
          </cell>
        </row>
        <row r="7280">
          <cell r="G7280">
            <v>0</v>
          </cell>
        </row>
        <row r="7281">
          <cell r="G7281">
            <v>0</v>
          </cell>
        </row>
        <row r="7282">
          <cell r="G7282">
            <v>0</v>
          </cell>
        </row>
        <row r="7283">
          <cell r="G7283">
            <v>0</v>
          </cell>
        </row>
        <row r="7284">
          <cell r="G7284">
            <v>0</v>
          </cell>
        </row>
        <row r="7285">
          <cell r="G7285">
            <v>0</v>
          </cell>
        </row>
        <row r="7286">
          <cell r="G7286">
            <v>0</v>
          </cell>
        </row>
        <row r="7287">
          <cell r="G7287">
            <v>0</v>
          </cell>
        </row>
        <row r="7288">
          <cell r="G7288">
            <v>0</v>
          </cell>
        </row>
        <row r="7289">
          <cell r="G7289">
            <v>0</v>
          </cell>
        </row>
        <row r="7290">
          <cell r="G7290">
            <v>0</v>
          </cell>
        </row>
        <row r="7291">
          <cell r="G7291">
            <v>0</v>
          </cell>
        </row>
        <row r="7292">
          <cell r="G7292">
            <v>0</v>
          </cell>
        </row>
        <row r="7293">
          <cell r="G7293">
            <v>0</v>
          </cell>
        </row>
        <row r="7294">
          <cell r="G7294">
            <v>0</v>
          </cell>
        </row>
        <row r="7295">
          <cell r="G7295">
            <v>0</v>
          </cell>
        </row>
        <row r="7296">
          <cell r="G7296">
            <v>0</v>
          </cell>
        </row>
        <row r="7297">
          <cell r="G7297">
            <v>0</v>
          </cell>
        </row>
        <row r="7298">
          <cell r="G7298">
            <v>0</v>
          </cell>
        </row>
        <row r="7299">
          <cell r="G7299">
            <v>0</v>
          </cell>
        </row>
        <row r="7300">
          <cell r="G7300">
            <v>0</v>
          </cell>
        </row>
        <row r="7301">
          <cell r="G7301">
            <v>0</v>
          </cell>
        </row>
        <row r="7302">
          <cell r="G7302">
            <v>0</v>
          </cell>
        </row>
        <row r="7303">
          <cell r="G7303">
            <v>0</v>
          </cell>
        </row>
        <row r="7304">
          <cell r="G7304">
            <v>0</v>
          </cell>
        </row>
        <row r="7305">
          <cell r="G7305">
            <v>0</v>
          </cell>
        </row>
        <row r="7306">
          <cell r="G7306">
            <v>0</v>
          </cell>
        </row>
        <row r="7307">
          <cell r="G7307">
            <v>0</v>
          </cell>
        </row>
        <row r="7308">
          <cell r="G7308">
            <v>0</v>
          </cell>
        </row>
        <row r="7309">
          <cell r="G7309">
            <v>0</v>
          </cell>
        </row>
        <row r="7310">
          <cell r="G7310">
            <v>0</v>
          </cell>
        </row>
        <row r="7311">
          <cell r="G7311">
            <v>0</v>
          </cell>
        </row>
        <row r="7312">
          <cell r="G7312">
            <v>0</v>
          </cell>
        </row>
        <row r="7313">
          <cell r="G7313">
            <v>0</v>
          </cell>
        </row>
        <row r="7314">
          <cell r="G7314">
            <v>0</v>
          </cell>
        </row>
        <row r="7315">
          <cell r="G7315">
            <v>0</v>
          </cell>
        </row>
        <row r="7316">
          <cell r="G7316">
            <v>0</v>
          </cell>
        </row>
        <row r="7317">
          <cell r="G7317">
            <v>0</v>
          </cell>
        </row>
        <row r="7318">
          <cell r="G7318">
            <v>0</v>
          </cell>
        </row>
        <row r="7319">
          <cell r="G7319">
            <v>0</v>
          </cell>
        </row>
        <row r="7320">
          <cell r="G7320">
            <v>0</v>
          </cell>
        </row>
        <row r="7321">
          <cell r="G7321">
            <v>0</v>
          </cell>
        </row>
        <row r="7322">
          <cell r="G7322">
            <v>0</v>
          </cell>
        </row>
        <row r="7323">
          <cell r="G7323">
            <v>0</v>
          </cell>
        </row>
        <row r="7324">
          <cell r="G7324">
            <v>0</v>
          </cell>
        </row>
        <row r="7325">
          <cell r="G7325">
            <v>0</v>
          </cell>
        </row>
        <row r="7326">
          <cell r="G7326">
            <v>0</v>
          </cell>
        </row>
        <row r="7327">
          <cell r="G7327">
            <v>0</v>
          </cell>
        </row>
        <row r="7328">
          <cell r="G7328">
            <v>0</v>
          </cell>
        </row>
        <row r="7329">
          <cell r="G7329">
            <v>0</v>
          </cell>
        </row>
        <row r="7330">
          <cell r="G7330">
            <v>0</v>
          </cell>
        </row>
        <row r="7331">
          <cell r="G7331">
            <v>0</v>
          </cell>
        </row>
        <row r="7332">
          <cell r="G7332">
            <v>0</v>
          </cell>
        </row>
        <row r="7333">
          <cell r="G7333">
            <v>0</v>
          </cell>
        </row>
        <row r="7334">
          <cell r="G7334">
            <v>0</v>
          </cell>
        </row>
        <row r="7335">
          <cell r="G7335">
            <v>0</v>
          </cell>
        </row>
        <row r="7336">
          <cell r="G7336">
            <v>0</v>
          </cell>
        </row>
        <row r="7337">
          <cell r="G7337">
            <v>0</v>
          </cell>
        </row>
        <row r="7338">
          <cell r="G7338">
            <v>0</v>
          </cell>
        </row>
        <row r="7339">
          <cell r="G7339">
            <v>0</v>
          </cell>
        </row>
        <row r="7340">
          <cell r="G7340">
            <v>0</v>
          </cell>
        </row>
        <row r="7341">
          <cell r="G7341">
            <v>0</v>
          </cell>
        </row>
        <row r="7342">
          <cell r="G7342">
            <v>0</v>
          </cell>
        </row>
        <row r="7343">
          <cell r="G7343">
            <v>0</v>
          </cell>
        </row>
        <row r="7344">
          <cell r="G7344">
            <v>0</v>
          </cell>
        </row>
        <row r="7345">
          <cell r="G7345">
            <v>0</v>
          </cell>
        </row>
        <row r="7346">
          <cell r="G7346">
            <v>0</v>
          </cell>
        </row>
        <row r="7347">
          <cell r="G7347">
            <v>0</v>
          </cell>
        </row>
        <row r="7348">
          <cell r="G7348">
            <v>0</v>
          </cell>
        </row>
        <row r="7349">
          <cell r="G7349">
            <v>0</v>
          </cell>
        </row>
        <row r="7350">
          <cell r="G7350">
            <v>0</v>
          </cell>
        </row>
        <row r="7351">
          <cell r="G7351">
            <v>0</v>
          </cell>
        </row>
        <row r="7352">
          <cell r="G7352">
            <v>0</v>
          </cell>
        </row>
        <row r="7353">
          <cell r="G7353">
            <v>0</v>
          </cell>
        </row>
        <row r="7354">
          <cell r="G7354">
            <v>0</v>
          </cell>
        </row>
        <row r="7355">
          <cell r="G7355">
            <v>0</v>
          </cell>
        </row>
        <row r="7356">
          <cell r="G7356">
            <v>0</v>
          </cell>
        </row>
        <row r="7357">
          <cell r="G7357">
            <v>0</v>
          </cell>
        </row>
        <row r="7358">
          <cell r="G7358">
            <v>0</v>
          </cell>
        </row>
        <row r="7359">
          <cell r="G7359">
            <v>0</v>
          </cell>
        </row>
        <row r="7360">
          <cell r="G7360">
            <v>0</v>
          </cell>
        </row>
        <row r="7361">
          <cell r="G7361">
            <v>0</v>
          </cell>
        </row>
        <row r="7362">
          <cell r="G7362">
            <v>0</v>
          </cell>
        </row>
        <row r="7363">
          <cell r="G7363">
            <v>0</v>
          </cell>
        </row>
        <row r="7364">
          <cell r="G7364">
            <v>0</v>
          </cell>
        </row>
        <row r="7365">
          <cell r="G7365">
            <v>0</v>
          </cell>
        </row>
        <row r="7366">
          <cell r="G7366">
            <v>0</v>
          </cell>
        </row>
        <row r="7367">
          <cell r="G7367">
            <v>0</v>
          </cell>
        </row>
        <row r="7368">
          <cell r="G7368">
            <v>0</v>
          </cell>
        </row>
        <row r="7369">
          <cell r="G7369">
            <v>0</v>
          </cell>
        </row>
        <row r="7370">
          <cell r="G7370">
            <v>0</v>
          </cell>
        </row>
        <row r="7371">
          <cell r="G7371">
            <v>0</v>
          </cell>
        </row>
        <row r="7372">
          <cell r="G7372">
            <v>0</v>
          </cell>
        </row>
        <row r="7373">
          <cell r="G7373">
            <v>0</v>
          </cell>
        </row>
        <row r="7374">
          <cell r="G7374">
            <v>0</v>
          </cell>
        </row>
        <row r="7375">
          <cell r="G7375">
            <v>0</v>
          </cell>
        </row>
        <row r="7376">
          <cell r="G7376">
            <v>0</v>
          </cell>
        </row>
        <row r="7377">
          <cell r="G7377">
            <v>0</v>
          </cell>
        </row>
        <row r="7378">
          <cell r="G7378">
            <v>0</v>
          </cell>
        </row>
        <row r="7379">
          <cell r="G7379">
            <v>0</v>
          </cell>
        </row>
        <row r="7380">
          <cell r="G7380">
            <v>0</v>
          </cell>
        </row>
        <row r="7381">
          <cell r="G7381">
            <v>0</v>
          </cell>
        </row>
        <row r="7382">
          <cell r="G7382">
            <v>0</v>
          </cell>
        </row>
        <row r="7383">
          <cell r="G7383">
            <v>0</v>
          </cell>
        </row>
        <row r="7384">
          <cell r="G7384">
            <v>0</v>
          </cell>
        </row>
        <row r="7385">
          <cell r="G7385">
            <v>0</v>
          </cell>
        </row>
        <row r="7386">
          <cell r="G7386">
            <v>0</v>
          </cell>
        </row>
        <row r="7387">
          <cell r="G7387">
            <v>0</v>
          </cell>
        </row>
        <row r="7388">
          <cell r="G7388">
            <v>0</v>
          </cell>
        </row>
        <row r="7389">
          <cell r="G7389">
            <v>0</v>
          </cell>
        </row>
        <row r="7390">
          <cell r="G7390">
            <v>0</v>
          </cell>
        </row>
        <row r="7391">
          <cell r="G7391">
            <v>0</v>
          </cell>
        </row>
        <row r="7392">
          <cell r="G7392">
            <v>0</v>
          </cell>
        </row>
        <row r="7393">
          <cell r="G7393">
            <v>0</v>
          </cell>
        </row>
        <row r="7394">
          <cell r="G7394">
            <v>0</v>
          </cell>
        </row>
        <row r="7395">
          <cell r="G7395">
            <v>0</v>
          </cell>
        </row>
        <row r="7396">
          <cell r="G7396">
            <v>0</v>
          </cell>
        </row>
        <row r="7397">
          <cell r="G7397">
            <v>0</v>
          </cell>
        </row>
        <row r="7398">
          <cell r="G7398">
            <v>0</v>
          </cell>
        </row>
        <row r="7399">
          <cell r="G7399">
            <v>0</v>
          </cell>
        </row>
        <row r="7400">
          <cell r="G7400">
            <v>0</v>
          </cell>
        </row>
        <row r="7401">
          <cell r="G7401">
            <v>0</v>
          </cell>
        </row>
        <row r="7402">
          <cell r="G7402">
            <v>0</v>
          </cell>
        </row>
        <row r="7403">
          <cell r="G7403">
            <v>0</v>
          </cell>
        </row>
        <row r="7404">
          <cell r="G7404">
            <v>0</v>
          </cell>
        </row>
        <row r="7405">
          <cell r="G7405">
            <v>0</v>
          </cell>
        </row>
        <row r="7406">
          <cell r="G7406">
            <v>0</v>
          </cell>
        </row>
        <row r="7407">
          <cell r="G7407">
            <v>0</v>
          </cell>
        </row>
        <row r="7408">
          <cell r="G7408">
            <v>0</v>
          </cell>
        </row>
        <row r="7409">
          <cell r="G7409">
            <v>0</v>
          </cell>
        </row>
        <row r="7410">
          <cell r="G7410">
            <v>0</v>
          </cell>
        </row>
        <row r="7411">
          <cell r="G7411">
            <v>0</v>
          </cell>
        </row>
        <row r="7412">
          <cell r="G7412">
            <v>0</v>
          </cell>
        </row>
        <row r="7413">
          <cell r="G7413">
            <v>0</v>
          </cell>
        </row>
        <row r="7414">
          <cell r="G7414">
            <v>0</v>
          </cell>
        </row>
        <row r="7415">
          <cell r="G7415">
            <v>0</v>
          </cell>
        </row>
        <row r="7416">
          <cell r="G7416">
            <v>0</v>
          </cell>
        </row>
        <row r="7417">
          <cell r="G7417">
            <v>0</v>
          </cell>
        </row>
        <row r="7418">
          <cell r="G7418">
            <v>0</v>
          </cell>
        </row>
        <row r="7419">
          <cell r="G7419">
            <v>0</v>
          </cell>
        </row>
        <row r="7420">
          <cell r="G7420">
            <v>0</v>
          </cell>
        </row>
        <row r="7421">
          <cell r="G7421">
            <v>0</v>
          </cell>
        </row>
        <row r="7422">
          <cell r="G7422">
            <v>0</v>
          </cell>
        </row>
        <row r="7423">
          <cell r="G7423">
            <v>0</v>
          </cell>
        </row>
        <row r="7424">
          <cell r="G7424">
            <v>0</v>
          </cell>
        </row>
        <row r="7425">
          <cell r="G7425">
            <v>0</v>
          </cell>
        </row>
        <row r="7426">
          <cell r="G7426">
            <v>0</v>
          </cell>
        </row>
        <row r="7427">
          <cell r="G7427">
            <v>0</v>
          </cell>
        </row>
        <row r="7428">
          <cell r="G7428">
            <v>0</v>
          </cell>
        </row>
        <row r="7429">
          <cell r="G7429">
            <v>0</v>
          </cell>
        </row>
        <row r="7430">
          <cell r="G7430">
            <v>0</v>
          </cell>
        </row>
        <row r="7431">
          <cell r="G7431">
            <v>0</v>
          </cell>
        </row>
        <row r="7432">
          <cell r="G7432">
            <v>0</v>
          </cell>
        </row>
        <row r="7433">
          <cell r="G7433">
            <v>0</v>
          </cell>
        </row>
        <row r="7434">
          <cell r="G7434">
            <v>0</v>
          </cell>
        </row>
        <row r="7435">
          <cell r="G7435">
            <v>0</v>
          </cell>
        </row>
        <row r="7436">
          <cell r="G7436">
            <v>0</v>
          </cell>
        </row>
        <row r="7437">
          <cell r="G7437">
            <v>0</v>
          </cell>
        </row>
        <row r="7438">
          <cell r="G7438">
            <v>0</v>
          </cell>
        </row>
        <row r="7439">
          <cell r="G7439">
            <v>0</v>
          </cell>
        </row>
        <row r="7440">
          <cell r="G7440">
            <v>0</v>
          </cell>
        </row>
        <row r="7441">
          <cell r="G7441">
            <v>0</v>
          </cell>
        </row>
        <row r="7442">
          <cell r="G7442">
            <v>0</v>
          </cell>
        </row>
        <row r="7443">
          <cell r="G7443">
            <v>0</v>
          </cell>
        </row>
        <row r="7444">
          <cell r="G7444">
            <v>0</v>
          </cell>
        </row>
        <row r="7445">
          <cell r="G7445">
            <v>0</v>
          </cell>
        </row>
        <row r="7446">
          <cell r="G7446">
            <v>0</v>
          </cell>
        </row>
        <row r="7447">
          <cell r="G7447">
            <v>0</v>
          </cell>
        </row>
        <row r="7448">
          <cell r="G7448">
            <v>0</v>
          </cell>
        </row>
        <row r="7449">
          <cell r="G7449">
            <v>0</v>
          </cell>
        </row>
        <row r="7450">
          <cell r="G7450">
            <v>0</v>
          </cell>
        </row>
        <row r="7451">
          <cell r="G7451">
            <v>0</v>
          </cell>
        </row>
        <row r="7452">
          <cell r="G7452">
            <v>0</v>
          </cell>
        </row>
        <row r="7453">
          <cell r="G7453">
            <v>0</v>
          </cell>
        </row>
        <row r="7454">
          <cell r="G7454">
            <v>0</v>
          </cell>
        </row>
        <row r="7455">
          <cell r="G7455">
            <v>0</v>
          </cell>
        </row>
        <row r="7456">
          <cell r="G7456">
            <v>0</v>
          </cell>
        </row>
        <row r="7457">
          <cell r="G7457">
            <v>0</v>
          </cell>
        </row>
        <row r="7458">
          <cell r="G7458">
            <v>0</v>
          </cell>
        </row>
        <row r="7459">
          <cell r="G7459">
            <v>0</v>
          </cell>
        </row>
        <row r="7460">
          <cell r="G7460">
            <v>0</v>
          </cell>
        </row>
        <row r="7461">
          <cell r="G7461">
            <v>0</v>
          </cell>
        </row>
        <row r="7462">
          <cell r="G7462">
            <v>0</v>
          </cell>
        </row>
        <row r="7463">
          <cell r="G7463">
            <v>0</v>
          </cell>
        </row>
        <row r="7464">
          <cell r="G7464">
            <v>0</v>
          </cell>
        </row>
        <row r="7465">
          <cell r="G7465">
            <v>0</v>
          </cell>
        </row>
        <row r="7466">
          <cell r="G7466">
            <v>0</v>
          </cell>
        </row>
        <row r="7467">
          <cell r="G7467">
            <v>0</v>
          </cell>
        </row>
        <row r="7468">
          <cell r="G7468">
            <v>0</v>
          </cell>
        </row>
        <row r="7469">
          <cell r="G7469">
            <v>0</v>
          </cell>
        </row>
        <row r="7470">
          <cell r="G7470">
            <v>0</v>
          </cell>
        </row>
        <row r="7471">
          <cell r="G7471">
            <v>0</v>
          </cell>
        </row>
        <row r="7472">
          <cell r="G7472">
            <v>0</v>
          </cell>
        </row>
        <row r="7473">
          <cell r="G7473">
            <v>0</v>
          </cell>
        </row>
        <row r="7474">
          <cell r="G7474">
            <v>0</v>
          </cell>
        </row>
        <row r="7475">
          <cell r="G7475">
            <v>0</v>
          </cell>
        </row>
        <row r="7476">
          <cell r="G7476">
            <v>0</v>
          </cell>
        </row>
        <row r="7477">
          <cell r="G7477">
            <v>0</v>
          </cell>
        </row>
        <row r="7478">
          <cell r="G7478">
            <v>0</v>
          </cell>
        </row>
        <row r="7479">
          <cell r="G7479">
            <v>0</v>
          </cell>
        </row>
        <row r="7480">
          <cell r="G7480">
            <v>0</v>
          </cell>
        </row>
        <row r="7481">
          <cell r="G7481">
            <v>0</v>
          </cell>
        </row>
        <row r="7482">
          <cell r="G7482">
            <v>0</v>
          </cell>
        </row>
        <row r="7483">
          <cell r="G7483">
            <v>0</v>
          </cell>
        </row>
        <row r="7484">
          <cell r="G7484">
            <v>0</v>
          </cell>
        </row>
        <row r="7485">
          <cell r="G7485">
            <v>0</v>
          </cell>
        </row>
        <row r="7486">
          <cell r="G7486">
            <v>0</v>
          </cell>
        </row>
        <row r="7487">
          <cell r="G7487">
            <v>0</v>
          </cell>
        </row>
        <row r="7488">
          <cell r="G7488">
            <v>0</v>
          </cell>
        </row>
        <row r="7489">
          <cell r="G7489">
            <v>0</v>
          </cell>
        </row>
        <row r="7490">
          <cell r="G7490">
            <v>0</v>
          </cell>
        </row>
        <row r="7491">
          <cell r="G7491">
            <v>0</v>
          </cell>
        </row>
        <row r="7492">
          <cell r="G7492">
            <v>0</v>
          </cell>
        </row>
        <row r="7493">
          <cell r="G7493">
            <v>0</v>
          </cell>
        </row>
        <row r="7494">
          <cell r="G7494">
            <v>0</v>
          </cell>
        </row>
        <row r="7495">
          <cell r="G7495">
            <v>0</v>
          </cell>
        </row>
        <row r="7496">
          <cell r="G7496">
            <v>0</v>
          </cell>
        </row>
        <row r="7497">
          <cell r="G7497">
            <v>0</v>
          </cell>
        </row>
        <row r="7498">
          <cell r="G7498">
            <v>0</v>
          </cell>
        </row>
        <row r="7499">
          <cell r="G7499">
            <v>0</v>
          </cell>
        </row>
        <row r="7500">
          <cell r="G7500">
            <v>0</v>
          </cell>
        </row>
        <row r="7501">
          <cell r="G7501">
            <v>0</v>
          </cell>
        </row>
        <row r="7502">
          <cell r="G7502">
            <v>0</v>
          </cell>
        </row>
        <row r="7503">
          <cell r="G7503">
            <v>0</v>
          </cell>
        </row>
        <row r="7504">
          <cell r="G7504">
            <v>0</v>
          </cell>
        </row>
        <row r="7505">
          <cell r="G7505">
            <v>0</v>
          </cell>
        </row>
        <row r="7506">
          <cell r="G7506">
            <v>0</v>
          </cell>
        </row>
        <row r="7507">
          <cell r="G7507">
            <v>0</v>
          </cell>
        </row>
        <row r="7508">
          <cell r="G7508">
            <v>0</v>
          </cell>
        </row>
        <row r="7509">
          <cell r="G7509">
            <v>0</v>
          </cell>
        </row>
        <row r="7510">
          <cell r="G7510">
            <v>0</v>
          </cell>
        </row>
        <row r="7511">
          <cell r="G7511">
            <v>0</v>
          </cell>
        </row>
        <row r="7512">
          <cell r="G7512">
            <v>0</v>
          </cell>
        </row>
        <row r="7513">
          <cell r="G7513">
            <v>0</v>
          </cell>
        </row>
        <row r="7514">
          <cell r="G7514">
            <v>0</v>
          </cell>
        </row>
        <row r="7515">
          <cell r="G7515">
            <v>0</v>
          </cell>
        </row>
        <row r="7516">
          <cell r="G7516">
            <v>0</v>
          </cell>
        </row>
        <row r="7517">
          <cell r="G7517">
            <v>0</v>
          </cell>
        </row>
        <row r="7518">
          <cell r="G7518">
            <v>0</v>
          </cell>
        </row>
        <row r="7519">
          <cell r="G7519">
            <v>0</v>
          </cell>
        </row>
        <row r="7520">
          <cell r="G7520">
            <v>0</v>
          </cell>
        </row>
        <row r="7521">
          <cell r="G7521">
            <v>0</v>
          </cell>
        </row>
        <row r="7522">
          <cell r="G7522">
            <v>0</v>
          </cell>
        </row>
        <row r="7523">
          <cell r="G7523">
            <v>0</v>
          </cell>
        </row>
        <row r="7524">
          <cell r="G7524">
            <v>0</v>
          </cell>
        </row>
        <row r="7525">
          <cell r="G7525">
            <v>0</v>
          </cell>
        </row>
        <row r="7526">
          <cell r="G7526">
            <v>0</v>
          </cell>
        </row>
        <row r="7527">
          <cell r="G7527">
            <v>0</v>
          </cell>
        </row>
        <row r="7528">
          <cell r="G7528">
            <v>0</v>
          </cell>
        </row>
        <row r="7529">
          <cell r="G7529">
            <v>0</v>
          </cell>
        </row>
        <row r="7530">
          <cell r="G7530">
            <v>0</v>
          </cell>
        </row>
        <row r="7531">
          <cell r="G7531">
            <v>0</v>
          </cell>
        </row>
        <row r="7532">
          <cell r="G7532">
            <v>0</v>
          </cell>
        </row>
        <row r="7533">
          <cell r="G7533">
            <v>0</v>
          </cell>
        </row>
        <row r="7534">
          <cell r="G7534">
            <v>0</v>
          </cell>
        </row>
        <row r="7535">
          <cell r="G7535">
            <v>0</v>
          </cell>
        </row>
        <row r="7536">
          <cell r="G7536">
            <v>0</v>
          </cell>
        </row>
        <row r="7537">
          <cell r="G7537">
            <v>0</v>
          </cell>
        </row>
        <row r="7538">
          <cell r="G7538">
            <v>0</v>
          </cell>
        </row>
        <row r="7539">
          <cell r="G7539">
            <v>0</v>
          </cell>
        </row>
        <row r="7540">
          <cell r="G7540">
            <v>0</v>
          </cell>
        </row>
        <row r="7541">
          <cell r="G7541">
            <v>0</v>
          </cell>
        </row>
        <row r="7542">
          <cell r="G7542">
            <v>0</v>
          </cell>
        </row>
        <row r="7543">
          <cell r="G7543">
            <v>0</v>
          </cell>
        </row>
        <row r="7544">
          <cell r="G7544">
            <v>0</v>
          </cell>
        </row>
        <row r="7545">
          <cell r="G7545">
            <v>0</v>
          </cell>
        </row>
        <row r="7546">
          <cell r="G7546">
            <v>0</v>
          </cell>
        </row>
        <row r="7547">
          <cell r="G7547">
            <v>0</v>
          </cell>
        </row>
        <row r="7548">
          <cell r="G7548">
            <v>0</v>
          </cell>
        </row>
        <row r="7549">
          <cell r="G7549">
            <v>0</v>
          </cell>
        </row>
        <row r="7550">
          <cell r="G7550">
            <v>0</v>
          </cell>
        </row>
        <row r="7551">
          <cell r="G7551">
            <v>0</v>
          </cell>
        </row>
        <row r="7552">
          <cell r="G7552">
            <v>0</v>
          </cell>
        </row>
        <row r="7553">
          <cell r="G7553">
            <v>0</v>
          </cell>
        </row>
        <row r="7554">
          <cell r="G7554">
            <v>0</v>
          </cell>
        </row>
        <row r="7555">
          <cell r="G7555">
            <v>0</v>
          </cell>
        </row>
        <row r="7556">
          <cell r="G7556">
            <v>0</v>
          </cell>
        </row>
        <row r="7557">
          <cell r="G7557">
            <v>0</v>
          </cell>
        </row>
        <row r="7558">
          <cell r="G7558">
            <v>0</v>
          </cell>
        </row>
        <row r="7559">
          <cell r="G7559">
            <v>0</v>
          </cell>
        </row>
        <row r="7560">
          <cell r="G7560">
            <v>0</v>
          </cell>
        </row>
        <row r="7561">
          <cell r="G7561">
            <v>0</v>
          </cell>
        </row>
        <row r="7562">
          <cell r="G7562">
            <v>0</v>
          </cell>
        </row>
        <row r="7563">
          <cell r="G7563">
            <v>0</v>
          </cell>
        </row>
        <row r="7564">
          <cell r="G7564">
            <v>0</v>
          </cell>
        </row>
        <row r="7565">
          <cell r="G7565">
            <v>0</v>
          </cell>
        </row>
        <row r="7566">
          <cell r="G7566">
            <v>0</v>
          </cell>
        </row>
        <row r="7567">
          <cell r="G7567">
            <v>0</v>
          </cell>
        </row>
        <row r="7568">
          <cell r="G7568">
            <v>0</v>
          </cell>
        </row>
        <row r="7569">
          <cell r="G7569">
            <v>0</v>
          </cell>
        </row>
        <row r="7570">
          <cell r="G7570">
            <v>0</v>
          </cell>
        </row>
        <row r="7571">
          <cell r="G7571">
            <v>0</v>
          </cell>
        </row>
        <row r="7572">
          <cell r="G7572">
            <v>0</v>
          </cell>
        </row>
        <row r="7573">
          <cell r="G7573">
            <v>0</v>
          </cell>
        </row>
        <row r="7574">
          <cell r="G7574">
            <v>0</v>
          </cell>
        </row>
        <row r="7575">
          <cell r="G7575">
            <v>0</v>
          </cell>
        </row>
        <row r="7576">
          <cell r="G7576">
            <v>0</v>
          </cell>
        </row>
        <row r="7577">
          <cell r="G7577">
            <v>0</v>
          </cell>
        </row>
        <row r="7578">
          <cell r="G7578">
            <v>0</v>
          </cell>
        </row>
        <row r="7579">
          <cell r="G7579">
            <v>0</v>
          </cell>
        </row>
        <row r="7580">
          <cell r="G7580">
            <v>0</v>
          </cell>
        </row>
        <row r="7581">
          <cell r="G7581">
            <v>0</v>
          </cell>
        </row>
        <row r="7582">
          <cell r="G7582">
            <v>0</v>
          </cell>
        </row>
        <row r="7583">
          <cell r="G7583">
            <v>0</v>
          </cell>
        </row>
        <row r="7584">
          <cell r="G7584">
            <v>0</v>
          </cell>
        </row>
        <row r="7585">
          <cell r="G7585">
            <v>0</v>
          </cell>
        </row>
        <row r="7586">
          <cell r="G7586">
            <v>0</v>
          </cell>
        </row>
        <row r="7587">
          <cell r="G7587">
            <v>0</v>
          </cell>
        </row>
        <row r="7588">
          <cell r="G7588">
            <v>0</v>
          </cell>
        </row>
        <row r="7589">
          <cell r="G7589">
            <v>0</v>
          </cell>
        </row>
        <row r="7590">
          <cell r="G7590">
            <v>0</v>
          </cell>
        </row>
        <row r="7591">
          <cell r="G7591">
            <v>0</v>
          </cell>
        </row>
        <row r="7592">
          <cell r="G7592">
            <v>0</v>
          </cell>
        </row>
        <row r="7593">
          <cell r="G7593">
            <v>0</v>
          </cell>
        </row>
        <row r="7594">
          <cell r="G7594">
            <v>0</v>
          </cell>
        </row>
        <row r="7595">
          <cell r="G7595">
            <v>0</v>
          </cell>
        </row>
        <row r="7596">
          <cell r="G7596">
            <v>0</v>
          </cell>
        </row>
        <row r="7597">
          <cell r="G7597">
            <v>0</v>
          </cell>
        </row>
        <row r="7598">
          <cell r="G7598">
            <v>0</v>
          </cell>
        </row>
        <row r="7599">
          <cell r="G7599">
            <v>0</v>
          </cell>
        </row>
        <row r="7600">
          <cell r="G7600">
            <v>0</v>
          </cell>
        </row>
        <row r="7601">
          <cell r="G7601">
            <v>0</v>
          </cell>
        </row>
        <row r="7602">
          <cell r="G7602">
            <v>0</v>
          </cell>
        </row>
        <row r="7603">
          <cell r="G7603">
            <v>0</v>
          </cell>
        </row>
        <row r="7604">
          <cell r="G7604">
            <v>0</v>
          </cell>
        </row>
        <row r="7605">
          <cell r="G7605">
            <v>0</v>
          </cell>
        </row>
        <row r="7606">
          <cell r="G7606">
            <v>0</v>
          </cell>
        </row>
        <row r="7607">
          <cell r="G7607">
            <v>0</v>
          </cell>
        </row>
        <row r="7608">
          <cell r="G7608">
            <v>0</v>
          </cell>
        </row>
        <row r="7609">
          <cell r="G7609">
            <v>0</v>
          </cell>
        </row>
        <row r="7610">
          <cell r="G7610">
            <v>0</v>
          </cell>
        </row>
        <row r="7611">
          <cell r="G7611">
            <v>0</v>
          </cell>
        </row>
        <row r="7612">
          <cell r="G7612">
            <v>0</v>
          </cell>
        </row>
        <row r="7613">
          <cell r="G7613">
            <v>0</v>
          </cell>
        </row>
        <row r="7614">
          <cell r="G7614">
            <v>0</v>
          </cell>
        </row>
        <row r="7615">
          <cell r="G7615">
            <v>0</v>
          </cell>
        </row>
        <row r="7616">
          <cell r="G7616">
            <v>0</v>
          </cell>
        </row>
        <row r="7617">
          <cell r="G7617">
            <v>0</v>
          </cell>
        </row>
        <row r="7618">
          <cell r="G7618">
            <v>0</v>
          </cell>
        </row>
        <row r="7619">
          <cell r="G7619">
            <v>0</v>
          </cell>
        </row>
        <row r="7620">
          <cell r="G7620">
            <v>0</v>
          </cell>
        </row>
        <row r="7621">
          <cell r="G7621">
            <v>0</v>
          </cell>
        </row>
        <row r="7622">
          <cell r="G7622">
            <v>0</v>
          </cell>
        </row>
        <row r="7623">
          <cell r="G7623">
            <v>0</v>
          </cell>
        </row>
        <row r="7624">
          <cell r="G7624">
            <v>0</v>
          </cell>
        </row>
        <row r="7625">
          <cell r="G7625">
            <v>0</v>
          </cell>
        </row>
        <row r="7626">
          <cell r="G7626">
            <v>0</v>
          </cell>
        </row>
        <row r="7627">
          <cell r="G7627">
            <v>0</v>
          </cell>
        </row>
        <row r="7628">
          <cell r="G7628">
            <v>0</v>
          </cell>
        </row>
        <row r="7629">
          <cell r="G7629">
            <v>0</v>
          </cell>
        </row>
        <row r="7630">
          <cell r="G7630">
            <v>0</v>
          </cell>
        </row>
        <row r="7631">
          <cell r="G7631">
            <v>0</v>
          </cell>
        </row>
        <row r="7632">
          <cell r="G7632">
            <v>0</v>
          </cell>
        </row>
        <row r="7633">
          <cell r="G7633">
            <v>0</v>
          </cell>
        </row>
        <row r="7634">
          <cell r="G7634">
            <v>0</v>
          </cell>
        </row>
        <row r="7635">
          <cell r="G7635">
            <v>0</v>
          </cell>
        </row>
        <row r="7636">
          <cell r="G7636">
            <v>0</v>
          </cell>
        </row>
        <row r="7637">
          <cell r="G7637">
            <v>0</v>
          </cell>
        </row>
        <row r="7638">
          <cell r="G7638">
            <v>0</v>
          </cell>
        </row>
        <row r="7639">
          <cell r="G7639">
            <v>0</v>
          </cell>
        </row>
        <row r="7640">
          <cell r="G7640">
            <v>0</v>
          </cell>
        </row>
        <row r="7641">
          <cell r="G7641">
            <v>0</v>
          </cell>
        </row>
        <row r="7642">
          <cell r="G7642">
            <v>0</v>
          </cell>
        </row>
        <row r="7643">
          <cell r="G7643">
            <v>0</v>
          </cell>
        </row>
        <row r="7644">
          <cell r="G7644">
            <v>0</v>
          </cell>
        </row>
        <row r="7645">
          <cell r="G7645">
            <v>0</v>
          </cell>
        </row>
        <row r="7646">
          <cell r="G7646">
            <v>0</v>
          </cell>
        </row>
        <row r="7647">
          <cell r="G7647">
            <v>0</v>
          </cell>
        </row>
        <row r="7648">
          <cell r="G7648">
            <v>0</v>
          </cell>
        </row>
        <row r="7649">
          <cell r="G7649">
            <v>0</v>
          </cell>
        </row>
        <row r="7650">
          <cell r="G7650">
            <v>0</v>
          </cell>
        </row>
        <row r="7651">
          <cell r="G7651">
            <v>0</v>
          </cell>
        </row>
        <row r="7652">
          <cell r="G7652">
            <v>0</v>
          </cell>
        </row>
        <row r="7653">
          <cell r="G7653">
            <v>0</v>
          </cell>
        </row>
        <row r="7654">
          <cell r="G7654">
            <v>0</v>
          </cell>
        </row>
        <row r="7655">
          <cell r="G7655">
            <v>0</v>
          </cell>
        </row>
        <row r="7656">
          <cell r="G7656">
            <v>0</v>
          </cell>
        </row>
        <row r="7657">
          <cell r="G7657">
            <v>0</v>
          </cell>
        </row>
        <row r="7658">
          <cell r="G7658">
            <v>0</v>
          </cell>
        </row>
        <row r="7659">
          <cell r="G7659">
            <v>0</v>
          </cell>
        </row>
        <row r="7660">
          <cell r="G7660">
            <v>0</v>
          </cell>
        </row>
        <row r="7661">
          <cell r="G7661">
            <v>0</v>
          </cell>
        </row>
        <row r="7662">
          <cell r="G7662">
            <v>0</v>
          </cell>
        </row>
        <row r="7663">
          <cell r="G7663">
            <v>0</v>
          </cell>
        </row>
        <row r="7664">
          <cell r="G7664">
            <v>0</v>
          </cell>
        </row>
        <row r="7665">
          <cell r="G7665">
            <v>0</v>
          </cell>
        </row>
        <row r="7666">
          <cell r="G7666">
            <v>0</v>
          </cell>
        </row>
        <row r="7667">
          <cell r="G7667">
            <v>0</v>
          </cell>
        </row>
        <row r="7668">
          <cell r="G7668">
            <v>0</v>
          </cell>
        </row>
        <row r="7669">
          <cell r="G7669">
            <v>0</v>
          </cell>
        </row>
        <row r="7670">
          <cell r="G7670">
            <v>0</v>
          </cell>
        </row>
        <row r="7671">
          <cell r="G7671">
            <v>0</v>
          </cell>
        </row>
        <row r="7672">
          <cell r="G7672">
            <v>0</v>
          </cell>
        </row>
        <row r="7673">
          <cell r="G7673">
            <v>0</v>
          </cell>
        </row>
        <row r="7674">
          <cell r="G7674">
            <v>0</v>
          </cell>
        </row>
        <row r="7675">
          <cell r="G7675">
            <v>0</v>
          </cell>
        </row>
        <row r="7676">
          <cell r="G7676">
            <v>0</v>
          </cell>
        </row>
        <row r="7677">
          <cell r="G7677">
            <v>0</v>
          </cell>
        </row>
        <row r="7678">
          <cell r="G7678">
            <v>0</v>
          </cell>
        </row>
        <row r="7679">
          <cell r="G7679">
            <v>0</v>
          </cell>
        </row>
        <row r="7680">
          <cell r="G7680">
            <v>0</v>
          </cell>
        </row>
        <row r="7681">
          <cell r="G7681">
            <v>0</v>
          </cell>
        </row>
        <row r="7682">
          <cell r="G7682">
            <v>0</v>
          </cell>
        </row>
        <row r="7683">
          <cell r="G7683">
            <v>0</v>
          </cell>
        </row>
        <row r="7684">
          <cell r="G7684">
            <v>0</v>
          </cell>
        </row>
        <row r="7685">
          <cell r="G7685">
            <v>0</v>
          </cell>
        </row>
        <row r="7686">
          <cell r="G7686">
            <v>0</v>
          </cell>
        </row>
        <row r="7687">
          <cell r="G7687">
            <v>0</v>
          </cell>
        </row>
        <row r="7688">
          <cell r="G7688">
            <v>0</v>
          </cell>
        </row>
        <row r="7689">
          <cell r="G7689">
            <v>0</v>
          </cell>
        </row>
        <row r="7690">
          <cell r="G7690">
            <v>0</v>
          </cell>
        </row>
        <row r="7691">
          <cell r="G7691">
            <v>0</v>
          </cell>
        </row>
        <row r="7692">
          <cell r="G7692">
            <v>0</v>
          </cell>
        </row>
        <row r="7693">
          <cell r="G7693">
            <v>0</v>
          </cell>
        </row>
        <row r="7694">
          <cell r="G7694">
            <v>0</v>
          </cell>
        </row>
        <row r="7695">
          <cell r="G7695">
            <v>0</v>
          </cell>
        </row>
        <row r="7696">
          <cell r="G7696">
            <v>0</v>
          </cell>
        </row>
        <row r="7697">
          <cell r="G7697">
            <v>0</v>
          </cell>
        </row>
        <row r="7698">
          <cell r="G7698">
            <v>0</v>
          </cell>
        </row>
        <row r="7699">
          <cell r="G7699">
            <v>0</v>
          </cell>
        </row>
        <row r="7700">
          <cell r="G7700">
            <v>0</v>
          </cell>
        </row>
        <row r="7701">
          <cell r="G7701">
            <v>0</v>
          </cell>
        </row>
        <row r="7702">
          <cell r="G7702">
            <v>0</v>
          </cell>
        </row>
        <row r="7703">
          <cell r="G7703">
            <v>0</v>
          </cell>
        </row>
        <row r="7704">
          <cell r="G7704">
            <v>0</v>
          </cell>
        </row>
        <row r="7705">
          <cell r="G7705">
            <v>0</v>
          </cell>
        </row>
        <row r="7706">
          <cell r="G7706">
            <v>0</v>
          </cell>
        </row>
        <row r="7707">
          <cell r="G7707">
            <v>0</v>
          </cell>
        </row>
        <row r="7708">
          <cell r="G7708">
            <v>0</v>
          </cell>
        </row>
        <row r="7709">
          <cell r="G7709">
            <v>0</v>
          </cell>
        </row>
        <row r="7710">
          <cell r="G7710">
            <v>0</v>
          </cell>
        </row>
        <row r="7711">
          <cell r="G7711">
            <v>0</v>
          </cell>
        </row>
        <row r="7712">
          <cell r="G7712">
            <v>0</v>
          </cell>
        </row>
        <row r="7713">
          <cell r="G7713">
            <v>0</v>
          </cell>
        </row>
        <row r="7714">
          <cell r="G7714">
            <v>0</v>
          </cell>
        </row>
        <row r="7715">
          <cell r="G7715">
            <v>0</v>
          </cell>
        </row>
        <row r="7716">
          <cell r="G7716">
            <v>0</v>
          </cell>
        </row>
        <row r="7717">
          <cell r="G7717">
            <v>0</v>
          </cell>
        </row>
        <row r="7718">
          <cell r="G7718">
            <v>0</v>
          </cell>
        </row>
        <row r="7719">
          <cell r="G7719">
            <v>0</v>
          </cell>
        </row>
        <row r="7720">
          <cell r="G7720">
            <v>0</v>
          </cell>
        </row>
        <row r="7721">
          <cell r="G7721">
            <v>0</v>
          </cell>
        </row>
        <row r="7722">
          <cell r="G7722">
            <v>0</v>
          </cell>
        </row>
        <row r="7723">
          <cell r="G7723">
            <v>0</v>
          </cell>
        </row>
        <row r="7724">
          <cell r="G7724">
            <v>0</v>
          </cell>
        </row>
        <row r="7725">
          <cell r="G7725">
            <v>0</v>
          </cell>
        </row>
        <row r="7726">
          <cell r="G7726">
            <v>0</v>
          </cell>
        </row>
        <row r="7727">
          <cell r="G7727">
            <v>0</v>
          </cell>
        </row>
        <row r="7728">
          <cell r="G7728">
            <v>0</v>
          </cell>
        </row>
        <row r="7729">
          <cell r="G7729">
            <v>0</v>
          </cell>
        </row>
        <row r="7730">
          <cell r="G7730">
            <v>0</v>
          </cell>
        </row>
        <row r="7731">
          <cell r="G7731">
            <v>0</v>
          </cell>
        </row>
        <row r="7732">
          <cell r="G7732">
            <v>0</v>
          </cell>
        </row>
        <row r="7733">
          <cell r="G7733">
            <v>0</v>
          </cell>
        </row>
        <row r="7734">
          <cell r="G7734">
            <v>0</v>
          </cell>
        </row>
        <row r="7735">
          <cell r="G7735">
            <v>0</v>
          </cell>
        </row>
        <row r="7736">
          <cell r="G7736">
            <v>0</v>
          </cell>
        </row>
        <row r="7737">
          <cell r="G7737">
            <v>0</v>
          </cell>
        </row>
        <row r="7738">
          <cell r="G7738">
            <v>0</v>
          </cell>
        </row>
        <row r="7739">
          <cell r="G7739">
            <v>0</v>
          </cell>
        </row>
        <row r="7740">
          <cell r="G7740">
            <v>0</v>
          </cell>
        </row>
        <row r="7741">
          <cell r="G7741">
            <v>0</v>
          </cell>
        </row>
        <row r="7742">
          <cell r="G7742">
            <v>0</v>
          </cell>
        </row>
        <row r="7743">
          <cell r="G7743">
            <v>0</v>
          </cell>
        </row>
        <row r="7744">
          <cell r="G7744">
            <v>0</v>
          </cell>
        </row>
        <row r="7745">
          <cell r="G7745">
            <v>0</v>
          </cell>
        </row>
        <row r="7746">
          <cell r="G7746">
            <v>0</v>
          </cell>
        </row>
        <row r="7747">
          <cell r="G7747">
            <v>0</v>
          </cell>
        </row>
        <row r="7748">
          <cell r="G7748">
            <v>0</v>
          </cell>
        </row>
        <row r="7749">
          <cell r="G7749">
            <v>0</v>
          </cell>
        </row>
        <row r="7750">
          <cell r="G7750">
            <v>0</v>
          </cell>
        </row>
        <row r="7751">
          <cell r="G7751">
            <v>0</v>
          </cell>
        </row>
        <row r="7752">
          <cell r="G7752">
            <v>0</v>
          </cell>
        </row>
        <row r="7753">
          <cell r="G7753">
            <v>0</v>
          </cell>
        </row>
        <row r="7754">
          <cell r="G7754">
            <v>0</v>
          </cell>
        </row>
        <row r="7755">
          <cell r="G7755">
            <v>0</v>
          </cell>
        </row>
        <row r="7756">
          <cell r="G7756">
            <v>0</v>
          </cell>
        </row>
        <row r="7757">
          <cell r="G7757">
            <v>0</v>
          </cell>
        </row>
        <row r="7758">
          <cell r="G7758">
            <v>0</v>
          </cell>
        </row>
        <row r="7759">
          <cell r="G7759">
            <v>0</v>
          </cell>
        </row>
        <row r="7760">
          <cell r="G7760">
            <v>0</v>
          </cell>
        </row>
        <row r="7761">
          <cell r="G7761">
            <v>0</v>
          </cell>
        </row>
        <row r="7762">
          <cell r="G7762">
            <v>0</v>
          </cell>
        </row>
        <row r="7763">
          <cell r="G7763">
            <v>0</v>
          </cell>
        </row>
        <row r="7764">
          <cell r="G7764">
            <v>0</v>
          </cell>
        </row>
        <row r="7765">
          <cell r="G7765">
            <v>0</v>
          </cell>
        </row>
        <row r="7766">
          <cell r="G7766">
            <v>0</v>
          </cell>
        </row>
        <row r="7767">
          <cell r="G7767">
            <v>0</v>
          </cell>
        </row>
        <row r="7768">
          <cell r="G7768">
            <v>0</v>
          </cell>
        </row>
        <row r="7769">
          <cell r="G7769">
            <v>0</v>
          </cell>
        </row>
        <row r="7770">
          <cell r="G7770">
            <v>0</v>
          </cell>
        </row>
        <row r="7771">
          <cell r="G7771">
            <v>0</v>
          </cell>
        </row>
        <row r="7772">
          <cell r="G7772">
            <v>0</v>
          </cell>
        </row>
        <row r="7773">
          <cell r="G7773">
            <v>0</v>
          </cell>
        </row>
        <row r="7774">
          <cell r="G7774">
            <v>0</v>
          </cell>
        </row>
        <row r="7775">
          <cell r="G7775">
            <v>0</v>
          </cell>
        </row>
        <row r="7776">
          <cell r="G7776">
            <v>0</v>
          </cell>
        </row>
        <row r="7777">
          <cell r="G7777">
            <v>0</v>
          </cell>
        </row>
        <row r="7778">
          <cell r="G7778">
            <v>0</v>
          </cell>
        </row>
        <row r="7779">
          <cell r="G7779">
            <v>0</v>
          </cell>
        </row>
        <row r="7780">
          <cell r="G7780">
            <v>0</v>
          </cell>
        </row>
        <row r="7781">
          <cell r="G7781">
            <v>0</v>
          </cell>
        </row>
        <row r="7782">
          <cell r="G7782">
            <v>0</v>
          </cell>
        </row>
        <row r="7783">
          <cell r="G7783">
            <v>0</v>
          </cell>
        </row>
        <row r="7784">
          <cell r="G7784">
            <v>0</v>
          </cell>
        </row>
        <row r="7785">
          <cell r="G7785">
            <v>0</v>
          </cell>
        </row>
        <row r="7786">
          <cell r="G7786">
            <v>0</v>
          </cell>
        </row>
        <row r="7787">
          <cell r="G7787">
            <v>0</v>
          </cell>
        </row>
        <row r="7788">
          <cell r="G7788">
            <v>0</v>
          </cell>
        </row>
        <row r="7789">
          <cell r="G7789">
            <v>0</v>
          </cell>
        </row>
        <row r="7790">
          <cell r="G7790">
            <v>0</v>
          </cell>
        </row>
        <row r="7791">
          <cell r="G7791">
            <v>0</v>
          </cell>
        </row>
        <row r="7792">
          <cell r="G7792">
            <v>0</v>
          </cell>
        </row>
        <row r="7793">
          <cell r="G7793">
            <v>0</v>
          </cell>
        </row>
        <row r="7794">
          <cell r="G7794">
            <v>0</v>
          </cell>
        </row>
        <row r="7795">
          <cell r="G7795">
            <v>0</v>
          </cell>
        </row>
        <row r="7796">
          <cell r="G7796">
            <v>0</v>
          </cell>
        </row>
        <row r="7797">
          <cell r="G7797">
            <v>0</v>
          </cell>
        </row>
        <row r="7798">
          <cell r="G7798">
            <v>0</v>
          </cell>
        </row>
        <row r="7799">
          <cell r="G7799">
            <v>0</v>
          </cell>
        </row>
        <row r="7800">
          <cell r="G7800">
            <v>0</v>
          </cell>
        </row>
        <row r="7801">
          <cell r="G7801">
            <v>0</v>
          </cell>
        </row>
        <row r="7802">
          <cell r="G7802">
            <v>0</v>
          </cell>
        </row>
        <row r="7803">
          <cell r="G7803">
            <v>0</v>
          </cell>
        </row>
        <row r="7804">
          <cell r="G7804">
            <v>0</v>
          </cell>
        </row>
        <row r="7805">
          <cell r="G7805">
            <v>0</v>
          </cell>
        </row>
        <row r="7806">
          <cell r="G7806">
            <v>0</v>
          </cell>
        </row>
        <row r="7807">
          <cell r="G7807">
            <v>0</v>
          </cell>
        </row>
        <row r="7808">
          <cell r="G7808">
            <v>0</v>
          </cell>
        </row>
        <row r="7809">
          <cell r="G7809">
            <v>0</v>
          </cell>
        </row>
        <row r="7810">
          <cell r="G7810">
            <v>0</v>
          </cell>
        </row>
        <row r="7811">
          <cell r="G7811">
            <v>0</v>
          </cell>
        </row>
        <row r="7812">
          <cell r="G7812">
            <v>0</v>
          </cell>
        </row>
        <row r="7813">
          <cell r="G7813">
            <v>0</v>
          </cell>
        </row>
        <row r="7814">
          <cell r="G7814">
            <v>0</v>
          </cell>
        </row>
        <row r="7815">
          <cell r="G7815">
            <v>0</v>
          </cell>
        </row>
        <row r="7816">
          <cell r="G7816">
            <v>0</v>
          </cell>
        </row>
        <row r="7817">
          <cell r="G7817">
            <v>0</v>
          </cell>
        </row>
        <row r="7818">
          <cell r="G7818">
            <v>0</v>
          </cell>
        </row>
        <row r="7819">
          <cell r="G7819">
            <v>0</v>
          </cell>
        </row>
        <row r="7820">
          <cell r="G7820">
            <v>0</v>
          </cell>
        </row>
        <row r="7821">
          <cell r="G7821">
            <v>0</v>
          </cell>
        </row>
        <row r="7822">
          <cell r="G7822">
            <v>0</v>
          </cell>
        </row>
        <row r="7823">
          <cell r="G7823">
            <v>0</v>
          </cell>
        </row>
        <row r="7824">
          <cell r="G7824">
            <v>0</v>
          </cell>
        </row>
        <row r="7825">
          <cell r="G7825">
            <v>0</v>
          </cell>
        </row>
        <row r="7826">
          <cell r="G7826">
            <v>0</v>
          </cell>
        </row>
        <row r="7827">
          <cell r="G7827">
            <v>0</v>
          </cell>
        </row>
        <row r="7828">
          <cell r="G7828">
            <v>0</v>
          </cell>
        </row>
        <row r="7829">
          <cell r="G7829">
            <v>0</v>
          </cell>
        </row>
        <row r="7830">
          <cell r="G7830">
            <v>0</v>
          </cell>
        </row>
        <row r="7831">
          <cell r="G7831">
            <v>0</v>
          </cell>
        </row>
        <row r="7832">
          <cell r="G7832">
            <v>0</v>
          </cell>
        </row>
        <row r="7833">
          <cell r="G7833">
            <v>0</v>
          </cell>
        </row>
        <row r="7834">
          <cell r="G7834">
            <v>0</v>
          </cell>
        </row>
        <row r="7835">
          <cell r="G7835">
            <v>0</v>
          </cell>
        </row>
        <row r="7836">
          <cell r="G7836">
            <v>0</v>
          </cell>
        </row>
        <row r="7837">
          <cell r="G7837">
            <v>0</v>
          </cell>
        </row>
        <row r="7838">
          <cell r="G7838">
            <v>0</v>
          </cell>
        </row>
        <row r="7839">
          <cell r="G7839">
            <v>0</v>
          </cell>
        </row>
        <row r="7840">
          <cell r="G7840">
            <v>0</v>
          </cell>
        </row>
        <row r="7841">
          <cell r="G7841">
            <v>0</v>
          </cell>
        </row>
        <row r="7842">
          <cell r="G7842">
            <v>0</v>
          </cell>
        </row>
        <row r="7843">
          <cell r="G7843">
            <v>0</v>
          </cell>
        </row>
        <row r="7844">
          <cell r="G7844">
            <v>0</v>
          </cell>
        </row>
        <row r="7845">
          <cell r="G7845">
            <v>0</v>
          </cell>
        </row>
        <row r="7846">
          <cell r="G7846">
            <v>0</v>
          </cell>
        </row>
        <row r="7847">
          <cell r="G7847">
            <v>0</v>
          </cell>
        </row>
        <row r="7848">
          <cell r="G7848">
            <v>0</v>
          </cell>
        </row>
        <row r="7849">
          <cell r="G7849">
            <v>0</v>
          </cell>
        </row>
        <row r="7850">
          <cell r="G7850">
            <v>0</v>
          </cell>
        </row>
        <row r="7851">
          <cell r="G7851">
            <v>0</v>
          </cell>
        </row>
        <row r="7852">
          <cell r="G7852">
            <v>0</v>
          </cell>
        </row>
        <row r="7853">
          <cell r="G7853">
            <v>0</v>
          </cell>
        </row>
        <row r="7854">
          <cell r="G7854">
            <v>0</v>
          </cell>
        </row>
        <row r="7855">
          <cell r="G7855">
            <v>0</v>
          </cell>
        </row>
        <row r="7856">
          <cell r="G7856">
            <v>0</v>
          </cell>
        </row>
        <row r="7857">
          <cell r="G7857">
            <v>0</v>
          </cell>
        </row>
        <row r="7858">
          <cell r="G7858">
            <v>0</v>
          </cell>
        </row>
        <row r="7859">
          <cell r="G7859">
            <v>0</v>
          </cell>
        </row>
        <row r="7860">
          <cell r="G7860">
            <v>0</v>
          </cell>
        </row>
        <row r="7861">
          <cell r="G7861">
            <v>0</v>
          </cell>
        </row>
        <row r="7862">
          <cell r="G7862">
            <v>0</v>
          </cell>
        </row>
        <row r="7863">
          <cell r="G7863">
            <v>0</v>
          </cell>
        </row>
        <row r="7864">
          <cell r="G7864">
            <v>0</v>
          </cell>
        </row>
        <row r="7865">
          <cell r="G7865">
            <v>0</v>
          </cell>
        </row>
        <row r="7866">
          <cell r="G7866">
            <v>0</v>
          </cell>
        </row>
        <row r="7867">
          <cell r="G7867">
            <v>0</v>
          </cell>
        </row>
        <row r="7868">
          <cell r="G7868">
            <v>0</v>
          </cell>
        </row>
        <row r="7869">
          <cell r="G7869">
            <v>0</v>
          </cell>
        </row>
        <row r="7870">
          <cell r="G7870">
            <v>0</v>
          </cell>
        </row>
        <row r="7871">
          <cell r="G7871">
            <v>0</v>
          </cell>
        </row>
        <row r="7872">
          <cell r="G7872">
            <v>0</v>
          </cell>
        </row>
        <row r="7873">
          <cell r="G7873">
            <v>0</v>
          </cell>
        </row>
        <row r="7874">
          <cell r="G7874">
            <v>0</v>
          </cell>
        </row>
        <row r="7875">
          <cell r="G7875">
            <v>0</v>
          </cell>
        </row>
        <row r="7876">
          <cell r="G7876">
            <v>0</v>
          </cell>
        </row>
        <row r="7877">
          <cell r="G7877">
            <v>0</v>
          </cell>
        </row>
        <row r="7878">
          <cell r="G7878">
            <v>0</v>
          </cell>
        </row>
        <row r="7879">
          <cell r="G7879">
            <v>0</v>
          </cell>
        </row>
        <row r="7880">
          <cell r="G7880">
            <v>0</v>
          </cell>
        </row>
        <row r="7881">
          <cell r="G7881">
            <v>0</v>
          </cell>
        </row>
        <row r="7882">
          <cell r="G7882">
            <v>0</v>
          </cell>
        </row>
        <row r="7883">
          <cell r="G7883">
            <v>0</v>
          </cell>
        </row>
        <row r="7884">
          <cell r="G7884">
            <v>0</v>
          </cell>
        </row>
        <row r="7885">
          <cell r="G7885">
            <v>0</v>
          </cell>
        </row>
        <row r="7886">
          <cell r="G7886">
            <v>0</v>
          </cell>
        </row>
        <row r="7887">
          <cell r="G7887">
            <v>0</v>
          </cell>
        </row>
        <row r="7888">
          <cell r="G7888">
            <v>0</v>
          </cell>
        </row>
        <row r="7889">
          <cell r="G7889">
            <v>0</v>
          </cell>
        </row>
        <row r="7890">
          <cell r="G7890">
            <v>0</v>
          </cell>
        </row>
        <row r="7891">
          <cell r="G7891">
            <v>0</v>
          </cell>
        </row>
        <row r="7892">
          <cell r="G7892">
            <v>0</v>
          </cell>
        </row>
        <row r="7893">
          <cell r="G7893">
            <v>0</v>
          </cell>
        </row>
        <row r="7894">
          <cell r="G7894">
            <v>0</v>
          </cell>
        </row>
        <row r="7895">
          <cell r="G7895">
            <v>0</v>
          </cell>
        </row>
        <row r="7896">
          <cell r="G7896">
            <v>0</v>
          </cell>
        </row>
        <row r="7897">
          <cell r="G7897">
            <v>0</v>
          </cell>
        </row>
        <row r="7898">
          <cell r="G7898">
            <v>0</v>
          </cell>
        </row>
        <row r="7899">
          <cell r="G7899">
            <v>0</v>
          </cell>
        </row>
        <row r="7900">
          <cell r="G7900">
            <v>0</v>
          </cell>
        </row>
        <row r="7901">
          <cell r="G7901">
            <v>0</v>
          </cell>
        </row>
        <row r="7902">
          <cell r="G7902">
            <v>0</v>
          </cell>
        </row>
        <row r="7903">
          <cell r="G7903">
            <v>0</v>
          </cell>
        </row>
        <row r="7904">
          <cell r="G7904">
            <v>0</v>
          </cell>
        </row>
        <row r="7905">
          <cell r="G7905">
            <v>0</v>
          </cell>
        </row>
        <row r="7906">
          <cell r="G7906">
            <v>0</v>
          </cell>
        </row>
        <row r="7907">
          <cell r="G7907">
            <v>0</v>
          </cell>
        </row>
        <row r="7908">
          <cell r="G7908">
            <v>0</v>
          </cell>
        </row>
        <row r="7909">
          <cell r="G7909">
            <v>0</v>
          </cell>
        </row>
        <row r="7910">
          <cell r="G7910">
            <v>0</v>
          </cell>
        </row>
        <row r="7911">
          <cell r="G7911">
            <v>0</v>
          </cell>
        </row>
        <row r="7912">
          <cell r="G7912">
            <v>0</v>
          </cell>
        </row>
        <row r="7913">
          <cell r="G7913">
            <v>0</v>
          </cell>
        </row>
        <row r="7914">
          <cell r="G7914">
            <v>0</v>
          </cell>
        </row>
        <row r="7915">
          <cell r="G7915">
            <v>0</v>
          </cell>
        </row>
        <row r="7916">
          <cell r="G7916">
            <v>0</v>
          </cell>
        </row>
        <row r="7917">
          <cell r="G7917">
            <v>0</v>
          </cell>
        </row>
        <row r="7918">
          <cell r="G7918">
            <v>0</v>
          </cell>
        </row>
        <row r="7919">
          <cell r="G7919">
            <v>0</v>
          </cell>
        </row>
        <row r="7920">
          <cell r="G7920">
            <v>0</v>
          </cell>
        </row>
        <row r="7921">
          <cell r="G7921">
            <v>0</v>
          </cell>
        </row>
        <row r="7922">
          <cell r="G7922">
            <v>0</v>
          </cell>
        </row>
        <row r="7923">
          <cell r="G7923">
            <v>0</v>
          </cell>
        </row>
        <row r="7924">
          <cell r="G7924">
            <v>0</v>
          </cell>
        </row>
        <row r="7925">
          <cell r="G7925">
            <v>0</v>
          </cell>
        </row>
        <row r="7926">
          <cell r="G7926">
            <v>0</v>
          </cell>
        </row>
        <row r="7927">
          <cell r="G7927">
            <v>0</v>
          </cell>
        </row>
        <row r="7928">
          <cell r="G7928">
            <v>0</v>
          </cell>
        </row>
        <row r="7929">
          <cell r="G7929">
            <v>0</v>
          </cell>
        </row>
        <row r="7930">
          <cell r="G7930">
            <v>0</v>
          </cell>
        </row>
        <row r="7931">
          <cell r="G7931">
            <v>0</v>
          </cell>
        </row>
        <row r="7932">
          <cell r="G7932">
            <v>0</v>
          </cell>
        </row>
        <row r="7933">
          <cell r="G7933">
            <v>0</v>
          </cell>
        </row>
        <row r="7934">
          <cell r="G7934">
            <v>0</v>
          </cell>
        </row>
        <row r="7935">
          <cell r="G7935">
            <v>0</v>
          </cell>
        </row>
        <row r="7936">
          <cell r="G7936">
            <v>0</v>
          </cell>
        </row>
        <row r="7937">
          <cell r="G7937">
            <v>0</v>
          </cell>
        </row>
        <row r="7938">
          <cell r="G7938">
            <v>0</v>
          </cell>
        </row>
        <row r="7939">
          <cell r="G7939">
            <v>0</v>
          </cell>
        </row>
        <row r="7940">
          <cell r="G7940">
            <v>0</v>
          </cell>
        </row>
        <row r="7941">
          <cell r="G7941">
            <v>0</v>
          </cell>
        </row>
        <row r="7942">
          <cell r="G7942">
            <v>0</v>
          </cell>
        </row>
        <row r="7943">
          <cell r="G7943">
            <v>0</v>
          </cell>
        </row>
        <row r="7944">
          <cell r="G7944">
            <v>0</v>
          </cell>
        </row>
        <row r="7945">
          <cell r="G7945">
            <v>0</v>
          </cell>
        </row>
        <row r="7946">
          <cell r="G7946">
            <v>0</v>
          </cell>
        </row>
        <row r="7947">
          <cell r="G7947">
            <v>0</v>
          </cell>
        </row>
        <row r="7948">
          <cell r="G7948">
            <v>0</v>
          </cell>
        </row>
        <row r="7949">
          <cell r="G7949">
            <v>0</v>
          </cell>
        </row>
        <row r="7950">
          <cell r="G7950">
            <v>0</v>
          </cell>
        </row>
        <row r="7951">
          <cell r="G7951">
            <v>0</v>
          </cell>
        </row>
        <row r="7952">
          <cell r="G7952">
            <v>0</v>
          </cell>
        </row>
        <row r="7953">
          <cell r="G7953">
            <v>0</v>
          </cell>
        </row>
        <row r="7954">
          <cell r="G7954">
            <v>0</v>
          </cell>
        </row>
        <row r="7955">
          <cell r="G7955">
            <v>0</v>
          </cell>
        </row>
        <row r="7956">
          <cell r="G7956">
            <v>0</v>
          </cell>
        </row>
        <row r="7957">
          <cell r="G7957">
            <v>0</v>
          </cell>
        </row>
        <row r="7958">
          <cell r="G7958">
            <v>0</v>
          </cell>
        </row>
        <row r="7959">
          <cell r="G7959">
            <v>0</v>
          </cell>
        </row>
        <row r="7960">
          <cell r="G7960">
            <v>0</v>
          </cell>
        </row>
        <row r="7961">
          <cell r="G7961">
            <v>0</v>
          </cell>
        </row>
        <row r="7962">
          <cell r="G7962">
            <v>0</v>
          </cell>
        </row>
        <row r="7963">
          <cell r="G7963">
            <v>0</v>
          </cell>
        </row>
        <row r="7964">
          <cell r="G7964">
            <v>0</v>
          </cell>
        </row>
        <row r="7965">
          <cell r="G7965">
            <v>0</v>
          </cell>
        </row>
        <row r="7966">
          <cell r="G7966">
            <v>0</v>
          </cell>
        </row>
        <row r="7967">
          <cell r="G7967">
            <v>0</v>
          </cell>
        </row>
        <row r="7968">
          <cell r="G7968">
            <v>0</v>
          </cell>
        </row>
        <row r="7969">
          <cell r="G7969">
            <v>0</v>
          </cell>
        </row>
        <row r="7970">
          <cell r="G7970">
            <v>0</v>
          </cell>
        </row>
        <row r="7971">
          <cell r="G7971">
            <v>0</v>
          </cell>
        </row>
        <row r="7972">
          <cell r="G7972">
            <v>0</v>
          </cell>
        </row>
        <row r="7973">
          <cell r="G7973">
            <v>0</v>
          </cell>
        </row>
        <row r="7974">
          <cell r="G7974">
            <v>0</v>
          </cell>
        </row>
        <row r="7975">
          <cell r="G7975">
            <v>0</v>
          </cell>
        </row>
        <row r="7976">
          <cell r="G7976">
            <v>0</v>
          </cell>
        </row>
        <row r="7977">
          <cell r="G7977">
            <v>0</v>
          </cell>
        </row>
        <row r="7978">
          <cell r="G7978">
            <v>0</v>
          </cell>
        </row>
        <row r="7979">
          <cell r="G7979">
            <v>0</v>
          </cell>
        </row>
        <row r="7980">
          <cell r="G7980">
            <v>0</v>
          </cell>
        </row>
        <row r="7981">
          <cell r="G7981">
            <v>0</v>
          </cell>
        </row>
        <row r="7982">
          <cell r="G7982">
            <v>0</v>
          </cell>
        </row>
        <row r="7983">
          <cell r="G7983">
            <v>0</v>
          </cell>
        </row>
        <row r="7984">
          <cell r="G7984">
            <v>0</v>
          </cell>
        </row>
        <row r="7985">
          <cell r="G7985">
            <v>0</v>
          </cell>
        </row>
        <row r="7986">
          <cell r="G7986">
            <v>0</v>
          </cell>
        </row>
        <row r="7987">
          <cell r="G7987">
            <v>0</v>
          </cell>
        </row>
        <row r="7988">
          <cell r="G7988">
            <v>0</v>
          </cell>
        </row>
        <row r="7989">
          <cell r="G7989">
            <v>0</v>
          </cell>
        </row>
        <row r="7990">
          <cell r="G7990">
            <v>0</v>
          </cell>
        </row>
        <row r="7991">
          <cell r="G7991">
            <v>0</v>
          </cell>
        </row>
        <row r="7992">
          <cell r="G7992">
            <v>0</v>
          </cell>
        </row>
        <row r="7993">
          <cell r="G7993">
            <v>0</v>
          </cell>
        </row>
        <row r="7994">
          <cell r="G7994">
            <v>0</v>
          </cell>
        </row>
        <row r="7995">
          <cell r="G7995">
            <v>0</v>
          </cell>
        </row>
        <row r="7996">
          <cell r="G7996">
            <v>0</v>
          </cell>
        </row>
        <row r="7997">
          <cell r="G7997">
            <v>0</v>
          </cell>
        </row>
        <row r="7998">
          <cell r="G7998">
            <v>0</v>
          </cell>
        </row>
        <row r="7999">
          <cell r="G7999">
            <v>0</v>
          </cell>
        </row>
        <row r="8000">
          <cell r="G8000">
            <v>0</v>
          </cell>
        </row>
        <row r="8001">
          <cell r="G8001">
            <v>0</v>
          </cell>
        </row>
        <row r="8002">
          <cell r="G8002">
            <v>0</v>
          </cell>
        </row>
        <row r="8003">
          <cell r="G8003">
            <v>0</v>
          </cell>
        </row>
        <row r="8004">
          <cell r="G8004">
            <v>0</v>
          </cell>
        </row>
        <row r="8005">
          <cell r="G8005">
            <v>0</v>
          </cell>
        </row>
        <row r="8006">
          <cell r="G8006">
            <v>0</v>
          </cell>
        </row>
        <row r="8007">
          <cell r="G8007">
            <v>0</v>
          </cell>
        </row>
        <row r="8008">
          <cell r="G8008">
            <v>0</v>
          </cell>
        </row>
        <row r="8009">
          <cell r="G8009">
            <v>0</v>
          </cell>
        </row>
        <row r="8010">
          <cell r="G8010">
            <v>0</v>
          </cell>
        </row>
        <row r="8011">
          <cell r="G8011">
            <v>0</v>
          </cell>
        </row>
        <row r="8012">
          <cell r="G8012">
            <v>0</v>
          </cell>
        </row>
        <row r="8013">
          <cell r="G8013">
            <v>0</v>
          </cell>
        </row>
        <row r="8014">
          <cell r="G8014">
            <v>0</v>
          </cell>
        </row>
        <row r="8015">
          <cell r="G8015">
            <v>0</v>
          </cell>
        </row>
        <row r="8016">
          <cell r="G8016">
            <v>0</v>
          </cell>
        </row>
        <row r="8017">
          <cell r="G8017">
            <v>0</v>
          </cell>
        </row>
        <row r="8018">
          <cell r="G8018">
            <v>0</v>
          </cell>
        </row>
        <row r="8019">
          <cell r="G8019">
            <v>0</v>
          </cell>
        </row>
        <row r="8020">
          <cell r="G8020">
            <v>0</v>
          </cell>
        </row>
        <row r="8021">
          <cell r="G8021">
            <v>0</v>
          </cell>
        </row>
        <row r="8022">
          <cell r="G8022">
            <v>0</v>
          </cell>
        </row>
        <row r="8023">
          <cell r="G8023">
            <v>0</v>
          </cell>
        </row>
        <row r="8024">
          <cell r="G8024">
            <v>0</v>
          </cell>
        </row>
        <row r="8025">
          <cell r="G8025">
            <v>0</v>
          </cell>
        </row>
        <row r="8026">
          <cell r="G8026">
            <v>0</v>
          </cell>
        </row>
        <row r="8027">
          <cell r="G8027">
            <v>0</v>
          </cell>
        </row>
        <row r="8028">
          <cell r="G8028">
            <v>0</v>
          </cell>
        </row>
        <row r="8029">
          <cell r="G8029">
            <v>0</v>
          </cell>
        </row>
        <row r="8030">
          <cell r="G8030">
            <v>0</v>
          </cell>
        </row>
        <row r="8031">
          <cell r="G8031">
            <v>0</v>
          </cell>
        </row>
        <row r="8032">
          <cell r="G8032">
            <v>0</v>
          </cell>
        </row>
        <row r="8033">
          <cell r="G8033">
            <v>0</v>
          </cell>
        </row>
        <row r="8034">
          <cell r="G8034">
            <v>0</v>
          </cell>
        </row>
        <row r="8035">
          <cell r="G8035">
            <v>0</v>
          </cell>
        </row>
        <row r="8036">
          <cell r="G8036">
            <v>0</v>
          </cell>
        </row>
        <row r="8037">
          <cell r="G8037">
            <v>0</v>
          </cell>
        </row>
        <row r="8038">
          <cell r="G8038">
            <v>0</v>
          </cell>
        </row>
        <row r="8039">
          <cell r="G8039">
            <v>0</v>
          </cell>
        </row>
        <row r="8040">
          <cell r="G8040">
            <v>0</v>
          </cell>
        </row>
        <row r="8041">
          <cell r="G8041">
            <v>0</v>
          </cell>
        </row>
        <row r="8042">
          <cell r="G8042">
            <v>0</v>
          </cell>
        </row>
        <row r="8043">
          <cell r="G8043">
            <v>0</v>
          </cell>
        </row>
        <row r="8044">
          <cell r="G8044">
            <v>0</v>
          </cell>
        </row>
        <row r="8045">
          <cell r="G8045">
            <v>0</v>
          </cell>
        </row>
        <row r="8046">
          <cell r="G8046">
            <v>0</v>
          </cell>
        </row>
        <row r="8047">
          <cell r="G8047">
            <v>0</v>
          </cell>
        </row>
        <row r="8048">
          <cell r="G8048">
            <v>0</v>
          </cell>
        </row>
        <row r="8049">
          <cell r="G8049">
            <v>0</v>
          </cell>
        </row>
        <row r="8050">
          <cell r="G8050">
            <v>0</v>
          </cell>
        </row>
        <row r="8051">
          <cell r="G8051">
            <v>0</v>
          </cell>
        </row>
        <row r="8052">
          <cell r="G8052">
            <v>0</v>
          </cell>
        </row>
        <row r="8053">
          <cell r="G8053">
            <v>0</v>
          </cell>
        </row>
        <row r="8054">
          <cell r="G8054">
            <v>0</v>
          </cell>
        </row>
        <row r="8055">
          <cell r="G8055">
            <v>0</v>
          </cell>
        </row>
        <row r="8056">
          <cell r="G8056">
            <v>0</v>
          </cell>
        </row>
        <row r="8057">
          <cell r="G8057">
            <v>0</v>
          </cell>
        </row>
        <row r="8058">
          <cell r="G8058">
            <v>0</v>
          </cell>
        </row>
        <row r="8059">
          <cell r="G8059">
            <v>0</v>
          </cell>
        </row>
        <row r="8060">
          <cell r="G8060">
            <v>0</v>
          </cell>
        </row>
        <row r="8061">
          <cell r="G8061">
            <v>0</v>
          </cell>
        </row>
        <row r="8062">
          <cell r="G8062">
            <v>0</v>
          </cell>
        </row>
        <row r="8063">
          <cell r="G8063">
            <v>0</v>
          </cell>
        </row>
        <row r="8064">
          <cell r="G8064">
            <v>0</v>
          </cell>
        </row>
        <row r="8065">
          <cell r="G8065">
            <v>0</v>
          </cell>
        </row>
        <row r="8066">
          <cell r="G8066">
            <v>0</v>
          </cell>
        </row>
        <row r="8067">
          <cell r="G8067">
            <v>0</v>
          </cell>
        </row>
        <row r="8068">
          <cell r="G8068">
            <v>0</v>
          </cell>
        </row>
        <row r="8069">
          <cell r="G8069">
            <v>0</v>
          </cell>
        </row>
        <row r="8070">
          <cell r="G8070">
            <v>0</v>
          </cell>
        </row>
        <row r="8071">
          <cell r="G8071">
            <v>0</v>
          </cell>
        </row>
        <row r="8072">
          <cell r="G8072">
            <v>0</v>
          </cell>
        </row>
        <row r="8073">
          <cell r="G8073">
            <v>0</v>
          </cell>
        </row>
        <row r="8074">
          <cell r="G8074">
            <v>0</v>
          </cell>
        </row>
        <row r="8075">
          <cell r="G8075">
            <v>0</v>
          </cell>
        </row>
        <row r="8076">
          <cell r="G8076">
            <v>0</v>
          </cell>
        </row>
        <row r="8077">
          <cell r="G8077">
            <v>0</v>
          </cell>
        </row>
        <row r="8078">
          <cell r="G8078">
            <v>0</v>
          </cell>
        </row>
        <row r="8079">
          <cell r="G8079">
            <v>0</v>
          </cell>
        </row>
        <row r="8080">
          <cell r="G8080">
            <v>0</v>
          </cell>
        </row>
        <row r="8081">
          <cell r="G8081">
            <v>0</v>
          </cell>
        </row>
        <row r="8082">
          <cell r="G8082">
            <v>0</v>
          </cell>
        </row>
        <row r="8083">
          <cell r="G8083">
            <v>0</v>
          </cell>
        </row>
        <row r="8084">
          <cell r="G8084">
            <v>0</v>
          </cell>
        </row>
        <row r="8085">
          <cell r="G8085">
            <v>0</v>
          </cell>
        </row>
        <row r="8086">
          <cell r="G8086">
            <v>0</v>
          </cell>
        </row>
        <row r="8087">
          <cell r="G8087">
            <v>0</v>
          </cell>
        </row>
        <row r="8088">
          <cell r="G8088">
            <v>0</v>
          </cell>
        </row>
        <row r="8089">
          <cell r="G8089">
            <v>0</v>
          </cell>
        </row>
        <row r="8090">
          <cell r="G8090">
            <v>0</v>
          </cell>
        </row>
        <row r="8091">
          <cell r="G8091">
            <v>0</v>
          </cell>
        </row>
        <row r="8092">
          <cell r="G8092">
            <v>0</v>
          </cell>
        </row>
        <row r="8093">
          <cell r="G8093">
            <v>0</v>
          </cell>
        </row>
        <row r="8094">
          <cell r="G8094">
            <v>0</v>
          </cell>
        </row>
        <row r="8095">
          <cell r="G8095">
            <v>0</v>
          </cell>
        </row>
        <row r="8096">
          <cell r="G8096">
            <v>0</v>
          </cell>
        </row>
        <row r="8097">
          <cell r="G8097">
            <v>0</v>
          </cell>
        </row>
        <row r="8098">
          <cell r="G8098">
            <v>0</v>
          </cell>
        </row>
        <row r="8099">
          <cell r="G8099">
            <v>0</v>
          </cell>
        </row>
        <row r="8100">
          <cell r="G8100">
            <v>0</v>
          </cell>
        </row>
        <row r="8101">
          <cell r="G8101">
            <v>0</v>
          </cell>
        </row>
        <row r="8102">
          <cell r="G8102">
            <v>0</v>
          </cell>
        </row>
        <row r="8103">
          <cell r="G8103">
            <v>0</v>
          </cell>
        </row>
        <row r="8104">
          <cell r="G8104">
            <v>0</v>
          </cell>
        </row>
        <row r="8105">
          <cell r="G8105">
            <v>0</v>
          </cell>
        </row>
        <row r="8106">
          <cell r="G8106">
            <v>0</v>
          </cell>
        </row>
        <row r="8107">
          <cell r="G8107">
            <v>0</v>
          </cell>
        </row>
        <row r="8108">
          <cell r="G8108">
            <v>0</v>
          </cell>
        </row>
        <row r="8109">
          <cell r="G8109">
            <v>0</v>
          </cell>
        </row>
        <row r="8110">
          <cell r="G8110">
            <v>0</v>
          </cell>
        </row>
        <row r="8111">
          <cell r="G8111">
            <v>0</v>
          </cell>
        </row>
        <row r="8112">
          <cell r="G8112">
            <v>0</v>
          </cell>
        </row>
        <row r="8113">
          <cell r="G8113">
            <v>0</v>
          </cell>
        </row>
        <row r="8114">
          <cell r="G8114">
            <v>0</v>
          </cell>
        </row>
        <row r="8115">
          <cell r="G8115">
            <v>0</v>
          </cell>
        </row>
        <row r="8116">
          <cell r="G8116">
            <v>0</v>
          </cell>
        </row>
        <row r="8117">
          <cell r="G8117">
            <v>0</v>
          </cell>
        </row>
        <row r="8118">
          <cell r="G8118">
            <v>0</v>
          </cell>
        </row>
        <row r="8119">
          <cell r="G8119">
            <v>0</v>
          </cell>
        </row>
        <row r="8120">
          <cell r="G8120">
            <v>0</v>
          </cell>
        </row>
        <row r="8121">
          <cell r="G8121">
            <v>0</v>
          </cell>
        </row>
        <row r="8122">
          <cell r="G8122">
            <v>0</v>
          </cell>
        </row>
        <row r="8123">
          <cell r="G8123">
            <v>0</v>
          </cell>
        </row>
        <row r="8124">
          <cell r="G8124">
            <v>0</v>
          </cell>
        </row>
        <row r="8125">
          <cell r="G8125">
            <v>0</v>
          </cell>
        </row>
        <row r="8126">
          <cell r="G8126">
            <v>0</v>
          </cell>
        </row>
        <row r="8127">
          <cell r="G8127">
            <v>0</v>
          </cell>
        </row>
        <row r="8128">
          <cell r="G8128">
            <v>0</v>
          </cell>
        </row>
        <row r="8129">
          <cell r="G8129">
            <v>0</v>
          </cell>
        </row>
        <row r="8130">
          <cell r="G8130">
            <v>0</v>
          </cell>
        </row>
        <row r="8131">
          <cell r="G8131">
            <v>0</v>
          </cell>
        </row>
        <row r="8132">
          <cell r="G8132">
            <v>0</v>
          </cell>
        </row>
        <row r="8133">
          <cell r="G8133">
            <v>0</v>
          </cell>
        </row>
        <row r="8134">
          <cell r="G8134">
            <v>0</v>
          </cell>
        </row>
        <row r="8135">
          <cell r="G8135">
            <v>0</v>
          </cell>
        </row>
        <row r="8136">
          <cell r="G8136">
            <v>0</v>
          </cell>
        </row>
        <row r="8137">
          <cell r="G8137">
            <v>0</v>
          </cell>
        </row>
        <row r="8138">
          <cell r="G8138">
            <v>0</v>
          </cell>
        </row>
        <row r="8139">
          <cell r="G8139">
            <v>0</v>
          </cell>
        </row>
        <row r="8140">
          <cell r="G8140">
            <v>0</v>
          </cell>
        </row>
        <row r="8141">
          <cell r="G8141">
            <v>0</v>
          </cell>
        </row>
        <row r="8142">
          <cell r="G8142">
            <v>0</v>
          </cell>
        </row>
        <row r="8143">
          <cell r="G8143">
            <v>0</v>
          </cell>
        </row>
        <row r="8144">
          <cell r="G8144">
            <v>0</v>
          </cell>
        </row>
        <row r="8145">
          <cell r="G8145">
            <v>0</v>
          </cell>
        </row>
        <row r="8146">
          <cell r="G8146">
            <v>0</v>
          </cell>
        </row>
        <row r="8147">
          <cell r="G8147">
            <v>0</v>
          </cell>
        </row>
        <row r="8148">
          <cell r="G8148">
            <v>0</v>
          </cell>
        </row>
        <row r="8149">
          <cell r="G8149">
            <v>0</v>
          </cell>
        </row>
        <row r="8150">
          <cell r="G8150">
            <v>0</v>
          </cell>
        </row>
        <row r="8151">
          <cell r="G8151">
            <v>0</v>
          </cell>
        </row>
        <row r="8152">
          <cell r="G8152">
            <v>0</v>
          </cell>
        </row>
        <row r="8153">
          <cell r="G8153">
            <v>0</v>
          </cell>
        </row>
        <row r="8154">
          <cell r="G8154">
            <v>0</v>
          </cell>
        </row>
        <row r="8155">
          <cell r="G8155">
            <v>0</v>
          </cell>
        </row>
        <row r="8156">
          <cell r="G8156">
            <v>0</v>
          </cell>
        </row>
        <row r="8157">
          <cell r="G8157">
            <v>0</v>
          </cell>
        </row>
        <row r="8158">
          <cell r="G8158">
            <v>0</v>
          </cell>
        </row>
        <row r="8159">
          <cell r="G8159">
            <v>0</v>
          </cell>
        </row>
        <row r="8160">
          <cell r="G8160">
            <v>0</v>
          </cell>
        </row>
        <row r="8161">
          <cell r="G8161">
            <v>0</v>
          </cell>
        </row>
        <row r="8162">
          <cell r="G8162">
            <v>0</v>
          </cell>
        </row>
        <row r="8163">
          <cell r="G8163">
            <v>0</v>
          </cell>
        </row>
        <row r="8164">
          <cell r="G8164">
            <v>0</v>
          </cell>
        </row>
        <row r="8165">
          <cell r="G8165">
            <v>0</v>
          </cell>
        </row>
        <row r="8166">
          <cell r="G8166">
            <v>0</v>
          </cell>
        </row>
        <row r="8167">
          <cell r="G8167">
            <v>0</v>
          </cell>
        </row>
        <row r="8168">
          <cell r="G8168">
            <v>0</v>
          </cell>
        </row>
        <row r="8169">
          <cell r="G8169">
            <v>0</v>
          </cell>
        </row>
        <row r="8170">
          <cell r="G8170">
            <v>0</v>
          </cell>
        </row>
        <row r="8171">
          <cell r="G8171">
            <v>0</v>
          </cell>
        </row>
        <row r="8172">
          <cell r="G8172">
            <v>0</v>
          </cell>
        </row>
        <row r="8173">
          <cell r="G8173">
            <v>0</v>
          </cell>
        </row>
        <row r="8174">
          <cell r="G8174">
            <v>0</v>
          </cell>
        </row>
        <row r="8175">
          <cell r="G8175">
            <v>0</v>
          </cell>
        </row>
        <row r="8176">
          <cell r="G8176">
            <v>0</v>
          </cell>
        </row>
        <row r="8177">
          <cell r="G8177">
            <v>0</v>
          </cell>
        </row>
        <row r="8178">
          <cell r="G8178">
            <v>0</v>
          </cell>
        </row>
        <row r="8179">
          <cell r="G8179">
            <v>0</v>
          </cell>
        </row>
        <row r="8180">
          <cell r="G8180">
            <v>0</v>
          </cell>
        </row>
        <row r="8181">
          <cell r="G8181">
            <v>0</v>
          </cell>
        </row>
        <row r="8182">
          <cell r="G8182">
            <v>0</v>
          </cell>
        </row>
        <row r="8183">
          <cell r="G8183">
            <v>0</v>
          </cell>
        </row>
        <row r="8184">
          <cell r="G8184">
            <v>0</v>
          </cell>
        </row>
        <row r="8185">
          <cell r="G8185">
            <v>0</v>
          </cell>
        </row>
        <row r="8186">
          <cell r="G8186">
            <v>0</v>
          </cell>
        </row>
        <row r="8187">
          <cell r="G8187">
            <v>0</v>
          </cell>
        </row>
        <row r="8188">
          <cell r="G8188">
            <v>0</v>
          </cell>
        </row>
        <row r="8189">
          <cell r="G8189">
            <v>0</v>
          </cell>
        </row>
        <row r="8190">
          <cell r="G8190">
            <v>0</v>
          </cell>
        </row>
        <row r="8191">
          <cell r="G8191">
            <v>0</v>
          </cell>
        </row>
        <row r="8192">
          <cell r="G8192">
            <v>0</v>
          </cell>
        </row>
        <row r="8193">
          <cell r="G8193">
            <v>0</v>
          </cell>
        </row>
        <row r="8194">
          <cell r="G8194">
            <v>0</v>
          </cell>
        </row>
        <row r="8195">
          <cell r="G8195">
            <v>0</v>
          </cell>
        </row>
        <row r="8196">
          <cell r="G8196">
            <v>0</v>
          </cell>
        </row>
        <row r="8197">
          <cell r="G8197">
            <v>0</v>
          </cell>
        </row>
        <row r="8198">
          <cell r="G8198">
            <v>0</v>
          </cell>
        </row>
        <row r="8199">
          <cell r="G8199">
            <v>0</v>
          </cell>
        </row>
        <row r="8200">
          <cell r="G8200">
            <v>0</v>
          </cell>
        </row>
        <row r="8201">
          <cell r="G8201">
            <v>0</v>
          </cell>
        </row>
        <row r="8202">
          <cell r="G8202">
            <v>0</v>
          </cell>
        </row>
        <row r="8203">
          <cell r="G8203">
            <v>0</v>
          </cell>
        </row>
        <row r="8204">
          <cell r="G8204">
            <v>0</v>
          </cell>
        </row>
        <row r="8205">
          <cell r="G8205">
            <v>0</v>
          </cell>
        </row>
        <row r="8206">
          <cell r="G8206">
            <v>0</v>
          </cell>
        </row>
        <row r="8207">
          <cell r="G8207">
            <v>0</v>
          </cell>
        </row>
        <row r="8208">
          <cell r="G8208">
            <v>0</v>
          </cell>
        </row>
        <row r="8209">
          <cell r="G8209">
            <v>0</v>
          </cell>
        </row>
        <row r="8210">
          <cell r="G8210">
            <v>0</v>
          </cell>
        </row>
        <row r="8211">
          <cell r="G8211">
            <v>0</v>
          </cell>
        </row>
        <row r="8212">
          <cell r="G8212">
            <v>0</v>
          </cell>
        </row>
        <row r="8213">
          <cell r="G8213">
            <v>0</v>
          </cell>
        </row>
        <row r="8214">
          <cell r="G8214">
            <v>0</v>
          </cell>
        </row>
        <row r="8215">
          <cell r="G8215">
            <v>0</v>
          </cell>
        </row>
        <row r="8216">
          <cell r="G8216">
            <v>0</v>
          </cell>
        </row>
        <row r="8217">
          <cell r="G8217">
            <v>0</v>
          </cell>
        </row>
        <row r="8218">
          <cell r="G8218">
            <v>0</v>
          </cell>
        </row>
        <row r="8219">
          <cell r="G8219">
            <v>0</v>
          </cell>
        </row>
        <row r="8220">
          <cell r="G8220">
            <v>0</v>
          </cell>
        </row>
        <row r="8221">
          <cell r="G8221">
            <v>0</v>
          </cell>
        </row>
        <row r="8222">
          <cell r="G8222">
            <v>0</v>
          </cell>
        </row>
        <row r="8223">
          <cell r="G8223">
            <v>0</v>
          </cell>
        </row>
        <row r="8224">
          <cell r="G8224">
            <v>0</v>
          </cell>
        </row>
        <row r="8225">
          <cell r="G8225">
            <v>0</v>
          </cell>
        </row>
        <row r="8226">
          <cell r="G8226">
            <v>0</v>
          </cell>
        </row>
        <row r="8227">
          <cell r="G8227">
            <v>0</v>
          </cell>
        </row>
        <row r="8228">
          <cell r="G8228">
            <v>0</v>
          </cell>
        </row>
        <row r="8229">
          <cell r="G8229">
            <v>0</v>
          </cell>
        </row>
        <row r="8230">
          <cell r="G8230">
            <v>0</v>
          </cell>
        </row>
        <row r="8231">
          <cell r="G8231">
            <v>0</v>
          </cell>
        </row>
        <row r="8232">
          <cell r="G8232">
            <v>0</v>
          </cell>
        </row>
        <row r="8233">
          <cell r="G8233">
            <v>0</v>
          </cell>
        </row>
        <row r="8234">
          <cell r="G8234">
            <v>0</v>
          </cell>
        </row>
        <row r="8235">
          <cell r="G8235">
            <v>0</v>
          </cell>
        </row>
        <row r="8236">
          <cell r="G8236">
            <v>0</v>
          </cell>
        </row>
        <row r="8237">
          <cell r="G8237">
            <v>0</v>
          </cell>
        </row>
        <row r="8238">
          <cell r="G8238">
            <v>0</v>
          </cell>
        </row>
        <row r="8239">
          <cell r="G8239">
            <v>0</v>
          </cell>
        </row>
        <row r="8240">
          <cell r="G8240">
            <v>0</v>
          </cell>
        </row>
        <row r="8241">
          <cell r="G8241">
            <v>0</v>
          </cell>
        </row>
        <row r="8242">
          <cell r="G8242">
            <v>0</v>
          </cell>
        </row>
        <row r="8243">
          <cell r="G8243">
            <v>0</v>
          </cell>
        </row>
        <row r="8244">
          <cell r="G8244">
            <v>0</v>
          </cell>
        </row>
        <row r="8245">
          <cell r="G8245">
            <v>0</v>
          </cell>
        </row>
        <row r="8246">
          <cell r="G8246">
            <v>0</v>
          </cell>
        </row>
        <row r="8247">
          <cell r="G8247">
            <v>0</v>
          </cell>
        </row>
        <row r="8248">
          <cell r="G8248">
            <v>0</v>
          </cell>
        </row>
        <row r="8249">
          <cell r="G8249">
            <v>0</v>
          </cell>
        </row>
        <row r="8250">
          <cell r="G8250">
            <v>0</v>
          </cell>
        </row>
        <row r="8251">
          <cell r="G8251">
            <v>0</v>
          </cell>
        </row>
        <row r="8252">
          <cell r="G8252">
            <v>0</v>
          </cell>
        </row>
        <row r="8253">
          <cell r="G8253">
            <v>0</v>
          </cell>
        </row>
        <row r="8254">
          <cell r="G8254">
            <v>0</v>
          </cell>
        </row>
        <row r="8255">
          <cell r="G8255">
            <v>0</v>
          </cell>
        </row>
        <row r="8256">
          <cell r="G8256">
            <v>0</v>
          </cell>
        </row>
        <row r="8257">
          <cell r="G8257">
            <v>0</v>
          </cell>
        </row>
        <row r="8258">
          <cell r="G8258">
            <v>0</v>
          </cell>
        </row>
        <row r="8259">
          <cell r="G8259">
            <v>0</v>
          </cell>
        </row>
        <row r="8260">
          <cell r="G8260">
            <v>0</v>
          </cell>
        </row>
        <row r="8261">
          <cell r="G8261">
            <v>0</v>
          </cell>
        </row>
        <row r="8262">
          <cell r="G8262">
            <v>0</v>
          </cell>
        </row>
        <row r="8263">
          <cell r="G8263">
            <v>0</v>
          </cell>
        </row>
        <row r="8264">
          <cell r="G8264">
            <v>0</v>
          </cell>
        </row>
        <row r="8265">
          <cell r="G8265">
            <v>0</v>
          </cell>
        </row>
        <row r="8266">
          <cell r="G8266">
            <v>0</v>
          </cell>
        </row>
        <row r="8267">
          <cell r="G8267">
            <v>0</v>
          </cell>
        </row>
        <row r="8268">
          <cell r="G8268">
            <v>0</v>
          </cell>
        </row>
        <row r="8269">
          <cell r="G8269">
            <v>0</v>
          </cell>
        </row>
        <row r="8270">
          <cell r="G8270">
            <v>0</v>
          </cell>
        </row>
        <row r="8271">
          <cell r="G8271">
            <v>0</v>
          </cell>
        </row>
        <row r="8272">
          <cell r="G8272">
            <v>0</v>
          </cell>
        </row>
        <row r="8273">
          <cell r="G8273">
            <v>0</v>
          </cell>
        </row>
        <row r="8274">
          <cell r="G8274">
            <v>0</v>
          </cell>
        </row>
        <row r="8275">
          <cell r="G8275">
            <v>0</v>
          </cell>
        </row>
        <row r="8276">
          <cell r="G8276">
            <v>0</v>
          </cell>
        </row>
        <row r="8277">
          <cell r="G8277">
            <v>0</v>
          </cell>
        </row>
        <row r="8278">
          <cell r="G8278">
            <v>0</v>
          </cell>
        </row>
        <row r="8279">
          <cell r="G8279">
            <v>0</v>
          </cell>
        </row>
        <row r="8280">
          <cell r="G8280">
            <v>0</v>
          </cell>
        </row>
        <row r="8281">
          <cell r="G8281">
            <v>0</v>
          </cell>
        </row>
        <row r="8282">
          <cell r="G8282">
            <v>0</v>
          </cell>
        </row>
        <row r="8283">
          <cell r="G8283">
            <v>0</v>
          </cell>
        </row>
        <row r="8284">
          <cell r="G8284">
            <v>0</v>
          </cell>
        </row>
        <row r="8285">
          <cell r="G8285">
            <v>0</v>
          </cell>
        </row>
        <row r="8286">
          <cell r="G8286">
            <v>0</v>
          </cell>
        </row>
        <row r="8287">
          <cell r="G8287">
            <v>0</v>
          </cell>
        </row>
        <row r="8288">
          <cell r="G8288">
            <v>0</v>
          </cell>
        </row>
        <row r="8289">
          <cell r="G8289">
            <v>0</v>
          </cell>
        </row>
        <row r="8290">
          <cell r="G8290">
            <v>0</v>
          </cell>
        </row>
        <row r="8291">
          <cell r="G8291">
            <v>0</v>
          </cell>
        </row>
        <row r="8292">
          <cell r="G8292">
            <v>0</v>
          </cell>
        </row>
        <row r="8293">
          <cell r="G8293">
            <v>0</v>
          </cell>
        </row>
        <row r="8294">
          <cell r="G8294">
            <v>0</v>
          </cell>
        </row>
        <row r="8295">
          <cell r="G8295">
            <v>0</v>
          </cell>
        </row>
        <row r="8296">
          <cell r="G8296">
            <v>0</v>
          </cell>
        </row>
        <row r="8297">
          <cell r="G8297">
            <v>0</v>
          </cell>
        </row>
        <row r="8298">
          <cell r="G8298">
            <v>0</v>
          </cell>
        </row>
        <row r="8299">
          <cell r="G8299">
            <v>0</v>
          </cell>
        </row>
        <row r="8300">
          <cell r="G8300">
            <v>0</v>
          </cell>
        </row>
        <row r="8301">
          <cell r="G8301">
            <v>0</v>
          </cell>
        </row>
        <row r="8302">
          <cell r="G8302">
            <v>0</v>
          </cell>
        </row>
        <row r="8303">
          <cell r="G8303">
            <v>0</v>
          </cell>
        </row>
        <row r="8304">
          <cell r="G8304">
            <v>0</v>
          </cell>
        </row>
        <row r="8305">
          <cell r="G8305">
            <v>0</v>
          </cell>
        </row>
        <row r="8306">
          <cell r="G8306">
            <v>0</v>
          </cell>
        </row>
        <row r="8307">
          <cell r="G8307">
            <v>0</v>
          </cell>
        </row>
        <row r="8308">
          <cell r="G8308">
            <v>0</v>
          </cell>
        </row>
        <row r="8309">
          <cell r="G8309">
            <v>0</v>
          </cell>
        </row>
        <row r="8310">
          <cell r="G8310">
            <v>0</v>
          </cell>
        </row>
        <row r="8311">
          <cell r="G8311">
            <v>0</v>
          </cell>
        </row>
        <row r="8312">
          <cell r="G8312">
            <v>0</v>
          </cell>
        </row>
        <row r="8313">
          <cell r="G8313">
            <v>0</v>
          </cell>
        </row>
        <row r="8314">
          <cell r="G8314">
            <v>0</v>
          </cell>
        </row>
        <row r="8315">
          <cell r="G8315">
            <v>0</v>
          </cell>
        </row>
        <row r="8316">
          <cell r="G8316">
            <v>0</v>
          </cell>
        </row>
        <row r="8317">
          <cell r="G8317">
            <v>0</v>
          </cell>
        </row>
        <row r="8318">
          <cell r="G8318">
            <v>0</v>
          </cell>
        </row>
        <row r="8319">
          <cell r="G8319">
            <v>0</v>
          </cell>
        </row>
        <row r="8320">
          <cell r="G8320">
            <v>0</v>
          </cell>
        </row>
        <row r="8321">
          <cell r="G8321">
            <v>0</v>
          </cell>
        </row>
        <row r="8322">
          <cell r="G8322">
            <v>0</v>
          </cell>
        </row>
        <row r="8323">
          <cell r="G8323">
            <v>0</v>
          </cell>
        </row>
        <row r="8324">
          <cell r="G8324">
            <v>0</v>
          </cell>
        </row>
        <row r="8325">
          <cell r="G8325">
            <v>0</v>
          </cell>
        </row>
        <row r="8326">
          <cell r="G8326">
            <v>0</v>
          </cell>
        </row>
        <row r="8327">
          <cell r="G8327">
            <v>0</v>
          </cell>
        </row>
        <row r="8328">
          <cell r="G8328">
            <v>0</v>
          </cell>
        </row>
        <row r="8329">
          <cell r="G8329">
            <v>0</v>
          </cell>
        </row>
        <row r="8330">
          <cell r="G8330">
            <v>0</v>
          </cell>
        </row>
        <row r="8331">
          <cell r="G8331">
            <v>0</v>
          </cell>
        </row>
        <row r="8332">
          <cell r="G8332">
            <v>0</v>
          </cell>
        </row>
        <row r="8333">
          <cell r="G8333">
            <v>0</v>
          </cell>
        </row>
        <row r="8334">
          <cell r="G8334">
            <v>0</v>
          </cell>
        </row>
        <row r="8335">
          <cell r="G8335">
            <v>0</v>
          </cell>
        </row>
        <row r="8336">
          <cell r="G8336">
            <v>0</v>
          </cell>
        </row>
        <row r="8337">
          <cell r="G8337">
            <v>0</v>
          </cell>
        </row>
        <row r="8338">
          <cell r="G8338">
            <v>0</v>
          </cell>
        </row>
        <row r="8339">
          <cell r="G8339">
            <v>0</v>
          </cell>
        </row>
        <row r="8340">
          <cell r="G8340">
            <v>0</v>
          </cell>
        </row>
        <row r="8341">
          <cell r="G8341">
            <v>0</v>
          </cell>
        </row>
        <row r="8342">
          <cell r="G8342">
            <v>0</v>
          </cell>
        </row>
        <row r="8343">
          <cell r="G8343">
            <v>0</v>
          </cell>
        </row>
        <row r="8344">
          <cell r="G8344">
            <v>0</v>
          </cell>
        </row>
        <row r="8345">
          <cell r="G8345">
            <v>0</v>
          </cell>
        </row>
        <row r="8346">
          <cell r="G8346">
            <v>0</v>
          </cell>
        </row>
        <row r="8347">
          <cell r="G8347">
            <v>0</v>
          </cell>
        </row>
        <row r="8348">
          <cell r="G8348">
            <v>0</v>
          </cell>
        </row>
        <row r="8349">
          <cell r="G8349">
            <v>0</v>
          </cell>
        </row>
        <row r="8350">
          <cell r="G8350">
            <v>0</v>
          </cell>
        </row>
        <row r="8351">
          <cell r="G8351">
            <v>0</v>
          </cell>
        </row>
        <row r="8352">
          <cell r="G8352">
            <v>0</v>
          </cell>
        </row>
        <row r="8353">
          <cell r="G8353">
            <v>0</v>
          </cell>
        </row>
        <row r="8354">
          <cell r="G8354">
            <v>0</v>
          </cell>
        </row>
        <row r="8355">
          <cell r="G8355">
            <v>0</v>
          </cell>
        </row>
        <row r="8356">
          <cell r="G8356">
            <v>0</v>
          </cell>
        </row>
        <row r="8357">
          <cell r="G8357">
            <v>0</v>
          </cell>
        </row>
        <row r="8358">
          <cell r="G8358">
            <v>0</v>
          </cell>
        </row>
        <row r="8359">
          <cell r="G8359">
            <v>0</v>
          </cell>
        </row>
        <row r="8360">
          <cell r="G8360">
            <v>0</v>
          </cell>
        </row>
        <row r="8361">
          <cell r="G8361">
            <v>0</v>
          </cell>
        </row>
        <row r="8362">
          <cell r="G8362">
            <v>0</v>
          </cell>
        </row>
        <row r="8363">
          <cell r="G8363">
            <v>0</v>
          </cell>
        </row>
        <row r="8364">
          <cell r="G8364">
            <v>0</v>
          </cell>
        </row>
        <row r="8365">
          <cell r="G8365">
            <v>0</v>
          </cell>
        </row>
        <row r="8366">
          <cell r="G8366">
            <v>0</v>
          </cell>
        </row>
        <row r="8367">
          <cell r="G8367">
            <v>0</v>
          </cell>
        </row>
        <row r="8368">
          <cell r="G8368">
            <v>0</v>
          </cell>
        </row>
        <row r="8369">
          <cell r="G8369">
            <v>0</v>
          </cell>
        </row>
        <row r="8370">
          <cell r="G8370">
            <v>0</v>
          </cell>
        </row>
        <row r="8371">
          <cell r="G8371">
            <v>0</v>
          </cell>
        </row>
        <row r="8372">
          <cell r="G8372">
            <v>0</v>
          </cell>
        </row>
        <row r="8373">
          <cell r="G8373">
            <v>0</v>
          </cell>
        </row>
        <row r="8374">
          <cell r="G8374">
            <v>0</v>
          </cell>
        </row>
        <row r="8375">
          <cell r="G8375">
            <v>0</v>
          </cell>
        </row>
        <row r="8376">
          <cell r="G8376">
            <v>0</v>
          </cell>
        </row>
        <row r="8377">
          <cell r="G8377">
            <v>0</v>
          </cell>
        </row>
        <row r="8378">
          <cell r="G8378">
            <v>0</v>
          </cell>
        </row>
        <row r="8379">
          <cell r="G8379">
            <v>0</v>
          </cell>
        </row>
        <row r="8380">
          <cell r="G8380">
            <v>0</v>
          </cell>
        </row>
        <row r="8381">
          <cell r="G8381">
            <v>0</v>
          </cell>
        </row>
        <row r="8382">
          <cell r="G8382">
            <v>0</v>
          </cell>
        </row>
        <row r="8383">
          <cell r="G8383">
            <v>0</v>
          </cell>
        </row>
        <row r="8384">
          <cell r="G8384">
            <v>0</v>
          </cell>
        </row>
        <row r="8385">
          <cell r="G8385">
            <v>0</v>
          </cell>
        </row>
        <row r="8386">
          <cell r="G8386">
            <v>0</v>
          </cell>
        </row>
        <row r="8387">
          <cell r="G8387">
            <v>0</v>
          </cell>
        </row>
        <row r="8388">
          <cell r="G8388">
            <v>0</v>
          </cell>
        </row>
        <row r="8389">
          <cell r="G8389">
            <v>0</v>
          </cell>
        </row>
        <row r="8390">
          <cell r="G8390">
            <v>0</v>
          </cell>
        </row>
        <row r="8391">
          <cell r="G8391">
            <v>0</v>
          </cell>
        </row>
        <row r="8392">
          <cell r="G8392">
            <v>0</v>
          </cell>
        </row>
        <row r="8393">
          <cell r="G8393">
            <v>0</v>
          </cell>
        </row>
        <row r="8394">
          <cell r="G8394">
            <v>0</v>
          </cell>
        </row>
        <row r="8395">
          <cell r="G8395">
            <v>0</v>
          </cell>
        </row>
        <row r="8396">
          <cell r="G8396">
            <v>0</v>
          </cell>
        </row>
        <row r="8397">
          <cell r="G8397">
            <v>0</v>
          </cell>
        </row>
        <row r="8398">
          <cell r="G8398">
            <v>0</v>
          </cell>
        </row>
        <row r="8399">
          <cell r="G8399">
            <v>0</v>
          </cell>
        </row>
        <row r="8400">
          <cell r="G8400">
            <v>0</v>
          </cell>
        </row>
        <row r="8401">
          <cell r="G8401">
            <v>0</v>
          </cell>
        </row>
        <row r="8402">
          <cell r="G8402">
            <v>0</v>
          </cell>
        </row>
        <row r="8403">
          <cell r="G8403">
            <v>0</v>
          </cell>
        </row>
        <row r="8404">
          <cell r="G8404">
            <v>0</v>
          </cell>
        </row>
        <row r="8405">
          <cell r="G8405">
            <v>0</v>
          </cell>
        </row>
        <row r="8406">
          <cell r="G8406">
            <v>0</v>
          </cell>
        </row>
        <row r="8407">
          <cell r="G8407">
            <v>0</v>
          </cell>
        </row>
        <row r="8408">
          <cell r="G8408">
            <v>0</v>
          </cell>
        </row>
        <row r="8409">
          <cell r="G8409">
            <v>0</v>
          </cell>
        </row>
        <row r="8410">
          <cell r="G8410">
            <v>0</v>
          </cell>
        </row>
        <row r="8411">
          <cell r="G8411">
            <v>0</v>
          </cell>
        </row>
        <row r="8412">
          <cell r="G8412">
            <v>0</v>
          </cell>
        </row>
        <row r="8413">
          <cell r="G8413">
            <v>0</v>
          </cell>
        </row>
        <row r="8414">
          <cell r="G8414">
            <v>0</v>
          </cell>
        </row>
        <row r="8415">
          <cell r="G8415">
            <v>0</v>
          </cell>
        </row>
        <row r="8416">
          <cell r="G8416">
            <v>0</v>
          </cell>
        </row>
        <row r="8417">
          <cell r="G8417">
            <v>0</v>
          </cell>
        </row>
        <row r="8418">
          <cell r="G8418">
            <v>0</v>
          </cell>
        </row>
        <row r="8419">
          <cell r="G8419">
            <v>0</v>
          </cell>
        </row>
        <row r="8420">
          <cell r="G8420">
            <v>0</v>
          </cell>
        </row>
        <row r="8421">
          <cell r="G8421">
            <v>0</v>
          </cell>
        </row>
        <row r="8422">
          <cell r="G8422">
            <v>0</v>
          </cell>
        </row>
        <row r="8423">
          <cell r="G8423">
            <v>0</v>
          </cell>
        </row>
        <row r="8424">
          <cell r="G8424">
            <v>0</v>
          </cell>
        </row>
        <row r="8425">
          <cell r="G8425">
            <v>0</v>
          </cell>
        </row>
        <row r="8426">
          <cell r="G8426">
            <v>0</v>
          </cell>
        </row>
        <row r="8427">
          <cell r="G8427">
            <v>0</v>
          </cell>
        </row>
        <row r="8428">
          <cell r="G8428">
            <v>0</v>
          </cell>
        </row>
        <row r="8429">
          <cell r="G8429">
            <v>0</v>
          </cell>
        </row>
        <row r="8430">
          <cell r="G8430">
            <v>0</v>
          </cell>
        </row>
        <row r="8431">
          <cell r="G8431">
            <v>0</v>
          </cell>
        </row>
        <row r="8432">
          <cell r="G8432">
            <v>0</v>
          </cell>
        </row>
        <row r="8433">
          <cell r="G8433">
            <v>0</v>
          </cell>
        </row>
        <row r="8434">
          <cell r="G8434">
            <v>0</v>
          </cell>
        </row>
        <row r="8435">
          <cell r="G8435">
            <v>0</v>
          </cell>
        </row>
        <row r="8436">
          <cell r="G8436">
            <v>0</v>
          </cell>
        </row>
        <row r="8437">
          <cell r="G8437">
            <v>0</v>
          </cell>
        </row>
        <row r="8438">
          <cell r="G8438">
            <v>0</v>
          </cell>
        </row>
        <row r="8439">
          <cell r="G8439">
            <v>0</v>
          </cell>
        </row>
        <row r="8440">
          <cell r="G8440">
            <v>0</v>
          </cell>
        </row>
        <row r="8441">
          <cell r="G8441">
            <v>0</v>
          </cell>
        </row>
        <row r="8442">
          <cell r="G8442">
            <v>0</v>
          </cell>
        </row>
        <row r="8443">
          <cell r="G8443">
            <v>0</v>
          </cell>
        </row>
        <row r="8444">
          <cell r="G8444">
            <v>0</v>
          </cell>
        </row>
        <row r="8445">
          <cell r="G8445">
            <v>0</v>
          </cell>
        </row>
        <row r="8446">
          <cell r="G8446">
            <v>0</v>
          </cell>
        </row>
        <row r="8447">
          <cell r="G8447">
            <v>0</v>
          </cell>
        </row>
        <row r="8448">
          <cell r="G8448">
            <v>0</v>
          </cell>
        </row>
        <row r="8449">
          <cell r="G8449">
            <v>0</v>
          </cell>
        </row>
        <row r="8450">
          <cell r="G8450">
            <v>0</v>
          </cell>
        </row>
        <row r="8451">
          <cell r="G8451">
            <v>0</v>
          </cell>
        </row>
        <row r="8452">
          <cell r="G8452">
            <v>0</v>
          </cell>
        </row>
        <row r="8453">
          <cell r="G8453">
            <v>0</v>
          </cell>
        </row>
        <row r="8454">
          <cell r="G8454">
            <v>0</v>
          </cell>
        </row>
        <row r="8455">
          <cell r="G8455">
            <v>0</v>
          </cell>
        </row>
        <row r="8456">
          <cell r="G8456">
            <v>0</v>
          </cell>
        </row>
        <row r="8457">
          <cell r="G8457">
            <v>0</v>
          </cell>
        </row>
        <row r="8458">
          <cell r="G8458">
            <v>0</v>
          </cell>
        </row>
        <row r="8459">
          <cell r="G8459">
            <v>0</v>
          </cell>
        </row>
        <row r="8460">
          <cell r="G8460">
            <v>0</v>
          </cell>
        </row>
        <row r="8461">
          <cell r="G8461">
            <v>0</v>
          </cell>
        </row>
        <row r="8462">
          <cell r="G8462">
            <v>0</v>
          </cell>
        </row>
        <row r="8463">
          <cell r="G8463">
            <v>0</v>
          </cell>
        </row>
        <row r="8464">
          <cell r="G8464">
            <v>0</v>
          </cell>
        </row>
        <row r="8465">
          <cell r="G8465">
            <v>0</v>
          </cell>
        </row>
        <row r="8466">
          <cell r="G8466">
            <v>0</v>
          </cell>
        </row>
        <row r="8467">
          <cell r="G8467">
            <v>0</v>
          </cell>
        </row>
        <row r="8468">
          <cell r="G8468">
            <v>0</v>
          </cell>
        </row>
        <row r="8469">
          <cell r="G8469">
            <v>0</v>
          </cell>
        </row>
        <row r="8470">
          <cell r="G8470">
            <v>0</v>
          </cell>
        </row>
        <row r="8471">
          <cell r="G8471">
            <v>0</v>
          </cell>
        </row>
        <row r="8472">
          <cell r="G8472">
            <v>0</v>
          </cell>
        </row>
        <row r="8473">
          <cell r="G8473">
            <v>0</v>
          </cell>
        </row>
        <row r="8474">
          <cell r="G8474">
            <v>0</v>
          </cell>
        </row>
        <row r="8475">
          <cell r="G8475">
            <v>0</v>
          </cell>
        </row>
        <row r="8476">
          <cell r="G8476">
            <v>0</v>
          </cell>
        </row>
        <row r="8477">
          <cell r="G8477">
            <v>0</v>
          </cell>
        </row>
        <row r="8478">
          <cell r="G8478">
            <v>0</v>
          </cell>
        </row>
        <row r="8479">
          <cell r="G8479">
            <v>0</v>
          </cell>
        </row>
        <row r="8480">
          <cell r="G8480">
            <v>0</v>
          </cell>
        </row>
        <row r="8481">
          <cell r="G8481">
            <v>0</v>
          </cell>
        </row>
        <row r="8482">
          <cell r="G8482">
            <v>0</v>
          </cell>
        </row>
        <row r="8483">
          <cell r="G8483">
            <v>0</v>
          </cell>
        </row>
        <row r="8484">
          <cell r="G8484">
            <v>0</v>
          </cell>
        </row>
        <row r="8485">
          <cell r="G8485">
            <v>0</v>
          </cell>
        </row>
        <row r="8486">
          <cell r="G8486">
            <v>0</v>
          </cell>
        </row>
        <row r="8487">
          <cell r="G8487">
            <v>0</v>
          </cell>
        </row>
        <row r="8488">
          <cell r="G8488">
            <v>0</v>
          </cell>
        </row>
        <row r="8489">
          <cell r="G8489">
            <v>0</v>
          </cell>
        </row>
        <row r="8490">
          <cell r="G8490">
            <v>0</v>
          </cell>
        </row>
        <row r="8491">
          <cell r="G8491">
            <v>0</v>
          </cell>
        </row>
        <row r="8492">
          <cell r="G8492">
            <v>0</v>
          </cell>
        </row>
        <row r="8493">
          <cell r="G8493">
            <v>0</v>
          </cell>
        </row>
        <row r="8494">
          <cell r="G8494">
            <v>0</v>
          </cell>
        </row>
        <row r="8495">
          <cell r="G8495">
            <v>0</v>
          </cell>
        </row>
        <row r="8496">
          <cell r="G8496">
            <v>0</v>
          </cell>
        </row>
        <row r="8497">
          <cell r="G8497">
            <v>0</v>
          </cell>
        </row>
        <row r="8498">
          <cell r="G8498">
            <v>0</v>
          </cell>
        </row>
        <row r="8499">
          <cell r="G8499">
            <v>0</v>
          </cell>
        </row>
        <row r="8500">
          <cell r="G8500">
            <v>0</v>
          </cell>
        </row>
        <row r="8501">
          <cell r="G8501">
            <v>0</v>
          </cell>
        </row>
        <row r="8502">
          <cell r="G8502">
            <v>0</v>
          </cell>
        </row>
        <row r="8503">
          <cell r="G8503">
            <v>0</v>
          </cell>
        </row>
        <row r="8504">
          <cell r="G8504">
            <v>0</v>
          </cell>
        </row>
        <row r="8505">
          <cell r="G8505">
            <v>0</v>
          </cell>
        </row>
        <row r="8506">
          <cell r="G8506">
            <v>0</v>
          </cell>
        </row>
        <row r="8507">
          <cell r="G8507">
            <v>0</v>
          </cell>
        </row>
        <row r="8508">
          <cell r="G8508">
            <v>0</v>
          </cell>
        </row>
        <row r="8509">
          <cell r="G8509">
            <v>0</v>
          </cell>
        </row>
        <row r="8510">
          <cell r="G8510">
            <v>0</v>
          </cell>
        </row>
        <row r="8511">
          <cell r="G8511">
            <v>0</v>
          </cell>
        </row>
        <row r="8512">
          <cell r="G8512">
            <v>0</v>
          </cell>
        </row>
        <row r="8513">
          <cell r="G8513">
            <v>0</v>
          </cell>
        </row>
        <row r="8514">
          <cell r="G8514">
            <v>0</v>
          </cell>
        </row>
        <row r="8515">
          <cell r="G8515">
            <v>0</v>
          </cell>
        </row>
        <row r="8516">
          <cell r="G8516">
            <v>0</v>
          </cell>
        </row>
        <row r="8517">
          <cell r="G8517">
            <v>0</v>
          </cell>
        </row>
        <row r="8518">
          <cell r="G8518">
            <v>0</v>
          </cell>
        </row>
        <row r="8519">
          <cell r="G8519">
            <v>0</v>
          </cell>
        </row>
        <row r="8520">
          <cell r="G8520">
            <v>0</v>
          </cell>
        </row>
        <row r="8521">
          <cell r="G8521">
            <v>0</v>
          </cell>
        </row>
        <row r="8522">
          <cell r="G8522">
            <v>0</v>
          </cell>
        </row>
        <row r="8523">
          <cell r="G8523">
            <v>0</v>
          </cell>
        </row>
        <row r="8524">
          <cell r="G8524">
            <v>0</v>
          </cell>
        </row>
        <row r="8525">
          <cell r="G8525">
            <v>0</v>
          </cell>
        </row>
        <row r="8526">
          <cell r="G8526">
            <v>0</v>
          </cell>
        </row>
        <row r="8527">
          <cell r="G8527">
            <v>0</v>
          </cell>
        </row>
        <row r="8528">
          <cell r="G8528">
            <v>0</v>
          </cell>
        </row>
        <row r="8529">
          <cell r="G8529">
            <v>0</v>
          </cell>
        </row>
        <row r="8530">
          <cell r="G8530">
            <v>0</v>
          </cell>
        </row>
        <row r="8531">
          <cell r="G8531">
            <v>0</v>
          </cell>
        </row>
        <row r="8532">
          <cell r="G8532">
            <v>0</v>
          </cell>
        </row>
        <row r="8533">
          <cell r="G8533">
            <v>0</v>
          </cell>
        </row>
        <row r="8534">
          <cell r="G8534">
            <v>0</v>
          </cell>
        </row>
        <row r="8535">
          <cell r="G8535">
            <v>0</v>
          </cell>
        </row>
        <row r="8536">
          <cell r="G8536">
            <v>0</v>
          </cell>
        </row>
        <row r="8537">
          <cell r="G8537">
            <v>0</v>
          </cell>
        </row>
        <row r="8538">
          <cell r="G8538">
            <v>0</v>
          </cell>
        </row>
        <row r="8539">
          <cell r="G8539">
            <v>0</v>
          </cell>
        </row>
        <row r="8540">
          <cell r="G8540">
            <v>0</v>
          </cell>
        </row>
        <row r="8541">
          <cell r="G8541">
            <v>0</v>
          </cell>
        </row>
        <row r="8542">
          <cell r="G8542">
            <v>0</v>
          </cell>
        </row>
        <row r="8543">
          <cell r="G8543">
            <v>0</v>
          </cell>
        </row>
        <row r="8544">
          <cell r="G8544">
            <v>0</v>
          </cell>
        </row>
        <row r="8545">
          <cell r="G8545">
            <v>0</v>
          </cell>
        </row>
        <row r="8546">
          <cell r="G8546">
            <v>0</v>
          </cell>
        </row>
        <row r="8547">
          <cell r="G8547">
            <v>0</v>
          </cell>
        </row>
        <row r="8548">
          <cell r="G8548">
            <v>0</v>
          </cell>
        </row>
        <row r="8549">
          <cell r="G8549">
            <v>0</v>
          </cell>
        </row>
        <row r="8550">
          <cell r="G8550">
            <v>0</v>
          </cell>
        </row>
        <row r="8551">
          <cell r="G8551">
            <v>0</v>
          </cell>
        </row>
        <row r="8552">
          <cell r="G8552">
            <v>0</v>
          </cell>
        </row>
        <row r="8553">
          <cell r="G8553">
            <v>0</v>
          </cell>
        </row>
        <row r="8554">
          <cell r="G8554">
            <v>0</v>
          </cell>
        </row>
        <row r="8555">
          <cell r="G8555">
            <v>0</v>
          </cell>
        </row>
        <row r="8556">
          <cell r="G8556">
            <v>0</v>
          </cell>
        </row>
        <row r="8557">
          <cell r="G8557">
            <v>0</v>
          </cell>
        </row>
        <row r="8558">
          <cell r="G8558">
            <v>0</v>
          </cell>
        </row>
        <row r="8559">
          <cell r="G8559">
            <v>0</v>
          </cell>
        </row>
        <row r="8560">
          <cell r="G8560">
            <v>0</v>
          </cell>
        </row>
        <row r="8561">
          <cell r="G8561">
            <v>0</v>
          </cell>
        </row>
        <row r="8562">
          <cell r="G8562">
            <v>0</v>
          </cell>
        </row>
        <row r="8563">
          <cell r="G8563">
            <v>0</v>
          </cell>
        </row>
        <row r="8564">
          <cell r="G8564">
            <v>0</v>
          </cell>
        </row>
        <row r="8565">
          <cell r="G8565">
            <v>0</v>
          </cell>
        </row>
        <row r="8566">
          <cell r="G8566">
            <v>0</v>
          </cell>
        </row>
        <row r="8567">
          <cell r="G8567">
            <v>0</v>
          </cell>
        </row>
        <row r="8568">
          <cell r="G8568">
            <v>0</v>
          </cell>
        </row>
        <row r="8569">
          <cell r="G8569">
            <v>0</v>
          </cell>
        </row>
        <row r="8570">
          <cell r="G8570">
            <v>0</v>
          </cell>
        </row>
        <row r="8571">
          <cell r="G8571">
            <v>0</v>
          </cell>
        </row>
        <row r="8572">
          <cell r="G8572">
            <v>0</v>
          </cell>
        </row>
        <row r="8573">
          <cell r="G8573">
            <v>0</v>
          </cell>
        </row>
        <row r="8574">
          <cell r="G8574">
            <v>0</v>
          </cell>
        </row>
        <row r="8575">
          <cell r="G8575">
            <v>0</v>
          </cell>
        </row>
        <row r="8576">
          <cell r="G8576">
            <v>0</v>
          </cell>
        </row>
        <row r="8577">
          <cell r="G8577">
            <v>0</v>
          </cell>
        </row>
        <row r="8578">
          <cell r="G8578">
            <v>0</v>
          </cell>
        </row>
        <row r="8579">
          <cell r="G8579">
            <v>0</v>
          </cell>
        </row>
        <row r="8580">
          <cell r="G8580">
            <v>0</v>
          </cell>
        </row>
        <row r="8581">
          <cell r="G8581">
            <v>0</v>
          </cell>
        </row>
        <row r="8582">
          <cell r="G8582">
            <v>0</v>
          </cell>
        </row>
        <row r="8583">
          <cell r="G8583">
            <v>0</v>
          </cell>
        </row>
        <row r="8584">
          <cell r="G8584">
            <v>0</v>
          </cell>
        </row>
        <row r="8585">
          <cell r="G8585">
            <v>0</v>
          </cell>
        </row>
        <row r="8586">
          <cell r="G8586">
            <v>0</v>
          </cell>
        </row>
        <row r="8587">
          <cell r="G8587">
            <v>0</v>
          </cell>
        </row>
        <row r="8588">
          <cell r="G8588">
            <v>0</v>
          </cell>
        </row>
        <row r="8589">
          <cell r="G8589">
            <v>0</v>
          </cell>
        </row>
        <row r="8590">
          <cell r="G8590">
            <v>0</v>
          </cell>
        </row>
        <row r="8591">
          <cell r="G8591">
            <v>0</v>
          </cell>
        </row>
        <row r="8592">
          <cell r="G8592">
            <v>0</v>
          </cell>
        </row>
        <row r="8593">
          <cell r="G8593">
            <v>0</v>
          </cell>
        </row>
        <row r="8594">
          <cell r="G8594">
            <v>0</v>
          </cell>
        </row>
        <row r="8595">
          <cell r="G8595">
            <v>0</v>
          </cell>
        </row>
        <row r="8596">
          <cell r="G8596">
            <v>0</v>
          </cell>
        </row>
        <row r="8597">
          <cell r="G8597">
            <v>0</v>
          </cell>
        </row>
        <row r="8598">
          <cell r="G8598">
            <v>0</v>
          </cell>
        </row>
        <row r="8599">
          <cell r="G8599">
            <v>0</v>
          </cell>
        </row>
        <row r="8600">
          <cell r="G8600">
            <v>0</v>
          </cell>
        </row>
        <row r="8601">
          <cell r="G8601">
            <v>0</v>
          </cell>
        </row>
        <row r="8602">
          <cell r="G8602">
            <v>0</v>
          </cell>
        </row>
        <row r="8603">
          <cell r="G8603">
            <v>0</v>
          </cell>
        </row>
        <row r="8604">
          <cell r="G8604">
            <v>0</v>
          </cell>
        </row>
        <row r="8605">
          <cell r="G8605">
            <v>0</v>
          </cell>
        </row>
        <row r="8606">
          <cell r="G8606">
            <v>0</v>
          </cell>
        </row>
        <row r="8607">
          <cell r="G8607">
            <v>0</v>
          </cell>
        </row>
        <row r="8608">
          <cell r="G8608">
            <v>0</v>
          </cell>
        </row>
        <row r="8609">
          <cell r="G8609">
            <v>0</v>
          </cell>
        </row>
        <row r="8610">
          <cell r="G8610">
            <v>0</v>
          </cell>
        </row>
        <row r="8611">
          <cell r="G8611">
            <v>0</v>
          </cell>
        </row>
        <row r="8612">
          <cell r="G8612">
            <v>0</v>
          </cell>
        </row>
        <row r="8613">
          <cell r="G8613">
            <v>0</v>
          </cell>
        </row>
        <row r="8614">
          <cell r="G8614">
            <v>0</v>
          </cell>
        </row>
        <row r="8615">
          <cell r="G8615">
            <v>0</v>
          </cell>
        </row>
        <row r="8616">
          <cell r="G8616">
            <v>0</v>
          </cell>
        </row>
        <row r="8617">
          <cell r="G8617">
            <v>0</v>
          </cell>
        </row>
        <row r="8618">
          <cell r="G8618">
            <v>0</v>
          </cell>
        </row>
        <row r="8619">
          <cell r="G8619">
            <v>0</v>
          </cell>
        </row>
        <row r="8620">
          <cell r="G8620">
            <v>0</v>
          </cell>
        </row>
        <row r="8621">
          <cell r="G8621">
            <v>0</v>
          </cell>
        </row>
        <row r="8622">
          <cell r="G8622">
            <v>0</v>
          </cell>
        </row>
        <row r="8623">
          <cell r="G8623">
            <v>0</v>
          </cell>
        </row>
        <row r="8624">
          <cell r="G8624">
            <v>0</v>
          </cell>
        </row>
        <row r="8625">
          <cell r="G8625">
            <v>0</v>
          </cell>
        </row>
        <row r="8626">
          <cell r="G8626">
            <v>0</v>
          </cell>
        </row>
        <row r="8627">
          <cell r="G8627">
            <v>0</v>
          </cell>
        </row>
        <row r="8628">
          <cell r="G8628">
            <v>0</v>
          </cell>
        </row>
        <row r="8629">
          <cell r="G8629">
            <v>0</v>
          </cell>
        </row>
        <row r="8630">
          <cell r="G8630">
            <v>0</v>
          </cell>
        </row>
        <row r="8631">
          <cell r="G8631">
            <v>0</v>
          </cell>
        </row>
        <row r="8632">
          <cell r="G8632">
            <v>0</v>
          </cell>
        </row>
        <row r="8633">
          <cell r="G8633">
            <v>0</v>
          </cell>
        </row>
        <row r="8634">
          <cell r="G8634">
            <v>0</v>
          </cell>
        </row>
        <row r="8635">
          <cell r="G8635">
            <v>0</v>
          </cell>
        </row>
        <row r="8636">
          <cell r="G8636">
            <v>0</v>
          </cell>
        </row>
        <row r="8637">
          <cell r="G8637">
            <v>0</v>
          </cell>
        </row>
        <row r="8638">
          <cell r="G8638">
            <v>0</v>
          </cell>
        </row>
        <row r="8639">
          <cell r="G8639">
            <v>0</v>
          </cell>
        </row>
        <row r="8640">
          <cell r="G8640">
            <v>0</v>
          </cell>
        </row>
        <row r="8641">
          <cell r="G8641">
            <v>0</v>
          </cell>
        </row>
        <row r="8642">
          <cell r="G8642">
            <v>0</v>
          </cell>
        </row>
        <row r="8643">
          <cell r="G8643">
            <v>0</v>
          </cell>
        </row>
        <row r="8644">
          <cell r="G8644">
            <v>0</v>
          </cell>
        </row>
        <row r="8645">
          <cell r="G8645">
            <v>0</v>
          </cell>
        </row>
        <row r="8646">
          <cell r="G8646">
            <v>0</v>
          </cell>
        </row>
        <row r="8647">
          <cell r="G8647">
            <v>0</v>
          </cell>
        </row>
        <row r="8648">
          <cell r="G8648">
            <v>0</v>
          </cell>
        </row>
        <row r="8649">
          <cell r="G8649">
            <v>0</v>
          </cell>
        </row>
        <row r="8650">
          <cell r="G8650">
            <v>0</v>
          </cell>
        </row>
        <row r="8651">
          <cell r="G8651">
            <v>0</v>
          </cell>
        </row>
        <row r="8652">
          <cell r="G8652">
            <v>0</v>
          </cell>
        </row>
        <row r="8653">
          <cell r="G8653">
            <v>0</v>
          </cell>
        </row>
        <row r="8654">
          <cell r="G8654">
            <v>0</v>
          </cell>
        </row>
        <row r="8655">
          <cell r="G8655">
            <v>0</v>
          </cell>
        </row>
        <row r="8656">
          <cell r="G8656">
            <v>0</v>
          </cell>
        </row>
        <row r="8657">
          <cell r="G8657">
            <v>0</v>
          </cell>
        </row>
        <row r="8658">
          <cell r="G8658">
            <v>0</v>
          </cell>
        </row>
        <row r="8659">
          <cell r="G8659">
            <v>0</v>
          </cell>
        </row>
        <row r="8660">
          <cell r="G8660">
            <v>0</v>
          </cell>
        </row>
        <row r="8661">
          <cell r="G8661">
            <v>0</v>
          </cell>
        </row>
        <row r="8662">
          <cell r="G8662">
            <v>0</v>
          </cell>
        </row>
        <row r="8663">
          <cell r="G8663">
            <v>0</v>
          </cell>
        </row>
        <row r="8664">
          <cell r="G8664">
            <v>0</v>
          </cell>
        </row>
        <row r="8665">
          <cell r="G8665">
            <v>0</v>
          </cell>
        </row>
        <row r="8666">
          <cell r="G8666">
            <v>0</v>
          </cell>
        </row>
        <row r="8667">
          <cell r="G8667">
            <v>0</v>
          </cell>
        </row>
        <row r="8668">
          <cell r="G8668">
            <v>0</v>
          </cell>
        </row>
        <row r="8669">
          <cell r="G8669">
            <v>0</v>
          </cell>
        </row>
        <row r="8670">
          <cell r="G8670">
            <v>0</v>
          </cell>
        </row>
        <row r="8671">
          <cell r="G8671">
            <v>0</v>
          </cell>
        </row>
        <row r="8672">
          <cell r="G8672">
            <v>0</v>
          </cell>
        </row>
        <row r="8673">
          <cell r="G8673">
            <v>0</v>
          </cell>
        </row>
        <row r="8674">
          <cell r="G8674">
            <v>0</v>
          </cell>
        </row>
        <row r="8675">
          <cell r="G8675">
            <v>0</v>
          </cell>
        </row>
        <row r="8676">
          <cell r="G8676">
            <v>0</v>
          </cell>
        </row>
        <row r="8677">
          <cell r="G8677">
            <v>0</v>
          </cell>
        </row>
        <row r="8678">
          <cell r="G8678">
            <v>0</v>
          </cell>
        </row>
        <row r="8679">
          <cell r="G8679">
            <v>0</v>
          </cell>
        </row>
        <row r="8680">
          <cell r="G8680">
            <v>0</v>
          </cell>
        </row>
        <row r="8681">
          <cell r="G8681">
            <v>0</v>
          </cell>
        </row>
        <row r="8682">
          <cell r="G8682">
            <v>0</v>
          </cell>
        </row>
        <row r="8683">
          <cell r="G8683">
            <v>0</v>
          </cell>
        </row>
        <row r="8684">
          <cell r="G8684">
            <v>0</v>
          </cell>
        </row>
        <row r="8685">
          <cell r="G8685">
            <v>0</v>
          </cell>
        </row>
        <row r="8686">
          <cell r="G8686">
            <v>0</v>
          </cell>
        </row>
        <row r="8687">
          <cell r="G8687">
            <v>0</v>
          </cell>
        </row>
        <row r="8688">
          <cell r="G8688">
            <v>0</v>
          </cell>
        </row>
        <row r="8689">
          <cell r="G8689">
            <v>0</v>
          </cell>
        </row>
        <row r="8690">
          <cell r="G8690">
            <v>0</v>
          </cell>
        </row>
        <row r="8691">
          <cell r="G8691">
            <v>0</v>
          </cell>
        </row>
        <row r="8692">
          <cell r="G8692">
            <v>0</v>
          </cell>
        </row>
        <row r="8693">
          <cell r="G8693">
            <v>0</v>
          </cell>
        </row>
        <row r="8694">
          <cell r="G8694">
            <v>0</v>
          </cell>
        </row>
        <row r="8695">
          <cell r="G8695">
            <v>0</v>
          </cell>
        </row>
        <row r="8696">
          <cell r="G8696">
            <v>0</v>
          </cell>
        </row>
        <row r="8697">
          <cell r="G8697">
            <v>0</v>
          </cell>
        </row>
        <row r="8698">
          <cell r="G8698">
            <v>0</v>
          </cell>
        </row>
        <row r="8699">
          <cell r="G8699">
            <v>0</v>
          </cell>
        </row>
        <row r="8700">
          <cell r="G8700">
            <v>0</v>
          </cell>
        </row>
        <row r="8701">
          <cell r="G8701">
            <v>0</v>
          </cell>
        </row>
        <row r="8702">
          <cell r="G8702">
            <v>0</v>
          </cell>
        </row>
        <row r="8703">
          <cell r="G8703">
            <v>0</v>
          </cell>
        </row>
        <row r="8704">
          <cell r="G8704">
            <v>0</v>
          </cell>
        </row>
        <row r="8705">
          <cell r="G8705">
            <v>0</v>
          </cell>
        </row>
        <row r="8706">
          <cell r="G8706">
            <v>0</v>
          </cell>
        </row>
        <row r="8707">
          <cell r="G8707">
            <v>0</v>
          </cell>
        </row>
        <row r="8708">
          <cell r="G8708">
            <v>0</v>
          </cell>
        </row>
        <row r="8709">
          <cell r="G8709">
            <v>0</v>
          </cell>
        </row>
        <row r="8710">
          <cell r="G8710">
            <v>0</v>
          </cell>
        </row>
        <row r="8711">
          <cell r="G8711">
            <v>0</v>
          </cell>
        </row>
        <row r="8712">
          <cell r="G8712">
            <v>0</v>
          </cell>
        </row>
        <row r="8713">
          <cell r="G8713">
            <v>0</v>
          </cell>
        </row>
        <row r="8714">
          <cell r="G8714">
            <v>0</v>
          </cell>
        </row>
        <row r="8715">
          <cell r="G8715">
            <v>0</v>
          </cell>
        </row>
        <row r="8716">
          <cell r="G8716">
            <v>0</v>
          </cell>
        </row>
        <row r="8717">
          <cell r="G8717">
            <v>0</v>
          </cell>
        </row>
        <row r="8718">
          <cell r="G8718">
            <v>0</v>
          </cell>
        </row>
        <row r="8719">
          <cell r="G8719">
            <v>0</v>
          </cell>
        </row>
        <row r="8720">
          <cell r="G8720">
            <v>0</v>
          </cell>
        </row>
        <row r="8721">
          <cell r="G8721">
            <v>0</v>
          </cell>
        </row>
        <row r="8722">
          <cell r="G8722">
            <v>0</v>
          </cell>
        </row>
        <row r="8723">
          <cell r="G8723">
            <v>0</v>
          </cell>
        </row>
        <row r="8724">
          <cell r="G8724">
            <v>0</v>
          </cell>
        </row>
        <row r="8725">
          <cell r="G8725">
            <v>0</v>
          </cell>
        </row>
        <row r="8726">
          <cell r="G8726">
            <v>0</v>
          </cell>
        </row>
        <row r="8727">
          <cell r="G8727">
            <v>0</v>
          </cell>
        </row>
        <row r="8728">
          <cell r="G8728">
            <v>0</v>
          </cell>
        </row>
        <row r="8729">
          <cell r="G8729">
            <v>0</v>
          </cell>
        </row>
        <row r="8730">
          <cell r="G8730">
            <v>0</v>
          </cell>
        </row>
        <row r="8731">
          <cell r="G8731">
            <v>0</v>
          </cell>
        </row>
        <row r="8732">
          <cell r="G8732">
            <v>0</v>
          </cell>
        </row>
        <row r="8733">
          <cell r="G8733">
            <v>0</v>
          </cell>
        </row>
        <row r="8734">
          <cell r="G8734">
            <v>0</v>
          </cell>
        </row>
        <row r="8735">
          <cell r="G8735">
            <v>0</v>
          </cell>
        </row>
        <row r="8736">
          <cell r="G8736">
            <v>0</v>
          </cell>
        </row>
        <row r="8737">
          <cell r="G8737">
            <v>0</v>
          </cell>
        </row>
        <row r="8738">
          <cell r="G8738">
            <v>0</v>
          </cell>
        </row>
        <row r="8739">
          <cell r="G8739">
            <v>0</v>
          </cell>
        </row>
        <row r="8740">
          <cell r="G8740">
            <v>0</v>
          </cell>
        </row>
        <row r="8741">
          <cell r="G8741">
            <v>0</v>
          </cell>
        </row>
        <row r="8742">
          <cell r="G8742">
            <v>0</v>
          </cell>
        </row>
        <row r="8743">
          <cell r="G8743">
            <v>0</v>
          </cell>
        </row>
        <row r="8744">
          <cell r="G8744">
            <v>0</v>
          </cell>
        </row>
        <row r="8745">
          <cell r="G8745">
            <v>0</v>
          </cell>
        </row>
        <row r="8746">
          <cell r="G8746">
            <v>0</v>
          </cell>
        </row>
        <row r="8747">
          <cell r="G8747">
            <v>0</v>
          </cell>
        </row>
        <row r="8748">
          <cell r="G8748">
            <v>0</v>
          </cell>
        </row>
        <row r="8749">
          <cell r="G8749">
            <v>0</v>
          </cell>
        </row>
        <row r="8750">
          <cell r="G8750">
            <v>0</v>
          </cell>
        </row>
        <row r="8751">
          <cell r="G8751">
            <v>0</v>
          </cell>
        </row>
        <row r="8752">
          <cell r="G8752">
            <v>0</v>
          </cell>
        </row>
        <row r="8753">
          <cell r="G8753">
            <v>0</v>
          </cell>
        </row>
        <row r="8754">
          <cell r="G8754">
            <v>0</v>
          </cell>
        </row>
        <row r="8755">
          <cell r="G8755">
            <v>0</v>
          </cell>
        </row>
        <row r="8756">
          <cell r="G8756">
            <v>0</v>
          </cell>
        </row>
        <row r="8757">
          <cell r="G8757">
            <v>0</v>
          </cell>
        </row>
        <row r="8758">
          <cell r="G8758">
            <v>0</v>
          </cell>
        </row>
        <row r="8759">
          <cell r="G8759">
            <v>0</v>
          </cell>
        </row>
        <row r="8760">
          <cell r="G8760">
            <v>0</v>
          </cell>
        </row>
        <row r="8761">
          <cell r="G8761">
            <v>0</v>
          </cell>
        </row>
        <row r="8762">
          <cell r="G8762">
            <v>0</v>
          </cell>
        </row>
        <row r="8763">
          <cell r="G8763">
            <v>0</v>
          </cell>
        </row>
        <row r="8764">
          <cell r="G8764">
            <v>0</v>
          </cell>
        </row>
        <row r="8765">
          <cell r="G8765">
            <v>0</v>
          </cell>
        </row>
        <row r="8766">
          <cell r="G8766">
            <v>0</v>
          </cell>
        </row>
        <row r="8767">
          <cell r="G8767">
            <v>0</v>
          </cell>
        </row>
        <row r="8768">
          <cell r="G8768">
            <v>0</v>
          </cell>
        </row>
        <row r="8769">
          <cell r="G8769">
            <v>0</v>
          </cell>
        </row>
        <row r="8770">
          <cell r="G8770">
            <v>0</v>
          </cell>
        </row>
        <row r="8771">
          <cell r="G8771">
            <v>0</v>
          </cell>
        </row>
        <row r="8772">
          <cell r="G8772">
            <v>0</v>
          </cell>
        </row>
        <row r="8773">
          <cell r="G8773">
            <v>0</v>
          </cell>
        </row>
        <row r="8774">
          <cell r="G8774">
            <v>0</v>
          </cell>
        </row>
        <row r="8775">
          <cell r="G8775">
            <v>0</v>
          </cell>
        </row>
        <row r="8776">
          <cell r="G8776">
            <v>0</v>
          </cell>
        </row>
        <row r="8777">
          <cell r="G8777">
            <v>0</v>
          </cell>
        </row>
        <row r="8778">
          <cell r="G8778">
            <v>0</v>
          </cell>
        </row>
        <row r="8779">
          <cell r="G8779">
            <v>0</v>
          </cell>
        </row>
        <row r="8780">
          <cell r="G8780">
            <v>0</v>
          </cell>
        </row>
        <row r="8781">
          <cell r="G8781">
            <v>0</v>
          </cell>
        </row>
        <row r="8782">
          <cell r="G8782">
            <v>0</v>
          </cell>
        </row>
        <row r="8783">
          <cell r="G8783">
            <v>0</v>
          </cell>
        </row>
        <row r="8784">
          <cell r="G8784">
            <v>0</v>
          </cell>
        </row>
        <row r="8785">
          <cell r="G8785">
            <v>0</v>
          </cell>
        </row>
        <row r="8786">
          <cell r="G8786">
            <v>0</v>
          </cell>
        </row>
        <row r="8787">
          <cell r="G8787">
            <v>0</v>
          </cell>
        </row>
        <row r="8788">
          <cell r="G8788">
            <v>0</v>
          </cell>
        </row>
        <row r="8789">
          <cell r="G8789">
            <v>0</v>
          </cell>
        </row>
        <row r="8790">
          <cell r="G8790">
            <v>0</v>
          </cell>
        </row>
        <row r="8791">
          <cell r="G8791">
            <v>0</v>
          </cell>
        </row>
        <row r="8792">
          <cell r="G8792">
            <v>0</v>
          </cell>
        </row>
        <row r="8793">
          <cell r="G8793">
            <v>0</v>
          </cell>
        </row>
        <row r="8794">
          <cell r="G8794">
            <v>0</v>
          </cell>
        </row>
        <row r="8795">
          <cell r="G8795">
            <v>0</v>
          </cell>
        </row>
        <row r="8796">
          <cell r="G8796">
            <v>0</v>
          </cell>
        </row>
        <row r="8797">
          <cell r="G8797">
            <v>0</v>
          </cell>
        </row>
        <row r="8798">
          <cell r="G8798">
            <v>0</v>
          </cell>
        </row>
        <row r="8799">
          <cell r="G8799">
            <v>0</v>
          </cell>
        </row>
        <row r="8800">
          <cell r="G8800">
            <v>0</v>
          </cell>
        </row>
        <row r="8801">
          <cell r="G8801">
            <v>0</v>
          </cell>
        </row>
        <row r="8802">
          <cell r="G8802">
            <v>0</v>
          </cell>
        </row>
        <row r="8803">
          <cell r="G8803">
            <v>0</v>
          </cell>
        </row>
        <row r="8804">
          <cell r="G8804">
            <v>0</v>
          </cell>
        </row>
        <row r="8805">
          <cell r="G8805">
            <v>0</v>
          </cell>
        </row>
        <row r="8806">
          <cell r="G8806">
            <v>0</v>
          </cell>
        </row>
        <row r="8807">
          <cell r="G8807">
            <v>0</v>
          </cell>
        </row>
        <row r="8808">
          <cell r="G8808">
            <v>0</v>
          </cell>
        </row>
        <row r="8809">
          <cell r="G8809">
            <v>0</v>
          </cell>
        </row>
        <row r="8810">
          <cell r="G8810">
            <v>0</v>
          </cell>
        </row>
        <row r="8811">
          <cell r="G8811">
            <v>0</v>
          </cell>
        </row>
        <row r="8812">
          <cell r="G8812">
            <v>0</v>
          </cell>
        </row>
        <row r="8813">
          <cell r="G8813">
            <v>0</v>
          </cell>
        </row>
        <row r="8814">
          <cell r="G8814">
            <v>0</v>
          </cell>
        </row>
        <row r="8815">
          <cell r="G8815">
            <v>0</v>
          </cell>
        </row>
        <row r="8816">
          <cell r="G8816">
            <v>0</v>
          </cell>
        </row>
        <row r="8817">
          <cell r="G8817">
            <v>0</v>
          </cell>
        </row>
        <row r="8818">
          <cell r="G8818">
            <v>0</v>
          </cell>
        </row>
        <row r="8819">
          <cell r="G8819">
            <v>0</v>
          </cell>
        </row>
        <row r="8820">
          <cell r="G8820">
            <v>0</v>
          </cell>
        </row>
        <row r="8821">
          <cell r="G8821">
            <v>0</v>
          </cell>
        </row>
        <row r="8822">
          <cell r="G8822">
            <v>0</v>
          </cell>
        </row>
        <row r="8823">
          <cell r="G8823">
            <v>0</v>
          </cell>
        </row>
        <row r="8824">
          <cell r="G8824">
            <v>0</v>
          </cell>
        </row>
        <row r="8825">
          <cell r="G8825">
            <v>0</v>
          </cell>
        </row>
        <row r="8826">
          <cell r="G8826">
            <v>0</v>
          </cell>
        </row>
        <row r="8827">
          <cell r="G8827">
            <v>0</v>
          </cell>
        </row>
        <row r="8828">
          <cell r="G8828">
            <v>0</v>
          </cell>
        </row>
        <row r="8829">
          <cell r="G8829">
            <v>0</v>
          </cell>
        </row>
        <row r="8830">
          <cell r="G8830">
            <v>0</v>
          </cell>
        </row>
        <row r="8831">
          <cell r="G8831">
            <v>0</v>
          </cell>
        </row>
        <row r="8832">
          <cell r="G8832">
            <v>0</v>
          </cell>
        </row>
        <row r="8833">
          <cell r="G8833">
            <v>0</v>
          </cell>
        </row>
        <row r="8834">
          <cell r="G8834">
            <v>0</v>
          </cell>
        </row>
        <row r="8835">
          <cell r="G8835">
            <v>0</v>
          </cell>
        </row>
        <row r="8836">
          <cell r="G8836">
            <v>0</v>
          </cell>
        </row>
        <row r="8837">
          <cell r="G8837">
            <v>0</v>
          </cell>
        </row>
        <row r="8838">
          <cell r="G8838">
            <v>0</v>
          </cell>
        </row>
        <row r="8839">
          <cell r="G8839">
            <v>0</v>
          </cell>
        </row>
        <row r="8840">
          <cell r="G8840">
            <v>0</v>
          </cell>
        </row>
        <row r="8841">
          <cell r="G8841">
            <v>0</v>
          </cell>
        </row>
        <row r="8842">
          <cell r="G8842">
            <v>0</v>
          </cell>
        </row>
        <row r="8843">
          <cell r="G8843">
            <v>0</v>
          </cell>
        </row>
        <row r="8844">
          <cell r="G8844">
            <v>0</v>
          </cell>
        </row>
        <row r="8845">
          <cell r="G8845">
            <v>0</v>
          </cell>
        </row>
        <row r="8846">
          <cell r="G8846">
            <v>0</v>
          </cell>
        </row>
        <row r="8847">
          <cell r="G8847">
            <v>0</v>
          </cell>
        </row>
        <row r="8848">
          <cell r="G8848">
            <v>0</v>
          </cell>
        </row>
        <row r="8849">
          <cell r="G8849">
            <v>0</v>
          </cell>
        </row>
        <row r="8850">
          <cell r="G8850">
            <v>0</v>
          </cell>
        </row>
        <row r="8851">
          <cell r="G8851">
            <v>0</v>
          </cell>
        </row>
        <row r="8852">
          <cell r="G8852">
            <v>0</v>
          </cell>
        </row>
        <row r="8853">
          <cell r="G8853">
            <v>0</v>
          </cell>
        </row>
        <row r="8854">
          <cell r="G8854">
            <v>0</v>
          </cell>
        </row>
        <row r="8855">
          <cell r="G8855">
            <v>0</v>
          </cell>
        </row>
        <row r="8856">
          <cell r="G8856">
            <v>0</v>
          </cell>
        </row>
        <row r="8857">
          <cell r="G8857">
            <v>0</v>
          </cell>
        </row>
        <row r="8858">
          <cell r="G8858">
            <v>0</v>
          </cell>
        </row>
        <row r="8859">
          <cell r="G8859">
            <v>0</v>
          </cell>
        </row>
        <row r="8860">
          <cell r="G8860">
            <v>0</v>
          </cell>
        </row>
        <row r="8861">
          <cell r="G8861">
            <v>0</v>
          </cell>
        </row>
        <row r="8862">
          <cell r="G8862">
            <v>0</v>
          </cell>
        </row>
        <row r="8863">
          <cell r="G8863">
            <v>0</v>
          </cell>
        </row>
        <row r="8864">
          <cell r="G8864">
            <v>0</v>
          </cell>
        </row>
        <row r="8865">
          <cell r="G8865">
            <v>0</v>
          </cell>
        </row>
        <row r="8866">
          <cell r="G8866">
            <v>0</v>
          </cell>
        </row>
        <row r="8867">
          <cell r="G8867">
            <v>0</v>
          </cell>
        </row>
        <row r="8868">
          <cell r="G8868">
            <v>0</v>
          </cell>
        </row>
        <row r="8869">
          <cell r="G8869">
            <v>0</v>
          </cell>
        </row>
        <row r="8870">
          <cell r="G8870">
            <v>0</v>
          </cell>
        </row>
        <row r="8871">
          <cell r="G8871">
            <v>0</v>
          </cell>
        </row>
        <row r="8872">
          <cell r="G8872">
            <v>0</v>
          </cell>
        </row>
        <row r="8873">
          <cell r="G8873">
            <v>0</v>
          </cell>
        </row>
        <row r="8874">
          <cell r="G8874">
            <v>0</v>
          </cell>
        </row>
        <row r="8875">
          <cell r="G8875">
            <v>0</v>
          </cell>
        </row>
        <row r="8876">
          <cell r="G8876">
            <v>0</v>
          </cell>
        </row>
        <row r="8877">
          <cell r="G8877">
            <v>0</v>
          </cell>
        </row>
        <row r="8878">
          <cell r="G8878">
            <v>0</v>
          </cell>
        </row>
        <row r="8879">
          <cell r="G8879">
            <v>0</v>
          </cell>
        </row>
        <row r="8880">
          <cell r="G8880">
            <v>0</v>
          </cell>
        </row>
        <row r="8881">
          <cell r="G8881">
            <v>0</v>
          </cell>
        </row>
        <row r="8882">
          <cell r="G8882">
            <v>0</v>
          </cell>
        </row>
        <row r="8883">
          <cell r="G8883">
            <v>0</v>
          </cell>
        </row>
        <row r="8884">
          <cell r="G8884">
            <v>0</v>
          </cell>
        </row>
        <row r="8885">
          <cell r="G8885">
            <v>0</v>
          </cell>
        </row>
        <row r="8886">
          <cell r="G8886">
            <v>0</v>
          </cell>
        </row>
        <row r="8887">
          <cell r="G8887">
            <v>0</v>
          </cell>
        </row>
        <row r="8888">
          <cell r="G8888">
            <v>0</v>
          </cell>
        </row>
        <row r="8889">
          <cell r="G8889">
            <v>0</v>
          </cell>
        </row>
        <row r="8890">
          <cell r="G8890">
            <v>0</v>
          </cell>
        </row>
        <row r="8891">
          <cell r="G8891">
            <v>0</v>
          </cell>
        </row>
        <row r="8892">
          <cell r="G8892">
            <v>0</v>
          </cell>
        </row>
        <row r="8893">
          <cell r="G8893">
            <v>0</v>
          </cell>
        </row>
        <row r="8894">
          <cell r="G8894">
            <v>0</v>
          </cell>
        </row>
        <row r="8895">
          <cell r="G8895">
            <v>0</v>
          </cell>
        </row>
        <row r="8896">
          <cell r="G8896">
            <v>0</v>
          </cell>
        </row>
        <row r="8897">
          <cell r="G8897">
            <v>0</v>
          </cell>
        </row>
        <row r="8898">
          <cell r="G8898">
            <v>0</v>
          </cell>
        </row>
        <row r="8899">
          <cell r="G8899">
            <v>0</v>
          </cell>
        </row>
        <row r="8900">
          <cell r="G8900">
            <v>0</v>
          </cell>
        </row>
        <row r="8901">
          <cell r="G8901">
            <v>0</v>
          </cell>
        </row>
        <row r="8902">
          <cell r="G8902">
            <v>0</v>
          </cell>
        </row>
        <row r="8903">
          <cell r="G8903">
            <v>0</v>
          </cell>
        </row>
        <row r="8904">
          <cell r="G8904">
            <v>0</v>
          </cell>
        </row>
        <row r="8905">
          <cell r="G8905">
            <v>0</v>
          </cell>
        </row>
        <row r="8906">
          <cell r="G8906">
            <v>0</v>
          </cell>
        </row>
        <row r="8907">
          <cell r="G8907">
            <v>0</v>
          </cell>
        </row>
        <row r="8908">
          <cell r="G8908">
            <v>0</v>
          </cell>
        </row>
        <row r="8909">
          <cell r="G8909">
            <v>0</v>
          </cell>
        </row>
        <row r="8910">
          <cell r="G8910">
            <v>0</v>
          </cell>
        </row>
        <row r="8911">
          <cell r="G8911">
            <v>0</v>
          </cell>
        </row>
        <row r="8912">
          <cell r="G8912">
            <v>0</v>
          </cell>
        </row>
        <row r="8913">
          <cell r="G8913">
            <v>0</v>
          </cell>
        </row>
        <row r="8914">
          <cell r="G8914">
            <v>0</v>
          </cell>
        </row>
        <row r="8915">
          <cell r="G8915">
            <v>0</v>
          </cell>
        </row>
        <row r="8916">
          <cell r="G8916">
            <v>0</v>
          </cell>
        </row>
        <row r="8917">
          <cell r="G8917">
            <v>0</v>
          </cell>
        </row>
        <row r="8918">
          <cell r="G8918">
            <v>0</v>
          </cell>
        </row>
        <row r="8919">
          <cell r="G8919">
            <v>0</v>
          </cell>
        </row>
        <row r="8920">
          <cell r="G8920">
            <v>0</v>
          </cell>
        </row>
        <row r="8921">
          <cell r="G8921">
            <v>0</v>
          </cell>
        </row>
        <row r="8922">
          <cell r="G8922">
            <v>0</v>
          </cell>
        </row>
        <row r="8923">
          <cell r="G8923">
            <v>0</v>
          </cell>
        </row>
        <row r="8924">
          <cell r="G8924">
            <v>0</v>
          </cell>
        </row>
        <row r="8925">
          <cell r="G8925">
            <v>0</v>
          </cell>
        </row>
        <row r="8926">
          <cell r="G8926">
            <v>0</v>
          </cell>
        </row>
        <row r="8927">
          <cell r="G8927">
            <v>0</v>
          </cell>
        </row>
        <row r="8928">
          <cell r="G8928">
            <v>0</v>
          </cell>
        </row>
        <row r="8929">
          <cell r="G8929">
            <v>0</v>
          </cell>
        </row>
        <row r="8930">
          <cell r="G8930">
            <v>0</v>
          </cell>
        </row>
        <row r="8931">
          <cell r="G8931">
            <v>0</v>
          </cell>
        </row>
        <row r="8932">
          <cell r="G8932">
            <v>0</v>
          </cell>
        </row>
        <row r="8933">
          <cell r="G8933">
            <v>0</v>
          </cell>
        </row>
        <row r="8934">
          <cell r="G8934">
            <v>0</v>
          </cell>
        </row>
        <row r="8935">
          <cell r="G8935">
            <v>0</v>
          </cell>
        </row>
        <row r="8936">
          <cell r="G8936">
            <v>0</v>
          </cell>
        </row>
        <row r="8937">
          <cell r="G8937">
            <v>0</v>
          </cell>
        </row>
        <row r="8938">
          <cell r="G8938">
            <v>0</v>
          </cell>
        </row>
        <row r="8939">
          <cell r="G8939">
            <v>0</v>
          </cell>
        </row>
        <row r="8940">
          <cell r="G8940">
            <v>0</v>
          </cell>
        </row>
        <row r="8941">
          <cell r="G8941">
            <v>0</v>
          </cell>
        </row>
        <row r="8942">
          <cell r="G8942">
            <v>0</v>
          </cell>
        </row>
        <row r="8943">
          <cell r="G8943">
            <v>0</v>
          </cell>
        </row>
        <row r="8944">
          <cell r="G8944">
            <v>0</v>
          </cell>
        </row>
        <row r="8945">
          <cell r="G8945">
            <v>0</v>
          </cell>
        </row>
        <row r="8946">
          <cell r="G8946">
            <v>0</v>
          </cell>
        </row>
        <row r="8947">
          <cell r="G8947">
            <v>0</v>
          </cell>
        </row>
        <row r="8948">
          <cell r="G8948">
            <v>0</v>
          </cell>
        </row>
        <row r="8949">
          <cell r="G8949">
            <v>0</v>
          </cell>
        </row>
        <row r="8950">
          <cell r="G8950">
            <v>0</v>
          </cell>
        </row>
        <row r="8951">
          <cell r="G8951">
            <v>0</v>
          </cell>
        </row>
        <row r="8952">
          <cell r="G8952">
            <v>0</v>
          </cell>
        </row>
        <row r="8953">
          <cell r="G8953">
            <v>0</v>
          </cell>
        </row>
        <row r="8954">
          <cell r="G8954">
            <v>0</v>
          </cell>
        </row>
        <row r="8955">
          <cell r="G8955">
            <v>0</v>
          </cell>
        </row>
        <row r="8956">
          <cell r="G8956">
            <v>0</v>
          </cell>
        </row>
        <row r="8957">
          <cell r="G8957">
            <v>0</v>
          </cell>
        </row>
        <row r="8958">
          <cell r="G8958">
            <v>0</v>
          </cell>
        </row>
        <row r="8959">
          <cell r="G8959">
            <v>0</v>
          </cell>
        </row>
        <row r="8960">
          <cell r="G8960">
            <v>0</v>
          </cell>
        </row>
        <row r="8961">
          <cell r="G8961">
            <v>0</v>
          </cell>
        </row>
        <row r="8962">
          <cell r="G8962">
            <v>0</v>
          </cell>
        </row>
        <row r="8963">
          <cell r="G8963">
            <v>0</v>
          </cell>
        </row>
        <row r="8964">
          <cell r="G8964">
            <v>0</v>
          </cell>
        </row>
        <row r="8965">
          <cell r="G8965">
            <v>0</v>
          </cell>
        </row>
        <row r="8966">
          <cell r="G8966">
            <v>0</v>
          </cell>
        </row>
        <row r="8967">
          <cell r="G8967">
            <v>0</v>
          </cell>
        </row>
        <row r="8968">
          <cell r="G8968">
            <v>0</v>
          </cell>
        </row>
        <row r="8969">
          <cell r="G8969">
            <v>0</v>
          </cell>
        </row>
        <row r="8970">
          <cell r="G8970">
            <v>0</v>
          </cell>
        </row>
        <row r="8971">
          <cell r="G8971">
            <v>0</v>
          </cell>
        </row>
        <row r="8972">
          <cell r="G8972">
            <v>0</v>
          </cell>
        </row>
        <row r="8973">
          <cell r="G8973">
            <v>0</v>
          </cell>
        </row>
        <row r="8974">
          <cell r="G8974">
            <v>0</v>
          </cell>
        </row>
        <row r="8975">
          <cell r="G8975">
            <v>0</v>
          </cell>
        </row>
        <row r="8976">
          <cell r="G8976">
            <v>0</v>
          </cell>
        </row>
        <row r="8977">
          <cell r="G8977">
            <v>0</v>
          </cell>
        </row>
        <row r="8978">
          <cell r="G8978">
            <v>0</v>
          </cell>
        </row>
        <row r="8979">
          <cell r="G8979">
            <v>0</v>
          </cell>
        </row>
        <row r="8980">
          <cell r="G8980">
            <v>0</v>
          </cell>
        </row>
        <row r="8981">
          <cell r="G8981">
            <v>0</v>
          </cell>
        </row>
        <row r="8982">
          <cell r="G8982">
            <v>0</v>
          </cell>
        </row>
        <row r="8983">
          <cell r="G8983">
            <v>0</v>
          </cell>
        </row>
        <row r="8984">
          <cell r="G8984">
            <v>0</v>
          </cell>
        </row>
        <row r="8985">
          <cell r="G8985">
            <v>0</v>
          </cell>
        </row>
        <row r="8986">
          <cell r="G8986">
            <v>0</v>
          </cell>
        </row>
        <row r="8987">
          <cell r="G8987">
            <v>0</v>
          </cell>
        </row>
        <row r="8988">
          <cell r="G8988">
            <v>0</v>
          </cell>
        </row>
        <row r="8989">
          <cell r="G8989">
            <v>0</v>
          </cell>
        </row>
        <row r="8990">
          <cell r="G8990">
            <v>0</v>
          </cell>
        </row>
        <row r="8991">
          <cell r="G8991">
            <v>0</v>
          </cell>
        </row>
        <row r="8992">
          <cell r="G8992">
            <v>0</v>
          </cell>
        </row>
        <row r="8993">
          <cell r="G8993">
            <v>0</v>
          </cell>
        </row>
        <row r="8994">
          <cell r="G8994">
            <v>0</v>
          </cell>
        </row>
        <row r="8995">
          <cell r="G8995">
            <v>0</v>
          </cell>
        </row>
        <row r="8996">
          <cell r="G8996">
            <v>0</v>
          </cell>
        </row>
        <row r="8997">
          <cell r="G8997">
            <v>0</v>
          </cell>
        </row>
        <row r="8998">
          <cell r="G8998">
            <v>0</v>
          </cell>
        </row>
        <row r="8999">
          <cell r="G8999">
            <v>0</v>
          </cell>
        </row>
        <row r="9000">
          <cell r="G9000">
            <v>0</v>
          </cell>
        </row>
        <row r="9001">
          <cell r="G9001">
            <v>0</v>
          </cell>
        </row>
        <row r="9002">
          <cell r="G9002">
            <v>0</v>
          </cell>
        </row>
        <row r="9003">
          <cell r="G9003">
            <v>0</v>
          </cell>
        </row>
        <row r="9004">
          <cell r="G9004">
            <v>0</v>
          </cell>
        </row>
        <row r="9005">
          <cell r="G9005">
            <v>0</v>
          </cell>
        </row>
        <row r="9006">
          <cell r="G9006">
            <v>0</v>
          </cell>
        </row>
        <row r="9007">
          <cell r="G9007">
            <v>0</v>
          </cell>
        </row>
        <row r="9008">
          <cell r="G9008">
            <v>0</v>
          </cell>
        </row>
        <row r="9009">
          <cell r="G9009">
            <v>0</v>
          </cell>
        </row>
        <row r="9010">
          <cell r="G9010">
            <v>0</v>
          </cell>
        </row>
        <row r="9011">
          <cell r="G9011">
            <v>0</v>
          </cell>
        </row>
        <row r="9012">
          <cell r="G9012">
            <v>0</v>
          </cell>
        </row>
        <row r="9013">
          <cell r="G9013">
            <v>0</v>
          </cell>
        </row>
        <row r="9014">
          <cell r="G9014">
            <v>0</v>
          </cell>
        </row>
        <row r="9015">
          <cell r="G9015">
            <v>0</v>
          </cell>
        </row>
        <row r="9016">
          <cell r="G9016">
            <v>0</v>
          </cell>
        </row>
        <row r="9017">
          <cell r="G9017">
            <v>0</v>
          </cell>
        </row>
        <row r="9018">
          <cell r="G9018">
            <v>0</v>
          </cell>
        </row>
        <row r="9019">
          <cell r="G9019">
            <v>0</v>
          </cell>
        </row>
        <row r="9020">
          <cell r="G9020">
            <v>0</v>
          </cell>
        </row>
        <row r="9021">
          <cell r="G9021">
            <v>0</v>
          </cell>
        </row>
        <row r="9022">
          <cell r="G9022">
            <v>0</v>
          </cell>
        </row>
        <row r="9023">
          <cell r="G9023">
            <v>0</v>
          </cell>
        </row>
        <row r="9024">
          <cell r="G9024">
            <v>0</v>
          </cell>
        </row>
        <row r="9025">
          <cell r="G9025">
            <v>0</v>
          </cell>
        </row>
        <row r="9026">
          <cell r="G9026">
            <v>0</v>
          </cell>
        </row>
        <row r="9027">
          <cell r="G9027">
            <v>0</v>
          </cell>
        </row>
        <row r="9028">
          <cell r="G9028">
            <v>0</v>
          </cell>
        </row>
        <row r="9029">
          <cell r="G9029">
            <v>0</v>
          </cell>
        </row>
        <row r="9030">
          <cell r="G9030">
            <v>0</v>
          </cell>
        </row>
        <row r="9031">
          <cell r="G9031">
            <v>0</v>
          </cell>
        </row>
        <row r="9032">
          <cell r="G9032">
            <v>0</v>
          </cell>
        </row>
        <row r="9033">
          <cell r="G9033">
            <v>0</v>
          </cell>
        </row>
        <row r="9034">
          <cell r="G9034">
            <v>0</v>
          </cell>
        </row>
        <row r="9035">
          <cell r="G9035">
            <v>0</v>
          </cell>
        </row>
        <row r="9036">
          <cell r="G9036">
            <v>0</v>
          </cell>
        </row>
        <row r="9037">
          <cell r="G9037">
            <v>0</v>
          </cell>
        </row>
        <row r="9038">
          <cell r="G9038">
            <v>0</v>
          </cell>
        </row>
        <row r="9039">
          <cell r="G9039">
            <v>0</v>
          </cell>
        </row>
        <row r="9040">
          <cell r="G9040">
            <v>0</v>
          </cell>
        </row>
        <row r="9041">
          <cell r="G9041">
            <v>0</v>
          </cell>
        </row>
        <row r="9042">
          <cell r="G9042">
            <v>0</v>
          </cell>
        </row>
        <row r="9043">
          <cell r="G9043">
            <v>0</v>
          </cell>
        </row>
        <row r="9044">
          <cell r="G9044">
            <v>0</v>
          </cell>
        </row>
        <row r="9045">
          <cell r="G9045">
            <v>0</v>
          </cell>
        </row>
        <row r="9046">
          <cell r="G9046">
            <v>0</v>
          </cell>
        </row>
        <row r="9047">
          <cell r="G9047">
            <v>0</v>
          </cell>
        </row>
        <row r="9048">
          <cell r="G9048">
            <v>0</v>
          </cell>
        </row>
        <row r="9049">
          <cell r="G9049">
            <v>0</v>
          </cell>
        </row>
        <row r="9050">
          <cell r="G9050">
            <v>0</v>
          </cell>
        </row>
        <row r="9051">
          <cell r="G9051">
            <v>0</v>
          </cell>
        </row>
        <row r="9052">
          <cell r="G9052">
            <v>0</v>
          </cell>
        </row>
        <row r="9053">
          <cell r="G9053">
            <v>0</v>
          </cell>
        </row>
        <row r="9054">
          <cell r="G9054">
            <v>0</v>
          </cell>
        </row>
        <row r="9055">
          <cell r="G9055">
            <v>0</v>
          </cell>
        </row>
        <row r="9056">
          <cell r="G9056">
            <v>0</v>
          </cell>
        </row>
        <row r="9057">
          <cell r="G9057">
            <v>0</v>
          </cell>
        </row>
        <row r="9058">
          <cell r="G9058">
            <v>0</v>
          </cell>
        </row>
        <row r="9059">
          <cell r="G9059">
            <v>0</v>
          </cell>
        </row>
        <row r="9060">
          <cell r="G9060">
            <v>0</v>
          </cell>
        </row>
        <row r="9061">
          <cell r="G9061">
            <v>0</v>
          </cell>
        </row>
        <row r="9062">
          <cell r="G9062">
            <v>0</v>
          </cell>
        </row>
        <row r="9063">
          <cell r="G9063">
            <v>0</v>
          </cell>
        </row>
        <row r="9064">
          <cell r="G9064">
            <v>0</v>
          </cell>
        </row>
        <row r="9065">
          <cell r="G9065">
            <v>0</v>
          </cell>
        </row>
        <row r="9066">
          <cell r="G9066">
            <v>0</v>
          </cell>
        </row>
        <row r="9067">
          <cell r="G9067">
            <v>0</v>
          </cell>
        </row>
        <row r="9068">
          <cell r="G9068">
            <v>0</v>
          </cell>
        </row>
        <row r="9069">
          <cell r="G9069">
            <v>0</v>
          </cell>
        </row>
        <row r="9070">
          <cell r="G9070">
            <v>0</v>
          </cell>
        </row>
        <row r="9071">
          <cell r="G9071">
            <v>0</v>
          </cell>
        </row>
        <row r="9072">
          <cell r="G9072">
            <v>0</v>
          </cell>
        </row>
        <row r="9073">
          <cell r="G9073">
            <v>0</v>
          </cell>
        </row>
        <row r="9074">
          <cell r="G9074">
            <v>0</v>
          </cell>
        </row>
        <row r="9075">
          <cell r="G9075">
            <v>0</v>
          </cell>
        </row>
        <row r="9076">
          <cell r="G9076">
            <v>0</v>
          </cell>
        </row>
        <row r="9077">
          <cell r="G9077">
            <v>0</v>
          </cell>
        </row>
        <row r="9078">
          <cell r="G9078">
            <v>0</v>
          </cell>
        </row>
        <row r="9079">
          <cell r="G9079">
            <v>0</v>
          </cell>
        </row>
        <row r="9080">
          <cell r="G9080">
            <v>0</v>
          </cell>
        </row>
        <row r="9081">
          <cell r="G9081">
            <v>0</v>
          </cell>
        </row>
        <row r="9082">
          <cell r="G9082">
            <v>0</v>
          </cell>
        </row>
        <row r="9083">
          <cell r="G9083">
            <v>0</v>
          </cell>
        </row>
        <row r="9084">
          <cell r="G9084">
            <v>0</v>
          </cell>
        </row>
        <row r="9085">
          <cell r="G9085">
            <v>0</v>
          </cell>
        </row>
        <row r="9086">
          <cell r="G9086">
            <v>0</v>
          </cell>
        </row>
        <row r="9087">
          <cell r="G9087">
            <v>0</v>
          </cell>
        </row>
        <row r="9088">
          <cell r="G9088">
            <v>0</v>
          </cell>
        </row>
        <row r="9089">
          <cell r="G9089">
            <v>0</v>
          </cell>
        </row>
        <row r="9090">
          <cell r="G9090">
            <v>0</v>
          </cell>
        </row>
        <row r="9091">
          <cell r="G9091">
            <v>0</v>
          </cell>
        </row>
        <row r="9092">
          <cell r="G9092">
            <v>0</v>
          </cell>
        </row>
        <row r="9093">
          <cell r="G9093">
            <v>0</v>
          </cell>
        </row>
        <row r="9094">
          <cell r="G9094">
            <v>0</v>
          </cell>
        </row>
        <row r="9095">
          <cell r="G9095">
            <v>0</v>
          </cell>
        </row>
        <row r="9096">
          <cell r="G9096">
            <v>0</v>
          </cell>
        </row>
        <row r="9097">
          <cell r="G9097">
            <v>0</v>
          </cell>
        </row>
        <row r="9098">
          <cell r="G9098">
            <v>0</v>
          </cell>
        </row>
        <row r="9099">
          <cell r="G9099">
            <v>0</v>
          </cell>
        </row>
        <row r="9100">
          <cell r="G9100">
            <v>0</v>
          </cell>
        </row>
        <row r="9101">
          <cell r="G9101">
            <v>0</v>
          </cell>
        </row>
        <row r="9102">
          <cell r="G9102">
            <v>0</v>
          </cell>
        </row>
        <row r="9103">
          <cell r="G9103">
            <v>0</v>
          </cell>
        </row>
        <row r="9104">
          <cell r="G9104">
            <v>0</v>
          </cell>
        </row>
        <row r="9105">
          <cell r="G9105">
            <v>0</v>
          </cell>
        </row>
        <row r="9106">
          <cell r="G9106">
            <v>0</v>
          </cell>
        </row>
        <row r="9107">
          <cell r="G9107">
            <v>0</v>
          </cell>
        </row>
        <row r="9108">
          <cell r="G9108">
            <v>0</v>
          </cell>
        </row>
        <row r="9109">
          <cell r="G9109">
            <v>0</v>
          </cell>
        </row>
        <row r="9110">
          <cell r="G9110">
            <v>0</v>
          </cell>
        </row>
        <row r="9111">
          <cell r="G9111">
            <v>0</v>
          </cell>
        </row>
        <row r="9112">
          <cell r="G9112">
            <v>0</v>
          </cell>
        </row>
        <row r="9113">
          <cell r="G9113">
            <v>0</v>
          </cell>
        </row>
        <row r="9114">
          <cell r="G9114">
            <v>0</v>
          </cell>
        </row>
        <row r="9115">
          <cell r="G9115">
            <v>0</v>
          </cell>
        </row>
        <row r="9116">
          <cell r="G9116">
            <v>0</v>
          </cell>
        </row>
        <row r="9117">
          <cell r="G9117">
            <v>0</v>
          </cell>
        </row>
        <row r="9118">
          <cell r="G9118">
            <v>0</v>
          </cell>
        </row>
        <row r="9119">
          <cell r="G9119">
            <v>0</v>
          </cell>
        </row>
        <row r="9120">
          <cell r="G9120">
            <v>0</v>
          </cell>
        </row>
        <row r="9121">
          <cell r="G9121">
            <v>0</v>
          </cell>
        </row>
        <row r="9122">
          <cell r="G9122">
            <v>0</v>
          </cell>
        </row>
        <row r="9123">
          <cell r="G9123">
            <v>0</v>
          </cell>
        </row>
        <row r="9124">
          <cell r="G9124">
            <v>0</v>
          </cell>
        </row>
        <row r="9125">
          <cell r="G9125">
            <v>0</v>
          </cell>
        </row>
        <row r="9126">
          <cell r="G9126">
            <v>0</v>
          </cell>
        </row>
        <row r="9127">
          <cell r="G9127">
            <v>0</v>
          </cell>
        </row>
        <row r="9128">
          <cell r="G9128">
            <v>0</v>
          </cell>
        </row>
        <row r="9129">
          <cell r="G9129">
            <v>0</v>
          </cell>
        </row>
        <row r="9130">
          <cell r="G9130">
            <v>0</v>
          </cell>
        </row>
        <row r="9131">
          <cell r="G9131">
            <v>0</v>
          </cell>
        </row>
        <row r="9132">
          <cell r="G9132">
            <v>0</v>
          </cell>
        </row>
        <row r="9133">
          <cell r="G9133">
            <v>0</v>
          </cell>
        </row>
        <row r="9134">
          <cell r="G9134">
            <v>0</v>
          </cell>
        </row>
        <row r="9135">
          <cell r="G9135">
            <v>0</v>
          </cell>
        </row>
        <row r="9136">
          <cell r="G9136">
            <v>0</v>
          </cell>
        </row>
        <row r="9137">
          <cell r="G9137">
            <v>0</v>
          </cell>
        </row>
        <row r="9138">
          <cell r="G9138">
            <v>0</v>
          </cell>
        </row>
        <row r="9139">
          <cell r="G9139">
            <v>0</v>
          </cell>
        </row>
        <row r="9140">
          <cell r="G9140">
            <v>0</v>
          </cell>
        </row>
        <row r="9141">
          <cell r="G9141">
            <v>0</v>
          </cell>
        </row>
        <row r="9142">
          <cell r="G9142">
            <v>0</v>
          </cell>
        </row>
        <row r="9143">
          <cell r="G9143">
            <v>0</v>
          </cell>
        </row>
        <row r="9144">
          <cell r="G9144">
            <v>0</v>
          </cell>
        </row>
        <row r="9145">
          <cell r="G9145">
            <v>0</v>
          </cell>
        </row>
        <row r="9146">
          <cell r="G9146">
            <v>0</v>
          </cell>
        </row>
        <row r="9147">
          <cell r="G9147">
            <v>0</v>
          </cell>
        </row>
        <row r="9148">
          <cell r="G9148">
            <v>0</v>
          </cell>
        </row>
        <row r="9149">
          <cell r="G9149">
            <v>0</v>
          </cell>
        </row>
        <row r="9150">
          <cell r="G9150">
            <v>0</v>
          </cell>
        </row>
        <row r="9151">
          <cell r="G9151">
            <v>0</v>
          </cell>
        </row>
        <row r="9152">
          <cell r="G9152">
            <v>0</v>
          </cell>
        </row>
        <row r="9153">
          <cell r="G9153">
            <v>0</v>
          </cell>
        </row>
        <row r="9154">
          <cell r="G9154">
            <v>0</v>
          </cell>
        </row>
        <row r="9155">
          <cell r="G9155">
            <v>0</v>
          </cell>
        </row>
        <row r="9156">
          <cell r="G9156">
            <v>0</v>
          </cell>
        </row>
        <row r="9157">
          <cell r="G9157">
            <v>0</v>
          </cell>
        </row>
        <row r="9158">
          <cell r="G9158">
            <v>0</v>
          </cell>
        </row>
        <row r="9159">
          <cell r="G9159">
            <v>0</v>
          </cell>
        </row>
        <row r="9160">
          <cell r="G9160">
            <v>0</v>
          </cell>
        </row>
        <row r="9161">
          <cell r="G9161">
            <v>0</v>
          </cell>
        </row>
        <row r="9162">
          <cell r="G9162">
            <v>0</v>
          </cell>
        </row>
        <row r="9163">
          <cell r="G9163">
            <v>0</v>
          </cell>
        </row>
        <row r="9164">
          <cell r="G9164">
            <v>0</v>
          </cell>
        </row>
        <row r="9165">
          <cell r="G9165">
            <v>0</v>
          </cell>
        </row>
        <row r="9166">
          <cell r="G9166">
            <v>0</v>
          </cell>
        </row>
        <row r="9167">
          <cell r="G9167">
            <v>0</v>
          </cell>
        </row>
        <row r="9168">
          <cell r="G9168">
            <v>0</v>
          </cell>
        </row>
        <row r="9169">
          <cell r="G9169">
            <v>0</v>
          </cell>
        </row>
        <row r="9170">
          <cell r="G9170">
            <v>0</v>
          </cell>
        </row>
        <row r="9171">
          <cell r="G9171">
            <v>0</v>
          </cell>
        </row>
        <row r="9172">
          <cell r="G9172">
            <v>0</v>
          </cell>
        </row>
        <row r="9173">
          <cell r="G9173">
            <v>0</v>
          </cell>
        </row>
        <row r="9174">
          <cell r="G9174">
            <v>0</v>
          </cell>
        </row>
        <row r="9175">
          <cell r="G9175">
            <v>0</v>
          </cell>
        </row>
        <row r="9176">
          <cell r="G9176">
            <v>0</v>
          </cell>
        </row>
        <row r="9177">
          <cell r="G9177">
            <v>0</v>
          </cell>
        </row>
        <row r="9178">
          <cell r="G9178">
            <v>0</v>
          </cell>
        </row>
        <row r="9179">
          <cell r="G9179">
            <v>0</v>
          </cell>
        </row>
        <row r="9180">
          <cell r="G9180">
            <v>0</v>
          </cell>
        </row>
        <row r="9181">
          <cell r="G9181">
            <v>0</v>
          </cell>
        </row>
        <row r="9182">
          <cell r="G9182">
            <v>0</v>
          </cell>
        </row>
        <row r="9183">
          <cell r="G9183">
            <v>0</v>
          </cell>
        </row>
        <row r="9184">
          <cell r="G9184">
            <v>0</v>
          </cell>
        </row>
        <row r="9185">
          <cell r="G9185">
            <v>0</v>
          </cell>
        </row>
        <row r="9186">
          <cell r="G9186">
            <v>0</v>
          </cell>
        </row>
        <row r="9187">
          <cell r="G9187">
            <v>0</v>
          </cell>
        </row>
        <row r="9188">
          <cell r="G9188">
            <v>0</v>
          </cell>
        </row>
        <row r="9189">
          <cell r="G9189">
            <v>0</v>
          </cell>
        </row>
        <row r="9190">
          <cell r="G9190">
            <v>0</v>
          </cell>
        </row>
        <row r="9191">
          <cell r="G9191">
            <v>0</v>
          </cell>
        </row>
        <row r="9192">
          <cell r="G9192">
            <v>0</v>
          </cell>
        </row>
        <row r="9193">
          <cell r="G9193">
            <v>0</v>
          </cell>
        </row>
        <row r="9194">
          <cell r="G9194">
            <v>0</v>
          </cell>
        </row>
        <row r="9195">
          <cell r="G9195">
            <v>0</v>
          </cell>
        </row>
        <row r="9196">
          <cell r="G9196">
            <v>0</v>
          </cell>
        </row>
        <row r="9197">
          <cell r="G9197">
            <v>0</v>
          </cell>
        </row>
        <row r="9198">
          <cell r="G9198">
            <v>0</v>
          </cell>
        </row>
        <row r="9199">
          <cell r="G9199">
            <v>0</v>
          </cell>
        </row>
        <row r="9200">
          <cell r="G9200">
            <v>0</v>
          </cell>
        </row>
        <row r="9201">
          <cell r="G9201">
            <v>0</v>
          </cell>
        </row>
        <row r="9202">
          <cell r="G9202">
            <v>0</v>
          </cell>
        </row>
        <row r="9203">
          <cell r="G9203">
            <v>0</v>
          </cell>
        </row>
        <row r="9204">
          <cell r="G9204">
            <v>0</v>
          </cell>
        </row>
        <row r="9205">
          <cell r="G9205">
            <v>0</v>
          </cell>
        </row>
        <row r="9206">
          <cell r="G9206">
            <v>0</v>
          </cell>
        </row>
        <row r="9207">
          <cell r="G9207">
            <v>0</v>
          </cell>
        </row>
        <row r="9208">
          <cell r="G9208">
            <v>0</v>
          </cell>
        </row>
        <row r="9209">
          <cell r="G9209">
            <v>0</v>
          </cell>
        </row>
        <row r="9210">
          <cell r="G9210">
            <v>0</v>
          </cell>
        </row>
        <row r="9211">
          <cell r="G9211">
            <v>0</v>
          </cell>
        </row>
        <row r="9212">
          <cell r="G9212">
            <v>0</v>
          </cell>
        </row>
        <row r="9213">
          <cell r="G9213">
            <v>0</v>
          </cell>
        </row>
        <row r="9214">
          <cell r="G9214">
            <v>0</v>
          </cell>
        </row>
        <row r="9215">
          <cell r="G9215">
            <v>0</v>
          </cell>
        </row>
        <row r="9216">
          <cell r="G9216">
            <v>0</v>
          </cell>
        </row>
        <row r="9217">
          <cell r="G9217">
            <v>0</v>
          </cell>
        </row>
        <row r="9218">
          <cell r="G9218">
            <v>0</v>
          </cell>
        </row>
        <row r="9219">
          <cell r="G9219">
            <v>0</v>
          </cell>
        </row>
        <row r="9220">
          <cell r="G9220">
            <v>0</v>
          </cell>
        </row>
        <row r="9221">
          <cell r="G9221">
            <v>0</v>
          </cell>
        </row>
        <row r="9222">
          <cell r="G9222">
            <v>0</v>
          </cell>
        </row>
        <row r="9223">
          <cell r="G9223">
            <v>0</v>
          </cell>
        </row>
        <row r="9224">
          <cell r="G9224">
            <v>0</v>
          </cell>
        </row>
        <row r="9225">
          <cell r="G9225">
            <v>0</v>
          </cell>
        </row>
        <row r="9226">
          <cell r="G9226">
            <v>0</v>
          </cell>
        </row>
        <row r="9227">
          <cell r="G9227">
            <v>0</v>
          </cell>
        </row>
        <row r="9228">
          <cell r="G9228">
            <v>0</v>
          </cell>
        </row>
        <row r="9229">
          <cell r="G9229">
            <v>0</v>
          </cell>
        </row>
        <row r="9230">
          <cell r="G9230">
            <v>0</v>
          </cell>
        </row>
        <row r="9231">
          <cell r="G9231">
            <v>0</v>
          </cell>
        </row>
        <row r="9232">
          <cell r="G9232">
            <v>0</v>
          </cell>
        </row>
        <row r="9233">
          <cell r="G9233">
            <v>0</v>
          </cell>
        </row>
        <row r="9234">
          <cell r="G9234">
            <v>0</v>
          </cell>
        </row>
        <row r="9235">
          <cell r="G9235">
            <v>0</v>
          </cell>
        </row>
        <row r="9236">
          <cell r="G9236">
            <v>0</v>
          </cell>
        </row>
        <row r="9237">
          <cell r="G9237">
            <v>0</v>
          </cell>
        </row>
        <row r="9238">
          <cell r="G9238">
            <v>0</v>
          </cell>
        </row>
        <row r="9239">
          <cell r="G9239">
            <v>0</v>
          </cell>
        </row>
        <row r="9240">
          <cell r="G9240">
            <v>0</v>
          </cell>
        </row>
        <row r="9241">
          <cell r="G9241">
            <v>0</v>
          </cell>
        </row>
        <row r="9242">
          <cell r="G9242">
            <v>0</v>
          </cell>
        </row>
        <row r="9243">
          <cell r="G9243">
            <v>0</v>
          </cell>
        </row>
        <row r="9244">
          <cell r="G9244">
            <v>0</v>
          </cell>
        </row>
        <row r="9245">
          <cell r="G9245">
            <v>0</v>
          </cell>
        </row>
        <row r="9246">
          <cell r="G9246">
            <v>0</v>
          </cell>
        </row>
        <row r="9247">
          <cell r="G9247">
            <v>0</v>
          </cell>
        </row>
        <row r="9248">
          <cell r="G9248">
            <v>0</v>
          </cell>
        </row>
        <row r="9249">
          <cell r="G9249">
            <v>0</v>
          </cell>
        </row>
        <row r="9250">
          <cell r="G9250">
            <v>0</v>
          </cell>
        </row>
        <row r="9251">
          <cell r="G9251">
            <v>0</v>
          </cell>
        </row>
        <row r="9252">
          <cell r="G9252">
            <v>0</v>
          </cell>
        </row>
        <row r="9253">
          <cell r="G9253">
            <v>0</v>
          </cell>
        </row>
        <row r="9254">
          <cell r="G9254">
            <v>0</v>
          </cell>
        </row>
        <row r="9255">
          <cell r="G9255">
            <v>0</v>
          </cell>
        </row>
        <row r="9256">
          <cell r="G9256">
            <v>0</v>
          </cell>
        </row>
        <row r="9257">
          <cell r="G9257">
            <v>0</v>
          </cell>
        </row>
        <row r="9258">
          <cell r="G9258">
            <v>0</v>
          </cell>
        </row>
        <row r="9259">
          <cell r="G9259">
            <v>0</v>
          </cell>
        </row>
        <row r="9260">
          <cell r="G9260">
            <v>0</v>
          </cell>
        </row>
        <row r="9261">
          <cell r="G9261">
            <v>0</v>
          </cell>
        </row>
        <row r="9262">
          <cell r="G9262">
            <v>0</v>
          </cell>
        </row>
        <row r="9263">
          <cell r="G9263">
            <v>0</v>
          </cell>
        </row>
        <row r="9264">
          <cell r="G9264">
            <v>0</v>
          </cell>
        </row>
        <row r="9265">
          <cell r="G9265">
            <v>0</v>
          </cell>
        </row>
        <row r="9266">
          <cell r="G9266">
            <v>0</v>
          </cell>
        </row>
        <row r="9267">
          <cell r="G9267">
            <v>0</v>
          </cell>
        </row>
        <row r="9268">
          <cell r="G9268">
            <v>0</v>
          </cell>
        </row>
        <row r="9269">
          <cell r="G9269">
            <v>0</v>
          </cell>
        </row>
        <row r="9270">
          <cell r="G9270">
            <v>0</v>
          </cell>
        </row>
        <row r="9271">
          <cell r="G9271">
            <v>0</v>
          </cell>
        </row>
        <row r="9272">
          <cell r="G9272">
            <v>0</v>
          </cell>
        </row>
        <row r="9273">
          <cell r="G9273">
            <v>0</v>
          </cell>
        </row>
        <row r="9274">
          <cell r="G9274">
            <v>0</v>
          </cell>
        </row>
        <row r="9275">
          <cell r="G9275">
            <v>0</v>
          </cell>
        </row>
        <row r="9276">
          <cell r="G9276">
            <v>0</v>
          </cell>
        </row>
        <row r="9277">
          <cell r="G9277">
            <v>0</v>
          </cell>
        </row>
        <row r="9278">
          <cell r="G9278">
            <v>0</v>
          </cell>
        </row>
        <row r="9279">
          <cell r="G9279">
            <v>0</v>
          </cell>
        </row>
        <row r="9280">
          <cell r="G9280">
            <v>0</v>
          </cell>
        </row>
        <row r="9281">
          <cell r="G9281">
            <v>0</v>
          </cell>
        </row>
        <row r="9282">
          <cell r="G9282">
            <v>0</v>
          </cell>
        </row>
        <row r="9283">
          <cell r="G9283">
            <v>0</v>
          </cell>
        </row>
        <row r="9284">
          <cell r="G9284">
            <v>0</v>
          </cell>
        </row>
        <row r="9285">
          <cell r="G9285">
            <v>0</v>
          </cell>
        </row>
        <row r="9286">
          <cell r="G9286">
            <v>0</v>
          </cell>
        </row>
        <row r="9287">
          <cell r="G9287">
            <v>0</v>
          </cell>
        </row>
        <row r="9288">
          <cell r="G9288">
            <v>0</v>
          </cell>
        </row>
        <row r="9289">
          <cell r="G9289">
            <v>0</v>
          </cell>
        </row>
        <row r="9290">
          <cell r="G9290">
            <v>0</v>
          </cell>
        </row>
        <row r="9291">
          <cell r="G9291">
            <v>0</v>
          </cell>
        </row>
        <row r="9292">
          <cell r="G9292">
            <v>0</v>
          </cell>
        </row>
        <row r="9293">
          <cell r="G9293">
            <v>0</v>
          </cell>
        </row>
        <row r="9294">
          <cell r="G9294">
            <v>0</v>
          </cell>
        </row>
        <row r="9295">
          <cell r="G9295">
            <v>0</v>
          </cell>
        </row>
        <row r="9296">
          <cell r="G9296">
            <v>0</v>
          </cell>
        </row>
        <row r="9297">
          <cell r="G9297">
            <v>0</v>
          </cell>
        </row>
        <row r="9298">
          <cell r="G9298">
            <v>0</v>
          </cell>
        </row>
        <row r="9299">
          <cell r="G9299">
            <v>0</v>
          </cell>
        </row>
        <row r="9300">
          <cell r="G9300">
            <v>0</v>
          </cell>
        </row>
        <row r="9301">
          <cell r="G9301">
            <v>0</v>
          </cell>
        </row>
        <row r="9302">
          <cell r="G9302">
            <v>0</v>
          </cell>
        </row>
        <row r="9303">
          <cell r="G9303">
            <v>0</v>
          </cell>
        </row>
        <row r="9304">
          <cell r="G9304">
            <v>0</v>
          </cell>
        </row>
        <row r="9305">
          <cell r="G9305">
            <v>0</v>
          </cell>
        </row>
        <row r="9306">
          <cell r="G9306">
            <v>0</v>
          </cell>
        </row>
        <row r="9307">
          <cell r="G9307">
            <v>0</v>
          </cell>
        </row>
        <row r="9308">
          <cell r="G9308">
            <v>0</v>
          </cell>
        </row>
        <row r="9309">
          <cell r="G9309">
            <v>0</v>
          </cell>
        </row>
        <row r="9310">
          <cell r="G9310">
            <v>0</v>
          </cell>
        </row>
        <row r="9311">
          <cell r="G9311">
            <v>0</v>
          </cell>
        </row>
        <row r="9312">
          <cell r="G9312">
            <v>0</v>
          </cell>
        </row>
        <row r="9313">
          <cell r="G9313">
            <v>0</v>
          </cell>
        </row>
        <row r="9314">
          <cell r="G9314">
            <v>0</v>
          </cell>
        </row>
        <row r="9315">
          <cell r="G9315">
            <v>0</v>
          </cell>
        </row>
        <row r="9316">
          <cell r="G9316">
            <v>0</v>
          </cell>
        </row>
        <row r="9317">
          <cell r="G9317">
            <v>0</v>
          </cell>
        </row>
        <row r="9318">
          <cell r="G9318">
            <v>0</v>
          </cell>
        </row>
        <row r="9319">
          <cell r="G9319">
            <v>0</v>
          </cell>
        </row>
        <row r="9320">
          <cell r="G9320">
            <v>0</v>
          </cell>
        </row>
        <row r="9321">
          <cell r="G9321">
            <v>0</v>
          </cell>
        </row>
        <row r="9322">
          <cell r="G9322">
            <v>0</v>
          </cell>
        </row>
        <row r="9323">
          <cell r="G9323">
            <v>0</v>
          </cell>
        </row>
        <row r="9324">
          <cell r="G9324">
            <v>0</v>
          </cell>
        </row>
        <row r="9325">
          <cell r="G9325">
            <v>0</v>
          </cell>
        </row>
        <row r="9326">
          <cell r="G9326">
            <v>0</v>
          </cell>
        </row>
        <row r="9327">
          <cell r="G9327">
            <v>0</v>
          </cell>
        </row>
        <row r="9328">
          <cell r="G9328">
            <v>0</v>
          </cell>
        </row>
        <row r="9329">
          <cell r="G9329">
            <v>0</v>
          </cell>
        </row>
        <row r="9330">
          <cell r="G9330">
            <v>0</v>
          </cell>
        </row>
        <row r="9331">
          <cell r="G9331">
            <v>0</v>
          </cell>
        </row>
        <row r="9332">
          <cell r="G9332">
            <v>0</v>
          </cell>
        </row>
        <row r="9333">
          <cell r="G9333">
            <v>0</v>
          </cell>
        </row>
        <row r="9334">
          <cell r="G9334">
            <v>0</v>
          </cell>
        </row>
        <row r="9335">
          <cell r="G9335">
            <v>0</v>
          </cell>
        </row>
        <row r="9336">
          <cell r="G9336">
            <v>0</v>
          </cell>
        </row>
        <row r="9337">
          <cell r="G9337">
            <v>0</v>
          </cell>
        </row>
        <row r="9338">
          <cell r="G9338">
            <v>0</v>
          </cell>
        </row>
        <row r="9339">
          <cell r="G9339">
            <v>0</v>
          </cell>
        </row>
        <row r="9340">
          <cell r="G9340">
            <v>0</v>
          </cell>
        </row>
        <row r="9341">
          <cell r="G9341">
            <v>0</v>
          </cell>
        </row>
        <row r="9342">
          <cell r="G9342">
            <v>0</v>
          </cell>
        </row>
        <row r="9343">
          <cell r="G9343">
            <v>0</v>
          </cell>
        </row>
        <row r="9344">
          <cell r="G9344">
            <v>0</v>
          </cell>
        </row>
        <row r="9345">
          <cell r="G9345">
            <v>0</v>
          </cell>
        </row>
        <row r="9346">
          <cell r="G9346">
            <v>0</v>
          </cell>
        </row>
        <row r="9347">
          <cell r="G9347">
            <v>0</v>
          </cell>
        </row>
        <row r="9348">
          <cell r="G9348">
            <v>0</v>
          </cell>
        </row>
        <row r="9349">
          <cell r="G9349">
            <v>0</v>
          </cell>
        </row>
        <row r="9350">
          <cell r="G9350">
            <v>0</v>
          </cell>
        </row>
        <row r="9351">
          <cell r="G9351">
            <v>0</v>
          </cell>
        </row>
        <row r="9352">
          <cell r="G9352">
            <v>0</v>
          </cell>
        </row>
        <row r="9353">
          <cell r="G9353">
            <v>0</v>
          </cell>
        </row>
        <row r="9354">
          <cell r="G9354">
            <v>0</v>
          </cell>
        </row>
        <row r="9355">
          <cell r="G9355">
            <v>0</v>
          </cell>
        </row>
        <row r="9356">
          <cell r="G9356">
            <v>0</v>
          </cell>
        </row>
        <row r="9357">
          <cell r="G9357">
            <v>0</v>
          </cell>
        </row>
        <row r="9358">
          <cell r="G9358">
            <v>0</v>
          </cell>
        </row>
        <row r="9359">
          <cell r="G9359">
            <v>0</v>
          </cell>
        </row>
        <row r="9360">
          <cell r="G9360">
            <v>0</v>
          </cell>
        </row>
        <row r="9361">
          <cell r="G9361">
            <v>0</v>
          </cell>
        </row>
        <row r="9362">
          <cell r="G9362">
            <v>0</v>
          </cell>
        </row>
        <row r="9363">
          <cell r="G9363">
            <v>0</v>
          </cell>
        </row>
        <row r="9364">
          <cell r="G9364">
            <v>0</v>
          </cell>
        </row>
        <row r="9365">
          <cell r="G9365">
            <v>0</v>
          </cell>
        </row>
        <row r="9366">
          <cell r="G9366">
            <v>0</v>
          </cell>
        </row>
        <row r="9367">
          <cell r="G9367">
            <v>0</v>
          </cell>
        </row>
        <row r="9368">
          <cell r="G9368">
            <v>0</v>
          </cell>
        </row>
        <row r="9369">
          <cell r="G9369">
            <v>0</v>
          </cell>
        </row>
        <row r="9370">
          <cell r="G9370">
            <v>0</v>
          </cell>
        </row>
        <row r="9371">
          <cell r="G9371">
            <v>0</v>
          </cell>
        </row>
        <row r="9372">
          <cell r="G9372">
            <v>0</v>
          </cell>
        </row>
        <row r="9373">
          <cell r="G9373">
            <v>0</v>
          </cell>
        </row>
        <row r="9374">
          <cell r="G9374">
            <v>0</v>
          </cell>
        </row>
        <row r="9375">
          <cell r="G9375">
            <v>0</v>
          </cell>
        </row>
        <row r="9376">
          <cell r="G9376">
            <v>0</v>
          </cell>
        </row>
        <row r="9377">
          <cell r="G9377">
            <v>0</v>
          </cell>
        </row>
        <row r="9378">
          <cell r="G9378">
            <v>0</v>
          </cell>
        </row>
        <row r="9379">
          <cell r="G9379">
            <v>0</v>
          </cell>
        </row>
        <row r="9380">
          <cell r="G9380">
            <v>0</v>
          </cell>
        </row>
        <row r="9381">
          <cell r="G9381">
            <v>0</v>
          </cell>
        </row>
        <row r="9382">
          <cell r="G9382">
            <v>0</v>
          </cell>
        </row>
        <row r="9383">
          <cell r="G9383">
            <v>0</v>
          </cell>
        </row>
        <row r="9384">
          <cell r="G9384">
            <v>0</v>
          </cell>
        </row>
        <row r="9385">
          <cell r="G9385">
            <v>0</v>
          </cell>
        </row>
        <row r="9386">
          <cell r="G9386">
            <v>0</v>
          </cell>
        </row>
        <row r="9387">
          <cell r="G9387">
            <v>0</v>
          </cell>
        </row>
        <row r="9388">
          <cell r="G9388">
            <v>0</v>
          </cell>
        </row>
        <row r="9389">
          <cell r="G9389">
            <v>0</v>
          </cell>
        </row>
        <row r="9390">
          <cell r="G9390">
            <v>0</v>
          </cell>
        </row>
        <row r="9391">
          <cell r="G9391">
            <v>0</v>
          </cell>
        </row>
        <row r="9392">
          <cell r="G9392">
            <v>0</v>
          </cell>
        </row>
        <row r="9393">
          <cell r="G9393">
            <v>0</v>
          </cell>
        </row>
        <row r="9394">
          <cell r="G9394">
            <v>0</v>
          </cell>
        </row>
        <row r="9395">
          <cell r="G9395">
            <v>0</v>
          </cell>
        </row>
        <row r="9396">
          <cell r="G9396">
            <v>0</v>
          </cell>
        </row>
        <row r="9397">
          <cell r="G9397">
            <v>0</v>
          </cell>
        </row>
        <row r="9398">
          <cell r="G9398">
            <v>0</v>
          </cell>
        </row>
        <row r="9399">
          <cell r="G9399">
            <v>0</v>
          </cell>
        </row>
        <row r="9400">
          <cell r="G9400">
            <v>0</v>
          </cell>
        </row>
        <row r="9401">
          <cell r="G9401">
            <v>0</v>
          </cell>
        </row>
        <row r="9402">
          <cell r="G9402">
            <v>0</v>
          </cell>
        </row>
        <row r="9403">
          <cell r="G9403">
            <v>0</v>
          </cell>
        </row>
        <row r="9404">
          <cell r="G9404">
            <v>0</v>
          </cell>
        </row>
        <row r="9405">
          <cell r="G9405">
            <v>0</v>
          </cell>
        </row>
        <row r="9406">
          <cell r="G9406">
            <v>0</v>
          </cell>
        </row>
        <row r="9407">
          <cell r="G9407">
            <v>0</v>
          </cell>
        </row>
        <row r="9408">
          <cell r="G9408">
            <v>0</v>
          </cell>
        </row>
        <row r="9409">
          <cell r="G9409">
            <v>0</v>
          </cell>
        </row>
        <row r="9410">
          <cell r="G9410">
            <v>0</v>
          </cell>
        </row>
        <row r="9411">
          <cell r="G9411">
            <v>0</v>
          </cell>
        </row>
        <row r="9412">
          <cell r="G9412">
            <v>0</v>
          </cell>
        </row>
        <row r="9413">
          <cell r="G9413">
            <v>0</v>
          </cell>
        </row>
        <row r="9414">
          <cell r="G9414">
            <v>0</v>
          </cell>
        </row>
        <row r="9415">
          <cell r="G9415">
            <v>0</v>
          </cell>
        </row>
        <row r="9416">
          <cell r="G9416">
            <v>0</v>
          </cell>
        </row>
        <row r="9417">
          <cell r="G9417">
            <v>0</v>
          </cell>
        </row>
        <row r="9418">
          <cell r="G9418">
            <v>0</v>
          </cell>
        </row>
        <row r="9419">
          <cell r="G9419">
            <v>0</v>
          </cell>
        </row>
        <row r="9420">
          <cell r="G9420">
            <v>0</v>
          </cell>
        </row>
        <row r="9421">
          <cell r="G9421">
            <v>0</v>
          </cell>
        </row>
        <row r="9422">
          <cell r="G9422">
            <v>0</v>
          </cell>
        </row>
        <row r="9423">
          <cell r="G9423">
            <v>0</v>
          </cell>
        </row>
        <row r="9424">
          <cell r="G9424">
            <v>0</v>
          </cell>
        </row>
        <row r="9425">
          <cell r="G9425">
            <v>0</v>
          </cell>
        </row>
        <row r="9426">
          <cell r="G9426">
            <v>0</v>
          </cell>
        </row>
        <row r="9427">
          <cell r="G9427">
            <v>0</v>
          </cell>
        </row>
        <row r="9428">
          <cell r="G9428">
            <v>0</v>
          </cell>
        </row>
        <row r="9429">
          <cell r="G9429">
            <v>0</v>
          </cell>
        </row>
        <row r="9430">
          <cell r="G9430">
            <v>0</v>
          </cell>
        </row>
        <row r="9431">
          <cell r="G9431">
            <v>0</v>
          </cell>
        </row>
        <row r="9432">
          <cell r="G9432">
            <v>0</v>
          </cell>
        </row>
        <row r="9433">
          <cell r="G9433">
            <v>0</v>
          </cell>
        </row>
        <row r="9434">
          <cell r="G9434">
            <v>0</v>
          </cell>
        </row>
        <row r="9435">
          <cell r="G9435">
            <v>0</v>
          </cell>
        </row>
        <row r="9436">
          <cell r="G9436">
            <v>0</v>
          </cell>
        </row>
        <row r="9437">
          <cell r="G9437">
            <v>0</v>
          </cell>
        </row>
        <row r="9438">
          <cell r="G9438">
            <v>0</v>
          </cell>
        </row>
        <row r="9439">
          <cell r="G9439">
            <v>0</v>
          </cell>
        </row>
        <row r="9440">
          <cell r="G9440">
            <v>0</v>
          </cell>
        </row>
        <row r="9441">
          <cell r="G9441">
            <v>0</v>
          </cell>
        </row>
        <row r="9442">
          <cell r="G9442">
            <v>0</v>
          </cell>
        </row>
        <row r="9443">
          <cell r="G9443">
            <v>0</v>
          </cell>
        </row>
        <row r="9444">
          <cell r="G9444">
            <v>0</v>
          </cell>
        </row>
        <row r="9445">
          <cell r="G9445">
            <v>0</v>
          </cell>
        </row>
        <row r="9446">
          <cell r="G9446">
            <v>0</v>
          </cell>
        </row>
        <row r="9447">
          <cell r="G9447">
            <v>0</v>
          </cell>
        </row>
        <row r="9448">
          <cell r="G9448">
            <v>0</v>
          </cell>
        </row>
        <row r="9449">
          <cell r="G9449">
            <v>0</v>
          </cell>
        </row>
        <row r="9450">
          <cell r="G9450">
            <v>0</v>
          </cell>
        </row>
        <row r="9451">
          <cell r="G9451">
            <v>0</v>
          </cell>
        </row>
        <row r="9452">
          <cell r="G9452">
            <v>0</v>
          </cell>
        </row>
        <row r="9453">
          <cell r="G9453">
            <v>0</v>
          </cell>
        </row>
        <row r="9454">
          <cell r="G9454">
            <v>0</v>
          </cell>
        </row>
        <row r="9455">
          <cell r="G9455">
            <v>0</v>
          </cell>
        </row>
        <row r="9456">
          <cell r="G9456">
            <v>0</v>
          </cell>
        </row>
        <row r="9457">
          <cell r="G9457">
            <v>0</v>
          </cell>
        </row>
        <row r="9458">
          <cell r="G9458">
            <v>0</v>
          </cell>
        </row>
        <row r="9459">
          <cell r="G9459">
            <v>0</v>
          </cell>
        </row>
        <row r="9460">
          <cell r="G9460">
            <v>0</v>
          </cell>
        </row>
        <row r="9461">
          <cell r="G9461">
            <v>0</v>
          </cell>
        </row>
        <row r="9462">
          <cell r="G9462">
            <v>0</v>
          </cell>
        </row>
        <row r="9463">
          <cell r="G9463">
            <v>0</v>
          </cell>
        </row>
        <row r="9464">
          <cell r="G9464">
            <v>0</v>
          </cell>
        </row>
        <row r="9465">
          <cell r="G9465">
            <v>0</v>
          </cell>
        </row>
        <row r="9466">
          <cell r="G9466">
            <v>0</v>
          </cell>
        </row>
        <row r="9467">
          <cell r="G9467">
            <v>0</v>
          </cell>
        </row>
        <row r="9468">
          <cell r="G9468">
            <v>0</v>
          </cell>
        </row>
        <row r="9469">
          <cell r="G9469">
            <v>0</v>
          </cell>
        </row>
        <row r="9470">
          <cell r="G9470">
            <v>0</v>
          </cell>
        </row>
        <row r="9471">
          <cell r="G9471">
            <v>0</v>
          </cell>
        </row>
        <row r="9472">
          <cell r="G9472">
            <v>0</v>
          </cell>
        </row>
        <row r="9473">
          <cell r="G9473">
            <v>0</v>
          </cell>
        </row>
        <row r="9474">
          <cell r="G9474">
            <v>0</v>
          </cell>
        </row>
        <row r="9475">
          <cell r="G9475">
            <v>0</v>
          </cell>
        </row>
        <row r="9476">
          <cell r="G9476">
            <v>0</v>
          </cell>
        </row>
        <row r="9477">
          <cell r="G9477">
            <v>0</v>
          </cell>
        </row>
        <row r="9478">
          <cell r="G9478">
            <v>0</v>
          </cell>
        </row>
        <row r="9479">
          <cell r="G9479">
            <v>0</v>
          </cell>
        </row>
        <row r="9480">
          <cell r="G9480">
            <v>0</v>
          </cell>
        </row>
        <row r="9481">
          <cell r="G9481">
            <v>0</v>
          </cell>
        </row>
        <row r="9482">
          <cell r="G9482">
            <v>0</v>
          </cell>
        </row>
        <row r="9483">
          <cell r="G9483">
            <v>0</v>
          </cell>
        </row>
        <row r="9484">
          <cell r="G9484">
            <v>0</v>
          </cell>
        </row>
        <row r="9485">
          <cell r="G9485">
            <v>0</v>
          </cell>
        </row>
        <row r="9486">
          <cell r="G9486">
            <v>0</v>
          </cell>
        </row>
        <row r="9487">
          <cell r="G9487">
            <v>0</v>
          </cell>
        </row>
        <row r="9488">
          <cell r="G9488">
            <v>0</v>
          </cell>
        </row>
        <row r="9489">
          <cell r="G9489">
            <v>0</v>
          </cell>
        </row>
        <row r="9490">
          <cell r="G9490">
            <v>0</v>
          </cell>
        </row>
        <row r="9491">
          <cell r="G9491">
            <v>0</v>
          </cell>
        </row>
        <row r="9492">
          <cell r="G9492">
            <v>0</v>
          </cell>
        </row>
        <row r="9493">
          <cell r="G9493">
            <v>0</v>
          </cell>
        </row>
        <row r="9494">
          <cell r="G9494">
            <v>0</v>
          </cell>
        </row>
        <row r="9495">
          <cell r="G9495">
            <v>0</v>
          </cell>
        </row>
        <row r="9496">
          <cell r="G9496">
            <v>0</v>
          </cell>
        </row>
        <row r="9497">
          <cell r="G9497">
            <v>0</v>
          </cell>
        </row>
        <row r="9498">
          <cell r="G9498">
            <v>0</v>
          </cell>
        </row>
        <row r="9499">
          <cell r="G9499">
            <v>0</v>
          </cell>
        </row>
        <row r="9500">
          <cell r="G9500">
            <v>0</v>
          </cell>
        </row>
        <row r="9501">
          <cell r="G9501">
            <v>0</v>
          </cell>
        </row>
        <row r="9502">
          <cell r="G9502">
            <v>0</v>
          </cell>
        </row>
        <row r="9503">
          <cell r="G9503">
            <v>0</v>
          </cell>
        </row>
        <row r="9504">
          <cell r="G9504">
            <v>0</v>
          </cell>
        </row>
        <row r="9505">
          <cell r="G9505">
            <v>0</v>
          </cell>
        </row>
        <row r="9506">
          <cell r="G9506">
            <v>0</v>
          </cell>
        </row>
        <row r="9507">
          <cell r="G9507">
            <v>0</v>
          </cell>
        </row>
        <row r="9508">
          <cell r="G9508">
            <v>0</v>
          </cell>
        </row>
        <row r="9509">
          <cell r="G9509">
            <v>0</v>
          </cell>
        </row>
        <row r="9510">
          <cell r="G9510">
            <v>0</v>
          </cell>
        </row>
        <row r="9511">
          <cell r="G9511">
            <v>0</v>
          </cell>
        </row>
        <row r="9512">
          <cell r="G9512">
            <v>0</v>
          </cell>
        </row>
        <row r="9513">
          <cell r="G9513">
            <v>0</v>
          </cell>
        </row>
        <row r="9514">
          <cell r="G9514">
            <v>0</v>
          </cell>
        </row>
        <row r="9515">
          <cell r="G9515">
            <v>0</v>
          </cell>
        </row>
        <row r="9516">
          <cell r="G9516">
            <v>0</v>
          </cell>
        </row>
        <row r="9517">
          <cell r="G9517">
            <v>0</v>
          </cell>
        </row>
        <row r="9518">
          <cell r="G9518">
            <v>0</v>
          </cell>
        </row>
        <row r="9519">
          <cell r="G9519">
            <v>0</v>
          </cell>
        </row>
        <row r="9520">
          <cell r="G9520">
            <v>0</v>
          </cell>
        </row>
        <row r="9521">
          <cell r="G9521">
            <v>0</v>
          </cell>
        </row>
        <row r="9522">
          <cell r="G9522">
            <v>0</v>
          </cell>
        </row>
        <row r="9523">
          <cell r="G9523">
            <v>0</v>
          </cell>
        </row>
        <row r="9524">
          <cell r="G9524">
            <v>0</v>
          </cell>
        </row>
        <row r="9525">
          <cell r="G9525">
            <v>0</v>
          </cell>
        </row>
        <row r="9526">
          <cell r="G9526">
            <v>0</v>
          </cell>
        </row>
        <row r="9527">
          <cell r="G9527">
            <v>0</v>
          </cell>
        </row>
        <row r="9528">
          <cell r="G9528">
            <v>0</v>
          </cell>
        </row>
        <row r="9529">
          <cell r="G9529">
            <v>0</v>
          </cell>
        </row>
        <row r="9530">
          <cell r="G9530">
            <v>0</v>
          </cell>
        </row>
        <row r="9531">
          <cell r="G9531">
            <v>0</v>
          </cell>
        </row>
        <row r="9532">
          <cell r="G9532">
            <v>0</v>
          </cell>
        </row>
        <row r="9533">
          <cell r="G9533">
            <v>0</v>
          </cell>
        </row>
        <row r="9534">
          <cell r="G9534">
            <v>0</v>
          </cell>
        </row>
        <row r="9535">
          <cell r="G9535">
            <v>0</v>
          </cell>
        </row>
        <row r="9536">
          <cell r="G9536">
            <v>0</v>
          </cell>
        </row>
        <row r="9537">
          <cell r="G9537">
            <v>0</v>
          </cell>
        </row>
        <row r="9538">
          <cell r="G9538">
            <v>0</v>
          </cell>
        </row>
        <row r="9539">
          <cell r="G9539">
            <v>0</v>
          </cell>
        </row>
        <row r="9540">
          <cell r="G9540">
            <v>0</v>
          </cell>
        </row>
        <row r="9541">
          <cell r="G9541">
            <v>0</v>
          </cell>
        </row>
        <row r="9542">
          <cell r="G9542">
            <v>0</v>
          </cell>
        </row>
        <row r="9543">
          <cell r="G9543">
            <v>0</v>
          </cell>
        </row>
        <row r="9544">
          <cell r="G9544">
            <v>0</v>
          </cell>
        </row>
        <row r="9545">
          <cell r="G9545">
            <v>0</v>
          </cell>
        </row>
        <row r="9546">
          <cell r="G9546">
            <v>0</v>
          </cell>
        </row>
        <row r="9547">
          <cell r="G9547">
            <v>0</v>
          </cell>
        </row>
        <row r="9548">
          <cell r="G9548">
            <v>0</v>
          </cell>
        </row>
        <row r="9549">
          <cell r="G9549">
            <v>0</v>
          </cell>
        </row>
        <row r="9550">
          <cell r="G9550">
            <v>0</v>
          </cell>
        </row>
        <row r="9551">
          <cell r="G9551">
            <v>0</v>
          </cell>
        </row>
        <row r="9552">
          <cell r="G9552">
            <v>0</v>
          </cell>
        </row>
        <row r="9553">
          <cell r="G9553">
            <v>0</v>
          </cell>
        </row>
        <row r="9554">
          <cell r="G9554">
            <v>0</v>
          </cell>
        </row>
        <row r="9555">
          <cell r="G9555">
            <v>0</v>
          </cell>
        </row>
        <row r="9556">
          <cell r="G9556">
            <v>0</v>
          </cell>
        </row>
        <row r="9557">
          <cell r="G9557">
            <v>0</v>
          </cell>
        </row>
        <row r="9558">
          <cell r="G9558">
            <v>0</v>
          </cell>
        </row>
        <row r="9559">
          <cell r="G9559">
            <v>0</v>
          </cell>
        </row>
        <row r="9560">
          <cell r="G9560">
            <v>0</v>
          </cell>
        </row>
        <row r="9561">
          <cell r="G9561">
            <v>0</v>
          </cell>
        </row>
        <row r="9562">
          <cell r="G9562">
            <v>0</v>
          </cell>
        </row>
        <row r="9563">
          <cell r="G9563">
            <v>0</v>
          </cell>
        </row>
        <row r="9564">
          <cell r="G9564">
            <v>0</v>
          </cell>
        </row>
        <row r="9565">
          <cell r="G9565">
            <v>0</v>
          </cell>
        </row>
        <row r="9566">
          <cell r="G9566">
            <v>0</v>
          </cell>
        </row>
        <row r="9567">
          <cell r="G9567">
            <v>0</v>
          </cell>
        </row>
        <row r="9568">
          <cell r="G9568">
            <v>0</v>
          </cell>
        </row>
        <row r="9569">
          <cell r="G9569">
            <v>0</v>
          </cell>
        </row>
        <row r="9570">
          <cell r="G9570">
            <v>0</v>
          </cell>
        </row>
        <row r="9571">
          <cell r="G9571">
            <v>0</v>
          </cell>
        </row>
        <row r="9572">
          <cell r="G9572">
            <v>0</v>
          </cell>
        </row>
        <row r="9573">
          <cell r="G9573">
            <v>0</v>
          </cell>
        </row>
        <row r="9574">
          <cell r="G9574">
            <v>0</v>
          </cell>
        </row>
        <row r="9575">
          <cell r="G9575">
            <v>0</v>
          </cell>
        </row>
        <row r="9576">
          <cell r="G9576">
            <v>0</v>
          </cell>
        </row>
        <row r="9577">
          <cell r="G9577">
            <v>0</v>
          </cell>
        </row>
        <row r="9578">
          <cell r="G9578">
            <v>0</v>
          </cell>
        </row>
        <row r="9579">
          <cell r="G9579">
            <v>0</v>
          </cell>
        </row>
        <row r="9580">
          <cell r="G9580">
            <v>0</v>
          </cell>
        </row>
        <row r="9581">
          <cell r="G9581">
            <v>0</v>
          </cell>
        </row>
        <row r="9582">
          <cell r="G9582">
            <v>0</v>
          </cell>
        </row>
        <row r="9583">
          <cell r="G9583">
            <v>0</v>
          </cell>
        </row>
        <row r="9584">
          <cell r="G9584">
            <v>0</v>
          </cell>
        </row>
        <row r="9585">
          <cell r="G9585">
            <v>0</v>
          </cell>
        </row>
        <row r="9586">
          <cell r="G9586">
            <v>0</v>
          </cell>
        </row>
        <row r="9587">
          <cell r="G9587">
            <v>0</v>
          </cell>
        </row>
        <row r="9588">
          <cell r="G9588">
            <v>0</v>
          </cell>
        </row>
        <row r="9589">
          <cell r="G9589">
            <v>0</v>
          </cell>
        </row>
        <row r="9590">
          <cell r="G9590">
            <v>0</v>
          </cell>
        </row>
        <row r="9591">
          <cell r="G9591">
            <v>0</v>
          </cell>
        </row>
        <row r="9592">
          <cell r="G9592">
            <v>0</v>
          </cell>
        </row>
        <row r="9593">
          <cell r="G9593">
            <v>0</v>
          </cell>
        </row>
        <row r="9594">
          <cell r="G9594">
            <v>0</v>
          </cell>
        </row>
        <row r="9595">
          <cell r="G9595">
            <v>0</v>
          </cell>
        </row>
        <row r="9596">
          <cell r="G9596">
            <v>0</v>
          </cell>
        </row>
        <row r="9597">
          <cell r="G9597">
            <v>0</v>
          </cell>
        </row>
        <row r="9598">
          <cell r="G9598">
            <v>0</v>
          </cell>
        </row>
        <row r="9599">
          <cell r="G9599">
            <v>0</v>
          </cell>
        </row>
        <row r="9600">
          <cell r="G9600">
            <v>0</v>
          </cell>
        </row>
        <row r="9601">
          <cell r="G9601">
            <v>0</v>
          </cell>
        </row>
        <row r="9602">
          <cell r="G9602">
            <v>0</v>
          </cell>
        </row>
        <row r="9603">
          <cell r="G9603">
            <v>0</v>
          </cell>
        </row>
        <row r="9604">
          <cell r="G9604">
            <v>0</v>
          </cell>
        </row>
        <row r="9605">
          <cell r="G9605">
            <v>0</v>
          </cell>
        </row>
        <row r="9606">
          <cell r="G9606">
            <v>0</v>
          </cell>
        </row>
        <row r="9607">
          <cell r="G9607">
            <v>0</v>
          </cell>
        </row>
        <row r="9608">
          <cell r="G9608">
            <v>0</v>
          </cell>
        </row>
        <row r="9609">
          <cell r="G9609">
            <v>0</v>
          </cell>
        </row>
        <row r="9610">
          <cell r="G9610">
            <v>0</v>
          </cell>
        </row>
        <row r="9611">
          <cell r="G9611">
            <v>0</v>
          </cell>
        </row>
        <row r="9612">
          <cell r="G9612">
            <v>0</v>
          </cell>
        </row>
        <row r="9613">
          <cell r="G9613">
            <v>0</v>
          </cell>
        </row>
        <row r="9614">
          <cell r="G9614">
            <v>0</v>
          </cell>
        </row>
        <row r="9615">
          <cell r="G9615">
            <v>0</v>
          </cell>
        </row>
        <row r="9616">
          <cell r="G9616">
            <v>0</v>
          </cell>
        </row>
        <row r="9617">
          <cell r="G9617">
            <v>0</v>
          </cell>
        </row>
        <row r="9618">
          <cell r="G9618">
            <v>0</v>
          </cell>
        </row>
        <row r="9619">
          <cell r="G9619">
            <v>0</v>
          </cell>
        </row>
        <row r="9620">
          <cell r="G9620">
            <v>0</v>
          </cell>
        </row>
        <row r="9621">
          <cell r="G9621">
            <v>0</v>
          </cell>
        </row>
        <row r="9622">
          <cell r="G9622">
            <v>0</v>
          </cell>
        </row>
        <row r="9623">
          <cell r="G9623">
            <v>0</v>
          </cell>
        </row>
        <row r="9624">
          <cell r="G9624">
            <v>0</v>
          </cell>
        </row>
        <row r="9625">
          <cell r="G9625">
            <v>0</v>
          </cell>
        </row>
        <row r="9626">
          <cell r="G9626">
            <v>0</v>
          </cell>
        </row>
        <row r="9627">
          <cell r="G9627">
            <v>0</v>
          </cell>
        </row>
        <row r="9628">
          <cell r="G9628">
            <v>0</v>
          </cell>
        </row>
        <row r="9629">
          <cell r="G9629">
            <v>0</v>
          </cell>
        </row>
        <row r="9630">
          <cell r="G9630">
            <v>0</v>
          </cell>
        </row>
        <row r="9631">
          <cell r="G9631">
            <v>0</v>
          </cell>
        </row>
        <row r="9632">
          <cell r="G9632">
            <v>0</v>
          </cell>
        </row>
        <row r="9633">
          <cell r="G9633">
            <v>0</v>
          </cell>
        </row>
        <row r="9634">
          <cell r="G9634">
            <v>0</v>
          </cell>
        </row>
        <row r="9635">
          <cell r="G9635">
            <v>0</v>
          </cell>
        </row>
        <row r="9636">
          <cell r="G9636">
            <v>0</v>
          </cell>
        </row>
        <row r="9637">
          <cell r="G9637">
            <v>0</v>
          </cell>
        </row>
        <row r="9638">
          <cell r="G9638">
            <v>0</v>
          </cell>
        </row>
        <row r="9639">
          <cell r="G9639">
            <v>0</v>
          </cell>
        </row>
        <row r="9640">
          <cell r="G9640">
            <v>0</v>
          </cell>
        </row>
        <row r="9641">
          <cell r="G9641">
            <v>0</v>
          </cell>
        </row>
        <row r="9642">
          <cell r="G9642">
            <v>0</v>
          </cell>
        </row>
        <row r="9643">
          <cell r="G9643">
            <v>0</v>
          </cell>
        </row>
        <row r="9644">
          <cell r="G9644">
            <v>0</v>
          </cell>
        </row>
        <row r="9645">
          <cell r="G9645">
            <v>0</v>
          </cell>
        </row>
        <row r="9646">
          <cell r="G9646">
            <v>0</v>
          </cell>
        </row>
        <row r="9647">
          <cell r="G9647">
            <v>0</v>
          </cell>
        </row>
        <row r="9648">
          <cell r="G9648">
            <v>0</v>
          </cell>
        </row>
        <row r="9649">
          <cell r="G9649">
            <v>0</v>
          </cell>
        </row>
        <row r="9650">
          <cell r="G9650">
            <v>0</v>
          </cell>
        </row>
        <row r="9651">
          <cell r="G9651">
            <v>0</v>
          </cell>
        </row>
        <row r="9652">
          <cell r="G9652">
            <v>0</v>
          </cell>
        </row>
        <row r="9653">
          <cell r="G9653">
            <v>0</v>
          </cell>
        </row>
        <row r="9654">
          <cell r="G9654">
            <v>0</v>
          </cell>
        </row>
        <row r="9655">
          <cell r="G9655">
            <v>0</v>
          </cell>
        </row>
        <row r="9656">
          <cell r="G9656">
            <v>0</v>
          </cell>
        </row>
        <row r="9657">
          <cell r="G9657">
            <v>0</v>
          </cell>
        </row>
        <row r="9658">
          <cell r="G9658">
            <v>0</v>
          </cell>
        </row>
        <row r="9659">
          <cell r="G9659">
            <v>0</v>
          </cell>
        </row>
        <row r="9660">
          <cell r="G9660">
            <v>0</v>
          </cell>
        </row>
        <row r="9661">
          <cell r="G9661">
            <v>0</v>
          </cell>
        </row>
        <row r="9662">
          <cell r="G9662">
            <v>0</v>
          </cell>
        </row>
        <row r="9663">
          <cell r="G9663">
            <v>0</v>
          </cell>
        </row>
        <row r="9664">
          <cell r="G9664">
            <v>0</v>
          </cell>
        </row>
        <row r="9665">
          <cell r="G9665">
            <v>0</v>
          </cell>
        </row>
        <row r="9666">
          <cell r="G9666">
            <v>0</v>
          </cell>
        </row>
        <row r="9667">
          <cell r="G9667">
            <v>0</v>
          </cell>
        </row>
        <row r="9668">
          <cell r="G9668">
            <v>0</v>
          </cell>
        </row>
        <row r="9669">
          <cell r="G9669">
            <v>0</v>
          </cell>
        </row>
        <row r="9670">
          <cell r="G9670">
            <v>0</v>
          </cell>
        </row>
        <row r="9671">
          <cell r="G9671">
            <v>0</v>
          </cell>
        </row>
        <row r="9672">
          <cell r="G9672">
            <v>0</v>
          </cell>
        </row>
        <row r="9673">
          <cell r="G9673">
            <v>0</v>
          </cell>
        </row>
        <row r="9674">
          <cell r="G9674">
            <v>0</v>
          </cell>
        </row>
        <row r="9675">
          <cell r="G9675">
            <v>0</v>
          </cell>
        </row>
        <row r="9676">
          <cell r="G9676">
            <v>0</v>
          </cell>
        </row>
        <row r="9677">
          <cell r="G9677">
            <v>0</v>
          </cell>
        </row>
        <row r="9678">
          <cell r="G9678">
            <v>0</v>
          </cell>
        </row>
        <row r="9679">
          <cell r="G9679">
            <v>0</v>
          </cell>
        </row>
        <row r="9680">
          <cell r="G9680">
            <v>0</v>
          </cell>
        </row>
        <row r="9681">
          <cell r="G9681">
            <v>0</v>
          </cell>
        </row>
        <row r="9682">
          <cell r="G9682">
            <v>0</v>
          </cell>
        </row>
        <row r="9683">
          <cell r="G9683">
            <v>0</v>
          </cell>
        </row>
        <row r="9684">
          <cell r="G9684">
            <v>0</v>
          </cell>
        </row>
        <row r="9685">
          <cell r="G9685">
            <v>0</v>
          </cell>
        </row>
        <row r="9686">
          <cell r="G9686">
            <v>0</v>
          </cell>
        </row>
        <row r="9687">
          <cell r="G9687">
            <v>0</v>
          </cell>
        </row>
        <row r="9688">
          <cell r="G9688">
            <v>0</v>
          </cell>
        </row>
        <row r="9689">
          <cell r="G9689">
            <v>0</v>
          </cell>
        </row>
        <row r="9690">
          <cell r="G9690">
            <v>0</v>
          </cell>
        </row>
        <row r="9691">
          <cell r="G9691">
            <v>0</v>
          </cell>
        </row>
        <row r="9692">
          <cell r="G9692">
            <v>0</v>
          </cell>
        </row>
        <row r="9693">
          <cell r="G9693">
            <v>0</v>
          </cell>
        </row>
        <row r="9694">
          <cell r="G9694">
            <v>0</v>
          </cell>
        </row>
        <row r="9695">
          <cell r="G9695">
            <v>0</v>
          </cell>
        </row>
        <row r="9696">
          <cell r="G9696">
            <v>0</v>
          </cell>
        </row>
        <row r="9697">
          <cell r="G9697">
            <v>0</v>
          </cell>
        </row>
        <row r="9698">
          <cell r="G9698">
            <v>0</v>
          </cell>
        </row>
        <row r="9699">
          <cell r="G9699">
            <v>0</v>
          </cell>
        </row>
        <row r="9700">
          <cell r="G9700">
            <v>0</v>
          </cell>
        </row>
        <row r="9701">
          <cell r="G9701">
            <v>0</v>
          </cell>
        </row>
        <row r="9702">
          <cell r="G9702">
            <v>0</v>
          </cell>
        </row>
        <row r="9703">
          <cell r="G9703">
            <v>0</v>
          </cell>
        </row>
        <row r="9704">
          <cell r="G9704">
            <v>0</v>
          </cell>
        </row>
        <row r="9705">
          <cell r="G9705">
            <v>0</v>
          </cell>
        </row>
        <row r="9706">
          <cell r="G9706">
            <v>0</v>
          </cell>
        </row>
        <row r="9707">
          <cell r="G9707">
            <v>0</v>
          </cell>
        </row>
        <row r="9708">
          <cell r="G9708">
            <v>0</v>
          </cell>
        </row>
        <row r="9709">
          <cell r="G9709">
            <v>0</v>
          </cell>
        </row>
        <row r="9710">
          <cell r="G9710">
            <v>0</v>
          </cell>
        </row>
        <row r="9711">
          <cell r="G9711">
            <v>0</v>
          </cell>
        </row>
        <row r="9712">
          <cell r="G9712">
            <v>0</v>
          </cell>
        </row>
        <row r="9713">
          <cell r="G9713">
            <v>0</v>
          </cell>
        </row>
        <row r="9714">
          <cell r="G9714">
            <v>0</v>
          </cell>
        </row>
        <row r="9715">
          <cell r="G9715">
            <v>0</v>
          </cell>
        </row>
        <row r="9716">
          <cell r="G9716">
            <v>0</v>
          </cell>
        </row>
        <row r="9717">
          <cell r="G9717">
            <v>0</v>
          </cell>
        </row>
        <row r="9718">
          <cell r="G9718">
            <v>0</v>
          </cell>
        </row>
        <row r="9719">
          <cell r="G9719">
            <v>0</v>
          </cell>
        </row>
        <row r="9720">
          <cell r="G9720">
            <v>0</v>
          </cell>
        </row>
        <row r="9721">
          <cell r="G9721">
            <v>0</v>
          </cell>
        </row>
        <row r="9722">
          <cell r="G9722">
            <v>0</v>
          </cell>
        </row>
        <row r="9723">
          <cell r="G9723">
            <v>0</v>
          </cell>
        </row>
        <row r="9724">
          <cell r="G9724">
            <v>0</v>
          </cell>
        </row>
        <row r="9725">
          <cell r="G9725">
            <v>0</v>
          </cell>
        </row>
        <row r="9726">
          <cell r="G9726">
            <v>0</v>
          </cell>
        </row>
        <row r="9727">
          <cell r="G9727">
            <v>0</v>
          </cell>
        </row>
        <row r="9728">
          <cell r="G9728">
            <v>0</v>
          </cell>
        </row>
        <row r="9729">
          <cell r="G9729">
            <v>0</v>
          </cell>
        </row>
        <row r="9730">
          <cell r="G9730">
            <v>0</v>
          </cell>
        </row>
        <row r="9731">
          <cell r="G9731">
            <v>0</v>
          </cell>
        </row>
        <row r="9732">
          <cell r="G9732">
            <v>0</v>
          </cell>
        </row>
        <row r="9733">
          <cell r="G9733">
            <v>0</v>
          </cell>
        </row>
        <row r="9734">
          <cell r="G9734">
            <v>0</v>
          </cell>
        </row>
        <row r="9735">
          <cell r="G9735">
            <v>0</v>
          </cell>
        </row>
        <row r="9736">
          <cell r="G9736">
            <v>0</v>
          </cell>
        </row>
        <row r="9737">
          <cell r="G9737">
            <v>0</v>
          </cell>
        </row>
        <row r="9738">
          <cell r="G9738">
            <v>0</v>
          </cell>
        </row>
        <row r="9739">
          <cell r="G9739">
            <v>0</v>
          </cell>
        </row>
        <row r="9740">
          <cell r="G9740">
            <v>0</v>
          </cell>
        </row>
        <row r="9741">
          <cell r="G9741">
            <v>0</v>
          </cell>
        </row>
        <row r="9742">
          <cell r="G9742">
            <v>0</v>
          </cell>
        </row>
        <row r="9743">
          <cell r="G9743">
            <v>0</v>
          </cell>
        </row>
        <row r="9744">
          <cell r="G9744">
            <v>0</v>
          </cell>
        </row>
        <row r="9745">
          <cell r="G9745">
            <v>0</v>
          </cell>
        </row>
        <row r="9746">
          <cell r="G9746">
            <v>0</v>
          </cell>
        </row>
        <row r="9747">
          <cell r="G9747">
            <v>0</v>
          </cell>
        </row>
        <row r="9748">
          <cell r="G9748">
            <v>0</v>
          </cell>
        </row>
        <row r="9749">
          <cell r="G9749">
            <v>0</v>
          </cell>
        </row>
        <row r="9750">
          <cell r="G9750">
            <v>0</v>
          </cell>
        </row>
        <row r="9751">
          <cell r="G9751">
            <v>0</v>
          </cell>
        </row>
        <row r="9752">
          <cell r="G9752">
            <v>0</v>
          </cell>
        </row>
        <row r="9753">
          <cell r="G9753">
            <v>0</v>
          </cell>
        </row>
        <row r="9754">
          <cell r="G9754">
            <v>0</v>
          </cell>
        </row>
        <row r="9755">
          <cell r="G9755">
            <v>0</v>
          </cell>
        </row>
        <row r="9756">
          <cell r="G9756">
            <v>0</v>
          </cell>
        </row>
        <row r="9757">
          <cell r="G9757">
            <v>0</v>
          </cell>
        </row>
        <row r="9758">
          <cell r="G9758">
            <v>0</v>
          </cell>
        </row>
        <row r="9759">
          <cell r="G9759">
            <v>0</v>
          </cell>
        </row>
        <row r="9760">
          <cell r="G9760">
            <v>0</v>
          </cell>
        </row>
        <row r="9761">
          <cell r="G9761">
            <v>0</v>
          </cell>
        </row>
        <row r="9762">
          <cell r="G9762">
            <v>0</v>
          </cell>
        </row>
        <row r="9763">
          <cell r="G9763">
            <v>0</v>
          </cell>
        </row>
        <row r="9764">
          <cell r="G9764">
            <v>0</v>
          </cell>
        </row>
        <row r="9765">
          <cell r="G9765">
            <v>0</v>
          </cell>
        </row>
        <row r="9766">
          <cell r="G9766">
            <v>0</v>
          </cell>
        </row>
        <row r="9767">
          <cell r="G9767">
            <v>0</v>
          </cell>
        </row>
        <row r="9768">
          <cell r="G9768">
            <v>0</v>
          </cell>
        </row>
        <row r="9769">
          <cell r="G9769">
            <v>0</v>
          </cell>
        </row>
        <row r="9770">
          <cell r="G9770">
            <v>0</v>
          </cell>
        </row>
        <row r="9771">
          <cell r="G9771">
            <v>0</v>
          </cell>
        </row>
        <row r="9772">
          <cell r="G9772">
            <v>0</v>
          </cell>
        </row>
        <row r="9773">
          <cell r="G9773">
            <v>0</v>
          </cell>
        </row>
        <row r="9774">
          <cell r="G9774">
            <v>0</v>
          </cell>
        </row>
        <row r="9775">
          <cell r="G9775">
            <v>0</v>
          </cell>
        </row>
        <row r="9776">
          <cell r="G9776">
            <v>0</v>
          </cell>
        </row>
        <row r="9777">
          <cell r="G9777">
            <v>0</v>
          </cell>
        </row>
        <row r="9778">
          <cell r="G9778">
            <v>0</v>
          </cell>
        </row>
        <row r="9779">
          <cell r="G9779">
            <v>0</v>
          </cell>
        </row>
        <row r="9780">
          <cell r="G9780">
            <v>0</v>
          </cell>
        </row>
        <row r="9781">
          <cell r="G9781">
            <v>0</v>
          </cell>
        </row>
        <row r="9782">
          <cell r="G9782">
            <v>0</v>
          </cell>
        </row>
        <row r="9783">
          <cell r="G9783">
            <v>0</v>
          </cell>
        </row>
        <row r="9784">
          <cell r="G9784">
            <v>0</v>
          </cell>
        </row>
        <row r="9785">
          <cell r="G9785">
            <v>0</v>
          </cell>
        </row>
        <row r="9786">
          <cell r="G9786">
            <v>0</v>
          </cell>
        </row>
        <row r="9787">
          <cell r="G9787">
            <v>0</v>
          </cell>
        </row>
        <row r="9788">
          <cell r="G9788">
            <v>0</v>
          </cell>
        </row>
        <row r="9789">
          <cell r="G9789">
            <v>0</v>
          </cell>
        </row>
        <row r="9790">
          <cell r="G9790">
            <v>0</v>
          </cell>
        </row>
        <row r="9791">
          <cell r="G9791">
            <v>0</v>
          </cell>
        </row>
        <row r="9792">
          <cell r="G9792">
            <v>0</v>
          </cell>
        </row>
        <row r="9793">
          <cell r="G9793">
            <v>0</v>
          </cell>
        </row>
        <row r="9794">
          <cell r="G9794">
            <v>0</v>
          </cell>
        </row>
        <row r="9795">
          <cell r="G9795">
            <v>0</v>
          </cell>
        </row>
        <row r="9796">
          <cell r="G9796">
            <v>0</v>
          </cell>
        </row>
        <row r="9797">
          <cell r="G9797">
            <v>0</v>
          </cell>
        </row>
        <row r="9798">
          <cell r="G9798">
            <v>0</v>
          </cell>
        </row>
        <row r="9799">
          <cell r="G9799">
            <v>0</v>
          </cell>
        </row>
        <row r="9800">
          <cell r="G9800">
            <v>0</v>
          </cell>
        </row>
        <row r="9801">
          <cell r="G9801">
            <v>0</v>
          </cell>
        </row>
        <row r="9802">
          <cell r="G9802">
            <v>0</v>
          </cell>
        </row>
        <row r="9803">
          <cell r="G9803">
            <v>0</v>
          </cell>
        </row>
        <row r="9804">
          <cell r="G9804">
            <v>0</v>
          </cell>
        </row>
        <row r="9805">
          <cell r="G9805">
            <v>0</v>
          </cell>
        </row>
        <row r="9806">
          <cell r="G9806">
            <v>0</v>
          </cell>
        </row>
        <row r="9807">
          <cell r="G9807">
            <v>0</v>
          </cell>
        </row>
        <row r="9808">
          <cell r="G9808">
            <v>0</v>
          </cell>
        </row>
        <row r="9809">
          <cell r="G9809">
            <v>0</v>
          </cell>
        </row>
        <row r="9810">
          <cell r="G9810">
            <v>0</v>
          </cell>
        </row>
        <row r="9811">
          <cell r="G9811">
            <v>0</v>
          </cell>
        </row>
        <row r="9812">
          <cell r="G9812">
            <v>0</v>
          </cell>
        </row>
        <row r="9813">
          <cell r="G9813">
            <v>0</v>
          </cell>
        </row>
        <row r="9814">
          <cell r="G9814">
            <v>0</v>
          </cell>
        </row>
        <row r="9815">
          <cell r="G9815">
            <v>0</v>
          </cell>
        </row>
        <row r="9816">
          <cell r="G9816">
            <v>0</v>
          </cell>
        </row>
        <row r="9817">
          <cell r="G9817">
            <v>0</v>
          </cell>
        </row>
        <row r="9818">
          <cell r="G9818">
            <v>0</v>
          </cell>
        </row>
        <row r="9819">
          <cell r="G9819">
            <v>0</v>
          </cell>
        </row>
        <row r="9820">
          <cell r="G9820">
            <v>0</v>
          </cell>
        </row>
        <row r="9821">
          <cell r="G9821">
            <v>0</v>
          </cell>
        </row>
        <row r="9822">
          <cell r="G9822">
            <v>0</v>
          </cell>
        </row>
        <row r="9823">
          <cell r="G9823">
            <v>0</v>
          </cell>
        </row>
        <row r="9824">
          <cell r="G9824">
            <v>0</v>
          </cell>
        </row>
        <row r="9825">
          <cell r="G9825">
            <v>0</v>
          </cell>
        </row>
        <row r="9826">
          <cell r="G9826">
            <v>0</v>
          </cell>
        </row>
        <row r="9827">
          <cell r="G9827">
            <v>0</v>
          </cell>
        </row>
        <row r="9828">
          <cell r="G9828">
            <v>0</v>
          </cell>
        </row>
        <row r="9829">
          <cell r="G9829">
            <v>0</v>
          </cell>
        </row>
        <row r="9830">
          <cell r="G9830">
            <v>0</v>
          </cell>
        </row>
        <row r="9831">
          <cell r="G9831">
            <v>0</v>
          </cell>
        </row>
        <row r="9832">
          <cell r="G9832">
            <v>0</v>
          </cell>
        </row>
        <row r="9833">
          <cell r="G9833">
            <v>0</v>
          </cell>
        </row>
        <row r="9834">
          <cell r="G9834">
            <v>0</v>
          </cell>
        </row>
        <row r="9835">
          <cell r="G9835">
            <v>0</v>
          </cell>
        </row>
        <row r="9836">
          <cell r="G9836">
            <v>0</v>
          </cell>
        </row>
        <row r="9837">
          <cell r="G9837">
            <v>0</v>
          </cell>
        </row>
        <row r="9838">
          <cell r="G9838">
            <v>0</v>
          </cell>
        </row>
        <row r="9839">
          <cell r="G9839">
            <v>0</v>
          </cell>
        </row>
        <row r="9840">
          <cell r="G9840">
            <v>0</v>
          </cell>
        </row>
        <row r="9841">
          <cell r="G9841">
            <v>0</v>
          </cell>
        </row>
        <row r="9842">
          <cell r="G9842">
            <v>0</v>
          </cell>
        </row>
        <row r="9843">
          <cell r="G9843">
            <v>0</v>
          </cell>
        </row>
        <row r="9844">
          <cell r="G9844">
            <v>0</v>
          </cell>
        </row>
        <row r="9845">
          <cell r="G9845">
            <v>0</v>
          </cell>
        </row>
        <row r="9846">
          <cell r="G9846">
            <v>0</v>
          </cell>
        </row>
        <row r="9847">
          <cell r="G9847">
            <v>0</v>
          </cell>
        </row>
        <row r="9848">
          <cell r="G9848">
            <v>0</v>
          </cell>
        </row>
        <row r="9849">
          <cell r="G9849">
            <v>0</v>
          </cell>
        </row>
        <row r="9850">
          <cell r="G9850">
            <v>0</v>
          </cell>
        </row>
        <row r="9851">
          <cell r="G9851">
            <v>0</v>
          </cell>
        </row>
        <row r="9852">
          <cell r="G9852">
            <v>0</v>
          </cell>
        </row>
        <row r="9853">
          <cell r="G9853">
            <v>0</v>
          </cell>
        </row>
        <row r="9854">
          <cell r="G9854">
            <v>0</v>
          </cell>
        </row>
        <row r="9855">
          <cell r="G9855">
            <v>0</v>
          </cell>
        </row>
        <row r="9856">
          <cell r="G9856">
            <v>0</v>
          </cell>
        </row>
        <row r="9857">
          <cell r="G9857">
            <v>0</v>
          </cell>
        </row>
        <row r="9858">
          <cell r="G9858">
            <v>0</v>
          </cell>
        </row>
        <row r="9859">
          <cell r="G9859">
            <v>0</v>
          </cell>
        </row>
        <row r="9860">
          <cell r="G9860">
            <v>0</v>
          </cell>
        </row>
        <row r="9861">
          <cell r="G9861">
            <v>0</v>
          </cell>
        </row>
        <row r="9862">
          <cell r="G9862">
            <v>0</v>
          </cell>
        </row>
        <row r="9863">
          <cell r="G9863">
            <v>0</v>
          </cell>
        </row>
        <row r="9864">
          <cell r="G9864">
            <v>0</v>
          </cell>
        </row>
        <row r="9865">
          <cell r="G9865">
            <v>0</v>
          </cell>
        </row>
        <row r="9866">
          <cell r="G9866">
            <v>0</v>
          </cell>
        </row>
        <row r="9867">
          <cell r="G9867">
            <v>0</v>
          </cell>
        </row>
        <row r="9868">
          <cell r="G9868">
            <v>0</v>
          </cell>
        </row>
        <row r="9869">
          <cell r="G9869">
            <v>0</v>
          </cell>
        </row>
        <row r="9870">
          <cell r="G9870">
            <v>0</v>
          </cell>
        </row>
        <row r="9871">
          <cell r="G9871">
            <v>0</v>
          </cell>
        </row>
        <row r="9872">
          <cell r="G9872">
            <v>0</v>
          </cell>
        </row>
        <row r="9873">
          <cell r="G9873">
            <v>0</v>
          </cell>
        </row>
        <row r="9874">
          <cell r="G9874">
            <v>0</v>
          </cell>
        </row>
        <row r="9875">
          <cell r="G9875">
            <v>0</v>
          </cell>
        </row>
        <row r="9876">
          <cell r="G9876">
            <v>0</v>
          </cell>
        </row>
        <row r="9877">
          <cell r="G9877">
            <v>0</v>
          </cell>
        </row>
        <row r="9878">
          <cell r="G9878">
            <v>0</v>
          </cell>
        </row>
        <row r="9879">
          <cell r="G9879">
            <v>0</v>
          </cell>
        </row>
        <row r="9880">
          <cell r="G9880">
            <v>0</v>
          </cell>
        </row>
        <row r="9881">
          <cell r="G9881">
            <v>0</v>
          </cell>
        </row>
        <row r="9882">
          <cell r="G9882">
            <v>0</v>
          </cell>
        </row>
        <row r="9883">
          <cell r="G9883">
            <v>0</v>
          </cell>
        </row>
        <row r="9884">
          <cell r="G9884">
            <v>0</v>
          </cell>
        </row>
        <row r="9885">
          <cell r="G9885">
            <v>0</v>
          </cell>
        </row>
        <row r="9886">
          <cell r="G9886">
            <v>0</v>
          </cell>
        </row>
        <row r="9887">
          <cell r="G9887">
            <v>0</v>
          </cell>
        </row>
        <row r="9888">
          <cell r="G9888">
            <v>0</v>
          </cell>
        </row>
        <row r="9889">
          <cell r="G9889">
            <v>0</v>
          </cell>
        </row>
        <row r="9890">
          <cell r="G9890">
            <v>0</v>
          </cell>
        </row>
        <row r="9891">
          <cell r="G9891">
            <v>0</v>
          </cell>
        </row>
        <row r="9892">
          <cell r="G9892">
            <v>0</v>
          </cell>
        </row>
        <row r="9893">
          <cell r="G9893">
            <v>0</v>
          </cell>
        </row>
        <row r="9894">
          <cell r="G9894">
            <v>0</v>
          </cell>
        </row>
        <row r="9895">
          <cell r="G9895">
            <v>0</v>
          </cell>
        </row>
        <row r="9896">
          <cell r="G9896">
            <v>0</v>
          </cell>
        </row>
        <row r="9897">
          <cell r="G9897">
            <v>0</v>
          </cell>
        </row>
        <row r="9898">
          <cell r="G9898">
            <v>0</v>
          </cell>
        </row>
        <row r="9899">
          <cell r="G9899">
            <v>0</v>
          </cell>
        </row>
        <row r="9900">
          <cell r="G9900">
            <v>0</v>
          </cell>
        </row>
        <row r="9901">
          <cell r="G9901">
            <v>0</v>
          </cell>
        </row>
        <row r="9902">
          <cell r="G9902">
            <v>0</v>
          </cell>
        </row>
        <row r="9903">
          <cell r="G9903">
            <v>0</v>
          </cell>
        </row>
        <row r="9904">
          <cell r="G9904">
            <v>0</v>
          </cell>
        </row>
        <row r="9905">
          <cell r="G9905">
            <v>0</v>
          </cell>
        </row>
        <row r="9906">
          <cell r="G9906">
            <v>0</v>
          </cell>
        </row>
        <row r="9907">
          <cell r="G9907">
            <v>0</v>
          </cell>
        </row>
        <row r="9908">
          <cell r="G9908">
            <v>0</v>
          </cell>
        </row>
        <row r="9909">
          <cell r="G9909">
            <v>0</v>
          </cell>
        </row>
        <row r="9910">
          <cell r="G9910">
            <v>0</v>
          </cell>
        </row>
        <row r="9911">
          <cell r="G9911">
            <v>0</v>
          </cell>
        </row>
        <row r="9912">
          <cell r="G9912">
            <v>0</v>
          </cell>
        </row>
        <row r="9913">
          <cell r="G9913">
            <v>0</v>
          </cell>
        </row>
        <row r="9914">
          <cell r="G9914">
            <v>0</v>
          </cell>
        </row>
        <row r="9915">
          <cell r="G9915">
            <v>0</v>
          </cell>
        </row>
        <row r="9916">
          <cell r="G9916">
            <v>0</v>
          </cell>
        </row>
        <row r="9917">
          <cell r="G9917">
            <v>0</v>
          </cell>
        </row>
        <row r="9918">
          <cell r="G9918">
            <v>0</v>
          </cell>
        </row>
        <row r="9919">
          <cell r="G9919">
            <v>0</v>
          </cell>
        </row>
        <row r="9920">
          <cell r="G9920">
            <v>0</v>
          </cell>
        </row>
        <row r="9921">
          <cell r="G9921">
            <v>0</v>
          </cell>
        </row>
        <row r="9922">
          <cell r="G9922">
            <v>0</v>
          </cell>
        </row>
        <row r="9923">
          <cell r="G9923">
            <v>0</v>
          </cell>
        </row>
        <row r="9924">
          <cell r="G9924">
            <v>0</v>
          </cell>
        </row>
        <row r="9925">
          <cell r="G9925">
            <v>0</v>
          </cell>
        </row>
        <row r="9926">
          <cell r="G9926">
            <v>0</v>
          </cell>
        </row>
        <row r="9927">
          <cell r="G9927">
            <v>0</v>
          </cell>
        </row>
        <row r="9928">
          <cell r="G9928">
            <v>0</v>
          </cell>
        </row>
        <row r="9929">
          <cell r="G9929">
            <v>0</v>
          </cell>
        </row>
        <row r="9930">
          <cell r="G9930">
            <v>0</v>
          </cell>
        </row>
        <row r="9931">
          <cell r="G9931">
            <v>0</v>
          </cell>
        </row>
        <row r="9932">
          <cell r="G9932">
            <v>0</v>
          </cell>
        </row>
        <row r="9933">
          <cell r="G9933">
            <v>0</v>
          </cell>
        </row>
        <row r="9934">
          <cell r="G9934">
            <v>0</v>
          </cell>
        </row>
        <row r="9935">
          <cell r="G9935">
            <v>0</v>
          </cell>
        </row>
        <row r="9936">
          <cell r="G9936">
            <v>0</v>
          </cell>
        </row>
        <row r="9937">
          <cell r="G9937">
            <v>0</v>
          </cell>
        </row>
        <row r="9938">
          <cell r="G9938">
            <v>0</v>
          </cell>
        </row>
        <row r="9939">
          <cell r="G9939">
            <v>0</v>
          </cell>
        </row>
        <row r="9940">
          <cell r="G9940">
            <v>0</v>
          </cell>
        </row>
        <row r="9941">
          <cell r="G9941">
            <v>0</v>
          </cell>
        </row>
        <row r="9942">
          <cell r="G9942">
            <v>0</v>
          </cell>
        </row>
        <row r="9943">
          <cell r="G9943">
            <v>0</v>
          </cell>
        </row>
        <row r="9944">
          <cell r="G9944">
            <v>0</v>
          </cell>
        </row>
        <row r="9945">
          <cell r="G9945">
            <v>0</v>
          </cell>
        </row>
        <row r="9946">
          <cell r="G9946">
            <v>0</v>
          </cell>
        </row>
        <row r="9947">
          <cell r="G9947">
            <v>0</v>
          </cell>
        </row>
        <row r="9948">
          <cell r="G9948">
            <v>0</v>
          </cell>
        </row>
        <row r="9949">
          <cell r="G9949">
            <v>0</v>
          </cell>
        </row>
        <row r="9950">
          <cell r="G9950">
            <v>0</v>
          </cell>
        </row>
        <row r="9951">
          <cell r="G9951">
            <v>0</v>
          </cell>
        </row>
        <row r="9952">
          <cell r="G9952">
            <v>0</v>
          </cell>
        </row>
        <row r="9953">
          <cell r="G9953">
            <v>0</v>
          </cell>
        </row>
        <row r="9954">
          <cell r="G9954">
            <v>0</v>
          </cell>
        </row>
        <row r="9955">
          <cell r="G9955">
            <v>0</v>
          </cell>
        </row>
        <row r="9956">
          <cell r="G9956">
            <v>0</v>
          </cell>
        </row>
        <row r="9957">
          <cell r="G9957">
            <v>0</v>
          </cell>
        </row>
        <row r="9958">
          <cell r="G9958">
            <v>0</v>
          </cell>
        </row>
        <row r="9959">
          <cell r="G9959">
            <v>0</v>
          </cell>
        </row>
        <row r="9960">
          <cell r="G9960">
            <v>0</v>
          </cell>
        </row>
        <row r="9961">
          <cell r="G9961">
            <v>0</v>
          </cell>
        </row>
        <row r="9962">
          <cell r="G9962">
            <v>0</v>
          </cell>
        </row>
        <row r="9963">
          <cell r="G9963">
            <v>0</v>
          </cell>
        </row>
        <row r="9964">
          <cell r="G9964">
            <v>0</v>
          </cell>
        </row>
        <row r="9965">
          <cell r="G9965">
            <v>0</v>
          </cell>
        </row>
        <row r="9966">
          <cell r="G9966">
            <v>0</v>
          </cell>
        </row>
        <row r="9967">
          <cell r="G9967">
            <v>0</v>
          </cell>
        </row>
        <row r="9968">
          <cell r="G9968">
            <v>0</v>
          </cell>
        </row>
        <row r="9969">
          <cell r="G9969">
            <v>0</v>
          </cell>
        </row>
        <row r="9970">
          <cell r="G9970">
            <v>0</v>
          </cell>
        </row>
        <row r="9971">
          <cell r="G9971">
            <v>0</v>
          </cell>
        </row>
        <row r="9972">
          <cell r="G9972">
            <v>0</v>
          </cell>
        </row>
        <row r="9973">
          <cell r="G9973">
            <v>0</v>
          </cell>
        </row>
        <row r="9974">
          <cell r="G9974">
            <v>0</v>
          </cell>
        </row>
        <row r="9975">
          <cell r="G9975">
            <v>0</v>
          </cell>
        </row>
        <row r="9976">
          <cell r="G9976">
            <v>0</v>
          </cell>
        </row>
        <row r="9977">
          <cell r="G9977">
            <v>0</v>
          </cell>
        </row>
        <row r="9978">
          <cell r="G9978">
            <v>0</v>
          </cell>
        </row>
        <row r="9979">
          <cell r="G9979">
            <v>0</v>
          </cell>
        </row>
        <row r="9980">
          <cell r="G9980">
            <v>0</v>
          </cell>
        </row>
        <row r="9981">
          <cell r="G9981">
            <v>0</v>
          </cell>
        </row>
        <row r="9982">
          <cell r="G9982">
            <v>0</v>
          </cell>
        </row>
        <row r="9983">
          <cell r="G9983">
            <v>0</v>
          </cell>
        </row>
        <row r="9984">
          <cell r="G9984">
            <v>0</v>
          </cell>
        </row>
        <row r="9985">
          <cell r="G9985">
            <v>0</v>
          </cell>
        </row>
        <row r="9986">
          <cell r="G9986">
            <v>0</v>
          </cell>
        </row>
        <row r="9987">
          <cell r="G9987">
            <v>0</v>
          </cell>
        </row>
        <row r="9988">
          <cell r="G9988">
            <v>0</v>
          </cell>
        </row>
        <row r="9989">
          <cell r="G9989">
            <v>0</v>
          </cell>
        </row>
        <row r="9990">
          <cell r="G9990">
            <v>0</v>
          </cell>
        </row>
        <row r="9991">
          <cell r="G9991">
            <v>0</v>
          </cell>
        </row>
        <row r="9992">
          <cell r="G9992">
            <v>0</v>
          </cell>
        </row>
        <row r="9993">
          <cell r="G9993">
            <v>0</v>
          </cell>
        </row>
        <row r="9994">
          <cell r="G9994">
            <v>0</v>
          </cell>
        </row>
        <row r="9995">
          <cell r="G9995">
            <v>0</v>
          </cell>
        </row>
        <row r="9996">
          <cell r="G9996">
            <v>0</v>
          </cell>
        </row>
        <row r="9997">
          <cell r="G9997">
            <v>0</v>
          </cell>
        </row>
        <row r="9998">
          <cell r="G9998">
            <v>0</v>
          </cell>
        </row>
        <row r="9999">
          <cell r="G9999">
            <v>0</v>
          </cell>
        </row>
        <row r="10000">
          <cell r="G10000">
            <v>0</v>
          </cell>
        </row>
        <row r="10001">
          <cell r="G10001">
            <v>0</v>
          </cell>
        </row>
        <row r="10002">
          <cell r="G10002">
            <v>0</v>
          </cell>
        </row>
        <row r="10003">
          <cell r="G10003">
            <v>0</v>
          </cell>
        </row>
        <row r="10004">
          <cell r="G10004">
            <v>0</v>
          </cell>
        </row>
        <row r="10005">
          <cell r="G10005">
            <v>0</v>
          </cell>
        </row>
        <row r="10006">
          <cell r="G10006">
            <v>0</v>
          </cell>
        </row>
        <row r="10007">
          <cell r="G10007">
            <v>0</v>
          </cell>
        </row>
        <row r="10008">
          <cell r="G10008">
            <v>0</v>
          </cell>
        </row>
        <row r="10009">
          <cell r="G10009">
            <v>0</v>
          </cell>
        </row>
        <row r="10010">
          <cell r="G10010">
            <v>0</v>
          </cell>
        </row>
        <row r="10011">
          <cell r="G10011">
            <v>0</v>
          </cell>
        </row>
        <row r="10012">
          <cell r="G10012">
            <v>0</v>
          </cell>
        </row>
        <row r="10013">
          <cell r="G10013">
            <v>0</v>
          </cell>
        </row>
        <row r="10014">
          <cell r="G10014">
            <v>0</v>
          </cell>
        </row>
        <row r="10015">
          <cell r="G10015">
            <v>0</v>
          </cell>
        </row>
        <row r="10016">
          <cell r="G10016">
            <v>0</v>
          </cell>
        </row>
        <row r="10017">
          <cell r="G10017">
            <v>0</v>
          </cell>
        </row>
        <row r="10018">
          <cell r="G10018">
            <v>0</v>
          </cell>
        </row>
        <row r="10019">
          <cell r="G10019">
            <v>0</v>
          </cell>
        </row>
        <row r="10020">
          <cell r="G10020">
            <v>0</v>
          </cell>
        </row>
        <row r="10021">
          <cell r="G10021">
            <v>0</v>
          </cell>
        </row>
        <row r="10022">
          <cell r="G10022">
            <v>0</v>
          </cell>
        </row>
        <row r="10023">
          <cell r="G10023">
            <v>0</v>
          </cell>
        </row>
        <row r="10024">
          <cell r="G10024">
            <v>0</v>
          </cell>
        </row>
        <row r="10025">
          <cell r="G10025">
            <v>0</v>
          </cell>
        </row>
        <row r="10026">
          <cell r="G10026">
            <v>0</v>
          </cell>
        </row>
        <row r="10027">
          <cell r="G10027">
            <v>0</v>
          </cell>
        </row>
        <row r="10028">
          <cell r="G10028">
            <v>0</v>
          </cell>
        </row>
        <row r="10029">
          <cell r="G10029">
            <v>0</v>
          </cell>
        </row>
        <row r="10030">
          <cell r="G10030">
            <v>0</v>
          </cell>
        </row>
        <row r="10031">
          <cell r="G10031">
            <v>0</v>
          </cell>
        </row>
        <row r="10032">
          <cell r="G10032">
            <v>0</v>
          </cell>
        </row>
        <row r="10033">
          <cell r="G10033">
            <v>0</v>
          </cell>
        </row>
        <row r="10034">
          <cell r="G10034">
            <v>0</v>
          </cell>
        </row>
        <row r="10035">
          <cell r="G10035">
            <v>0</v>
          </cell>
        </row>
        <row r="10036">
          <cell r="G10036">
            <v>0</v>
          </cell>
        </row>
        <row r="10037">
          <cell r="G10037">
            <v>0</v>
          </cell>
        </row>
        <row r="10038">
          <cell r="G10038">
            <v>0</v>
          </cell>
        </row>
        <row r="10039">
          <cell r="G10039">
            <v>0</v>
          </cell>
        </row>
        <row r="10040">
          <cell r="G10040">
            <v>0</v>
          </cell>
        </row>
        <row r="10041">
          <cell r="G10041">
            <v>0</v>
          </cell>
        </row>
        <row r="10042">
          <cell r="G10042">
            <v>0</v>
          </cell>
        </row>
        <row r="10043">
          <cell r="G10043">
            <v>0</v>
          </cell>
        </row>
        <row r="10044">
          <cell r="G10044">
            <v>0</v>
          </cell>
        </row>
        <row r="10045">
          <cell r="G10045">
            <v>0</v>
          </cell>
        </row>
        <row r="10046">
          <cell r="G10046">
            <v>0</v>
          </cell>
        </row>
        <row r="10047">
          <cell r="G10047">
            <v>0</v>
          </cell>
        </row>
        <row r="10048">
          <cell r="G10048">
            <v>0</v>
          </cell>
        </row>
        <row r="10049">
          <cell r="G10049">
            <v>0</v>
          </cell>
        </row>
        <row r="10050">
          <cell r="G10050">
            <v>0</v>
          </cell>
        </row>
        <row r="10051">
          <cell r="G10051">
            <v>0</v>
          </cell>
        </row>
        <row r="10052">
          <cell r="G10052">
            <v>0</v>
          </cell>
        </row>
        <row r="10053">
          <cell r="G10053">
            <v>0</v>
          </cell>
        </row>
        <row r="10054">
          <cell r="G10054">
            <v>0</v>
          </cell>
        </row>
        <row r="10055">
          <cell r="G10055">
            <v>0</v>
          </cell>
        </row>
        <row r="10056">
          <cell r="G10056">
            <v>0</v>
          </cell>
        </row>
        <row r="10057">
          <cell r="G10057">
            <v>0</v>
          </cell>
        </row>
        <row r="10058">
          <cell r="G10058">
            <v>0</v>
          </cell>
        </row>
        <row r="10059">
          <cell r="G10059">
            <v>0</v>
          </cell>
        </row>
        <row r="10060">
          <cell r="G10060">
            <v>0</v>
          </cell>
        </row>
        <row r="10061">
          <cell r="G10061">
            <v>0</v>
          </cell>
        </row>
        <row r="10062">
          <cell r="G10062">
            <v>0</v>
          </cell>
        </row>
        <row r="10063">
          <cell r="G10063">
            <v>0</v>
          </cell>
        </row>
        <row r="10064">
          <cell r="G10064">
            <v>0</v>
          </cell>
        </row>
        <row r="10065">
          <cell r="G10065">
            <v>0</v>
          </cell>
        </row>
        <row r="10066">
          <cell r="G10066">
            <v>0</v>
          </cell>
        </row>
        <row r="10067">
          <cell r="G10067">
            <v>0</v>
          </cell>
        </row>
        <row r="10068">
          <cell r="G10068">
            <v>0</v>
          </cell>
        </row>
        <row r="10069">
          <cell r="G10069">
            <v>0</v>
          </cell>
        </row>
        <row r="10070">
          <cell r="G10070">
            <v>0</v>
          </cell>
        </row>
        <row r="10071">
          <cell r="G10071">
            <v>0</v>
          </cell>
        </row>
        <row r="10072">
          <cell r="G10072">
            <v>0</v>
          </cell>
        </row>
        <row r="10073">
          <cell r="G10073">
            <v>0</v>
          </cell>
        </row>
        <row r="10074">
          <cell r="G10074">
            <v>0</v>
          </cell>
        </row>
        <row r="10075">
          <cell r="G10075">
            <v>0</v>
          </cell>
        </row>
        <row r="10076">
          <cell r="G10076">
            <v>0</v>
          </cell>
        </row>
        <row r="10077">
          <cell r="G10077">
            <v>0</v>
          </cell>
        </row>
        <row r="10078">
          <cell r="G10078">
            <v>0</v>
          </cell>
        </row>
        <row r="10079">
          <cell r="G10079">
            <v>0</v>
          </cell>
        </row>
        <row r="10080">
          <cell r="G10080">
            <v>0</v>
          </cell>
        </row>
        <row r="10081">
          <cell r="G10081">
            <v>0</v>
          </cell>
        </row>
        <row r="10082">
          <cell r="G10082">
            <v>0</v>
          </cell>
        </row>
        <row r="10083">
          <cell r="G10083">
            <v>0</v>
          </cell>
        </row>
        <row r="10084">
          <cell r="G10084">
            <v>0</v>
          </cell>
        </row>
        <row r="10085">
          <cell r="G10085">
            <v>0</v>
          </cell>
        </row>
        <row r="10086">
          <cell r="G10086">
            <v>0</v>
          </cell>
        </row>
        <row r="10087">
          <cell r="G10087">
            <v>0</v>
          </cell>
        </row>
        <row r="10088">
          <cell r="G10088">
            <v>0</v>
          </cell>
        </row>
        <row r="10089">
          <cell r="G10089">
            <v>0</v>
          </cell>
        </row>
        <row r="10090">
          <cell r="G10090">
            <v>0</v>
          </cell>
        </row>
        <row r="10091">
          <cell r="G10091">
            <v>0</v>
          </cell>
        </row>
        <row r="10092">
          <cell r="G10092">
            <v>0</v>
          </cell>
        </row>
        <row r="10093">
          <cell r="G10093">
            <v>0</v>
          </cell>
        </row>
        <row r="10094">
          <cell r="G10094">
            <v>0</v>
          </cell>
        </row>
        <row r="10095">
          <cell r="G10095">
            <v>0</v>
          </cell>
        </row>
        <row r="10096">
          <cell r="G10096">
            <v>0</v>
          </cell>
        </row>
        <row r="10097">
          <cell r="G10097">
            <v>0</v>
          </cell>
        </row>
        <row r="10098">
          <cell r="G10098">
            <v>0</v>
          </cell>
        </row>
        <row r="10099">
          <cell r="G10099">
            <v>0</v>
          </cell>
        </row>
        <row r="10100">
          <cell r="G10100">
            <v>0</v>
          </cell>
        </row>
        <row r="10101">
          <cell r="G10101">
            <v>0</v>
          </cell>
        </row>
        <row r="10102">
          <cell r="G10102">
            <v>0</v>
          </cell>
        </row>
        <row r="10103">
          <cell r="G10103">
            <v>0</v>
          </cell>
        </row>
        <row r="10104">
          <cell r="G10104">
            <v>0</v>
          </cell>
        </row>
        <row r="10105">
          <cell r="G10105">
            <v>0</v>
          </cell>
        </row>
        <row r="10106">
          <cell r="G10106">
            <v>0</v>
          </cell>
        </row>
        <row r="10107">
          <cell r="G10107">
            <v>0</v>
          </cell>
        </row>
        <row r="10108">
          <cell r="G10108">
            <v>0</v>
          </cell>
        </row>
        <row r="10109">
          <cell r="G10109">
            <v>0</v>
          </cell>
        </row>
        <row r="10110">
          <cell r="G10110">
            <v>0</v>
          </cell>
        </row>
        <row r="10111">
          <cell r="G10111">
            <v>0</v>
          </cell>
        </row>
        <row r="10112">
          <cell r="G10112">
            <v>0</v>
          </cell>
        </row>
        <row r="10113">
          <cell r="G10113">
            <v>0</v>
          </cell>
        </row>
        <row r="10114">
          <cell r="G10114">
            <v>0</v>
          </cell>
        </row>
        <row r="10115">
          <cell r="G10115">
            <v>0</v>
          </cell>
        </row>
        <row r="10116">
          <cell r="G10116">
            <v>0</v>
          </cell>
        </row>
        <row r="10117">
          <cell r="G10117">
            <v>0</v>
          </cell>
        </row>
        <row r="10118">
          <cell r="G10118">
            <v>0</v>
          </cell>
        </row>
        <row r="10119">
          <cell r="G10119">
            <v>0</v>
          </cell>
        </row>
        <row r="10120">
          <cell r="G10120">
            <v>0</v>
          </cell>
        </row>
        <row r="10121">
          <cell r="G10121">
            <v>0</v>
          </cell>
        </row>
        <row r="10122">
          <cell r="G10122">
            <v>0</v>
          </cell>
        </row>
        <row r="10123">
          <cell r="G10123">
            <v>0</v>
          </cell>
        </row>
        <row r="10124">
          <cell r="G10124">
            <v>0</v>
          </cell>
        </row>
        <row r="10125">
          <cell r="G10125">
            <v>0</v>
          </cell>
        </row>
        <row r="10126">
          <cell r="G10126">
            <v>0</v>
          </cell>
        </row>
        <row r="10127">
          <cell r="G10127">
            <v>0</v>
          </cell>
        </row>
        <row r="10128">
          <cell r="G10128">
            <v>0</v>
          </cell>
        </row>
        <row r="10129">
          <cell r="G10129">
            <v>0</v>
          </cell>
        </row>
        <row r="10130">
          <cell r="G10130">
            <v>0</v>
          </cell>
        </row>
        <row r="10131">
          <cell r="G10131">
            <v>0</v>
          </cell>
        </row>
        <row r="10132">
          <cell r="G10132">
            <v>0</v>
          </cell>
        </row>
        <row r="10133">
          <cell r="G10133">
            <v>0</v>
          </cell>
        </row>
        <row r="10134">
          <cell r="G10134">
            <v>0</v>
          </cell>
        </row>
        <row r="10135">
          <cell r="G10135">
            <v>0</v>
          </cell>
        </row>
        <row r="10136">
          <cell r="G10136">
            <v>0</v>
          </cell>
        </row>
        <row r="10137">
          <cell r="G10137">
            <v>0</v>
          </cell>
        </row>
        <row r="10138">
          <cell r="G10138">
            <v>0</v>
          </cell>
        </row>
        <row r="10139">
          <cell r="G10139">
            <v>0</v>
          </cell>
        </row>
        <row r="10140">
          <cell r="G10140">
            <v>0</v>
          </cell>
        </row>
        <row r="10141">
          <cell r="G10141">
            <v>0</v>
          </cell>
        </row>
        <row r="10142">
          <cell r="G10142">
            <v>0</v>
          </cell>
        </row>
        <row r="10143">
          <cell r="G10143">
            <v>0</v>
          </cell>
        </row>
        <row r="10144">
          <cell r="G10144">
            <v>0</v>
          </cell>
        </row>
        <row r="10145">
          <cell r="G10145">
            <v>0</v>
          </cell>
        </row>
        <row r="10146">
          <cell r="G10146">
            <v>0</v>
          </cell>
        </row>
        <row r="10147">
          <cell r="G10147">
            <v>0</v>
          </cell>
        </row>
        <row r="10148">
          <cell r="G10148">
            <v>0</v>
          </cell>
        </row>
        <row r="10149">
          <cell r="G10149">
            <v>0</v>
          </cell>
        </row>
        <row r="10150">
          <cell r="G10150">
            <v>0</v>
          </cell>
        </row>
        <row r="10151">
          <cell r="G10151">
            <v>0</v>
          </cell>
        </row>
        <row r="10152">
          <cell r="G10152">
            <v>0</v>
          </cell>
        </row>
        <row r="10153">
          <cell r="G10153">
            <v>0</v>
          </cell>
        </row>
        <row r="10154">
          <cell r="G10154">
            <v>0</v>
          </cell>
        </row>
        <row r="10155">
          <cell r="G10155">
            <v>0</v>
          </cell>
        </row>
        <row r="10156">
          <cell r="G10156">
            <v>0</v>
          </cell>
        </row>
        <row r="10157">
          <cell r="G10157">
            <v>0</v>
          </cell>
        </row>
        <row r="10158">
          <cell r="G10158">
            <v>0</v>
          </cell>
        </row>
        <row r="10159">
          <cell r="G10159">
            <v>0</v>
          </cell>
        </row>
        <row r="10160">
          <cell r="G10160">
            <v>0</v>
          </cell>
        </row>
        <row r="10161">
          <cell r="G10161">
            <v>0</v>
          </cell>
        </row>
        <row r="10162">
          <cell r="G10162">
            <v>0</v>
          </cell>
        </row>
        <row r="10163">
          <cell r="G10163">
            <v>0</v>
          </cell>
        </row>
        <row r="10164">
          <cell r="G10164">
            <v>0</v>
          </cell>
        </row>
        <row r="10165">
          <cell r="G10165">
            <v>0</v>
          </cell>
        </row>
        <row r="10166">
          <cell r="G10166">
            <v>0</v>
          </cell>
        </row>
        <row r="10167">
          <cell r="G10167">
            <v>0</v>
          </cell>
        </row>
        <row r="10168">
          <cell r="G10168">
            <v>0</v>
          </cell>
        </row>
        <row r="10169">
          <cell r="G10169">
            <v>0</v>
          </cell>
        </row>
        <row r="10170">
          <cell r="G10170">
            <v>0</v>
          </cell>
        </row>
        <row r="10171">
          <cell r="G10171">
            <v>0</v>
          </cell>
        </row>
        <row r="10172">
          <cell r="G10172">
            <v>0</v>
          </cell>
        </row>
        <row r="10173">
          <cell r="G10173">
            <v>0</v>
          </cell>
        </row>
        <row r="10174">
          <cell r="G10174">
            <v>0</v>
          </cell>
        </row>
        <row r="10175">
          <cell r="G10175">
            <v>0</v>
          </cell>
        </row>
        <row r="10176">
          <cell r="G10176">
            <v>0</v>
          </cell>
        </row>
        <row r="10177">
          <cell r="G10177">
            <v>0</v>
          </cell>
        </row>
        <row r="10178">
          <cell r="G10178">
            <v>0</v>
          </cell>
        </row>
        <row r="10179">
          <cell r="G10179">
            <v>0</v>
          </cell>
        </row>
        <row r="10180">
          <cell r="G10180">
            <v>0</v>
          </cell>
        </row>
        <row r="10181">
          <cell r="G10181">
            <v>0</v>
          </cell>
        </row>
        <row r="10182">
          <cell r="G10182">
            <v>0</v>
          </cell>
        </row>
        <row r="10183">
          <cell r="G10183">
            <v>0</v>
          </cell>
        </row>
        <row r="10184">
          <cell r="G10184">
            <v>0</v>
          </cell>
        </row>
        <row r="10185">
          <cell r="G10185">
            <v>0</v>
          </cell>
        </row>
        <row r="10186">
          <cell r="G10186">
            <v>0</v>
          </cell>
        </row>
        <row r="10187">
          <cell r="G10187">
            <v>0</v>
          </cell>
        </row>
        <row r="10188">
          <cell r="G10188">
            <v>0</v>
          </cell>
        </row>
        <row r="10189">
          <cell r="G10189">
            <v>0</v>
          </cell>
        </row>
        <row r="10190">
          <cell r="G10190">
            <v>0</v>
          </cell>
        </row>
        <row r="10191">
          <cell r="G10191">
            <v>0</v>
          </cell>
        </row>
        <row r="10192">
          <cell r="G10192">
            <v>0</v>
          </cell>
        </row>
        <row r="10193">
          <cell r="G10193">
            <v>0</v>
          </cell>
        </row>
        <row r="10194">
          <cell r="G10194">
            <v>0</v>
          </cell>
        </row>
        <row r="10195">
          <cell r="G10195">
            <v>0</v>
          </cell>
        </row>
        <row r="10196">
          <cell r="G10196">
            <v>0</v>
          </cell>
        </row>
        <row r="10197">
          <cell r="G10197">
            <v>0</v>
          </cell>
        </row>
        <row r="10198">
          <cell r="G10198">
            <v>0</v>
          </cell>
        </row>
        <row r="10199">
          <cell r="G10199">
            <v>0</v>
          </cell>
        </row>
        <row r="10200">
          <cell r="G10200">
            <v>0</v>
          </cell>
        </row>
        <row r="10201">
          <cell r="G10201">
            <v>0</v>
          </cell>
        </row>
        <row r="10202">
          <cell r="G10202">
            <v>0</v>
          </cell>
        </row>
        <row r="10203">
          <cell r="G10203">
            <v>0</v>
          </cell>
        </row>
        <row r="10204">
          <cell r="G10204">
            <v>0</v>
          </cell>
        </row>
        <row r="10205">
          <cell r="G10205">
            <v>0</v>
          </cell>
        </row>
        <row r="10206">
          <cell r="G10206">
            <v>0</v>
          </cell>
        </row>
        <row r="10207">
          <cell r="G10207">
            <v>0</v>
          </cell>
        </row>
        <row r="10208">
          <cell r="G10208">
            <v>0</v>
          </cell>
        </row>
        <row r="10209">
          <cell r="G10209">
            <v>0</v>
          </cell>
        </row>
        <row r="10210">
          <cell r="G10210">
            <v>0</v>
          </cell>
        </row>
        <row r="10211">
          <cell r="G10211">
            <v>0</v>
          </cell>
        </row>
        <row r="10212">
          <cell r="G10212">
            <v>0</v>
          </cell>
        </row>
        <row r="10213">
          <cell r="G10213">
            <v>0</v>
          </cell>
        </row>
        <row r="10214">
          <cell r="G10214">
            <v>0</v>
          </cell>
        </row>
        <row r="10215">
          <cell r="G10215">
            <v>0</v>
          </cell>
        </row>
        <row r="10216">
          <cell r="G10216">
            <v>0</v>
          </cell>
        </row>
        <row r="10217">
          <cell r="G10217">
            <v>0</v>
          </cell>
        </row>
        <row r="10218">
          <cell r="G10218">
            <v>0</v>
          </cell>
        </row>
        <row r="10219">
          <cell r="G10219">
            <v>0</v>
          </cell>
        </row>
        <row r="10220">
          <cell r="G10220">
            <v>0</v>
          </cell>
        </row>
        <row r="10221">
          <cell r="G10221">
            <v>0</v>
          </cell>
        </row>
        <row r="10222">
          <cell r="G10222">
            <v>0</v>
          </cell>
        </row>
        <row r="10223">
          <cell r="G10223">
            <v>0</v>
          </cell>
        </row>
        <row r="10224">
          <cell r="G10224">
            <v>0</v>
          </cell>
        </row>
        <row r="10225">
          <cell r="G10225">
            <v>0</v>
          </cell>
        </row>
        <row r="10226">
          <cell r="G10226">
            <v>0</v>
          </cell>
        </row>
        <row r="10227">
          <cell r="G10227">
            <v>0</v>
          </cell>
        </row>
        <row r="10228">
          <cell r="G10228">
            <v>0</v>
          </cell>
        </row>
        <row r="10229">
          <cell r="G10229">
            <v>0</v>
          </cell>
        </row>
        <row r="10230">
          <cell r="G10230">
            <v>0</v>
          </cell>
        </row>
        <row r="10231">
          <cell r="G10231">
            <v>0</v>
          </cell>
        </row>
        <row r="10232">
          <cell r="G10232">
            <v>0</v>
          </cell>
        </row>
        <row r="10233">
          <cell r="G10233">
            <v>0</v>
          </cell>
        </row>
        <row r="10234">
          <cell r="G10234">
            <v>0</v>
          </cell>
        </row>
        <row r="10235">
          <cell r="G10235">
            <v>0</v>
          </cell>
        </row>
        <row r="10236">
          <cell r="G10236">
            <v>0</v>
          </cell>
        </row>
        <row r="10237">
          <cell r="G10237">
            <v>0</v>
          </cell>
        </row>
        <row r="10238">
          <cell r="G10238">
            <v>0</v>
          </cell>
        </row>
        <row r="10239">
          <cell r="G10239">
            <v>0</v>
          </cell>
        </row>
        <row r="10240">
          <cell r="G10240">
            <v>0</v>
          </cell>
        </row>
        <row r="10241">
          <cell r="G10241">
            <v>0</v>
          </cell>
        </row>
        <row r="10242">
          <cell r="G10242">
            <v>0</v>
          </cell>
        </row>
        <row r="10243">
          <cell r="G10243">
            <v>0</v>
          </cell>
        </row>
        <row r="10244">
          <cell r="G10244">
            <v>0</v>
          </cell>
        </row>
        <row r="10245">
          <cell r="G10245">
            <v>0</v>
          </cell>
        </row>
        <row r="10246">
          <cell r="G10246">
            <v>0</v>
          </cell>
        </row>
        <row r="10247">
          <cell r="G10247">
            <v>0</v>
          </cell>
        </row>
        <row r="10248">
          <cell r="G10248">
            <v>0</v>
          </cell>
        </row>
        <row r="10249">
          <cell r="G10249">
            <v>0</v>
          </cell>
        </row>
        <row r="10250">
          <cell r="G10250">
            <v>0</v>
          </cell>
        </row>
        <row r="10251">
          <cell r="G10251">
            <v>0</v>
          </cell>
        </row>
        <row r="10252">
          <cell r="G10252">
            <v>0</v>
          </cell>
        </row>
        <row r="10253">
          <cell r="G10253">
            <v>0</v>
          </cell>
        </row>
        <row r="10254">
          <cell r="G10254">
            <v>0</v>
          </cell>
        </row>
        <row r="10255">
          <cell r="G10255">
            <v>0</v>
          </cell>
        </row>
        <row r="10256">
          <cell r="G10256">
            <v>0</v>
          </cell>
        </row>
        <row r="10257">
          <cell r="G10257">
            <v>0</v>
          </cell>
        </row>
        <row r="10258">
          <cell r="G10258">
            <v>0</v>
          </cell>
        </row>
        <row r="10259">
          <cell r="G10259">
            <v>0</v>
          </cell>
        </row>
        <row r="10260">
          <cell r="G10260">
            <v>0</v>
          </cell>
        </row>
        <row r="10261">
          <cell r="G10261">
            <v>0</v>
          </cell>
        </row>
        <row r="10262">
          <cell r="G10262">
            <v>0</v>
          </cell>
        </row>
        <row r="10263">
          <cell r="G10263">
            <v>0</v>
          </cell>
        </row>
        <row r="10264">
          <cell r="G10264">
            <v>0</v>
          </cell>
        </row>
        <row r="10265">
          <cell r="G10265">
            <v>0</v>
          </cell>
        </row>
        <row r="10266">
          <cell r="G10266">
            <v>0</v>
          </cell>
        </row>
        <row r="10267">
          <cell r="G10267">
            <v>0</v>
          </cell>
        </row>
        <row r="10268">
          <cell r="G10268">
            <v>0</v>
          </cell>
        </row>
        <row r="10269">
          <cell r="G10269">
            <v>0</v>
          </cell>
        </row>
        <row r="10270">
          <cell r="G10270">
            <v>0</v>
          </cell>
        </row>
        <row r="10271">
          <cell r="G10271">
            <v>0</v>
          </cell>
        </row>
        <row r="10272">
          <cell r="G10272">
            <v>0</v>
          </cell>
        </row>
        <row r="10273">
          <cell r="G10273">
            <v>0</v>
          </cell>
        </row>
        <row r="10274">
          <cell r="G10274">
            <v>0</v>
          </cell>
        </row>
        <row r="10275">
          <cell r="G10275">
            <v>0</v>
          </cell>
        </row>
        <row r="10276">
          <cell r="G10276">
            <v>0</v>
          </cell>
        </row>
        <row r="10277">
          <cell r="G10277">
            <v>0</v>
          </cell>
        </row>
        <row r="10278">
          <cell r="G10278">
            <v>0</v>
          </cell>
        </row>
        <row r="10279">
          <cell r="G10279">
            <v>0</v>
          </cell>
        </row>
        <row r="10280">
          <cell r="G10280">
            <v>0</v>
          </cell>
        </row>
        <row r="10281">
          <cell r="G10281">
            <v>0</v>
          </cell>
        </row>
        <row r="10282">
          <cell r="G10282">
            <v>0</v>
          </cell>
        </row>
        <row r="10283">
          <cell r="G10283">
            <v>0</v>
          </cell>
        </row>
        <row r="10284">
          <cell r="G10284">
            <v>0</v>
          </cell>
        </row>
        <row r="10285">
          <cell r="G10285">
            <v>0</v>
          </cell>
        </row>
        <row r="10286">
          <cell r="G10286">
            <v>0</v>
          </cell>
        </row>
        <row r="10287">
          <cell r="G10287">
            <v>0</v>
          </cell>
        </row>
        <row r="10288">
          <cell r="G10288">
            <v>0</v>
          </cell>
        </row>
        <row r="10289">
          <cell r="G10289">
            <v>0</v>
          </cell>
        </row>
        <row r="10290">
          <cell r="G10290">
            <v>0</v>
          </cell>
        </row>
        <row r="10291">
          <cell r="G10291">
            <v>0</v>
          </cell>
        </row>
        <row r="10292">
          <cell r="G10292">
            <v>0</v>
          </cell>
        </row>
        <row r="10293">
          <cell r="G10293">
            <v>0</v>
          </cell>
        </row>
        <row r="10294">
          <cell r="G10294">
            <v>0</v>
          </cell>
        </row>
        <row r="10295">
          <cell r="G10295">
            <v>0</v>
          </cell>
        </row>
        <row r="10296">
          <cell r="G10296">
            <v>0</v>
          </cell>
        </row>
        <row r="10297">
          <cell r="G10297">
            <v>0</v>
          </cell>
        </row>
        <row r="10298">
          <cell r="G10298">
            <v>0</v>
          </cell>
        </row>
        <row r="10299">
          <cell r="G10299">
            <v>0</v>
          </cell>
        </row>
        <row r="10300">
          <cell r="G10300">
            <v>0</v>
          </cell>
        </row>
        <row r="10301">
          <cell r="G10301">
            <v>0</v>
          </cell>
        </row>
        <row r="10302">
          <cell r="G10302">
            <v>0</v>
          </cell>
        </row>
        <row r="10303">
          <cell r="G10303">
            <v>0</v>
          </cell>
        </row>
        <row r="10304">
          <cell r="G10304">
            <v>0</v>
          </cell>
        </row>
        <row r="10305">
          <cell r="G10305">
            <v>0</v>
          </cell>
        </row>
        <row r="10306">
          <cell r="G10306">
            <v>0</v>
          </cell>
        </row>
        <row r="10307">
          <cell r="G10307">
            <v>0</v>
          </cell>
        </row>
        <row r="10308">
          <cell r="G10308">
            <v>0</v>
          </cell>
        </row>
        <row r="10309">
          <cell r="G10309">
            <v>0</v>
          </cell>
        </row>
        <row r="10310">
          <cell r="G10310">
            <v>0</v>
          </cell>
        </row>
        <row r="10311">
          <cell r="G10311">
            <v>0</v>
          </cell>
        </row>
        <row r="10312">
          <cell r="G10312">
            <v>0</v>
          </cell>
        </row>
        <row r="10313">
          <cell r="G10313">
            <v>0</v>
          </cell>
        </row>
        <row r="10314">
          <cell r="G10314">
            <v>0</v>
          </cell>
        </row>
        <row r="10315">
          <cell r="G10315">
            <v>0</v>
          </cell>
        </row>
        <row r="10316">
          <cell r="G10316">
            <v>0</v>
          </cell>
        </row>
        <row r="10317">
          <cell r="G10317">
            <v>0</v>
          </cell>
        </row>
        <row r="10318">
          <cell r="G10318">
            <v>0</v>
          </cell>
        </row>
        <row r="10319">
          <cell r="G10319">
            <v>0</v>
          </cell>
        </row>
        <row r="10320">
          <cell r="G10320">
            <v>0</v>
          </cell>
        </row>
        <row r="10321">
          <cell r="G10321">
            <v>0</v>
          </cell>
        </row>
        <row r="10322">
          <cell r="G10322">
            <v>0</v>
          </cell>
        </row>
        <row r="10323">
          <cell r="G10323">
            <v>0</v>
          </cell>
        </row>
        <row r="10324">
          <cell r="G10324">
            <v>0</v>
          </cell>
        </row>
        <row r="10325">
          <cell r="G10325">
            <v>0</v>
          </cell>
        </row>
        <row r="10326">
          <cell r="G10326">
            <v>0</v>
          </cell>
        </row>
        <row r="10327">
          <cell r="G10327">
            <v>0</v>
          </cell>
        </row>
        <row r="10328">
          <cell r="G10328">
            <v>0</v>
          </cell>
        </row>
        <row r="10329">
          <cell r="G10329">
            <v>0</v>
          </cell>
        </row>
        <row r="10330">
          <cell r="G10330">
            <v>0</v>
          </cell>
        </row>
        <row r="10331">
          <cell r="G10331">
            <v>0</v>
          </cell>
        </row>
        <row r="10332">
          <cell r="G10332">
            <v>0</v>
          </cell>
        </row>
        <row r="10333">
          <cell r="G10333">
            <v>0</v>
          </cell>
        </row>
        <row r="10334">
          <cell r="G10334">
            <v>0</v>
          </cell>
        </row>
        <row r="10335">
          <cell r="G10335">
            <v>0</v>
          </cell>
        </row>
        <row r="10336">
          <cell r="G10336">
            <v>0</v>
          </cell>
        </row>
        <row r="10337">
          <cell r="G10337">
            <v>0</v>
          </cell>
        </row>
        <row r="10338">
          <cell r="G10338">
            <v>0</v>
          </cell>
        </row>
        <row r="10339">
          <cell r="G10339">
            <v>0</v>
          </cell>
        </row>
        <row r="10340">
          <cell r="G10340">
            <v>0</v>
          </cell>
        </row>
        <row r="10341">
          <cell r="G10341">
            <v>0</v>
          </cell>
        </row>
        <row r="10342">
          <cell r="G10342">
            <v>0</v>
          </cell>
        </row>
        <row r="10343">
          <cell r="G10343">
            <v>0</v>
          </cell>
        </row>
        <row r="10344">
          <cell r="G10344">
            <v>0</v>
          </cell>
        </row>
        <row r="10345">
          <cell r="G10345">
            <v>0</v>
          </cell>
        </row>
        <row r="10346">
          <cell r="G10346">
            <v>0</v>
          </cell>
        </row>
        <row r="10347">
          <cell r="G10347">
            <v>0</v>
          </cell>
        </row>
        <row r="10348">
          <cell r="G10348">
            <v>0</v>
          </cell>
        </row>
        <row r="10349">
          <cell r="G10349">
            <v>0</v>
          </cell>
        </row>
        <row r="10350">
          <cell r="G10350">
            <v>0</v>
          </cell>
        </row>
        <row r="10351">
          <cell r="G10351">
            <v>0</v>
          </cell>
        </row>
        <row r="10352">
          <cell r="G10352">
            <v>0</v>
          </cell>
        </row>
        <row r="10353">
          <cell r="G10353">
            <v>0</v>
          </cell>
        </row>
        <row r="10354">
          <cell r="G10354">
            <v>0</v>
          </cell>
        </row>
        <row r="10355">
          <cell r="G10355">
            <v>0</v>
          </cell>
        </row>
        <row r="10356">
          <cell r="G10356">
            <v>0</v>
          </cell>
        </row>
        <row r="10357">
          <cell r="G10357">
            <v>0</v>
          </cell>
        </row>
        <row r="10358">
          <cell r="G10358">
            <v>0</v>
          </cell>
        </row>
        <row r="10359">
          <cell r="G10359">
            <v>0</v>
          </cell>
        </row>
        <row r="10360">
          <cell r="G10360">
            <v>0</v>
          </cell>
        </row>
        <row r="10361">
          <cell r="G10361">
            <v>0</v>
          </cell>
        </row>
        <row r="10362">
          <cell r="G10362">
            <v>0</v>
          </cell>
        </row>
        <row r="10363">
          <cell r="G10363">
            <v>0</v>
          </cell>
        </row>
        <row r="10364">
          <cell r="G10364">
            <v>0</v>
          </cell>
        </row>
        <row r="10365">
          <cell r="G10365">
            <v>0</v>
          </cell>
        </row>
        <row r="10366">
          <cell r="G10366">
            <v>0</v>
          </cell>
        </row>
        <row r="10367">
          <cell r="G10367">
            <v>0</v>
          </cell>
        </row>
        <row r="10368">
          <cell r="G10368">
            <v>0</v>
          </cell>
        </row>
        <row r="10369">
          <cell r="G10369">
            <v>0</v>
          </cell>
        </row>
        <row r="10370">
          <cell r="G10370">
            <v>0</v>
          </cell>
        </row>
        <row r="10371">
          <cell r="G10371">
            <v>0</v>
          </cell>
        </row>
        <row r="10372">
          <cell r="G10372">
            <v>0</v>
          </cell>
        </row>
        <row r="10373">
          <cell r="G10373">
            <v>0</v>
          </cell>
        </row>
        <row r="10374">
          <cell r="G10374">
            <v>0</v>
          </cell>
        </row>
        <row r="10375">
          <cell r="G10375">
            <v>0</v>
          </cell>
        </row>
        <row r="10376">
          <cell r="G10376">
            <v>0</v>
          </cell>
        </row>
        <row r="10377">
          <cell r="G10377">
            <v>0</v>
          </cell>
        </row>
        <row r="10378">
          <cell r="G10378">
            <v>0</v>
          </cell>
        </row>
        <row r="10379">
          <cell r="G10379">
            <v>0</v>
          </cell>
        </row>
        <row r="10380">
          <cell r="G10380">
            <v>0</v>
          </cell>
        </row>
        <row r="10381">
          <cell r="G10381">
            <v>0</v>
          </cell>
        </row>
        <row r="10382">
          <cell r="G10382">
            <v>0</v>
          </cell>
        </row>
        <row r="10383">
          <cell r="G10383">
            <v>0</v>
          </cell>
        </row>
        <row r="10384">
          <cell r="G10384">
            <v>0</v>
          </cell>
        </row>
        <row r="10385">
          <cell r="G10385">
            <v>0</v>
          </cell>
        </row>
        <row r="10386">
          <cell r="G10386">
            <v>0</v>
          </cell>
        </row>
        <row r="10387">
          <cell r="G10387">
            <v>0</v>
          </cell>
        </row>
        <row r="10388">
          <cell r="G10388">
            <v>0</v>
          </cell>
        </row>
        <row r="10389">
          <cell r="G10389">
            <v>0</v>
          </cell>
        </row>
        <row r="10390">
          <cell r="G10390">
            <v>0</v>
          </cell>
        </row>
        <row r="10391">
          <cell r="G10391">
            <v>0</v>
          </cell>
        </row>
        <row r="10392">
          <cell r="G10392">
            <v>0</v>
          </cell>
        </row>
        <row r="10393">
          <cell r="G10393">
            <v>0</v>
          </cell>
        </row>
        <row r="10394">
          <cell r="G10394">
            <v>0</v>
          </cell>
        </row>
        <row r="10395">
          <cell r="G10395">
            <v>0</v>
          </cell>
        </row>
        <row r="10396">
          <cell r="G10396">
            <v>0</v>
          </cell>
        </row>
        <row r="10397">
          <cell r="G10397">
            <v>0</v>
          </cell>
        </row>
        <row r="10398">
          <cell r="G10398">
            <v>0</v>
          </cell>
        </row>
        <row r="10399">
          <cell r="G10399">
            <v>0</v>
          </cell>
        </row>
        <row r="10400">
          <cell r="G10400">
            <v>0</v>
          </cell>
        </row>
        <row r="10401">
          <cell r="G10401">
            <v>0</v>
          </cell>
        </row>
        <row r="10402">
          <cell r="G10402">
            <v>0</v>
          </cell>
        </row>
        <row r="10403">
          <cell r="G10403">
            <v>0</v>
          </cell>
        </row>
        <row r="10404">
          <cell r="G10404">
            <v>0</v>
          </cell>
        </row>
        <row r="10405">
          <cell r="G10405">
            <v>0</v>
          </cell>
        </row>
        <row r="10406">
          <cell r="G10406">
            <v>0</v>
          </cell>
        </row>
        <row r="10407">
          <cell r="G10407">
            <v>0</v>
          </cell>
        </row>
        <row r="10408">
          <cell r="G10408">
            <v>0</v>
          </cell>
        </row>
        <row r="10409">
          <cell r="G10409">
            <v>0</v>
          </cell>
        </row>
        <row r="10410">
          <cell r="G10410">
            <v>0</v>
          </cell>
        </row>
        <row r="10411">
          <cell r="G10411">
            <v>0</v>
          </cell>
        </row>
        <row r="10412">
          <cell r="G10412">
            <v>0</v>
          </cell>
        </row>
        <row r="10413">
          <cell r="G10413">
            <v>0</v>
          </cell>
        </row>
        <row r="10414">
          <cell r="G10414">
            <v>0</v>
          </cell>
        </row>
        <row r="10415">
          <cell r="G10415">
            <v>0</v>
          </cell>
        </row>
        <row r="10416">
          <cell r="G10416">
            <v>0</v>
          </cell>
        </row>
        <row r="10417">
          <cell r="G10417">
            <v>0</v>
          </cell>
        </row>
        <row r="10418">
          <cell r="G10418">
            <v>0</v>
          </cell>
        </row>
        <row r="10419">
          <cell r="G10419">
            <v>0</v>
          </cell>
        </row>
        <row r="10420">
          <cell r="G10420">
            <v>0</v>
          </cell>
        </row>
        <row r="10421">
          <cell r="G10421">
            <v>0</v>
          </cell>
        </row>
        <row r="10422">
          <cell r="G10422">
            <v>0</v>
          </cell>
        </row>
        <row r="10423">
          <cell r="G10423">
            <v>0</v>
          </cell>
        </row>
        <row r="10424">
          <cell r="G10424">
            <v>0</v>
          </cell>
        </row>
        <row r="10425">
          <cell r="G10425">
            <v>0</v>
          </cell>
        </row>
        <row r="10426">
          <cell r="G10426">
            <v>0</v>
          </cell>
        </row>
        <row r="10427">
          <cell r="G10427">
            <v>0</v>
          </cell>
        </row>
        <row r="10428">
          <cell r="G10428">
            <v>0</v>
          </cell>
        </row>
        <row r="10429">
          <cell r="G10429">
            <v>0</v>
          </cell>
        </row>
        <row r="10430">
          <cell r="G10430">
            <v>0</v>
          </cell>
        </row>
        <row r="10431">
          <cell r="G10431">
            <v>0</v>
          </cell>
        </row>
        <row r="10432">
          <cell r="G10432">
            <v>0</v>
          </cell>
        </row>
        <row r="10433">
          <cell r="G10433">
            <v>0</v>
          </cell>
        </row>
        <row r="10434">
          <cell r="G10434">
            <v>0</v>
          </cell>
        </row>
        <row r="10435">
          <cell r="G10435">
            <v>0</v>
          </cell>
        </row>
        <row r="10436">
          <cell r="G10436">
            <v>0</v>
          </cell>
        </row>
        <row r="10437">
          <cell r="G10437">
            <v>0</v>
          </cell>
        </row>
        <row r="10438">
          <cell r="G10438">
            <v>0</v>
          </cell>
        </row>
        <row r="10439">
          <cell r="G10439">
            <v>0</v>
          </cell>
        </row>
        <row r="10440">
          <cell r="G10440">
            <v>0</v>
          </cell>
        </row>
        <row r="10441">
          <cell r="G10441">
            <v>0</v>
          </cell>
        </row>
        <row r="10442">
          <cell r="G10442">
            <v>0</v>
          </cell>
        </row>
        <row r="10443">
          <cell r="G10443">
            <v>0</v>
          </cell>
        </row>
        <row r="10444">
          <cell r="G10444">
            <v>0</v>
          </cell>
        </row>
        <row r="10445">
          <cell r="G10445">
            <v>0</v>
          </cell>
        </row>
        <row r="10446">
          <cell r="G10446">
            <v>0</v>
          </cell>
        </row>
        <row r="10447">
          <cell r="G10447">
            <v>0</v>
          </cell>
        </row>
        <row r="10448">
          <cell r="G10448">
            <v>0</v>
          </cell>
        </row>
        <row r="10449">
          <cell r="G10449">
            <v>0</v>
          </cell>
        </row>
        <row r="10450">
          <cell r="G10450">
            <v>0</v>
          </cell>
        </row>
        <row r="10451">
          <cell r="G10451">
            <v>0</v>
          </cell>
        </row>
        <row r="10452">
          <cell r="G10452">
            <v>0</v>
          </cell>
        </row>
        <row r="10453">
          <cell r="G10453">
            <v>0</v>
          </cell>
        </row>
        <row r="10454">
          <cell r="G10454">
            <v>0</v>
          </cell>
        </row>
        <row r="10455">
          <cell r="G10455">
            <v>0</v>
          </cell>
        </row>
        <row r="10456">
          <cell r="G10456">
            <v>0</v>
          </cell>
        </row>
        <row r="10457">
          <cell r="G10457">
            <v>0</v>
          </cell>
        </row>
        <row r="10458">
          <cell r="G10458">
            <v>0</v>
          </cell>
        </row>
        <row r="10459">
          <cell r="G10459">
            <v>0</v>
          </cell>
        </row>
        <row r="10460">
          <cell r="G10460">
            <v>0</v>
          </cell>
        </row>
        <row r="10461">
          <cell r="G10461">
            <v>0</v>
          </cell>
        </row>
        <row r="10462">
          <cell r="G10462">
            <v>0</v>
          </cell>
        </row>
        <row r="10463">
          <cell r="G10463">
            <v>0</v>
          </cell>
        </row>
        <row r="10464">
          <cell r="G10464">
            <v>0</v>
          </cell>
        </row>
        <row r="10465">
          <cell r="G10465">
            <v>0</v>
          </cell>
        </row>
        <row r="10466">
          <cell r="G10466">
            <v>0</v>
          </cell>
        </row>
        <row r="10467">
          <cell r="G10467">
            <v>0</v>
          </cell>
        </row>
        <row r="10468">
          <cell r="G10468">
            <v>0</v>
          </cell>
        </row>
        <row r="10469">
          <cell r="G10469">
            <v>0</v>
          </cell>
        </row>
        <row r="10470">
          <cell r="G10470">
            <v>0</v>
          </cell>
        </row>
        <row r="10471">
          <cell r="G10471">
            <v>0</v>
          </cell>
        </row>
        <row r="10472">
          <cell r="G10472">
            <v>0</v>
          </cell>
        </row>
        <row r="10473">
          <cell r="G10473">
            <v>0</v>
          </cell>
        </row>
        <row r="10474">
          <cell r="G10474">
            <v>0</v>
          </cell>
        </row>
        <row r="10475">
          <cell r="G10475">
            <v>0</v>
          </cell>
        </row>
        <row r="10476">
          <cell r="G10476">
            <v>0</v>
          </cell>
        </row>
        <row r="10477">
          <cell r="G10477">
            <v>0</v>
          </cell>
        </row>
        <row r="10478">
          <cell r="G10478">
            <v>0</v>
          </cell>
        </row>
        <row r="10479">
          <cell r="G10479">
            <v>0</v>
          </cell>
        </row>
        <row r="10480">
          <cell r="G10480">
            <v>0</v>
          </cell>
        </row>
        <row r="10481">
          <cell r="G10481">
            <v>0</v>
          </cell>
        </row>
        <row r="10482">
          <cell r="G10482">
            <v>0</v>
          </cell>
        </row>
        <row r="10483">
          <cell r="G10483">
            <v>0</v>
          </cell>
        </row>
        <row r="10484">
          <cell r="G10484">
            <v>0</v>
          </cell>
        </row>
        <row r="10485">
          <cell r="G10485">
            <v>0</v>
          </cell>
        </row>
        <row r="10486">
          <cell r="G10486">
            <v>0</v>
          </cell>
        </row>
        <row r="10487">
          <cell r="G10487">
            <v>0</v>
          </cell>
        </row>
        <row r="10488">
          <cell r="G10488">
            <v>0</v>
          </cell>
        </row>
        <row r="10489">
          <cell r="G10489">
            <v>0</v>
          </cell>
        </row>
        <row r="10490">
          <cell r="G10490">
            <v>0</v>
          </cell>
        </row>
        <row r="10491">
          <cell r="G10491">
            <v>0</v>
          </cell>
        </row>
        <row r="10492">
          <cell r="G10492">
            <v>0</v>
          </cell>
        </row>
        <row r="10493">
          <cell r="G10493">
            <v>0</v>
          </cell>
        </row>
        <row r="10494">
          <cell r="G10494">
            <v>0</v>
          </cell>
        </row>
        <row r="10495">
          <cell r="G10495">
            <v>0</v>
          </cell>
        </row>
        <row r="10496">
          <cell r="G10496">
            <v>0</v>
          </cell>
        </row>
        <row r="10497">
          <cell r="G10497">
            <v>0</v>
          </cell>
        </row>
        <row r="10498">
          <cell r="G10498">
            <v>0</v>
          </cell>
        </row>
        <row r="10499">
          <cell r="G10499">
            <v>0</v>
          </cell>
        </row>
        <row r="10500">
          <cell r="G10500">
            <v>0</v>
          </cell>
        </row>
        <row r="10501">
          <cell r="G10501">
            <v>0</v>
          </cell>
        </row>
        <row r="10502">
          <cell r="G10502">
            <v>0</v>
          </cell>
        </row>
        <row r="10503">
          <cell r="G10503">
            <v>0</v>
          </cell>
        </row>
        <row r="10504">
          <cell r="G10504">
            <v>0</v>
          </cell>
        </row>
        <row r="10505">
          <cell r="G10505">
            <v>0</v>
          </cell>
        </row>
        <row r="10506">
          <cell r="G10506">
            <v>0</v>
          </cell>
        </row>
        <row r="10507">
          <cell r="G10507">
            <v>0</v>
          </cell>
        </row>
        <row r="10508">
          <cell r="G10508">
            <v>0</v>
          </cell>
        </row>
        <row r="10509">
          <cell r="G10509">
            <v>0</v>
          </cell>
        </row>
        <row r="10510">
          <cell r="G10510">
            <v>0</v>
          </cell>
        </row>
        <row r="10511">
          <cell r="G10511">
            <v>0</v>
          </cell>
        </row>
        <row r="10512">
          <cell r="G10512">
            <v>0</v>
          </cell>
        </row>
        <row r="10513">
          <cell r="G10513">
            <v>0</v>
          </cell>
        </row>
        <row r="10514">
          <cell r="G10514">
            <v>0</v>
          </cell>
        </row>
        <row r="10515">
          <cell r="G10515">
            <v>0</v>
          </cell>
        </row>
        <row r="10516">
          <cell r="G10516">
            <v>0</v>
          </cell>
        </row>
        <row r="10517">
          <cell r="G10517">
            <v>0</v>
          </cell>
        </row>
        <row r="10518">
          <cell r="G10518">
            <v>0</v>
          </cell>
        </row>
        <row r="10519">
          <cell r="G10519">
            <v>0</v>
          </cell>
        </row>
        <row r="10520">
          <cell r="G10520">
            <v>0</v>
          </cell>
        </row>
        <row r="10521">
          <cell r="G10521">
            <v>0</v>
          </cell>
        </row>
        <row r="10522">
          <cell r="G10522">
            <v>0</v>
          </cell>
        </row>
        <row r="10523">
          <cell r="G10523">
            <v>0</v>
          </cell>
        </row>
        <row r="10524">
          <cell r="G10524">
            <v>0</v>
          </cell>
        </row>
        <row r="10525">
          <cell r="G10525">
            <v>0</v>
          </cell>
        </row>
        <row r="10526">
          <cell r="G10526">
            <v>0</v>
          </cell>
        </row>
        <row r="10527">
          <cell r="G10527">
            <v>0</v>
          </cell>
        </row>
        <row r="10528">
          <cell r="G10528">
            <v>0</v>
          </cell>
        </row>
        <row r="10529">
          <cell r="G10529">
            <v>0</v>
          </cell>
        </row>
        <row r="10530">
          <cell r="G10530">
            <v>0</v>
          </cell>
        </row>
        <row r="10531">
          <cell r="G10531">
            <v>0</v>
          </cell>
        </row>
        <row r="10532">
          <cell r="G10532">
            <v>0</v>
          </cell>
        </row>
        <row r="10533">
          <cell r="G10533">
            <v>0</v>
          </cell>
        </row>
        <row r="10534">
          <cell r="G10534">
            <v>0</v>
          </cell>
        </row>
        <row r="10535">
          <cell r="G10535">
            <v>0</v>
          </cell>
        </row>
        <row r="10536">
          <cell r="G10536">
            <v>0</v>
          </cell>
        </row>
        <row r="10537">
          <cell r="G10537">
            <v>0</v>
          </cell>
        </row>
        <row r="10538">
          <cell r="G10538">
            <v>0</v>
          </cell>
        </row>
        <row r="10539">
          <cell r="G10539">
            <v>0</v>
          </cell>
        </row>
        <row r="10540">
          <cell r="G10540">
            <v>0</v>
          </cell>
        </row>
        <row r="10541">
          <cell r="G10541">
            <v>0</v>
          </cell>
        </row>
        <row r="10542">
          <cell r="G10542">
            <v>0</v>
          </cell>
        </row>
        <row r="10543">
          <cell r="G10543">
            <v>0</v>
          </cell>
        </row>
        <row r="10544">
          <cell r="G10544">
            <v>0</v>
          </cell>
        </row>
        <row r="10545">
          <cell r="G10545">
            <v>0</v>
          </cell>
        </row>
        <row r="10546">
          <cell r="G10546">
            <v>0</v>
          </cell>
        </row>
        <row r="10547">
          <cell r="G10547">
            <v>0</v>
          </cell>
        </row>
        <row r="10548">
          <cell r="G10548">
            <v>0</v>
          </cell>
        </row>
        <row r="10549">
          <cell r="G10549">
            <v>0</v>
          </cell>
        </row>
        <row r="10550">
          <cell r="G10550">
            <v>0</v>
          </cell>
        </row>
        <row r="10551">
          <cell r="G10551">
            <v>0</v>
          </cell>
        </row>
        <row r="10552">
          <cell r="G10552">
            <v>0</v>
          </cell>
        </row>
        <row r="10553">
          <cell r="G10553">
            <v>0</v>
          </cell>
        </row>
        <row r="10554">
          <cell r="G10554">
            <v>0</v>
          </cell>
        </row>
        <row r="10555">
          <cell r="G10555">
            <v>0</v>
          </cell>
        </row>
        <row r="10556">
          <cell r="G10556">
            <v>0</v>
          </cell>
        </row>
        <row r="10557">
          <cell r="G10557">
            <v>0</v>
          </cell>
        </row>
        <row r="10558">
          <cell r="G10558">
            <v>0</v>
          </cell>
        </row>
        <row r="10559">
          <cell r="G10559">
            <v>0</v>
          </cell>
        </row>
        <row r="10560">
          <cell r="G10560">
            <v>0</v>
          </cell>
        </row>
        <row r="10561">
          <cell r="G10561">
            <v>0</v>
          </cell>
        </row>
        <row r="10562">
          <cell r="G10562">
            <v>0</v>
          </cell>
        </row>
        <row r="10563">
          <cell r="G10563">
            <v>0</v>
          </cell>
        </row>
        <row r="10564">
          <cell r="G10564">
            <v>0</v>
          </cell>
        </row>
        <row r="10565">
          <cell r="G10565">
            <v>0</v>
          </cell>
        </row>
        <row r="10566">
          <cell r="G10566">
            <v>0</v>
          </cell>
        </row>
        <row r="10567">
          <cell r="G10567">
            <v>0</v>
          </cell>
        </row>
        <row r="10568">
          <cell r="G10568">
            <v>0</v>
          </cell>
        </row>
        <row r="10569">
          <cell r="G10569">
            <v>0</v>
          </cell>
        </row>
        <row r="10570">
          <cell r="G10570">
            <v>0</v>
          </cell>
        </row>
        <row r="10571">
          <cell r="G10571">
            <v>0</v>
          </cell>
        </row>
        <row r="10572">
          <cell r="G10572">
            <v>0</v>
          </cell>
        </row>
        <row r="10573">
          <cell r="G10573">
            <v>0</v>
          </cell>
        </row>
        <row r="10574">
          <cell r="G10574">
            <v>0</v>
          </cell>
        </row>
        <row r="10575">
          <cell r="G10575">
            <v>0</v>
          </cell>
        </row>
        <row r="10576">
          <cell r="G10576">
            <v>0</v>
          </cell>
        </row>
        <row r="10577">
          <cell r="G10577">
            <v>0</v>
          </cell>
        </row>
        <row r="10578">
          <cell r="G10578">
            <v>0</v>
          </cell>
        </row>
        <row r="10579">
          <cell r="G10579">
            <v>0</v>
          </cell>
        </row>
        <row r="10580">
          <cell r="G10580">
            <v>0</v>
          </cell>
        </row>
        <row r="10581">
          <cell r="G10581">
            <v>0</v>
          </cell>
        </row>
        <row r="10582">
          <cell r="G10582">
            <v>0</v>
          </cell>
        </row>
        <row r="10583">
          <cell r="G10583">
            <v>0</v>
          </cell>
        </row>
        <row r="10584">
          <cell r="G10584">
            <v>0</v>
          </cell>
        </row>
        <row r="10585">
          <cell r="G10585">
            <v>0</v>
          </cell>
        </row>
        <row r="10586">
          <cell r="G10586">
            <v>0</v>
          </cell>
        </row>
        <row r="10587">
          <cell r="G10587">
            <v>0</v>
          </cell>
        </row>
        <row r="10588">
          <cell r="G10588">
            <v>0</v>
          </cell>
        </row>
        <row r="10589">
          <cell r="G10589">
            <v>0</v>
          </cell>
        </row>
        <row r="10590">
          <cell r="G10590">
            <v>0</v>
          </cell>
        </row>
        <row r="10591">
          <cell r="G10591">
            <v>0</v>
          </cell>
        </row>
        <row r="10592">
          <cell r="G10592">
            <v>0</v>
          </cell>
        </row>
        <row r="10593">
          <cell r="G10593">
            <v>0</v>
          </cell>
        </row>
        <row r="10594">
          <cell r="G10594">
            <v>0</v>
          </cell>
        </row>
        <row r="10595">
          <cell r="G10595">
            <v>0</v>
          </cell>
        </row>
        <row r="10596">
          <cell r="G10596">
            <v>0</v>
          </cell>
        </row>
        <row r="10597">
          <cell r="G10597">
            <v>0</v>
          </cell>
        </row>
        <row r="10598">
          <cell r="G10598">
            <v>0</v>
          </cell>
        </row>
        <row r="10599">
          <cell r="G10599">
            <v>0</v>
          </cell>
        </row>
        <row r="10600">
          <cell r="G10600">
            <v>0</v>
          </cell>
        </row>
        <row r="10601">
          <cell r="G10601">
            <v>0</v>
          </cell>
        </row>
        <row r="10602">
          <cell r="G10602">
            <v>0</v>
          </cell>
        </row>
        <row r="10603">
          <cell r="G10603">
            <v>0</v>
          </cell>
        </row>
        <row r="10604">
          <cell r="G10604">
            <v>0</v>
          </cell>
        </row>
        <row r="10605">
          <cell r="G10605">
            <v>0</v>
          </cell>
        </row>
        <row r="10606">
          <cell r="G10606">
            <v>0</v>
          </cell>
        </row>
        <row r="10607">
          <cell r="G10607">
            <v>0</v>
          </cell>
        </row>
        <row r="10608">
          <cell r="G10608">
            <v>0</v>
          </cell>
        </row>
        <row r="10609">
          <cell r="G10609">
            <v>0</v>
          </cell>
        </row>
        <row r="10610">
          <cell r="G10610">
            <v>0</v>
          </cell>
        </row>
        <row r="10611">
          <cell r="G10611">
            <v>0</v>
          </cell>
        </row>
        <row r="10612">
          <cell r="G10612">
            <v>0</v>
          </cell>
        </row>
        <row r="10613">
          <cell r="G10613">
            <v>0</v>
          </cell>
        </row>
        <row r="10614">
          <cell r="G10614">
            <v>0</v>
          </cell>
        </row>
        <row r="10615">
          <cell r="G10615">
            <v>0</v>
          </cell>
        </row>
        <row r="10616">
          <cell r="G10616">
            <v>0</v>
          </cell>
        </row>
        <row r="10617">
          <cell r="G10617">
            <v>0</v>
          </cell>
        </row>
        <row r="10618">
          <cell r="G10618">
            <v>0</v>
          </cell>
        </row>
        <row r="10619">
          <cell r="G10619">
            <v>0</v>
          </cell>
        </row>
        <row r="10620">
          <cell r="G10620">
            <v>0</v>
          </cell>
        </row>
        <row r="10621">
          <cell r="G10621">
            <v>0</v>
          </cell>
        </row>
        <row r="10622">
          <cell r="G10622">
            <v>0</v>
          </cell>
        </row>
        <row r="10623">
          <cell r="G10623">
            <v>0</v>
          </cell>
        </row>
        <row r="10624">
          <cell r="G10624">
            <v>0</v>
          </cell>
        </row>
        <row r="10625">
          <cell r="G10625">
            <v>0</v>
          </cell>
        </row>
        <row r="10626">
          <cell r="G10626">
            <v>0</v>
          </cell>
        </row>
        <row r="10627">
          <cell r="G10627">
            <v>0</v>
          </cell>
        </row>
        <row r="10628">
          <cell r="G10628">
            <v>0</v>
          </cell>
        </row>
        <row r="10629">
          <cell r="G10629">
            <v>0</v>
          </cell>
        </row>
        <row r="10630">
          <cell r="G10630">
            <v>0</v>
          </cell>
        </row>
        <row r="10631">
          <cell r="G10631">
            <v>0</v>
          </cell>
        </row>
        <row r="10632">
          <cell r="G10632">
            <v>0</v>
          </cell>
        </row>
        <row r="10633">
          <cell r="G10633">
            <v>0</v>
          </cell>
        </row>
        <row r="10634">
          <cell r="G10634">
            <v>0</v>
          </cell>
        </row>
        <row r="10635">
          <cell r="G10635">
            <v>0</v>
          </cell>
        </row>
        <row r="10636">
          <cell r="G10636">
            <v>0</v>
          </cell>
        </row>
        <row r="10637">
          <cell r="G10637">
            <v>0</v>
          </cell>
        </row>
        <row r="10638">
          <cell r="G10638">
            <v>0</v>
          </cell>
        </row>
        <row r="10639">
          <cell r="G10639">
            <v>0</v>
          </cell>
        </row>
        <row r="10640">
          <cell r="G10640">
            <v>0</v>
          </cell>
        </row>
        <row r="10641">
          <cell r="G10641">
            <v>0</v>
          </cell>
        </row>
        <row r="10642">
          <cell r="G10642">
            <v>0</v>
          </cell>
        </row>
        <row r="10643">
          <cell r="G10643">
            <v>0</v>
          </cell>
        </row>
        <row r="10644">
          <cell r="G10644">
            <v>0</v>
          </cell>
        </row>
        <row r="10645">
          <cell r="G10645">
            <v>0</v>
          </cell>
        </row>
        <row r="10646">
          <cell r="G10646">
            <v>0</v>
          </cell>
        </row>
        <row r="10647">
          <cell r="G10647">
            <v>0</v>
          </cell>
        </row>
        <row r="10648">
          <cell r="G10648">
            <v>0</v>
          </cell>
        </row>
        <row r="10649">
          <cell r="G10649">
            <v>0</v>
          </cell>
        </row>
        <row r="10650">
          <cell r="G10650">
            <v>0</v>
          </cell>
        </row>
        <row r="10651">
          <cell r="G10651">
            <v>0</v>
          </cell>
        </row>
        <row r="10652">
          <cell r="G10652">
            <v>0</v>
          </cell>
        </row>
        <row r="10653">
          <cell r="G10653">
            <v>0</v>
          </cell>
        </row>
        <row r="10654">
          <cell r="G10654">
            <v>0</v>
          </cell>
        </row>
        <row r="10655">
          <cell r="G10655">
            <v>0</v>
          </cell>
        </row>
        <row r="10656">
          <cell r="G10656">
            <v>0</v>
          </cell>
        </row>
        <row r="10657">
          <cell r="G10657">
            <v>0</v>
          </cell>
        </row>
        <row r="10658">
          <cell r="G10658">
            <v>0</v>
          </cell>
        </row>
        <row r="10659">
          <cell r="G10659">
            <v>0</v>
          </cell>
        </row>
        <row r="10660">
          <cell r="G10660">
            <v>0</v>
          </cell>
        </row>
        <row r="10661">
          <cell r="G10661">
            <v>0</v>
          </cell>
        </row>
        <row r="10662">
          <cell r="G10662">
            <v>0</v>
          </cell>
        </row>
        <row r="10663">
          <cell r="G10663">
            <v>0</v>
          </cell>
        </row>
        <row r="10664">
          <cell r="G10664">
            <v>0</v>
          </cell>
        </row>
        <row r="10665">
          <cell r="G10665">
            <v>0</v>
          </cell>
        </row>
        <row r="10666">
          <cell r="G10666">
            <v>0</v>
          </cell>
        </row>
        <row r="10667">
          <cell r="G10667">
            <v>0</v>
          </cell>
        </row>
        <row r="10668">
          <cell r="G10668">
            <v>0</v>
          </cell>
        </row>
        <row r="10669">
          <cell r="G10669">
            <v>0</v>
          </cell>
        </row>
        <row r="10670">
          <cell r="G10670">
            <v>0</v>
          </cell>
        </row>
        <row r="10671">
          <cell r="G10671">
            <v>0</v>
          </cell>
        </row>
        <row r="10672">
          <cell r="G10672">
            <v>0</v>
          </cell>
        </row>
        <row r="10673">
          <cell r="G10673">
            <v>0</v>
          </cell>
        </row>
        <row r="10674">
          <cell r="G10674">
            <v>0</v>
          </cell>
        </row>
        <row r="10675">
          <cell r="G10675">
            <v>0</v>
          </cell>
        </row>
        <row r="10676">
          <cell r="G10676">
            <v>0</v>
          </cell>
        </row>
        <row r="10677">
          <cell r="G10677">
            <v>0</v>
          </cell>
        </row>
        <row r="10678">
          <cell r="G10678">
            <v>0</v>
          </cell>
        </row>
        <row r="10679">
          <cell r="G10679">
            <v>0</v>
          </cell>
        </row>
        <row r="10680">
          <cell r="G10680">
            <v>0</v>
          </cell>
        </row>
        <row r="10681">
          <cell r="G10681">
            <v>0</v>
          </cell>
        </row>
        <row r="10682">
          <cell r="G10682">
            <v>0</v>
          </cell>
        </row>
        <row r="10683">
          <cell r="G10683">
            <v>0</v>
          </cell>
        </row>
        <row r="10684">
          <cell r="G10684">
            <v>0</v>
          </cell>
        </row>
        <row r="10685">
          <cell r="G10685">
            <v>0</v>
          </cell>
        </row>
        <row r="10686">
          <cell r="G10686">
            <v>0</v>
          </cell>
        </row>
        <row r="10687">
          <cell r="G10687">
            <v>0</v>
          </cell>
        </row>
        <row r="10688">
          <cell r="G10688">
            <v>0</v>
          </cell>
        </row>
        <row r="10689">
          <cell r="G10689">
            <v>0</v>
          </cell>
        </row>
        <row r="10690">
          <cell r="G10690">
            <v>0</v>
          </cell>
        </row>
        <row r="10691">
          <cell r="G10691">
            <v>0</v>
          </cell>
        </row>
        <row r="10692">
          <cell r="G10692">
            <v>0</v>
          </cell>
        </row>
        <row r="10693">
          <cell r="G10693">
            <v>0</v>
          </cell>
        </row>
        <row r="10694">
          <cell r="G10694">
            <v>0</v>
          </cell>
        </row>
        <row r="10695">
          <cell r="G10695">
            <v>0</v>
          </cell>
        </row>
        <row r="10696">
          <cell r="G10696">
            <v>0</v>
          </cell>
        </row>
        <row r="10697">
          <cell r="G10697">
            <v>0</v>
          </cell>
        </row>
        <row r="10698">
          <cell r="G10698">
            <v>0</v>
          </cell>
        </row>
        <row r="10699">
          <cell r="G10699">
            <v>0</v>
          </cell>
        </row>
        <row r="10700">
          <cell r="G10700">
            <v>0</v>
          </cell>
        </row>
        <row r="10701">
          <cell r="G10701">
            <v>0</v>
          </cell>
        </row>
        <row r="10702">
          <cell r="G10702">
            <v>0</v>
          </cell>
        </row>
        <row r="10703">
          <cell r="G10703">
            <v>0</v>
          </cell>
        </row>
        <row r="10704">
          <cell r="G10704">
            <v>0</v>
          </cell>
        </row>
        <row r="10705">
          <cell r="G10705">
            <v>0</v>
          </cell>
        </row>
        <row r="10706">
          <cell r="G10706">
            <v>0</v>
          </cell>
        </row>
        <row r="10707">
          <cell r="G10707">
            <v>0</v>
          </cell>
        </row>
        <row r="10708">
          <cell r="G10708">
            <v>0</v>
          </cell>
        </row>
        <row r="10709">
          <cell r="G10709">
            <v>0</v>
          </cell>
        </row>
        <row r="10710">
          <cell r="G10710">
            <v>0</v>
          </cell>
        </row>
        <row r="10711">
          <cell r="G10711">
            <v>0</v>
          </cell>
        </row>
        <row r="10712">
          <cell r="G10712">
            <v>0</v>
          </cell>
        </row>
        <row r="10713">
          <cell r="G10713">
            <v>0</v>
          </cell>
        </row>
        <row r="10714">
          <cell r="G10714">
            <v>0</v>
          </cell>
        </row>
        <row r="10715">
          <cell r="G10715">
            <v>0</v>
          </cell>
        </row>
        <row r="10716">
          <cell r="G10716">
            <v>0</v>
          </cell>
        </row>
        <row r="10717">
          <cell r="G10717">
            <v>0</v>
          </cell>
        </row>
        <row r="10718">
          <cell r="G10718">
            <v>0</v>
          </cell>
        </row>
        <row r="10719">
          <cell r="G10719">
            <v>0</v>
          </cell>
        </row>
        <row r="10720">
          <cell r="G10720">
            <v>0</v>
          </cell>
        </row>
        <row r="10721">
          <cell r="G10721">
            <v>0</v>
          </cell>
        </row>
        <row r="10722">
          <cell r="G10722">
            <v>0</v>
          </cell>
        </row>
        <row r="10723">
          <cell r="G10723">
            <v>0</v>
          </cell>
        </row>
        <row r="10724">
          <cell r="G10724">
            <v>0</v>
          </cell>
        </row>
        <row r="10725">
          <cell r="G10725">
            <v>0</v>
          </cell>
        </row>
        <row r="10726">
          <cell r="G10726">
            <v>0</v>
          </cell>
        </row>
        <row r="10727">
          <cell r="G10727">
            <v>0</v>
          </cell>
        </row>
        <row r="10728">
          <cell r="G10728">
            <v>0</v>
          </cell>
        </row>
        <row r="10729">
          <cell r="G10729">
            <v>0</v>
          </cell>
        </row>
        <row r="10730">
          <cell r="G10730">
            <v>0</v>
          </cell>
        </row>
        <row r="10731">
          <cell r="G10731">
            <v>0</v>
          </cell>
        </row>
        <row r="10732">
          <cell r="G10732">
            <v>0</v>
          </cell>
        </row>
        <row r="10733">
          <cell r="G10733">
            <v>0</v>
          </cell>
        </row>
        <row r="10734">
          <cell r="G10734">
            <v>0</v>
          </cell>
        </row>
        <row r="10735">
          <cell r="G10735">
            <v>0</v>
          </cell>
        </row>
        <row r="10736">
          <cell r="G10736">
            <v>0</v>
          </cell>
        </row>
        <row r="10737">
          <cell r="G10737">
            <v>0</v>
          </cell>
        </row>
        <row r="10738">
          <cell r="G10738">
            <v>0</v>
          </cell>
        </row>
        <row r="10739">
          <cell r="G10739">
            <v>0</v>
          </cell>
        </row>
        <row r="10740">
          <cell r="G10740">
            <v>0</v>
          </cell>
        </row>
        <row r="10741">
          <cell r="G10741">
            <v>0</v>
          </cell>
        </row>
        <row r="10742">
          <cell r="G10742">
            <v>0</v>
          </cell>
        </row>
        <row r="10743">
          <cell r="G10743">
            <v>0</v>
          </cell>
        </row>
        <row r="10744">
          <cell r="G10744">
            <v>0</v>
          </cell>
        </row>
        <row r="10745">
          <cell r="G10745">
            <v>0</v>
          </cell>
        </row>
        <row r="10746">
          <cell r="G10746">
            <v>0</v>
          </cell>
        </row>
        <row r="10747">
          <cell r="G10747">
            <v>0</v>
          </cell>
        </row>
        <row r="10748">
          <cell r="G10748">
            <v>0</v>
          </cell>
        </row>
        <row r="10749">
          <cell r="G10749">
            <v>0</v>
          </cell>
        </row>
        <row r="10750">
          <cell r="G10750">
            <v>0</v>
          </cell>
        </row>
        <row r="10751">
          <cell r="G10751">
            <v>0</v>
          </cell>
        </row>
        <row r="10752">
          <cell r="G10752">
            <v>0</v>
          </cell>
        </row>
        <row r="10753">
          <cell r="G10753">
            <v>0</v>
          </cell>
        </row>
        <row r="10754">
          <cell r="G10754">
            <v>0</v>
          </cell>
        </row>
        <row r="10755">
          <cell r="G10755">
            <v>0</v>
          </cell>
        </row>
        <row r="10756">
          <cell r="G10756">
            <v>0</v>
          </cell>
        </row>
        <row r="10757">
          <cell r="G10757">
            <v>0</v>
          </cell>
        </row>
        <row r="10758">
          <cell r="G10758">
            <v>0</v>
          </cell>
        </row>
        <row r="10759">
          <cell r="G10759">
            <v>0</v>
          </cell>
        </row>
        <row r="10760">
          <cell r="G10760">
            <v>0</v>
          </cell>
        </row>
        <row r="10761">
          <cell r="G10761">
            <v>0</v>
          </cell>
        </row>
        <row r="10762">
          <cell r="G10762">
            <v>0</v>
          </cell>
        </row>
        <row r="10763">
          <cell r="G10763">
            <v>0</v>
          </cell>
        </row>
        <row r="10764">
          <cell r="G10764">
            <v>0</v>
          </cell>
        </row>
        <row r="10765">
          <cell r="G10765">
            <v>0</v>
          </cell>
        </row>
        <row r="10766">
          <cell r="G10766">
            <v>0</v>
          </cell>
        </row>
        <row r="10767">
          <cell r="G10767">
            <v>0</v>
          </cell>
        </row>
        <row r="10768">
          <cell r="G10768">
            <v>0</v>
          </cell>
        </row>
        <row r="10769">
          <cell r="G10769">
            <v>0</v>
          </cell>
        </row>
        <row r="10770">
          <cell r="G10770">
            <v>0</v>
          </cell>
        </row>
        <row r="10771">
          <cell r="G10771">
            <v>0</v>
          </cell>
        </row>
        <row r="10772">
          <cell r="G10772">
            <v>0</v>
          </cell>
        </row>
        <row r="10773">
          <cell r="G10773">
            <v>0</v>
          </cell>
        </row>
        <row r="10774">
          <cell r="G10774">
            <v>0</v>
          </cell>
        </row>
        <row r="10775">
          <cell r="G10775">
            <v>0</v>
          </cell>
        </row>
        <row r="10776">
          <cell r="G10776">
            <v>0</v>
          </cell>
        </row>
        <row r="10777">
          <cell r="G10777">
            <v>0</v>
          </cell>
        </row>
        <row r="10778">
          <cell r="G10778">
            <v>0</v>
          </cell>
        </row>
        <row r="10779">
          <cell r="G10779">
            <v>0</v>
          </cell>
        </row>
        <row r="10780">
          <cell r="G10780">
            <v>0</v>
          </cell>
        </row>
        <row r="10781">
          <cell r="G10781">
            <v>0</v>
          </cell>
        </row>
        <row r="10782">
          <cell r="G10782">
            <v>0</v>
          </cell>
        </row>
        <row r="10783">
          <cell r="G10783">
            <v>0</v>
          </cell>
        </row>
        <row r="10784">
          <cell r="G10784">
            <v>0</v>
          </cell>
        </row>
        <row r="10785">
          <cell r="G10785">
            <v>0</v>
          </cell>
        </row>
        <row r="10786">
          <cell r="G10786">
            <v>0</v>
          </cell>
        </row>
        <row r="10787">
          <cell r="G10787">
            <v>0</v>
          </cell>
        </row>
        <row r="10788">
          <cell r="G10788">
            <v>0</v>
          </cell>
        </row>
        <row r="10789">
          <cell r="G10789">
            <v>0</v>
          </cell>
        </row>
        <row r="10790">
          <cell r="G10790">
            <v>0</v>
          </cell>
        </row>
        <row r="10791">
          <cell r="G10791">
            <v>0</v>
          </cell>
        </row>
        <row r="10792">
          <cell r="G10792">
            <v>0</v>
          </cell>
        </row>
        <row r="10793">
          <cell r="G10793">
            <v>0</v>
          </cell>
        </row>
        <row r="10794">
          <cell r="G10794">
            <v>0</v>
          </cell>
        </row>
        <row r="10795">
          <cell r="G10795">
            <v>0</v>
          </cell>
        </row>
        <row r="10796">
          <cell r="G10796">
            <v>0</v>
          </cell>
        </row>
        <row r="10797">
          <cell r="G10797">
            <v>0</v>
          </cell>
        </row>
        <row r="10798">
          <cell r="G10798">
            <v>0</v>
          </cell>
        </row>
        <row r="10799">
          <cell r="G10799">
            <v>0</v>
          </cell>
        </row>
        <row r="10800">
          <cell r="G10800">
            <v>0</v>
          </cell>
        </row>
        <row r="10801">
          <cell r="G10801">
            <v>0</v>
          </cell>
        </row>
        <row r="10802">
          <cell r="G10802">
            <v>0</v>
          </cell>
        </row>
        <row r="10803">
          <cell r="G10803">
            <v>0</v>
          </cell>
        </row>
        <row r="10804">
          <cell r="G10804">
            <v>0</v>
          </cell>
        </row>
        <row r="10805">
          <cell r="G10805">
            <v>0</v>
          </cell>
        </row>
        <row r="10806">
          <cell r="G10806">
            <v>0</v>
          </cell>
        </row>
        <row r="10807">
          <cell r="G10807">
            <v>0</v>
          </cell>
        </row>
        <row r="10808">
          <cell r="G10808">
            <v>0</v>
          </cell>
        </row>
        <row r="10809">
          <cell r="G10809">
            <v>0</v>
          </cell>
        </row>
        <row r="10810">
          <cell r="G10810">
            <v>0</v>
          </cell>
        </row>
        <row r="10811">
          <cell r="G10811">
            <v>0</v>
          </cell>
        </row>
        <row r="10812">
          <cell r="G10812">
            <v>0</v>
          </cell>
        </row>
        <row r="10813">
          <cell r="G10813">
            <v>0</v>
          </cell>
        </row>
        <row r="10814">
          <cell r="G10814">
            <v>0</v>
          </cell>
        </row>
        <row r="10815">
          <cell r="G10815">
            <v>0</v>
          </cell>
        </row>
        <row r="10816">
          <cell r="G10816">
            <v>0</v>
          </cell>
        </row>
        <row r="10817">
          <cell r="G10817">
            <v>0</v>
          </cell>
        </row>
        <row r="10818">
          <cell r="G10818">
            <v>0</v>
          </cell>
        </row>
        <row r="10819">
          <cell r="G10819">
            <v>0</v>
          </cell>
        </row>
        <row r="10820">
          <cell r="G10820">
            <v>0</v>
          </cell>
        </row>
        <row r="10821">
          <cell r="G10821">
            <v>0</v>
          </cell>
        </row>
        <row r="10822">
          <cell r="G10822">
            <v>0</v>
          </cell>
        </row>
        <row r="10823">
          <cell r="G10823">
            <v>0</v>
          </cell>
        </row>
        <row r="10824">
          <cell r="G10824">
            <v>0</v>
          </cell>
        </row>
        <row r="10825">
          <cell r="G10825">
            <v>0</v>
          </cell>
        </row>
        <row r="10826">
          <cell r="G10826">
            <v>0</v>
          </cell>
        </row>
        <row r="10827">
          <cell r="G10827">
            <v>0</v>
          </cell>
        </row>
        <row r="10828">
          <cell r="G10828">
            <v>0</v>
          </cell>
        </row>
        <row r="10829">
          <cell r="G10829">
            <v>0</v>
          </cell>
        </row>
        <row r="10830">
          <cell r="G10830">
            <v>0</v>
          </cell>
        </row>
        <row r="10831">
          <cell r="G10831">
            <v>0</v>
          </cell>
        </row>
        <row r="10832">
          <cell r="G10832">
            <v>0</v>
          </cell>
        </row>
        <row r="10833">
          <cell r="G10833">
            <v>0</v>
          </cell>
        </row>
        <row r="10834">
          <cell r="G10834">
            <v>0</v>
          </cell>
        </row>
        <row r="10835">
          <cell r="G10835">
            <v>0</v>
          </cell>
        </row>
        <row r="10836">
          <cell r="G10836">
            <v>0</v>
          </cell>
        </row>
        <row r="10837">
          <cell r="G10837">
            <v>0</v>
          </cell>
        </row>
        <row r="10838">
          <cell r="G10838">
            <v>0</v>
          </cell>
        </row>
        <row r="10839">
          <cell r="G10839">
            <v>0</v>
          </cell>
        </row>
        <row r="10840">
          <cell r="G10840">
            <v>0</v>
          </cell>
        </row>
        <row r="10841">
          <cell r="G10841">
            <v>0</v>
          </cell>
        </row>
        <row r="10842">
          <cell r="G10842">
            <v>0</v>
          </cell>
        </row>
        <row r="10843">
          <cell r="G10843">
            <v>0</v>
          </cell>
        </row>
        <row r="10844">
          <cell r="G10844">
            <v>0</v>
          </cell>
        </row>
        <row r="10845">
          <cell r="G10845">
            <v>0</v>
          </cell>
        </row>
        <row r="10846">
          <cell r="G10846">
            <v>0</v>
          </cell>
        </row>
        <row r="10847">
          <cell r="G10847">
            <v>0</v>
          </cell>
        </row>
        <row r="10848">
          <cell r="G10848">
            <v>0</v>
          </cell>
        </row>
        <row r="10849">
          <cell r="G10849">
            <v>0</v>
          </cell>
        </row>
        <row r="10850">
          <cell r="G10850">
            <v>0</v>
          </cell>
        </row>
        <row r="10851">
          <cell r="G10851">
            <v>0</v>
          </cell>
        </row>
        <row r="10852">
          <cell r="G10852">
            <v>0</v>
          </cell>
        </row>
        <row r="10853">
          <cell r="G10853">
            <v>0</v>
          </cell>
        </row>
        <row r="10854">
          <cell r="G10854">
            <v>0</v>
          </cell>
        </row>
        <row r="10855">
          <cell r="G10855">
            <v>0</v>
          </cell>
        </row>
        <row r="10856">
          <cell r="G10856">
            <v>0</v>
          </cell>
        </row>
        <row r="10857">
          <cell r="G10857">
            <v>0</v>
          </cell>
        </row>
        <row r="10858">
          <cell r="G10858">
            <v>0</v>
          </cell>
        </row>
        <row r="10859">
          <cell r="G10859">
            <v>0</v>
          </cell>
        </row>
        <row r="10860">
          <cell r="G10860">
            <v>0</v>
          </cell>
        </row>
        <row r="10861">
          <cell r="G10861">
            <v>0</v>
          </cell>
        </row>
        <row r="10862">
          <cell r="G10862">
            <v>0</v>
          </cell>
        </row>
        <row r="10863">
          <cell r="G10863">
            <v>0</v>
          </cell>
        </row>
        <row r="10864">
          <cell r="G10864">
            <v>0</v>
          </cell>
        </row>
        <row r="10865">
          <cell r="G10865">
            <v>0</v>
          </cell>
        </row>
        <row r="10866">
          <cell r="G10866">
            <v>0</v>
          </cell>
        </row>
        <row r="10867">
          <cell r="G10867">
            <v>0</v>
          </cell>
        </row>
        <row r="10868">
          <cell r="G10868">
            <v>0</v>
          </cell>
        </row>
        <row r="10869">
          <cell r="G10869">
            <v>0</v>
          </cell>
        </row>
        <row r="10870">
          <cell r="G10870">
            <v>0</v>
          </cell>
        </row>
        <row r="10871">
          <cell r="G10871">
            <v>0</v>
          </cell>
        </row>
        <row r="10872">
          <cell r="G10872">
            <v>0</v>
          </cell>
        </row>
        <row r="10873">
          <cell r="G10873">
            <v>0</v>
          </cell>
        </row>
        <row r="10874">
          <cell r="G10874">
            <v>0</v>
          </cell>
        </row>
        <row r="10875">
          <cell r="G10875">
            <v>0</v>
          </cell>
        </row>
        <row r="10876">
          <cell r="G10876">
            <v>0</v>
          </cell>
        </row>
        <row r="10877">
          <cell r="G10877">
            <v>0</v>
          </cell>
        </row>
        <row r="10878">
          <cell r="G10878">
            <v>0</v>
          </cell>
        </row>
        <row r="10879">
          <cell r="G10879">
            <v>0</v>
          </cell>
        </row>
        <row r="10880">
          <cell r="G10880">
            <v>0</v>
          </cell>
        </row>
        <row r="10881">
          <cell r="G10881">
            <v>0</v>
          </cell>
        </row>
        <row r="10882">
          <cell r="G10882">
            <v>0</v>
          </cell>
        </row>
        <row r="10883">
          <cell r="G10883">
            <v>0</v>
          </cell>
        </row>
        <row r="10884">
          <cell r="G10884">
            <v>0</v>
          </cell>
        </row>
        <row r="10885">
          <cell r="G10885">
            <v>0</v>
          </cell>
        </row>
        <row r="10886">
          <cell r="G10886">
            <v>0</v>
          </cell>
        </row>
        <row r="10887">
          <cell r="G10887">
            <v>0</v>
          </cell>
        </row>
        <row r="10888">
          <cell r="G10888">
            <v>0</v>
          </cell>
        </row>
        <row r="10889">
          <cell r="G10889">
            <v>0</v>
          </cell>
        </row>
        <row r="10890">
          <cell r="G10890">
            <v>0</v>
          </cell>
        </row>
        <row r="10891">
          <cell r="G10891">
            <v>0</v>
          </cell>
        </row>
        <row r="10892">
          <cell r="G10892">
            <v>0</v>
          </cell>
        </row>
        <row r="10893">
          <cell r="G10893">
            <v>0</v>
          </cell>
        </row>
        <row r="10894">
          <cell r="G10894">
            <v>0</v>
          </cell>
        </row>
        <row r="10895">
          <cell r="G10895">
            <v>0</v>
          </cell>
        </row>
        <row r="10896">
          <cell r="G10896">
            <v>0</v>
          </cell>
        </row>
        <row r="10897">
          <cell r="G10897">
            <v>0</v>
          </cell>
        </row>
        <row r="10898">
          <cell r="G10898">
            <v>0</v>
          </cell>
        </row>
        <row r="10899">
          <cell r="G10899">
            <v>0</v>
          </cell>
        </row>
        <row r="10900">
          <cell r="G10900">
            <v>0</v>
          </cell>
        </row>
        <row r="10901">
          <cell r="G10901">
            <v>0</v>
          </cell>
        </row>
        <row r="10902">
          <cell r="G10902">
            <v>0</v>
          </cell>
        </row>
        <row r="10903">
          <cell r="G10903">
            <v>0</v>
          </cell>
        </row>
        <row r="10904">
          <cell r="G10904">
            <v>0</v>
          </cell>
        </row>
        <row r="10905">
          <cell r="G10905">
            <v>0</v>
          </cell>
        </row>
        <row r="10906">
          <cell r="G10906">
            <v>0</v>
          </cell>
        </row>
        <row r="10907">
          <cell r="G10907">
            <v>0</v>
          </cell>
        </row>
        <row r="10908">
          <cell r="G10908">
            <v>0</v>
          </cell>
        </row>
        <row r="10909">
          <cell r="G10909">
            <v>0</v>
          </cell>
        </row>
        <row r="10910">
          <cell r="G10910">
            <v>0</v>
          </cell>
        </row>
        <row r="10911">
          <cell r="G10911">
            <v>0</v>
          </cell>
        </row>
        <row r="10912">
          <cell r="G10912">
            <v>0</v>
          </cell>
        </row>
        <row r="10913">
          <cell r="G10913">
            <v>0</v>
          </cell>
        </row>
        <row r="10914">
          <cell r="G10914">
            <v>0</v>
          </cell>
        </row>
        <row r="10915">
          <cell r="G10915">
            <v>0</v>
          </cell>
        </row>
        <row r="10916">
          <cell r="G10916">
            <v>0</v>
          </cell>
        </row>
        <row r="10917">
          <cell r="G10917">
            <v>0</v>
          </cell>
        </row>
        <row r="10918">
          <cell r="G10918">
            <v>0</v>
          </cell>
        </row>
        <row r="10919">
          <cell r="G10919">
            <v>0</v>
          </cell>
        </row>
        <row r="10920">
          <cell r="G10920">
            <v>0</v>
          </cell>
        </row>
        <row r="10921">
          <cell r="G10921">
            <v>0</v>
          </cell>
        </row>
        <row r="10922">
          <cell r="G10922">
            <v>0</v>
          </cell>
        </row>
        <row r="10923">
          <cell r="G10923">
            <v>0</v>
          </cell>
        </row>
        <row r="10924">
          <cell r="G10924">
            <v>0</v>
          </cell>
        </row>
        <row r="10925">
          <cell r="G10925">
            <v>0</v>
          </cell>
        </row>
        <row r="10926">
          <cell r="G10926">
            <v>0</v>
          </cell>
        </row>
        <row r="10927">
          <cell r="G10927">
            <v>0</v>
          </cell>
        </row>
        <row r="10928">
          <cell r="G10928">
            <v>0</v>
          </cell>
        </row>
        <row r="10929">
          <cell r="G10929">
            <v>0</v>
          </cell>
        </row>
        <row r="10930">
          <cell r="G10930">
            <v>0</v>
          </cell>
        </row>
        <row r="10931">
          <cell r="G10931">
            <v>0</v>
          </cell>
        </row>
        <row r="10932">
          <cell r="G10932">
            <v>0</v>
          </cell>
        </row>
        <row r="10933">
          <cell r="G10933">
            <v>0</v>
          </cell>
        </row>
        <row r="10934">
          <cell r="G10934">
            <v>0</v>
          </cell>
        </row>
        <row r="10935">
          <cell r="G10935">
            <v>0</v>
          </cell>
        </row>
        <row r="10936">
          <cell r="G10936">
            <v>0</v>
          </cell>
        </row>
        <row r="10937">
          <cell r="G10937">
            <v>0</v>
          </cell>
        </row>
        <row r="10938">
          <cell r="G10938">
            <v>0</v>
          </cell>
        </row>
        <row r="10939">
          <cell r="G10939">
            <v>0</v>
          </cell>
        </row>
        <row r="10940">
          <cell r="G10940">
            <v>0</v>
          </cell>
        </row>
        <row r="10941">
          <cell r="G10941">
            <v>0</v>
          </cell>
        </row>
        <row r="10942">
          <cell r="G10942">
            <v>0</v>
          </cell>
        </row>
        <row r="10943">
          <cell r="G10943">
            <v>0</v>
          </cell>
        </row>
        <row r="10944">
          <cell r="G10944">
            <v>0</v>
          </cell>
        </row>
        <row r="10945">
          <cell r="G10945">
            <v>0</v>
          </cell>
        </row>
        <row r="10946">
          <cell r="G10946">
            <v>0</v>
          </cell>
        </row>
        <row r="10947">
          <cell r="G10947">
            <v>0</v>
          </cell>
        </row>
        <row r="10948">
          <cell r="G10948">
            <v>0</v>
          </cell>
        </row>
        <row r="10949">
          <cell r="G10949">
            <v>0</v>
          </cell>
        </row>
        <row r="10950">
          <cell r="G10950">
            <v>0</v>
          </cell>
        </row>
        <row r="10951">
          <cell r="G10951">
            <v>0</v>
          </cell>
        </row>
        <row r="10952">
          <cell r="G10952">
            <v>0</v>
          </cell>
        </row>
        <row r="10953">
          <cell r="G10953">
            <v>0</v>
          </cell>
        </row>
        <row r="10954">
          <cell r="G10954">
            <v>0</v>
          </cell>
        </row>
        <row r="10955">
          <cell r="G10955">
            <v>0</v>
          </cell>
        </row>
        <row r="10956">
          <cell r="G10956">
            <v>0</v>
          </cell>
        </row>
        <row r="10957">
          <cell r="G10957">
            <v>0</v>
          </cell>
        </row>
        <row r="10958">
          <cell r="G10958">
            <v>0</v>
          </cell>
        </row>
        <row r="10959">
          <cell r="G10959">
            <v>0</v>
          </cell>
        </row>
        <row r="10960">
          <cell r="G10960">
            <v>0</v>
          </cell>
        </row>
        <row r="10961">
          <cell r="G10961">
            <v>0</v>
          </cell>
        </row>
        <row r="10962">
          <cell r="G10962">
            <v>0</v>
          </cell>
        </row>
        <row r="10963">
          <cell r="G10963">
            <v>0</v>
          </cell>
        </row>
        <row r="10964">
          <cell r="G10964">
            <v>0</v>
          </cell>
        </row>
        <row r="10965">
          <cell r="G10965">
            <v>0</v>
          </cell>
        </row>
        <row r="10966">
          <cell r="G10966">
            <v>0</v>
          </cell>
        </row>
        <row r="10967">
          <cell r="G10967">
            <v>0</v>
          </cell>
        </row>
        <row r="10968">
          <cell r="G10968">
            <v>0</v>
          </cell>
        </row>
        <row r="10969">
          <cell r="G10969">
            <v>0</v>
          </cell>
        </row>
        <row r="10970">
          <cell r="G10970">
            <v>0</v>
          </cell>
        </row>
        <row r="10971">
          <cell r="G10971">
            <v>0</v>
          </cell>
        </row>
        <row r="10972">
          <cell r="G10972">
            <v>0</v>
          </cell>
        </row>
        <row r="10973">
          <cell r="G10973">
            <v>0</v>
          </cell>
        </row>
        <row r="10974">
          <cell r="G10974">
            <v>0</v>
          </cell>
        </row>
        <row r="10975">
          <cell r="G10975">
            <v>0</v>
          </cell>
        </row>
        <row r="10976">
          <cell r="G10976">
            <v>0</v>
          </cell>
        </row>
        <row r="10977">
          <cell r="G10977">
            <v>0</v>
          </cell>
        </row>
        <row r="10978">
          <cell r="G10978">
            <v>0</v>
          </cell>
        </row>
        <row r="10979">
          <cell r="G10979">
            <v>0</v>
          </cell>
        </row>
        <row r="10980">
          <cell r="G10980">
            <v>0</v>
          </cell>
        </row>
        <row r="10981">
          <cell r="G10981">
            <v>0</v>
          </cell>
        </row>
        <row r="10982">
          <cell r="G10982">
            <v>0</v>
          </cell>
        </row>
        <row r="10983">
          <cell r="G10983">
            <v>0</v>
          </cell>
        </row>
        <row r="10984">
          <cell r="G10984">
            <v>0</v>
          </cell>
        </row>
        <row r="10985">
          <cell r="G10985">
            <v>0</v>
          </cell>
        </row>
        <row r="10986">
          <cell r="G10986">
            <v>0</v>
          </cell>
        </row>
        <row r="10987">
          <cell r="G10987">
            <v>0</v>
          </cell>
        </row>
        <row r="10988">
          <cell r="G10988">
            <v>0</v>
          </cell>
        </row>
        <row r="10989">
          <cell r="G10989">
            <v>0</v>
          </cell>
        </row>
        <row r="10990">
          <cell r="G10990">
            <v>0</v>
          </cell>
        </row>
        <row r="10991">
          <cell r="G10991">
            <v>0</v>
          </cell>
        </row>
        <row r="10992">
          <cell r="G10992">
            <v>0</v>
          </cell>
        </row>
        <row r="10993">
          <cell r="G10993">
            <v>0</v>
          </cell>
        </row>
        <row r="10994">
          <cell r="G10994">
            <v>0</v>
          </cell>
        </row>
        <row r="10995">
          <cell r="G10995">
            <v>0</v>
          </cell>
        </row>
        <row r="10996">
          <cell r="G10996">
            <v>0</v>
          </cell>
        </row>
        <row r="10997">
          <cell r="G10997">
            <v>0</v>
          </cell>
        </row>
        <row r="10998">
          <cell r="G10998">
            <v>0</v>
          </cell>
        </row>
        <row r="10999">
          <cell r="G10999">
            <v>0</v>
          </cell>
        </row>
        <row r="11000">
          <cell r="G11000">
            <v>0</v>
          </cell>
        </row>
        <row r="11001">
          <cell r="G11001">
            <v>0</v>
          </cell>
        </row>
        <row r="11002">
          <cell r="G11002">
            <v>0</v>
          </cell>
        </row>
        <row r="11003">
          <cell r="G11003">
            <v>0</v>
          </cell>
        </row>
        <row r="11004">
          <cell r="G11004">
            <v>0</v>
          </cell>
        </row>
        <row r="11005">
          <cell r="G11005">
            <v>0</v>
          </cell>
        </row>
        <row r="11006">
          <cell r="G11006">
            <v>0</v>
          </cell>
        </row>
        <row r="11007">
          <cell r="G11007">
            <v>0</v>
          </cell>
        </row>
        <row r="11008">
          <cell r="G11008">
            <v>0</v>
          </cell>
        </row>
        <row r="11009">
          <cell r="G11009">
            <v>0</v>
          </cell>
        </row>
        <row r="11010">
          <cell r="G11010">
            <v>0</v>
          </cell>
        </row>
        <row r="11011">
          <cell r="G11011">
            <v>0</v>
          </cell>
        </row>
        <row r="11012">
          <cell r="G11012">
            <v>0</v>
          </cell>
        </row>
        <row r="11013">
          <cell r="G11013">
            <v>0</v>
          </cell>
        </row>
        <row r="11014">
          <cell r="G11014">
            <v>0</v>
          </cell>
        </row>
        <row r="11015">
          <cell r="G11015">
            <v>0</v>
          </cell>
        </row>
        <row r="11016">
          <cell r="G11016">
            <v>0</v>
          </cell>
        </row>
        <row r="11017">
          <cell r="G11017">
            <v>0</v>
          </cell>
        </row>
        <row r="11018">
          <cell r="G11018">
            <v>0</v>
          </cell>
        </row>
        <row r="11019">
          <cell r="G11019">
            <v>0</v>
          </cell>
        </row>
        <row r="11020">
          <cell r="G11020">
            <v>0</v>
          </cell>
        </row>
        <row r="11021">
          <cell r="G11021">
            <v>0</v>
          </cell>
        </row>
        <row r="11022">
          <cell r="G11022">
            <v>0</v>
          </cell>
        </row>
        <row r="11023">
          <cell r="G11023">
            <v>0</v>
          </cell>
        </row>
        <row r="11024">
          <cell r="G11024">
            <v>0</v>
          </cell>
        </row>
        <row r="11025">
          <cell r="G11025">
            <v>0</v>
          </cell>
        </row>
        <row r="11026">
          <cell r="G11026">
            <v>0</v>
          </cell>
        </row>
        <row r="11027">
          <cell r="G11027">
            <v>0</v>
          </cell>
        </row>
        <row r="11028">
          <cell r="G11028">
            <v>0</v>
          </cell>
        </row>
        <row r="11029">
          <cell r="G11029">
            <v>0</v>
          </cell>
        </row>
        <row r="11030">
          <cell r="G11030">
            <v>0</v>
          </cell>
        </row>
        <row r="11031">
          <cell r="G11031">
            <v>0</v>
          </cell>
        </row>
        <row r="11032">
          <cell r="G11032">
            <v>0</v>
          </cell>
        </row>
        <row r="11033">
          <cell r="G11033">
            <v>0</v>
          </cell>
        </row>
        <row r="11034">
          <cell r="G11034">
            <v>0</v>
          </cell>
        </row>
        <row r="11035">
          <cell r="G11035">
            <v>0</v>
          </cell>
        </row>
        <row r="11036">
          <cell r="G11036">
            <v>0</v>
          </cell>
        </row>
        <row r="11037">
          <cell r="G11037">
            <v>0</v>
          </cell>
        </row>
        <row r="11038">
          <cell r="G11038">
            <v>0</v>
          </cell>
        </row>
        <row r="11039">
          <cell r="G11039">
            <v>0</v>
          </cell>
        </row>
        <row r="11040">
          <cell r="G11040">
            <v>0</v>
          </cell>
        </row>
        <row r="11041">
          <cell r="G11041">
            <v>0</v>
          </cell>
        </row>
        <row r="11042">
          <cell r="G11042">
            <v>0</v>
          </cell>
        </row>
        <row r="11043">
          <cell r="G11043">
            <v>0</v>
          </cell>
        </row>
        <row r="11044">
          <cell r="G11044">
            <v>0</v>
          </cell>
        </row>
        <row r="11045">
          <cell r="G11045">
            <v>0</v>
          </cell>
        </row>
        <row r="11046">
          <cell r="G11046">
            <v>0</v>
          </cell>
        </row>
        <row r="11047">
          <cell r="G11047">
            <v>0</v>
          </cell>
        </row>
        <row r="11048">
          <cell r="G11048">
            <v>0</v>
          </cell>
        </row>
        <row r="11049">
          <cell r="G11049">
            <v>0</v>
          </cell>
        </row>
        <row r="11050">
          <cell r="G11050">
            <v>0</v>
          </cell>
        </row>
        <row r="11051">
          <cell r="G11051">
            <v>0</v>
          </cell>
        </row>
        <row r="11052">
          <cell r="G11052">
            <v>0</v>
          </cell>
        </row>
        <row r="11053">
          <cell r="G11053">
            <v>0</v>
          </cell>
        </row>
        <row r="11054">
          <cell r="G11054">
            <v>0</v>
          </cell>
        </row>
        <row r="11055">
          <cell r="G11055">
            <v>0</v>
          </cell>
        </row>
        <row r="11056">
          <cell r="G11056">
            <v>0</v>
          </cell>
        </row>
        <row r="11057">
          <cell r="G11057">
            <v>0</v>
          </cell>
        </row>
        <row r="11058">
          <cell r="G11058">
            <v>0</v>
          </cell>
        </row>
        <row r="11059">
          <cell r="G11059">
            <v>0</v>
          </cell>
        </row>
        <row r="11060">
          <cell r="G11060">
            <v>0</v>
          </cell>
        </row>
        <row r="11061">
          <cell r="G11061">
            <v>0</v>
          </cell>
        </row>
        <row r="11062">
          <cell r="G11062">
            <v>0</v>
          </cell>
        </row>
        <row r="11063">
          <cell r="G11063">
            <v>0</v>
          </cell>
        </row>
        <row r="11064">
          <cell r="G11064">
            <v>0</v>
          </cell>
        </row>
        <row r="11065">
          <cell r="G11065">
            <v>0</v>
          </cell>
        </row>
        <row r="11066">
          <cell r="G11066">
            <v>0</v>
          </cell>
        </row>
        <row r="11067">
          <cell r="G11067">
            <v>0</v>
          </cell>
        </row>
        <row r="11068">
          <cell r="G11068">
            <v>0</v>
          </cell>
        </row>
        <row r="11069">
          <cell r="G11069">
            <v>0</v>
          </cell>
        </row>
        <row r="11070">
          <cell r="G11070">
            <v>0</v>
          </cell>
        </row>
        <row r="11071">
          <cell r="G11071">
            <v>0</v>
          </cell>
        </row>
        <row r="11072">
          <cell r="G11072">
            <v>0</v>
          </cell>
        </row>
        <row r="11073">
          <cell r="G11073">
            <v>0</v>
          </cell>
        </row>
        <row r="11074">
          <cell r="G11074">
            <v>0</v>
          </cell>
        </row>
        <row r="11075">
          <cell r="G11075">
            <v>0</v>
          </cell>
        </row>
        <row r="11076">
          <cell r="G11076">
            <v>0</v>
          </cell>
        </row>
        <row r="11077">
          <cell r="G11077">
            <v>0</v>
          </cell>
        </row>
        <row r="11078">
          <cell r="G11078">
            <v>0</v>
          </cell>
        </row>
        <row r="11079">
          <cell r="G11079">
            <v>0</v>
          </cell>
        </row>
        <row r="11080">
          <cell r="G11080">
            <v>0</v>
          </cell>
        </row>
        <row r="11081">
          <cell r="G11081">
            <v>0</v>
          </cell>
        </row>
        <row r="11082">
          <cell r="G11082">
            <v>0</v>
          </cell>
        </row>
        <row r="11083">
          <cell r="G11083">
            <v>0</v>
          </cell>
        </row>
        <row r="11084">
          <cell r="G11084">
            <v>0</v>
          </cell>
        </row>
        <row r="11085">
          <cell r="G11085">
            <v>0</v>
          </cell>
        </row>
        <row r="11086">
          <cell r="G11086">
            <v>0</v>
          </cell>
        </row>
        <row r="11087">
          <cell r="G11087">
            <v>0</v>
          </cell>
        </row>
        <row r="11088">
          <cell r="G11088">
            <v>0</v>
          </cell>
        </row>
        <row r="11089">
          <cell r="G11089">
            <v>0</v>
          </cell>
        </row>
        <row r="11090">
          <cell r="G11090">
            <v>0</v>
          </cell>
        </row>
        <row r="11091">
          <cell r="G11091">
            <v>0</v>
          </cell>
        </row>
        <row r="11092">
          <cell r="G11092">
            <v>0</v>
          </cell>
        </row>
        <row r="11093">
          <cell r="G11093">
            <v>0</v>
          </cell>
        </row>
        <row r="11094">
          <cell r="G11094">
            <v>0</v>
          </cell>
        </row>
        <row r="11095">
          <cell r="G11095">
            <v>0</v>
          </cell>
        </row>
        <row r="11096">
          <cell r="G11096">
            <v>0</v>
          </cell>
        </row>
        <row r="11097">
          <cell r="G11097">
            <v>0</v>
          </cell>
        </row>
        <row r="11098">
          <cell r="G11098">
            <v>0</v>
          </cell>
        </row>
        <row r="11099">
          <cell r="G11099">
            <v>0</v>
          </cell>
        </row>
        <row r="11100">
          <cell r="G11100">
            <v>0</v>
          </cell>
        </row>
        <row r="11101">
          <cell r="G11101">
            <v>0</v>
          </cell>
        </row>
        <row r="11102">
          <cell r="G11102">
            <v>0</v>
          </cell>
        </row>
        <row r="11103">
          <cell r="G11103">
            <v>0</v>
          </cell>
        </row>
        <row r="11104">
          <cell r="G11104">
            <v>0</v>
          </cell>
        </row>
        <row r="11105">
          <cell r="G11105">
            <v>0</v>
          </cell>
        </row>
        <row r="11106">
          <cell r="G11106">
            <v>0</v>
          </cell>
        </row>
        <row r="11107">
          <cell r="G11107">
            <v>0</v>
          </cell>
        </row>
        <row r="11108">
          <cell r="G11108">
            <v>0</v>
          </cell>
        </row>
        <row r="11109">
          <cell r="G11109">
            <v>0</v>
          </cell>
        </row>
        <row r="11110">
          <cell r="G11110">
            <v>0</v>
          </cell>
        </row>
        <row r="11111">
          <cell r="G11111">
            <v>0</v>
          </cell>
        </row>
        <row r="11112">
          <cell r="G11112">
            <v>0</v>
          </cell>
        </row>
        <row r="11113">
          <cell r="G11113">
            <v>0</v>
          </cell>
        </row>
        <row r="11114">
          <cell r="G11114">
            <v>0</v>
          </cell>
        </row>
        <row r="11115">
          <cell r="G11115">
            <v>0</v>
          </cell>
        </row>
        <row r="11116">
          <cell r="G11116">
            <v>0</v>
          </cell>
        </row>
        <row r="11117">
          <cell r="G11117">
            <v>0</v>
          </cell>
        </row>
        <row r="11118">
          <cell r="G11118">
            <v>0</v>
          </cell>
        </row>
        <row r="11119">
          <cell r="G11119">
            <v>0</v>
          </cell>
        </row>
        <row r="11120">
          <cell r="G11120">
            <v>0</v>
          </cell>
        </row>
        <row r="11121">
          <cell r="G11121">
            <v>0</v>
          </cell>
        </row>
        <row r="11122">
          <cell r="G11122">
            <v>0</v>
          </cell>
        </row>
        <row r="11123">
          <cell r="G11123">
            <v>0</v>
          </cell>
        </row>
        <row r="11124">
          <cell r="G11124">
            <v>0</v>
          </cell>
        </row>
        <row r="11125">
          <cell r="G11125">
            <v>0</v>
          </cell>
        </row>
        <row r="11126">
          <cell r="G11126">
            <v>0</v>
          </cell>
        </row>
        <row r="11127">
          <cell r="G11127">
            <v>0</v>
          </cell>
        </row>
        <row r="11128">
          <cell r="G11128">
            <v>0</v>
          </cell>
        </row>
        <row r="11129">
          <cell r="G11129">
            <v>0</v>
          </cell>
        </row>
        <row r="11130">
          <cell r="G11130">
            <v>0</v>
          </cell>
        </row>
        <row r="11131">
          <cell r="G11131">
            <v>0</v>
          </cell>
        </row>
        <row r="11132">
          <cell r="G11132">
            <v>0</v>
          </cell>
        </row>
        <row r="11133">
          <cell r="G11133">
            <v>0</v>
          </cell>
        </row>
        <row r="11134">
          <cell r="G11134">
            <v>0</v>
          </cell>
        </row>
        <row r="11135">
          <cell r="G11135">
            <v>0</v>
          </cell>
        </row>
        <row r="11136">
          <cell r="G11136">
            <v>0</v>
          </cell>
        </row>
        <row r="11137">
          <cell r="G11137">
            <v>0</v>
          </cell>
        </row>
        <row r="11138">
          <cell r="G11138">
            <v>0</v>
          </cell>
        </row>
        <row r="11139">
          <cell r="G11139">
            <v>0</v>
          </cell>
        </row>
        <row r="11140">
          <cell r="G11140">
            <v>0</v>
          </cell>
        </row>
        <row r="11141">
          <cell r="G11141">
            <v>0</v>
          </cell>
        </row>
        <row r="11142">
          <cell r="G11142">
            <v>0</v>
          </cell>
        </row>
        <row r="11143">
          <cell r="G11143">
            <v>0</v>
          </cell>
        </row>
        <row r="11144">
          <cell r="G11144">
            <v>0</v>
          </cell>
        </row>
        <row r="11145">
          <cell r="G11145">
            <v>0</v>
          </cell>
        </row>
        <row r="11146">
          <cell r="G11146">
            <v>0</v>
          </cell>
        </row>
        <row r="11147">
          <cell r="G11147">
            <v>0</v>
          </cell>
        </row>
        <row r="11148">
          <cell r="G11148">
            <v>0</v>
          </cell>
        </row>
        <row r="11149">
          <cell r="G11149">
            <v>0</v>
          </cell>
        </row>
        <row r="11150">
          <cell r="G11150">
            <v>0</v>
          </cell>
        </row>
        <row r="11151">
          <cell r="G11151">
            <v>0</v>
          </cell>
        </row>
        <row r="11152">
          <cell r="G11152">
            <v>0</v>
          </cell>
        </row>
        <row r="11153">
          <cell r="G11153">
            <v>0</v>
          </cell>
        </row>
        <row r="11154">
          <cell r="G11154">
            <v>0</v>
          </cell>
        </row>
        <row r="11155">
          <cell r="G11155">
            <v>0</v>
          </cell>
        </row>
        <row r="11156">
          <cell r="G11156">
            <v>0</v>
          </cell>
        </row>
        <row r="11157">
          <cell r="G11157">
            <v>0</v>
          </cell>
        </row>
        <row r="11158">
          <cell r="G11158">
            <v>0</v>
          </cell>
        </row>
        <row r="11159">
          <cell r="G11159">
            <v>0</v>
          </cell>
        </row>
        <row r="11160">
          <cell r="G11160">
            <v>0</v>
          </cell>
        </row>
        <row r="11161">
          <cell r="G11161">
            <v>0</v>
          </cell>
        </row>
        <row r="11162">
          <cell r="G11162">
            <v>0</v>
          </cell>
        </row>
        <row r="11163">
          <cell r="G11163">
            <v>0</v>
          </cell>
        </row>
        <row r="11164">
          <cell r="G11164">
            <v>0</v>
          </cell>
        </row>
        <row r="11165">
          <cell r="G11165">
            <v>0</v>
          </cell>
        </row>
        <row r="11166">
          <cell r="G11166">
            <v>0</v>
          </cell>
        </row>
        <row r="11167">
          <cell r="G11167">
            <v>0</v>
          </cell>
        </row>
        <row r="11168">
          <cell r="G11168">
            <v>0</v>
          </cell>
        </row>
        <row r="11169">
          <cell r="G11169">
            <v>0</v>
          </cell>
        </row>
        <row r="11170">
          <cell r="G11170">
            <v>0</v>
          </cell>
        </row>
        <row r="11171">
          <cell r="G11171">
            <v>0</v>
          </cell>
        </row>
        <row r="11172">
          <cell r="G11172">
            <v>0</v>
          </cell>
        </row>
        <row r="11173">
          <cell r="G11173">
            <v>0</v>
          </cell>
        </row>
        <row r="11174">
          <cell r="G11174">
            <v>0</v>
          </cell>
        </row>
        <row r="11175">
          <cell r="G11175">
            <v>0</v>
          </cell>
        </row>
        <row r="11176">
          <cell r="G11176">
            <v>0</v>
          </cell>
        </row>
        <row r="11177">
          <cell r="G11177">
            <v>0</v>
          </cell>
        </row>
        <row r="11178">
          <cell r="G11178">
            <v>0</v>
          </cell>
        </row>
        <row r="11179">
          <cell r="G11179">
            <v>0</v>
          </cell>
        </row>
        <row r="11180">
          <cell r="G11180">
            <v>0</v>
          </cell>
        </row>
        <row r="11181">
          <cell r="G11181">
            <v>0</v>
          </cell>
        </row>
        <row r="11182">
          <cell r="G11182">
            <v>0</v>
          </cell>
        </row>
        <row r="11183">
          <cell r="G11183">
            <v>0</v>
          </cell>
        </row>
        <row r="11184">
          <cell r="G11184">
            <v>0</v>
          </cell>
        </row>
        <row r="11185">
          <cell r="G11185">
            <v>0</v>
          </cell>
        </row>
        <row r="11186">
          <cell r="G11186">
            <v>0</v>
          </cell>
        </row>
        <row r="11187">
          <cell r="G11187">
            <v>0</v>
          </cell>
        </row>
        <row r="11188">
          <cell r="G11188">
            <v>0</v>
          </cell>
        </row>
        <row r="11189">
          <cell r="G11189">
            <v>0</v>
          </cell>
        </row>
        <row r="11190">
          <cell r="G11190">
            <v>0</v>
          </cell>
        </row>
        <row r="11191">
          <cell r="G11191">
            <v>0</v>
          </cell>
        </row>
        <row r="11192">
          <cell r="G11192">
            <v>0</v>
          </cell>
        </row>
        <row r="11193">
          <cell r="G11193">
            <v>0</v>
          </cell>
        </row>
        <row r="11194">
          <cell r="G11194">
            <v>0</v>
          </cell>
        </row>
        <row r="11195">
          <cell r="G11195">
            <v>0</v>
          </cell>
        </row>
        <row r="11196">
          <cell r="G11196">
            <v>0</v>
          </cell>
        </row>
        <row r="11197">
          <cell r="G11197">
            <v>0</v>
          </cell>
        </row>
        <row r="11198">
          <cell r="G11198">
            <v>0</v>
          </cell>
        </row>
        <row r="11199">
          <cell r="G11199">
            <v>0</v>
          </cell>
        </row>
        <row r="11200">
          <cell r="G11200">
            <v>0</v>
          </cell>
        </row>
        <row r="11201">
          <cell r="G11201">
            <v>0</v>
          </cell>
        </row>
        <row r="11202">
          <cell r="G11202">
            <v>0</v>
          </cell>
        </row>
        <row r="11203">
          <cell r="G11203">
            <v>0</v>
          </cell>
        </row>
        <row r="11204">
          <cell r="G11204">
            <v>0</v>
          </cell>
        </row>
        <row r="11205">
          <cell r="G11205">
            <v>0</v>
          </cell>
        </row>
        <row r="11206">
          <cell r="G11206">
            <v>0</v>
          </cell>
        </row>
        <row r="11207">
          <cell r="G11207">
            <v>0</v>
          </cell>
        </row>
        <row r="11208">
          <cell r="G11208">
            <v>0</v>
          </cell>
        </row>
        <row r="11209">
          <cell r="G11209">
            <v>0</v>
          </cell>
        </row>
        <row r="11210">
          <cell r="G11210">
            <v>0</v>
          </cell>
        </row>
        <row r="11211">
          <cell r="G11211">
            <v>0</v>
          </cell>
        </row>
        <row r="11212">
          <cell r="G11212">
            <v>0</v>
          </cell>
        </row>
        <row r="11213">
          <cell r="G11213">
            <v>0</v>
          </cell>
        </row>
        <row r="11214">
          <cell r="G11214">
            <v>0</v>
          </cell>
        </row>
        <row r="11215">
          <cell r="G11215">
            <v>0</v>
          </cell>
        </row>
        <row r="11216">
          <cell r="G11216">
            <v>0</v>
          </cell>
        </row>
        <row r="11217">
          <cell r="G11217">
            <v>0</v>
          </cell>
        </row>
        <row r="11218">
          <cell r="G11218">
            <v>0</v>
          </cell>
        </row>
        <row r="11219">
          <cell r="G11219">
            <v>0</v>
          </cell>
        </row>
        <row r="11220">
          <cell r="G11220">
            <v>0</v>
          </cell>
        </row>
        <row r="11221">
          <cell r="G11221">
            <v>0</v>
          </cell>
        </row>
        <row r="11222">
          <cell r="G11222">
            <v>0</v>
          </cell>
        </row>
        <row r="11223">
          <cell r="G11223">
            <v>0</v>
          </cell>
        </row>
        <row r="11224">
          <cell r="G11224">
            <v>0</v>
          </cell>
        </row>
        <row r="11225">
          <cell r="G11225">
            <v>0</v>
          </cell>
        </row>
        <row r="11226">
          <cell r="G11226">
            <v>0</v>
          </cell>
        </row>
        <row r="11227">
          <cell r="G11227">
            <v>0</v>
          </cell>
        </row>
        <row r="11228">
          <cell r="G11228">
            <v>0</v>
          </cell>
        </row>
        <row r="11229">
          <cell r="G11229">
            <v>0</v>
          </cell>
        </row>
        <row r="11230">
          <cell r="G11230">
            <v>0</v>
          </cell>
        </row>
        <row r="11231">
          <cell r="G11231">
            <v>0</v>
          </cell>
        </row>
        <row r="11232">
          <cell r="G11232">
            <v>0</v>
          </cell>
        </row>
        <row r="11233">
          <cell r="G11233">
            <v>0</v>
          </cell>
        </row>
        <row r="11234">
          <cell r="G11234">
            <v>0</v>
          </cell>
        </row>
        <row r="11235">
          <cell r="G11235">
            <v>0</v>
          </cell>
        </row>
        <row r="11236">
          <cell r="G11236">
            <v>0</v>
          </cell>
        </row>
        <row r="11237">
          <cell r="G11237">
            <v>0</v>
          </cell>
        </row>
        <row r="11238">
          <cell r="G11238">
            <v>0</v>
          </cell>
        </row>
        <row r="11239">
          <cell r="G11239">
            <v>0</v>
          </cell>
        </row>
        <row r="11240">
          <cell r="G11240">
            <v>0</v>
          </cell>
        </row>
        <row r="11241">
          <cell r="G11241">
            <v>0</v>
          </cell>
        </row>
        <row r="11242">
          <cell r="G11242">
            <v>0</v>
          </cell>
        </row>
        <row r="11243">
          <cell r="G11243">
            <v>0</v>
          </cell>
        </row>
        <row r="11244">
          <cell r="G11244">
            <v>0</v>
          </cell>
        </row>
        <row r="11245">
          <cell r="G11245">
            <v>0</v>
          </cell>
        </row>
        <row r="11246">
          <cell r="G11246">
            <v>0</v>
          </cell>
        </row>
        <row r="11247">
          <cell r="G11247">
            <v>0</v>
          </cell>
        </row>
        <row r="11248">
          <cell r="G11248">
            <v>0</v>
          </cell>
        </row>
        <row r="11249">
          <cell r="G11249">
            <v>0</v>
          </cell>
        </row>
        <row r="11250">
          <cell r="G11250">
            <v>0</v>
          </cell>
        </row>
        <row r="11251">
          <cell r="G11251">
            <v>0</v>
          </cell>
        </row>
        <row r="11252">
          <cell r="G11252">
            <v>0</v>
          </cell>
        </row>
        <row r="11253">
          <cell r="G11253">
            <v>0</v>
          </cell>
        </row>
        <row r="11254">
          <cell r="G11254">
            <v>0</v>
          </cell>
        </row>
        <row r="11255">
          <cell r="G11255">
            <v>0</v>
          </cell>
        </row>
        <row r="11256">
          <cell r="G11256">
            <v>0</v>
          </cell>
        </row>
        <row r="11257">
          <cell r="G11257">
            <v>0</v>
          </cell>
        </row>
        <row r="11258">
          <cell r="G11258">
            <v>0</v>
          </cell>
        </row>
        <row r="11259">
          <cell r="G11259">
            <v>0</v>
          </cell>
        </row>
        <row r="11260">
          <cell r="G11260">
            <v>0</v>
          </cell>
        </row>
        <row r="11261">
          <cell r="G11261">
            <v>0</v>
          </cell>
        </row>
        <row r="11262">
          <cell r="G11262">
            <v>0</v>
          </cell>
        </row>
        <row r="11263">
          <cell r="G11263">
            <v>0</v>
          </cell>
        </row>
        <row r="11264">
          <cell r="G11264">
            <v>0</v>
          </cell>
        </row>
        <row r="11265">
          <cell r="G11265">
            <v>0</v>
          </cell>
        </row>
        <row r="11266">
          <cell r="G11266">
            <v>0</v>
          </cell>
        </row>
        <row r="11267">
          <cell r="G11267">
            <v>0</v>
          </cell>
        </row>
        <row r="11268">
          <cell r="G11268">
            <v>0</v>
          </cell>
        </row>
        <row r="11269">
          <cell r="G11269">
            <v>0</v>
          </cell>
        </row>
        <row r="11270">
          <cell r="G11270">
            <v>0</v>
          </cell>
        </row>
        <row r="11271">
          <cell r="G11271">
            <v>0</v>
          </cell>
        </row>
        <row r="11272">
          <cell r="G11272">
            <v>0</v>
          </cell>
        </row>
        <row r="11273">
          <cell r="G11273">
            <v>0</v>
          </cell>
        </row>
        <row r="11274">
          <cell r="G11274">
            <v>0</v>
          </cell>
        </row>
        <row r="11275">
          <cell r="G11275">
            <v>0</v>
          </cell>
        </row>
        <row r="11276">
          <cell r="G11276">
            <v>0</v>
          </cell>
        </row>
        <row r="11277">
          <cell r="G11277">
            <v>0</v>
          </cell>
        </row>
        <row r="11278">
          <cell r="G11278">
            <v>0</v>
          </cell>
        </row>
        <row r="11279">
          <cell r="G11279">
            <v>0</v>
          </cell>
        </row>
        <row r="11280">
          <cell r="G11280">
            <v>0</v>
          </cell>
        </row>
        <row r="11281">
          <cell r="G11281">
            <v>0</v>
          </cell>
        </row>
        <row r="11282">
          <cell r="G11282">
            <v>0</v>
          </cell>
        </row>
        <row r="11283">
          <cell r="G11283">
            <v>0</v>
          </cell>
        </row>
        <row r="11284">
          <cell r="G11284">
            <v>0</v>
          </cell>
        </row>
        <row r="11285">
          <cell r="G11285">
            <v>0</v>
          </cell>
        </row>
        <row r="11286">
          <cell r="G11286">
            <v>0</v>
          </cell>
        </row>
        <row r="11287">
          <cell r="G11287">
            <v>0</v>
          </cell>
        </row>
        <row r="11288">
          <cell r="G11288">
            <v>0</v>
          </cell>
        </row>
        <row r="11289">
          <cell r="G11289">
            <v>0</v>
          </cell>
        </row>
        <row r="11290">
          <cell r="G11290">
            <v>0</v>
          </cell>
        </row>
        <row r="11291">
          <cell r="G11291">
            <v>0</v>
          </cell>
        </row>
        <row r="11292">
          <cell r="G11292">
            <v>0</v>
          </cell>
        </row>
        <row r="11293">
          <cell r="G11293">
            <v>0</v>
          </cell>
        </row>
        <row r="11294">
          <cell r="G11294">
            <v>0</v>
          </cell>
        </row>
        <row r="11295">
          <cell r="G11295">
            <v>0</v>
          </cell>
        </row>
        <row r="11296">
          <cell r="G11296">
            <v>0</v>
          </cell>
        </row>
        <row r="11297">
          <cell r="G11297">
            <v>0</v>
          </cell>
        </row>
        <row r="11298">
          <cell r="G11298">
            <v>0</v>
          </cell>
        </row>
        <row r="11299">
          <cell r="G11299">
            <v>0</v>
          </cell>
        </row>
        <row r="11300">
          <cell r="G11300">
            <v>0</v>
          </cell>
        </row>
        <row r="11301">
          <cell r="G11301">
            <v>0</v>
          </cell>
        </row>
        <row r="11302">
          <cell r="G11302">
            <v>0</v>
          </cell>
        </row>
        <row r="11303">
          <cell r="G11303">
            <v>0</v>
          </cell>
        </row>
        <row r="11304">
          <cell r="G11304">
            <v>0</v>
          </cell>
        </row>
        <row r="11305">
          <cell r="G11305">
            <v>0</v>
          </cell>
        </row>
        <row r="11306">
          <cell r="G11306">
            <v>0</v>
          </cell>
        </row>
        <row r="11307">
          <cell r="G11307">
            <v>0</v>
          </cell>
        </row>
        <row r="11308">
          <cell r="G11308">
            <v>0</v>
          </cell>
        </row>
        <row r="11309">
          <cell r="G11309">
            <v>0</v>
          </cell>
        </row>
        <row r="11310">
          <cell r="G11310">
            <v>0</v>
          </cell>
        </row>
        <row r="11311">
          <cell r="G11311">
            <v>0</v>
          </cell>
        </row>
        <row r="11312">
          <cell r="G11312">
            <v>0</v>
          </cell>
        </row>
        <row r="11313">
          <cell r="G11313">
            <v>0</v>
          </cell>
        </row>
        <row r="11314">
          <cell r="G11314">
            <v>0</v>
          </cell>
        </row>
        <row r="11315">
          <cell r="G11315">
            <v>0</v>
          </cell>
        </row>
        <row r="11316">
          <cell r="G11316">
            <v>0</v>
          </cell>
        </row>
        <row r="11317">
          <cell r="G11317">
            <v>0</v>
          </cell>
        </row>
        <row r="11318">
          <cell r="G11318">
            <v>0</v>
          </cell>
        </row>
        <row r="11319">
          <cell r="G11319">
            <v>0</v>
          </cell>
        </row>
        <row r="11320">
          <cell r="G11320">
            <v>0</v>
          </cell>
        </row>
        <row r="11321">
          <cell r="G11321">
            <v>0</v>
          </cell>
        </row>
        <row r="11322">
          <cell r="G11322">
            <v>0</v>
          </cell>
        </row>
        <row r="11323">
          <cell r="G11323">
            <v>0</v>
          </cell>
        </row>
        <row r="11324">
          <cell r="G11324">
            <v>0</v>
          </cell>
        </row>
        <row r="11325">
          <cell r="G11325">
            <v>0</v>
          </cell>
        </row>
        <row r="11326">
          <cell r="G11326">
            <v>0</v>
          </cell>
        </row>
        <row r="11327">
          <cell r="G11327">
            <v>0</v>
          </cell>
        </row>
        <row r="11328">
          <cell r="G11328">
            <v>0</v>
          </cell>
        </row>
        <row r="11329">
          <cell r="G11329">
            <v>0</v>
          </cell>
        </row>
        <row r="11330">
          <cell r="G11330">
            <v>0</v>
          </cell>
        </row>
        <row r="11331">
          <cell r="G11331">
            <v>0</v>
          </cell>
        </row>
        <row r="11332">
          <cell r="G11332">
            <v>0</v>
          </cell>
        </row>
        <row r="11333">
          <cell r="G11333">
            <v>0</v>
          </cell>
        </row>
        <row r="11334">
          <cell r="G11334">
            <v>0</v>
          </cell>
        </row>
        <row r="11335">
          <cell r="G11335">
            <v>0</v>
          </cell>
        </row>
        <row r="11336">
          <cell r="G11336">
            <v>0</v>
          </cell>
        </row>
        <row r="11337">
          <cell r="G11337">
            <v>0</v>
          </cell>
        </row>
        <row r="11338">
          <cell r="G11338">
            <v>0</v>
          </cell>
        </row>
        <row r="11339">
          <cell r="G11339">
            <v>0</v>
          </cell>
        </row>
        <row r="11340">
          <cell r="G11340">
            <v>0</v>
          </cell>
        </row>
        <row r="11341">
          <cell r="G11341">
            <v>0</v>
          </cell>
        </row>
        <row r="11342">
          <cell r="G11342">
            <v>0</v>
          </cell>
        </row>
        <row r="11343">
          <cell r="G11343">
            <v>0</v>
          </cell>
        </row>
        <row r="11344">
          <cell r="G11344">
            <v>0</v>
          </cell>
        </row>
        <row r="11345">
          <cell r="G11345">
            <v>0</v>
          </cell>
        </row>
        <row r="11346">
          <cell r="G11346">
            <v>0</v>
          </cell>
        </row>
        <row r="11347">
          <cell r="G11347">
            <v>0</v>
          </cell>
        </row>
        <row r="11348">
          <cell r="G11348">
            <v>0</v>
          </cell>
        </row>
        <row r="11349">
          <cell r="G11349">
            <v>0</v>
          </cell>
        </row>
        <row r="11350">
          <cell r="G11350">
            <v>0</v>
          </cell>
        </row>
        <row r="11351">
          <cell r="G11351">
            <v>0</v>
          </cell>
        </row>
        <row r="11352">
          <cell r="G11352">
            <v>0</v>
          </cell>
        </row>
        <row r="11353">
          <cell r="G11353">
            <v>0</v>
          </cell>
        </row>
        <row r="11354">
          <cell r="G11354">
            <v>0</v>
          </cell>
        </row>
        <row r="11355">
          <cell r="G11355">
            <v>0</v>
          </cell>
        </row>
        <row r="11356">
          <cell r="G11356">
            <v>0</v>
          </cell>
        </row>
        <row r="11357">
          <cell r="G11357">
            <v>0</v>
          </cell>
        </row>
        <row r="11358">
          <cell r="G11358">
            <v>0</v>
          </cell>
        </row>
        <row r="11359">
          <cell r="G11359">
            <v>0</v>
          </cell>
        </row>
        <row r="11360">
          <cell r="G11360">
            <v>0</v>
          </cell>
        </row>
        <row r="11361">
          <cell r="G11361">
            <v>0</v>
          </cell>
        </row>
        <row r="11362">
          <cell r="G11362">
            <v>0</v>
          </cell>
        </row>
        <row r="11363">
          <cell r="G11363">
            <v>0</v>
          </cell>
        </row>
        <row r="11364">
          <cell r="G11364">
            <v>0</v>
          </cell>
        </row>
        <row r="11365">
          <cell r="G11365">
            <v>0</v>
          </cell>
        </row>
        <row r="11366">
          <cell r="G11366">
            <v>0</v>
          </cell>
        </row>
        <row r="11367">
          <cell r="G11367">
            <v>0</v>
          </cell>
        </row>
        <row r="11368">
          <cell r="G11368">
            <v>0</v>
          </cell>
        </row>
        <row r="11369">
          <cell r="G11369">
            <v>0</v>
          </cell>
        </row>
        <row r="11370">
          <cell r="G11370">
            <v>0</v>
          </cell>
        </row>
        <row r="11371">
          <cell r="G11371">
            <v>0</v>
          </cell>
        </row>
        <row r="11372">
          <cell r="G11372">
            <v>0</v>
          </cell>
        </row>
        <row r="11373">
          <cell r="G11373">
            <v>0</v>
          </cell>
        </row>
        <row r="11374">
          <cell r="G11374">
            <v>0</v>
          </cell>
        </row>
        <row r="11375">
          <cell r="G11375">
            <v>0</v>
          </cell>
        </row>
        <row r="11376">
          <cell r="G11376">
            <v>0</v>
          </cell>
        </row>
        <row r="11377">
          <cell r="G11377">
            <v>0</v>
          </cell>
        </row>
        <row r="11378">
          <cell r="G11378">
            <v>0</v>
          </cell>
        </row>
        <row r="11379">
          <cell r="G11379">
            <v>0</v>
          </cell>
        </row>
        <row r="11380">
          <cell r="G11380">
            <v>0</v>
          </cell>
        </row>
        <row r="11381">
          <cell r="G11381">
            <v>0</v>
          </cell>
        </row>
        <row r="11382">
          <cell r="G11382">
            <v>0</v>
          </cell>
        </row>
        <row r="11383">
          <cell r="G11383">
            <v>0</v>
          </cell>
        </row>
        <row r="11384">
          <cell r="G11384">
            <v>0</v>
          </cell>
        </row>
        <row r="11385">
          <cell r="G11385">
            <v>0</v>
          </cell>
        </row>
        <row r="11386">
          <cell r="G11386">
            <v>0</v>
          </cell>
        </row>
        <row r="11387">
          <cell r="G11387">
            <v>0</v>
          </cell>
        </row>
        <row r="11388">
          <cell r="G11388">
            <v>0</v>
          </cell>
        </row>
        <row r="11389">
          <cell r="G11389">
            <v>0</v>
          </cell>
        </row>
        <row r="11390">
          <cell r="G11390">
            <v>0</v>
          </cell>
        </row>
        <row r="11391">
          <cell r="G11391">
            <v>0</v>
          </cell>
        </row>
        <row r="11392">
          <cell r="G11392">
            <v>0</v>
          </cell>
        </row>
        <row r="11393">
          <cell r="G11393">
            <v>0</v>
          </cell>
        </row>
        <row r="11394">
          <cell r="G11394">
            <v>0</v>
          </cell>
        </row>
        <row r="11395">
          <cell r="G11395">
            <v>0</v>
          </cell>
        </row>
        <row r="11396">
          <cell r="G11396">
            <v>0</v>
          </cell>
        </row>
        <row r="11397">
          <cell r="G11397">
            <v>0</v>
          </cell>
        </row>
        <row r="11398">
          <cell r="G11398">
            <v>0</v>
          </cell>
        </row>
        <row r="11399">
          <cell r="G11399">
            <v>0</v>
          </cell>
        </row>
        <row r="11400">
          <cell r="G11400">
            <v>0</v>
          </cell>
        </row>
        <row r="11401">
          <cell r="G11401">
            <v>0</v>
          </cell>
        </row>
        <row r="11402">
          <cell r="G11402">
            <v>0</v>
          </cell>
        </row>
        <row r="11403">
          <cell r="G11403">
            <v>0</v>
          </cell>
        </row>
        <row r="11404">
          <cell r="G11404">
            <v>0</v>
          </cell>
        </row>
        <row r="11405">
          <cell r="G11405">
            <v>0</v>
          </cell>
        </row>
        <row r="11406">
          <cell r="G11406">
            <v>0</v>
          </cell>
        </row>
        <row r="11407">
          <cell r="G11407">
            <v>0</v>
          </cell>
        </row>
        <row r="11408">
          <cell r="G11408">
            <v>0</v>
          </cell>
        </row>
        <row r="11409">
          <cell r="G11409">
            <v>0</v>
          </cell>
        </row>
        <row r="11410">
          <cell r="G11410">
            <v>0</v>
          </cell>
        </row>
        <row r="11411">
          <cell r="G11411">
            <v>0</v>
          </cell>
        </row>
        <row r="11412">
          <cell r="G11412">
            <v>0</v>
          </cell>
        </row>
        <row r="11413">
          <cell r="G11413">
            <v>0</v>
          </cell>
        </row>
        <row r="11414">
          <cell r="G11414">
            <v>0</v>
          </cell>
        </row>
        <row r="11415">
          <cell r="G11415">
            <v>0</v>
          </cell>
        </row>
        <row r="11416">
          <cell r="G11416">
            <v>0</v>
          </cell>
        </row>
        <row r="11417">
          <cell r="G11417">
            <v>0</v>
          </cell>
        </row>
        <row r="11418">
          <cell r="G11418">
            <v>0</v>
          </cell>
        </row>
        <row r="11419">
          <cell r="G11419">
            <v>0</v>
          </cell>
        </row>
        <row r="11420">
          <cell r="G11420">
            <v>0</v>
          </cell>
        </row>
        <row r="11421">
          <cell r="G11421">
            <v>0</v>
          </cell>
        </row>
        <row r="11422">
          <cell r="G11422">
            <v>0</v>
          </cell>
        </row>
        <row r="11423">
          <cell r="G11423">
            <v>0</v>
          </cell>
        </row>
        <row r="11424">
          <cell r="G11424">
            <v>0</v>
          </cell>
        </row>
        <row r="11425">
          <cell r="G11425">
            <v>0</v>
          </cell>
        </row>
        <row r="11426">
          <cell r="G11426">
            <v>0</v>
          </cell>
        </row>
        <row r="11427">
          <cell r="G11427">
            <v>0</v>
          </cell>
        </row>
        <row r="11428">
          <cell r="G11428">
            <v>0</v>
          </cell>
        </row>
        <row r="11429">
          <cell r="G11429">
            <v>0</v>
          </cell>
        </row>
        <row r="11430">
          <cell r="G11430">
            <v>0</v>
          </cell>
        </row>
        <row r="11431">
          <cell r="G11431">
            <v>0</v>
          </cell>
        </row>
        <row r="11432">
          <cell r="G11432">
            <v>0</v>
          </cell>
        </row>
        <row r="11433">
          <cell r="G11433">
            <v>0</v>
          </cell>
        </row>
        <row r="11434">
          <cell r="G11434">
            <v>0</v>
          </cell>
        </row>
        <row r="11435">
          <cell r="G11435">
            <v>0</v>
          </cell>
        </row>
        <row r="11436">
          <cell r="G11436">
            <v>0</v>
          </cell>
        </row>
        <row r="11437">
          <cell r="G11437">
            <v>0</v>
          </cell>
        </row>
        <row r="11438">
          <cell r="G11438">
            <v>0</v>
          </cell>
        </row>
        <row r="11439">
          <cell r="G11439">
            <v>0</v>
          </cell>
        </row>
        <row r="11440">
          <cell r="G11440">
            <v>0</v>
          </cell>
        </row>
        <row r="11441">
          <cell r="G11441">
            <v>0</v>
          </cell>
        </row>
        <row r="11442">
          <cell r="G11442">
            <v>0</v>
          </cell>
        </row>
        <row r="11443">
          <cell r="G11443">
            <v>0</v>
          </cell>
        </row>
        <row r="11444">
          <cell r="G11444">
            <v>0</v>
          </cell>
        </row>
        <row r="11445">
          <cell r="G11445">
            <v>0</v>
          </cell>
        </row>
        <row r="11446">
          <cell r="G11446">
            <v>0</v>
          </cell>
        </row>
        <row r="11447">
          <cell r="G11447">
            <v>0</v>
          </cell>
        </row>
        <row r="11448">
          <cell r="G11448">
            <v>0</v>
          </cell>
        </row>
        <row r="11449">
          <cell r="G11449">
            <v>0</v>
          </cell>
        </row>
        <row r="11450">
          <cell r="G11450">
            <v>0</v>
          </cell>
        </row>
        <row r="11451">
          <cell r="G11451">
            <v>0</v>
          </cell>
        </row>
        <row r="11452">
          <cell r="G11452">
            <v>0</v>
          </cell>
        </row>
        <row r="11453">
          <cell r="G11453">
            <v>0</v>
          </cell>
        </row>
        <row r="11454">
          <cell r="G11454">
            <v>0</v>
          </cell>
        </row>
        <row r="11455">
          <cell r="G11455">
            <v>0</v>
          </cell>
        </row>
        <row r="11456">
          <cell r="G11456">
            <v>0</v>
          </cell>
        </row>
        <row r="11457">
          <cell r="G11457">
            <v>0</v>
          </cell>
        </row>
        <row r="11458">
          <cell r="G11458">
            <v>0</v>
          </cell>
        </row>
        <row r="11459">
          <cell r="G11459">
            <v>0</v>
          </cell>
        </row>
        <row r="11460">
          <cell r="G11460">
            <v>0</v>
          </cell>
        </row>
        <row r="11461">
          <cell r="G11461">
            <v>0</v>
          </cell>
        </row>
        <row r="11462">
          <cell r="G11462">
            <v>0</v>
          </cell>
        </row>
        <row r="11463">
          <cell r="G11463">
            <v>0</v>
          </cell>
        </row>
        <row r="11464">
          <cell r="G11464">
            <v>0</v>
          </cell>
        </row>
        <row r="11465">
          <cell r="G11465">
            <v>0</v>
          </cell>
        </row>
        <row r="11466">
          <cell r="G11466">
            <v>0</v>
          </cell>
        </row>
        <row r="11467">
          <cell r="G11467">
            <v>0</v>
          </cell>
        </row>
        <row r="11468">
          <cell r="G11468">
            <v>0</v>
          </cell>
        </row>
        <row r="11469">
          <cell r="G11469">
            <v>0</v>
          </cell>
        </row>
        <row r="11470">
          <cell r="G11470">
            <v>0</v>
          </cell>
        </row>
        <row r="11471">
          <cell r="G11471">
            <v>0</v>
          </cell>
        </row>
        <row r="11472">
          <cell r="G11472">
            <v>0</v>
          </cell>
        </row>
        <row r="11473">
          <cell r="G11473">
            <v>0</v>
          </cell>
        </row>
        <row r="11474">
          <cell r="G11474">
            <v>0</v>
          </cell>
        </row>
        <row r="11475">
          <cell r="G11475">
            <v>0</v>
          </cell>
        </row>
        <row r="11476">
          <cell r="G11476">
            <v>0</v>
          </cell>
        </row>
        <row r="11477">
          <cell r="G11477">
            <v>0</v>
          </cell>
        </row>
        <row r="11478">
          <cell r="G11478">
            <v>0</v>
          </cell>
        </row>
        <row r="11479">
          <cell r="G11479">
            <v>0</v>
          </cell>
        </row>
        <row r="11480">
          <cell r="G11480">
            <v>0</v>
          </cell>
        </row>
        <row r="11481">
          <cell r="G11481">
            <v>0</v>
          </cell>
        </row>
        <row r="11482">
          <cell r="G11482">
            <v>0</v>
          </cell>
        </row>
        <row r="11483">
          <cell r="G11483">
            <v>0</v>
          </cell>
        </row>
        <row r="11484">
          <cell r="G11484">
            <v>0</v>
          </cell>
        </row>
        <row r="11485">
          <cell r="G11485">
            <v>0</v>
          </cell>
        </row>
        <row r="11486">
          <cell r="G11486">
            <v>0</v>
          </cell>
        </row>
        <row r="11487">
          <cell r="G11487">
            <v>0</v>
          </cell>
        </row>
        <row r="11488">
          <cell r="G11488">
            <v>0</v>
          </cell>
        </row>
        <row r="11489">
          <cell r="G11489">
            <v>0</v>
          </cell>
        </row>
        <row r="11490">
          <cell r="G11490">
            <v>0</v>
          </cell>
        </row>
        <row r="11491">
          <cell r="G11491">
            <v>0</v>
          </cell>
        </row>
        <row r="11492">
          <cell r="G11492">
            <v>0</v>
          </cell>
        </row>
        <row r="11493">
          <cell r="G11493">
            <v>0</v>
          </cell>
        </row>
        <row r="11494">
          <cell r="G11494">
            <v>0</v>
          </cell>
        </row>
        <row r="11495">
          <cell r="G11495">
            <v>0</v>
          </cell>
        </row>
        <row r="11496">
          <cell r="G11496">
            <v>0</v>
          </cell>
        </row>
        <row r="11497">
          <cell r="G11497">
            <v>0</v>
          </cell>
        </row>
        <row r="11498">
          <cell r="G11498">
            <v>0</v>
          </cell>
        </row>
        <row r="11499">
          <cell r="G11499">
            <v>0</v>
          </cell>
        </row>
        <row r="11500">
          <cell r="G11500">
            <v>0</v>
          </cell>
        </row>
        <row r="11501">
          <cell r="G11501">
            <v>0</v>
          </cell>
        </row>
        <row r="11502">
          <cell r="G11502">
            <v>0</v>
          </cell>
        </row>
        <row r="11503">
          <cell r="G11503">
            <v>0</v>
          </cell>
        </row>
        <row r="11504">
          <cell r="G11504">
            <v>0</v>
          </cell>
        </row>
        <row r="11505">
          <cell r="G11505">
            <v>0</v>
          </cell>
        </row>
        <row r="11506">
          <cell r="G11506">
            <v>0</v>
          </cell>
        </row>
        <row r="11507">
          <cell r="G11507">
            <v>0</v>
          </cell>
        </row>
        <row r="11508">
          <cell r="G11508">
            <v>0</v>
          </cell>
        </row>
        <row r="11509">
          <cell r="G11509">
            <v>0</v>
          </cell>
        </row>
        <row r="11510">
          <cell r="G11510">
            <v>0</v>
          </cell>
        </row>
        <row r="11511">
          <cell r="G11511">
            <v>0</v>
          </cell>
        </row>
        <row r="11512">
          <cell r="G11512">
            <v>0</v>
          </cell>
        </row>
        <row r="11513">
          <cell r="G11513">
            <v>0</v>
          </cell>
        </row>
        <row r="11514">
          <cell r="G11514">
            <v>0</v>
          </cell>
        </row>
        <row r="11515">
          <cell r="G11515">
            <v>0</v>
          </cell>
        </row>
        <row r="11516">
          <cell r="G11516">
            <v>0</v>
          </cell>
        </row>
        <row r="11517">
          <cell r="G11517">
            <v>0</v>
          </cell>
        </row>
        <row r="11518">
          <cell r="G11518">
            <v>0</v>
          </cell>
        </row>
        <row r="11519">
          <cell r="G11519">
            <v>0</v>
          </cell>
        </row>
        <row r="11520">
          <cell r="G11520">
            <v>0</v>
          </cell>
        </row>
        <row r="11521">
          <cell r="G11521">
            <v>0</v>
          </cell>
        </row>
        <row r="11522">
          <cell r="G11522">
            <v>0</v>
          </cell>
        </row>
        <row r="11523">
          <cell r="G11523">
            <v>0</v>
          </cell>
        </row>
        <row r="11524">
          <cell r="G11524">
            <v>0</v>
          </cell>
        </row>
        <row r="11525">
          <cell r="G11525">
            <v>0</v>
          </cell>
        </row>
        <row r="11526">
          <cell r="G11526">
            <v>0</v>
          </cell>
        </row>
        <row r="11527">
          <cell r="G11527">
            <v>0</v>
          </cell>
        </row>
        <row r="11528">
          <cell r="G11528">
            <v>0</v>
          </cell>
        </row>
        <row r="11529">
          <cell r="G11529">
            <v>0</v>
          </cell>
        </row>
        <row r="11530">
          <cell r="G11530">
            <v>0</v>
          </cell>
        </row>
        <row r="11531">
          <cell r="G11531">
            <v>0</v>
          </cell>
        </row>
        <row r="11532">
          <cell r="G11532">
            <v>0</v>
          </cell>
        </row>
        <row r="11533">
          <cell r="G11533">
            <v>0</v>
          </cell>
        </row>
        <row r="11534">
          <cell r="G11534">
            <v>0</v>
          </cell>
        </row>
        <row r="11535">
          <cell r="G11535">
            <v>0</v>
          </cell>
        </row>
        <row r="11536">
          <cell r="G11536">
            <v>0</v>
          </cell>
        </row>
        <row r="11537">
          <cell r="G11537">
            <v>0</v>
          </cell>
        </row>
        <row r="11538">
          <cell r="G11538">
            <v>0</v>
          </cell>
        </row>
        <row r="11539">
          <cell r="G11539">
            <v>0</v>
          </cell>
        </row>
        <row r="11540">
          <cell r="G11540">
            <v>0</v>
          </cell>
        </row>
        <row r="11541">
          <cell r="G11541">
            <v>0</v>
          </cell>
        </row>
        <row r="11542">
          <cell r="G11542">
            <v>0</v>
          </cell>
        </row>
        <row r="11543">
          <cell r="G11543">
            <v>0</v>
          </cell>
        </row>
        <row r="11544">
          <cell r="G11544">
            <v>0</v>
          </cell>
        </row>
        <row r="11545">
          <cell r="G11545">
            <v>0</v>
          </cell>
        </row>
        <row r="11546">
          <cell r="G11546">
            <v>0</v>
          </cell>
        </row>
        <row r="11547">
          <cell r="G11547">
            <v>0</v>
          </cell>
        </row>
        <row r="11548">
          <cell r="G11548">
            <v>0</v>
          </cell>
        </row>
        <row r="11549">
          <cell r="G11549">
            <v>0</v>
          </cell>
        </row>
        <row r="11550">
          <cell r="G11550">
            <v>0</v>
          </cell>
        </row>
        <row r="11551">
          <cell r="G11551">
            <v>0</v>
          </cell>
        </row>
        <row r="11552">
          <cell r="G11552">
            <v>0</v>
          </cell>
        </row>
        <row r="11553">
          <cell r="G11553">
            <v>0</v>
          </cell>
        </row>
        <row r="11554">
          <cell r="G11554">
            <v>0</v>
          </cell>
        </row>
        <row r="11555">
          <cell r="G11555">
            <v>0</v>
          </cell>
        </row>
        <row r="11556">
          <cell r="G11556">
            <v>0</v>
          </cell>
        </row>
        <row r="11557">
          <cell r="G11557">
            <v>0</v>
          </cell>
        </row>
        <row r="11558">
          <cell r="G11558">
            <v>0</v>
          </cell>
        </row>
        <row r="11559">
          <cell r="G11559">
            <v>0</v>
          </cell>
        </row>
        <row r="11560">
          <cell r="G11560">
            <v>0</v>
          </cell>
        </row>
        <row r="11561">
          <cell r="G11561">
            <v>0</v>
          </cell>
        </row>
        <row r="11562">
          <cell r="G11562">
            <v>0</v>
          </cell>
        </row>
        <row r="11563">
          <cell r="G11563">
            <v>0</v>
          </cell>
        </row>
        <row r="11564">
          <cell r="G11564">
            <v>0</v>
          </cell>
        </row>
        <row r="11565">
          <cell r="G11565">
            <v>0</v>
          </cell>
        </row>
        <row r="11566">
          <cell r="G11566">
            <v>0</v>
          </cell>
        </row>
        <row r="11567">
          <cell r="G11567">
            <v>0</v>
          </cell>
        </row>
        <row r="11568">
          <cell r="G11568">
            <v>0</v>
          </cell>
        </row>
        <row r="11569">
          <cell r="G11569">
            <v>0</v>
          </cell>
        </row>
        <row r="11570">
          <cell r="G11570">
            <v>0</v>
          </cell>
        </row>
        <row r="11571">
          <cell r="G11571">
            <v>0</v>
          </cell>
        </row>
        <row r="11572">
          <cell r="G11572">
            <v>0</v>
          </cell>
        </row>
        <row r="11573">
          <cell r="G11573">
            <v>0</v>
          </cell>
        </row>
        <row r="11574">
          <cell r="G11574">
            <v>0</v>
          </cell>
        </row>
        <row r="11575">
          <cell r="G11575">
            <v>0</v>
          </cell>
        </row>
        <row r="11576">
          <cell r="G11576">
            <v>0</v>
          </cell>
        </row>
        <row r="11577">
          <cell r="G11577">
            <v>0</v>
          </cell>
        </row>
        <row r="11578">
          <cell r="G11578">
            <v>0</v>
          </cell>
        </row>
        <row r="11579">
          <cell r="G11579">
            <v>0</v>
          </cell>
        </row>
        <row r="11580">
          <cell r="G11580">
            <v>0</v>
          </cell>
        </row>
        <row r="11581">
          <cell r="G11581">
            <v>0</v>
          </cell>
        </row>
        <row r="11582">
          <cell r="G11582">
            <v>0</v>
          </cell>
        </row>
        <row r="11583">
          <cell r="G11583">
            <v>0</v>
          </cell>
        </row>
        <row r="11584">
          <cell r="G11584">
            <v>0</v>
          </cell>
        </row>
        <row r="11585">
          <cell r="G11585">
            <v>0</v>
          </cell>
        </row>
        <row r="11586">
          <cell r="G11586">
            <v>0</v>
          </cell>
        </row>
        <row r="11587">
          <cell r="G11587">
            <v>0</v>
          </cell>
        </row>
        <row r="11588">
          <cell r="G11588">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 val="Summary"/>
      <sheetName val="YE-SW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Keyratios"/>
      <sheetName val="Sheet1"/>
      <sheetName val="TB"/>
      <sheetName val="P&amp;L"/>
      <sheetName val="sheet"/>
      <sheetName val="List"/>
      <sheetName val="Param"/>
      <sheetName val="WDV depn"/>
      <sheetName val="LOCAL RATES"/>
      <sheetName val="ftstaff"/>
      <sheetName val="77S(O)"/>
      <sheetName val="PEP-DATA"/>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Material"/>
      <sheetName val="Labour &amp; Plant"/>
      <sheetName val="S2groupcode"/>
      <sheetName val="Index"/>
      <sheetName val="Cul_detail"/>
      <sheetName val="FORM-W3"/>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RA"/>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COMPUTATION"/>
      <sheetName val="purpose&amp;input"/>
      <sheetName val="PROCTOR"/>
      <sheetName val="Consolidation _Rs"/>
      <sheetName val="AnnexIII"/>
      <sheetName val="deb"/>
      <sheetName val="List"/>
      <sheetName val="Sorter"/>
      <sheetName val="TB YTD 2013"/>
      <sheetName val="Lists"/>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 val="Charge Summary"/>
      <sheetName val="MC.9"/>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 val="Intro"/>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 val="Profit and Loss - Normal"/>
      <sheetName val="Note 3"/>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XREF"/>
      <sheetName val="Tax"/>
      <sheetName val="rm9900"/>
      <sheetName val="FA Leadsheet &amp; Movement"/>
      <sheetName val="wwww"/>
      <sheetName val="Investments (2)"/>
      <sheetName val="O_Equip_"/>
      <sheetName val="GH_Equip"/>
      <sheetName val="F_&amp;_F_PY"/>
      <sheetName val="1612.01AL - INT AM&amp;NIEP"/>
      <sheetName val="ASSETMST"/>
      <sheetName val="Balancesheet"/>
      <sheetName val="#REF"/>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O Equip."/>
      <sheetName val="DPE"/>
      <sheetName val="F &amp; F PY"/>
      <sheetName val="REL"/>
      <sheetName val="FORM7"/>
      <sheetName val="DLBUR-COST (2)"/>
      <sheetName val="Determination of Threshold"/>
      <sheetName val="Input"/>
      <sheetName val="Hypotheses"/>
      <sheetName val="Unit Rate"/>
      <sheetName val="Cover"/>
      <sheetName val="P&amp;LSC"/>
      <sheetName val="Additions9900"/>
      <sheetName val="entitlements"/>
      <sheetName val="Abutment "/>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xSeries255"/>
      <sheetName val="Future Weighted Income"/>
      <sheetName val="factor"/>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 val="Determination of Threshold"/>
      <sheetName val="Ref"/>
      <sheetName val="FA Schedule Dec 07"/>
      <sheetName val="Civil Boq"/>
      <sheetName val="Control"/>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actor"/>
      <sheetName val="Future Weighted Income"/>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 val="132417"/>
      <sheetName val="関係会社貸付金データ"/>
      <sheetName val="PAP"/>
      <sheetName val="Facility"/>
      <sheetName val="P L"/>
      <sheetName val="Prov for Tax"/>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 val="Ageing Down payment vendor"/>
      <sheetName val="Down payment vend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VAT"/>
      <sheetName val="7 Paisa Check"/>
      <sheetName val="SAP &amp; SCHEDULE RECO"/>
      <sheetName val="Banking Master"/>
      <sheetName val="IEX PURCHASE"/>
      <sheetName val="IEX SALE"/>
      <sheetName val="PXIL Purchase"/>
      <sheetName val="PXIL Sale"/>
      <sheetName val="Banking"/>
      <sheetName val="TAB 1"/>
      <sheetName val="2.Control Sheet"/>
      <sheetName val="Leasehold mprovements"/>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 val="FCCB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12.Consolidated- TB-Mar'12"/>
      <sheetName val="5.Crs. TB"/>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 val="#REF"/>
      <sheetName val="ANNEX3"/>
      <sheetName val="ANNEX4"/>
      <sheetName val="PART-4"/>
      <sheetName val="PART-5"/>
      <sheetName val="Dep AY 6-7"/>
      <sheetName val="Summary"/>
      <sheetName val="Additions"/>
      <sheetName val="ANNE1"/>
      <sheetName val="ANNE2"/>
      <sheetName val="Params"/>
      <sheetName val="Kwh and O2 bal"/>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 val="wordsdata"/>
      <sheetName val="Set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 val="Lead Shee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 val="Control"/>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NOA Data"/>
      <sheetName val="Assumptions"/>
      <sheetName val="3部提出用累計"/>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Input"/>
      <sheetName val="Financials"/>
      <sheetName val="FCFF"/>
      <sheetName val="Historical P&amp;L RK"/>
      <sheetName val="Projected P&amp;L RK"/>
      <sheetName val="Enterprise Value RK"/>
      <sheetName val="Beta RK"/>
      <sheetName val="Traffic and Toll"/>
      <sheetName val="Debt Schedule"/>
      <sheetName val="Sheet3"/>
      <sheetName val="Debt Repay"/>
      <sheetName val="Other Schedules"/>
      <sheetName val="WACC RK"/>
    </sheetNames>
    <sheetDataSet>
      <sheetData sheetId="0" refreshError="1"/>
      <sheetData sheetId="1" refreshError="1"/>
      <sheetData sheetId="2">
        <row r="137">
          <cell r="C137">
            <v>9.5000000000000001E-2</v>
          </cell>
        </row>
        <row r="146">
          <cell r="C146">
            <v>0.34944000000000003</v>
          </cell>
        </row>
      </sheetData>
      <sheetData sheetId="3">
        <row r="38">
          <cell r="G38">
            <v>88.57</v>
          </cell>
        </row>
      </sheetData>
      <sheetData sheetId="4"/>
      <sheetData sheetId="5">
        <row r="6">
          <cell r="C6">
            <v>2019</v>
          </cell>
        </row>
      </sheetData>
      <sheetData sheetId="6">
        <row r="6">
          <cell r="C6">
            <v>2023</v>
          </cell>
        </row>
      </sheetData>
      <sheetData sheetId="7" refreshError="1"/>
      <sheetData sheetId="8">
        <row r="19">
          <cell r="C19">
            <v>1.4675629353484538</v>
          </cell>
        </row>
      </sheetData>
      <sheetData sheetId="9" refreshError="1"/>
      <sheetData sheetId="10" refreshError="1"/>
      <sheetData sheetId="11" refreshError="1"/>
      <sheetData sheetId="12" refreshError="1"/>
      <sheetData sheetId="13" refreshError="1"/>
      <sheetData sheetId="1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Debt"/>
      <sheetName val="Financials"/>
      <sheetName val="Capex Phasing"/>
      <sheetName val="Depreciation"/>
      <sheetName val="Tax"/>
      <sheetName val="sensitivity"/>
      <sheetName val="ReportSheet"/>
    </sheetNames>
    <sheetDataSet>
      <sheetData sheetId="0">
        <row r="17">
          <cell r="D17">
            <v>41000</v>
          </cell>
        </row>
      </sheetData>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v>0</v>
          </cell>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SAP架設-2005.12.31"/>
      <sheetName val="일위대가"/>
      <sheetName val="WTP"/>
      <sheetName val="structurewise"/>
      <sheetName val="balance Work"/>
      <sheetName val="S-Curve (2)"/>
      <sheetName val="공사비집계"/>
      <sheetName val="SOR"/>
      <sheetName val="월별"/>
      <sheetName val="LOCAL RATES"/>
      <sheetName val="SAP架設-2005_12_31"/>
      <sheetName val="Material "/>
      <sheetName val="BOQ"/>
      <sheetName val="ICICI"/>
      <sheetName val="HDFC"/>
      <sheetName val="21-Rate Analysis-1"/>
      <sheetName val="final abstract"/>
      <sheetName val="90101"/>
      <sheetName val="C &amp; G RHS"/>
      <sheetName val="data"/>
      <sheetName val="Analysis"/>
      <sheetName val="Process"/>
      <sheetName val="Final Basic rate"/>
      <sheetName val="Labour"/>
      <sheetName val="Steel-Circular"/>
      <sheetName val="Materials Cost"/>
      <sheetName val="REL"/>
      <sheetName val="Back"/>
      <sheetName val="GC-15"/>
      <sheetName val="balance_Work"/>
      <sheetName val="Material"/>
      <sheetName val="Improvements"/>
      <sheetName val="Materials Cost(PCC)"/>
      <sheetName val="A"/>
      <sheetName val="Coalmine"/>
      <sheetName val="Man"/>
      <sheetName val="SAP架設-2005_12_311"/>
      <sheetName val="C_&amp;_G_RHS"/>
      <sheetName val="Materials_Cost(PCC)"/>
      <sheetName val="LOCAL_RATES"/>
      <sheetName val="S-Curve_(2)"/>
      <sheetName val="final_abstract"/>
      <sheetName val="Material_"/>
      <sheetName val="Closing"/>
      <sheetName val="Risk Te. Co."/>
      <sheetName val="Informa."/>
      <sheetName val="Chiet tinh dz35"/>
      <sheetName val=""/>
      <sheetName val="pile Fabrication"/>
      <sheetName val="Rate Analysis"/>
      <sheetName val="Basicrates"/>
      <sheetName val="balance_Work1"/>
      <sheetName val="21-Rate_Analysis-1"/>
      <sheetName val="Final_Basic_rate"/>
      <sheetName val="Materials_Cost"/>
      <sheetName val="Mix Design"/>
      <sheetName val="doq-1 DOQ Culvert"/>
      <sheetName val="Bank Guarantee"/>
      <sheetName val="SAP架設-2005_12_312"/>
      <sheetName val="LOCAL_RATES1"/>
      <sheetName val="S-Curve_(2)1"/>
      <sheetName val="Material_1"/>
      <sheetName val="final_abstract1"/>
      <sheetName val="C_&amp;_G_RHS1"/>
      <sheetName val="Materials_Cost(PCC)1"/>
      <sheetName val="Chiet_tinh_dz35"/>
      <sheetName val="pile_Fabrication"/>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01"/>
      <sheetName val="02"/>
      <sheetName val="03"/>
      <sheetName val="04"/>
      <sheetName val="DETAILED  BOQ"/>
      <sheetName val="foundation(V)"/>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det_est"/>
      <sheetName val="05"/>
      <sheetName val="PRELIM5"/>
      <sheetName val="UNP-NCW "/>
      <sheetName val="MAIN"/>
      <sheetName val="9.Major Bridge"/>
      <sheetName val="8. ROB"/>
      <sheetName val="10.Minor Structure"/>
      <sheetName val="7. FLYOVER"/>
      <sheetName val="ABSTRACT"/>
      <sheetName val="2. Earthwork"/>
      <sheetName val="Debit_RMC"/>
      <sheetName val="FORM-W3"/>
      <sheetName val="SCH 10"/>
      <sheetName val="CPIPE"/>
      <sheetName val="P-Ins &amp; Bond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FitOutConfCentre"/>
      <sheetName val="Risk_Te__Co_"/>
      <sheetName val="Informa_"/>
      <sheetName val="0"/>
      <sheetName val="CUM-Mar07"/>
      <sheetName val="CRM"/>
      <sheetName val="A3"/>
      <sheetName val="BUD 07-08"/>
      <sheetName val="HIDE"/>
      <sheetName val="XL"/>
      <sheetName val="Materials "/>
      <sheetName val="MAchinery(R1)"/>
      <sheetName val="Database"/>
      <sheetName val="SCHEDULE"/>
      <sheetName val="schedule nos"/>
      <sheetName val="Machinery"/>
      <sheetName val="Supply_RMC"/>
      <sheetName val="MAINBS1"/>
      <sheetName val="02.10.06"/>
      <sheetName val="01.11.2004"/>
      <sheetName val="Anggaran"/>
      <sheetName val="cul-invSUBMITTED"/>
      <sheetName val="eb"/>
      <sheetName val="ult"/>
      <sheetName val="fp"/>
      <sheetName val="USB 1"/>
      <sheetName val="horizontal"/>
      <sheetName val="220Kv (2)"/>
      <sheetName val="section"/>
      <sheetName val="PlazaElec"/>
      <sheetName val="PLAN_FEB97"/>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Non debit-RMC"/>
      <sheetName val="Labour &amp; Plant"/>
      <sheetName val="Intro"/>
      <sheetName val="RATE COMPILATION"/>
      <sheetName val="Anal"/>
      <sheetName val="BLK2"/>
      <sheetName val="BLK3"/>
      <sheetName val="E &amp; R"/>
      <sheetName val="radar"/>
      <sheetName val="UG"/>
      <sheetName val="r"/>
      <sheetName val="Qty SR"/>
      <sheetName val=" AnalysisPCC"/>
      <sheetName val="Analysis-NH-Culverts"/>
      <sheetName val="Cost of O &amp; O"/>
      <sheetName val="Input Data"/>
      <sheetName val="Input Data R"/>
      <sheetName val="Input Data F"/>
      <sheetName val="MN T.B."/>
      <sheetName val="A.O.R."/>
      <sheetName val="ENCL9"/>
      <sheetName val="Ave.wtd.rates"/>
      <sheetName val="Data Validation"/>
      <sheetName val="C5TRAFFIC"/>
      <sheetName val="C8"/>
      <sheetName val="Progressin Next mon-AP-17"/>
      <sheetName val="GWC"/>
      <sheetName val="NWC"/>
      <sheetName val="Assum"/>
      <sheetName val="F4-F7"/>
      <sheetName val="SPT vs PHI"/>
      <sheetName val="INPUT SHEET"/>
      <sheetName val="RES-PLANNING"/>
      <sheetName val="Macro1"/>
      <sheetName val="BOQ Distribution"/>
      <sheetName val="footing for SP"/>
      <sheetName val="Code"/>
      <sheetName val="mlead"/>
      <sheetName val="abs road"/>
      <sheetName val="Abs_CD_2"/>
      <sheetName val="coverpage"/>
      <sheetName val="RMR"/>
      <sheetName val="road est"/>
      <sheetName val="Road data"/>
      <sheetName val="ECV"/>
      <sheetName val="發包單價差-車站組鋼筋"/>
      <sheetName val="STRS"/>
      <sheetName val="Dropdown"/>
      <sheetName val="Analysis-NH-Roads"/>
      <sheetName val="Analysis-Drains &amp; Misc"/>
      <sheetName val="Lead Statement (PCC)"/>
      <sheetName val="Analysis-NH-Traf &amp; Trans"/>
      <sheetName val="Rate_Analysis"/>
      <sheetName val="07"/>
      <sheetName val="Voucher"/>
      <sheetName val="Assmpns"/>
      <sheetName val="Fee Rate Summary"/>
      <sheetName val="Basic"/>
      <sheetName val="S1BOQ"/>
      <sheetName val="upa"/>
      <sheetName val="RIP1"/>
      <sheetName val="CIT(1)"/>
      <sheetName val="List"/>
      <sheetName val="집계표(OPTION)"/>
      <sheetName val="calcul"/>
      <sheetName val="PMS"/>
      <sheetName val="Jobwise"/>
      <sheetName val="Data 1"/>
      <sheetName val="FT-05-02IsoBOM"/>
      <sheetName val="RA Civil"/>
      <sheetName val="Diesel Analysis"/>
      <sheetName val="Elect."/>
      <sheetName val="SC revtrgt"/>
      <sheetName val="11-hsd"/>
      <sheetName val="13-septic"/>
      <sheetName val="7-ug"/>
      <sheetName val="2-utility"/>
      <sheetName val="18-misc"/>
      <sheetName val="5-pipe"/>
      <sheetName val="budget"/>
      <sheetName val="ESOP ECAL TABLES"/>
      <sheetName val="SS MH"/>
      <sheetName val="Design(600)"/>
      <sheetName val="TS-TC"/>
      <sheetName val="gen ledger data"/>
      <sheetName val="form26"/>
      <sheetName val="FORM-16"/>
      <sheetName val="Cash2"/>
      <sheetName val="concrete"/>
      <sheetName val="General input"/>
      <sheetName val="33628-Rev. A"/>
      <sheetName val="Rocker"/>
      <sheetName val="Design sheet"/>
      <sheetName val="Cul_detail"/>
      <sheetName val="RA-markate"/>
      <sheetName val="Inputs"/>
      <sheetName val="leads"/>
      <sheetName val="doq 1"/>
      <sheetName val="doq 9"/>
      <sheetName val="footing"/>
      <sheetName val="Plant &amp;  Machinery"/>
      <sheetName val="bASICDATA"/>
      <sheetName val="NLD - Assum"/>
      <sheetName val="Charge"/>
      <sheetName val="Structure du projet"/>
      <sheetName val="EqpPerfJun08"/>
      <sheetName val="Index"/>
      <sheetName val="Debit_Pump"/>
      <sheetName val="Details_Transit"/>
      <sheetName val="12. Ins &amp; Bonds"/>
      <sheetName val="balance_Work2"/>
      <sheetName val="LOCAL_RATES2"/>
      <sheetName val="SAP架設-2005_12_313"/>
      <sheetName val="S-Curve_(2)2"/>
      <sheetName val="Material_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Measurment"/>
      <sheetName val="basdat"/>
      <sheetName val="SUPPORT1"/>
      <sheetName val="precast RC element"/>
      <sheetName val="Timesheet"/>
      <sheetName val="ar"/>
      <sheetName val="Core Data"/>
      <sheetName val="Set"/>
      <sheetName val="purpose&amp;input"/>
      <sheetName val="GLEVEL RHS"/>
      <sheetName val="산근"/>
      <sheetName val="대비표"/>
      <sheetName val="General Analysis"/>
      <sheetName val="SCURVE"/>
      <sheetName val="TBEAM"/>
      <sheetName val="except wiring"/>
      <sheetName val="Appendix A"/>
      <sheetName val="JCR TOP"/>
      <sheetName val="strand"/>
      <sheetName val="처리단락"/>
      <sheetName val="1_PROGRESS_BY_LOCATION_FINAL"/>
      <sheetName val="1_PROGRESS_FINAL"/>
      <sheetName val="POCOS 제출및납품일정"/>
      <sheetName val="COMPLEXALL"/>
      <sheetName val="Riser-1"/>
      <sheetName val="Pile cap"/>
      <sheetName val="PIPING LINE LIST"/>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 "/>
      <sheetName val="Doha Farm"/>
      <sheetName val="doq-10"/>
      <sheetName val="STAFFSCHED "/>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Config"/>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Highway-I"/>
      <sheetName val="Structure-I"/>
      <sheetName val="QC-I"/>
      <sheetName val="Survey-I"/>
      <sheetName val="Sub con List"/>
      <sheetName val="KM wise Quantity"/>
      <sheetName val="doq"/>
      <sheetName val="Register"/>
      <sheetName val="Load Calculation"/>
      <sheetName val="갑지"/>
      <sheetName val="MM2"/>
      <sheetName val="ST-O"/>
      <sheetName val="CG -St"/>
      <sheetName val="Section_by_layers_old"/>
      <sheetName val="LL ABUT"/>
      <sheetName val="ADMIN SHEET"/>
      <sheetName val="ANNEXURE-A"/>
      <sheetName val="#REF!"/>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10-Crop Age"/>
      <sheetName val="MASTER_RATE ANALYSIS"/>
      <sheetName val="Cashflows"/>
      <sheetName val="yENİCE"/>
      <sheetName val="well"/>
      <sheetName val="LTG-STG"/>
      <sheetName val="Names&amp;Cases"/>
      <sheetName val="Aggragate"/>
      <sheetName val="ANN -V"/>
      <sheetName val="STR"/>
      <sheetName val="EOL"/>
      <sheetName val="other"/>
      <sheetName val="Sheet1 (2)"/>
      <sheetName val="Roadlist"/>
      <sheetName val="loadcal"/>
      <sheetName val="ORDER BOOKING"/>
      <sheetName val="Cal"/>
      <sheetName val="Sheet4"/>
      <sheetName val="Entry"/>
      <sheetName val="Field Values"/>
      <sheetName val="Desgn(zone I)"/>
      <sheetName val="Costing"/>
      <sheetName val="Abs PMR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rRajWMM"/>
      <sheetName val="Debit_Transit"/>
      <sheetName val="master"/>
      <sheetName val="RMC_Debit_Panjar_MB"/>
      <sheetName val="RMC_Debit"/>
      <sheetName val="2.2"/>
      <sheetName val="Details_RMC"/>
      <sheetName val="BATCHING PLANT PRO"/>
      <sheetName val="B2.MB_Deck"/>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 val="1St certified RA bill"/>
      <sheetName val="GSS_PSS_FEEDER"/>
      <sheetName val="BOQ (2)"/>
      <sheetName val="DSLP"/>
      <sheetName val="Tower Schedule"/>
      <sheetName val="CLAY"/>
      <sheetName val="BUD-830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refreshError="1"/>
      <sheetData sheetId="1174" refreshError="1"/>
      <sheetData sheetId="1175" refreshError="1"/>
      <sheetData sheetId="1176" refreshError="1"/>
      <sheetData sheetId="1177" refreshError="1"/>
      <sheetData sheetId="1178" refreshError="1"/>
      <sheetData sheetId="11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 val="02"/>
      <sheetName val="attendance and allocation"/>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 val="Voucher"/>
      <sheetName val="Data"/>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AoR Finishing"/>
      <sheetName val="ENCL9"/>
      <sheetName val="Design Response Spectra IRC"/>
      <sheetName val="1-INPUT-PARAMETERS"/>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 val="Cover Page"/>
      <sheetName val="Tax Invoice"/>
      <sheetName val="Tax Invoice -2"/>
      <sheetName val="Abstract"/>
      <sheetName val="IOM REVISED FORMAT"/>
      <sheetName val="BOQ "/>
      <sheetName val="Int. Cal."/>
      <sheetName val="Summary sheet"/>
      <sheetName val="c&amp;g"/>
      <sheetName val="Dism.PCC str"/>
      <sheetName val="Dism.RCC str"/>
      <sheetName val="Dism.Stone str"/>
      <sheetName val="Dism.flexible "/>
      <sheetName val="Dism.granular"/>
      <sheetName val="Excavation"/>
      <sheetName val="Embankment"/>
      <sheetName val="Extracut for BOL Area REWALL"/>
      <sheetName val="R1"/>
      <sheetName val="Backup pondash"/>
      <sheetName val="RE wall filling"/>
      <sheetName val="Fly Ash"/>
      <sheetName val="Backup-Fly Ash"/>
      <sheetName val="Volume Report"/>
      <sheetName val="Soft Rock "/>
      <sheetName val="Hard rock"/>
      <sheetName val="softrock Vol Report"/>
      <sheetName val=" EMB Area LHS"/>
      <sheetName val="EMB Area RHS "/>
      <sheetName val="Non suitable soil"/>
      <sheetName val="Subgrade"/>
      <sheetName val="Kerb"/>
      <sheetName val="Median fill"/>
      <sheetName val="L&amp;R"/>
      <sheetName val="GSB"/>
      <sheetName val="WMM"/>
      <sheetName val="Pothole Reparing Claim "/>
      <sheetName val="Pothhole certify "/>
      <sheetName val="PRIME COAT"/>
      <sheetName val="DBM"/>
      <sheetName val="Drain Excavation"/>
      <sheetName val="Drain PCC"/>
      <sheetName val="Drain Raft"/>
      <sheetName val="Drain Wall"/>
      <sheetName val="Drain Slab"/>
      <sheetName val="8.13 Drain HYSD"/>
      <sheetName val="5.10 &amp; 6.13CLOSE ( M drain)"/>
      <sheetName val="M HEAD WALL 8.06"/>
      <sheetName val="Mdian Drain  8.07"/>
      <sheetName val="Medain Hume Pipe 8.19"/>
      <sheetName val="6.41 TO 6.44HP Laying"/>
      <sheetName val="5.09 &amp; 6.08 Encasing,Toe wall"/>
      <sheetName val="6.01 BC Excavation "/>
      <sheetName val="6.07 BC M-15"/>
      <sheetName val="6.49 BC M-10"/>
      <sheetName val="6.10&amp;6.11 BC FND"/>
      <sheetName val="6.14 &amp; 6.15 BC SUB STR "/>
      <sheetName val="6.18 &amp; 6.19BC SUP"/>
      <sheetName val="6.23 HYSD BC"/>
      <sheetName val="5.06 1st class bedding"/>
      <sheetName val="8.59 PW Exc"/>
      <sheetName val="8.63PW PCC"/>
      <sheetName val="8.87PW FOUND"/>
      <sheetName val="8.73PW SUB"/>
      <sheetName val="8.71 HYSD Protective work"/>
      <sheetName val="9.01 BR Excavation"/>
      <sheetName val="MNB M-10"/>
      <sheetName val="9.07MNB M-15 "/>
      <sheetName val="9.12 MNB FND"/>
      <sheetName val="9.47 MNB SUB "/>
      <sheetName val="9.51 MNB-VUP SUP"/>
      <sheetName val="9.62 HYSD BR "/>
      <sheetName val="7.47 RE Panel"/>
      <sheetName val="8.24 Barrier"/>
      <sheetName val="8.21 Bearing"/>
      <sheetName val="Billing Data"/>
      <sheetName val="Summary of Esca"/>
      <sheetName val="New indices"/>
      <sheetName val="Esca"/>
      <sheetName val="TCS Details"/>
      <sheetName val="Structure_list"/>
      <sheetName val="Back_Cal_for_OMC1"/>
      <sheetName val="Back_Cal_for_CBR1"/>
      <sheetName val="CBR_Graph_Test_I1"/>
      <sheetName val="CBR_Graph_Test_II1"/>
      <sheetName val="CBR_Graph_Test_III1"/>
      <sheetName val="Detail_In_Door_Stad1"/>
      <sheetName val="UNP-NCW_1"/>
      <sheetName val="DETAILED__BOQ1"/>
      <sheetName val="PRECAST_lightconc-II1"/>
      <sheetName val="BLOCK-A_(MEA_SHEET)1"/>
      <sheetName val="DETAIL_SHEET1"/>
      <sheetName val="Balance_sheet1"/>
      <sheetName val="syndicate_codes1"/>
      <sheetName val="CODE_BOOK_REFERENCE1"/>
      <sheetName val="AoR_Finishing1"/>
      <sheetName val="PO_NOS1"/>
      <sheetName val="2PI1_Sht11"/>
      <sheetName val="R_A_1"/>
      <sheetName val="_Type_I_(ANP_II)1"/>
      <sheetName val="ETC_Plant_Cost1"/>
      <sheetName val="DATA_PILE_RT1_1"/>
      <sheetName val="AoR_Finishing"/>
      <sheetName val="PO_NOS"/>
      <sheetName val="2PI1_Sht1"/>
      <sheetName val="R_A_"/>
      <sheetName val="_Type_I_(ANP_II)"/>
      <sheetName val="DETAIL_SHEET"/>
      <sheetName val="Balance_sheet"/>
      <sheetName val="syndicate_codes"/>
      <sheetName val="CODE_BOOK_REFERENCE"/>
      <sheetName val="ETC_Plant_Cost"/>
      <sheetName val="DATA_PILE_RT1_"/>
      <sheetName val="Back_Cal_for_OMC2"/>
      <sheetName val="Back_Cal_for_CBR2"/>
      <sheetName val="CBR_Graph_Test_I2"/>
      <sheetName val="CBR_Graph_Test_II2"/>
      <sheetName val="CBR_Graph_Test_III2"/>
      <sheetName val="Detail_In_Door_Stad2"/>
      <sheetName val="UNP-NCW_2"/>
      <sheetName val="DETAILED__BOQ2"/>
      <sheetName val="PRECAST_lightconc-II2"/>
      <sheetName val="BLOCK-A_(MEA_SHEET)2"/>
      <sheetName val="AoR_Finishing2"/>
      <sheetName val="PO_NOS2"/>
      <sheetName val="2PI1_Sht12"/>
      <sheetName val="R_A_2"/>
      <sheetName val="_Type_I_(ANP_II)2"/>
      <sheetName val="DETAIL_SHEET2"/>
      <sheetName val="Balance_sheet2"/>
      <sheetName val="syndicate_codes2"/>
      <sheetName val="CODE_BOOK_REFERENCE2"/>
      <sheetName val="ETC_Plant_Cost2"/>
      <sheetName val="DATA_PILE_RT1_2"/>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7">
          <cell r="G7" t="str">
            <v>Nos</v>
          </cell>
        </row>
      </sheetData>
      <sheetData sheetId="151"/>
      <sheetData sheetId="152"/>
      <sheetData sheetId="153"/>
      <sheetData sheetId="154"/>
      <sheetData sheetId="155"/>
      <sheetData sheetId="156"/>
      <sheetData sheetId="157"/>
      <sheetData sheetId="158"/>
      <sheetData sheetId="159"/>
      <sheetData sheetId="160">
        <row r="7">
          <cell r="G7" t="str">
            <v>Nos</v>
          </cell>
        </row>
      </sheetData>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BHANDUP"/>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内外控制表"/>
      <sheetName val="海盐加工装置"/>
      <sheetName val="FORM-W3"/>
      <sheetName val="VCH-SLC"/>
      <sheetName val="Supplier"/>
      <sheetName val="dBase"/>
      <sheetName val="RCC,Ret. Wall"/>
      <sheetName val="Admin"/>
      <sheetName val="Format - 4"/>
      <sheetName val="Basicrates"/>
      <sheetName val="ANAL"/>
      <sheetName val="Summary"/>
      <sheetName val="Sheet4"/>
      <sheetName val="MPR_PA_1"/>
      <sheetName val="BPL"/>
      <sheetName val="FT-05-02IsoBOM"/>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Data"/>
      <sheetName val="Lead"/>
      <sheetName val="BOQ-Part1"/>
      <sheetName val="Definitions"/>
      <sheetName val="4.4"/>
      <sheetName val="summery-I"/>
      <sheetName val="2.07 EMB"/>
      <sheetName val="3.01"/>
      <sheetName val="8.ii.8.(b)"/>
      <sheetName val="4.1"/>
      <sheetName val="8.1.2.(a)"/>
      <sheetName val="2.07 S.G"/>
      <sheetName val="4.2(ii)"/>
      <sheetName val="3.02"/>
      <sheetName val="EqpPerfJun08"/>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電気設備表"/>
      <sheetName val="St.-Con(0-17)"/>
      <sheetName val="St.-Con.(17-34)"/>
      <sheetName val="DATA-DEP.(13-17)"/>
      <sheetName val="DATA-KBPL(17-25)"/>
      <sheetName val="DATA-GCC(25-34.7)"/>
      <sheetName val="Mix Design"/>
      <sheetName val="Royalty Agg."/>
      <sheetName val="BOQ Distribution"/>
      <sheetName val="SC list"/>
      <sheetName val="R.A."/>
      <sheetName val="SPILL_OVER"/>
      <sheetName val="PRECAST_lightconc-II"/>
      <sheetName val="Stress_Calculation"/>
      <sheetName val="final_abstract"/>
      <sheetName val="Form_6"/>
      <sheetName val="Labour_productivity"/>
      <sheetName val="Material_List_"/>
      <sheetName val="Labour_Rate_"/>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ETC_Plant_Cost"/>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Build-up"/>
      <sheetName val="Data-Month"/>
      <sheetName val="hyperstatic"/>
      <sheetName val="Staff Acco."/>
      <sheetName val="SOR"/>
      <sheetName val="s"/>
      <sheetName val="Debit_RMC"/>
      <sheetName val="97 사업추정(WEKI)"/>
      <sheetName val="NDOCBT"/>
      <sheetName val="97_사업추정(WEKI)"/>
      <sheetName val="#REF"/>
      <sheetName val="ORDER BOOKING"/>
      <sheetName val="Results"/>
      <sheetName val="PLGroupings"/>
      <sheetName val="ABSTRACT PHASE-I"/>
      <sheetName val="ABSTRACT-PHASE-II (2)"/>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Basic Rate"/>
      <sheetName val="EQUIP1000"/>
      <sheetName val="ANNEXURE-A"/>
      <sheetName val="02"/>
      <sheetName val="03"/>
      <sheetName val="04"/>
      <sheetName val="05"/>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ow r="1">
          <cell r="B1" t="str">
            <v>BOQ of Burhur - Amarkantak</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ow r="1">
          <cell r="B1" t="str">
            <v>BOQ of Burhur - Amarkantak</v>
          </cell>
        </row>
      </sheetData>
      <sheetData sheetId="269">
        <row r="1">
          <cell r="B1" t="str">
            <v>BOQ of Burhur - Amarkantak</v>
          </cell>
        </row>
      </sheetData>
      <sheetData sheetId="270">
        <row r="1">
          <cell r="B1" t="str">
            <v>BOQ of Burhur - Amarkantak</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ow r="1">
          <cell r="B1" t="str">
            <v>BOQ of Burhur - Amarkantak</v>
          </cell>
        </row>
      </sheetData>
      <sheetData sheetId="310">
        <row r="1">
          <cell r="B1" t="str">
            <v>BOQ of Burhur - Amarkantak</v>
          </cell>
        </row>
      </sheetData>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row r="1">
          <cell r="B1" t="str">
            <v>BOQ of Burhur - Amarkantak</v>
          </cell>
        </row>
      </sheetData>
      <sheetData sheetId="333">
        <row r="1">
          <cell r="B1" t="str">
            <v>BOQ of Burhur - Amarkantak</v>
          </cell>
        </row>
      </sheetData>
      <sheetData sheetId="334"/>
      <sheetData sheetId="335"/>
      <sheetData sheetId="336"/>
      <sheetData sheetId="337"/>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ow r="1">
          <cell r="B1" t="str">
            <v>BOQ of Burhur - Amarkantak</v>
          </cell>
        </row>
      </sheetData>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ow r="1">
          <cell r="B1" t="str">
            <v>BOQ of Burhur - Amarkantak</v>
          </cell>
        </row>
      </sheetData>
      <sheetData sheetId="376">
        <row r="1">
          <cell r="B1" t="str">
            <v>BOQ of Burhur - Amarkantak</v>
          </cell>
        </row>
      </sheetData>
      <sheetData sheetId="377">
        <row r="1">
          <cell r="B1" t="str">
            <v>BOQ of Burhur - Amarkantak</v>
          </cell>
        </row>
      </sheetData>
      <sheetData sheetId="378">
        <row r="1">
          <cell r="B1" t="str">
            <v>BOQ of Burhur - Amarkantak</v>
          </cell>
        </row>
      </sheetData>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 val="oLD bALANCING"/>
      <sheetName val="Sensitivities"/>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B131-Apr"/>
      <sheetName val="Abs PMRL"/>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5.03"/>
      <sheetName val="5.23b"/>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hyperstatic-3"/>
      <sheetName val="DPR"/>
      <sheetName val="Lists"/>
      <sheetName val="UNP-NCW "/>
      <sheetName val="ETC Plant Cost"/>
      <sheetName val="CABLE DATA"/>
      <sheetName val="Quantity"/>
      <sheetName val="KP_List"/>
      <sheetName val="Recon-Coal"/>
      <sheetName val="Tree Cutting "/>
      <sheetName val="project information"/>
      <sheetName val="77S(O)"/>
      <sheetName val="BOQ_(2)"/>
      <sheetName val="Intro"/>
      <sheetName val="FORM7"/>
      <sheetName val="ANAL"/>
      <sheetName val="판매46"/>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Sheet1"/>
      <sheetName val="SPT vs PHI"/>
      <sheetName val="TURNOVER APR.SEP. &amp; OCT.MAR09"/>
      <sheetName val="TURNOVER - 0607 to 08-09"/>
      <sheetName val="_pcSlicerSheet1"/>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Summary"/>
      <sheetName val="BHANDUP"/>
      <sheetName val="PLAN_FEB97"/>
      <sheetName val="Headcount"/>
      <sheetName val="Assumptions"/>
      <sheetName val="FY01 Model"/>
      <sheetName val="3차설계"/>
      <sheetName val="CERTIFICATE"/>
      <sheetName val="(Do not dele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Data"/>
      <sheetName val="Cables"/>
      <sheetName val="Live"/>
      <sheetName val="secInter"/>
      <sheetName val="Prestress Loss"/>
      <sheetName val="secSpan"/>
      <sheetName val="secSup"/>
      <sheetName val="discounts_XP140"/>
      <sheetName val="Abs PMRL"/>
      <sheetName val="Setup Variables"/>
      <sheetName val="RCC,Ret. Wall"/>
      <sheetName val="Inc.St.-Link"/>
      <sheetName val="Analy"/>
      <sheetName val="procurement"/>
      <sheetName val="DETAILED  BOQ"/>
      <sheetName val="Variables"/>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4 Annex 1 Basic rate"/>
      <sheetName val="Analysis"/>
      <sheetName val="Cost of O &amp; O"/>
      <sheetName val="Rates Basic"/>
      <sheetName val="GN-ST-10"/>
      <sheetName val="PRECAST lightconc-II"/>
      <sheetName val="LABOUR RATE"/>
      <sheetName val="Material Rate"/>
      <sheetName val="Uls"/>
      <sheetName val="Detail In Door Stad"/>
      <sheetName val="Balancesheet"/>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288-1"/>
      <sheetName val="#REF"/>
      <sheetName val="BOQ Distribution"/>
      <sheetName val="01"/>
      <sheetName val="07"/>
      <sheetName val="02"/>
      <sheetName val="03"/>
      <sheetName val="04"/>
      <sheetName val="Assmpns"/>
      <sheetName val="S1BOQ"/>
      <sheetName val="Schedule"/>
      <sheetName val="number"/>
      <sheetName val="TB"/>
      <sheetName val="train cash"/>
      <sheetName val="VCH-SLC"/>
      <sheetName val="선수금"/>
      <sheetName val="Results"/>
      <sheetName val="PLGroupings"/>
      <sheetName val="RA-markate"/>
      <sheetName val="Staff Forecast spread"/>
      <sheetName val="Other"/>
      <sheetName val="St.co.91.5lvl"/>
      <sheetName val="目录"/>
      <sheetName val="cubes_M20"/>
      <sheetName val="Sch No. 1 - Building Works"/>
      <sheetName val="Sheet3"/>
      <sheetName val="Data sheet"/>
      <sheetName val="Per Unit"/>
      <sheetName val="Scope Reconciliation"/>
      <sheetName val="Supplier"/>
      <sheetName val=" "/>
      <sheetName val="exp-ded-jan' 06"/>
      <sheetName val="Performance Report"/>
      <sheetName val="Other assumptions"/>
      <sheetName val="Formulas"/>
      <sheetName val="Input"/>
      <sheetName val="Approved MTD Proj #'s"/>
      <sheetName val="Component Pricing, Costs"/>
      <sheetName val="Site Dev BOQ"/>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Rate"/>
      <sheetName val="17"/>
      <sheetName val="Flanged Beams"/>
      <sheetName val="Rectangular Beam"/>
      <sheetName val="Bituminous"/>
      <sheetName val="s"/>
      <sheetName val="P-Ins &amp; Bonds"/>
      <sheetName val="NLD - Assum"/>
      <sheetName val="Capex-fixed"/>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key dates"/>
      <sheetName val="Actuals"/>
      <sheetName val="INPUT SHEET"/>
      <sheetName val="A.O.R r1Str"/>
      <sheetName val="A.O.R r1"/>
      <sheetName val="A.O.R (2)"/>
      <sheetName val="Debit_Transit"/>
      <sheetName val="Inventory"/>
      <sheetName val="Staff Acco."/>
      <sheetName val="BASIC"/>
      <sheetName val="Bechtel Norms"/>
      <sheetName val="Labour productivity"/>
      <sheetName val="Fill this out first..."/>
      <sheetName val="INDIGINEOUS ITEMS "/>
      <sheetName val="Pur"/>
      <sheetName val="Item- Compact"/>
      <sheetName val="Labour"/>
      <sheetName val="환율"/>
      <sheetName val="DOOR-WIND"/>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Material Rates"/>
      <sheetName val="Base Rates derivation "/>
      <sheetName val="Glazing "/>
      <sheetName val="Road Ana"/>
      <sheetName val="HVAC"/>
      <sheetName val="MASONARY "/>
      <sheetName val="Mat_Cost"/>
      <sheetName val="dBase"/>
      <sheetName val="monitoring-breakup Feb02"/>
      <sheetName val="Enquire"/>
      <sheetName val="Balance sheet"/>
      <sheetName val="DATA_PILE_BG"/>
      <sheetName val="DATA_PCC"/>
      <sheetName val="DATA_PILECAP"/>
      <sheetName val="DATA_PILE_RT2"/>
      <sheetName val="DATA_PILE_RT1 "/>
      <sheetName val="DATA_PILE _SM"/>
      <sheetName val="leads"/>
      <sheetName val="proctor"/>
      <sheetName val="LTG-STG"/>
      <sheetName val="sheet2"/>
      <sheetName val="Materials Cost(PCC)"/>
      <sheetName val="Khalifa Parkf"/>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 val="Major Material - Unit"/>
      <sheetName val="Labour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 val="Config"/>
      <sheetName val="SITE OVERHEADS"/>
      <sheetName val="Detail 1A"/>
      <sheetName val="Ra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Report"/>
      <sheetName val="doq"/>
      <sheetName val="budge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LEGEND"/>
      <sheetName val="Cut Fill"/>
      <sheetName val="Maintenance"/>
      <sheetName val="Population"/>
      <sheetName val="Proforma B"/>
      <sheetName val="Traffic"/>
      <sheetName val="Tree_Enu"/>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Back_Cal_for OMC"/>
      <sheetName val="P-Ins &amp; Bonds"/>
      <sheetName val="INTSHEET"/>
      <sheetName val="INTSHEET3"/>
      <sheetName val="Manpower"/>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Budget Template 08-09 (R&amp;B) rev"/>
      <sheetName val="COMI-M02"/>
      <sheetName val="海外WORK"/>
      <sheetName val="COMPANY"/>
      <sheetName val="Rates Basic"/>
      <sheetName val="Sheet1"/>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refreshError="1"/>
      <sheetData sheetId="331" refreshError="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ANAL"/>
      <sheetName val="VARIABLE"/>
      <sheetName val="BOQ (2)"/>
      <sheetName val="SOR"/>
      <sheetName val="ANNEXURE-A"/>
      <sheetName val="Basicrates"/>
      <sheetName val="BHANDUP"/>
      <sheetName val="Plaster Abs"/>
      <sheetName val="det_est"/>
      <sheetName val="I-CO"/>
      <sheetName val="Material "/>
      <sheetName val="Labour &amp; Plant"/>
      <sheetName val="Materials "/>
      <sheetName val="INDIGINEOUS ITEMS "/>
      <sheetName val="Mix Design"/>
      <sheetName val="Summary"/>
      <sheetName val="Diesel Analysis"/>
      <sheetName val="BOQ-Roadworks"/>
      <sheetName val="Trail"/>
      <sheetName val="MIS P&amp;L"/>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Elect_"/>
      <sheetName val="BOQ_(2)"/>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SPT vs PHI"/>
      <sheetName val="A.O.R."/>
      <sheetName val="Dayworks Bill"/>
      <sheetName val="Bills of Quantities"/>
      <sheetName val="aoc-1"/>
      <sheetName val="aoc-10"/>
      <sheetName val="aoc-11"/>
      <sheetName val="aoc-2"/>
      <sheetName val="aoc-3"/>
      <sheetName val="aoc-4"/>
      <sheetName val="aoc-7"/>
      <sheetName val="aoc-8"/>
      <sheetName val="aoc-9"/>
      <sheetName val="8 Road appar "/>
      <sheetName val="6 A Mn bridges"/>
      <sheetName val="Index"/>
      <sheetName val="Measurements"/>
      <sheetName val="Tables"/>
      <sheetName val="Flooring"/>
      <sheetName val="Ceilings"/>
      <sheetName val="ACAD Finishes"/>
      <sheetName val="Site Details"/>
      <sheetName val="Chair"/>
      <sheetName val="Site Area Statement"/>
      <sheetName val="Doors"/>
      <sheetName val="Estimate"/>
      <sheetName val="11-hsd"/>
      <sheetName val="13-septic"/>
      <sheetName val="7-ug"/>
      <sheetName val="2-utility"/>
      <sheetName val="18-misc"/>
      <sheetName val="5-pipe"/>
      <sheetName val="PA Aug"/>
      <sheetName val="PA Sept"/>
      <sheetName val="SC Cost FEB 03"/>
      <sheetName val="LTG-STG"/>
      <sheetName val="ncp"/>
      <sheetName val="RATE COMPILATION"/>
      <sheetName val="ABSTRACT"/>
      <sheetName val="UNP-NCW "/>
      <sheetName val="FORM7"/>
      <sheetName val="Timesheet"/>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A"/>
      <sheetName val="Business Centre-12 mths Revised"/>
      <sheetName val="BBHS RAW Balance Sheet"/>
      <sheetName val="basdat"/>
      <sheetName val="Cash Flow-WSL Base Fcst"/>
      <sheetName val="working"/>
      <sheetName val="Evaluate"/>
      <sheetName val="maing1"/>
      <sheetName val="B2.MB_Deck"/>
      <sheetName val="BM_SF"/>
      <sheetName val="R.A."/>
      <sheetName val="LOCAL RATES"/>
      <sheetName val="Elect_1"/>
      <sheetName val="BOQ_(2)1"/>
      <sheetName val="INDIGINEOUS_ITEMS_"/>
      <sheetName val="Material_"/>
      <sheetName val="Labour_&amp;_Plant"/>
      <sheetName val="Materials_"/>
      <sheetName val="Materials_Cost"/>
      <sheetName val="Lead_Statement"/>
      <sheetName val="Plaster_Abs"/>
      <sheetName val="Rate_Analysis"/>
      <sheetName val="DETAILED__BOQ"/>
      <sheetName val="MIS_P&amp;L"/>
      <sheetName val="Mix_Design1"/>
      <sheetName val="SPT_vs_PHI"/>
      <sheetName val="PA_Aug"/>
      <sheetName val="PA_Sept"/>
      <sheetName val="Diesel_Analysis"/>
      <sheetName val="8_Road_appar_"/>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Materials_Cost(PCC)"/>
      <sheetName val="A_O_R_"/>
      <sheetName val="Dayworks_Bill"/>
      <sheetName val="Bills_of_Quantities"/>
      <sheetName val="Cal(6_3_2)_GSB-T"/>
      <sheetName val="Cal(6_3_1)_GSB-1(Jn_)_DDA"/>
      <sheetName val="Cal(6_2_2)_(b)EMB-T"/>
      <sheetName val="Cal(6_3_3)_WMM-T"/>
      <sheetName val="Cal(6_2_4)_SG-T"/>
      <sheetName val="Anl"/>
      <sheetName val="Lead"/>
      <sheetName val="M-Book for Conc"/>
      <sheetName val="M-Book for FW"/>
      <sheetName val="Voucher"/>
      <sheetName val="Cal"/>
      <sheetName val="MWC 1 - Cash Flow"/>
      <sheetName val="1"/>
      <sheetName val="4"/>
      <sheetName val="2"/>
      <sheetName val="3"/>
      <sheetName val="CC M-15 in pcc"/>
      <sheetName val="S1BOQ"/>
      <sheetName val="SC_Cost_FEB_03"/>
      <sheetName val="Fee Rate Summary"/>
      <sheetName val="Sensitivities"/>
      <sheetName val="col-reinft1"/>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GEN"/>
      <sheetName val="SKMD  32"/>
      <sheetName val="BITUMEN"/>
      <sheetName val="DIR USED ITEMS"/>
      <sheetName val="5"/>
      <sheetName val="6"/>
      <sheetName val="7"/>
      <sheetName val="9"/>
      <sheetName val="10"/>
      <sheetName val="11"/>
      <sheetName val="13"/>
      <sheetName val="14"/>
      <sheetName val="15"/>
      <sheetName val="16"/>
      <sheetName val="12.8 I (M-40)"/>
      <sheetName val="FOO2 FOOTING"/>
      <sheetName val="Analysis"/>
      <sheetName val="3. GSB-WMM-SHLD"/>
      <sheetName val="Design"/>
      <sheetName val="girder"/>
      <sheetName val="Rocke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efreshError="1"/>
      <sheetData sheetId="1" refreshError="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Confirm order"/>
      <sheetName val="Form"/>
      <sheetName val="BOQ-1"/>
      <sheetName val="AoR Finishing"/>
      <sheetName val="Factor_Sheet"/>
      <sheetName val="Factors"/>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05"/>
      <sheetName val="Analysis"/>
      <sheetName val="loadcal"/>
      <sheetName val="gen"/>
      <sheetName val="REL"/>
      <sheetName val="COLUMN"/>
      <sheetName val="ANAL"/>
      <sheetName val="ANNEXURE-A"/>
      <sheetName val="Mix Design"/>
      <sheetName val="PROCTOR"/>
      <sheetName val="concrete"/>
      <sheetName val="Steel-Circular"/>
      <sheetName val="Rate Analysis"/>
      <sheetName val="Electrical"/>
      <sheetName val="Cal"/>
      <sheetName val="Data"/>
      <sheetName val="Voucher"/>
      <sheetName val="Intro"/>
      <sheetName val="strand"/>
      <sheetName val="Comparative"/>
      <sheetName val="Quotation"/>
      <sheetName val="sqn_ldr_3 Unit_2_"/>
      <sheetName val="girder"/>
      <sheetName val="OHT_Abs"/>
      <sheetName val="Retainingwall_f"/>
      <sheetName val="Materials Cost"/>
      <sheetName val="basic-data"/>
      <sheetName val="mem-property"/>
      <sheetName val="Back_Cal_for OMC"/>
      <sheetName val="horizontal"/>
      <sheetName val="Site Dev BOQ"/>
      <sheetName val="INPUT SHEET"/>
      <sheetName val="Basement Budget"/>
      <sheetName val="Extra Item"/>
      <sheetName val="RES-PLANNING"/>
      <sheetName val="Lead"/>
      <sheetName val="Break up Sheet"/>
      <sheetName val="Headings"/>
      <sheetName val="Sheet2 (2)"/>
      <sheetName val="Summary"/>
      <sheetName val="Basicrates"/>
      <sheetName val="entitlements"/>
      <sheetName val="Material_"/>
      <sheetName val="Labour___Plant"/>
      <sheetName val="Labour_&amp;_Plant"/>
      <sheetName val="_Analysis"/>
      <sheetName val="BOQ_"/>
      <sheetName val="Priced_DWR_"/>
      <sheetName val="_AnalysisPCC"/>
      <sheetName val="_AnalysisNH"/>
      <sheetName val="Mix_Design"/>
      <sheetName val="Rate_Analysis"/>
      <sheetName val="Site_Dev_BOQ"/>
      <sheetName val="INPUT_SHEET"/>
      <sheetName val="Basement_Budget"/>
      <sheetName val="Extra_Item"/>
      <sheetName val="Break_up_Sheet"/>
      <sheetName val="BOQ-Part1"/>
      <sheetName val="Detail"/>
      <sheetName val="CFForecast detail"/>
      <sheetName val="Pay_Sep06"/>
      <sheetName val="IO LIST"/>
      <sheetName val="Fill this out first..."/>
      <sheetName val="Formula"/>
      <sheetName val="sq ftg detail"/>
      <sheetName val="lookup"/>
      <sheetName val="Hotel Info Input"/>
      <sheetName val="MAIN"/>
      <sheetName val="9.Major Bridge"/>
      <sheetName val="8. ROB"/>
      <sheetName val="10.Minor Structure"/>
      <sheetName val="7. FLYOVER"/>
      <sheetName val="ABSTRACT"/>
      <sheetName val="2. Earthwork"/>
      <sheetName val="Debit_Transit"/>
      <sheetName val="master"/>
      <sheetName val="Rates Basic"/>
      <sheetName val="Evaluate"/>
      <sheetName val="Material"/>
      <sheetName val="Labour"/>
      <sheetName val="Plant &amp;  Machinery"/>
      <sheetName val="CrRajWMM"/>
      <sheetName val="Sheet4"/>
      <sheetName val="RMC_Debit_Panjar_MB"/>
      <sheetName val="RMC_Debit"/>
      <sheetName val="2.2"/>
      <sheetName val="Details_RMC"/>
      <sheetName val="Non debit-RMC"/>
      <sheetName val="Materials "/>
      <sheetName val="MAchinery(R1)"/>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Vehicles"/>
      <sheetName val="Basic Resources"/>
      <sheetName val="factors"/>
      <sheetName val="PROG_DATA"/>
      <sheetName val="Approved MTD Proj #'s"/>
      <sheetName val="ABB"/>
      <sheetName val="Estimate"/>
      <sheetName val="Basic Rates"/>
      <sheetName val="maingirder"/>
      <sheetName val="220 17.6 BS "/>
      <sheetName val="Annex"/>
      <sheetName val="RATE COMPILATION"/>
      <sheetName val="Debit_RMC"/>
      <sheetName val="Rocker"/>
      <sheetName val="1.Civil-RA"/>
      <sheetName val="mem_property"/>
      <sheetName val="basic_data"/>
      <sheetName val="conc-foot-gradeslab"/>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PLAN_FEB97"/>
      <sheetName val="發包單價差-車站組鋼筋"/>
      <sheetName val="SPT vs PHI"/>
      <sheetName val="27+741(1x12)"/>
      <sheetName val="Materials Cost(PCC)"/>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자바라1"/>
      <sheetName val="#REF"/>
      <sheetName val="해외 연수비용 계산-삭제"/>
      <sheetName val="BOQ_M5"/>
      <sheetName val="해외 기술훈련비 (합계)"/>
      <sheetName val="Labour_&amp;_Plant4"/>
      <sheetName val="Material_4"/>
      <sheetName val="_Analysis4"/>
      <sheetName val="BOQ_4"/>
      <sheetName val="Priced_DWR_4"/>
      <sheetName val="_AnalysisPCC4"/>
      <sheetName val="_AnalysisNH4"/>
      <sheetName val="Labour___Plant4"/>
      <sheetName val="Basis"/>
      <sheetName val="Config"/>
      <sheetName val="Mix_Design2"/>
      <sheetName val="Rate_Analysis2"/>
      <sheetName val="Back_Cal_for_OMC1"/>
      <sheetName val="Site_Dev_BOQ1"/>
      <sheetName val="INPUT_SHEET1"/>
      <sheetName val="Basement_Budget1"/>
      <sheetName val="Extra_Item1"/>
      <sheetName val="Break_up_Sheet1"/>
      <sheetName val="Sheet2_(2)1"/>
      <sheetName val="LIFE_&amp;_REP_PROVN1"/>
      <sheetName val="O&amp;M_CREW1"/>
      <sheetName val="Rates_Basic1"/>
      <sheetName val="Plant_&amp;__Machinery1"/>
      <sheetName val="2_21"/>
      <sheetName val="RATE_COMPILATION1"/>
      <sheetName val="Non_debit-RMC1"/>
      <sheetName val="9_Major_Bridge1"/>
      <sheetName val="8__ROB1"/>
      <sheetName val="10_Minor_Structure1"/>
      <sheetName val="7__FLYOVER1"/>
      <sheetName val="2__Earthwork1"/>
      <sheetName val="220_17_6_BS_1"/>
      <sheetName val="Mix_Design1"/>
      <sheetName val="Rate_Analysis1"/>
      <sheetName val="Back_Cal_for_OMC"/>
      <sheetName val="Sheet2_(2)"/>
      <sheetName val="Rates_Basic"/>
      <sheetName val="Plant_&amp;__Machinery"/>
      <sheetName val="2_2"/>
      <sheetName val="RATE_COMPILATION"/>
      <sheetName val="Non_debit-RMC"/>
      <sheetName val="9_Major_Bridge"/>
      <sheetName val="8__ROB"/>
      <sheetName val="10_Minor_Structure"/>
      <sheetName val="7__FLYOVER"/>
      <sheetName val="2__Earthwork"/>
      <sheetName val="LIFE_&amp;_REP_PROVN"/>
      <sheetName val="O&amp;M_CREW"/>
      <sheetName val="220_17_6_BS_"/>
      <sheetName val="sqn_ldr_3_Unit_2_"/>
      <sheetName val="Materials_Cost"/>
      <sheetName val="1_Civil-RA"/>
      <sheetName val="DATA-DEP_(13-17)"/>
      <sheetName val="DATA-GCC(25-34_7)"/>
      <sheetName val="St_-Con(0-17)"/>
      <sheetName val="St_-Con_(17-34)"/>
      <sheetName val="Materials_"/>
      <sheetName val="2_civil-RA"/>
      <sheetName val="CFForecast_detail"/>
      <sheetName val="IO_LIST"/>
      <sheetName val="Fill_this_out_first___"/>
      <sheetName val="sq_ftg_detail"/>
      <sheetName val="Hotel_Info_Input"/>
      <sheetName val="Basic_Resources"/>
      <sheetName val="Approved_MTD_Proj_#'s"/>
      <sheetName val="Basic_Rates"/>
      <sheetName val="JCR_TOP(ITEM)-KTRP"/>
      <sheetName val="precast_RC_element"/>
      <sheetName val="Cost_of_O_&amp;_O"/>
      <sheetName val="Lead_Statement"/>
      <sheetName val="Final_Basic_rate"/>
      <sheetName val="LOCAL_RATES"/>
      <sheetName val="Diesel_Analysis"/>
      <sheetName val="Dayworks_Bill"/>
      <sheetName val="Bills_of_Quantities"/>
      <sheetName val="SPT_vs_PHI"/>
      <sheetName val="Sqn-Abs(G+6)_"/>
      <sheetName val="WO-Abs_(G+2)_6_DUs"/>
      <sheetName val="Air-Abs(G+6)_23_DUs"/>
      <sheetName val="Site_Dev_BOQ2"/>
      <sheetName val="INPUT_SHEET2"/>
      <sheetName val="Basement_Budget2"/>
      <sheetName val="Extra_Item2"/>
      <sheetName val="Break_up_Sheet2"/>
      <sheetName val="sqn_ldr_3_Unit_2_1"/>
      <sheetName val="Materials_Cost1"/>
      <sheetName val="1_Civil-RA1"/>
      <sheetName val="DATA-DEP_(13-17)1"/>
      <sheetName val="DATA-GCC(25-34_7)1"/>
      <sheetName val="St_-Con(0-17)1"/>
      <sheetName val="St_-Con_(17-34)1"/>
      <sheetName val="Materials_1"/>
      <sheetName val="2_civil-RA1"/>
      <sheetName val="CFForecast_detail1"/>
      <sheetName val="IO_LIST1"/>
      <sheetName val="Fill_this_out_first___1"/>
      <sheetName val="sq_ftg_detail1"/>
      <sheetName val="Hotel_Info_Input1"/>
      <sheetName val="Basic_Resources1"/>
      <sheetName val="Approved_MTD_Proj_#'s1"/>
      <sheetName val="Basic_Rates1"/>
      <sheetName val="precast_RC_element1"/>
      <sheetName val="JCR_TOP(ITEM)-KTRP1"/>
      <sheetName val="Lead_Statement1"/>
      <sheetName val="Cost_of_O_&amp;_O1"/>
      <sheetName val="Mix_Design3"/>
      <sheetName val="Rate_Analysis3"/>
      <sheetName val="Back_Cal_for_OMC2"/>
      <sheetName val="Site_Dev_BOQ3"/>
      <sheetName val="INPUT_SHEET3"/>
      <sheetName val="Basement_Budget3"/>
      <sheetName val="Extra_Item3"/>
      <sheetName val="Break_up_Sheet3"/>
      <sheetName val="Sheet2_(2)2"/>
      <sheetName val="Rates_Basic2"/>
      <sheetName val="Plant_&amp;__Machinery2"/>
      <sheetName val="2_22"/>
      <sheetName val="LIFE_&amp;_REP_PROVN2"/>
      <sheetName val="O&amp;M_CREW2"/>
      <sheetName val="RATE_COMPILATION2"/>
      <sheetName val="Non_debit-RMC2"/>
      <sheetName val="9_Major_Bridge2"/>
      <sheetName val="8__ROB2"/>
      <sheetName val="10_Minor_Structure2"/>
      <sheetName val="7__FLYOVER2"/>
      <sheetName val="2__Earthwork2"/>
      <sheetName val="220_17_6_BS_2"/>
      <sheetName val="sqn_ldr_3_Unit_2_2"/>
      <sheetName val="Materials_Cost2"/>
      <sheetName val="1_Civil-RA2"/>
      <sheetName val="DATA-DEP_(13-17)2"/>
      <sheetName val="DATA-GCC(25-34_7)2"/>
      <sheetName val="St_-Con(0-17)2"/>
      <sheetName val="St_-Con_(17-34)2"/>
      <sheetName val="Materials_2"/>
      <sheetName val="2_civil-RA2"/>
      <sheetName val="CFForecast_detail2"/>
      <sheetName val="IO_LIST2"/>
      <sheetName val="Fill_this_out_first___2"/>
      <sheetName val="sq_ftg_detail2"/>
      <sheetName val="Hotel_Info_Input2"/>
      <sheetName val="Basic_Resources2"/>
      <sheetName val="Approved_MTD_Proj_#'s2"/>
      <sheetName val="Basic_Rates2"/>
      <sheetName val="JCR_TOP(ITEM)-KTRP2"/>
      <sheetName val="precast_RC_element2"/>
      <sheetName val="Cost_of_O_&amp;_O2"/>
      <sheetName val="Lead_Statement2"/>
      <sheetName val="Final_Basic_rate1"/>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Final_Basic_rate2"/>
      <sheetName val="LOCAL_RATES1"/>
      <sheetName val="Diesel_Analysis1"/>
      <sheetName val="Dayworks_Bill1"/>
      <sheetName val="Bills_of_Quantities1"/>
      <sheetName val="SPT_vs_PHI1"/>
      <sheetName val="Sqn-Abs(G+6)_1"/>
      <sheetName val="WO-Abs_(G+2)_6_DUs1"/>
      <sheetName val="Air-Abs(G+6)_23_DUs1"/>
      <sheetName val="ENCL9"/>
      <sheetName val="ENCL10-C"/>
      <sheetName val="app2"/>
      <sheetName val="STR Span"/>
      <sheetName val="TCS"/>
      <sheetName val="Structure"/>
      <sheetName val="TCS-Without Taper"/>
      <sheetName val="TCS Final"/>
      <sheetName val="SR"/>
      <sheetName val="Levels"/>
      <sheetName val="Revised Levels"/>
      <sheetName val="abst-of -cost"/>
      <sheetName val="basdat-f"/>
      <sheetName val="Monthly Turnover (Final)"/>
      <sheetName val="Monthly Programme"/>
      <sheetName val="3. GSB-WMM-SHLD"/>
      <sheetName val="SOR"/>
      <sheetName val="B2.MB_Deck"/>
      <sheetName val="BATCHING PLANT PRO"/>
      <sheetName val="P-Ins &amp; Bonds"/>
      <sheetName val="Qty_SR1"/>
      <sheetName val="EW_SR1"/>
      <sheetName val="Qty_SR"/>
      <sheetName val="EW_SR"/>
      <sheetName val="LOCAL_RATES2"/>
      <sheetName val="Diesel_Analysis2"/>
      <sheetName val="Qty_SR2"/>
      <sheetName val="EW_SR2"/>
      <sheetName val="UNP-NCW "/>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工地管理費"/>
      <sheetName val="Steel_Circular"/>
      <sheetName val="doq"/>
      <sheetName val="DATA_PILE_BG"/>
      <sheetName val="DATA_PCC"/>
      <sheetName val="DATA_PILECAP"/>
      <sheetName val="DATA_PILE_RT1 "/>
      <sheetName val="DATA_PILE_RT2"/>
      <sheetName val="DATA_PILE _SM"/>
      <sheetName val="DATA SHEET"/>
      <sheetName val="TBAL9697 -group wise  sdpl"/>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Cul_detail"/>
      <sheetName val="p&amp;m"/>
      <sheetName val="Valves"/>
      <sheetName val="MS Rates"/>
      <sheetName val="EW"/>
      <sheetName val="Design"/>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procurement"/>
      <sheetName val="Cash2"/>
      <sheetName val="Z"/>
      <sheetName val="Clause 9"/>
      <sheetName val="Interest Payment"/>
      <sheetName val="FT-05-02IsoBOM"/>
      <sheetName val="6 A Mn bridges"/>
      <sheetName val="4 Annex 1 Basic rate"/>
      <sheetName val="Improvements"/>
      <sheetName val="MRATES"/>
      <sheetName val="Data validation"/>
      <sheetName val="BOQ Details"/>
      <sheetName val="hyperstatic"/>
      <sheetName val="FORM7"/>
      <sheetName val="Details"/>
      <sheetName val="TASK"/>
      <sheetName val="TASKPRED"/>
      <sheetName val="PROJCOST"/>
      <sheetName val="RSRC"/>
      <sheetName val="TASKRSRC"/>
      <sheetName val="USERDATA"/>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ow r="14">
          <cell r="C14">
            <v>140</v>
          </cell>
        </row>
      </sheetData>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4">
          <cell r="C14">
            <v>140</v>
          </cell>
        </row>
      </sheetData>
      <sheetData sheetId="56">
        <row r="14">
          <cell r="C14">
            <v>140</v>
          </cell>
        </row>
      </sheetData>
      <sheetData sheetId="57">
        <row r="14">
          <cell r="C14">
            <v>140</v>
          </cell>
        </row>
      </sheetData>
      <sheetData sheetId="58">
        <row r="14">
          <cell r="C14">
            <v>140</v>
          </cell>
        </row>
      </sheetData>
      <sheetData sheetId="59">
        <row r="14">
          <cell r="C14">
            <v>140</v>
          </cell>
        </row>
      </sheetData>
      <sheetData sheetId="60">
        <row r="14">
          <cell r="C14">
            <v>140</v>
          </cell>
        </row>
      </sheetData>
      <sheetData sheetId="61">
        <row r="14">
          <cell r="C14">
            <v>140</v>
          </cell>
        </row>
      </sheetData>
      <sheetData sheetId="62">
        <row r="14">
          <cell r="C14">
            <v>140</v>
          </cell>
        </row>
      </sheetData>
      <sheetData sheetId="63">
        <row r="14">
          <cell r="C14">
            <v>140</v>
          </cell>
        </row>
      </sheetData>
      <sheetData sheetId="64">
        <row r="14">
          <cell r="C14">
            <v>140</v>
          </cell>
        </row>
      </sheetData>
      <sheetData sheetId="65">
        <row r="14">
          <cell r="C14">
            <v>140</v>
          </cell>
        </row>
      </sheetData>
      <sheetData sheetId="66">
        <row r="14">
          <cell r="C14">
            <v>140</v>
          </cell>
        </row>
      </sheetData>
      <sheetData sheetId="67">
        <row r="14">
          <cell r="C14">
            <v>140</v>
          </cell>
        </row>
      </sheetData>
      <sheetData sheetId="68">
        <row r="14">
          <cell r="C14">
            <v>140</v>
          </cell>
        </row>
      </sheetData>
      <sheetData sheetId="69">
        <row r="14">
          <cell r="C14">
            <v>140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row r="14">
          <cell r="C14">
            <v>140</v>
          </cell>
        </row>
      </sheetData>
      <sheetData sheetId="213">
        <row r="14">
          <cell r="C14">
            <v>140</v>
          </cell>
        </row>
      </sheetData>
      <sheetData sheetId="214"/>
      <sheetData sheetId="215"/>
      <sheetData sheetId="216">
        <row r="14">
          <cell r="C14">
            <v>140</v>
          </cell>
        </row>
      </sheetData>
      <sheetData sheetId="217">
        <row r="14">
          <cell r="C14">
            <v>140</v>
          </cell>
        </row>
      </sheetData>
      <sheetData sheetId="218">
        <row r="14">
          <cell r="C14">
            <v>140</v>
          </cell>
        </row>
      </sheetData>
      <sheetData sheetId="219"/>
      <sheetData sheetId="220">
        <row r="14">
          <cell r="C14">
            <v>140</v>
          </cell>
        </row>
      </sheetData>
      <sheetData sheetId="221"/>
      <sheetData sheetId="222">
        <row r="14">
          <cell r="C14">
            <v>140</v>
          </cell>
        </row>
      </sheetData>
      <sheetData sheetId="223">
        <row r="14">
          <cell r="C14" t="str">
            <v>PCC M20</v>
          </cell>
        </row>
      </sheetData>
      <sheetData sheetId="224"/>
      <sheetData sheetId="225"/>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14">
          <cell r="C14">
            <v>140</v>
          </cell>
        </row>
      </sheetData>
      <sheetData sheetId="242">
        <row r="14">
          <cell r="C14">
            <v>140</v>
          </cell>
        </row>
      </sheetData>
      <sheetData sheetId="243">
        <row r="14">
          <cell r="C14">
            <v>140</v>
          </cell>
        </row>
      </sheetData>
      <sheetData sheetId="244">
        <row r="14">
          <cell r="C14">
            <v>140</v>
          </cell>
        </row>
      </sheetData>
      <sheetData sheetId="245">
        <row r="14">
          <cell r="C14">
            <v>140</v>
          </cell>
        </row>
      </sheetData>
      <sheetData sheetId="246">
        <row r="14">
          <cell r="C14">
            <v>140</v>
          </cell>
        </row>
      </sheetData>
      <sheetData sheetId="247">
        <row r="14">
          <cell r="C14">
            <v>140</v>
          </cell>
        </row>
      </sheetData>
      <sheetData sheetId="248">
        <row r="14">
          <cell r="C14">
            <v>140</v>
          </cell>
        </row>
      </sheetData>
      <sheetData sheetId="249">
        <row r="14">
          <cell r="C14">
            <v>140</v>
          </cell>
        </row>
      </sheetData>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row r="14">
          <cell r="C14">
            <v>140</v>
          </cell>
        </row>
      </sheetData>
      <sheetData sheetId="256">
        <row r="14">
          <cell r="C14">
            <v>140</v>
          </cell>
        </row>
      </sheetData>
      <sheetData sheetId="257">
        <row r="14">
          <cell r="C14">
            <v>140</v>
          </cell>
        </row>
      </sheetData>
      <sheetData sheetId="258">
        <row r="14">
          <cell r="C14">
            <v>140</v>
          </cell>
        </row>
      </sheetData>
      <sheetData sheetId="259">
        <row r="14">
          <cell r="C14">
            <v>140</v>
          </cell>
        </row>
      </sheetData>
      <sheetData sheetId="260">
        <row r="14">
          <cell r="C14">
            <v>140</v>
          </cell>
        </row>
      </sheetData>
      <sheetData sheetId="261">
        <row r="14">
          <cell r="C14">
            <v>140</v>
          </cell>
        </row>
      </sheetData>
      <sheetData sheetId="262">
        <row r="14">
          <cell r="C14">
            <v>140</v>
          </cell>
        </row>
      </sheetData>
      <sheetData sheetId="263">
        <row r="14">
          <cell r="C14">
            <v>140</v>
          </cell>
        </row>
      </sheetData>
      <sheetData sheetId="264">
        <row r="14">
          <cell r="C14">
            <v>140</v>
          </cell>
        </row>
      </sheetData>
      <sheetData sheetId="265">
        <row r="14">
          <cell r="C14">
            <v>140</v>
          </cell>
        </row>
      </sheetData>
      <sheetData sheetId="266">
        <row r="14">
          <cell r="C14">
            <v>140</v>
          </cell>
        </row>
      </sheetData>
      <sheetData sheetId="267">
        <row r="14">
          <cell r="C14">
            <v>140</v>
          </cell>
        </row>
      </sheetData>
      <sheetData sheetId="268">
        <row r="14">
          <cell r="C14">
            <v>140</v>
          </cell>
        </row>
      </sheetData>
      <sheetData sheetId="269">
        <row r="14">
          <cell r="C14">
            <v>140</v>
          </cell>
        </row>
      </sheetData>
      <sheetData sheetId="270">
        <row r="14">
          <cell r="C14">
            <v>140</v>
          </cell>
        </row>
      </sheetData>
      <sheetData sheetId="271">
        <row r="14">
          <cell r="C14">
            <v>140</v>
          </cell>
        </row>
      </sheetData>
      <sheetData sheetId="272">
        <row r="14">
          <cell r="C14">
            <v>140</v>
          </cell>
        </row>
      </sheetData>
      <sheetData sheetId="273">
        <row r="14">
          <cell r="C14">
            <v>140</v>
          </cell>
        </row>
      </sheetData>
      <sheetData sheetId="274">
        <row r="14">
          <cell r="C14">
            <v>140</v>
          </cell>
        </row>
      </sheetData>
      <sheetData sheetId="275">
        <row r="14">
          <cell r="C14">
            <v>140</v>
          </cell>
        </row>
      </sheetData>
      <sheetData sheetId="276">
        <row r="14">
          <cell r="C14">
            <v>140</v>
          </cell>
        </row>
      </sheetData>
      <sheetData sheetId="277">
        <row r="14">
          <cell r="C14">
            <v>140</v>
          </cell>
        </row>
      </sheetData>
      <sheetData sheetId="278">
        <row r="14">
          <cell r="C14">
            <v>140</v>
          </cell>
        </row>
      </sheetData>
      <sheetData sheetId="279" refreshError="1"/>
      <sheetData sheetId="280" refreshError="1"/>
      <sheetData sheetId="281">
        <row r="14">
          <cell r="C14">
            <v>140</v>
          </cell>
        </row>
      </sheetData>
      <sheetData sheetId="282">
        <row r="14">
          <cell r="C14">
            <v>140</v>
          </cell>
        </row>
      </sheetData>
      <sheetData sheetId="283">
        <row r="14">
          <cell r="C14">
            <v>140</v>
          </cell>
        </row>
      </sheetData>
      <sheetData sheetId="284" refreshError="1"/>
      <sheetData sheetId="285"/>
      <sheetData sheetId="286">
        <row r="30">
          <cell r="G30">
            <v>27.228838927177563</v>
          </cell>
        </row>
      </sheetData>
      <sheetData sheetId="287">
        <row r="14">
          <cell r="C14">
            <v>140</v>
          </cell>
        </row>
      </sheetData>
      <sheetData sheetId="288">
        <row r="14">
          <cell r="C14">
            <v>140</v>
          </cell>
        </row>
      </sheetData>
      <sheetData sheetId="289">
        <row r="14">
          <cell r="C14">
            <v>140</v>
          </cell>
        </row>
      </sheetData>
      <sheetData sheetId="290" refreshError="1"/>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efreshError="1"/>
      <sheetData sheetId="302">
        <row r="14">
          <cell r="C14">
            <v>140</v>
          </cell>
        </row>
      </sheetData>
      <sheetData sheetId="303">
        <row r="14">
          <cell r="C14">
            <v>140</v>
          </cell>
        </row>
      </sheetData>
      <sheetData sheetId="304">
        <row r="14">
          <cell r="C14">
            <v>140</v>
          </cell>
        </row>
      </sheetData>
      <sheetData sheetId="305">
        <row r="14">
          <cell r="C14">
            <v>140</v>
          </cell>
        </row>
      </sheetData>
      <sheetData sheetId="306"/>
      <sheetData sheetId="307"/>
      <sheetData sheetId="308"/>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sheetData sheetId="321"/>
      <sheetData sheetId="322"/>
      <sheetData sheetId="323"/>
      <sheetData sheetId="324">
        <row r="14">
          <cell r="C14">
            <v>140</v>
          </cell>
        </row>
      </sheetData>
      <sheetData sheetId="325">
        <row r="14">
          <cell r="C14">
            <v>140</v>
          </cell>
        </row>
      </sheetData>
      <sheetData sheetId="326">
        <row r="14">
          <cell r="C14">
            <v>140</v>
          </cell>
        </row>
      </sheetData>
      <sheetData sheetId="327">
        <row r="14">
          <cell r="C14">
            <v>140</v>
          </cell>
        </row>
      </sheetData>
      <sheetData sheetId="328">
        <row r="14">
          <cell r="C14">
            <v>140</v>
          </cell>
        </row>
      </sheetData>
      <sheetData sheetId="329">
        <row r="14">
          <cell r="C14">
            <v>140</v>
          </cell>
        </row>
      </sheetData>
      <sheetData sheetId="330">
        <row r="14">
          <cell r="C14">
            <v>140</v>
          </cell>
        </row>
      </sheetData>
      <sheetData sheetId="331">
        <row r="14">
          <cell r="C14">
            <v>140</v>
          </cell>
        </row>
      </sheetData>
      <sheetData sheetId="332">
        <row r="14">
          <cell r="C14">
            <v>140</v>
          </cell>
        </row>
      </sheetData>
      <sheetData sheetId="333">
        <row r="14">
          <cell r="C14">
            <v>140</v>
          </cell>
        </row>
      </sheetData>
      <sheetData sheetId="334"/>
      <sheetData sheetId="335"/>
      <sheetData sheetId="336">
        <row r="14">
          <cell r="C14">
            <v>140</v>
          </cell>
        </row>
      </sheetData>
      <sheetData sheetId="337">
        <row r="14">
          <cell r="C14">
            <v>140</v>
          </cell>
        </row>
      </sheetData>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refreshError="1"/>
      <sheetData sheetId="380" refreshError="1"/>
      <sheetData sheetId="381">
        <row r="14">
          <cell r="C14">
            <v>140</v>
          </cell>
        </row>
      </sheetData>
      <sheetData sheetId="382">
        <row r="14">
          <cell r="C14">
            <v>140</v>
          </cell>
        </row>
      </sheetData>
      <sheetData sheetId="383">
        <row r="14">
          <cell r="C14">
            <v>140</v>
          </cell>
        </row>
      </sheetData>
      <sheetData sheetId="384">
        <row r="14">
          <cell r="C14">
            <v>140</v>
          </cell>
        </row>
      </sheetData>
      <sheetData sheetId="385">
        <row r="14">
          <cell r="C14">
            <v>140</v>
          </cell>
        </row>
      </sheetData>
      <sheetData sheetId="386">
        <row r="14">
          <cell r="C14">
            <v>140</v>
          </cell>
        </row>
      </sheetData>
      <sheetData sheetId="387"/>
      <sheetData sheetId="388">
        <row r="14">
          <cell r="C14">
            <v>140</v>
          </cell>
        </row>
      </sheetData>
      <sheetData sheetId="389">
        <row r="14">
          <cell r="C14">
            <v>140</v>
          </cell>
        </row>
      </sheetData>
      <sheetData sheetId="390"/>
      <sheetData sheetId="391"/>
      <sheetData sheetId="392">
        <row r="14">
          <cell r="C14">
            <v>140</v>
          </cell>
        </row>
      </sheetData>
      <sheetData sheetId="393">
        <row r="14">
          <cell r="C14">
            <v>140</v>
          </cell>
        </row>
      </sheetData>
      <sheetData sheetId="394"/>
      <sheetData sheetId="395"/>
      <sheetData sheetId="396"/>
      <sheetData sheetId="397"/>
      <sheetData sheetId="398"/>
      <sheetData sheetId="399"/>
      <sheetData sheetId="400"/>
      <sheetData sheetId="401">
        <row r="14">
          <cell r="C14">
            <v>140</v>
          </cell>
        </row>
      </sheetData>
      <sheetData sheetId="402">
        <row r="14">
          <cell r="C14">
            <v>140</v>
          </cell>
        </row>
      </sheetData>
      <sheetData sheetId="403">
        <row r="14">
          <cell r="C14">
            <v>140</v>
          </cell>
        </row>
      </sheetData>
      <sheetData sheetId="404">
        <row r="14">
          <cell r="C14">
            <v>140</v>
          </cell>
        </row>
      </sheetData>
      <sheetData sheetId="405">
        <row r="14">
          <cell r="C14">
            <v>140</v>
          </cell>
        </row>
      </sheetData>
      <sheetData sheetId="406">
        <row r="14">
          <cell r="C14">
            <v>140</v>
          </cell>
        </row>
      </sheetData>
      <sheetData sheetId="407">
        <row r="14">
          <cell r="C14">
            <v>140</v>
          </cell>
        </row>
      </sheetData>
      <sheetData sheetId="408"/>
      <sheetData sheetId="409">
        <row r="14">
          <cell r="C14">
            <v>140</v>
          </cell>
        </row>
      </sheetData>
      <sheetData sheetId="410"/>
      <sheetData sheetId="411">
        <row r="14">
          <cell r="C14">
            <v>140</v>
          </cell>
        </row>
      </sheetData>
      <sheetData sheetId="412">
        <row r="14">
          <cell r="C14">
            <v>140</v>
          </cell>
        </row>
      </sheetData>
      <sheetData sheetId="413">
        <row r="14">
          <cell r="C14">
            <v>140</v>
          </cell>
        </row>
      </sheetData>
      <sheetData sheetId="414">
        <row r="14">
          <cell r="C14">
            <v>140</v>
          </cell>
        </row>
      </sheetData>
      <sheetData sheetId="415"/>
      <sheetData sheetId="416">
        <row r="14">
          <cell r="C14">
            <v>140</v>
          </cell>
        </row>
      </sheetData>
      <sheetData sheetId="417">
        <row r="14">
          <cell r="C14">
            <v>140</v>
          </cell>
        </row>
      </sheetData>
      <sheetData sheetId="418">
        <row r="14">
          <cell r="C14">
            <v>140</v>
          </cell>
        </row>
      </sheetData>
      <sheetData sheetId="419"/>
      <sheetData sheetId="420"/>
      <sheetData sheetId="421"/>
      <sheetData sheetId="422"/>
      <sheetData sheetId="423"/>
      <sheetData sheetId="424"/>
      <sheetData sheetId="425" refreshError="1"/>
      <sheetData sheetId="426">
        <row r="14">
          <cell r="C14">
            <v>140</v>
          </cell>
        </row>
      </sheetData>
      <sheetData sheetId="427">
        <row r="14">
          <cell r="C14">
            <v>140</v>
          </cell>
        </row>
      </sheetData>
      <sheetData sheetId="428"/>
      <sheetData sheetId="429"/>
      <sheetData sheetId="430" refreshError="1"/>
      <sheetData sheetId="431" refreshError="1"/>
      <sheetData sheetId="432" refreshError="1"/>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ow r="14">
          <cell r="C14">
            <v>140</v>
          </cell>
        </row>
      </sheetData>
      <sheetData sheetId="448">
        <row r="14">
          <cell r="C14">
            <v>140</v>
          </cell>
        </row>
      </sheetData>
      <sheetData sheetId="449"/>
      <sheetData sheetId="450">
        <row r="14">
          <cell r="C14">
            <v>140</v>
          </cell>
        </row>
      </sheetData>
      <sheetData sheetId="451">
        <row r="14">
          <cell r="C14">
            <v>140</v>
          </cell>
        </row>
      </sheetData>
      <sheetData sheetId="452" refreshError="1"/>
      <sheetData sheetId="453" refreshError="1"/>
      <sheetData sheetId="454">
        <row r="14">
          <cell r="C14">
            <v>140</v>
          </cell>
        </row>
      </sheetData>
      <sheetData sheetId="455">
        <row r="14">
          <cell r="C14">
            <v>140</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ow r="14">
          <cell r="C14">
            <v>140</v>
          </cell>
        </row>
      </sheetData>
      <sheetData sheetId="464">
        <row r="14">
          <cell r="C14">
            <v>140</v>
          </cell>
        </row>
      </sheetData>
      <sheetData sheetId="465">
        <row r="14">
          <cell r="C14">
            <v>140</v>
          </cell>
        </row>
      </sheetData>
      <sheetData sheetId="466">
        <row r="14">
          <cell r="C14">
            <v>140</v>
          </cell>
        </row>
      </sheetData>
      <sheetData sheetId="467">
        <row r="14">
          <cell r="C14">
            <v>140</v>
          </cell>
        </row>
      </sheetData>
      <sheetData sheetId="468">
        <row r="14">
          <cell r="C14">
            <v>140</v>
          </cell>
        </row>
      </sheetData>
      <sheetData sheetId="469">
        <row r="14">
          <cell r="C14">
            <v>140</v>
          </cell>
        </row>
      </sheetData>
      <sheetData sheetId="470">
        <row r="14">
          <cell r="C14">
            <v>140</v>
          </cell>
        </row>
      </sheetData>
      <sheetData sheetId="471">
        <row r="14">
          <cell r="C14">
            <v>140</v>
          </cell>
        </row>
      </sheetData>
      <sheetData sheetId="472">
        <row r="14">
          <cell r="C14">
            <v>140</v>
          </cell>
        </row>
      </sheetData>
      <sheetData sheetId="473">
        <row r="14">
          <cell r="C14">
            <v>140</v>
          </cell>
        </row>
      </sheetData>
      <sheetData sheetId="474">
        <row r="14">
          <cell r="C14">
            <v>140</v>
          </cell>
        </row>
      </sheetData>
      <sheetData sheetId="475">
        <row r="14">
          <cell r="C14">
            <v>140</v>
          </cell>
        </row>
      </sheetData>
      <sheetData sheetId="476">
        <row r="14">
          <cell r="C14">
            <v>140</v>
          </cell>
        </row>
      </sheetData>
      <sheetData sheetId="477"/>
      <sheetData sheetId="478"/>
      <sheetData sheetId="479"/>
      <sheetData sheetId="480">
        <row r="14">
          <cell r="C14">
            <v>140</v>
          </cell>
        </row>
      </sheetData>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14">
          <cell r="C14">
            <v>140</v>
          </cell>
        </row>
      </sheetData>
      <sheetData sheetId="490">
        <row r="14">
          <cell r="C14">
            <v>140</v>
          </cell>
        </row>
      </sheetData>
      <sheetData sheetId="491"/>
      <sheetData sheetId="492"/>
      <sheetData sheetId="493"/>
      <sheetData sheetId="494">
        <row r="14">
          <cell r="C14">
            <v>140</v>
          </cell>
        </row>
      </sheetData>
      <sheetData sheetId="495">
        <row r="14">
          <cell r="C14">
            <v>140</v>
          </cell>
        </row>
      </sheetData>
      <sheetData sheetId="496"/>
      <sheetData sheetId="497">
        <row r="14">
          <cell r="C14">
            <v>140</v>
          </cell>
        </row>
      </sheetData>
      <sheetData sheetId="498"/>
      <sheetData sheetId="499">
        <row r="14">
          <cell r="C14">
            <v>140</v>
          </cell>
        </row>
      </sheetData>
      <sheetData sheetId="500">
        <row r="14">
          <cell r="C14" t="str">
            <v>PCC M20</v>
          </cell>
        </row>
      </sheetData>
      <sheetData sheetId="501"/>
      <sheetData sheetId="502"/>
      <sheetData sheetId="503"/>
      <sheetData sheetId="504">
        <row r="14">
          <cell r="C14">
            <v>140</v>
          </cell>
        </row>
      </sheetData>
      <sheetData sheetId="505">
        <row r="14">
          <cell r="C14">
            <v>140</v>
          </cell>
        </row>
      </sheetData>
      <sheetData sheetId="506"/>
      <sheetData sheetId="507"/>
      <sheetData sheetId="508">
        <row r="14">
          <cell r="C14">
            <v>140</v>
          </cell>
        </row>
      </sheetData>
      <sheetData sheetId="509">
        <row r="14">
          <cell r="C14">
            <v>140</v>
          </cell>
        </row>
      </sheetData>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v>0</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122"/>
  <sheetViews>
    <sheetView topLeftCell="A10" zoomScale="85" zoomScaleNormal="85" workbookViewId="0">
      <selection activeCell="A87" sqref="A87:XFD91"/>
    </sheetView>
  </sheetViews>
  <sheetFormatPr defaultColWidth="9.109375" defaultRowHeight="14.4" x14ac:dyDescent="0.3"/>
  <cols>
    <col min="1" max="1" width="9.109375" style="13"/>
    <col min="2" max="2" width="35.6640625" style="13" bestFit="1" customWidth="1"/>
    <col min="3" max="3" width="11.33203125" style="13" customWidth="1"/>
    <col min="4" max="4" width="11.33203125" style="13" bestFit="1" customWidth="1"/>
    <col min="5" max="5" width="13.6640625" style="13" customWidth="1"/>
    <col min="6" max="6" width="9.109375" style="13"/>
    <col min="7" max="7" width="13.109375" style="13" customWidth="1"/>
    <col min="8" max="8" width="11" style="13" bestFit="1" customWidth="1"/>
    <col min="9" max="12" width="9.109375" style="13"/>
    <col min="13" max="13" width="9.88671875" style="13" bestFit="1" customWidth="1"/>
    <col min="14" max="14" width="10.33203125" style="13" bestFit="1" customWidth="1"/>
    <col min="15" max="16" width="9.109375" style="13"/>
    <col min="17" max="17" width="10.5546875" style="13" customWidth="1"/>
    <col min="18" max="16384" width="9.109375" style="13"/>
  </cols>
  <sheetData>
    <row r="2" spans="2:17" x14ac:dyDescent="0.3">
      <c r="B2" s="13" t="s">
        <v>29</v>
      </c>
      <c r="E2" s="60" t="s">
        <v>31</v>
      </c>
    </row>
    <row r="3" spans="2:17" x14ac:dyDescent="0.3">
      <c r="B3" s="13" t="s">
        <v>355</v>
      </c>
      <c r="E3" s="16">
        <v>135.85</v>
      </c>
      <c r="F3" s="13" t="s">
        <v>90</v>
      </c>
    </row>
    <row r="4" spans="2:17" x14ac:dyDescent="0.3">
      <c r="B4" s="13" t="s">
        <v>30</v>
      </c>
      <c r="E4" s="13" t="s">
        <v>341</v>
      </c>
    </row>
    <row r="5" spans="2:17" x14ac:dyDescent="0.3">
      <c r="B5" s="13" t="s">
        <v>193</v>
      </c>
      <c r="E5" s="16">
        <v>4</v>
      </c>
    </row>
    <row r="7" spans="2:17" s="18" customFormat="1" x14ac:dyDescent="0.3">
      <c r="B7" s="17" t="s">
        <v>0</v>
      </c>
      <c r="C7" s="17"/>
      <c r="E7" s="18" t="s">
        <v>356</v>
      </c>
      <c r="G7" s="18" t="s">
        <v>1</v>
      </c>
      <c r="H7" s="18" t="s">
        <v>2</v>
      </c>
    </row>
    <row r="8" spans="2:17" x14ac:dyDescent="0.3">
      <c r="B8" s="13" t="s">
        <v>93</v>
      </c>
      <c r="E8" s="32">
        <f>E9+1</f>
        <v>40513</v>
      </c>
      <c r="F8" s="20"/>
      <c r="G8" s="20">
        <f>EOMONTH(E8,(CEILING(MONTH(E8),3)-MONTH(E8)))</f>
        <v>40543</v>
      </c>
      <c r="H8" s="20">
        <f>DATE(IF(MONTH(E8)&lt;=3,YEAR(E8),YEAR(E8)+1), 3, 31)</f>
        <v>40633</v>
      </c>
    </row>
    <row r="9" spans="2:17" x14ac:dyDescent="0.3">
      <c r="B9" s="13" t="s">
        <v>3</v>
      </c>
      <c r="E9" s="19">
        <v>40512</v>
      </c>
      <c r="F9" s="20"/>
      <c r="G9" s="20">
        <f>EOMONTH(E9,(CEILING(MONTH(E9),3)-MONTH(E9)))</f>
        <v>40543</v>
      </c>
      <c r="H9" s="20">
        <f>DATE(IF(MONTH(E9)&lt;=3,YEAR(E9),YEAR(E9)+1), 3, 31)</f>
        <v>40633</v>
      </c>
    </row>
    <row r="10" spans="2:17" x14ac:dyDescent="0.3">
      <c r="B10" s="13" t="s">
        <v>4</v>
      </c>
      <c r="E10" s="20">
        <f>E9+1</f>
        <v>40513</v>
      </c>
      <c r="G10" s="20">
        <f>EOMONTH(E10,(CEILING(MONTH(E10),3)-MONTH(E10)))</f>
        <v>40543</v>
      </c>
      <c r="H10" s="20">
        <f>DATE(IF(MONTH(E10)&lt;=3,YEAR(E10),YEAR(E10)+1), 3, 31)</f>
        <v>40633</v>
      </c>
    </row>
    <row r="11" spans="2:17" x14ac:dyDescent="0.3">
      <c r="B11" s="13" t="s">
        <v>94</v>
      </c>
      <c r="E11" s="16">
        <v>21</v>
      </c>
      <c r="F11" s="13" t="s">
        <v>5</v>
      </c>
      <c r="Q11" s="13" t="s">
        <v>455</v>
      </c>
    </row>
    <row r="12" spans="2:17" x14ac:dyDescent="0.3">
      <c r="B12" s="13" t="s">
        <v>95</v>
      </c>
      <c r="E12" s="20">
        <f>EOMONTH(E10,E11-1)+6</f>
        <v>41158</v>
      </c>
      <c r="G12" s="20">
        <f>EOMONTH(E12,(CEILING(MONTH(E12),3)-MONTH(E12)))</f>
        <v>41182</v>
      </c>
      <c r="H12" s="20">
        <f>DATE(IF(MONTH(E12)&lt;=3,YEAR(E12),YEAR(E12)+1), 3, 31)</f>
        <v>41364</v>
      </c>
      <c r="Q12" s="13">
        <v>43.06</v>
      </c>
    </row>
    <row r="13" spans="2:17" x14ac:dyDescent="0.3">
      <c r="B13" s="13" t="s">
        <v>7</v>
      </c>
      <c r="C13" s="13" t="s">
        <v>388</v>
      </c>
      <c r="E13" s="20">
        <f>E12+1</f>
        <v>41159</v>
      </c>
      <c r="G13" s="20">
        <f>EOMONTH(E13,(CEILING(MONTH(E13),3)-MONTH(E13)))</f>
        <v>41182</v>
      </c>
      <c r="H13" s="20">
        <f>DATE(IF(MONTH(E13)&lt;=3,YEAR(E13),YEAR(E13)+1), 3, 31)</f>
        <v>41364</v>
      </c>
      <c r="Q13" s="13">
        <v>47.71</v>
      </c>
    </row>
    <row r="14" spans="2:17" x14ac:dyDescent="0.3">
      <c r="B14" s="13" t="s">
        <v>8</v>
      </c>
      <c r="E14" s="16">
        <v>30</v>
      </c>
      <c r="F14" s="13" t="s">
        <v>6</v>
      </c>
      <c r="Q14" s="29">
        <f>SUM(Q12:Q13)</f>
        <v>90.77000000000001</v>
      </c>
    </row>
    <row r="15" spans="2:17" x14ac:dyDescent="0.3">
      <c r="B15" s="13" t="s">
        <v>9</v>
      </c>
      <c r="E15" s="20">
        <f>EDATE(E8,E14*12)-1</f>
        <v>51470</v>
      </c>
      <c r="G15" s="20">
        <f>EOMONTH(E15,(CEILING(MONTH(E15),3)-MONTH(E15)))</f>
        <v>51501</v>
      </c>
      <c r="H15" s="20">
        <f>DATE(IF(MONTH(E15)&lt;=3,YEAR(E15),YEAR(E15)+1), 3, 31)</f>
        <v>51591</v>
      </c>
    </row>
    <row r="16" spans="2:17" x14ac:dyDescent="0.3">
      <c r="E16" s="204" t="s">
        <v>404</v>
      </c>
      <c r="G16" s="20"/>
      <c r="H16" s="20"/>
    </row>
    <row r="17" spans="2:5" s="18" customFormat="1" hidden="1" x14ac:dyDescent="0.3">
      <c r="B17" s="17" t="s">
        <v>10</v>
      </c>
      <c r="C17" s="17"/>
    </row>
    <row r="18" spans="2:5" hidden="1" x14ac:dyDescent="0.3">
      <c r="E18" s="21"/>
    </row>
    <row r="19" spans="2:5" hidden="1" x14ac:dyDescent="0.3">
      <c r="B19" s="13" t="s">
        <v>33</v>
      </c>
      <c r="D19" s="15">
        <f>E19/$E$26</f>
        <v>0.28010648068102229</v>
      </c>
      <c r="E19" s="111">
        <f>Scenario!D54*(1+Scenario!$D$65)</f>
        <v>77.129852749999998</v>
      </c>
    </row>
    <row r="20" spans="2:5" hidden="1" x14ac:dyDescent="0.3">
      <c r="B20" s="13" t="s">
        <v>34</v>
      </c>
      <c r="D20" s="15">
        <f t="shared" ref="D20:D25" si="0">E20/$E$26</f>
        <v>0.24172728413238334</v>
      </c>
      <c r="E20" s="111">
        <f>Scenario!D55*(1+Scenario!$D$65)</f>
        <v>66.561793877307196</v>
      </c>
    </row>
    <row r="21" spans="2:5" hidden="1" x14ac:dyDescent="0.3">
      <c r="B21" s="13" t="s">
        <v>35</v>
      </c>
      <c r="D21" s="15">
        <f t="shared" si="0"/>
        <v>0.33760614544156803</v>
      </c>
      <c r="E21" s="111">
        <f>Scenario!D56*(1+Scenario!$D$65)</f>
        <v>92.96290547113874</v>
      </c>
    </row>
    <row r="22" spans="2:5" hidden="1" x14ac:dyDescent="0.3">
      <c r="B22" s="13" t="s">
        <v>36</v>
      </c>
      <c r="D22" s="15">
        <f t="shared" si="0"/>
        <v>3.8730830885344479E-2</v>
      </c>
      <c r="E22" s="111">
        <f>Scenario!D57*(1+Scenario!$D$65)</f>
        <v>10.6648845675</v>
      </c>
    </row>
    <row r="23" spans="2:5" hidden="1" x14ac:dyDescent="0.3">
      <c r="B23" s="13" t="s">
        <v>37</v>
      </c>
      <c r="D23" s="15">
        <f t="shared" si="0"/>
        <v>5.135270088640094E-2</v>
      </c>
      <c r="E23" s="111">
        <f>Scenario!D58*(1+Scenario!$D$65)</f>
        <v>14.140430625</v>
      </c>
    </row>
    <row r="24" spans="2:5" hidden="1" x14ac:dyDescent="0.3">
      <c r="B24" s="13" t="s">
        <v>38</v>
      </c>
      <c r="D24" s="15">
        <f t="shared" si="0"/>
        <v>2.538033578792051E-2</v>
      </c>
      <c r="E24" s="111">
        <f>Scenario!D59*(1+Scenario!$D$65)</f>
        <v>6.9887050000000004</v>
      </c>
    </row>
    <row r="25" spans="2:5" hidden="1" x14ac:dyDescent="0.3">
      <c r="B25" s="13" t="s">
        <v>39</v>
      </c>
      <c r="D25" s="15">
        <f t="shared" si="0"/>
        <v>2.5096222185360333E-2</v>
      </c>
      <c r="E25" s="111">
        <f>Scenario!D60*(1+Scenario!$D$65)</f>
        <v>6.9104717500000001</v>
      </c>
    </row>
    <row r="26" spans="2:5" hidden="1" x14ac:dyDescent="0.3">
      <c r="B26" s="13" t="s">
        <v>40</v>
      </c>
      <c r="D26" s="22">
        <f>SUM(D19:D25)</f>
        <v>1</v>
      </c>
      <c r="E26" s="23">
        <f>SUM(E19:E25)</f>
        <v>275.35904404094595</v>
      </c>
    </row>
    <row r="27" spans="2:5" hidden="1" x14ac:dyDescent="0.3">
      <c r="B27" s="13" t="s">
        <v>41</v>
      </c>
      <c r="D27" s="22"/>
      <c r="E27" s="111">
        <f>Scenario!D62*(1+Scenario!$D$65)</f>
        <v>2.9474442000000001</v>
      </c>
    </row>
    <row r="28" spans="2:5" hidden="1" x14ac:dyDescent="0.3">
      <c r="B28" s="13" t="s">
        <v>42</v>
      </c>
      <c r="D28" s="22"/>
      <c r="E28" s="111">
        <f>Scenario!D63*(1+Scenario!$D$65)</f>
        <v>0.67915000000000003</v>
      </c>
    </row>
    <row r="29" spans="2:5" hidden="1" x14ac:dyDescent="0.3">
      <c r="B29" s="13" t="s">
        <v>43</v>
      </c>
      <c r="D29" s="22">
        <v>0.03</v>
      </c>
      <c r="E29" s="25">
        <f>E26*D29</f>
        <v>8.2607713212283773</v>
      </c>
    </row>
    <row r="30" spans="2:5" hidden="1" x14ac:dyDescent="0.3">
      <c r="B30" s="13" t="s">
        <v>314</v>
      </c>
      <c r="D30" s="24"/>
      <c r="E30" s="25">
        <f>SUM(E26:E29)</f>
        <v>287.24640956217434</v>
      </c>
    </row>
    <row r="31" spans="2:5" hidden="1" x14ac:dyDescent="0.3">
      <c r="B31" s="13" t="s">
        <v>44</v>
      </c>
      <c r="D31" s="26">
        <v>0.01</v>
      </c>
      <c r="E31" s="25">
        <f>E26*D31</f>
        <v>2.7535904404094595</v>
      </c>
    </row>
    <row r="32" spans="2:5" hidden="1" x14ac:dyDescent="0.3">
      <c r="B32" s="13" t="s">
        <v>315</v>
      </c>
      <c r="D32" s="26"/>
      <c r="E32" s="25">
        <f>E26+E27+E28+E29+E31</f>
        <v>290.00000000258382</v>
      </c>
    </row>
    <row r="33" spans="2:8" hidden="1" x14ac:dyDescent="0.3">
      <c r="B33" s="13" t="s">
        <v>293</v>
      </c>
      <c r="D33" s="22">
        <v>5.0000000000000001E-3</v>
      </c>
      <c r="E33" s="25">
        <f>E32*D33</f>
        <v>1.4500000000129192</v>
      </c>
    </row>
    <row r="34" spans="2:8" hidden="1" x14ac:dyDescent="0.3">
      <c r="B34" s="13" t="s">
        <v>312</v>
      </c>
      <c r="D34" s="22">
        <v>1.2500000000000001E-2</v>
      </c>
      <c r="E34" s="25">
        <f ca="1">E41*D34</f>
        <v>2.6271682737076301</v>
      </c>
    </row>
    <row r="35" spans="2:8" hidden="1" x14ac:dyDescent="0.3">
      <c r="B35" s="13" t="s">
        <v>13</v>
      </c>
      <c r="E35" s="14">
        <f ca="1">Debt!C18+0.31</f>
        <v>15.001452159887355</v>
      </c>
    </row>
    <row r="36" spans="2:8" s="29" customFormat="1" hidden="1" x14ac:dyDescent="0.3">
      <c r="B36" s="29" t="s">
        <v>14</v>
      </c>
      <c r="E36" s="48">
        <f ca="1">SUM(E32:E35)</f>
        <v>309.07862043619173</v>
      </c>
    </row>
    <row r="37" spans="2:8" hidden="1" x14ac:dyDescent="0.3">
      <c r="E37" s="14"/>
    </row>
    <row r="38" spans="2:8" hidden="1" x14ac:dyDescent="0.3">
      <c r="E38" s="14"/>
    </row>
    <row r="39" spans="2:8" s="18" customFormat="1" hidden="1" x14ac:dyDescent="0.3">
      <c r="B39" s="17" t="s">
        <v>15</v>
      </c>
      <c r="C39" s="17"/>
    </row>
    <row r="40" spans="2:8" hidden="1" x14ac:dyDescent="0.3"/>
    <row r="41" spans="2:8" hidden="1" x14ac:dyDescent="0.3">
      <c r="B41" s="13" t="s">
        <v>16</v>
      </c>
      <c r="D41" s="22">
        <v>0.68</v>
      </c>
      <c r="E41" s="14">
        <f ca="1">$E$36*D41</f>
        <v>210.17346189661038</v>
      </c>
    </row>
    <row r="42" spans="2:8" hidden="1" x14ac:dyDescent="0.3">
      <c r="B42" s="13" t="s">
        <v>32</v>
      </c>
      <c r="D42" s="53">
        <f ca="1">E42/E36</f>
        <v>0.15400612288492749</v>
      </c>
      <c r="E42" s="28">
        <f>E72</f>
        <v>47.6</v>
      </c>
    </row>
    <row r="43" spans="2:8" hidden="1" x14ac:dyDescent="0.3">
      <c r="B43" s="13" t="s">
        <v>17</v>
      </c>
      <c r="D43" s="26">
        <f ca="1">1-D41-D42</f>
        <v>0.16599387711507246</v>
      </c>
      <c r="E43" s="14">
        <f ca="1">$E$36*D43</f>
        <v>51.305158539581335</v>
      </c>
      <c r="G43" s="129" t="s">
        <v>362</v>
      </c>
    </row>
    <row r="44" spans="2:8" s="29" customFormat="1" hidden="1" x14ac:dyDescent="0.3">
      <c r="B44" s="29" t="s">
        <v>11</v>
      </c>
      <c r="D44" s="76">
        <f ca="1">SUM(D41:D43)</f>
        <v>1</v>
      </c>
      <c r="E44" s="48">
        <f ca="1">SUM(E41:E43)</f>
        <v>309.07862043619173</v>
      </c>
      <c r="H44" s="48">
        <f ca="1">E41/(E42+E43)</f>
        <v>2.1250000000000004</v>
      </c>
    </row>
    <row r="45" spans="2:8" hidden="1" x14ac:dyDescent="0.3"/>
    <row r="46" spans="2:8" hidden="1" x14ac:dyDescent="0.3">
      <c r="B46" s="13" t="s">
        <v>18</v>
      </c>
      <c r="D46" s="24">
        <v>0.25</v>
      </c>
      <c r="E46" s="14">
        <f ca="1">D46*E43</f>
        <v>12.826289634895334</v>
      </c>
    </row>
    <row r="47" spans="2:8" hidden="1" x14ac:dyDescent="0.3">
      <c r="D47" s="24"/>
      <c r="E47" s="14"/>
    </row>
    <row r="48" spans="2:8" hidden="1" x14ac:dyDescent="0.3">
      <c r="B48" s="29" t="s">
        <v>19</v>
      </c>
      <c r="C48" s="29"/>
      <c r="G48" s="13" t="s">
        <v>1</v>
      </c>
      <c r="H48" s="13" t="s">
        <v>2</v>
      </c>
    </row>
    <row r="49" spans="2:10" hidden="1" x14ac:dyDescent="0.3">
      <c r="B49" s="13" t="s">
        <v>20</v>
      </c>
      <c r="E49" s="125">
        <f>Capex!E16</f>
        <v>40543</v>
      </c>
      <c r="G49" s="20">
        <f>EOMONTH(E49,(CEILING(MONTH(E49),3)-MONTH(E49)))</f>
        <v>40543</v>
      </c>
      <c r="H49" s="20">
        <f>DATE(IF(MONTH(E49)&lt;=3,YEAR(E49),YEAR(E49)+1), 3, 31)</f>
        <v>40633</v>
      </c>
    </row>
    <row r="50" spans="2:10" hidden="1" x14ac:dyDescent="0.3">
      <c r="B50" s="13" t="s">
        <v>21</v>
      </c>
      <c r="E50" s="16">
        <v>7</v>
      </c>
      <c r="F50" s="13" t="s">
        <v>5</v>
      </c>
    </row>
    <row r="51" spans="2:10" hidden="1" x14ac:dyDescent="0.3">
      <c r="B51" s="13" t="s">
        <v>22</v>
      </c>
      <c r="E51" s="20">
        <f>EOMONTH(E13,E50-1)</f>
        <v>41364</v>
      </c>
      <c r="G51" s="20">
        <f>EOMONTH(E51,(CEILING(MONTH(E51),3)-MONTH(E51)))</f>
        <v>41364</v>
      </c>
      <c r="H51" s="20">
        <f>DATE(IF(MONTH(E51)&lt;=3,YEAR(E51),YEAR(E51)+1), 3, 31)</f>
        <v>41364</v>
      </c>
    </row>
    <row r="52" spans="2:10" hidden="1" x14ac:dyDescent="0.3">
      <c r="B52" s="13" t="s">
        <v>23</v>
      </c>
      <c r="E52" s="20">
        <f>EOMONTH(E51,3)</f>
        <v>41455</v>
      </c>
      <c r="G52" s="20">
        <f>EOMONTH(E52,(CEILING(MONTH(E52),3)-MONTH(E52)))</f>
        <v>41455</v>
      </c>
      <c r="H52" s="20">
        <f>DATE(IF(MONTH(E52)&lt;=3,YEAR(E52),YEAR(E52)+1), 3, 31)</f>
        <v>41729</v>
      </c>
    </row>
    <row r="53" spans="2:10" hidden="1" x14ac:dyDescent="0.3">
      <c r="B53" s="13" t="s">
        <v>24</v>
      </c>
      <c r="E53" s="16">
        <v>11.5</v>
      </c>
    </row>
    <row r="54" spans="2:10" hidden="1" x14ac:dyDescent="0.3">
      <c r="B54" s="13" t="s">
        <v>25</v>
      </c>
      <c r="E54" s="31">
        <f>E53*4</f>
        <v>46</v>
      </c>
      <c r="F54" s="13" t="s">
        <v>26</v>
      </c>
    </row>
    <row r="55" spans="2:10" hidden="1" x14ac:dyDescent="0.3">
      <c r="B55" s="13" t="s">
        <v>27</v>
      </c>
      <c r="E55" s="32">
        <f>EOMONTH(E52, (E54-1)*3)</f>
        <v>45565</v>
      </c>
      <c r="G55" s="20">
        <f>EOMONTH(E55,(CEILING(MONTH(E55),3)-MONTH(E55)))</f>
        <v>45565</v>
      </c>
      <c r="H55" s="20">
        <f>DATE(IF(MONTH(E55)&lt;=3,YEAR(E55),YEAR(E55)+1), 3, 31)</f>
        <v>45747</v>
      </c>
    </row>
    <row r="56" spans="2:10" hidden="1" x14ac:dyDescent="0.3">
      <c r="B56" s="13" t="s">
        <v>28</v>
      </c>
      <c r="E56" s="119">
        <f>DAYS360(E49,E55)/360</f>
        <v>13.75</v>
      </c>
      <c r="G56" s="20"/>
      <c r="H56" s="20"/>
    </row>
    <row r="57" spans="2:10" hidden="1" x14ac:dyDescent="0.3">
      <c r="B57" s="13" t="s">
        <v>126</v>
      </c>
      <c r="E57" s="22">
        <f>Scenario!D43+Scenario!D44</f>
        <v>0.1125</v>
      </c>
    </row>
    <row r="58" spans="2:10" hidden="1" x14ac:dyDescent="0.3"/>
    <row r="59" spans="2:10" s="18" customFormat="1" hidden="1" x14ac:dyDescent="0.3">
      <c r="B59" s="17" t="s">
        <v>201</v>
      </c>
      <c r="C59" s="17"/>
    </row>
    <row r="60" spans="2:10" hidden="1" x14ac:dyDescent="0.3">
      <c r="B60" s="13" t="s">
        <v>209</v>
      </c>
      <c r="D60" s="13" t="s">
        <v>210</v>
      </c>
      <c r="E60" s="13" t="s">
        <v>207</v>
      </c>
      <c r="F60" s="13" t="s">
        <v>208</v>
      </c>
      <c r="G60" s="13" t="s">
        <v>1</v>
      </c>
      <c r="H60" s="13" t="s">
        <v>2</v>
      </c>
    </row>
    <row r="61" spans="2:10" hidden="1" x14ac:dyDescent="0.3">
      <c r="D61" s="20">
        <f>EOMONTH(E9,12)</f>
        <v>40877</v>
      </c>
      <c r="E61" s="21">
        <v>23.8</v>
      </c>
      <c r="F61" s="21">
        <v>23.8</v>
      </c>
      <c r="G61" s="20">
        <f>EOMONTH(D61,(CEILING(MONTH(D61),3)-MONTH(D61)))</f>
        <v>40908</v>
      </c>
      <c r="H61" s="20">
        <f>DATE(IF(MONTH(D61)&lt;=3,YEAR(D61),YEAR(D61)+1), 3, 31)</f>
        <v>40999</v>
      </c>
    </row>
    <row r="62" spans="2:10" hidden="1" x14ac:dyDescent="0.3">
      <c r="D62" s="20">
        <f>EOMONTH(D61,12)</f>
        <v>41243</v>
      </c>
      <c r="E62" s="21">
        <v>23.8</v>
      </c>
      <c r="F62" s="21">
        <v>23.8</v>
      </c>
      <c r="G62" s="20">
        <f>EOMONTH(D62,(CEILING(MONTH(D62),3)-MONTH(D62)))</f>
        <v>41274</v>
      </c>
      <c r="H62" s="20">
        <f>DATE(IF(MONTH(D62)&lt;=3,YEAR(D62),YEAR(D62)+1), 3, 31)</f>
        <v>41364</v>
      </c>
      <c r="J62" s="13">
        <f>E62/F62</f>
        <v>1</v>
      </c>
    </row>
    <row r="63" spans="2:10" s="31" customFormat="1" hidden="1" x14ac:dyDescent="0.3">
      <c r="B63" s="31" t="s">
        <v>47</v>
      </c>
      <c r="E63" s="25">
        <f>E61+E62</f>
        <v>47.6</v>
      </c>
      <c r="F63" s="25">
        <f>F61+F62</f>
        <v>47.6</v>
      </c>
      <c r="H63" s="28"/>
    </row>
    <row r="64" spans="2:10" hidden="1" x14ac:dyDescent="0.3">
      <c r="B64" s="16">
        <v>2013</v>
      </c>
      <c r="C64" s="16"/>
      <c r="D64" s="20">
        <f>DATE(B64,3,31)</f>
        <v>41364</v>
      </c>
      <c r="E64" s="21">
        <v>9.49</v>
      </c>
      <c r="F64" s="21">
        <v>9.49</v>
      </c>
      <c r="G64" s="20">
        <f t="shared" ref="G64:G68" si="1">EOMONTH(D64,(CEILING(MONTH(D64),3)-MONTH(D64)))</f>
        <v>41364</v>
      </c>
      <c r="H64" s="20">
        <f t="shared" ref="H64:H68" si="2">DATE(IF(MONTH(D64)&lt;=3,YEAR(D64),YEAR(D64)+1), 3, 31)</f>
        <v>41364</v>
      </c>
      <c r="J64" s="13">
        <f>E64/F64</f>
        <v>1</v>
      </c>
    </row>
    <row r="65" spans="2:13" hidden="1" x14ac:dyDescent="0.3">
      <c r="B65" s="13">
        <f>B64+1</f>
        <v>2014</v>
      </c>
      <c r="D65" s="20">
        <f t="shared" ref="D65:D68" si="3">DATE(B65,3,31)</f>
        <v>41729</v>
      </c>
      <c r="E65" s="21">
        <v>9.49</v>
      </c>
      <c r="F65" s="21">
        <v>9.49</v>
      </c>
      <c r="G65" s="20">
        <f t="shared" si="1"/>
        <v>41729</v>
      </c>
      <c r="H65" s="20">
        <f t="shared" si="2"/>
        <v>41729</v>
      </c>
    </row>
    <row r="66" spans="2:13" hidden="1" x14ac:dyDescent="0.3">
      <c r="B66" s="13">
        <f t="shared" ref="B66:B68" si="4">B65+1</f>
        <v>2015</v>
      </c>
      <c r="D66" s="20">
        <f t="shared" si="3"/>
        <v>42094</v>
      </c>
      <c r="E66" s="21">
        <v>8.94</v>
      </c>
      <c r="F66" s="21">
        <v>8.94</v>
      </c>
      <c r="G66" s="20">
        <f t="shared" si="1"/>
        <v>42094</v>
      </c>
      <c r="H66" s="20">
        <f t="shared" si="2"/>
        <v>42094</v>
      </c>
    </row>
    <row r="67" spans="2:13" hidden="1" x14ac:dyDescent="0.3">
      <c r="B67" s="13">
        <f t="shared" si="4"/>
        <v>2016</v>
      </c>
      <c r="D67" s="20">
        <f t="shared" si="3"/>
        <v>42460</v>
      </c>
      <c r="E67" s="21">
        <v>9.5</v>
      </c>
      <c r="F67" s="21">
        <v>9.5</v>
      </c>
      <c r="G67" s="20">
        <f t="shared" si="1"/>
        <v>42460</v>
      </c>
      <c r="H67" s="20">
        <f t="shared" si="2"/>
        <v>42460</v>
      </c>
    </row>
    <row r="68" spans="2:13" hidden="1" x14ac:dyDescent="0.3">
      <c r="B68" s="13">
        <f t="shared" si="4"/>
        <v>2017</v>
      </c>
      <c r="D68" s="20">
        <f t="shared" si="3"/>
        <v>42825</v>
      </c>
      <c r="E68" s="21">
        <v>5.64</v>
      </c>
      <c r="F68" s="21">
        <v>5.64</v>
      </c>
      <c r="G68" s="20">
        <f t="shared" si="1"/>
        <v>42825</v>
      </c>
      <c r="H68" s="20">
        <f t="shared" si="2"/>
        <v>42825</v>
      </c>
    </row>
    <row r="69" spans="2:13" s="31" customFormat="1" hidden="1" x14ac:dyDescent="0.3">
      <c r="B69" s="31" t="s">
        <v>48</v>
      </c>
      <c r="E69" s="25">
        <f>SUM(E64:E68)</f>
        <v>43.06</v>
      </c>
      <c r="F69" s="25">
        <f>SUM(F64:F68)</f>
        <v>43.06</v>
      </c>
    </row>
    <row r="70" spans="2:13" s="31" customFormat="1" hidden="1" x14ac:dyDescent="0.3">
      <c r="B70" s="31" t="s">
        <v>45</v>
      </c>
      <c r="E70" s="25">
        <f>E63+E69</f>
        <v>90.66</v>
      </c>
      <c r="F70" s="25">
        <f t="shared" ref="F70" si="5">F63+F69</f>
        <v>90.66</v>
      </c>
    </row>
    <row r="71" spans="2:13" hidden="1" x14ac:dyDescent="0.3">
      <c r="E71" s="21"/>
      <c r="F71" s="21"/>
    </row>
    <row r="72" spans="2:13" hidden="1" x14ac:dyDescent="0.3">
      <c r="B72" s="13" t="s">
        <v>47</v>
      </c>
      <c r="E72" s="25">
        <f>E63</f>
        <v>47.6</v>
      </c>
      <c r="F72" s="13" t="s">
        <v>46</v>
      </c>
      <c r="G72" s="13" t="s">
        <v>362</v>
      </c>
    </row>
    <row r="73" spans="2:13" hidden="1" x14ac:dyDescent="0.3">
      <c r="B73" s="13" t="s">
        <v>48</v>
      </c>
      <c r="E73" s="28">
        <f>E69</f>
        <v>43.06</v>
      </c>
      <c r="F73" s="13" t="s">
        <v>46</v>
      </c>
    </row>
    <row r="74" spans="2:13" hidden="1" x14ac:dyDescent="0.3">
      <c r="E74" s="24"/>
    </row>
    <row r="75" spans="2:13" hidden="1" x14ac:dyDescent="0.3"/>
    <row r="76" spans="2:13" s="18" customFormat="1" x14ac:dyDescent="0.3">
      <c r="B76" s="17" t="s">
        <v>91</v>
      </c>
      <c r="C76" s="17"/>
    </row>
    <row r="78" spans="2:13" hidden="1" x14ac:dyDescent="0.3">
      <c r="E78" s="1" t="s">
        <v>70</v>
      </c>
      <c r="F78" s="1" t="s">
        <v>69</v>
      </c>
      <c r="G78" s="1" t="s">
        <v>61</v>
      </c>
      <c r="H78" s="1" t="s">
        <v>68</v>
      </c>
      <c r="I78" s="1" t="s">
        <v>71</v>
      </c>
      <c r="J78" s="1" t="s">
        <v>72</v>
      </c>
      <c r="K78" s="1" t="s">
        <v>62</v>
      </c>
    </row>
    <row r="79" spans="2:13" hidden="1" x14ac:dyDescent="0.3">
      <c r="B79" s="13" t="s">
        <v>276</v>
      </c>
      <c r="E79" s="88">
        <v>35</v>
      </c>
      <c r="F79" s="88">
        <v>52</v>
      </c>
      <c r="G79" s="88">
        <v>52</v>
      </c>
      <c r="H79" s="88">
        <v>105</v>
      </c>
      <c r="I79" s="88">
        <v>105</v>
      </c>
      <c r="J79" s="88">
        <v>158</v>
      </c>
      <c r="K79" s="88">
        <v>158</v>
      </c>
      <c r="L79" s="13" t="s">
        <v>321</v>
      </c>
      <c r="M79" s="20">
        <v>40999</v>
      </c>
    </row>
    <row r="80" spans="2:13" hidden="1" x14ac:dyDescent="0.3">
      <c r="B80" s="13" t="s">
        <v>277</v>
      </c>
      <c r="E80" s="88">
        <v>44</v>
      </c>
      <c r="F80" s="88">
        <v>66</v>
      </c>
      <c r="G80" s="88">
        <v>66</v>
      </c>
      <c r="H80" s="88">
        <v>132</v>
      </c>
      <c r="I80" s="88">
        <v>132</v>
      </c>
      <c r="J80" s="88">
        <v>198</v>
      </c>
      <c r="K80" s="88">
        <v>198</v>
      </c>
    </row>
    <row r="81" spans="2:17" x14ac:dyDescent="0.3">
      <c r="E81" s="24"/>
    </row>
    <row r="82" spans="2:17" x14ac:dyDescent="0.3">
      <c r="B82" s="13" t="s">
        <v>204</v>
      </c>
      <c r="E82" s="79">
        <v>2</v>
      </c>
      <c r="J82" s="13" t="s">
        <v>79</v>
      </c>
      <c r="L82" s="16">
        <v>5</v>
      </c>
      <c r="M82" s="13" t="s">
        <v>80</v>
      </c>
    </row>
    <row r="83" spans="2:17" x14ac:dyDescent="0.3">
      <c r="B83" s="13" t="s">
        <v>205</v>
      </c>
      <c r="E83" s="79">
        <v>2</v>
      </c>
      <c r="J83" s="13" t="s">
        <v>79</v>
      </c>
      <c r="L83" s="16">
        <v>10</v>
      </c>
      <c r="M83" s="13" t="s">
        <v>80</v>
      </c>
      <c r="N83" s="13" t="s">
        <v>223</v>
      </c>
    </row>
    <row r="84" spans="2:17" x14ac:dyDescent="0.3">
      <c r="B84" s="13" t="s">
        <v>78</v>
      </c>
      <c r="E84" s="16">
        <v>1.5</v>
      </c>
      <c r="F84" s="13" t="s">
        <v>357</v>
      </c>
      <c r="J84" s="13" t="s">
        <v>84</v>
      </c>
      <c r="L84" s="22">
        <f>WPI!C16</f>
        <v>4.6592216379246043E-2</v>
      </c>
    </row>
    <row r="85" spans="2:17" x14ac:dyDescent="0.3">
      <c r="B85" s="13" t="s">
        <v>81</v>
      </c>
      <c r="E85" s="16">
        <v>30</v>
      </c>
      <c r="F85" s="13" t="s">
        <v>357</v>
      </c>
      <c r="J85" s="13" t="s">
        <v>85</v>
      </c>
      <c r="L85" s="24">
        <v>0.4</v>
      </c>
    </row>
    <row r="86" spans="2:17" x14ac:dyDescent="0.3">
      <c r="B86" s="13" t="s">
        <v>203</v>
      </c>
      <c r="E86" s="16">
        <v>100</v>
      </c>
      <c r="F86" s="13" t="s">
        <v>291</v>
      </c>
      <c r="G86" s="16"/>
      <c r="J86" s="13" t="s">
        <v>82</v>
      </c>
      <c r="L86" s="26">
        <f>L84*L85</f>
        <v>1.8636886551698418E-2</v>
      </c>
      <c r="M86" s="13" t="s">
        <v>83</v>
      </c>
    </row>
    <row r="87" spans="2:17" x14ac:dyDescent="0.3">
      <c r="B87" s="13" t="s">
        <v>221</v>
      </c>
      <c r="E87" s="16">
        <v>206.2</v>
      </c>
      <c r="J87" s="13" t="s">
        <v>202</v>
      </c>
      <c r="K87" s="26"/>
      <c r="L87" s="24">
        <v>0.03</v>
      </c>
    </row>
    <row r="88" spans="2:17" x14ac:dyDescent="0.3">
      <c r="B88" s="13" t="s">
        <v>222</v>
      </c>
      <c r="E88" s="16">
        <v>242.9</v>
      </c>
      <c r="J88" s="13" t="s">
        <v>323</v>
      </c>
      <c r="L88" s="16">
        <v>15</v>
      </c>
      <c r="M88" s="13" t="s">
        <v>325</v>
      </c>
      <c r="N88" s="13" t="s">
        <v>324</v>
      </c>
      <c r="O88" s="20">
        <v>44652</v>
      </c>
      <c r="Q88" s="20">
        <f>DATE(IF(MONTH(O88)&lt;=3,YEAR(O88),YEAR(O88)+1), 3, 31)</f>
        <v>45016</v>
      </c>
    </row>
    <row r="89" spans="2:17" x14ac:dyDescent="0.3">
      <c r="B89" s="13" t="s">
        <v>203</v>
      </c>
      <c r="E89" s="31">
        <f>MROUND(Inputs!$E$86*(Inputs!$E$88/Inputs!$E$87),Inputs!$L$83)</f>
        <v>120</v>
      </c>
      <c r="F89" s="13" t="s">
        <v>290</v>
      </c>
    </row>
    <row r="90" spans="2:17" x14ac:dyDescent="0.3">
      <c r="E90" s="61">
        <f>MROUND(E89*(1+L84)^2,L83)</f>
        <v>130</v>
      </c>
      <c r="F90" s="13" t="s">
        <v>292</v>
      </c>
    </row>
    <row r="92" spans="2:17" s="18" customFormat="1" x14ac:dyDescent="0.3">
      <c r="B92" s="17" t="s">
        <v>192</v>
      </c>
      <c r="C92" s="17"/>
    </row>
    <row r="94" spans="2:17" hidden="1" x14ac:dyDescent="0.3">
      <c r="B94" s="13" t="s">
        <v>212</v>
      </c>
      <c r="E94" s="21">
        <f>Scenario!D69*(1+Scenario!$D$74)</f>
        <v>1.5</v>
      </c>
      <c r="F94" s="13" t="s">
        <v>190</v>
      </c>
      <c r="H94" s="16"/>
    </row>
    <row r="95" spans="2:17" hidden="1" x14ac:dyDescent="0.3">
      <c r="B95" s="13" t="s">
        <v>213</v>
      </c>
      <c r="E95" s="21">
        <f>Scenario!D70*(1+Scenario!$D$74)</f>
        <v>60</v>
      </c>
      <c r="F95" s="13" t="s">
        <v>214</v>
      </c>
      <c r="G95" s="23"/>
      <c r="H95" s="23"/>
      <c r="I95" s="23"/>
      <c r="J95" s="23"/>
      <c r="K95" s="23"/>
    </row>
    <row r="96" spans="2:17" ht="15.6" x14ac:dyDescent="0.3">
      <c r="B96" s="13" t="s">
        <v>215</v>
      </c>
      <c r="E96" s="171">
        <v>8</v>
      </c>
      <c r="F96" s="13" t="s">
        <v>190</v>
      </c>
      <c r="G96" s="1"/>
      <c r="H96" s="1" t="s">
        <v>217</v>
      </c>
      <c r="I96" s="2">
        <v>5</v>
      </c>
      <c r="J96" s="1" t="s">
        <v>6</v>
      </c>
      <c r="K96" s="1"/>
    </row>
    <row r="97" spans="1:11" hidden="1" x14ac:dyDescent="0.3">
      <c r="B97" s="13" t="s">
        <v>219</v>
      </c>
      <c r="E97" s="37">
        <f>Scenario!D72*(1+Scenario!$D$74)</f>
        <v>2E-3</v>
      </c>
      <c r="G97" s="23"/>
      <c r="H97" s="23"/>
      <c r="I97" s="23"/>
      <c r="J97" s="23"/>
      <c r="K97" s="23"/>
    </row>
    <row r="98" spans="1:11" hidden="1" x14ac:dyDescent="0.3">
      <c r="B98" s="13" t="s">
        <v>360</v>
      </c>
      <c r="E98" s="79">
        <v>1</v>
      </c>
      <c r="F98" s="13" t="s">
        <v>361</v>
      </c>
      <c r="G98" s="23"/>
      <c r="H98" s="23"/>
      <c r="I98" s="23"/>
      <c r="J98" s="23"/>
      <c r="K98" s="23"/>
    </row>
    <row r="99" spans="1:11" x14ac:dyDescent="0.3">
      <c r="E99" s="21"/>
      <c r="G99" s="23"/>
      <c r="H99" s="23"/>
      <c r="I99" s="23"/>
      <c r="J99" s="23"/>
      <c r="K99" s="23"/>
    </row>
    <row r="100" spans="1:11" x14ac:dyDescent="0.3">
      <c r="B100" s="29" t="s">
        <v>379</v>
      </c>
      <c r="E100" s="21"/>
      <c r="G100" s="23"/>
      <c r="H100" s="23"/>
      <c r="I100" s="23"/>
      <c r="J100" s="23"/>
      <c r="K100" s="23"/>
    </row>
    <row r="101" spans="1:11" x14ac:dyDescent="0.3">
      <c r="A101" s="143"/>
      <c r="B101" s="143" t="s">
        <v>374</v>
      </c>
      <c r="E101" s="87">
        <v>0.04</v>
      </c>
      <c r="F101" s="23" t="s">
        <v>191</v>
      </c>
      <c r="G101" s="23"/>
      <c r="H101" s="23"/>
      <c r="I101" s="23"/>
      <c r="J101" s="23"/>
      <c r="K101" s="23"/>
    </row>
    <row r="102" spans="1:11" x14ac:dyDescent="0.3">
      <c r="A102" s="143"/>
      <c r="B102" s="143" t="s">
        <v>373</v>
      </c>
      <c r="E102" s="87">
        <v>0.08</v>
      </c>
      <c r="F102" s="23" t="s">
        <v>191</v>
      </c>
    </row>
    <row r="103" spans="1:11" x14ac:dyDescent="0.3">
      <c r="A103" s="143"/>
      <c r="B103" s="143" t="s">
        <v>216</v>
      </c>
      <c r="E103" s="87">
        <v>0.02</v>
      </c>
      <c r="F103" s="23" t="s">
        <v>191</v>
      </c>
      <c r="I103" s="24"/>
    </row>
    <row r="104" spans="1:11" x14ac:dyDescent="0.3">
      <c r="A104" s="143"/>
      <c r="B104" s="143" t="s">
        <v>375</v>
      </c>
      <c r="E104" s="87">
        <v>0.04</v>
      </c>
      <c r="F104" s="23" t="s">
        <v>191</v>
      </c>
      <c r="I104" s="24"/>
    </row>
    <row r="105" spans="1:11" x14ac:dyDescent="0.3">
      <c r="B105" s="143" t="s">
        <v>342</v>
      </c>
      <c r="D105" s="16"/>
      <c r="E105" s="87">
        <v>0.05</v>
      </c>
      <c r="F105" s="23" t="s">
        <v>191</v>
      </c>
    </row>
    <row r="106" spans="1:11" x14ac:dyDescent="0.3">
      <c r="B106" s="170"/>
      <c r="D106" s="16"/>
      <c r="E106" s="33"/>
      <c r="F106" s="23"/>
    </row>
    <row r="107" spans="1:11" s="18" customFormat="1" hidden="1" x14ac:dyDescent="0.3">
      <c r="B107" s="34" t="s">
        <v>380</v>
      </c>
      <c r="C107" s="34"/>
      <c r="D107" s="35"/>
    </row>
    <row r="108" spans="1:11" hidden="1" x14ac:dyDescent="0.3">
      <c r="E108" s="36" t="s">
        <v>50</v>
      </c>
      <c r="F108" s="36" t="s">
        <v>52</v>
      </c>
    </row>
    <row r="109" spans="1:11" hidden="1" x14ac:dyDescent="0.3">
      <c r="B109" s="13" t="s">
        <v>140</v>
      </c>
      <c r="E109" s="53">
        <f>E111/((E15-E13)/365.25)</f>
        <v>3.5423334303171371E-2</v>
      </c>
      <c r="F109" s="22">
        <v>0.15</v>
      </c>
    </row>
    <row r="110" spans="1:11" hidden="1" x14ac:dyDescent="0.3">
      <c r="B110" s="13" t="s">
        <v>141</v>
      </c>
      <c r="E110" s="22">
        <v>0.2</v>
      </c>
      <c r="F110" s="22">
        <v>0.2</v>
      </c>
    </row>
    <row r="111" spans="1:11" hidden="1" x14ac:dyDescent="0.3">
      <c r="B111" s="13" t="s">
        <v>51</v>
      </c>
      <c r="E111" s="24">
        <v>1</v>
      </c>
    </row>
    <row r="112" spans="1:11" hidden="1" x14ac:dyDescent="0.3"/>
    <row r="113" spans="2:6" s="18" customFormat="1" hidden="1" x14ac:dyDescent="0.3">
      <c r="B113" s="34" t="s">
        <v>53</v>
      </c>
      <c r="C113" s="34"/>
      <c r="D113" s="35"/>
    </row>
    <row r="114" spans="2:6" hidden="1" x14ac:dyDescent="0.3">
      <c r="B114" s="13" t="s">
        <v>54</v>
      </c>
      <c r="E114" s="37">
        <v>0.3</v>
      </c>
    </row>
    <row r="115" spans="2:6" hidden="1" x14ac:dyDescent="0.3">
      <c r="B115" s="13" t="s">
        <v>55</v>
      </c>
      <c r="E115" s="37">
        <v>0.18</v>
      </c>
    </row>
    <row r="116" spans="2:6" hidden="1" x14ac:dyDescent="0.3">
      <c r="B116" s="13" t="s">
        <v>56</v>
      </c>
      <c r="E116" s="37">
        <v>7.4999999999999997E-2</v>
      </c>
    </row>
    <row r="117" spans="2:6" hidden="1" x14ac:dyDescent="0.3">
      <c r="B117" s="13" t="s">
        <v>57</v>
      </c>
      <c r="E117" s="37">
        <v>0.03</v>
      </c>
    </row>
    <row r="118" spans="2:6" hidden="1" x14ac:dyDescent="0.3">
      <c r="B118" s="13" t="s">
        <v>58</v>
      </c>
      <c r="E118" s="38">
        <f>E114*(1+$E$116)*(1+$E$117)</f>
        <v>0.33217499999999994</v>
      </c>
    </row>
    <row r="119" spans="2:6" hidden="1" x14ac:dyDescent="0.3">
      <c r="B119" s="13" t="s">
        <v>59</v>
      </c>
      <c r="E119" s="38">
        <f>E115*(1+$E$116)*(1+$E$117)</f>
        <v>0.19930499999999998</v>
      </c>
    </row>
    <row r="120" spans="2:6" hidden="1" x14ac:dyDescent="0.3">
      <c r="B120" s="13" t="s">
        <v>60</v>
      </c>
      <c r="E120" s="13">
        <f>Scenario!D78</f>
        <v>0</v>
      </c>
      <c r="F120" s="13">
        <f>Scenario!E78</f>
        <v>5.0841633484656959E+19</v>
      </c>
    </row>
    <row r="121" spans="2:6" hidden="1" x14ac:dyDescent="0.3">
      <c r="B121" s="13" t="s">
        <v>187</v>
      </c>
      <c r="E121" s="75">
        <v>1</v>
      </c>
      <c r="F121" s="13" t="s">
        <v>188</v>
      </c>
    </row>
    <row r="122" spans="2:6" hidden="1" x14ac:dyDescent="0.3">
      <c r="B122" s="13" t="s">
        <v>189</v>
      </c>
      <c r="E122" s="75">
        <v>10</v>
      </c>
      <c r="F122" s="13" t="s">
        <v>6</v>
      </c>
    </row>
  </sheetData>
  <pageMargins left="0.39" right="0.37" top="0.27" bottom="0.28999999999999998" header="0.3" footer="0.3"/>
  <pageSetup scale="42"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635"/>
  <sheetViews>
    <sheetView tabSelected="1" topLeftCell="A4" zoomScale="80" zoomScaleNormal="80" workbookViewId="0">
      <selection activeCell="J23" sqref="J23"/>
    </sheetView>
  </sheetViews>
  <sheetFormatPr defaultColWidth="9.109375" defaultRowHeight="14.4" x14ac:dyDescent="0.3"/>
  <cols>
    <col min="1" max="1" width="9.109375" style="13"/>
    <col min="2" max="2" width="15.5546875" style="13" customWidth="1"/>
    <col min="3" max="3" width="4.44140625" style="13" customWidth="1"/>
    <col min="4" max="4" width="9.109375" style="13"/>
    <col min="5" max="5" width="10.33203125" style="13" bestFit="1" customWidth="1"/>
    <col min="6" max="11" width="9.109375" style="13"/>
    <col min="12" max="12" width="10.109375" style="13" bestFit="1" customWidth="1"/>
    <col min="13" max="16384" width="9.109375" style="13"/>
  </cols>
  <sheetData>
    <row r="2" spans="2:35" s="18" customFormat="1" x14ac:dyDescent="0.3">
      <c r="B2" s="17" t="s">
        <v>220</v>
      </c>
      <c r="C2" s="17"/>
      <c r="E2" s="17"/>
      <c r="F2" s="17"/>
    </row>
    <row r="3" spans="2:35" x14ac:dyDescent="0.3">
      <c r="B3" s="1"/>
      <c r="C3" s="1"/>
      <c r="D3" s="1"/>
      <c r="E3" s="301" t="s">
        <v>89</v>
      </c>
      <c r="F3" s="301"/>
      <c r="G3" s="301"/>
      <c r="H3" s="301"/>
      <c r="I3" s="301"/>
      <c r="J3" s="301"/>
      <c r="K3" s="301"/>
      <c r="L3" s="1"/>
      <c r="M3" s="301" t="s">
        <v>64</v>
      </c>
      <c r="N3" s="301"/>
      <c r="O3" s="301"/>
      <c r="P3" s="301"/>
      <c r="Q3" s="301"/>
      <c r="R3" s="301"/>
      <c r="S3" s="301"/>
      <c r="T3" s="1"/>
      <c r="U3" s="301" t="s">
        <v>65</v>
      </c>
      <c r="V3" s="301"/>
      <c r="W3" s="301"/>
      <c r="X3" s="301"/>
      <c r="Y3" s="301"/>
      <c r="Z3" s="301"/>
      <c r="AA3" s="301"/>
      <c r="AB3" s="1"/>
      <c r="AC3" s="301" t="s">
        <v>66</v>
      </c>
      <c r="AD3" s="301"/>
      <c r="AE3" s="301"/>
      <c r="AF3" s="301"/>
      <c r="AG3" s="301"/>
      <c r="AH3" s="301"/>
      <c r="AI3" s="301"/>
    </row>
    <row r="4" spans="2:35" x14ac:dyDescent="0.3">
      <c r="B4" s="4" t="s">
        <v>2</v>
      </c>
      <c r="C4" s="4"/>
      <c r="D4" s="3"/>
      <c r="E4" s="3" t="s">
        <v>70</v>
      </c>
      <c r="F4" s="3" t="s">
        <v>69</v>
      </c>
      <c r="G4" s="3" t="s">
        <v>61</v>
      </c>
      <c r="H4" s="3" t="s">
        <v>68</v>
      </c>
      <c r="I4" s="3" t="s">
        <v>71</v>
      </c>
      <c r="J4" s="3" t="s">
        <v>72</v>
      </c>
      <c r="K4" s="3" t="s">
        <v>62</v>
      </c>
      <c r="L4" s="3"/>
      <c r="M4" s="3" t="s">
        <v>70</v>
      </c>
      <c r="N4" s="3" t="s">
        <v>69</v>
      </c>
      <c r="O4" s="3" t="s">
        <v>61</v>
      </c>
      <c r="P4" s="3" t="s">
        <v>68</v>
      </c>
      <c r="Q4" s="3" t="s">
        <v>71</v>
      </c>
      <c r="R4" s="3" t="s">
        <v>72</v>
      </c>
      <c r="S4" s="3" t="s">
        <v>62</v>
      </c>
      <c r="T4" s="3"/>
      <c r="U4" s="3" t="s">
        <v>70</v>
      </c>
      <c r="V4" s="3" t="s">
        <v>69</v>
      </c>
      <c r="W4" s="3" t="s">
        <v>61</v>
      </c>
      <c r="X4" s="3" t="s">
        <v>68</v>
      </c>
      <c r="Y4" s="3" t="s">
        <v>71</v>
      </c>
      <c r="Z4" s="3" t="s">
        <v>72</v>
      </c>
      <c r="AA4" s="3" t="s">
        <v>62</v>
      </c>
      <c r="AB4" s="3"/>
      <c r="AC4" s="3" t="s">
        <v>70</v>
      </c>
      <c r="AD4" s="3" t="s">
        <v>69</v>
      </c>
      <c r="AE4" s="3" t="s">
        <v>61</v>
      </c>
      <c r="AF4" s="3" t="s">
        <v>68</v>
      </c>
      <c r="AG4" s="3" t="s">
        <v>71</v>
      </c>
      <c r="AH4" s="3" t="s">
        <v>72</v>
      </c>
      <c r="AI4" s="3" t="s">
        <v>62</v>
      </c>
    </row>
    <row r="5" spans="2:35" x14ac:dyDescent="0.3">
      <c r="B5" s="84">
        <v>40268</v>
      </c>
      <c r="C5" s="3"/>
      <c r="D5" s="9"/>
      <c r="E5" s="81">
        <v>0</v>
      </c>
      <c r="F5" s="81">
        <v>0</v>
      </c>
      <c r="G5" s="81">
        <v>0</v>
      </c>
      <c r="H5" s="81">
        <v>0</v>
      </c>
      <c r="I5" s="81">
        <v>0</v>
      </c>
      <c r="J5" s="81">
        <v>0</v>
      </c>
      <c r="K5" s="81">
        <v>0</v>
      </c>
      <c r="L5" s="81"/>
      <c r="M5" s="81">
        <v>0</v>
      </c>
      <c r="N5" s="81">
        <v>0</v>
      </c>
      <c r="O5" s="81">
        <v>0</v>
      </c>
      <c r="P5" s="81">
        <v>0</v>
      </c>
      <c r="Q5" s="81">
        <v>0</v>
      </c>
      <c r="R5" s="81">
        <v>0</v>
      </c>
      <c r="S5" s="81">
        <v>0</v>
      </c>
      <c r="T5" s="81"/>
      <c r="U5" s="81"/>
      <c r="V5" s="81"/>
      <c r="W5" s="81"/>
      <c r="X5" s="81"/>
      <c r="Y5" s="81"/>
      <c r="Z5" s="81"/>
      <c r="AA5" s="81"/>
      <c r="AB5" s="6"/>
      <c r="AC5" s="81"/>
      <c r="AD5" s="81"/>
      <c r="AE5" s="81"/>
      <c r="AF5" s="81"/>
      <c r="AG5" s="81"/>
      <c r="AH5" s="81"/>
      <c r="AI5" s="81"/>
    </row>
    <row r="6" spans="2:35" x14ac:dyDescent="0.3">
      <c r="B6" s="85">
        <f>EOMONTH(B5,12)</f>
        <v>40633</v>
      </c>
      <c r="C6" s="3"/>
      <c r="D6" s="1"/>
      <c r="E6" s="81">
        <v>0</v>
      </c>
      <c r="F6" s="81">
        <v>0</v>
      </c>
      <c r="G6" s="81">
        <v>0</v>
      </c>
      <c r="H6" s="81">
        <v>0</v>
      </c>
      <c r="I6" s="81">
        <v>0</v>
      </c>
      <c r="J6" s="81">
        <v>0</v>
      </c>
      <c r="K6" s="81">
        <v>0</v>
      </c>
      <c r="L6" s="81"/>
      <c r="M6" s="81">
        <v>0</v>
      </c>
      <c r="N6" s="81">
        <v>0</v>
      </c>
      <c r="O6" s="81">
        <v>0</v>
      </c>
      <c r="P6" s="81">
        <v>0</v>
      </c>
      <c r="Q6" s="81">
        <v>0</v>
      </c>
      <c r="R6" s="81">
        <v>0</v>
      </c>
      <c r="S6" s="81">
        <v>0</v>
      </c>
      <c r="T6" s="81"/>
      <c r="U6" s="81"/>
      <c r="V6" s="81"/>
      <c r="W6" s="81"/>
      <c r="X6" s="81"/>
      <c r="Y6" s="81"/>
      <c r="Z6" s="81"/>
      <c r="AA6" s="81"/>
      <c r="AB6" s="6"/>
      <c r="AC6" s="81"/>
      <c r="AD6" s="81"/>
      <c r="AE6" s="81"/>
      <c r="AF6" s="81"/>
      <c r="AG6" s="81"/>
      <c r="AH6" s="81"/>
      <c r="AI6" s="81"/>
    </row>
    <row r="7" spans="2:35" x14ac:dyDescent="0.3">
      <c r="B7" s="85">
        <f t="shared" ref="B7:B36" si="0">EOMONTH(B6,12)</f>
        <v>40999</v>
      </c>
      <c r="C7" s="3"/>
      <c r="D7" s="1"/>
      <c r="E7" s="100">
        <f>Inputs!E79</f>
        <v>35</v>
      </c>
      <c r="F7" s="100">
        <f>Inputs!F79</f>
        <v>52</v>
      </c>
      <c r="G7" s="100">
        <f>Inputs!G79</f>
        <v>52</v>
      </c>
      <c r="H7" s="100">
        <f>Inputs!H79</f>
        <v>105</v>
      </c>
      <c r="I7" s="100">
        <f>Inputs!I79</f>
        <v>105</v>
      </c>
      <c r="J7" s="100">
        <f>Inputs!J79</f>
        <v>158</v>
      </c>
      <c r="K7" s="100">
        <f>Inputs!K79</f>
        <v>158</v>
      </c>
      <c r="L7" s="81"/>
      <c r="M7" s="81">
        <f>Inputs!$E$90</f>
        <v>130</v>
      </c>
      <c r="N7" s="81">
        <v>0</v>
      </c>
      <c r="O7" s="81">
        <v>0</v>
      </c>
      <c r="P7" s="81">
        <v>0</v>
      </c>
      <c r="Q7" s="81">
        <v>0</v>
      </c>
      <c r="R7" s="81">
        <v>0</v>
      </c>
      <c r="S7" s="81">
        <v>0</v>
      </c>
      <c r="T7" s="81"/>
      <c r="U7" s="81">
        <f>E7*Inputs!$E$84</f>
        <v>52.5</v>
      </c>
      <c r="V7" s="81">
        <f>F7*Inputs!$E$84</f>
        <v>78</v>
      </c>
      <c r="W7" s="81">
        <f>G7*Inputs!$E$84</f>
        <v>78</v>
      </c>
      <c r="X7" s="81">
        <f>H7*Inputs!$E$84</f>
        <v>157.5</v>
      </c>
      <c r="Y7" s="81">
        <f>I7*Inputs!$E$84</f>
        <v>157.5</v>
      </c>
      <c r="Z7" s="81">
        <f>J7*Inputs!$E$84</f>
        <v>237</v>
      </c>
      <c r="AA7" s="81">
        <f>K7*Inputs!$E$84</f>
        <v>237</v>
      </c>
      <c r="AB7" s="6"/>
      <c r="AC7" s="81">
        <f>E7*Inputs!$E$85</f>
        <v>1050</v>
      </c>
      <c r="AD7" s="81">
        <f>F7*Inputs!$E$85</f>
        <v>1560</v>
      </c>
      <c r="AE7" s="81">
        <f>G7*Inputs!$E$85</f>
        <v>1560</v>
      </c>
      <c r="AF7" s="81">
        <f>H7*Inputs!$E$85</f>
        <v>3150</v>
      </c>
      <c r="AG7" s="81">
        <f>I7*Inputs!$E$85</f>
        <v>3150</v>
      </c>
      <c r="AH7" s="81">
        <f>J7*Inputs!$E$85</f>
        <v>4740</v>
      </c>
      <c r="AI7" s="81">
        <f>K7*Inputs!$E$85</f>
        <v>4740</v>
      </c>
    </row>
    <row r="8" spans="2:35" x14ac:dyDescent="0.3">
      <c r="B8" s="85">
        <f t="shared" si="0"/>
        <v>41364</v>
      </c>
      <c r="C8" s="3"/>
      <c r="D8" s="1"/>
      <c r="E8" s="81">
        <f>E7*(1+IF($B8&lt;=Inputs!$Q$88,Inputs!$L$87,0)+Inputs!$L$86)</f>
        <v>36.702291029309443</v>
      </c>
      <c r="F8" s="81">
        <f>F7*(1+IF($B8&lt;=Inputs!$Q$88,Inputs!$L$87,0)+Inputs!$L$86)</f>
        <v>54.529118100688315</v>
      </c>
      <c r="G8" s="81">
        <f>G7*(1+IF($B8&lt;=Inputs!$Q$88,Inputs!$L$87,0)+Inputs!$L$86)</f>
        <v>54.529118100688315</v>
      </c>
      <c r="H8" s="81">
        <f>H7*(1+IF($B8&lt;=Inputs!$Q$88,Inputs!$L$87,0)+Inputs!$L$86)</f>
        <v>110.10687308792834</v>
      </c>
      <c r="I8" s="81">
        <f>I7*(1+IF($B8&lt;=Inputs!$Q$88,Inputs!$L$87,0)+Inputs!$L$86)</f>
        <v>110.10687308792834</v>
      </c>
      <c r="J8" s="81">
        <f>J7*(1+IF($B8&lt;=Inputs!$Q$88,Inputs!$L$87,0)+Inputs!$L$86)</f>
        <v>165.68462807516835</v>
      </c>
      <c r="K8" s="81">
        <f>K7*(1+IF($B8&lt;=Inputs!$Q$88,Inputs!$L$87,0)+Inputs!$L$86)</f>
        <v>165.68462807516835</v>
      </c>
      <c r="L8" s="81"/>
      <c r="M8" s="81">
        <f>M7*(1+Inputs!$L$84)</f>
        <v>136.056988129302</v>
      </c>
      <c r="N8" s="81">
        <f>N7*(1+Inputs!$L$84)</f>
        <v>0</v>
      </c>
      <c r="O8" s="81">
        <f>O7*(1+Inputs!$L$84)</f>
        <v>0</v>
      </c>
      <c r="P8" s="81">
        <f>P7*(1+Inputs!$L$84)</f>
        <v>0</v>
      </c>
      <c r="Q8" s="81">
        <f>Q7*(1+Inputs!$L$84)</f>
        <v>0</v>
      </c>
      <c r="R8" s="81">
        <f>R7*(1+Inputs!$L$84)</f>
        <v>0</v>
      </c>
      <c r="S8" s="81">
        <f>S7*(1+Inputs!$L$84)</f>
        <v>0</v>
      </c>
      <c r="T8" s="81"/>
      <c r="U8" s="81">
        <f>E8*Inputs!$E$84</f>
        <v>55.053436543964168</v>
      </c>
      <c r="V8" s="81">
        <f>F8*Inputs!$E$84</f>
        <v>81.793677151032469</v>
      </c>
      <c r="W8" s="81">
        <f>G8*Inputs!$E$84</f>
        <v>81.793677151032469</v>
      </c>
      <c r="X8" s="81">
        <f>H8*Inputs!$E$84</f>
        <v>165.16030963189252</v>
      </c>
      <c r="Y8" s="81">
        <f>I8*Inputs!$E$84</f>
        <v>165.16030963189252</v>
      </c>
      <c r="Z8" s="81">
        <f>J8*Inputs!$E$84</f>
        <v>248.52694211275252</v>
      </c>
      <c r="AA8" s="81">
        <f>K8*Inputs!$E$84</f>
        <v>248.52694211275252</v>
      </c>
      <c r="AB8" s="6"/>
      <c r="AC8" s="81">
        <f>E8*Inputs!$E$85</f>
        <v>1101.0687308792833</v>
      </c>
      <c r="AD8" s="81">
        <f>F8*Inputs!$E$85</f>
        <v>1635.8735430206495</v>
      </c>
      <c r="AE8" s="81">
        <f>G8*Inputs!$E$85</f>
        <v>1635.8735430206495</v>
      </c>
      <c r="AF8" s="81">
        <f>H8*Inputs!$E$85</f>
        <v>3303.2061926378501</v>
      </c>
      <c r="AG8" s="81">
        <f>I8*Inputs!$E$85</f>
        <v>3303.2061926378501</v>
      </c>
      <c r="AH8" s="81">
        <f>J8*Inputs!$E$85</f>
        <v>4970.5388422550504</v>
      </c>
      <c r="AI8" s="81">
        <f>K8*Inputs!$E$85</f>
        <v>4970.5388422550504</v>
      </c>
    </row>
    <row r="9" spans="2:35" x14ac:dyDescent="0.3">
      <c r="B9" s="85">
        <f t="shared" si="0"/>
        <v>41729</v>
      </c>
      <c r="C9" s="3"/>
      <c r="D9" s="1"/>
      <c r="E9" s="81">
        <f>E8*(1+IF($B9&lt;=Inputs!$Q$88,Inputs!$L$87,0)+Inputs!$L$86)</f>
        <v>38.487376194289382</v>
      </c>
      <c r="F9" s="81">
        <f>F8*(1+IF($B9&lt;=Inputs!$Q$88,Inputs!$L$87,0)+Inputs!$L$86)</f>
        <v>57.181244631515654</v>
      </c>
      <c r="G9" s="81">
        <f>G8*(1+IF($B9&lt;=Inputs!$Q$88,Inputs!$L$87,0)+Inputs!$L$86)</f>
        <v>57.181244631515654</v>
      </c>
      <c r="H9" s="81">
        <f>H8*(1+IF($B9&lt;=Inputs!$Q$88,Inputs!$L$87,0)+Inputs!$L$86)</f>
        <v>115.46212858286816</v>
      </c>
      <c r="I9" s="81">
        <f>I8*(1+IF($B9&lt;=Inputs!$Q$88,Inputs!$L$87,0)+Inputs!$L$86)</f>
        <v>115.46212858286816</v>
      </c>
      <c r="J9" s="81">
        <f>J8*(1+IF($B9&lt;=Inputs!$Q$88,Inputs!$L$87,0)+Inputs!$L$86)</f>
        <v>173.74301253422067</v>
      </c>
      <c r="K9" s="81">
        <f>K8*(1+IF($B9&lt;=Inputs!$Q$88,Inputs!$L$87,0)+Inputs!$L$86)</f>
        <v>173.74301253422067</v>
      </c>
      <c r="L9" s="81"/>
      <c r="M9" s="81">
        <f>M8*(1+Inputs!$L$84)</f>
        <v>142.39618476013095</v>
      </c>
      <c r="N9" s="81">
        <f>N8*(1+Inputs!$L$84)</f>
        <v>0</v>
      </c>
      <c r="O9" s="81">
        <f>O8*(1+Inputs!$L$84)</f>
        <v>0</v>
      </c>
      <c r="P9" s="81">
        <f>P8*(1+Inputs!$L$84)</f>
        <v>0</v>
      </c>
      <c r="Q9" s="81">
        <f>Q8*(1+Inputs!$L$84)</f>
        <v>0</v>
      </c>
      <c r="R9" s="81">
        <f>R8*(1+Inputs!$L$84)</f>
        <v>0</v>
      </c>
      <c r="S9" s="81">
        <f>S8*(1+Inputs!$L$84)</f>
        <v>0</v>
      </c>
      <c r="T9" s="81"/>
      <c r="U9" s="81">
        <f>E9*Inputs!$E$84</f>
        <v>57.731064291434073</v>
      </c>
      <c r="V9" s="81">
        <f>F9*Inputs!$E$84</f>
        <v>85.77186694727348</v>
      </c>
      <c r="W9" s="81">
        <f>G9*Inputs!$E$84</f>
        <v>85.77186694727348</v>
      </c>
      <c r="X9" s="81">
        <f>H9*Inputs!$E$84</f>
        <v>173.19319287430224</v>
      </c>
      <c r="Y9" s="81">
        <f>I9*Inputs!$E$84</f>
        <v>173.19319287430224</v>
      </c>
      <c r="Z9" s="81">
        <f>J9*Inputs!$E$84</f>
        <v>260.61451880133097</v>
      </c>
      <c r="AA9" s="81">
        <f>K9*Inputs!$E$84</f>
        <v>260.61451880133097</v>
      </c>
      <c r="AB9" s="6"/>
      <c r="AC9" s="81">
        <f>E9*Inputs!$E$85</f>
        <v>1154.6212858286815</v>
      </c>
      <c r="AD9" s="81">
        <f>F9*Inputs!$E$85</f>
        <v>1715.4373389454695</v>
      </c>
      <c r="AE9" s="81">
        <f>G9*Inputs!$E$85</f>
        <v>1715.4373389454695</v>
      </c>
      <c r="AF9" s="81">
        <f>H9*Inputs!$E$85</f>
        <v>3463.8638574860447</v>
      </c>
      <c r="AG9" s="81">
        <f>I9*Inputs!$E$85</f>
        <v>3463.8638574860447</v>
      </c>
      <c r="AH9" s="81">
        <f>J9*Inputs!$E$85</f>
        <v>5212.2903760266199</v>
      </c>
      <c r="AI9" s="81">
        <f>K9*Inputs!$E$85</f>
        <v>5212.2903760266199</v>
      </c>
    </row>
    <row r="10" spans="2:35" x14ac:dyDescent="0.3">
      <c r="B10" s="85">
        <f t="shared" si="0"/>
        <v>42094</v>
      </c>
      <c r="C10" s="3"/>
      <c r="D10" s="1"/>
      <c r="E10" s="81">
        <f>E9*(1+IF($B10&lt;=Inputs!$Q$88,Inputs!$L$87,0)+Inputs!$L$86)</f>
        <v>40.359282343923574</v>
      </c>
      <c r="F10" s="81">
        <f>F9*(1+IF($B10&lt;=Inputs!$Q$88,Inputs!$L$87,0)+Inputs!$L$86)</f>
        <v>59.962362339543596</v>
      </c>
      <c r="G10" s="81">
        <f>G9*(1+IF($B10&lt;=Inputs!$Q$88,Inputs!$L$87,0)+Inputs!$L$86)</f>
        <v>59.962362339543596</v>
      </c>
      <c r="H10" s="81">
        <f>H9*(1+IF($B10&lt;=Inputs!$Q$88,Inputs!$L$87,0)+Inputs!$L$86)</f>
        <v>121.07784703177073</v>
      </c>
      <c r="I10" s="81">
        <f>I9*(1+IF($B10&lt;=Inputs!$Q$88,Inputs!$L$87,0)+Inputs!$L$86)</f>
        <v>121.07784703177073</v>
      </c>
      <c r="J10" s="81">
        <f>J9*(1+IF($B10&lt;=Inputs!$Q$88,Inputs!$L$87,0)+Inputs!$L$86)</f>
        <v>182.19333172399786</v>
      </c>
      <c r="K10" s="81">
        <f>K9*(1+IF($B10&lt;=Inputs!$Q$88,Inputs!$L$87,0)+Inputs!$L$86)</f>
        <v>182.19333172399786</v>
      </c>
      <c r="L10" s="81"/>
      <c r="M10" s="81">
        <f>M9*(1+Inputs!$L$84)</f>
        <v>149.03073861205408</v>
      </c>
      <c r="N10" s="81">
        <f>N9*(1+Inputs!$L$84)</f>
        <v>0</v>
      </c>
      <c r="O10" s="81">
        <f>O9*(1+Inputs!$L$84)</f>
        <v>0</v>
      </c>
      <c r="P10" s="81">
        <f>P9*(1+Inputs!$L$84)</f>
        <v>0</v>
      </c>
      <c r="Q10" s="81">
        <f>Q9*(1+Inputs!$L$84)</f>
        <v>0</v>
      </c>
      <c r="R10" s="81">
        <f>R9*(1+Inputs!$L$84)</f>
        <v>0</v>
      </c>
      <c r="S10" s="81">
        <f>S9*(1+Inputs!$L$84)</f>
        <v>0</v>
      </c>
      <c r="T10" s="81"/>
      <c r="U10" s="81">
        <f>E10*Inputs!$E$84</f>
        <v>60.538923515885358</v>
      </c>
      <c r="V10" s="81">
        <f>F10*Inputs!$E$84</f>
        <v>89.94354350931539</v>
      </c>
      <c r="W10" s="81">
        <f>G10*Inputs!$E$84</f>
        <v>89.94354350931539</v>
      </c>
      <c r="X10" s="81">
        <f>H10*Inputs!$E$84</f>
        <v>181.6167705476561</v>
      </c>
      <c r="Y10" s="81">
        <f>I10*Inputs!$E$84</f>
        <v>181.6167705476561</v>
      </c>
      <c r="Z10" s="81">
        <f>J10*Inputs!$E$84</f>
        <v>273.28999758599679</v>
      </c>
      <c r="AA10" s="81">
        <f>K10*Inputs!$E$84</f>
        <v>273.28999758599679</v>
      </c>
      <c r="AB10" s="6"/>
      <c r="AC10" s="81">
        <f>E10*Inputs!$E$85</f>
        <v>1210.7784703177072</v>
      </c>
      <c r="AD10" s="81">
        <f>F10*Inputs!$E$85</f>
        <v>1798.8708701863079</v>
      </c>
      <c r="AE10" s="81">
        <f>G10*Inputs!$E$85</f>
        <v>1798.8708701863079</v>
      </c>
      <c r="AF10" s="81">
        <f>H10*Inputs!$E$85</f>
        <v>3632.3354109531219</v>
      </c>
      <c r="AG10" s="81">
        <f>I10*Inputs!$E$85</f>
        <v>3632.3354109531219</v>
      </c>
      <c r="AH10" s="81">
        <f>J10*Inputs!$E$85</f>
        <v>5465.799951719936</v>
      </c>
      <c r="AI10" s="81">
        <f>K10*Inputs!$E$85</f>
        <v>5465.799951719936</v>
      </c>
    </row>
    <row r="11" spans="2:35" x14ac:dyDescent="0.3">
      <c r="B11" s="85">
        <f t="shared" si="0"/>
        <v>42460</v>
      </c>
      <c r="C11" s="3"/>
      <c r="D11" s="1"/>
      <c r="E11" s="81">
        <f>E10*(1+IF($B11&lt;=Inputs!$Q$88,Inputs!$L$87,0)+Inputs!$L$86)</f>
        <v>42.322232180592948</v>
      </c>
      <c r="F11" s="81">
        <f>F10*(1+IF($B11&lt;=Inputs!$Q$88,Inputs!$L$87,0)+Inputs!$L$86)</f>
        <v>62.878744954023809</v>
      </c>
      <c r="G11" s="81">
        <f>G10*(1+IF($B11&lt;=Inputs!$Q$88,Inputs!$L$87,0)+Inputs!$L$86)</f>
        <v>62.878744954023809</v>
      </c>
      <c r="H11" s="81">
        <f>H10*(1+IF($B11&lt;=Inputs!$Q$88,Inputs!$L$87,0)+Inputs!$L$86)</f>
        <v>126.96669654177886</v>
      </c>
      <c r="I11" s="81">
        <f>I10*(1+IF($B11&lt;=Inputs!$Q$88,Inputs!$L$87,0)+Inputs!$L$86)</f>
        <v>126.96669654177886</v>
      </c>
      <c r="J11" s="81">
        <f>J10*(1+IF($B11&lt;=Inputs!$Q$88,Inputs!$L$87,0)+Inputs!$L$86)</f>
        <v>191.05464812953389</v>
      </c>
      <c r="K11" s="81">
        <f>K10*(1+IF($B11&lt;=Inputs!$Q$88,Inputs!$L$87,0)+Inputs!$L$86)</f>
        <v>191.05464812953389</v>
      </c>
      <c r="L11" s="81"/>
      <c r="M11" s="81">
        <f>M10*(1+Inputs!$L$84)</f>
        <v>155.97441103262577</v>
      </c>
      <c r="N11" s="81">
        <f>N10*(1+Inputs!$L$84)</f>
        <v>0</v>
      </c>
      <c r="O11" s="81">
        <f>O10*(1+Inputs!$L$84)</f>
        <v>0</v>
      </c>
      <c r="P11" s="81">
        <f>P10*(1+Inputs!$L$84)</f>
        <v>0</v>
      </c>
      <c r="Q11" s="81">
        <f>Q10*(1+Inputs!$L$84)</f>
        <v>0</v>
      </c>
      <c r="R11" s="81">
        <f>R10*(1+Inputs!$L$84)</f>
        <v>0</v>
      </c>
      <c r="S11" s="81">
        <f>S10*(1+Inputs!$L$84)</f>
        <v>0</v>
      </c>
      <c r="T11" s="81"/>
      <c r="U11" s="81">
        <f>E11*Inputs!$E$84</f>
        <v>63.483348270889422</v>
      </c>
      <c r="V11" s="81">
        <f>F11*Inputs!$E$84</f>
        <v>94.318117431035716</v>
      </c>
      <c r="W11" s="81">
        <f>G11*Inputs!$E$84</f>
        <v>94.318117431035716</v>
      </c>
      <c r="X11" s="81">
        <f>H11*Inputs!$E$84</f>
        <v>190.4500448126683</v>
      </c>
      <c r="Y11" s="81">
        <f>I11*Inputs!$E$84</f>
        <v>190.4500448126683</v>
      </c>
      <c r="Z11" s="81">
        <f>J11*Inputs!$E$84</f>
        <v>286.58197219430082</v>
      </c>
      <c r="AA11" s="81">
        <f>K11*Inputs!$E$84</f>
        <v>286.58197219430082</v>
      </c>
      <c r="AB11" s="6"/>
      <c r="AC11" s="81">
        <f>E11*Inputs!$E$85</f>
        <v>1269.6669654177886</v>
      </c>
      <c r="AD11" s="81">
        <f>F11*Inputs!$E$85</f>
        <v>1886.3623486207143</v>
      </c>
      <c r="AE11" s="81">
        <f>G11*Inputs!$E$85</f>
        <v>1886.3623486207143</v>
      </c>
      <c r="AF11" s="81">
        <f>H11*Inputs!$E$85</f>
        <v>3809.0008962533657</v>
      </c>
      <c r="AG11" s="81">
        <f>I11*Inputs!$E$85</f>
        <v>3809.0008962533657</v>
      </c>
      <c r="AH11" s="81">
        <f>J11*Inputs!$E$85</f>
        <v>5731.639443886017</v>
      </c>
      <c r="AI11" s="81">
        <f>K11*Inputs!$E$85</f>
        <v>5731.639443886017</v>
      </c>
    </row>
    <row r="12" spans="2:35" x14ac:dyDescent="0.3">
      <c r="B12" s="85">
        <f t="shared" si="0"/>
        <v>42825</v>
      </c>
      <c r="C12" s="3"/>
      <c r="D12" s="1"/>
      <c r="E12" s="81">
        <f>E11*(1+IF($B12&lt;=Inputs!$Q$88,Inputs!$L$87,0)+Inputs!$L$86)</f>
        <v>44.380653785775088</v>
      </c>
      <c r="F12" s="81">
        <f>F11*(1+IF($B12&lt;=Inputs!$Q$88,Inputs!$L$87,0)+Inputs!$L$86)</f>
        <v>65.936971338865845</v>
      </c>
      <c r="G12" s="81">
        <f>G11*(1+IF($B12&lt;=Inputs!$Q$88,Inputs!$L$87,0)+Inputs!$L$86)</f>
        <v>65.936971338865845</v>
      </c>
      <c r="H12" s="81">
        <f>H11*(1+IF($B12&lt;=Inputs!$Q$88,Inputs!$L$87,0)+Inputs!$L$86)</f>
        <v>133.14196135732527</v>
      </c>
      <c r="I12" s="81">
        <f>I11*(1+IF($B12&lt;=Inputs!$Q$88,Inputs!$L$87,0)+Inputs!$L$86)</f>
        <v>133.14196135732527</v>
      </c>
      <c r="J12" s="81">
        <f>J11*(1+IF($B12&lt;=Inputs!$Q$88,Inputs!$L$87,0)+Inputs!$L$86)</f>
        <v>200.3469513757847</v>
      </c>
      <c r="K12" s="81">
        <f>K11*(1+IF($B12&lt;=Inputs!$Q$88,Inputs!$L$87,0)+Inputs!$L$86)</f>
        <v>200.3469513757847</v>
      </c>
      <c r="L12" s="81"/>
      <c r="M12" s="81">
        <f>M11*(1+Inputs!$L$84)</f>
        <v>163.24160454108332</v>
      </c>
      <c r="N12" s="81">
        <f>N11*(1+Inputs!$L$84)</f>
        <v>0</v>
      </c>
      <c r="O12" s="81">
        <f>O11*(1+Inputs!$L$84)</f>
        <v>0</v>
      </c>
      <c r="P12" s="81">
        <f>P11*(1+Inputs!$L$84)</f>
        <v>0</v>
      </c>
      <c r="Q12" s="81">
        <f>Q11*(1+Inputs!$L$84)</f>
        <v>0</v>
      </c>
      <c r="R12" s="81">
        <f>R11*(1+Inputs!$L$84)</f>
        <v>0</v>
      </c>
      <c r="S12" s="81">
        <f>S11*(1+Inputs!$L$84)</f>
        <v>0</v>
      </c>
      <c r="T12" s="81"/>
      <c r="U12" s="81">
        <f>E12*Inputs!$E$84</f>
        <v>66.570980678662636</v>
      </c>
      <c r="V12" s="81">
        <f>F12*Inputs!$E$84</f>
        <v>98.905457008298768</v>
      </c>
      <c r="W12" s="81">
        <f>G12*Inputs!$E$84</f>
        <v>98.905457008298768</v>
      </c>
      <c r="X12" s="81">
        <f>H12*Inputs!$E$84</f>
        <v>199.71294203598791</v>
      </c>
      <c r="Y12" s="81">
        <f>I12*Inputs!$E$84</f>
        <v>199.71294203598791</v>
      </c>
      <c r="Z12" s="81">
        <f>J12*Inputs!$E$84</f>
        <v>300.52042706367706</v>
      </c>
      <c r="AA12" s="81">
        <f>K12*Inputs!$E$84</f>
        <v>300.52042706367706</v>
      </c>
      <c r="AB12" s="6"/>
      <c r="AC12" s="81">
        <f>E12*Inputs!$E$85</f>
        <v>1331.4196135732527</v>
      </c>
      <c r="AD12" s="81">
        <f>F12*Inputs!$E$85</f>
        <v>1978.1091401659753</v>
      </c>
      <c r="AE12" s="81">
        <f>G12*Inputs!$E$85</f>
        <v>1978.1091401659753</v>
      </c>
      <c r="AF12" s="81">
        <f>H12*Inputs!$E$85</f>
        <v>3994.2588407197582</v>
      </c>
      <c r="AG12" s="81">
        <f>I12*Inputs!$E$85</f>
        <v>3994.2588407197582</v>
      </c>
      <c r="AH12" s="81">
        <f>J12*Inputs!$E$85</f>
        <v>6010.4085412735412</v>
      </c>
      <c r="AI12" s="81">
        <f>K12*Inputs!$E$85</f>
        <v>6010.4085412735412</v>
      </c>
    </row>
    <row r="13" spans="2:35" x14ac:dyDescent="0.3">
      <c r="B13" s="85">
        <f t="shared" si="0"/>
        <v>43190</v>
      </c>
      <c r="C13" s="3"/>
      <c r="D13" s="1"/>
      <c r="E13" s="81">
        <f>E12*(1+IF($B13&lt;=Inputs!$Q$88,Inputs!$L$87,0)+Inputs!$L$86)</f>
        <v>46.539190609044034</v>
      </c>
      <c r="F13" s="81">
        <f>F12*(1+IF($B13&lt;=Inputs!$Q$88,Inputs!$L$87,0)+Inputs!$L$86)</f>
        <v>69.143940333436859</v>
      </c>
      <c r="G13" s="81">
        <f>G12*(1+IF($B13&lt;=Inputs!$Q$88,Inputs!$L$87,0)+Inputs!$L$86)</f>
        <v>69.143940333436859</v>
      </c>
      <c r="H13" s="81">
        <f>H12*(1+IF($B13&lt;=Inputs!$Q$88,Inputs!$L$87,0)+Inputs!$L$86)</f>
        <v>139.61757182713211</v>
      </c>
      <c r="I13" s="81">
        <f>I12*(1+IF($B13&lt;=Inputs!$Q$88,Inputs!$L$87,0)+Inputs!$L$86)</f>
        <v>139.61757182713211</v>
      </c>
      <c r="J13" s="81">
        <f>J12*(1+IF($B13&lt;=Inputs!$Q$88,Inputs!$L$87,0)+Inputs!$L$86)</f>
        <v>210.09120332082736</v>
      </c>
      <c r="K13" s="81">
        <f>K12*(1+IF($B13&lt;=Inputs!$Q$88,Inputs!$L$87,0)+Inputs!$L$86)</f>
        <v>210.09120332082736</v>
      </c>
      <c r="L13" s="81"/>
      <c r="M13" s="81">
        <f>M12*(1+Inputs!$L$84)</f>
        <v>170.84739270195678</v>
      </c>
      <c r="N13" s="81">
        <f>N12*(1+Inputs!$L$84)</f>
        <v>0</v>
      </c>
      <c r="O13" s="81">
        <f>O12*(1+Inputs!$L$84)</f>
        <v>0</v>
      </c>
      <c r="P13" s="81">
        <f>P12*(1+Inputs!$L$84)</f>
        <v>0</v>
      </c>
      <c r="Q13" s="81">
        <f>Q12*(1+Inputs!$L$84)</f>
        <v>0</v>
      </c>
      <c r="R13" s="81">
        <f>R12*(1+Inputs!$L$84)</f>
        <v>0</v>
      </c>
      <c r="S13" s="81">
        <f>S12*(1+Inputs!$L$84)</f>
        <v>0</v>
      </c>
      <c r="T13" s="81"/>
      <c r="U13" s="81">
        <f>E13*Inputs!$E$84</f>
        <v>69.808785913566055</v>
      </c>
      <c r="V13" s="81">
        <f>F13*Inputs!$E$84</f>
        <v>103.71591050015529</v>
      </c>
      <c r="W13" s="81">
        <f>G13*Inputs!$E$84</f>
        <v>103.71591050015529</v>
      </c>
      <c r="X13" s="81">
        <f>H13*Inputs!$E$84</f>
        <v>209.42635774069817</v>
      </c>
      <c r="Y13" s="81">
        <f>I13*Inputs!$E$84</f>
        <v>209.42635774069817</v>
      </c>
      <c r="Z13" s="81">
        <f>J13*Inputs!$E$84</f>
        <v>315.13680498124103</v>
      </c>
      <c r="AA13" s="81">
        <f>K13*Inputs!$E$84</f>
        <v>315.13680498124103</v>
      </c>
      <c r="AB13" s="6"/>
      <c r="AC13" s="81">
        <f>E13*Inputs!$E$85</f>
        <v>1396.1757182713211</v>
      </c>
      <c r="AD13" s="81">
        <f>F13*Inputs!$E$85</f>
        <v>2074.3182100031058</v>
      </c>
      <c r="AE13" s="81">
        <f>G13*Inputs!$E$85</f>
        <v>2074.3182100031058</v>
      </c>
      <c r="AF13" s="81">
        <f>H13*Inputs!$E$85</f>
        <v>4188.5271548139635</v>
      </c>
      <c r="AG13" s="81">
        <f>I13*Inputs!$E$85</f>
        <v>4188.5271548139635</v>
      </c>
      <c r="AH13" s="81">
        <f>J13*Inputs!$E$85</f>
        <v>6302.7360996248208</v>
      </c>
      <c r="AI13" s="81">
        <f>K13*Inputs!$E$85</f>
        <v>6302.7360996248208</v>
      </c>
    </row>
    <row r="14" spans="2:35" x14ac:dyDescent="0.3">
      <c r="B14" s="85">
        <f t="shared" si="0"/>
        <v>43555</v>
      </c>
      <c r="C14" s="3"/>
      <c r="D14" s="1"/>
      <c r="E14" s="81">
        <f>E13*(1+IF($B14&lt;=Inputs!$Q$88,Inputs!$L$87,0)+Inputs!$L$86)</f>
        <v>48.802711942903976</v>
      </c>
      <c r="F14" s="81">
        <f>F13*(1+IF($B14&lt;=Inputs!$Q$88,Inputs!$L$87,0)+Inputs!$L$86)</f>
        <v>72.506886315171627</v>
      </c>
      <c r="G14" s="81">
        <f>G13*(1+IF($B14&lt;=Inputs!$Q$88,Inputs!$L$87,0)+Inputs!$L$86)</f>
        <v>72.506886315171627</v>
      </c>
      <c r="H14" s="81">
        <f>H13*(1+IF($B14&lt;=Inputs!$Q$88,Inputs!$L$87,0)+Inputs!$L$86)</f>
        <v>146.40813582871195</v>
      </c>
      <c r="I14" s="81">
        <f>I13*(1+IF($B14&lt;=Inputs!$Q$88,Inputs!$L$87,0)+Inputs!$L$86)</f>
        <v>146.40813582871195</v>
      </c>
      <c r="J14" s="81">
        <f>J13*(1+IF($B14&lt;=Inputs!$Q$88,Inputs!$L$87,0)+Inputs!$L$86)</f>
        <v>220.30938534225226</v>
      </c>
      <c r="K14" s="81">
        <f>K13*(1+IF($B14&lt;=Inputs!$Q$88,Inputs!$L$87,0)+Inputs!$L$86)</f>
        <v>220.30938534225226</v>
      </c>
      <c r="L14" s="81"/>
      <c r="M14" s="81">
        <f>M13*(1+Inputs!$L$84)</f>
        <v>178.80755139055637</v>
      </c>
      <c r="N14" s="81">
        <f>N13*(1+Inputs!$L$84)</f>
        <v>0</v>
      </c>
      <c r="O14" s="81">
        <f>O13*(1+Inputs!$L$84)</f>
        <v>0</v>
      </c>
      <c r="P14" s="81">
        <f>P13*(1+Inputs!$L$84)</f>
        <v>0</v>
      </c>
      <c r="Q14" s="81">
        <f>Q13*(1+Inputs!$L$84)</f>
        <v>0</v>
      </c>
      <c r="R14" s="81">
        <f>R13*(1+Inputs!$L$84)</f>
        <v>0</v>
      </c>
      <c r="S14" s="81">
        <f>S13*(1+Inputs!$L$84)</f>
        <v>0</v>
      </c>
      <c r="T14" s="81"/>
      <c r="U14" s="81">
        <f>E14*Inputs!$E$84</f>
        <v>73.20406791435596</v>
      </c>
      <c r="V14" s="81">
        <f>F14*Inputs!$E$84</f>
        <v>108.76032947275743</v>
      </c>
      <c r="W14" s="81">
        <f>G14*Inputs!$E$84</f>
        <v>108.76032947275743</v>
      </c>
      <c r="X14" s="81">
        <f>H14*Inputs!$E$84</f>
        <v>219.61220374306794</v>
      </c>
      <c r="Y14" s="81">
        <f>I14*Inputs!$E$84</f>
        <v>219.61220374306794</v>
      </c>
      <c r="Z14" s="81">
        <f>J14*Inputs!$E$84</f>
        <v>330.46407801337841</v>
      </c>
      <c r="AA14" s="81">
        <f>K14*Inputs!$E$84</f>
        <v>330.46407801337841</v>
      </c>
      <c r="AB14" s="6"/>
      <c r="AC14" s="81">
        <f>E14*Inputs!$E$85</f>
        <v>1464.0813582871192</v>
      </c>
      <c r="AD14" s="81">
        <f>F14*Inputs!$E$85</f>
        <v>2175.2065894551488</v>
      </c>
      <c r="AE14" s="81">
        <f>G14*Inputs!$E$85</f>
        <v>2175.2065894551488</v>
      </c>
      <c r="AF14" s="81">
        <f>H14*Inputs!$E$85</f>
        <v>4392.2440748613581</v>
      </c>
      <c r="AG14" s="81">
        <f>I14*Inputs!$E$85</f>
        <v>4392.2440748613581</v>
      </c>
      <c r="AH14" s="81">
        <f>J14*Inputs!$E$85</f>
        <v>6609.2815602675673</v>
      </c>
      <c r="AI14" s="81">
        <f>K14*Inputs!$E$85</f>
        <v>6609.2815602675673</v>
      </c>
    </row>
    <row r="15" spans="2:35" x14ac:dyDescent="0.3">
      <c r="B15" s="85">
        <f t="shared" si="0"/>
        <v>43921</v>
      </c>
      <c r="C15" s="3"/>
      <c r="D15" s="1"/>
      <c r="E15" s="81">
        <f>E14*(1+IF($B15&lt;=Inputs!$Q$88,Inputs!$L$87,0)+Inputs!$L$86)</f>
        <v>51.176323907086214</v>
      </c>
      <c r="F15" s="81">
        <f>F14*(1+IF($B15&lt;=Inputs!$Q$88,Inputs!$L$87,0)+Inputs!$L$86)</f>
        <v>76.033395519099528</v>
      </c>
      <c r="G15" s="81">
        <f>G14*(1+IF($B15&lt;=Inputs!$Q$88,Inputs!$L$87,0)+Inputs!$L$86)</f>
        <v>76.033395519099528</v>
      </c>
      <c r="H15" s="81">
        <f>H14*(1+IF($B15&lt;=Inputs!$Q$88,Inputs!$L$87,0)+Inputs!$L$86)</f>
        <v>153.52897172125867</v>
      </c>
      <c r="I15" s="81">
        <f>I14*(1+IF($B15&lt;=Inputs!$Q$88,Inputs!$L$87,0)+Inputs!$L$86)</f>
        <v>153.52897172125867</v>
      </c>
      <c r="J15" s="81">
        <f>J14*(1+IF($B15&lt;=Inputs!$Q$88,Inputs!$L$87,0)+Inputs!$L$86)</f>
        <v>231.02454792341777</v>
      </c>
      <c r="K15" s="81">
        <f>K14*(1+IF($B15&lt;=Inputs!$Q$88,Inputs!$L$87,0)+Inputs!$L$86)</f>
        <v>231.02454792341777</v>
      </c>
      <c r="L15" s="81"/>
      <c r="M15" s="81">
        <f>M14*(1+Inputs!$L$84)</f>
        <v>187.13859151518832</v>
      </c>
      <c r="N15" s="81">
        <f>N14*(1+Inputs!$L$84)</f>
        <v>0</v>
      </c>
      <c r="O15" s="81">
        <f>O14*(1+Inputs!$L$84)</f>
        <v>0</v>
      </c>
      <c r="P15" s="81">
        <f>P14*(1+Inputs!$L$84)</f>
        <v>0</v>
      </c>
      <c r="Q15" s="81">
        <f>Q14*(1+Inputs!$L$84)</f>
        <v>0</v>
      </c>
      <c r="R15" s="81">
        <f>R14*(1+Inputs!$L$84)</f>
        <v>0</v>
      </c>
      <c r="S15" s="81">
        <f>S14*(1+Inputs!$L$84)</f>
        <v>0</v>
      </c>
      <c r="T15" s="81"/>
      <c r="U15" s="81">
        <f>E15*Inputs!$E$84</f>
        <v>76.764485860629321</v>
      </c>
      <c r="V15" s="81">
        <f>F15*Inputs!$E$84</f>
        <v>114.05009327864929</v>
      </c>
      <c r="W15" s="81">
        <f>G15*Inputs!$E$84</f>
        <v>114.05009327864929</v>
      </c>
      <c r="X15" s="81">
        <f>H15*Inputs!$E$84</f>
        <v>230.29345758188799</v>
      </c>
      <c r="Y15" s="81">
        <f>I15*Inputs!$E$84</f>
        <v>230.29345758188799</v>
      </c>
      <c r="Z15" s="81">
        <f>J15*Inputs!$E$84</f>
        <v>346.53682188512664</v>
      </c>
      <c r="AA15" s="81">
        <f>K15*Inputs!$E$84</f>
        <v>346.53682188512664</v>
      </c>
      <c r="AB15" s="6"/>
      <c r="AC15" s="81">
        <f>E15*Inputs!$E$85</f>
        <v>1535.2897172125863</v>
      </c>
      <c r="AD15" s="81">
        <f>F15*Inputs!$E$85</f>
        <v>2281.0018655729859</v>
      </c>
      <c r="AE15" s="81">
        <f>G15*Inputs!$E$85</f>
        <v>2281.0018655729859</v>
      </c>
      <c r="AF15" s="81">
        <f>H15*Inputs!$E$85</f>
        <v>4605.8691516377603</v>
      </c>
      <c r="AG15" s="81">
        <f>I15*Inputs!$E$85</f>
        <v>4605.8691516377603</v>
      </c>
      <c r="AH15" s="81">
        <f>J15*Inputs!$E$85</f>
        <v>6930.7364377025333</v>
      </c>
      <c r="AI15" s="81">
        <f>K15*Inputs!$E$85</f>
        <v>6930.7364377025333</v>
      </c>
    </row>
    <row r="16" spans="2:35" x14ac:dyDescent="0.3">
      <c r="B16" s="85">
        <f t="shared" si="0"/>
        <v>44286</v>
      </c>
      <c r="C16" s="3"/>
      <c r="D16" s="1"/>
      <c r="E16" s="81">
        <f>E15*(1+IF($B16&lt;=Inputs!$Q$88,Inputs!$L$87,0)+Inputs!$L$86)</f>
        <v>53.66538096708814</v>
      </c>
      <c r="F16" s="81">
        <f>F15*(1+IF($B16&lt;=Inputs!$Q$88,Inputs!$L$87,0)+Inputs!$L$86)</f>
        <v>79.731423151102391</v>
      </c>
      <c r="G16" s="81">
        <f>G15*(1+IF($B16&lt;=Inputs!$Q$88,Inputs!$L$87,0)+Inputs!$L$86)</f>
        <v>79.731423151102391</v>
      </c>
      <c r="H16" s="81">
        <f>H15*(1+IF($B16&lt;=Inputs!$Q$88,Inputs!$L$87,0)+Inputs!$L$86)</f>
        <v>160.99614290126445</v>
      </c>
      <c r="I16" s="81">
        <f>I15*(1+IF($B16&lt;=Inputs!$Q$88,Inputs!$L$87,0)+Inputs!$L$86)</f>
        <v>160.99614290126445</v>
      </c>
      <c r="J16" s="81">
        <f>J15*(1+IF($B16&lt;=Inputs!$Q$88,Inputs!$L$87,0)+Inputs!$L$86)</f>
        <v>242.26086265142646</v>
      </c>
      <c r="K16" s="81">
        <f>K15*(1+IF($B16&lt;=Inputs!$Q$88,Inputs!$L$87,0)+Inputs!$L$86)</f>
        <v>242.26086265142646</v>
      </c>
      <c r="L16" s="81"/>
      <c r="M16" s="81">
        <f>M15*(1+Inputs!$L$84)</f>
        <v>195.8577932639713</v>
      </c>
      <c r="N16" s="81">
        <f>N15*(1+Inputs!$L$84)</f>
        <v>0</v>
      </c>
      <c r="O16" s="81">
        <f>O15*(1+Inputs!$L$84)</f>
        <v>0</v>
      </c>
      <c r="P16" s="81">
        <f>P15*(1+Inputs!$L$84)</f>
        <v>0</v>
      </c>
      <c r="Q16" s="81">
        <f>Q15*(1+Inputs!$L$84)</f>
        <v>0</v>
      </c>
      <c r="R16" s="81">
        <f>R15*(1+Inputs!$L$84)</f>
        <v>0</v>
      </c>
      <c r="S16" s="81">
        <f>S15*(1+Inputs!$L$84)</f>
        <v>0</v>
      </c>
      <c r="T16" s="81"/>
      <c r="U16" s="81">
        <f>E16*Inputs!$E$84</f>
        <v>80.49807145063221</v>
      </c>
      <c r="V16" s="81">
        <f>F16*Inputs!$E$84</f>
        <v>119.59713472665359</v>
      </c>
      <c r="W16" s="81">
        <f>G16*Inputs!$E$84</f>
        <v>119.59713472665359</v>
      </c>
      <c r="X16" s="81">
        <f>H16*Inputs!$E$84</f>
        <v>241.49421435189669</v>
      </c>
      <c r="Y16" s="81">
        <f>I16*Inputs!$E$84</f>
        <v>241.49421435189669</v>
      </c>
      <c r="Z16" s="81">
        <f>J16*Inputs!$E$84</f>
        <v>363.3912939771397</v>
      </c>
      <c r="AA16" s="81">
        <f>K16*Inputs!$E$84</f>
        <v>363.3912939771397</v>
      </c>
      <c r="AB16" s="6"/>
      <c r="AC16" s="81">
        <f>E16*Inputs!$E$85</f>
        <v>1609.9614290126442</v>
      </c>
      <c r="AD16" s="81">
        <f>F16*Inputs!$E$85</f>
        <v>2391.9426945330715</v>
      </c>
      <c r="AE16" s="81">
        <f>G16*Inputs!$E$85</f>
        <v>2391.9426945330715</v>
      </c>
      <c r="AF16" s="81">
        <f>H16*Inputs!$E$85</f>
        <v>4829.8842870379331</v>
      </c>
      <c r="AG16" s="81">
        <f>I16*Inputs!$E$85</f>
        <v>4829.8842870379331</v>
      </c>
      <c r="AH16" s="81">
        <f>J16*Inputs!$E$85</f>
        <v>7267.8258795427937</v>
      </c>
      <c r="AI16" s="81">
        <f>K16*Inputs!$E$85</f>
        <v>7267.8258795427937</v>
      </c>
    </row>
    <row r="17" spans="2:35" x14ac:dyDescent="0.3">
      <c r="B17" s="198">
        <f t="shared" si="0"/>
        <v>44651</v>
      </c>
      <c r="C17" s="199"/>
      <c r="D17" s="200"/>
      <c r="E17" s="201">
        <v>50</v>
      </c>
      <c r="F17" s="201">
        <v>70</v>
      </c>
      <c r="G17" s="201">
        <v>70</v>
      </c>
      <c r="H17" s="201">
        <v>145</v>
      </c>
      <c r="I17" s="201">
        <v>145</v>
      </c>
      <c r="J17" s="201">
        <v>220</v>
      </c>
      <c r="K17" s="201">
        <v>220</v>
      </c>
      <c r="L17" s="201"/>
      <c r="M17" s="201">
        <v>100</v>
      </c>
      <c r="N17" s="201">
        <f>N16*(1+Inputs!$L$84)</f>
        <v>0</v>
      </c>
      <c r="O17" s="201">
        <f>O16*(1+Inputs!$L$84)</f>
        <v>0</v>
      </c>
      <c r="P17" s="201">
        <f>P16*(1+Inputs!$L$84)</f>
        <v>0</v>
      </c>
      <c r="Q17" s="201">
        <f>Q16*(1+Inputs!$L$84)</f>
        <v>0</v>
      </c>
      <c r="R17" s="201">
        <f>R16*(1+Inputs!$L$84)</f>
        <v>0</v>
      </c>
      <c r="S17" s="201">
        <f>S16*(1+Inputs!$L$84)</f>
        <v>0</v>
      </c>
      <c r="T17" s="201"/>
      <c r="U17" s="201">
        <v>70</v>
      </c>
      <c r="V17" s="201">
        <v>110</v>
      </c>
      <c r="W17" s="201">
        <v>110</v>
      </c>
      <c r="X17" s="201">
        <v>220</v>
      </c>
      <c r="Y17" s="201">
        <v>220</v>
      </c>
      <c r="Z17" s="201">
        <v>325</v>
      </c>
      <c r="AA17" s="201">
        <v>325</v>
      </c>
      <c r="AB17" s="202"/>
      <c r="AC17" s="201">
        <v>1610</v>
      </c>
      <c r="AD17" s="201">
        <v>2410</v>
      </c>
      <c r="AE17" s="201">
        <v>2410</v>
      </c>
      <c r="AF17" s="201">
        <v>4850</v>
      </c>
      <c r="AG17" s="201">
        <v>4850</v>
      </c>
      <c r="AH17" s="201">
        <v>7265</v>
      </c>
      <c r="AI17" s="201">
        <v>7265</v>
      </c>
    </row>
    <row r="18" spans="2:35" x14ac:dyDescent="0.3">
      <c r="B18" s="85">
        <f t="shared" si="0"/>
        <v>45016</v>
      </c>
      <c r="C18" s="3"/>
      <c r="D18" s="1"/>
      <c r="E18" s="81">
        <f>E17*(1+IF($B18&lt;=Inputs!$Q$88,Inputs!$L$87,0)+Inputs!$L$86)</f>
        <v>52.431844327584919</v>
      </c>
      <c r="F18" s="81">
        <f>F17*(1+IF($B18&lt;=Inputs!$Q$88,Inputs!$L$87,0)+Inputs!$L$86)</f>
        <v>73.404582058618885</v>
      </c>
      <c r="G18" s="81">
        <f>G17*(1+IF($B18&lt;=Inputs!$Q$88,Inputs!$L$87,0)+Inputs!$L$86)</f>
        <v>73.404582058618885</v>
      </c>
      <c r="H18" s="81">
        <f>H17*(1+IF($B18&lt;=Inputs!$Q$88,Inputs!$L$87,0)+Inputs!$L$86)</f>
        <v>152.05234854999628</v>
      </c>
      <c r="I18" s="81">
        <f>I17*(1+IF($B18&lt;=Inputs!$Q$88,Inputs!$L$87,0)+Inputs!$L$86)</f>
        <v>152.05234854999628</v>
      </c>
      <c r="J18" s="81">
        <f>J17*(1+IF($B18&lt;=Inputs!$Q$88,Inputs!$L$87,0)+Inputs!$L$86)</f>
        <v>230.70011504137364</v>
      </c>
      <c r="K18" s="81">
        <f>K17*(1+IF($B18&lt;=Inputs!$Q$88,Inputs!$L$87,0)+Inputs!$L$86)</f>
        <v>230.70011504137364</v>
      </c>
      <c r="L18" s="81"/>
      <c r="M18" s="81">
        <f>M17*(1+Inputs!$L$84)</f>
        <v>104.6592216379246</v>
      </c>
      <c r="N18" s="81">
        <f>N17*(1+Inputs!$L$84)</f>
        <v>0</v>
      </c>
      <c r="O18" s="81">
        <f>O17*(1+Inputs!$L$84)</f>
        <v>0</v>
      </c>
      <c r="P18" s="81">
        <f>P17*(1+Inputs!$L$84)</f>
        <v>0</v>
      </c>
      <c r="Q18" s="81">
        <f>Q17*(1+Inputs!$L$84)</f>
        <v>0</v>
      </c>
      <c r="R18" s="81">
        <f>R17*(1+Inputs!$L$84)</f>
        <v>0</v>
      </c>
      <c r="S18" s="81">
        <f>S17*(1+Inputs!$L$84)</f>
        <v>0</v>
      </c>
      <c r="T18" s="81"/>
      <c r="U18" s="81">
        <f>E18*Inputs!$E$84</f>
        <v>78.647766491377382</v>
      </c>
      <c r="V18" s="81">
        <f>F18*Inputs!$E$84</f>
        <v>110.10687308792834</v>
      </c>
      <c r="W18" s="81">
        <f>G18*Inputs!$E$84</f>
        <v>110.10687308792834</v>
      </c>
      <c r="X18" s="81">
        <f>H18*Inputs!$E$84</f>
        <v>228.07852282499442</v>
      </c>
      <c r="Y18" s="81">
        <f>I18*Inputs!$E$84</f>
        <v>228.07852282499442</v>
      </c>
      <c r="Z18" s="81">
        <f>J18*Inputs!$E$84</f>
        <v>346.05017256206042</v>
      </c>
      <c r="AA18" s="81">
        <f>K18*Inputs!$E$84</f>
        <v>346.05017256206042</v>
      </c>
      <c r="AB18" s="6"/>
      <c r="AC18" s="81">
        <f>E18*Inputs!$E$85</f>
        <v>1572.9553298275475</v>
      </c>
      <c r="AD18" s="81">
        <f>F18*Inputs!$E$85</f>
        <v>2202.1374617585666</v>
      </c>
      <c r="AE18" s="81">
        <f>G18*Inputs!$E$85</f>
        <v>2202.1374617585666</v>
      </c>
      <c r="AF18" s="81">
        <f>H18*Inputs!$E$85</f>
        <v>4561.5704564998887</v>
      </c>
      <c r="AG18" s="81">
        <f>I18*Inputs!$E$85</f>
        <v>4561.5704564998887</v>
      </c>
      <c r="AH18" s="81">
        <f>J18*Inputs!$E$85</f>
        <v>6921.0034512412094</v>
      </c>
      <c r="AI18" s="81">
        <f>K18*Inputs!$E$85</f>
        <v>6921.0034512412094</v>
      </c>
    </row>
    <row r="19" spans="2:35" x14ac:dyDescent="0.3">
      <c r="B19" s="85">
        <f t="shared" si="0"/>
        <v>45382</v>
      </c>
      <c r="C19" s="3"/>
      <c r="D19" s="1"/>
      <c r="E19" s="81">
        <f>E18*(1+IF($B19&lt;=Inputs!$Q$88,Inputs!$L$87,0)+Inputs!$L$86)</f>
        <v>53.409010662014431</v>
      </c>
      <c r="F19" s="81">
        <f>F18*(1+IF($B19&lt;=Inputs!$Q$88,Inputs!$L$87,0)+Inputs!$L$86)</f>
        <v>74.772614926820197</v>
      </c>
      <c r="G19" s="81">
        <f>G18*(1+IF($B19&lt;=Inputs!$Q$88,Inputs!$L$87,0)+Inputs!$L$86)</f>
        <v>74.772614926820197</v>
      </c>
      <c r="H19" s="81">
        <f>H18*(1+IF($B19&lt;=Inputs!$Q$88,Inputs!$L$87,0)+Inputs!$L$86)</f>
        <v>154.88613091984186</v>
      </c>
      <c r="I19" s="81">
        <f>I18*(1+IF($B19&lt;=Inputs!$Q$88,Inputs!$L$87,0)+Inputs!$L$86)</f>
        <v>154.88613091984186</v>
      </c>
      <c r="J19" s="81">
        <f>J18*(1+IF($B19&lt;=Inputs!$Q$88,Inputs!$L$87,0)+Inputs!$L$86)</f>
        <v>234.99964691286348</v>
      </c>
      <c r="K19" s="81">
        <f>K18*(1+IF($B19&lt;=Inputs!$Q$88,Inputs!$L$87,0)+Inputs!$L$86)</f>
        <v>234.99964691286348</v>
      </c>
      <c r="L19" s="81"/>
      <c r="M19" s="81">
        <f>M18*(1+Inputs!$L$84)</f>
        <v>109.53552673856225</v>
      </c>
      <c r="N19" s="81">
        <f>N18*(1+Inputs!$L$84)</f>
        <v>0</v>
      </c>
      <c r="O19" s="81">
        <f>O18*(1+Inputs!$L$84)</f>
        <v>0</v>
      </c>
      <c r="P19" s="81">
        <f>P18*(1+Inputs!$L$84)</f>
        <v>0</v>
      </c>
      <c r="Q19" s="81">
        <f>Q18*(1+Inputs!$L$84)</f>
        <v>0</v>
      </c>
      <c r="R19" s="81">
        <f>R18*(1+Inputs!$L$84)</f>
        <v>0</v>
      </c>
      <c r="S19" s="81">
        <f>S18*(1+Inputs!$L$84)</f>
        <v>0</v>
      </c>
      <c r="T19" s="81"/>
      <c r="U19" s="81">
        <f>E19*Inputs!$E$84</f>
        <v>80.11351599302165</v>
      </c>
      <c r="V19" s="81">
        <f>F19*Inputs!$E$84</f>
        <v>112.15892239023029</v>
      </c>
      <c r="W19" s="81">
        <f>G19*Inputs!$E$84</f>
        <v>112.15892239023029</v>
      </c>
      <c r="X19" s="81">
        <f>H19*Inputs!$E$84</f>
        <v>232.32919637976278</v>
      </c>
      <c r="Y19" s="81">
        <f>I19*Inputs!$E$84</f>
        <v>232.32919637976278</v>
      </c>
      <c r="Z19" s="81">
        <f>J19*Inputs!$E$84</f>
        <v>352.49947036929524</v>
      </c>
      <c r="AA19" s="81">
        <f>K19*Inputs!$E$84</f>
        <v>352.49947036929524</v>
      </c>
      <c r="AB19" s="6"/>
      <c r="AC19" s="81">
        <f>E19*Inputs!$E$85</f>
        <v>1602.2703198604329</v>
      </c>
      <c r="AD19" s="81">
        <f>F19*Inputs!$E$85</f>
        <v>2243.1784478046061</v>
      </c>
      <c r="AE19" s="81">
        <f>G19*Inputs!$E$85</f>
        <v>2243.1784478046061</v>
      </c>
      <c r="AF19" s="81">
        <f>H19*Inputs!$E$85</f>
        <v>4646.5839275952558</v>
      </c>
      <c r="AG19" s="81">
        <f>I19*Inputs!$E$85</f>
        <v>4646.5839275952558</v>
      </c>
      <c r="AH19" s="81">
        <f>J19*Inputs!$E$85</f>
        <v>7049.9894073859041</v>
      </c>
      <c r="AI19" s="81">
        <f>K19*Inputs!$E$85</f>
        <v>7049.9894073859041</v>
      </c>
    </row>
    <row r="20" spans="2:35" x14ac:dyDescent="0.3">
      <c r="B20" s="85">
        <f t="shared" si="0"/>
        <v>45747</v>
      </c>
      <c r="C20" s="3"/>
      <c r="D20" s="1"/>
      <c r="E20" s="81">
        <f>E19*(1+IF($B20&lt;=Inputs!$Q$88,Inputs!$L$87,0)+Inputs!$L$86)</f>
        <v>54.404388334560842</v>
      </c>
      <c r="F20" s="81">
        <f>F19*(1+IF($B20&lt;=Inputs!$Q$88,Inputs!$L$87,0)+Inputs!$L$86)</f>
        <v>76.166143668385175</v>
      </c>
      <c r="G20" s="81">
        <f>G19*(1+IF($B20&lt;=Inputs!$Q$88,Inputs!$L$87,0)+Inputs!$L$86)</f>
        <v>76.166143668385175</v>
      </c>
      <c r="H20" s="81">
        <f>H19*(1+IF($B20&lt;=Inputs!$Q$88,Inputs!$L$87,0)+Inputs!$L$86)</f>
        <v>157.77272617022646</v>
      </c>
      <c r="I20" s="81">
        <f>I19*(1+IF($B20&lt;=Inputs!$Q$88,Inputs!$L$87,0)+Inputs!$L$86)</f>
        <v>157.77272617022646</v>
      </c>
      <c r="J20" s="81">
        <f>J19*(1+IF($B20&lt;=Inputs!$Q$88,Inputs!$L$87,0)+Inputs!$L$86)</f>
        <v>239.37930867206771</v>
      </c>
      <c r="K20" s="81">
        <f>K19*(1+IF($B20&lt;=Inputs!$Q$88,Inputs!$L$87,0)+Inputs!$L$86)</f>
        <v>239.37930867206771</v>
      </c>
      <c r="L20" s="81"/>
      <c r="M20" s="81">
        <f>M19*(1+Inputs!$L$84)</f>
        <v>114.63902970158004</v>
      </c>
      <c r="N20" s="81">
        <f>N19*(1+Inputs!$L$84)</f>
        <v>0</v>
      </c>
      <c r="O20" s="81">
        <f>O19*(1+Inputs!$L$84)</f>
        <v>0</v>
      </c>
      <c r="P20" s="81">
        <f>P19*(1+Inputs!$L$84)</f>
        <v>0</v>
      </c>
      <c r="Q20" s="81">
        <f>Q19*(1+Inputs!$L$84)</f>
        <v>0</v>
      </c>
      <c r="R20" s="81">
        <f>R19*(1+Inputs!$L$84)</f>
        <v>0</v>
      </c>
      <c r="S20" s="81">
        <f>S19*(1+Inputs!$L$84)</f>
        <v>0</v>
      </c>
      <c r="T20" s="81"/>
      <c r="U20" s="81">
        <f>E20*Inputs!$E$84</f>
        <v>81.60658250184126</v>
      </c>
      <c r="V20" s="81">
        <f>F20*Inputs!$E$84</f>
        <v>114.24921550257775</v>
      </c>
      <c r="W20" s="81">
        <f>G20*Inputs!$E$84</f>
        <v>114.24921550257775</v>
      </c>
      <c r="X20" s="81">
        <f>H20*Inputs!$E$84</f>
        <v>236.65908925533969</v>
      </c>
      <c r="Y20" s="81">
        <f>I20*Inputs!$E$84</f>
        <v>236.65908925533969</v>
      </c>
      <c r="Z20" s="81">
        <f>J20*Inputs!$E$84</f>
        <v>359.06896300810155</v>
      </c>
      <c r="AA20" s="81">
        <f>K20*Inputs!$E$84</f>
        <v>359.06896300810155</v>
      </c>
      <c r="AB20" s="6"/>
      <c r="AC20" s="81">
        <f>E20*Inputs!$E$85</f>
        <v>1632.1316500368252</v>
      </c>
      <c r="AD20" s="81">
        <f>F20*Inputs!$E$85</f>
        <v>2284.9843100515554</v>
      </c>
      <c r="AE20" s="81">
        <f>G20*Inputs!$E$85</f>
        <v>2284.9843100515554</v>
      </c>
      <c r="AF20" s="81">
        <f>H20*Inputs!$E$85</f>
        <v>4733.1817851067935</v>
      </c>
      <c r="AG20" s="81">
        <f>I20*Inputs!$E$85</f>
        <v>4733.1817851067935</v>
      </c>
      <c r="AH20" s="81">
        <f>J20*Inputs!$E$85</f>
        <v>7181.3792601620316</v>
      </c>
      <c r="AI20" s="81">
        <f>K20*Inputs!$E$85</f>
        <v>7181.3792601620316</v>
      </c>
    </row>
    <row r="21" spans="2:35" x14ac:dyDescent="0.3">
      <c r="B21" s="85">
        <f t="shared" si="0"/>
        <v>46112</v>
      </c>
      <c r="C21" s="3"/>
      <c r="D21" s="1"/>
      <c r="E21" s="81">
        <f>E20*(1+IF($B21&lt;=Inputs!$Q$88,Inputs!$L$87,0)+Inputs!$L$86)</f>
        <v>55.418316747866598</v>
      </c>
      <c r="F21" s="81">
        <f>F20*(1+IF($B21&lt;=Inputs!$Q$88,Inputs!$L$87,0)+Inputs!$L$86)</f>
        <v>77.585643447013226</v>
      </c>
      <c r="G21" s="81">
        <f>G20*(1+IF($B21&lt;=Inputs!$Q$88,Inputs!$L$87,0)+Inputs!$L$86)</f>
        <v>77.585643447013226</v>
      </c>
      <c r="H21" s="81">
        <f>H20*(1+IF($B21&lt;=Inputs!$Q$88,Inputs!$L$87,0)+Inputs!$L$86)</f>
        <v>160.71311856881314</v>
      </c>
      <c r="I21" s="81">
        <f>I20*(1+IF($B21&lt;=Inputs!$Q$88,Inputs!$L$87,0)+Inputs!$L$86)</f>
        <v>160.71311856881314</v>
      </c>
      <c r="J21" s="81">
        <f>J20*(1+IF($B21&lt;=Inputs!$Q$88,Inputs!$L$87,0)+Inputs!$L$86)</f>
        <v>243.84059369061302</v>
      </c>
      <c r="K21" s="81">
        <f>K20*(1+IF($B21&lt;=Inputs!$Q$88,Inputs!$L$87,0)+Inputs!$L$86)</f>
        <v>243.84059369061302</v>
      </c>
      <c r="L21" s="81"/>
      <c r="M21" s="81">
        <f>M20*(1+Inputs!$L$84)</f>
        <v>119.98031617894287</v>
      </c>
      <c r="N21" s="81">
        <f>N20*(1+Inputs!$L$84)</f>
        <v>0</v>
      </c>
      <c r="O21" s="81">
        <f>O20*(1+Inputs!$L$84)</f>
        <v>0</v>
      </c>
      <c r="P21" s="81">
        <f>P20*(1+Inputs!$L$84)</f>
        <v>0</v>
      </c>
      <c r="Q21" s="81">
        <f>Q20*(1+Inputs!$L$84)</f>
        <v>0</v>
      </c>
      <c r="R21" s="81">
        <f>R20*(1+Inputs!$L$84)</f>
        <v>0</v>
      </c>
      <c r="S21" s="81">
        <f>S20*(1+Inputs!$L$84)</f>
        <v>0</v>
      </c>
      <c r="T21" s="81"/>
      <c r="U21" s="81">
        <f>E21*Inputs!$E$84</f>
        <v>83.127475121799904</v>
      </c>
      <c r="V21" s="81">
        <f>F21*Inputs!$E$84</f>
        <v>116.37846517051983</v>
      </c>
      <c r="W21" s="81">
        <f>G21*Inputs!$E$84</f>
        <v>116.37846517051983</v>
      </c>
      <c r="X21" s="81">
        <f>H21*Inputs!$E$84</f>
        <v>241.06967785321973</v>
      </c>
      <c r="Y21" s="81">
        <f>I21*Inputs!$E$84</f>
        <v>241.06967785321973</v>
      </c>
      <c r="Z21" s="81">
        <f>J21*Inputs!$E$84</f>
        <v>365.76089053591954</v>
      </c>
      <c r="AA21" s="81">
        <f>K21*Inputs!$E$84</f>
        <v>365.76089053591954</v>
      </c>
      <c r="AB21" s="6"/>
      <c r="AC21" s="81">
        <f>E21*Inputs!$E$85</f>
        <v>1662.549502435998</v>
      </c>
      <c r="AD21" s="81">
        <f>F21*Inputs!$E$85</f>
        <v>2327.569303410397</v>
      </c>
      <c r="AE21" s="81">
        <f>G21*Inputs!$E$85</f>
        <v>2327.569303410397</v>
      </c>
      <c r="AF21" s="81">
        <f>H21*Inputs!$E$85</f>
        <v>4821.3935570643944</v>
      </c>
      <c r="AG21" s="81">
        <f>I21*Inputs!$E$85</f>
        <v>4821.3935570643944</v>
      </c>
      <c r="AH21" s="81">
        <f>J21*Inputs!$E$85</f>
        <v>7315.2178107183909</v>
      </c>
      <c r="AI21" s="81">
        <f>K21*Inputs!$E$85</f>
        <v>7315.2178107183909</v>
      </c>
    </row>
    <row r="22" spans="2:35" x14ac:dyDescent="0.3">
      <c r="B22" s="85">
        <f t="shared" si="0"/>
        <v>46477</v>
      </c>
      <c r="C22" s="3"/>
      <c r="D22" s="1"/>
      <c r="E22" s="81">
        <f>E21*(1+IF($B22&lt;=Inputs!$Q$88,Inputs!$L$87,0)+Inputs!$L$86)</f>
        <v>56.451141629982672</v>
      </c>
      <c r="F22" s="81">
        <f>F21*(1+IF($B22&lt;=Inputs!$Q$88,Inputs!$L$87,0)+Inputs!$L$86)</f>
        <v>79.031598281975732</v>
      </c>
      <c r="G22" s="81">
        <f>G21*(1+IF($B22&lt;=Inputs!$Q$88,Inputs!$L$87,0)+Inputs!$L$86)</f>
        <v>79.031598281975732</v>
      </c>
      <c r="H22" s="81">
        <f>H21*(1+IF($B22&lt;=Inputs!$Q$88,Inputs!$L$87,0)+Inputs!$L$86)</f>
        <v>163.70831072694978</v>
      </c>
      <c r="I22" s="81">
        <f>I21*(1+IF($B22&lt;=Inputs!$Q$88,Inputs!$L$87,0)+Inputs!$L$86)</f>
        <v>163.70831072694978</v>
      </c>
      <c r="J22" s="81">
        <f>J21*(1+IF($B22&lt;=Inputs!$Q$88,Inputs!$L$87,0)+Inputs!$L$86)</f>
        <v>248.38502317192376</v>
      </c>
      <c r="K22" s="81">
        <f>K21*(1+IF($B22&lt;=Inputs!$Q$88,Inputs!$L$87,0)+Inputs!$L$86)</f>
        <v>248.38502317192376</v>
      </c>
      <c r="L22" s="81"/>
      <c r="M22" s="81">
        <f>M21*(1+Inputs!$L$84)</f>
        <v>125.57046503160254</v>
      </c>
      <c r="N22" s="81">
        <f>N21*(1+Inputs!$L$84)</f>
        <v>0</v>
      </c>
      <c r="O22" s="81">
        <f>O21*(1+Inputs!$L$84)</f>
        <v>0</v>
      </c>
      <c r="P22" s="81">
        <f>P21*(1+Inputs!$L$84)</f>
        <v>0</v>
      </c>
      <c r="Q22" s="81">
        <f>Q21*(1+Inputs!$L$84)</f>
        <v>0</v>
      </c>
      <c r="R22" s="81">
        <f>R21*(1+Inputs!$L$84)</f>
        <v>0</v>
      </c>
      <c r="S22" s="81">
        <f>S21*(1+Inputs!$L$84)</f>
        <v>0</v>
      </c>
      <c r="T22" s="81"/>
      <c r="U22" s="81">
        <f>E22*Inputs!$E$84</f>
        <v>84.676712444974015</v>
      </c>
      <c r="V22" s="81">
        <f>F22*Inputs!$E$84</f>
        <v>118.5473974229636</v>
      </c>
      <c r="W22" s="81">
        <f>G22*Inputs!$E$84</f>
        <v>118.5473974229636</v>
      </c>
      <c r="X22" s="81">
        <f>H22*Inputs!$E$84</f>
        <v>245.56246609042466</v>
      </c>
      <c r="Y22" s="81">
        <f>I22*Inputs!$E$84</f>
        <v>245.56246609042466</v>
      </c>
      <c r="Z22" s="81">
        <f>J22*Inputs!$E$84</f>
        <v>372.57753475788564</v>
      </c>
      <c r="AA22" s="81">
        <f>K22*Inputs!$E$84</f>
        <v>372.57753475788564</v>
      </c>
      <c r="AB22" s="6"/>
      <c r="AC22" s="81">
        <f>E22*Inputs!$E$85</f>
        <v>1693.5342488994802</v>
      </c>
      <c r="AD22" s="81">
        <f>F22*Inputs!$E$85</f>
        <v>2370.9479484592721</v>
      </c>
      <c r="AE22" s="81">
        <f>G22*Inputs!$E$85</f>
        <v>2370.9479484592721</v>
      </c>
      <c r="AF22" s="81">
        <f>H22*Inputs!$E$85</f>
        <v>4911.2493218084928</v>
      </c>
      <c r="AG22" s="81">
        <f>I22*Inputs!$E$85</f>
        <v>4911.2493218084928</v>
      </c>
      <c r="AH22" s="81">
        <f>J22*Inputs!$E$85</f>
        <v>7451.5506951577127</v>
      </c>
      <c r="AI22" s="81">
        <f>K22*Inputs!$E$85</f>
        <v>7451.5506951577127</v>
      </c>
    </row>
    <row r="23" spans="2:35" x14ac:dyDescent="0.3">
      <c r="B23" s="85">
        <f t="shared" si="0"/>
        <v>46843</v>
      </c>
      <c r="C23" s="3"/>
      <c r="D23" s="1"/>
      <c r="E23" s="81">
        <f>E22*(1+IF($B23&lt;=Inputs!$Q$88,Inputs!$L$87,0)+Inputs!$L$86)</f>
        <v>57.503215152254519</v>
      </c>
      <c r="F23" s="81">
        <f>F22*(1+IF($B23&lt;=Inputs!$Q$88,Inputs!$L$87,0)+Inputs!$L$86)</f>
        <v>80.504501213156317</v>
      </c>
      <c r="G23" s="81">
        <f>G22*(1+IF($B23&lt;=Inputs!$Q$88,Inputs!$L$87,0)+Inputs!$L$86)</f>
        <v>80.504501213156317</v>
      </c>
      <c r="H23" s="81">
        <f>H22*(1+IF($B23&lt;=Inputs!$Q$88,Inputs!$L$87,0)+Inputs!$L$86)</f>
        <v>166.75932394153813</v>
      </c>
      <c r="I23" s="81">
        <f>I22*(1+IF($B23&lt;=Inputs!$Q$88,Inputs!$L$87,0)+Inputs!$L$86)</f>
        <v>166.75932394153813</v>
      </c>
      <c r="J23" s="81">
        <f>J22*(1+IF($B23&lt;=Inputs!$Q$88,Inputs!$L$87,0)+Inputs!$L$86)</f>
        <v>253.01414666991988</v>
      </c>
      <c r="K23" s="81">
        <f>K22*(1+IF($B23&lt;=Inputs!$Q$88,Inputs!$L$87,0)+Inputs!$L$86)</f>
        <v>253.01414666991988</v>
      </c>
      <c r="L23" s="81"/>
      <c r="M23" s="81">
        <f>M22*(1+Inputs!$L$84)</f>
        <v>131.42107130919752</v>
      </c>
      <c r="N23" s="81">
        <f>N22*(1+Inputs!$L$84)</f>
        <v>0</v>
      </c>
      <c r="O23" s="81">
        <f>O22*(1+Inputs!$L$84)</f>
        <v>0</v>
      </c>
      <c r="P23" s="81">
        <f>P22*(1+Inputs!$L$84)</f>
        <v>0</v>
      </c>
      <c r="Q23" s="81">
        <f>Q22*(1+Inputs!$L$84)</f>
        <v>0</v>
      </c>
      <c r="R23" s="81">
        <f>R22*(1+Inputs!$L$84)</f>
        <v>0</v>
      </c>
      <c r="S23" s="81">
        <f>S22*(1+Inputs!$L$84)</f>
        <v>0</v>
      </c>
      <c r="T23" s="81"/>
      <c r="U23" s="81">
        <f>E23*Inputs!$E$84</f>
        <v>86.254822728381782</v>
      </c>
      <c r="V23" s="81">
        <f>F23*Inputs!$E$84</f>
        <v>120.75675181973448</v>
      </c>
      <c r="W23" s="81">
        <f>G23*Inputs!$E$84</f>
        <v>120.75675181973448</v>
      </c>
      <c r="X23" s="81">
        <f>H23*Inputs!$E$84</f>
        <v>250.13898591230719</v>
      </c>
      <c r="Y23" s="81">
        <f>I23*Inputs!$E$84</f>
        <v>250.13898591230719</v>
      </c>
      <c r="Z23" s="81">
        <f>J23*Inputs!$E$84</f>
        <v>379.52122000487981</v>
      </c>
      <c r="AA23" s="81">
        <f>K23*Inputs!$E$84</f>
        <v>379.52122000487981</v>
      </c>
      <c r="AB23" s="6"/>
      <c r="AC23" s="81">
        <f>E23*Inputs!$E$85</f>
        <v>1725.0964545676356</v>
      </c>
      <c r="AD23" s="81">
        <f>F23*Inputs!$E$85</f>
        <v>2415.1350363946895</v>
      </c>
      <c r="AE23" s="81">
        <f>G23*Inputs!$E$85</f>
        <v>2415.1350363946895</v>
      </c>
      <c r="AF23" s="81">
        <f>H23*Inputs!$E$85</f>
        <v>5002.7797182461436</v>
      </c>
      <c r="AG23" s="81">
        <f>I23*Inputs!$E$85</f>
        <v>5002.7797182461436</v>
      </c>
      <c r="AH23" s="81">
        <f>J23*Inputs!$E$85</f>
        <v>7590.4244000975968</v>
      </c>
      <c r="AI23" s="81">
        <f>K23*Inputs!$E$85</f>
        <v>7590.4244000975968</v>
      </c>
    </row>
    <row r="24" spans="2:35" x14ac:dyDescent="0.3">
      <c r="B24" s="85">
        <f t="shared" si="0"/>
        <v>47208</v>
      </c>
      <c r="C24" s="3"/>
      <c r="D24" s="1"/>
      <c r="E24" s="81">
        <f>E23*(1+IF($B24&lt;=Inputs!$Q$88,Inputs!$L$87,0)+Inputs!$L$86)</f>
        <v>58.574896049404991</v>
      </c>
      <c r="F24" s="81">
        <f>F23*(1+IF($B24&lt;=Inputs!$Q$88,Inputs!$L$87,0)+Inputs!$L$86)</f>
        <v>82.004854469166972</v>
      </c>
      <c r="G24" s="81">
        <f>G23*(1+IF($B24&lt;=Inputs!$Q$88,Inputs!$L$87,0)+Inputs!$L$86)</f>
        <v>82.004854469166972</v>
      </c>
      <c r="H24" s="81">
        <f>H23*(1+IF($B24&lt;=Inputs!$Q$88,Inputs!$L$87,0)+Inputs!$L$86)</f>
        <v>169.8671985432745</v>
      </c>
      <c r="I24" s="81">
        <f>I23*(1+IF($B24&lt;=Inputs!$Q$88,Inputs!$L$87,0)+Inputs!$L$86)</f>
        <v>169.8671985432745</v>
      </c>
      <c r="J24" s="81">
        <f>J23*(1+IF($B24&lt;=Inputs!$Q$88,Inputs!$L$87,0)+Inputs!$L$86)</f>
        <v>257.72954261738192</v>
      </c>
      <c r="K24" s="81">
        <f>K23*(1+IF($B24&lt;=Inputs!$Q$88,Inputs!$L$87,0)+Inputs!$L$86)</f>
        <v>257.72954261738192</v>
      </c>
      <c r="L24" s="81"/>
      <c r="M24" s="81">
        <f>M23*(1+Inputs!$L$84)</f>
        <v>137.54427030042797</v>
      </c>
      <c r="N24" s="81">
        <f>N23*(1+Inputs!$L$84)</f>
        <v>0</v>
      </c>
      <c r="O24" s="81">
        <f>O23*(1+Inputs!$L$84)</f>
        <v>0</v>
      </c>
      <c r="P24" s="81">
        <f>P23*(1+Inputs!$L$84)</f>
        <v>0</v>
      </c>
      <c r="Q24" s="81">
        <f>Q23*(1+Inputs!$L$84)</f>
        <v>0</v>
      </c>
      <c r="R24" s="81">
        <f>R23*(1+Inputs!$L$84)</f>
        <v>0</v>
      </c>
      <c r="S24" s="81">
        <f>S23*(1+Inputs!$L$84)</f>
        <v>0</v>
      </c>
      <c r="T24" s="81"/>
      <c r="U24" s="81">
        <f>E24*Inputs!$E$84</f>
        <v>87.862344074107483</v>
      </c>
      <c r="V24" s="81">
        <f>F24*Inputs!$E$84</f>
        <v>123.00728170375046</v>
      </c>
      <c r="W24" s="81">
        <f>G24*Inputs!$E$84</f>
        <v>123.00728170375046</v>
      </c>
      <c r="X24" s="81">
        <f>H24*Inputs!$E$84</f>
        <v>254.80079781491173</v>
      </c>
      <c r="Y24" s="81">
        <f>I24*Inputs!$E$84</f>
        <v>254.80079781491173</v>
      </c>
      <c r="Z24" s="81">
        <f>J24*Inputs!$E$84</f>
        <v>386.59431392607291</v>
      </c>
      <c r="AA24" s="81">
        <f>K24*Inputs!$E$84</f>
        <v>386.59431392607291</v>
      </c>
      <c r="AB24" s="6"/>
      <c r="AC24" s="81">
        <f>E24*Inputs!$E$85</f>
        <v>1757.2468814821498</v>
      </c>
      <c r="AD24" s="81">
        <f>F24*Inputs!$E$85</f>
        <v>2460.1456340750092</v>
      </c>
      <c r="AE24" s="81">
        <f>G24*Inputs!$E$85</f>
        <v>2460.1456340750092</v>
      </c>
      <c r="AF24" s="81">
        <f>H24*Inputs!$E$85</f>
        <v>5096.0159562982353</v>
      </c>
      <c r="AG24" s="81">
        <f>I24*Inputs!$E$85</f>
        <v>5096.0159562982353</v>
      </c>
      <c r="AH24" s="81">
        <f>J24*Inputs!$E$85</f>
        <v>7731.8862785214578</v>
      </c>
      <c r="AI24" s="81">
        <f>K24*Inputs!$E$85</f>
        <v>7731.8862785214578</v>
      </c>
    </row>
    <row r="25" spans="2:35" x14ac:dyDescent="0.3">
      <c r="B25" s="85">
        <f t="shared" si="0"/>
        <v>47573</v>
      </c>
      <c r="C25" s="3"/>
      <c r="D25" s="1"/>
      <c r="E25" s="81">
        <f>E24*(1+IF($B25&lt;=Inputs!$Q$88,Inputs!$L$87,0)+Inputs!$L$86)</f>
        <v>59.666549741855277</v>
      </c>
      <c r="F25" s="81">
        <f>F24*(1+IF($B25&lt;=Inputs!$Q$88,Inputs!$L$87,0)+Inputs!$L$86)</f>
        <v>83.533169638597371</v>
      </c>
      <c r="G25" s="81">
        <f>G24*(1+IF($B25&lt;=Inputs!$Q$88,Inputs!$L$87,0)+Inputs!$L$86)</f>
        <v>83.533169638597371</v>
      </c>
      <c r="H25" s="81">
        <f>H24*(1+IF($B25&lt;=Inputs!$Q$88,Inputs!$L$87,0)+Inputs!$L$86)</f>
        <v>173.03299425138033</v>
      </c>
      <c r="I25" s="81">
        <f>I24*(1+IF($B25&lt;=Inputs!$Q$88,Inputs!$L$87,0)+Inputs!$L$86)</f>
        <v>173.03299425138033</v>
      </c>
      <c r="J25" s="81">
        <f>J24*(1+IF($B25&lt;=Inputs!$Q$88,Inputs!$L$87,0)+Inputs!$L$86)</f>
        <v>262.53281886416318</v>
      </c>
      <c r="K25" s="81">
        <f>K24*(1+IF($B25&lt;=Inputs!$Q$88,Inputs!$L$87,0)+Inputs!$L$86)</f>
        <v>262.53281886416318</v>
      </c>
      <c r="L25" s="81"/>
      <c r="M25" s="81">
        <f>M24*(1+Inputs!$L$84)</f>
        <v>143.952762703991</v>
      </c>
      <c r="N25" s="81">
        <f>N24*(1+Inputs!$L$84)</f>
        <v>0</v>
      </c>
      <c r="O25" s="81">
        <f>O24*(1+Inputs!$L$84)</f>
        <v>0</v>
      </c>
      <c r="P25" s="81">
        <f>P24*(1+Inputs!$L$84)</f>
        <v>0</v>
      </c>
      <c r="Q25" s="81">
        <f>Q24*(1+Inputs!$L$84)</f>
        <v>0</v>
      </c>
      <c r="R25" s="81">
        <f>R24*(1+Inputs!$L$84)</f>
        <v>0</v>
      </c>
      <c r="S25" s="81">
        <f>S24*(1+Inputs!$L$84)</f>
        <v>0</v>
      </c>
      <c r="T25" s="81"/>
      <c r="U25" s="81">
        <f>E25*Inputs!$E$84</f>
        <v>89.499824612782916</v>
      </c>
      <c r="V25" s="81">
        <f>F25*Inputs!$E$84</f>
        <v>125.29975445789606</v>
      </c>
      <c r="W25" s="81">
        <f>G25*Inputs!$E$84</f>
        <v>125.29975445789606</v>
      </c>
      <c r="X25" s="81">
        <f>H25*Inputs!$E$84</f>
        <v>259.54949137707047</v>
      </c>
      <c r="Y25" s="81">
        <f>I25*Inputs!$E$84</f>
        <v>259.54949137707047</v>
      </c>
      <c r="Z25" s="81">
        <f>J25*Inputs!$E$84</f>
        <v>393.79922829624479</v>
      </c>
      <c r="AA25" s="81">
        <f>K25*Inputs!$E$84</f>
        <v>393.79922829624479</v>
      </c>
      <c r="AB25" s="6"/>
      <c r="AC25" s="81">
        <f>E25*Inputs!$E$85</f>
        <v>1789.9964922556583</v>
      </c>
      <c r="AD25" s="81">
        <f>F25*Inputs!$E$85</f>
        <v>2505.995089157921</v>
      </c>
      <c r="AE25" s="81">
        <f>G25*Inputs!$E$85</f>
        <v>2505.995089157921</v>
      </c>
      <c r="AF25" s="81">
        <f>H25*Inputs!$E$85</f>
        <v>5190.9898275414098</v>
      </c>
      <c r="AG25" s="81">
        <f>I25*Inputs!$E$85</f>
        <v>5190.9898275414098</v>
      </c>
      <c r="AH25" s="81">
        <f>J25*Inputs!$E$85</f>
        <v>7875.9845659248949</v>
      </c>
      <c r="AI25" s="81">
        <f>K25*Inputs!$E$85</f>
        <v>7875.9845659248949</v>
      </c>
    </row>
    <row r="26" spans="2:35" x14ac:dyDescent="0.3">
      <c r="B26" s="85">
        <f t="shared" si="0"/>
        <v>47938</v>
      </c>
      <c r="C26" s="3"/>
      <c r="D26" s="1"/>
      <c r="E26" s="81">
        <f>E25*(1+IF($B26&lt;=Inputs!$Q$88,Inputs!$L$87,0)+Inputs!$L$86)</f>
        <v>60.778548460325503</v>
      </c>
      <c r="F26" s="81">
        <f>F25*(1+IF($B26&lt;=Inputs!$Q$88,Inputs!$L$87,0)+Inputs!$L$86)</f>
        <v>85.089967844455686</v>
      </c>
      <c r="G26" s="81">
        <f>G25*(1+IF($B26&lt;=Inputs!$Q$88,Inputs!$L$87,0)+Inputs!$L$86)</f>
        <v>85.089967844455686</v>
      </c>
      <c r="H26" s="81">
        <f>H25*(1+IF($B26&lt;=Inputs!$Q$88,Inputs!$L$87,0)+Inputs!$L$86)</f>
        <v>176.25779053494398</v>
      </c>
      <c r="I26" s="81">
        <f>I25*(1+IF($B26&lt;=Inputs!$Q$88,Inputs!$L$87,0)+Inputs!$L$86)</f>
        <v>176.25779053494398</v>
      </c>
      <c r="J26" s="81">
        <f>J25*(1+IF($B26&lt;=Inputs!$Q$88,Inputs!$L$87,0)+Inputs!$L$86)</f>
        <v>267.42561322543219</v>
      </c>
      <c r="K26" s="81">
        <f>K25*(1+IF($B26&lt;=Inputs!$Q$88,Inputs!$L$87,0)+Inputs!$L$86)</f>
        <v>267.42561322543219</v>
      </c>
      <c r="L26" s="81"/>
      <c r="M26" s="81">
        <f>M25*(1+Inputs!$L$84)</f>
        <v>150.65984097228559</v>
      </c>
      <c r="N26" s="81">
        <f>N25*(1+Inputs!$L$84)</f>
        <v>0</v>
      </c>
      <c r="O26" s="81">
        <f>O25*(1+Inputs!$L$84)</f>
        <v>0</v>
      </c>
      <c r="P26" s="81">
        <f>P25*(1+Inputs!$L$84)</f>
        <v>0</v>
      </c>
      <c r="Q26" s="81">
        <f>Q25*(1+Inputs!$L$84)</f>
        <v>0</v>
      </c>
      <c r="R26" s="81">
        <f>R25*(1+Inputs!$L$84)</f>
        <v>0</v>
      </c>
      <c r="S26" s="81">
        <f>S25*(1+Inputs!$L$84)</f>
        <v>0</v>
      </c>
      <c r="T26" s="81"/>
      <c r="U26" s="81">
        <f>E26*Inputs!$E$84</f>
        <v>91.167822690488251</v>
      </c>
      <c r="V26" s="81">
        <f>F26*Inputs!$E$84</f>
        <v>127.63495176668353</v>
      </c>
      <c r="W26" s="81">
        <f>G26*Inputs!$E$84</f>
        <v>127.63495176668353</v>
      </c>
      <c r="X26" s="81">
        <f>H26*Inputs!$E$84</f>
        <v>264.38668580241597</v>
      </c>
      <c r="Y26" s="81">
        <f>I26*Inputs!$E$84</f>
        <v>264.38668580241597</v>
      </c>
      <c r="Z26" s="81">
        <f>J26*Inputs!$E$84</f>
        <v>401.13841983814825</v>
      </c>
      <c r="AA26" s="81">
        <f>K26*Inputs!$E$84</f>
        <v>401.13841983814825</v>
      </c>
      <c r="AB26" s="6"/>
      <c r="AC26" s="81">
        <f>E26*Inputs!$E$85</f>
        <v>1823.3564538097651</v>
      </c>
      <c r="AD26" s="81">
        <f>F26*Inputs!$E$85</f>
        <v>2552.6990353336705</v>
      </c>
      <c r="AE26" s="81">
        <f>G26*Inputs!$E$85</f>
        <v>2552.6990353336705</v>
      </c>
      <c r="AF26" s="81">
        <f>H26*Inputs!$E$85</f>
        <v>5287.7337160483194</v>
      </c>
      <c r="AG26" s="81">
        <f>I26*Inputs!$E$85</f>
        <v>5287.7337160483194</v>
      </c>
      <c r="AH26" s="81">
        <f>J26*Inputs!$E$85</f>
        <v>8022.7683967629655</v>
      </c>
      <c r="AI26" s="81">
        <f>K26*Inputs!$E$85</f>
        <v>8022.7683967629655</v>
      </c>
    </row>
    <row r="27" spans="2:35" x14ac:dyDescent="0.3">
      <c r="B27" s="85">
        <f t="shared" si="0"/>
        <v>48304</v>
      </c>
      <c r="C27" s="3"/>
      <c r="D27" s="1"/>
      <c r="E27" s="81">
        <f>E26*(1+IF($B27&lt;=Inputs!$Q$88,Inputs!$L$87,0)+Inputs!$L$86)</f>
        <v>61.91127137275749</v>
      </c>
      <c r="F27" s="81">
        <f>F26*(1+IF($B27&lt;=Inputs!$Q$88,Inputs!$L$87,0)+Inputs!$L$86)</f>
        <v>86.675779921860467</v>
      </c>
      <c r="G27" s="81">
        <f>G26*(1+IF($B27&lt;=Inputs!$Q$88,Inputs!$L$87,0)+Inputs!$L$86)</f>
        <v>86.675779921860467</v>
      </c>
      <c r="H27" s="81">
        <f>H26*(1+IF($B27&lt;=Inputs!$Q$88,Inputs!$L$87,0)+Inputs!$L$86)</f>
        <v>179.54268698099673</v>
      </c>
      <c r="I27" s="81">
        <f>I26*(1+IF($B27&lt;=Inputs!$Q$88,Inputs!$L$87,0)+Inputs!$L$86)</f>
        <v>179.54268698099673</v>
      </c>
      <c r="J27" s="81">
        <f>J26*(1+IF($B27&lt;=Inputs!$Q$88,Inputs!$L$87,0)+Inputs!$L$86)</f>
        <v>272.40959404013296</v>
      </c>
      <c r="K27" s="81">
        <f>K26*(1+IF($B27&lt;=Inputs!$Q$88,Inputs!$L$87,0)+Inputs!$L$86)</f>
        <v>272.40959404013296</v>
      </c>
      <c r="L27" s="81"/>
      <c r="M27" s="81">
        <f>M26*(1+Inputs!$L$84)</f>
        <v>157.67941688252913</v>
      </c>
      <c r="N27" s="81">
        <f>N26*(1+Inputs!$L$84)</f>
        <v>0</v>
      </c>
      <c r="O27" s="81">
        <f>O26*(1+Inputs!$L$84)</f>
        <v>0</v>
      </c>
      <c r="P27" s="81">
        <f>P26*(1+Inputs!$L$84)</f>
        <v>0</v>
      </c>
      <c r="Q27" s="81">
        <f>Q26*(1+Inputs!$L$84)</f>
        <v>0</v>
      </c>
      <c r="R27" s="81">
        <f>R26*(1+Inputs!$L$84)</f>
        <v>0</v>
      </c>
      <c r="S27" s="81">
        <f>S26*(1+Inputs!$L$84)</f>
        <v>0</v>
      </c>
      <c r="T27" s="81"/>
      <c r="U27" s="81">
        <f>E27*Inputs!$E$84</f>
        <v>92.866907059136238</v>
      </c>
      <c r="V27" s="81">
        <f>F27*Inputs!$E$84</f>
        <v>130.01366988279071</v>
      </c>
      <c r="W27" s="81">
        <f>G27*Inputs!$E$84</f>
        <v>130.01366988279071</v>
      </c>
      <c r="X27" s="81">
        <f>H27*Inputs!$E$84</f>
        <v>269.31403047149513</v>
      </c>
      <c r="Y27" s="81">
        <f>I27*Inputs!$E$84</f>
        <v>269.31403047149513</v>
      </c>
      <c r="Z27" s="81">
        <f>J27*Inputs!$E$84</f>
        <v>408.61439106019941</v>
      </c>
      <c r="AA27" s="81">
        <f>K27*Inputs!$E$84</f>
        <v>408.61439106019941</v>
      </c>
      <c r="AB27" s="6"/>
      <c r="AC27" s="81">
        <f>E27*Inputs!$E$85</f>
        <v>1857.3381411827247</v>
      </c>
      <c r="AD27" s="81">
        <f>F27*Inputs!$E$85</f>
        <v>2600.2733976558138</v>
      </c>
      <c r="AE27" s="81">
        <f>G27*Inputs!$E$85</f>
        <v>2600.2733976558138</v>
      </c>
      <c r="AF27" s="81">
        <f>H27*Inputs!$E$85</f>
        <v>5386.2806094299021</v>
      </c>
      <c r="AG27" s="81">
        <f>I27*Inputs!$E$85</f>
        <v>5386.2806094299021</v>
      </c>
      <c r="AH27" s="81">
        <f>J27*Inputs!$E$85</f>
        <v>8172.2878212039886</v>
      </c>
      <c r="AI27" s="81">
        <f>K27*Inputs!$E$85</f>
        <v>8172.2878212039886</v>
      </c>
    </row>
    <row r="28" spans="2:35" x14ac:dyDescent="0.3">
      <c r="B28" s="85">
        <f t="shared" si="0"/>
        <v>48669</v>
      </c>
      <c r="C28" s="3"/>
      <c r="D28" s="1"/>
      <c r="E28" s="81">
        <f>E27*(1+IF($B28&lt;=Inputs!$Q$88,Inputs!$L$87,0)+Inputs!$L$86)</f>
        <v>63.065104713602985</v>
      </c>
      <c r="F28" s="81">
        <f>F27*(1+IF($B28&lt;=Inputs!$Q$88,Inputs!$L$87,0)+Inputs!$L$86)</f>
        <v>88.291146599044154</v>
      </c>
      <c r="G28" s="81">
        <f>G27*(1+IF($B28&lt;=Inputs!$Q$88,Inputs!$L$87,0)+Inputs!$L$86)</f>
        <v>88.291146599044154</v>
      </c>
      <c r="H28" s="81">
        <f>H27*(1+IF($B28&lt;=Inputs!$Q$88,Inputs!$L$87,0)+Inputs!$L$86)</f>
        <v>182.88880366944866</v>
      </c>
      <c r="I28" s="81">
        <f>I27*(1+IF($B28&lt;=Inputs!$Q$88,Inputs!$L$87,0)+Inputs!$L$86)</f>
        <v>182.88880366944866</v>
      </c>
      <c r="J28" s="81">
        <f>J27*(1+IF($B28&lt;=Inputs!$Q$88,Inputs!$L$87,0)+Inputs!$L$86)</f>
        <v>277.4864607398531</v>
      </c>
      <c r="K28" s="81">
        <f>K27*(1+IF($B28&lt;=Inputs!$Q$88,Inputs!$L$87,0)+Inputs!$L$86)</f>
        <v>277.4864607398531</v>
      </c>
      <c r="L28" s="81"/>
      <c r="M28" s="81">
        <f>M27*(1+Inputs!$L$84)</f>
        <v>165.02605039247325</v>
      </c>
      <c r="N28" s="81">
        <f>N27*(1+Inputs!$L$84)</f>
        <v>0</v>
      </c>
      <c r="O28" s="81">
        <f>O27*(1+Inputs!$L$84)</f>
        <v>0</v>
      </c>
      <c r="P28" s="81">
        <f>P27*(1+Inputs!$L$84)</f>
        <v>0</v>
      </c>
      <c r="Q28" s="81">
        <f>Q27*(1+Inputs!$L$84)</f>
        <v>0</v>
      </c>
      <c r="R28" s="81">
        <f>R27*(1+Inputs!$L$84)</f>
        <v>0</v>
      </c>
      <c r="S28" s="81">
        <f>S27*(1+Inputs!$L$84)</f>
        <v>0</v>
      </c>
      <c r="T28" s="81"/>
      <c r="U28" s="81">
        <f>E28*Inputs!$E$84</f>
        <v>94.59765707040448</v>
      </c>
      <c r="V28" s="81">
        <f>F28*Inputs!$E$84</f>
        <v>132.43671989856622</v>
      </c>
      <c r="W28" s="81">
        <f>G28*Inputs!$E$84</f>
        <v>132.43671989856622</v>
      </c>
      <c r="X28" s="81">
        <f>H28*Inputs!$E$84</f>
        <v>274.33320550417301</v>
      </c>
      <c r="Y28" s="81">
        <f>I28*Inputs!$E$84</f>
        <v>274.33320550417301</v>
      </c>
      <c r="Z28" s="81">
        <f>J28*Inputs!$E$84</f>
        <v>416.22969110977965</v>
      </c>
      <c r="AA28" s="81">
        <f>K28*Inputs!$E$84</f>
        <v>416.22969110977965</v>
      </c>
      <c r="AB28" s="6"/>
      <c r="AC28" s="81">
        <f>E28*Inputs!$E$85</f>
        <v>1891.9531414080896</v>
      </c>
      <c r="AD28" s="81">
        <f>F28*Inputs!$E$85</f>
        <v>2648.7343979713246</v>
      </c>
      <c r="AE28" s="81">
        <f>G28*Inputs!$E$85</f>
        <v>2648.7343979713246</v>
      </c>
      <c r="AF28" s="81">
        <f>H28*Inputs!$E$85</f>
        <v>5486.6641100834595</v>
      </c>
      <c r="AG28" s="81">
        <f>I28*Inputs!$E$85</f>
        <v>5486.6641100834595</v>
      </c>
      <c r="AH28" s="81">
        <f>J28*Inputs!$E$85</f>
        <v>8324.593822195593</v>
      </c>
      <c r="AI28" s="81">
        <f>K28*Inputs!$E$85</f>
        <v>8324.593822195593</v>
      </c>
    </row>
    <row r="29" spans="2:35" x14ac:dyDescent="0.3">
      <c r="B29" s="85">
        <f t="shared" si="0"/>
        <v>49034</v>
      </c>
      <c r="C29" s="3"/>
      <c r="D29" s="1"/>
      <c r="E29" s="81">
        <f>E28*(1+IF($B29&lt;=Inputs!$Q$88,Inputs!$L$87,0)+Inputs!$L$86)</f>
        <v>64.240441915521387</v>
      </c>
      <c r="F29" s="81">
        <f>F28*(1+IF($B29&lt;=Inputs!$Q$88,Inputs!$L$87,0)+Inputs!$L$86)</f>
        <v>89.936618681729911</v>
      </c>
      <c r="G29" s="81">
        <f>G28*(1+IF($B29&lt;=Inputs!$Q$88,Inputs!$L$87,0)+Inputs!$L$86)</f>
        <v>89.936618681729911</v>
      </c>
      <c r="H29" s="81">
        <f>H28*(1+IF($B29&lt;=Inputs!$Q$88,Inputs!$L$87,0)+Inputs!$L$86)</f>
        <v>186.29728155501201</v>
      </c>
      <c r="I29" s="81">
        <f>I28*(1+IF($B29&lt;=Inputs!$Q$88,Inputs!$L$87,0)+Inputs!$L$86)</f>
        <v>186.29728155501201</v>
      </c>
      <c r="J29" s="81">
        <f>J28*(1+IF($B29&lt;=Inputs!$Q$88,Inputs!$L$87,0)+Inputs!$L$86)</f>
        <v>282.65794442829406</v>
      </c>
      <c r="K29" s="81">
        <f>K28*(1+IF($B29&lt;=Inputs!$Q$88,Inputs!$L$87,0)+Inputs!$L$86)</f>
        <v>282.65794442829406</v>
      </c>
      <c r="L29" s="81"/>
      <c r="M29" s="81">
        <f>M28*(1+Inputs!$L$84)</f>
        <v>172.71497984057171</v>
      </c>
      <c r="N29" s="81">
        <f>N28*(1+Inputs!$L$84)</f>
        <v>0</v>
      </c>
      <c r="O29" s="81">
        <f>O28*(1+Inputs!$L$84)</f>
        <v>0</v>
      </c>
      <c r="P29" s="81">
        <f>P28*(1+Inputs!$L$84)</f>
        <v>0</v>
      </c>
      <c r="Q29" s="81">
        <f>Q28*(1+Inputs!$L$84)</f>
        <v>0</v>
      </c>
      <c r="R29" s="81">
        <f>R28*(1+Inputs!$L$84)</f>
        <v>0</v>
      </c>
      <c r="S29" s="81">
        <f>S28*(1+Inputs!$L$84)</f>
        <v>0</v>
      </c>
      <c r="T29" s="81"/>
      <c r="U29" s="81">
        <f>E29*Inputs!$E$84</f>
        <v>96.360662873282081</v>
      </c>
      <c r="V29" s="81">
        <f>F29*Inputs!$E$84</f>
        <v>134.90492802259487</v>
      </c>
      <c r="W29" s="81">
        <f>G29*Inputs!$E$84</f>
        <v>134.90492802259487</v>
      </c>
      <c r="X29" s="81">
        <f>H29*Inputs!$E$84</f>
        <v>279.44592233251802</v>
      </c>
      <c r="Y29" s="81">
        <f>I29*Inputs!$E$84</f>
        <v>279.44592233251802</v>
      </c>
      <c r="Z29" s="81">
        <f>J29*Inputs!$E$84</f>
        <v>423.98691664244109</v>
      </c>
      <c r="AA29" s="81">
        <f>K29*Inputs!$E$84</f>
        <v>423.98691664244109</v>
      </c>
      <c r="AB29" s="6"/>
      <c r="AC29" s="81">
        <f>E29*Inputs!$E$85</f>
        <v>1927.2132574656416</v>
      </c>
      <c r="AD29" s="81">
        <f>F29*Inputs!$E$85</f>
        <v>2698.0985604518974</v>
      </c>
      <c r="AE29" s="81">
        <f>G29*Inputs!$E$85</f>
        <v>2698.0985604518974</v>
      </c>
      <c r="AF29" s="81">
        <f>H29*Inputs!$E$85</f>
        <v>5588.9184466503602</v>
      </c>
      <c r="AG29" s="81">
        <f>I29*Inputs!$E$85</f>
        <v>5588.9184466503602</v>
      </c>
      <c r="AH29" s="81">
        <f>J29*Inputs!$E$85</f>
        <v>8479.7383328488213</v>
      </c>
      <c r="AI29" s="81">
        <f>K29*Inputs!$E$85</f>
        <v>8479.7383328488213</v>
      </c>
    </row>
    <row r="30" spans="2:35" x14ac:dyDescent="0.3">
      <c r="B30" s="85">
        <f t="shared" si="0"/>
        <v>49399</v>
      </c>
      <c r="C30" s="3"/>
      <c r="D30" s="1"/>
      <c r="E30" s="81">
        <f>E29*(1+IF($B30&lt;=Inputs!$Q$88,Inputs!$L$87,0)+Inputs!$L$86)</f>
        <v>65.437683743531935</v>
      </c>
      <c r="F30" s="81">
        <f>F29*(1+IF($B30&lt;=Inputs!$Q$88,Inputs!$L$87,0)+Inputs!$L$86)</f>
        <v>91.612757240944674</v>
      </c>
      <c r="G30" s="81">
        <f>G29*(1+IF($B30&lt;=Inputs!$Q$88,Inputs!$L$87,0)+Inputs!$L$86)</f>
        <v>91.612757240944674</v>
      </c>
      <c r="H30" s="81">
        <f>H29*(1+IF($B30&lt;=Inputs!$Q$88,Inputs!$L$87,0)+Inputs!$L$86)</f>
        <v>189.76928285624257</v>
      </c>
      <c r="I30" s="81">
        <f>I29*(1+IF($B30&lt;=Inputs!$Q$88,Inputs!$L$87,0)+Inputs!$L$86)</f>
        <v>189.76928285624257</v>
      </c>
      <c r="J30" s="81">
        <f>J29*(1+IF($B30&lt;=Inputs!$Q$88,Inputs!$L$87,0)+Inputs!$L$86)</f>
        <v>287.92580847154045</v>
      </c>
      <c r="K30" s="81">
        <f>K29*(1+IF($B30&lt;=Inputs!$Q$88,Inputs!$L$87,0)+Inputs!$L$86)</f>
        <v>287.92580847154045</v>
      </c>
      <c r="L30" s="81"/>
      <c r="M30" s="81">
        <f>M29*(1+Inputs!$L$84)</f>
        <v>180.76215355324075</v>
      </c>
      <c r="N30" s="81">
        <f>N29*(1+Inputs!$L$84)</f>
        <v>0</v>
      </c>
      <c r="O30" s="81">
        <f>O29*(1+Inputs!$L$84)</f>
        <v>0</v>
      </c>
      <c r="P30" s="81">
        <f>P29*(1+Inputs!$L$84)</f>
        <v>0</v>
      </c>
      <c r="Q30" s="81">
        <f>Q29*(1+Inputs!$L$84)</f>
        <v>0</v>
      </c>
      <c r="R30" s="81">
        <f>R29*(1+Inputs!$L$84)</f>
        <v>0</v>
      </c>
      <c r="S30" s="81">
        <f>S29*(1+Inputs!$L$84)</f>
        <v>0</v>
      </c>
      <c r="T30" s="81"/>
      <c r="U30" s="81">
        <f>E30*Inputs!$E$84</f>
        <v>98.156525615297909</v>
      </c>
      <c r="V30" s="81">
        <f>F30*Inputs!$E$84</f>
        <v>137.419135861417</v>
      </c>
      <c r="W30" s="81">
        <f>G30*Inputs!$E$84</f>
        <v>137.419135861417</v>
      </c>
      <c r="X30" s="81">
        <f>H30*Inputs!$E$84</f>
        <v>284.65392428436382</v>
      </c>
      <c r="Y30" s="81">
        <f>I30*Inputs!$E$84</f>
        <v>284.65392428436382</v>
      </c>
      <c r="Z30" s="81">
        <f>J30*Inputs!$E$84</f>
        <v>431.88871270731067</v>
      </c>
      <c r="AA30" s="81">
        <f>K30*Inputs!$E$84</f>
        <v>431.88871270731067</v>
      </c>
      <c r="AB30" s="6"/>
      <c r="AC30" s="81">
        <f>E30*Inputs!$E$85</f>
        <v>1963.1305123059581</v>
      </c>
      <c r="AD30" s="81">
        <f>F30*Inputs!$E$85</f>
        <v>2748.3827172283404</v>
      </c>
      <c r="AE30" s="81">
        <f>G30*Inputs!$E$85</f>
        <v>2748.3827172283404</v>
      </c>
      <c r="AF30" s="81">
        <f>H30*Inputs!$E$85</f>
        <v>5693.078485687277</v>
      </c>
      <c r="AG30" s="81">
        <f>I30*Inputs!$E$85</f>
        <v>5693.078485687277</v>
      </c>
      <c r="AH30" s="81">
        <f>J30*Inputs!$E$85</f>
        <v>8637.7742541462139</v>
      </c>
      <c r="AI30" s="81">
        <f>K30*Inputs!$E$85</f>
        <v>8637.7742541462139</v>
      </c>
    </row>
    <row r="31" spans="2:35" x14ac:dyDescent="0.3">
      <c r="B31" s="85">
        <f t="shared" si="0"/>
        <v>49765</v>
      </c>
      <c r="C31" s="3"/>
      <c r="D31" s="1"/>
      <c r="E31" s="81">
        <f>E30*(1+IF($B31&lt;=Inputs!$Q$88,Inputs!$L$87,0)+Inputs!$L$86)</f>
        <v>66.657238431666059</v>
      </c>
      <c r="F31" s="81">
        <f>F30*(1+IF($B31&lt;=Inputs!$Q$88,Inputs!$L$87,0)+Inputs!$L$86)</f>
        <v>93.320133804332443</v>
      </c>
      <c r="G31" s="81">
        <f>G30*(1+IF($B31&lt;=Inputs!$Q$88,Inputs!$L$87,0)+Inputs!$L$86)</f>
        <v>93.320133804332443</v>
      </c>
      <c r="H31" s="81">
        <f>H30*(1+IF($B31&lt;=Inputs!$Q$88,Inputs!$L$87,0)+Inputs!$L$86)</f>
        <v>193.30599145183152</v>
      </c>
      <c r="I31" s="81">
        <f>I30*(1+IF($B31&lt;=Inputs!$Q$88,Inputs!$L$87,0)+Inputs!$L$86)</f>
        <v>193.30599145183152</v>
      </c>
      <c r="J31" s="81">
        <f>J30*(1+IF($B31&lt;=Inputs!$Q$88,Inputs!$L$87,0)+Inputs!$L$86)</f>
        <v>293.29184909933059</v>
      </c>
      <c r="K31" s="81">
        <f>K30*(1+IF($B31&lt;=Inputs!$Q$88,Inputs!$L$87,0)+Inputs!$L$86)</f>
        <v>293.29184909933059</v>
      </c>
      <c r="L31" s="81"/>
      <c r="M31" s="81">
        <f>M30*(1+Inputs!$L$84)</f>
        <v>189.18426292477184</v>
      </c>
      <c r="N31" s="81">
        <f>N30*(1+Inputs!$L$84)</f>
        <v>0</v>
      </c>
      <c r="O31" s="81">
        <f>O30*(1+Inputs!$L$84)</f>
        <v>0</v>
      </c>
      <c r="P31" s="81">
        <f>P30*(1+Inputs!$L$84)</f>
        <v>0</v>
      </c>
      <c r="Q31" s="81">
        <f>Q30*(1+Inputs!$L$84)</f>
        <v>0</v>
      </c>
      <c r="R31" s="81">
        <f>R30*(1+Inputs!$L$84)</f>
        <v>0</v>
      </c>
      <c r="S31" s="81">
        <f>S30*(1+Inputs!$L$84)</f>
        <v>0</v>
      </c>
      <c r="T31" s="81"/>
      <c r="U31" s="81">
        <f>E31*Inputs!$E$84</f>
        <v>99.985857647499088</v>
      </c>
      <c r="V31" s="81">
        <f>F31*Inputs!$E$84</f>
        <v>139.98020070649866</v>
      </c>
      <c r="W31" s="81">
        <f>G31*Inputs!$E$84</f>
        <v>139.98020070649866</v>
      </c>
      <c r="X31" s="81">
        <f>H31*Inputs!$E$84</f>
        <v>289.9589871777473</v>
      </c>
      <c r="Y31" s="81">
        <f>I31*Inputs!$E$84</f>
        <v>289.9589871777473</v>
      </c>
      <c r="Z31" s="81">
        <f>J31*Inputs!$E$84</f>
        <v>439.93777364899586</v>
      </c>
      <c r="AA31" s="81">
        <f>K31*Inputs!$E$84</f>
        <v>439.93777364899586</v>
      </c>
      <c r="AB31" s="6"/>
      <c r="AC31" s="81">
        <f>E31*Inputs!$E$85</f>
        <v>1999.7171529499817</v>
      </c>
      <c r="AD31" s="81">
        <f>F31*Inputs!$E$85</f>
        <v>2799.6040141299732</v>
      </c>
      <c r="AE31" s="81">
        <f>G31*Inputs!$E$85</f>
        <v>2799.6040141299732</v>
      </c>
      <c r="AF31" s="81">
        <f>H31*Inputs!$E$85</f>
        <v>5799.1797435549452</v>
      </c>
      <c r="AG31" s="81">
        <f>I31*Inputs!$E$85</f>
        <v>5799.1797435549452</v>
      </c>
      <c r="AH31" s="81">
        <f>J31*Inputs!$E$85</f>
        <v>8798.7554729799176</v>
      </c>
      <c r="AI31" s="81">
        <f>K31*Inputs!$E$85</f>
        <v>8798.7554729799176</v>
      </c>
    </row>
    <row r="32" spans="2:35" x14ac:dyDescent="0.3">
      <c r="B32" s="85">
        <f t="shared" si="0"/>
        <v>50130</v>
      </c>
      <c r="C32" s="3"/>
      <c r="D32" s="1"/>
      <c r="E32" s="81">
        <f>E31*(1+IF($B32&lt;=Inputs!$Q$88,Inputs!$L$87,0)+Inputs!$L$86)</f>
        <v>67.899521822166534</v>
      </c>
      <c r="F32" s="81">
        <f>F31*(1+IF($B32&lt;=Inputs!$Q$88,Inputs!$L$87,0)+Inputs!$L$86)</f>
        <v>95.059330551033099</v>
      </c>
      <c r="G32" s="81">
        <f>G31*(1+IF($B32&lt;=Inputs!$Q$88,Inputs!$L$87,0)+Inputs!$L$86)</f>
        <v>95.059330551033099</v>
      </c>
      <c r="H32" s="81">
        <f>H31*(1+IF($B32&lt;=Inputs!$Q$88,Inputs!$L$87,0)+Inputs!$L$86)</f>
        <v>196.90861328428286</v>
      </c>
      <c r="I32" s="81">
        <f>I31*(1+IF($B32&lt;=Inputs!$Q$88,Inputs!$L$87,0)+Inputs!$L$86)</f>
        <v>196.90861328428286</v>
      </c>
      <c r="J32" s="81">
        <f>J31*(1+IF($B32&lt;=Inputs!$Q$88,Inputs!$L$87,0)+Inputs!$L$86)</f>
        <v>298.75789601753263</v>
      </c>
      <c r="K32" s="81">
        <f>K31*(1+IF($B32&lt;=Inputs!$Q$88,Inputs!$L$87,0)+Inputs!$L$86)</f>
        <v>298.75789601753263</v>
      </c>
      <c r="L32" s="81"/>
      <c r="M32" s="81">
        <f>M31*(1+Inputs!$L$84)</f>
        <v>197.99877703851098</v>
      </c>
      <c r="N32" s="81">
        <f>N31*(1+Inputs!$L$84)</f>
        <v>0</v>
      </c>
      <c r="O32" s="81">
        <f>O31*(1+Inputs!$L$84)</f>
        <v>0</v>
      </c>
      <c r="P32" s="81">
        <f>P31*(1+Inputs!$L$84)</f>
        <v>0</v>
      </c>
      <c r="Q32" s="81">
        <f>Q31*(1+Inputs!$L$84)</f>
        <v>0</v>
      </c>
      <c r="R32" s="81">
        <f>R31*(1+Inputs!$L$84)</f>
        <v>0</v>
      </c>
      <c r="S32" s="81">
        <f>S31*(1+Inputs!$L$84)</f>
        <v>0</v>
      </c>
      <c r="T32" s="81"/>
      <c r="U32" s="81">
        <f>E32*Inputs!$E$84</f>
        <v>101.84928273324979</v>
      </c>
      <c r="V32" s="81">
        <f>F32*Inputs!$E$84</f>
        <v>142.58899582654965</v>
      </c>
      <c r="W32" s="81">
        <f>G32*Inputs!$E$84</f>
        <v>142.58899582654965</v>
      </c>
      <c r="X32" s="81">
        <f>H32*Inputs!$E$84</f>
        <v>295.3629199264243</v>
      </c>
      <c r="Y32" s="81">
        <f>I32*Inputs!$E$84</f>
        <v>295.3629199264243</v>
      </c>
      <c r="Z32" s="81">
        <f>J32*Inputs!$E$84</f>
        <v>448.13684402629895</v>
      </c>
      <c r="AA32" s="81">
        <f>K32*Inputs!$E$84</f>
        <v>448.13684402629895</v>
      </c>
      <c r="AB32" s="6"/>
      <c r="AC32" s="81">
        <f>E32*Inputs!$E$85</f>
        <v>2036.985654664996</v>
      </c>
      <c r="AD32" s="81">
        <f>F32*Inputs!$E$85</f>
        <v>2851.779916530993</v>
      </c>
      <c r="AE32" s="81">
        <f>G32*Inputs!$E$85</f>
        <v>2851.779916530993</v>
      </c>
      <c r="AF32" s="81">
        <f>H32*Inputs!$E$85</f>
        <v>5907.2583985284855</v>
      </c>
      <c r="AG32" s="81">
        <f>I32*Inputs!$E$85</f>
        <v>5907.2583985284855</v>
      </c>
      <c r="AH32" s="81">
        <f>J32*Inputs!$E$85</f>
        <v>8962.7368805259794</v>
      </c>
      <c r="AI32" s="81">
        <f>K32*Inputs!$E$85</f>
        <v>8962.7368805259794</v>
      </c>
    </row>
    <row r="33" spans="2:35" x14ac:dyDescent="0.3">
      <c r="B33" s="85">
        <f t="shared" si="0"/>
        <v>50495</v>
      </c>
      <c r="C33" s="3"/>
      <c r="D33" s="1"/>
      <c r="E33" s="81">
        <f>E32*(1+IF($B33&lt;=Inputs!$Q$88,Inputs!$L$87,0)+Inputs!$L$86)</f>
        <v>69.164957507280818</v>
      </c>
      <c r="F33" s="81">
        <f>F32*(1+IF($B33&lt;=Inputs!$Q$88,Inputs!$L$87,0)+Inputs!$L$86)</f>
        <v>96.830940510193102</v>
      </c>
      <c r="G33" s="81">
        <f>G32*(1+IF($B33&lt;=Inputs!$Q$88,Inputs!$L$87,0)+Inputs!$L$86)</f>
        <v>96.830940510193102</v>
      </c>
      <c r="H33" s="81">
        <f>H32*(1+IF($B33&lt;=Inputs!$Q$88,Inputs!$L$87,0)+Inputs!$L$86)</f>
        <v>200.57837677111428</v>
      </c>
      <c r="I33" s="81">
        <f>I32*(1+IF($B33&lt;=Inputs!$Q$88,Inputs!$L$87,0)+Inputs!$L$86)</f>
        <v>200.57837677111428</v>
      </c>
      <c r="J33" s="81">
        <f>J32*(1+IF($B33&lt;=Inputs!$Q$88,Inputs!$L$87,0)+Inputs!$L$86)</f>
        <v>304.32581303203551</v>
      </c>
      <c r="K33" s="81">
        <f>K32*(1+IF($B33&lt;=Inputs!$Q$88,Inputs!$L$87,0)+Inputs!$L$86)</f>
        <v>304.32581303203551</v>
      </c>
      <c r="L33" s="81"/>
      <c r="M33" s="81">
        <f>M32*(1+Inputs!$L$84)</f>
        <v>207.22397890111537</v>
      </c>
      <c r="N33" s="81">
        <f>N32*(1+Inputs!$L$84)</f>
        <v>0</v>
      </c>
      <c r="O33" s="81">
        <f>O32*(1+Inputs!$L$84)</f>
        <v>0</v>
      </c>
      <c r="P33" s="81">
        <f>P32*(1+Inputs!$L$84)</f>
        <v>0</v>
      </c>
      <c r="Q33" s="81">
        <f>Q32*(1+Inputs!$L$84)</f>
        <v>0</v>
      </c>
      <c r="R33" s="81">
        <f>R32*(1+Inputs!$L$84)</f>
        <v>0</v>
      </c>
      <c r="S33" s="81">
        <f>S32*(1+Inputs!$L$84)</f>
        <v>0</v>
      </c>
      <c r="T33" s="81"/>
      <c r="U33" s="81">
        <f>E33*Inputs!$E$84</f>
        <v>103.74743626092123</v>
      </c>
      <c r="V33" s="81">
        <f>F33*Inputs!$E$84</f>
        <v>145.24641076528965</v>
      </c>
      <c r="W33" s="81">
        <f>G33*Inputs!$E$84</f>
        <v>145.24641076528965</v>
      </c>
      <c r="X33" s="81">
        <f>H33*Inputs!$E$84</f>
        <v>300.86756515667139</v>
      </c>
      <c r="Y33" s="81">
        <f>I33*Inputs!$E$84</f>
        <v>300.86756515667139</v>
      </c>
      <c r="Z33" s="81">
        <f>J33*Inputs!$E$84</f>
        <v>456.48871954805327</v>
      </c>
      <c r="AA33" s="81">
        <f>K33*Inputs!$E$84</f>
        <v>456.48871954805327</v>
      </c>
      <c r="AB33" s="6"/>
      <c r="AC33" s="81">
        <f>E33*Inputs!$E$85</f>
        <v>2074.9487252184244</v>
      </c>
      <c r="AD33" s="81">
        <f>F33*Inputs!$E$85</f>
        <v>2904.9282153057929</v>
      </c>
      <c r="AE33" s="81">
        <f>G33*Inputs!$E$85</f>
        <v>2904.9282153057929</v>
      </c>
      <c r="AF33" s="81">
        <f>H33*Inputs!$E$85</f>
        <v>6017.3513031334287</v>
      </c>
      <c r="AG33" s="81">
        <f>I33*Inputs!$E$85</f>
        <v>6017.3513031334287</v>
      </c>
      <c r="AH33" s="81">
        <f>J33*Inputs!$E$85</f>
        <v>9129.7743909610654</v>
      </c>
      <c r="AI33" s="81">
        <f>K33*Inputs!$E$85</f>
        <v>9129.7743909610654</v>
      </c>
    </row>
    <row r="34" spans="2:35" x14ac:dyDescent="0.3">
      <c r="B34" s="85">
        <f t="shared" si="0"/>
        <v>50860</v>
      </c>
      <c r="C34" s="3"/>
      <c r="D34" s="1"/>
      <c r="E34" s="81">
        <f>E33*(1+IF($B34&lt;=Inputs!$Q$88,Inputs!$L$87,0)+Inputs!$L$86)</f>
        <v>70.453976973697053</v>
      </c>
      <c r="F34" s="81">
        <f>F33*(1+IF($B34&lt;=Inputs!$Q$88,Inputs!$L$87,0)+Inputs!$L$86)</f>
        <v>98.635567763175828</v>
      </c>
      <c r="G34" s="81">
        <f>G33*(1+IF($B34&lt;=Inputs!$Q$88,Inputs!$L$87,0)+Inputs!$L$86)</f>
        <v>98.635567763175828</v>
      </c>
      <c r="H34" s="81">
        <f>H33*(1+IF($B34&lt;=Inputs!$Q$88,Inputs!$L$87,0)+Inputs!$L$86)</f>
        <v>204.31653322372134</v>
      </c>
      <c r="I34" s="81">
        <f>I33*(1+IF($B34&lt;=Inputs!$Q$88,Inputs!$L$87,0)+Inputs!$L$86)</f>
        <v>204.31653322372134</v>
      </c>
      <c r="J34" s="81">
        <f>J33*(1+IF($B34&lt;=Inputs!$Q$88,Inputs!$L$87,0)+Inputs!$L$86)</f>
        <v>309.99749868426693</v>
      </c>
      <c r="K34" s="81">
        <f>K33*(1+IF($B34&lt;=Inputs!$Q$88,Inputs!$L$87,0)+Inputs!$L$86)</f>
        <v>309.99749868426693</v>
      </c>
      <c r="L34" s="81"/>
      <c r="M34" s="81">
        <f>M33*(1+Inputs!$L$84)</f>
        <v>216.87900336504447</v>
      </c>
      <c r="N34" s="81">
        <f>N33*(1+Inputs!$L$84)</f>
        <v>0</v>
      </c>
      <c r="O34" s="81">
        <f>O33*(1+Inputs!$L$84)</f>
        <v>0</v>
      </c>
      <c r="P34" s="81">
        <f>P33*(1+Inputs!$L$84)</f>
        <v>0</v>
      </c>
      <c r="Q34" s="81">
        <f>Q33*(1+Inputs!$L$84)</f>
        <v>0</v>
      </c>
      <c r="R34" s="81">
        <f>R33*(1+Inputs!$L$84)</f>
        <v>0</v>
      </c>
      <c r="S34" s="81">
        <f>S33*(1+Inputs!$L$84)</f>
        <v>0</v>
      </c>
      <c r="T34" s="81"/>
      <c r="U34" s="81">
        <f>E34*Inputs!$E$84</f>
        <v>105.68096546054558</v>
      </c>
      <c r="V34" s="81">
        <f>F34*Inputs!$E$84</f>
        <v>147.95335164476376</v>
      </c>
      <c r="W34" s="81">
        <f>G34*Inputs!$E$84</f>
        <v>147.95335164476376</v>
      </c>
      <c r="X34" s="81">
        <f>H34*Inputs!$E$84</f>
        <v>306.47479983558202</v>
      </c>
      <c r="Y34" s="81">
        <f>I34*Inputs!$E$84</f>
        <v>306.47479983558202</v>
      </c>
      <c r="Z34" s="81">
        <f>J34*Inputs!$E$84</f>
        <v>464.99624802640039</v>
      </c>
      <c r="AA34" s="81">
        <f>K34*Inputs!$E$84</f>
        <v>464.99624802640039</v>
      </c>
      <c r="AB34" s="6"/>
      <c r="AC34" s="81">
        <f>E34*Inputs!$E$85</f>
        <v>2113.6193092109115</v>
      </c>
      <c r="AD34" s="81">
        <f>F34*Inputs!$E$85</f>
        <v>2959.0670328952747</v>
      </c>
      <c r="AE34" s="81">
        <f>G34*Inputs!$E$85</f>
        <v>2959.0670328952747</v>
      </c>
      <c r="AF34" s="81">
        <f>H34*Inputs!$E$85</f>
        <v>6129.4959967116401</v>
      </c>
      <c r="AG34" s="81">
        <f>I34*Inputs!$E$85</f>
        <v>6129.4959967116401</v>
      </c>
      <c r="AH34" s="81">
        <f>J34*Inputs!$E$85</f>
        <v>9299.9249605280074</v>
      </c>
      <c r="AI34" s="81">
        <f>K34*Inputs!$E$85</f>
        <v>9299.9249605280074</v>
      </c>
    </row>
    <row r="35" spans="2:35" x14ac:dyDescent="0.3">
      <c r="B35" s="85">
        <f t="shared" si="0"/>
        <v>51226</v>
      </c>
      <c r="C35" s="3"/>
      <c r="D35" s="1"/>
      <c r="E35" s="81">
        <f>E34*(1+IF($B35&lt;=Inputs!$Q$88,Inputs!$L$87,0)+Inputs!$L$86)</f>
        <v>71.767019749671817</v>
      </c>
      <c r="F35" s="81">
        <f>F34*(1+IF($B35&lt;=Inputs!$Q$88,Inputs!$L$87,0)+Inputs!$L$86)</f>
        <v>100.4738276495405</v>
      </c>
      <c r="G35" s="81">
        <f>G34*(1+IF($B35&lt;=Inputs!$Q$88,Inputs!$L$87,0)+Inputs!$L$86)</f>
        <v>100.4738276495405</v>
      </c>
      <c r="H35" s="81">
        <f>H34*(1+IF($B35&lt;=Inputs!$Q$88,Inputs!$L$87,0)+Inputs!$L$86)</f>
        <v>208.12435727404815</v>
      </c>
      <c r="I35" s="81">
        <f>I34*(1+IF($B35&lt;=Inputs!$Q$88,Inputs!$L$87,0)+Inputs!$L$86)</f>
        <v>208.12435727404815</v>
      </c>
      <c r="J35" s="81">
        <f>J34*(1+IF($B35&lt;=Inputs!$Q$88,Inputs!$L$87,0)+Inputs!$L$86)</f>
        <v>315.77488689855591</v>
      </c>
      <c r="K35" s="81">
        <f>K34*(1+IF($B35&lt;=Inputs!$Q$88,Inputs!$L$87,0)+Inputs!$L$86)</f>
        <v>315.77488689855591</v>
      </c>
      <c r="L35" s="81"/>
      <c r="M35" s="81">
        <f>M34*(1+Inputs!$L$84)</f>
        <v>226.98387681794384</v>
      </c>
      <c r="N35" s="81">
        <f>N34*(1+Inputs!$L$84)</f>
        <v>0</v>
      </c>
      <c r="O35" s="81">
        <f>O34*(1+Inputs!$L$84)</f>
        <v>0</v>
      </c>
      <c r="P35" s="81">
        <f>P34*(1+Inputs!$L$84)</f>
        <v>0</v>
      </c>
      <c r="Q35" s="81">
        <f>Q34*(1+Inputs!$L$84)</f>
        <v>0</v>
      </c>
      <c r="R35" s="81">
        <f>R34*(1+Inputs!$L$84)</f>
        <v>0</v>
      </c>
      <c r="S35" s="81">
        <f>S34*(1+Inputs!$L$84)</f>
        <v>0</v>
      </c>
      <c r="T35" s="81"/>
      <c r="U35" s="81">
        <f>E35*Inputs!$E$84</f>
        <v>107.65052962450773</v>
      </c>
      <c r="V35" s="81">
        <f>F35*Inputs!$E$84</f>
        <v>150.71074147431074</v>
      </c>
      <c r="W35" s="81">
        <f>G35*Inputs!$E$84</f>
        <v>150.71074147431074</v>
      </c>
      <c r="X35" s="81">
        <f>H35*Inputs!$E$84</f>
        <v>312.18653591107221</v>
      </c>
      <c r="Y35" s="81">
        <f>I35*Inputs!$E$84</f>
        <v>312.18653591107221</v>
      </c>
      <c r="Z35" s="81">
        <f>J35*Inputs!$E$84</f>
        <v>473.66233034783386</v>
      </c>
      <c r="AA35" s="81">
        <f>K35*Inputs!$E$84</f>
        <v>473.66233034783386</v>
      </c>
      <c r="AB35" s="6"/>
      <c r="AC35" s="81">
        <f>E35*Inputs!$E$85</f>
        <v>2153.0105924901545</v>
      </c>
      <c r="AD35" s="81">
        <f>F35*Inputs!$E$85</f>
        <v>3014.214829486215</v>
      </c>
      <c r="AE35" s="81">
        <f>G35*Inputs!$E$85</f>
        <v>3014.214829486215</v>
      </c>
      <c r="AF35" s="81">
        <f>H35*Inputs!$E$85</f>
        <v>6243.7307182214445</v>
      </c>
      <c r="AG35" s="81">
        <f>I35*Inputs!$E$85</f>
        <v>6243.7307182214445</v>
      </c>
      <c r="AH35" s="81">
        <f>J35*Inputs!$E$85</f>
        <v>9473.2466069566763</v>
      </c>
      <c r="AI35" s="81">
        <f>K35*Inputs!$E$85</f>
        <v>9473.2466069566763</v>
      </c>
    </row>
    <row r="36" spans="2:35" x14ac:dyDescent="0.3">
      <c r="B36" s="85">
        <f t="shared" si="0"/>
        <v>51591</v>
      </c>
      <c r="C36" s="3"/>
      <c r="D36" s="1"/>
      <c r="E36" s="81">
        <f>E35*(1+IF($B36&lt;=Inputs!$Q$88,Inputs!$L$87,0)+Inputs!$L$86)</f>
        <v>73.104533554899945</v>
      </c>
      <c r="F36" s="81">
        <f>F35*(1+IF($B36&lt;=Inputs!$Q$88,Inputs!$L$87,0)+Inputs!$L$86)</f>
        <v>102.34634697685988</v>
      </c>
      <c r="G36" s="81">
        <f>G35*(1+IF($B36&lt;=Inputs!$Q$88,Inputs!$L$87,0)+Inputs!$L$86)</f>
        <v>102.34634697685988</v>
      </c>
      <c r="H36" s="81">
        <f>H35*(1+IF($B36&lt;=Inputs!$Q$88,Inputs!$L$87,0)+Inputs!$L$86)</f>
        <v>212.00314730920974</v>
      </c>
      <c r="I36" s="81">
        <f>I35*(1+IF($B36&lt;=Inputs!$Q$88,Inputs!$L$87,0)+Inputs!$L$86)</f>
        <v>212.00314730920974</v>
      </c>
      <c r="J36" s="81">
        <f>J35*(1+IF($B36&lt;=Inputs!$Q$88,Inputs!$L$87,0)+Inputs!$L$86)</f>
        <v>321.65994764155965</v>
      </c>
      <c r="K36" s="81">
        <f>K35*(1+IF($B36&lt;=Inputs!$Q$88,Inputs!$L$87,0)+Inputs!$L$86)</f>
        <v>321.65994764155965</v>
      </c>
      <c r="L36" s="81"/>
      <c r="M36" s="81">
        <f>M35*(1+Inputs!$L$84)</f>
        <v>237.55955872124559</v>
      </c>
      <c r="N36" s="81">
        <f>N35*(1+Inputs!$L$84)</f>
        <v>0</v>
      </c>
      <c r="O36" s="81">
        <f>O35*(1+Inputs!$L$84)</f>
        <v>0</v>
      </c>
      <c r="P36" s="81">
        <f>P35*(1+Inputs!$L$84)</f>
        <v>0</v>
      </c>
      <c r="Q36" s="81">
        <f>Q35*(1+Inputs!$L$84)</f>
        <v>0</v>
      </c>
      <c r="R36" s="81">
        <f>R35*(1+Inputs!$L$84)</f>
        <v>0</v>
      </c>
      <c r="S36" s="81">
        <f>S35*(1+Inputs!$L$84)</f>
        <v>0</v>
      </c>
      <c r="T36" s="81"/>
      <c r="U36" s="81">
        <f>E36*Inputs!$E$84</f>
        <v>109.65680033234992</v>
      </c>
      <c r="V36" s="81">
        <f>F36*Inputs!$E$84</f>
        <v>153.51952046528982</v>
      </c>
      <c r="W36" s="81">
        <f>G36*Inputs!$E$84</f>
        <v>153.51952046528982</v>
      </c>
      <c r="X36" s="81">
        <f>H36*Inputs!$E$84</f>
        <v>318.00472096381463</v>
      </c>
      <c r="Y36" s="81">
        <f>I36*Inputs!$E$84</f>
        <v>318.00472096381463</v>
      </c>
      <c r="Z36" s="81">
        <f>J36*Inputs!$E$84</f>
        <v>482.48992146233945</v>
      </c>
      <c r="AA36" s="81">
        <f>K36*Inputs!$E$84</f>
        <v>482.48992146233945</v>
      </c>
      <c r="AB36" s="6"/>
      <c r="AC36" s="81">
        <f>E36*Inputs!$E$85</f>
        <v>2193.1360066469983</v>
      </c>
      <c r="AD36" s="81">
        <f>F36*Inputs!$E$85</f>
        <v>3070.3904093057963</v>
      </c>
      <c r="AE36" s="81">
        <f>G36*Inputs!$E$85</f>
        <v>3070.3904093057963</v>
      </c>
      <c r="AF36" s="81">
        <f>H36*Inputs!$E$85</f>
        <v>6360.0944192762918</v>
      </c>
      <c r="AG36" s="81">
        <f>I36*Inputs!$E$85</f>
        <v>6360.0944192762918</v>
      </c>
      <c r="AH36" s="81">
        <f>J36*Inputs!$E$85</f>
        <v>9649.79842924679</v>
      </c>
      <c r="AI36" s="81">
        <f>K36*Inputs!$E$85</f>
        <v>9649.79842924679</v>
      </c>
    </row>
    <row r="37" spans="2:35" x14ac:dyDescent="0.3">
      <c r="B37" s="85"/>
      <c r="C37" s="3"/>
      <c r="D37" s="1"/>
      <c r="E37" s="81"/>
      <c r="F37" s="81"/>
      <c r="G37" s="81"/>
      <c r="H37" s="81"/>
      <c r="I37" s="81"/>
      <c r="J37" s="81"/>
      <c r="K37" s="81"/>
      <c r="L37" s="81"/>
      <c r="M37" s="81"/>
      <c r="N37" s="81"/>
      <c r="O37" s="81"/>
      <c r="P37" s="81"/>
      <c r="Q37" s="81"/>
      <c r="R37" s="81"/>
      <c r="S37" s="81"/>
      <c r="T37" s="81"/>
      <c r="U37" s="81"/>
      <c r="V37" s="81"/>
      <c r="W37" s="81"/>
      <c r="X37" s="81"/>
      <c r="Y37" s="81"/>
      <c r="Z37" s="81"/>
      <c r="AA37" s="81"/>
      <c r="AB37" s="6"/>
      <c r="AC37" s="81"/>
      <c r="AD37" s="81"/>
      <c r="AE37" s="81"/>
      <c r="AF37" s="81"/>
      <c r="AG37" s="81"/>
      <c r="AH37" s="81"/>
      <c r="AI37" s="81"/>
    </row>
    <row r="38" spans="2:35" s="18" customFormat="1" x14ac:dyDescent="0.3">
      <c r="B38" s="17" t="s">
        <v>224</v>
      </c>
      <c r="C38" s="17"/>
      <c r="E38" s="17"/>
      <c r="F38" s="17"/>
    </row>
    <row r="39" spans="2:35" x14ac:dyDescent="0.3">
      <c r="B39" s="1"/>
      <c r="C39" s="1"/>
      <c r="D39" s="1"/>
      <c r="E39" s="301" t="s">
        <v>89</v>
      </c>
      <c r="F39" s="301"/>
      <c r="G39" s="301"/>
      <c r="H39" s="301"/>
      <c r="I39" s="301"/>
      <c r="J39" s="301"/>
      <c r="K39" s="301"/>
      <c r="L39" s="1"/>
      <c r="M39" s="301" t="s">
        <v>64</v>
      </c>
      <c r="N39" s="301"/>
      <c r="O39" s="301"/>
      <c r="P39" s="301"/>
      <c r="Q39" s="301"/>
      <c r="R39" s="301"/>
      <c r="S39" s="301"/>
      <c r="T39" s="1"/>
      <c r="U39" s="301" t="s">
        <v>65</v>
      </c>
      <c r="V39" s="301"/>
      <c r="W39" s="301"/>
      <c r="X39" s="301"/>
      <c r="Y39" s="301"/>
      <c r="Z39" s="301"/>
      <c r="AA39" s="301"/>
      <c r="AB39" s="1"/>
      <c r="AC39" s="301" t="s">
        <v>66</v>
      </c>
      <c r="AD39" s="301"/>
      <c r="AE39" s="301"/>
      <c r="AF39" s="301"/>
      <c r="AG39" s="301"/>
      <c r="AH39" s="301"/>
      <c r="AI39" s="301"/>
    </row>
    <row r="40" spans="2:35" x14ac:dyDescent="0.3">
      <c r="B40" s="4" t="s">
        <v>2</v>
      </c>
      <c r="C40" s="4"/>
      <c r="D40" s="3"/>
      <c r="E40" s="3" t="s">
        <v>70</v>
      </c>
      <c r="F40" s="3" t="s">
        <v>69</v>
      </c>
      <c r="G40" s="3" t="s">
        <v>61</v>
      </c>
      <c r="H40" s="3" t="s">
        <v>68</v>
      </c>
      <c r="I40" s="3" t="s">
        <v>71</v>
      </c>
      <c r="J40" s="3" t="s">
        <v>72</v>
      </c>
      <c r="K40" s="3" t="s">
        <v>62</v>
      </c>
      <c r="L40" s="3"/>
      <c r="M40" s="3" t="s">
        <v>70</v>
      </c>
      <c r="N40" s="3" t="s">
        <v>69</v>
      </c>
      <c r="O40" s="3" t="s">
        <v>61</v>
      </c>
      <c r="P40" s="3" t="s">
        <v>68</v>
      </c>
      <c r="Q40" s="3" t="s">
        <v>71</v>
      </c>
      <c r="R40" s="3" t="s">
        <v>72</v>
      </c>
      <c r="S40" s="3" t="s">
        <v>62</v>
      </c>
      <c r="T40" s="3"/>
      <c r="U40" s="3" t="s">
        <v>70</v>
      </c>
      <c r="V40" s="3" t="s">
        <v>69</v>
      </c>
      <c r="W40" s="3" t="s">
        <v>61</v>
      </c>
      <c r="X40" s="3" t="s">
        <v>68</v>
      </c>
      <c r="Y40" s="3" t="s">
        <v>71</v>
      </c>
      <c r="Z40" s="3" t="s">
        <v>72</v>
      </c>
      <c r="AA40" s="3" t="s">
        <v>62</v>
      </c>
      <c r="AB40" s="3"/>
      <c r="AC40" s="3" t="s">
        <v>70</v>
      </c>
      <c r="AD40" s="3" t="s">
        <v>69</v>
      </c>
      <c r="AE40" s="3" t="s">
        <v>61</v>
      </c>
      <c r="AF40" s="3" t="s">
        <v>68</v>
      </c>
      <c r="AG40" s="3" t="s">
        <v>71</v>
      </c>
      <c r="AH40" s="3" t="s">
        <v>72</v>
      </c>
      <c r="AI40" s="3" t="s">
        <v>62</v>
      </c>
    </row>
    <row r="41" spans="2:35" hidden="1" x14ac:dyDescent="0.3">
      <c r="B41" s="85">
        <f>B5</f>
        <v>40268</v>
      </c>
      <c r="C41" s="3"/>
      <c r="D41" s="9"/>
      <c r="E41" s="81">
        <v>0</v>
      </c>
      <c r="F41" s="81">
        <v>0</v>
      </c>
      <c r="G41" s="81">
        <v>0</v>
      </c>
      <c r="H41" s="81">
        <v>0</v>
      </c>
      <c r="I41" s="81">
        <v>0</v>
      </c>
      <c r="J41" s="81">
        <v>0</v>
      </c>
      <c r="K41" s="81">
        <v>0</v>
      </c>
      <c r="L41" s="81"/>
      <c r="M41" s="81">
        <v>0</v>
      </c>
      <c r="N41" s="81">
        <v>0</v>
      </c>
      <c r="O41" s="81">
        <v>0</v>
      </c>
      <c r="P41" s="81">
        <v>0</v>
      </c>
      <c r="Q41" s="81">
        <v>0</v>
      </c>
      <c r="R41" s="81">
        <v>0</v>
      </c>
      <c r="S41" s="81">
        <v>0</v>
      </c>
      <c r="T41" s="81"/>
      <c r="U41" s="81"/>
      <c r="V41" s="81"/>
      <c r="W41" s="81"/>
      <c r="X41" s="81"/>
      <c r="Y41" s="81"/>
      <c r="Z41" s="81"/>
      <c r="AA41" s="81"/>
      <c r="AB41" s="6"/>
      <c r="AC41" s="81"/>
      <c r="AD41" s="81"/>
      <c r="AE41" s="81"/>
      <c r="AF41" s="81"/>
      <c r="AG41" s="81"/>
      <c r="AH41" s="81"/>
      <c r="AI41" s="81"/>
    </row>
    <row r="42" spans="2:35" hidden="1" x14ac:dyDescent="0.3">
      <c r="B42" s="85">
        <f t="shared" ref="B42:B72" si="1">B6</f>
        <v>40633</v>
      </c>
      <c r="C42" s="3"/>
      <c r="D42" s="1"/>
      <c r="E42" s="81">
        <v>0</v>
      </c>
      <c r="F42" s="81">
        <v>0</v>
      </c>
      <c r="G42" s="81">
        <v>0</v>
      </c>
      <c r="H42" s="81">
        <v>0</v>
      </c>
      <c r="I42" s="81">
        <v>0</v>
      </c>
      <c r="J42" s="81">
        <v>0</v>
      </c>
      <c r="K42" s="81">
        <v>0</v>
      </c>
      <c r="L42" s="81"/>
      <c r="M42" s="81">
        <v>0</v>
      </c>
      <c r="N42" s="81">
        <v>0</v>
      </c>
      <c r="O42" s="81">
        <v>0</v>
      </c>
      <c r="P42" s="81">
        <v>0</v>
      </c>
      <c r="Q42" s="81">
        <v>0</v>
      </c>
      <c r="R42" s="81">
        <v>0</v>
      </c>
      <c r="S42" s="81">
        <v>0</v>
      </c>
      <c r="T42" s="81"/>
      <c r="U42" s="81"/>
      <c r="V42" s="81"/>
      <c r="W42" s="81"/>
      <c r="X42" s="81"/>
      <c r="Y42" s="81"/>
      <c r="Z42" s="81"/>
      <c r="AA42" s="81"/>
      <c r="AB42" s="6"/>
      <c r="AC42" s="81"/>
      <c r="AD42" s="81"/>
      <c r="AE42" s="81"/>
      <c r="AF42" s="81"/>
      <c r="AG42" s="81"/>
      <c r="AH42" s="81"/>
      <c r="AI42" s="81"/>
    </row>
    <row r="43" spans="2:35" hidden="1" x14ac:dyDescent="0.3">
      <c r="B43" s="85">
        <f t="shared" si="1"/>
        <v>40999</v>
      </c>
      <c r="C43" s="3"/>
      <c r="D43" s="1"/>
      <c r="E43" s="100">
        <f>Inputs!E80</f>
        <v>44</v>
      </c>
      <c r="F43" s="100">
        <f>Inputs!F80</f>
        <v>66</v>
      </c>
      <c r="G43" s="100">
        <f>Inputs!G80</f>
        <v>66</v>
      </c>
      <c r="H43" s="100">
        <f>Inputs!H80</f>
        <v>132</v>
      </c>
      <c r="I43" s="100">
        <f>Inputs!I80</f>
        <v>132</v>
      </c>
      <c r="J43" s="100">
        <f>Inputs!J80</f>
        <v>198</v>
      </c>
      <c r="K43" s="100">
        <f>Inputs!K80</f>
        <v>198</v>
      </c>
      <c r="L43" s="81"/>
      <c r="M43" s="81">
        <f>M7</f>
        <v>130</v>
      </c>
      <c r="N43" s="81">
        <f>MROUND(N42*(1+Inputs!$L$84),Inputs!$L$83)</f>
        <v>0</v>
      </c>
      <c r="O43" s="81">
        <f>MROUND(O42*(1+Inputs!$L$84),Inputs!$L$83)</f>
        <v>0</v>
      </c>
      <c r="P43" s="81">
        <f>MROUND(P42*(1+Inputs!$L$84),Inputs!$L$83)</f>
        <v>0</v>
      </c>
      <c r="Q43" s="81">
        <f>MROUND(Q42*(1+Inputs!$L$84),Inputs!$L$83)</f>
        <v>0</v>
      </c>
      <c r="R43" s="81">
        <f>MROUND(R42*(1+Inputs!$L$84),Inputs!$L$83)</f>
        <v>0</v>
      </c>
      <c r="S43" s="81">
        <f>MROUND(S42*(1+Inputs!$L$84),Inputs!$L$83)</f>
        <v>0</v>
      </c>
      <c r="T43" s="81"/>
      <c r="U43" s="81">
        <f>E43*Inputs!$E$84</f>
        <v>66</v>
      </c>
      <c r="V43" s="81">
        <f>F43*Inputs!$E$84</f>
        <v>99</v>
      </c>
      <c r="W43" s="81">
        <f>G43*Inputs!$E$84</f>
        <v>99</v>
      </c>
      <c r="X43" s="81">
        <f>H43*Inputs!$E$84</f>
        <v>198</v>
      </c>
      <c r="Y43" s="81">
        <f>I43*Inputs!$E$84</f>
        <v>198</v>
      </c>
      <c r="Z43" s="81">
        <f>J43*Inputs!$E$84</f>
        <v>297</v>
      </c>
      <c r="AA43" s="81">
        <f>K43*Inputs!$E$84</f>
        <v>297</v>
      </c>
      <c r="AB43" s="6"/>
      <c r="AC43" s="81">
        <f>E43*Inputs!$E$85</f>
        <v>1320</v>
      </c>
      <c r="AD43" s="81">
        <f>F43*Inputs!$E$85</f>
        <v>1980</v>
      </c>
      <c r="AE43" s="81">
        <f>G43*Inputs!$E$85</f>
        <v>1980</v>
      </c>
      <c r="AF43" s="81">
        <f>H43*Inputs!$E$85</f>
        <v>3960</v>
      </c>
      <c r="AG43" s="81">
        <f>I43*Inputs!$E$85</f>
        <v>3960</v>
      </c>
      <c r="AH43" s="81">
        <f>J43*Inputs!$E$85</f>
        <v>5940</v>
      </c>
      <c r="AI43" s="81">
        <f>K43*Inputs!$E$85</f>
        <v>5940</v>
      </c>
    </row>
    <row r="44" spans="2:35" hidden="1" x14ac:dyDescent="0.3">
      <c r="B44" s="85">
        <f t="shared" si="1"/>
        <v>41364</v>
      </c>
      <c r="C44" s="3"/>
      <c r="D44" s="1"/>
      <c r="E44" s="81">
        <f>E43*(1+IF($B44&lt;=Inputs!$Q$88,Inputs!$L$87,0)+Inputs!$L$86)</f>
        <v>46.140023008274731</v>
      </c>
      <c r="F44" s="81">
        <f>F43*(1+IF($B44&lt;=Inputs!$Q$88,Inputs!$L$87,0)+Inputs!$L$86)</f>
        <v>69.210034512412093</v>
      </c>
      <c r="G44" s="81">
        <f>G43*(1+IF($B44&lt;=Inputs!$Q$88,Inputs!$L$87,0)+Inputs!$L$86)</f>
        <v>69.210034512412093</v>
      </c>
      <c r="H44" s="81">
        <f>H43*(1+IF($B44&lt;=Inputs!$Q$88,Inputs!$L$87,0)+Inputs!$L$86)</f>
        <v>138.42006902482419</v>
      </c>
      <c r="I44" s="81">
        <f>I43*(1+IF($B44&lt;=Inputs!$Q$88,Inputs!$L$87,0)+Inputs!$L$86)</f>
        <v>138.42006902482419</v>
      </c>
      <c r="J44" s="81">
        <f>J43*(1+IF($B44&lt;=Inputs!$Q$88,Inputs!$L$87,0)+Inputs!$L$86)</f>
        <v>207.63010353723629</v>
      </c>
      <c r="K44" s="81">
        <f>K43*(1+IF($B44&lt;=Inputs!$Q$88,Inputs!$L$87,0)+Inputs!$L$86)</f>
        <v>207.63010353723629</v>
      </c>
      <c r="L44" s="81"/>
      <c r="M44" s="81">
        <f>M43*(1+Inputs!$L$84)</f>
        <v>136.056988129302</v>
      </c>
      <c r="N44" s="81">
        <f>N43*(1+Inputs!$L$84)</f>
        <v>0</v>
      </c>
      <c r="O44" s="81">
        <f>O43*(1+Inputs!$L$84)</f>
        <v>0</v>
      </c>
      <c r="P44" s="81">
        <f>P43*(1+Inputs!$L$84)</f>
        <v>0</v>
      </c>
      <c r="Q44" s="81">
        <f>Q43*(1+Inputs!$L$84)</f>
        <v>0</v>
      </c>
      <c r="R44" s="81">
        <f>R43*(1+Inputs!$L$84)</f>
        <v>0</v>
      </c>
      <c r="S44" s="81">
        <f>S43*(1+Inputs!$L$84)</f>
        <v>0</v>
      </c>
      <c r="T44" s="81"/>
      <c r="U44" s="81">
        <f>E44*Inputs!$E$84</f>
        <v>69.210034512412093</v>
      </c>
      <c r="V44" s="81">
        <f>F44*Inputs!$E$84</f>
        <v>103.81505176861813</v>
      </c>
      <c r="W44" s="81">
        <f>G44*Inputs!$E$84</f>
        <v>103.81505176861813</v>
      </c>
      <c r="X44" s="81">
        <f>H44*Inputs!$E$84</f>
        <v>207.63010353723627</v>
      </c>
      <c r="Y44" s="81">
        <f>I44*Inputs!$E$84</f>
        <v>207.63010353723627</v>
      </c>
      <c r="Z44" s="81">
        <f>J44*Inputs!$E$84</f>
        <v>311.44515530585443</v>
      </c>
      <c r="AA44" s="81">
        <f>K44*Inputs!$E$84</f>
        <v>311.44515530585443</v>
      </c>
      <c r="AB44" s="6"/>
      <c r="AC44" s="81">
        <f>E44*Inputs!$E$85</f>
        <v>1384.2006902482419</v>
      </c>
      <c r="AD44" s="81">
        <f>F44*Inputs!$E$85</f>
        <v>2076.301035372363</v>
      </c>
      <c r="AE44" s="81">
        <f>G44*Inputs!$E$85</f>
        <v>2076.301035372363</v>
      </c>
      <c r="AF44" s="81">
        <f>H44*Inputs!$E$85</f>
        <v>4152.602070744726</v>
      </c>
      <c r="AG44" s="81">
        <f>I44*Inputs!$E$85</f>
        <v>4152.602070744726</v>
      </c>
      <c r="AH44" s="81">
        <f>J44*Inputs!$E$85</f>
        <v>6228.903106117089</v>
      </c>
      <c r="AI44" s="81">
        <f>K44*Inputs!$E$85</f>
        <v>6228.903106117089</v>
      </c>
    </row>
    <row r="45" spans="2:35" hidden="1" x14ac:dyDescent="0.3">
      <c r="B45" s="85">
        <f t="shared" si="1"/>
        <v>41729</v>
      </c>
      <c r="C45" s="3"/>
      <c r="D45" s="1"/>
      <c r="E45" s="81">
        <f>E44*(1+IF($B45&lt;=Inputs!$Q$88,Inputs!$L$87,0)+Inputs!$L$86)</f>
        <v>48.384130072820945</v>
      </c>
      <c r="F45" s="81">
        <f>F44*(1+IF($B45&lt;=Inputs!$Q$88,Inputs!$L$87,0)+Inputs!$L$86)</f>
        <v>72.576195109231406</v>
      </c>
      <c r="G45" s="81">
        <f>G44*(1+IF($B45&lt;=Inputs!$Q$88,Inputs!$L$87,0)+Inputs!$L$86)</f>
        <v>72.576195109231406</v>
      </c>
      <c r="H45" s="81">
        <f>H44*(1+IF($B45&lt;=Inputs!$Q$88,Inputs!$L$87,0)+Inputs!$L$86)</f>
        <v>145.15239021846281</v>
      </c>
      <c r="I45" s="81">
        <f>I44*(1+IF($B45&lt;=Inputs!$Q$88,Inputs!$L$87,0)+Inputs!$L$86)</f>
        <v>145.15239021846281</v>
      </c>
      <c r="J45" s="81">
        <f>J44*(1+IF($B45&lt;=Inputs!$Q$88,Inputs!$L$87,0)+Inputs!$L$86)</f>
        <v>217.72858532769425</v>
      </c>
      <c r="K45" s="81">
        <f>K44*(1+IF($B45&lt;=Inputs!$Q$88,Inputs!$L$87,0)+Inputs!$L$86)</f>
        <v>217.72858532769425</v>
      </c>
      <c r="L45" s="81"/>
      <c r="M45" s="81">
        <f>M44*(1+Inputs!$L$84)</f>
        <v>142.39618476013095</v>
      </c>
      <c r="N45" s="81">
        <f>N44*(1+Inputs!$L$84)</f>
        <v>0</v>
      </c>
      <c r="O45" s="81">
        <f>O44*(1+Inputs!$L$84)</f>
        <v>0</v>
      </c>
      <c r="P45" s="81">
        <f>P44*(1+Inputs!$L$84)</f>
        <v>0</v>
      </c>
      <c r="Q45" s="81">
        <f>Q44*(1+Inputs!$L$84)</f>
        <v>0</v>
      </c>
      <c r="R45" s="81">
        <f>R44*(1+Inputs!$L$84)</f>
        <v>0</v>
      </c>
      <c r="S45" s="81">
        <f>S44*(1+Inputs!$L$84)</f>
        <v>0</v>
      </c>
      <c r="T45" s="81"/>
      <c r="U45" s="81">
        <f>E45*Inputs!$E$84</f>
        <v>72.576195109231421</v>
      </c>
      <c r="V45" s="81">
        <f>F45*Inputs!$E$84</f>
        <v>108.86429266384711</v>
      </c>
      <c r="W45" s="81">
        <f>G45*Inputs!$E$84</f>
        <v>108.86429266384711</v>
      </c>
      <c r="X45" s="81">
        <f>H45*Inputs!$E$84</f>
        <v>217.72858532769422</v>
      </c>
      <c r="Y45" s="81">
        <f>I45*Inputs!$E$84</f>
        <v>217.72858532769422</v>
      </c>
      <c r="Z45" s="81">
        <f>J45*Inputs!$E$84</f>
        <v>326.5928779915414</v>
      </c>
      <c r="AA45" s="81">
        <f>K45*Inputs!$E$84</f>
        <v>326.5928779915414</v>
      </c>
      <c r="AB45" s="6"/>
      <c r="AC45" s="81">
        <f>E45*Inputs!$E$85</f>
        <v>1451.5239021846282</v>
      </c>
      <c r="AD45" s="81">
        <f>F45*Inputs!$E$85</f>
        <v>2177.2858532769424</v>
      </c>
      <c r="AE45" s="81">
        <f>G45*Inputs!$E$85</f>
        <v>2177.2858532769424</v>
      </c>
      <c r="AF45" s="81">
        <f>H45*Inputs!$E$85</f>
        <v>4354.5717065538847</v>
      </c>
      <c r="AG45" s="81">
        <f>I45*Inputs!$E$85</f>
        <v>4354.5717065538847</v>
      </c>
      <c r="AH45" s="81">
        <f>J45*Inputs!$E$85</f>
        <v>6531.8575598308271</v>
      </c>
      <c r="AI45" s="81">
        <f>K45*Inputs!$E$85</f>
        <v>6531.8575598308271</v>
      </c>
    </row>
    <row r="46" spans="2:35" hidden="1" x14ac:dyDescent="0.3">
      <c r="B46" s="85">
        <f t="shared" si="1"/>
        <v>42094</v>
      </c>
      <c r="C46" s="3"/>
      <c r="D46" s="1"/>
      <c r="E46" s="81">
        <f>E45*(1+IF($B46&lt;=Inputs!$Q$88,Inputs!$L$87,0)+Inputs!$L$86)</f>
        <v>50.737383518075355</v>
      </c>
      <c r="F46" s="81">
        <f>F45*(1+IF($B46&lt;=Inputs!$Q$88,Inputs!$L$87,0)+Inputs!$L$86)</f>
        <v>76.106075277113021</v>
      </c>
      <c r="G46" s="81">
        <f>G45*(1+IF($B46&lt;=Inputs!$Q$88,Inputs!$L$87,0)+Inputs!$L$86)</f>
        <v>76.106075277113021</v>
      </c>
      <c r="H46" s="81">
        <f>H45*(1+IF($B46&lt;=Inputs!$Q$88,Inputs!$L$87,0)+Inputs!$L$86)</f>
        <v>152.21215055422604</v>
      </c>
      <c r="I46" s="81">
        <f>I45*(1+IF($B46&lt;=Inputs!$Q$88,Inputs!$L$87,0)+Inputs!$L$86)</f>
        <v>152.21215055422604</v>
      </c>
      <c r="J46" s="81">
        <f>J45*(1+IF($B46&lt;=Inputs!$Q$88,Inputs!$L$87,0)+Inputs!$L$86)</f>
        <v>228.31822583133911</v>
      </c>
      <c r="K46" s="81">
        <f>K45*(1+IF($B46&lt;=Inputs!$Q$88,Inputs!$L$87,0)+Inputs!$L$86)</f>
        <v>228.31822583133911</v>
      </c>
      <c r="L46" s="81"/>
      <c r="M46" s="81">
        <f>M45*(1+Inputs!$L$84)</f>
        <v>149.03073861205408</v>
      </c>
      <c r="N46" s="81">
        <f>N45*(1+Inputs!$L$84)</f>
        <v>0</v>
      </c>
      <c r="O46" s="81">
        <f>O45*(1+Inputs!$L$84)</f>
        <v>0</v>
      </c>
      <c r="P46" s="81">
        <f>P45*(1+Inputs!$L$84)</f>
        <v>0</v>
      </c>
      <c r="Q46" s="81">
        <f>Q45*(1+Inputs!$L$84)</f>
        <v>0</v>
      </c>
      <c r="R46" s="81">
        <f>R45*(1+Inputs!$L$84)</f>
        <v>0</v>
      </c>
      <c r="S46" s="81">
        <f>S45*(1+Inputs!$L$84)</f>
        <v>0</v>
      </c>
      <c r="T46" s="81"/>
      <c r="U46" s="81">
        <f>E46*Inputs!$E$84</f>
        <v>76.106075277113035</v>
      </c>
      <c r="V46" s="81">
        <f>F46*Inputs!$E$84</f>
        <v>114.15911291566954</v>
      </c>
      <c r="W46" s="81">
        <f>G46*Inputs!$E$84</f>
        <v>114.15911291566954</v>
      </c>
      <c r="X46" s="81">
        <f>H46*Inputs!$E$84</f>
        <v>228.31822583133908</v>
      </c>
      <c r="Y46" s="81">
        <f>I46*Inputs!$E$84</f>
        <v>228.31822583133908</v>
      </c>
      <c r="Z46" s="81">
        <f>J46*Inputs!$E$84</f>
        <v>342.47733874700867</v>
      </c>
      <c r="AA46" s="81">
        <f>K46*Inputs!$E$84</f>
        <v>342.47733874700867</v>
      </c>
      <c r="AB46" s="6"/>
      <c r="AC46" s="81">
        <f>E46*Inputs!$E$85</f>
        <v>1522.1215055422606</v>
      </c>
      <c r="AD46" s="81">
        <f>F46*Inputs!$E$85</f>
        <v>2283.1822583133908</v>
      </c>
      <c r="AE46" s="81">
        <f>G46*Inputs!$E$85</f>
        <v>2283.1822583133908</v>
      </c>
      <c r="AF46" s="81">
        <f>H46*Inputs!$E$85</f>
        <v>4566.3645166267816</v>
      </c>
      <c r="AG46" s="81">
        <f>I46*Inputs!$E$85</f>
        <v>4566.3645166267816</v>
      </c>
      <c r="AH46" s="81">
        <f>J46*Inputs!$E$85</f>
        <v>6849.5467749401732</v>
      </c>
      <c r="AI46" s="81">
        <f>K46*Inputs!$E$85</f>
        <v>6849.5467749401732</v>
      </c>
    </row>
    <row r="47" spans="2:35" hidden="1" x14ac:dyDescent="0.3">
      <c r="B47" s="85">
        <f t="shared" si="1"/>
        <v>42460</v>
      </c>
      <c r="C47" s="3"/>
      <c r="D47" s="1"/>
      <c r="E47" s="81">
        <f>E46*(1+IF($B47&lt;=Inputs!$Q$88,Inputs!$L$87,0)+Inputs!$L$86)</f>
        <v>53.205091884173996</v>
      </c>
      <c r="F47" s="81">
        <f>F46*(1+IF($B47&lt;=Inputs!$Q$88,Inputs!$L$87,0)+Inputs!$L$86)</f>
        <v>79.807637826260986</v>
      </c>
      <c r="G47" s="81">
        <f>G46*(1+IF($B47&lt;=Inputs!$Q$88,Inputs!$L$87,0)+Inputs!$L$86)</f>
        <v>79.807637826260986</v>
      </c>
      <c r="H47" s="81">
        <f>H46*(1+IF($B47&lt;=Inputs!$Q$88,Inputs!$L$87,0)+Inputs!$L$86)</f>
        <v>159.61527565252197</v>
      </c>
      <c r="I47" s="81">
        <f>I46*(1+IF($B47&lt;=Inputs!$Q$88,Inputs!$L$87,0)+Inputs!$L$86)</f>
        <v>159.61527565252197</v>
      </c>
      <c r="J47" s="81">
        <f>J46*(1+IF($B47&lt;=Inputs!$Q$88,Inputs!$L$87,0)+Inputs!$L$86)</f>
        <v>239.42291347878299</v>
      </c>
      <c r="K47" s="81">
        <f>K46*(1+IF($B47&lt;=Inputs!$Q$88,Inputs!$L$87,0)+Inputs!$L$86)</f>
        <v>239.42291347878299</v>
      </c>
      <c r="L47" s="81"/>
      <c r="M47" s="81">
        <f>M46*(1+Inputs!$L$84)</f>
        <v>155.97441103262577</v>
      </c>
      <c r="N47" s="81">
        <f>N46*(1+Inputs!$L$84)</f>
        <v>0</v>
      </c>
      <c r="O47" s="81">
        <f>O46*(1+Inputs!$L$84)</f>
        <v>0</v>
      </c>
      <c r="P47" s="81">
        <f>P46*(1+Inputs!$L$84)</f>
        <v>0</v>
      </c>
      <c r="Q47" s="81">
        <f>Q46*(1+Inputs!$L$84)</f>
        <v>0</v>
      </c>
      <c r="R47" s="81">
        <f>R46*(1+Inputs!$L$84)</f>
        <v>0</v>
      </c>
      <c r="S47" s="81">
        <f>S46*(1+Inputs!$L$84)</f>
        <v>0</v>
      </c>
      <c r="T47" s="81"/>
      <c r="U47" s="81">
        <f>E47*Inputs!$E$84</f>
        <v>79.807637826260986</v>
      </c>
      <c r="V47" s="81">
        <f>F47*Inputs!$E$84</f>
        <v>119.71145673939148</v>
      </c>
      <c r="W47" s="81">
        <f>G47*Inputs!$E$84</f>
        <v>119.71145673939148</v>
      </c>
      <c r="X47" s="81">
        <f>H47*Inputs!$E$84</f>
        <v>239.42291347878296</v>
      </c>
      <c r="Y47" s="81">
        <f>I47*Inputs!$E$84</f>
        <v>239.42291347878296</v>
      </c>
      <c r="Z47" s="81">
        <f>J47*Inputs!$E$84</f>
        <v>359.13437021817447</v>
      </c>
      <c r="AA47" s="81">
        <f>K47*Inputs!$E$84</f>
        <v>359.13437021817447</v>
      </c>
      <c r="AB47" s="6"/>
      <c r="AC47" s="81">
        <f>E47*Inputs!$E$85</f>
        <v>1596.15275652522</v>
      </c>
      <c r="AD47" s="81">
        <f>F47*Inputs!$E$85</f>
        <v>2394.2291347878295</v>
      </c>
      <c r="AE47" s="81">
        <f>G47*Inputs!$E$85</f>
        <v>2394.2291347878295</v>
      </c>
      <c r="AF47" s="81">
        <f>H47*Inputs!$E$85</f>
        <v>4788.458269575659</v>
      </c>
      <c r="AG47" s="81">
        <f>I47*Inputs!$E$85</f>
        <v>4788.458269575659</v>
      </c>
      <c r="AH47" s="81">
        <f>J47*Inputs!$E$85</f>
        <v>7182.6874043634898</v>
      </c>
      <c r="AI47" s="81">
        <f>K47*Inputs!$E$85</f>
        <v>7182.6874043634898</v>
      </c>
    </row>
    <row r="48" spans="2:35" hidden="1" x14ac:dyDescent="0.3">
      <c r="B48" s="85">
        <f t="shared" si="1"/>
        <v>42825</v>
      </c>
      <c r="C48" s="3"/>
      <c r="D48" s="1"/>
      <c r="E48" s="81">
        <f>E47*(1+IF($B48&lt;=Inputs!$Q$88,Inputs!$L$87,0)+Inputs!$L$86)</f>
        <v>55.792821902117254</v>
      </c>
      <c r="F48" s="81">
        <f>F47*(1+IF($B48&lt;=Inputs!$Q$88,Inputs!$L$87,0)+Inputs!$L$86)</f>
        <v>83.689232853175881</v>
      </c>
      <c r="G48" s="81">
        <f>G47*(1+IF($B48&lt;=Inputs!$Q$88,Inputs!$L$87,0)+Inputs!$L$86)</f>
        <v>83.689232853175881</v>
      </c>
      <c r="H48" s="81">
        <f>H47*(1+IF($B48&lt;=Inputs!$Q$88,Inputs!$L$87,0)+Inputs!$L$86)</f>
        <v>167.37846570635176</v>
      </c>
      <c r="I48" s="81">
        <f>I47*(1+IF($B48&lt;=Inputs!$Q$88,Inputs!$L$87,0)+Inputs!$L$86)</f>
        <v>167.37846570635176</v>
      </c>
      <c r="J48" s="81">
        <f>J47*(1+IF($B48&lt;=Inputs!$Q$88,Inputs!$L$87,0)+Inputs!$L$86)</f>
        <v>251.06769855952766</v>
      </c>
      <c r="K48" s="81">
        <f>K47*(1+IF($B48&lt;=Inputs!$Q$88,Inputs!$L$87,0)+Inputs!$L$86)</f>
        <v>251.06769855952766</v>
      </c>
      <c r="L48" s="81"/>
      <c r="M48" s="81">
        <f>M47*(1+Inputs!$L$84)</f>
        <v>163.24160454108332</v>
      </c>
      <c r="N48" s="81">
        <f>N47*(1+Inputs!$L$84)</f>
        <v>0</v>
      </c>
      <c r="O48" s="81">
        <f>O47*(1+Inputs!$L$84)</f>
        <v>0</v>
      </c>
      <c r="P48" s="81">
        <f>P47*(1+Inputs!$L$84)</f>
        <v>0</v>
      </c>
      <c r="Q48" s="81">
        <f>Q47*(1+Inputs!$L$84)</f>
        <v>0</v>
      </c>
      <c r="R48" s="81">
        <f>R47*(1+Inputs!$L$84)</f>
        <v>0</v>
      </c>
      <c r="S48" s="81">
        <f>S47*(1+Inputs!$L$84)</f>
        <v>0</v>
      </c>
      <c r="T48" s="81"/>
      <c r="U48" s="81">
        <f>E48*Inputs!$E$84</f>
        <v>83.689232853175881</v>
      </c>
      <c r="V48" s="81">
        <f>F48*Inputs!$E$84</f>
        <v>125.53384927976381</v>
      </c>
      <c r="W48" s="81">
        <f>G48*Inputs!$E$84</f>
        <v>125.53384927976381</v>
      </c>
      <c r="X48" s="81">
        <f>H48*Inputs!$E$84</f>
        <v>251.06769855952763</v>
      </c>
      <c r="Y48" s="81">
        <f>I48*Inputs!$E$84</f>
        <v>251.06769855952763</v>
      </c>
      <c r="Z48" s="81">
        <f>J48*Inputs!$E$84</f>
        <v>376.60154783929147</v>
      </c>
      <c r="AA48" s="81">
        <f>K48*Inputs!$E$84</f>
        <v>376.60154783929147</v>
      </c>
      <c r="AB48" s="6"/>
      <c r="AC48" s="81">
        <f>E48*Inputs!$E$85</f>
        <v>1673.7846570635177</v>
      </c>
      <c r="AD48" s="81">
        <f>F48*Inputs!$E$85</f>
        <v>2510.6769855952766</v>
      </c>
      <c r="AE48" s="81">
        <f>G48*Inputs!$E$85</f>
        <v>2510.6769855952766</v>
      </c>
      <c r="AF48" s="81">
        <f>H48*Inputs!$E$85</f>
        <v>5021.3539711905532</v>
      </c>
      <c r="AG48" s="81">
        <f>I48*Inputs!$E$85</f>
        <v>5021.3539711905532</v>
      </c>
      <c r="AH48" s="81">
        <f>J48*Inputs!$E$85</f>
        <v>7532.0309567858294</v>
      </c>
      <c r="AI48" s="81">
        <f>K48*Inputs!$E$85</f>
        <v>7532.0309567858294</v>
      </c>
    </row>
    <row r="49" spans="2:35" hidden="1" x14ac:dyDescent="0.3">
      <c r="B49" s="85">
        <f t="shared" si="1"/>
        <v>43190</v>
      </c>
      <c r="C49" s="3"/>
      <c r="D49" s="1"/>
      <c r="E49" s="81">
        <f>E48*(1+IF($B49&lt;=Inputs!$Q$88,Inputs!$L$87,0)+Inputs!$L$86)</f>
        <v>58.506411051369646</v>
      </c>
      <c r="F49" s="81">
        <f>F48*(1+IF($B49&lt;=Inputs!$Q$88,Inputs!$L$87,0)+Inputs!$L$86)</f>
        <v>87.759616577054473</v>
      </c>
      <c r="G49" s="81">
        <f>G48*(1+IF($B49&lt;=Inputs!$Q$88,Inputs!$L$87,0)+Inputs!$L$86)</f>
        <v>87.759616577054473</v>
      </c>
      <c r="H49" s="81">
        <f>H48*(1+IF($B49&lt;=Inputs!$Q$88,Inputs!$L$87,0)+Inputs!$L$86)</f>
        <v>175.51923315410895</v>
      </c>
      <c r="I49" s="81">
        <f>I48*(1+IF($B49&lt;=Inputs!$Q$88,Inputs!$L$87,0)+Inputs!$L$86)</f>
        <v>175.51923315410895</v>
      </c>
      <c r="J49" s="81">
        <f>J48*(1+IF($B49&lt;=Inputs!$Q$88,Inputs!$L$87,0)+Inputs!$L$86)</f>
        <v>263.2788497311634</v>
      </c>
      <c r="K49" s="81">
        <f>K48*(1+IF($B49&lt;=Inputs!$Q$88,Inputs!$L$87,0)+Inputs!$L$86)</f>
        <v>263.2788497311634</v>
      </c>
      <c r="L49" s="81"/>
      <c r="M49" s="81">
        <f>M48*(1+Inputs!$L$84)</f>
        <v>170.84739270195678</v>
      </c>
      <c r="N49" s="81">
        <f>N48*(1+Inputs!$L$84)</f>
        <v>0</v>
      </c>
      <c r="O49" s="81">
        <f>O48*(1+Inputs!$L$84)</f>
        <v>0</v>
      </c>
      <c r="P49" s="81">
        <f>P48*(1+Inputs!$L$84)</f>
        <v>0</v>
      </c>
      <c r="Q49" s="81">
        <f>Q48*(1+Inputs!$L$84)</f>
        <v>0</v>
      </c>
      <c r="R49" s="81">
        <f>R48*(1+Inputs!$L$84)</f>
        <v>0</v>
      </c>
      <c r="S49" s="81">
        <f>S48*(1+Inputs!$L$84)</f>
        <v>0</v>
      </c>
      <c r="T49" s="81"/>
      <c r="U49" s="81">
        <f>E49*Inputs!$E$84</f>
        <v>87.759616577054473</v>
      </c>
      <c r="V49" s="81">
        <f>F49*Inputs!$E$84</f>
        <v>131.6394248655817</v>
      </c>
      <c r="W49" s="81">
        <f>G49*Inputs!$E$84</f>
        <v>131.6394248655817</v>
      </c>
      <c r="X49" s="81">
        <f>H49*Inputs!$E$84</f>
        <v>263.2788497311634</v>
      </c>
      <c r="Y49" s="81">
        <f>I49*Inputs!$E$84</f>
        <v>263.2788497311634</v>
      </c>
      <c r="Z49" s="81">
        <f>J49*Inputs!$E$84</f>
        <v>394.91827459674511</v>
      </c>
      <c r="AA49" s="81">
        <f>K49*Inputs!$E$84</f>
        <v>394.91827459674511</v>
      </c>
      <c r="AB49" s="6"/>
      <c r="AC49" s="81">
        <f>E49*Inputs!$E$85</f>
        <v>1755.1923315410893</v>
      </c>
      <c r="AD49" s="81">
        <f>F49*Inputs!$E$85</f>
        <v>2632.7884973116343</v>
      </c>
      <c r="AE49" s="81">
        <f>G49*Inputs!$E$85</f>
        <v>2632.7884973116343</v>
      </c>
      <c r="AF49" s="81">
        <f>H49*Inputs!$E$85</f>
        <v>5265.5769946232685</v>
      </c>
      <c r="AG49" s="81">
        <f>I49*Inputs!$E$85</f>
        <v>5265.5769946232685</v>
      </c>
      <c r="AH49" s="81">
        <f>J49*Inputs!$E$85</f>
        <v>7898.3654919349019</v>
      </c>
      <c r="AI49" s="81">
        <f>K49*Inputs!$E$85</f>
        <v>7898.3654919349019</v>
      </c>
    </row>
    <row r="50" spans="2:35" hidden="1" x14ac:dyDescent="0.3">
      <c r="B50" s="85">
        <f t="shared" si="1"/>
        <v>43555</v>
      </c>
      <c r="C50" s="3"/>
      <c r="D50" s="1"/>
      <c r="E50" s="81">
        <f>E49*(1+IF($B50&lt;=Inputs!$Q$88,Inputs!$L$87,0)+Inputs!$L$86)</f>
        <v>61.351980728222145</v>
      </c>
      <c r="F50" s="81">
        <f>F49*(1+IF($B50&lt;=Inputs!$Q$88,Inputs!$L$87,0)+Inputs!$L$86)</f>
        <v>92.027971092333217</v>
      </c>
      <c r="G50" s="81">
        <f>G49*(1+IF($B50&lt;=Inputs!$Q$88,Inputs!$L$87,0)+Inputs!$L$86)</f>
        <v>92.027971092333217</v>
      </c>
      <c r="H50" s="81">
        <f>H49*(1+IF($B50&lt;=Inputs!$Q$88,Inputs!$L$87,0)+Inputs!$L$86)</f>
        <v>184.05594218466643</v>
      </c>
      <c r="I50" s="81">
        <f>I49*(1+IF($B50&lt;=Inputs!$Q$88,Inputs!$L$87,0)+Inputs!$L$86)</f>
        <v>184.05594218466643</v>
      </c>
      <c r="J50" s="81">
        <f>J49*(1+IF($B50&lt;=Inputs!$Q$88,Inputs!$L$87,0)+Inputs!$L$86)</f>
        <v>276.08391327699962</v>
      </c>
      <c r="K50" s="81">
        <f>K49*(1+IF($B50&lt;=Inputs!$Q$88,Inputs!$L$87,0)+Inputs!$L$86)</f>
        <v>276.08391327699962</v>
      </c>
      <c r="L50" s="81"/>
      <c r="M50" s="81">
        <f>M49*(1+Inputs!$L$84)</f>
        <v>178.80755139055637</v>
      </c>
      <c r="N50" s="81">
        <f>N49*(1+Inputs!$L$84)</f>
        <v>0</v>
      </c>
      <c r="O50" s="81">
        <f>O49*(1+Inputs!$L$84)</f>
        <v>0</v>
      </c>
      <c r="P50" s="81">
        <f>P49*(1+Inputs!$L$84)</f>
        <v>0</v>
      </c>
      <c r="Q50" s="81">
        <f>Q49*(1+Inputs!$L$84)</f>
        <v>0</v>
      </c>
      <c r="R50" s="81">
        <f>R49*(1+Inputs!$L$84)</f>
        <v>0</v>
      </c>
      <c r="S50" s="81">
        <f>S49*(1+Inputs!$L$84)</f>
        <v>0</v>
      </c>
      <c r="T50" s="81"/>
      <c r="U50" s="81">
        <f>E50*Inputs!$E$84</f>
        <v>92.027971092333217</v>
      </c>
      <c r="V50" s="81">
        <f>F50*Inputs!$E$84</f>
        <v>138.04195663849981</v>
      </c>
      <c r="W50" s="81">
        <f>G50*Inputs!$E$84</f>
        <v>138.04195663849981</v>
      </c>
      <c r="X50" s="81">
        <f>H50*Inputs!$E$84</f>
        <v>276.08391327699962</v>
      </c>
      <c r="Y50" s="81">
        <f>I50*Inputs!$E$84</f>
        <v>276.08391327699962</v>
      </c>
      <c r="Z50" s="81">
        <f>J50*Inputs!$E$84</f>
        <v>414.12586991549944</v>
      </c>
      <c r="AA50" s="81">
        <f>K50*Inputs!$E$84</f>
        <v>414.12586991549944</v>
      </c>
      <c r="AB50" s="6"/>
      <c r="AC50" s="81">
        <f>E50*Inputs!$E$85</f>
        <v>1840.5594218466645</v>
      </c>
      <c r="AD50" s="81">
        <f>F50*Inputs!$E$85</f>
        <v>2760.8391327699965</v>
      </c>
      <c r="AE50" s="81">
        <f>G50*Inputs!$E$85</f>
        <v>2760.8391327699965</v>
      </c>
      <c r="AF50" s="81">
        <f>H50*Inputs!$E$85</f>
        <v>5521.6782655399929</v>
      </c>
      <c r="AG50" s="81">
        <f>I50*Inputs!$E$85</f>
        <v>5521.6782655399929</v>
      </c>
      <c r="AH50" s="81">
        <f>J50*Inputs!$E$85</f>
        <v>8282.5173983099885</v>
      </c>
      <c r="AI50" s="81">
        <f>K50*Inputs!$E$85</f>
        <v>8282.5173983099885</v>
      </c>
    </row>
    <row r="51" spans="2:35" hidden="1" x14ac:dyDescent="0.3">
      <c r="B51" s="85">
        <f t="shared" si="1"/>
        <v>43921</v>
      </c>
      <c r="C51" s="3"/>
      <c r="D51" s="1"/>
      <c r="E51" s="81">
        <f>E50*(1+IF($B51&lt;=Inputs!$Q$88,Inputs!$L$87,0)+Inputs!$L$86)</f>
        <v>64.335950054622671</v>
      </c>
      <c r="F51" s="81">
        <f>F50*(1+IF($B51&lt;=Inputs!$Q$88,Inputs!$L$87,0)+Inputs!$L$86)</f>
        <v>96.503925081934014</v>
      </c>
      <c r="G51" s="81">
        <f>G50*(1+IF($B51&lt;=Inputs!$Q$88,Inputs!$L$87,0)+Inputs!$L$86)</f>
        <v>96.503925081934014</v>
      </c>
      <c r="H51" s="81">
        <f>H50*(1+IF($B51&lt;=Inputs!$Q$88,Inputs!$L$87,0)+Inputs!$L$86)</f>
        <v>193.00785016386803</v>
      </c>
      <c r="I51" s="81">
        <f>I50*(1+IF($B51&lt;=Inputs!$Q$88,Inputs!$L$87,0)+Inputs!$L$86)</f>
        <v>193.00785016386803</v>
      </c>
      <c r="J51" s="81">
        <f>J50*(1+IF($B51&lt;=Inputs!$Q$88,Inputs!$L$87,0)+Inputs!$L$86)</f>
        <v>289.51177524580197</v>
      </c>
      <c r="K51" s="81">
        <f>K50*(1+IF($B51&lt;=Inputs!$Q$88,Inputs!$L$87,0)+Inputs!$L$86)</f>
        <v>289.51177524580197</v>
      </c>
      <c r="L51" s="81"/>
      <c r="M51" s="81">
        <f>M50*(1+Inputs!$L$84)</f>
        <v>187.13859151518832</v>
      </c>
      <c r="N51" s="81">
        <f>N50*(1+Inputs!$L$84)</f>
        <v>0</v>
      </c>
      <c r="O51" s="81">
        <f>O50*(1+Inputs!$L$84)</f>
        <v>0</v>
      </c>
      <c r="P51" s="81">
        <f>P50*(1+Inputs!$L$84)</f>
        <v>0</v>
      </c>
      <c r="Q51" s="81">
        <f>Q50*(1+Inputs!$L$84)</f>
        <v>0</v>
      </c>
      <c r="R51" s="81">
        <f>R50*(1+Inputs!$L$84)</f>
        <v>0</v>
      </c>
      <c r="S51" s="81">
        <f>S50*(1+Inputs!$L$84)</f>
        <v>0</v>
      </c>
      <c r="T51" s="81"/>
      <c r="U51" s="81">
        <f>E51*Inputs!$E$84</f>
        <v>96.503925081934</v>
      </c>
      <c r="V51" s="81">
        <f>F51*Inputs!$E$84</f>
        <v>144.75588762290101</v>
      </c>
      <c r="W51" s="81">
        <f>G51*Inputs!$E$84</f>
        <v>144.75588762290101</v>
      </c>
      <c r="X51" s="81">
        <f>H51*Inputs!$E$84</f>
        <v>289.51177524580203</v>
      </c>
      <c r="Y51" s="81">
        <f>I51*Inputs!$E$84</f>
        <v>289.51177524580203</v>
      </c>
      <c r="Z51" s="81">
        <f>J51*Inputs!$E$84</f>
        <v>434.26766286870293</v>
      </c>
      <c r="AA51" s="81">
        <f>K51*Inputs!$E$84</f>
        <v>434.26766286870293</v>
      </c>
      <c r="AB51" s="6"/>
      <c r="AC51" s="81">
        <f>E51*Inputs!$E$85</f>
        <v>1930.0785016386801</v>
      </c>
      <c r="AD51" s="81">
        <f>F51*Inputs!$E$85</f>
        <v>2895.1177524580203</v>
      </c>
      <c r="AE51" s="81">
        <f>G51*Inputs!$E$85</f>
        <v>2895.1177524580203</v>
      </c>
      <c r="AF51" s="81">
        <f>H51*Inputs!$E$85</f>
        <v>5790.2355049160406</v>
      </c>
      <c r="AG51" s="81">
        <f>I51*Inputs!$E$85</f>
        <v>5790.2355049160406</v>
      </c>
      <c r="AH51" s="81">
        <f>J51*Inputs!$E$85</f>
        <v>8685.3532573740595</v>
      </c>
      <c r="AI51" s="81">
        <f>K51*Inputs!$E$85</f>
        <v>8685.3532573740595</v>
      </c>
    </row>
    <row r="52" spans="2:35" hidden="1" x14ac:dyDescent="0.3">
      <c r="B52" s="85">
        <f t="shared" si="1"/>
        <v>44286</v>
      </c>
      <c r="C52" s="3"/>
      <c r="D52" s="1"/>
      <c r="E52" s="81">
        <f>E51*(1+IF($B52&lt;=Inputs!$Q$88,Inputs!$L$87,0)+Inputs!$L$86)</f>
        <v>67.465050358625092</v>
      </c>
      <c r="F52" s="81">
        <f>F51*(1+IF($B52&lt;=Inputs!$Q$88,Inputs!$L$87,0)+Inputs!$L$86)</f>
        <v>101.19757553793764</v>
      </c>
      <c r="G52" s="81">
        <f>G51*(1+IF($B52&lt;=Inputs!$Q$88,Inputs!$L$87,0)+Inputs!$L$86)</f>
        <v>101.19757553793764</v>
      </c>
      <c r="H52" s="81">
        <f>H51*(1+IF($B52&lt;=Inputs!$Q$88,Inputs!$L$87,0)+Inputs!$L$86)</f>
        <v>202.39515107587528</v>
      </c>
      <c r="I52" s="81">
        <f>I51*(1+IF($B52&lt;=Inputs!$Q$88,Inputs!$L$87,0)+Inputs!$L$86)</f>
        <v>202.39515107587528</v>
      </c>
      <c r="J52" s="81">
        <f>J51*(1+IF($B52&lt;=Inputs!$Q$88,Inputs!$L$87,0)+Inputs!$L$86)</f>
        <v>303.59272661381283</v>
      </c>
      <c r="K52" s="81">
        <f>K51*(1+IF($B52&lt;=Inputs!$Q$88,Inputs!$L$87,0)+Inputs!$L$86)</f>
        <v>303.59272661381283</v>
      </c>
      <c r="L52" s="81"/>
      <c r="M52" s="81">
        <f>M51*(1+Inputs!$L$84)</f>
        <v>195.8577932639713</v>
      </c>
      <c r="N52" s="81">
        <f>N51*(1+Inputs!$L$84)</f>
        <v>0</v>
      </c>
      <c r="O52" s="81">
        <f>O51*(1+Inputs!$L$84)</f>
        <v>0</v>
      </c>
      <c r="P52" s="81">
        <f>P51*(1+Inputs!$L$84)</f>
        <v>0</v>
      </c>
      <c r="Q52" s="81">
        <f>Q51*(1+Inputs!$L$84)</f>
        <v>0</v>
      </c>
      <c r="R52" s="81">
        <f>R51*(1+Inputs!$L$84)</f>
        <v>0</v>
      </c>
      <c r="S52" s="81">
        <f>S51*(1+Inputs!$L$84)</f>
        <v>0</v>
      </c>
      <c r="T52" s="81"/>
      <c r="U52" s="81">
        <f>E52*Inputs!$E$84</f>
        <v>101.19757553793764</v>
      </c>
      <c r="V52" s="81">
        <f>F52*Inputs!$E$84</f>
        <v>151.79636330690647</v>
      </c>
      <c r="W52" s="81">
        <f>G52*Inputs!$E$84</f>
        <v>151.79636330690647</v>
      </c>
      <c r="X52" s="81">
        <f>H52*Inputs!$E$84</f>
        <v>303.59272661381294</v>
      </c>
      <c r="Y52" s="81">
        <f>I52*Inputs!$E$84</f>
        <v>303.59272661381294</v>
      </c>
      <c r="Z52" s="81">
        <f>J52*Inputs!$E$84</f>
        <v>455.38908992071924</v>
      </c>
      <c r="AA52" s="81">
        <f>K52*Inputs!$E$84</f>
        <v>455.38908992071924</v>
      </c>
      <c r="AB52" s="6"/>
      <c r="AC52" s="81">
        <f>E52*Inputs!$E$85</f>
        <v>2023.9515107587526</v>
      </c>
      <c r="AD52" s="81">
        <f>F52*Inputs!$E$85</f>
        <v>3035.9272661381292</v>
      </c>
      <c r="AE52" s="81">
        <f>G52*Inputs!$E$85</f>
        <v>3035.9272661381292</v>
      </c>
      <c r="AF52" s="81">
        <f>H52*Inputs!$E$85</f>
        <v>6071.8545322762584</v>
      </c>
      <c r="AG52" s="81">
        <f>I52*Inputs!$E$85</f>
        <v>6071.8545322762584</v>
      </c>
      <c r="AH52" s="81">
        <f>J52*Inputs!$E$85</f>
        <v>9107.781798414384</v>
      </c>
      <c r="AI52" s="81">
        <f>K52*Inputs!$E$85</f>
        <v>9107.781798414384</v>
      </c>
    </row>
    <row r="53" spans="2:35" x14ac:dyDescent="0.3">
      <c r="B53" s="198">
        <f t="shared" si="1"/>
        <v>44651</v>
      </c>
      <c r="C53" s="199"/>
      <c r="D53" s="200"/>
      <c r="E53" s="201">
        <v>60</v>
      </c>
      <c r="F53" s="201">
        <v>90</v>
      </c>
      <c r="G53" s="201">
        <v>90</v>
      </c>
      <c r="H53" s="201">
        <v>185</v>
      </c>
      <c r="I53" s="201">
        <v>185</v>
      </c>
      <c r="J53" s="201">
        <v>275</v>
      </c>
      <c r="K53" s="201">
        <v>275</v>
      </c>
      <c r="L53" s="201"/>
      <c r="M53" s="201">
        <v>100</v>
      </c>
      <c r="N53" s="201">
        <f>N52*(1+Inputs!$L$84)</f>
        <v>0</v>
      </c>
      <c r="O53" s="201">
        <f>O52*(1+Inputs!$L$84)</f>
        <v>0</v>
      </c>
      <c r="P53" s="201">
        <f>P52*(1+Inputs!$L$84)</f>
        <v>0</v>
      </c>
      <c r="Q53" s="201">
        <f>Q52*(1+Inputs!$L$84)</f>
        <v>0</v>
      </c>
      <c r="R53" s="201">
        <f>R52*(1+Inputs!$L$84)</f>
        <v>0</v>
      </c>
      <c r="S53" s="201">
        <f>S52*(1+Inputs!$L$84)</f>
        <v>0</v>
      </c>
      <c r="T53" s="201"/>
      <c r="U53" s="201">
        <v>90</v>
      </c>
      <c r="V53" s="201">
        <v>135</v>
      </c>
      <c r="W53" s="201">
        <v>135</v>
      </c>
      <c r="X53" s="201">
        <v>275</v>
      </c>
      <c r="Y53" s="201">
        <v>275</v>
      </c>
      <c r="Z53" s="201">
        <v>410</v>
      </c>
      <c r="AA53" s="201">
        <v>410</v>
      </c>
      <c r="AB53" s="202"/>
      <c r="AC53" s="201">
        <v>2020</v>
      </c>
      <c r="AD53" s="201">
        <v>3025</v>
      </c>
      <c r="AE53" s="201">
        <v>3025</v>
      </c>
      <c r="AF53" s="201">
        <v>5885</v>
      </c>
      <c r="AG53" s="201">
        <v>5885</v>
      </c>
      <c r="AH53" s="201">
        <v>9115</v>
      </c>
      <c r="AI53" s="201">
        <v>9115</v>
      </c>
    </row>
    <row r="54" spans="2:35" x14ac:dyDescent="0.3">
      <c r="B54" s="85">
        <f t="shared" si="1"/>
        <v>45016</v>
      </c>
      <c r="C54" s="3"/>
      <c r="D54" s="1"/>
      <c r="E54" s="81">
        <f>E53*(1+IF($B54&lt;=Inputs!$Q$88,Inputs!$L$87,0)+Inputs!$L$86)</f>
        <v>62.918213193101906</v>
      </c>
      <c r="F54" s="81">
        <f>F53*(1+IF($B54&lt;=Inputs!$Q$88,Inputs!$L$87,0)+Inputs!$L$86)</f>
        <v>94.377319789652859</v>
      </c>
      <c r="G54" s="81">
        <f>G53*(1+IF($B54&lt;=Inputs!$Q$88,Inputs!$L$87,0)+Inputs!$L$86)</f>
        <v>94.377319789652859</v>
      </c>
      <c r="H54" s="81">
        <f>H53*(1+IF($B54&lt;=Inputs!$Q$88,Inputs!$L$87,0)+Inputs!$L$86)</f>
        <v>193.9978240120642</v>
      </c>
      <c r="I54" s="81">
        <f>I53*(1+IF($B54&lt;=Inputs!$Q$88,Inputs!$L$87,0)+Inputs!$L$86)</f>
        <v>193.9978240120642</v>
      </c>
      <c r="J54" s="81">
        <f>J53*(1+IF($B54&lt;=Inputs!$Q$88,Inputs!$L$87,0)+Inputs!$L$86)</f>
        <v>288.37514380171706</v>
      </c>
      <c r="K54" s="81">
        <f>K53*(1+IF($B54&lt;=Inputs!$Q$88,Inputs!$L$87,0)+Inputs!$L$86)</f>
        <v>288.37514380171706</v>
      </c>
      <c r="L54" s="81"/>
      <c r="M54" s="81">
        <f>M53*(1+Inputs!$L$84)</f>
        <v>104.6592216379246</v>
      </c>
      <c r="N54" s="81">
        <f>N53*(1+Inputs!$L$84)</f>
        <v>0</v>
      </c>
      <c r="O54" s="81">
        <f>O53*(1+Inputs!$L$84)</f>
        <v>0</v>
      </c>
      <c r="P54" s="81">
        <f>P53*(1+Inputs!$L$84)</f>
        <v>0</v>
      </c>
      <c r="Q54" s="81">
        <f>Q53*(1+Inputs!$L$84)</f>
        <v>0</v>
      </c>
      <c r="R54" s="81">
        <f>R53*(1+Inputs!$L$84)</f>
        <v>0</v>
      </c>
      <c r="S54" s="81">
        <f>S53*(1+Inputs!$L$84)</f>
        <v>0</v>
      </c>
      <c r="T54" s="81"/>
      <c r="U54" s="81">
        <f>E54*Inputs!$E$84</f>
        <v>94.377319789652859</v>
      </c>
      <c r="V54" s="81">
        <f>F54*Inputs!$E$84</f>
        <v>141.56597968447929</v>
      </c>
      <c r="W54" s="81">
        <f>G54*Inputs!$E$84</f>
        <v>141.56597968447929</v>
      </c>
      <c r="X54" s="81">
        <f>H54*Inputs!$E$84</f>
        <v>290.99673601809627</v>
      </c>
      <c r="Y54" s="81">
        <f>I54*Inputs!$E$84</f>
        <v>290.99673601809627</v>
      </c>
      <c r="Z54" s="81">
        <f>J54*Inputs!$E$84</f>
        <v>432.56271570257559</v>
      </c>
      <c r="AA54" s="81">
        <f>K54*Inputs!$E$84</f>
        <v>432.56271570257559</v>
      </c>
      <c r="AB54" s="6"/>
      <c r="AC54" s="81">
        <f>E54*Inputs!$E$85</f>
        <v>1887.5463957930572</v>
      </c>
      <c r="AD54" s="81">
        <f>F54*Inputs!$E$85</f>
        <v>2831.3195936895859</v>
      </c>
      <c r="AE54" s="81">
        <f>G54*Inputs!$E$85</f>
        <v>2831.3195936895859</v>
      </c>
      <c r="AF54" s="81">
        <f>H54*Inputs!$E$85</f>
        <v>5819.9347203619263</v>
      </c>
      <c r="AG54" s="81">
        <f>I54*Inputs!$E$85</f>
        <v>5819.9347203619263</v>
      </c>
      <c r="AH54" s="81">
        <f>J54*Inputs!$E$85</f>
        <v>8651.2543140515118</v>
      </c>
      <c r="AI54" s="81">
        <f>K54*Inputs!$E$85</f>
        <v>8651.2543140515118</v>
      </c>
    </row>
    <row r="55" spans="2:35" x14ac:dyDescent="0.3">
      <c r="B55" s="85">
        <f t="shared" si="1"/>
        <v>45382</v>
      </c>
      <c r="C55" s="3"/>
      <c r="D55" s="1"/>
      <c r="E55" s="81">
        <f>E54*(1+IF($B55&lt;=Inputs!$Q$88,Inputs!$L$87,0)+Inputs!$L$86)</f>
        <v>64.090812794417317</v>
      </c>
      <c r="F55" s="81">
        <f>F54*(1+IF($B55&lt;=Inputs!$Q$88,Inputs!$L$87,0)+Inputs!$L$86)</f>
        <v>96.136219191625983</v>
      </c>
      <c r="G55" s="81">
        <f>G54*(1+IF($B55&lt;=Inputs!$Q$88,Inputs!$L$87,0)+Inputs!$L$86)</f>
        <v>96.136219191625983</v>
      </c>
      <c r="H55" s="81">
        <f>H54*(1+IF($B55&lt;=Inputs!$Q$88,Inputs!$L$87,0)+Inputs!$L$86)</f>
        <v>197.61333944945338</v>
      </c>
      <c r="I55" s="81">
        <f>I54*(1+IF($B55&lt;=Inputs!$Q$88,Inputs!$L$87,0)+Inputs!$L$86)</f>
        <v>197.61333944945338</v>
      </c>
      <c r="J55" s="81">
        <f>J54*(1+IF($B55&lt;=Inputs!$Q$88,Inputs!$L$87,0)+Inputs!$L$86)</f>
        <v>293.74955864107937</v>
      </c>
      <c r="K55" s="81">
        <f>K54*(1+IF($B55&lt;=Inputs!$Q$88,Inputs!$L$87,0)+Inputs!$L$86)</f>
        <v>293.74955864107937</v>
      </c>
      <c r="L55" s="81"/>
      <c r="M55" s="81">
        <f>M54*(1+Inputs!$L$84)</f>
        <v>109.53552673856225</v>
      </c>
      <c r="N55" s="81">
        <f>N54*(1+Inputs!$L$84)</f>
        <v>0</v>
      </c>
      <c r="O55" s="81">
        <f>O54*(1+Inputs!$L$84)</f>
        <v>0</v>
      </c>
      <c r="P55" s="81">
        <f>P54*(1+Inputs!$L$84)</f>
        <v>0</v>
      </c>
      <c r="Q55" s="81">
        <f>Q54*(1+Inputs!$L$84)</f>
        <v>0</v>
      </c>
      <c r="R55" s="81">
        <f>R54*(1+Inputs!$L$84)</f>
        <v>0</v>
      </c>
      <c r="S55" s="81">
        <f>S54*(1+Inputs!$L$84)</f>
        <v>0</v>
      </c>
      <c r="T55" s="81"/>
      <c r="U55" s="81">
        <f>E55*Inputs!$E$84</f>
        <v>96.136219191625969</v>
      </c>
      <c r="V55" s="81">
        <f>F55*Inputs!$E$84</f>
        <v>144.20432878743898</v>
      </c>
      <c r="W55" s="81">
        <f>G55*Inputs!$E$84</f>
        <v>144.20432878743898</v>
      </c>
      <c r="X55" s="81">
        <f>H55*Inputs!$E$84</f>
        <v>296.42000917418005</v>
      </c>
      <c r="Y55" s="81">
        <f>I55*Inputs!$E$84</f>
        <v>296.42000917418005</v>
      </c>
      <c r="Z55" s="81">
        <f>J55*Inputs!$E$84</f>
        <v>440.62433796161906</v>
      </c>
      <c r="AA55" s="81">
        <f>K55*Inputs!$E$84</f>
        <v>440.62433796161906</v>
      </c>
      <c r="AB55" s="6"/>
      <c r="AC55" s="81">
        <f>E55*Inputs!$E$85</f>
        <v>1922.7243838325196</v>
      </c>
      <c r="AD55" s="81">
        <f>F55*Inputs!$E$85</f>
        <v>2884.0865757487795</v>
      </c>
      <c r="AE55" s="81">
        <f>G55*Inputs!$E$85</f>
        <v>2884.0865757487795</v>
      </c>
      <c r="AF55" s="81">
        <f>H55*Inputs!$E$85</f>
        <v>5928.4001834836017</v>
      </c>
      <c r="AG55" s="81">
        <f>I55*Inputs!$E$85</f>
        <v>5928.4001834836017</v>
      </c>
      <c r="AH55" s="81">
        <f>J55*Inputs!$E$85</f>
        <v>8812.4867592323808</v>
      </c>
      <c r="AI55" s="81">
        <f>K55*Inputs!$E$85</f>
        <v>8812.4867592323808</v>
      </c>
    </row>
    <row r="56" spans="2:35" x14ac:dyDescent="0.3">
      <c r="B56" s="85">
        <f t="shared" si="1"/>
        <v>45747</v>
      </c>
      <c r="C56" s="3"/>
      <c r="D56" s="1"/>
      <c r="E56" s="81">
        <f>E55*(1+IF($B56&lt;=Inputs!$Q$88,Inputs!$L$87,0)+Inputs!$L$86)</f>
        <v>65.285266001473005</v>
      </c>
      <c r="F56" s="81">
        <f>F55*(1+IF($B56&lt;=Inputs!$Q$88,Inputs!$L$87,0)+Inputs!$L$86)</f>
        <v>97.927899002209529</v>
      </c>
      <c r="G56" s="81">
        <f>G55*(1+IF($B56&lt;=Inputs!$Q$88,Inputs!$L$87,0)+Inputs!$L$86)</f>
        <v>97.927899002209529</v>
      </c>
      <c r="H56" s="81">
        <f>H55*(1+IF($B56&lt;=Inputs!$Q$88,Inputs!$L$87,0)+Inputs!$L$86)</f>
        <v>201.29623683787511</v>
      </c>
      <c r="I56" s="81">
        <f>I55*(1+IF($B56&lt;=Inputs!$Q$88,Inputs!$L$87,0)+Inputs!$L$86)</f>
        <v>201.29623683787511</v>
      </c>
      <c r="J56" s="81">
        <f>J55*(1+IF($B56&lt;=Inputs!$Q$88,Inputs!$L$87,0)+Inputs!$L$86)</f>
        <v>299.22413584008461</v>
      </c>
      <c r="K56" s="81">
        <f>K55*(1+IF($B56&lt;=Inputs!$Q$88,Inputs!$L$87,0)+Inputs!$L$86)</f>
        <v>299.22413584008461</v>
      </c>
      <c r="L56" s="81"/>
      <c r="M56" s="81">
        <f>M55*(1+Inputs!$L$84)</f>
        <v>114.63902970158004</v>
      </c>
      <c r="N56" s="81">
        <f>N55*(1+Inputs!$L$84)</f>
        <v>0</v>
      </c>
      <c r="O56" s="81">
        <f>O55*(1+Inputs!$L$84)</f>
        <v>0</v>
      </c>
      <c r="P56" s="81">
        <f>P55*(1+Inputs!$L$84)</f>
        <v>0</v>
      </c>
      <c r="Q56" s="81">
        <f>Q55*(1+Inputs!$L$84)</f>
        <v>0</v>
      </c>
      <c r="R56" s="81">
        <f>R55*(1+Inputs!$L$84)</f>
        <v>0</v>
      </c>
      <c r="S56" s="81">
        <f>S55*(1+Inputs!$L$84)</f>
        <v>0</v>
      </c>
      <c r="T56" s="81"/>
      <c r="U56" s="81">
        <f>E56*Inputs!$E$84</f>
        <v>97.9278990022095</v>
      </c>
      <c r="V56" s="81">
        <f>F56*Inputs!$E$84</f>
        <v>146.89184850331429</v>
      </c>
      <c r="W56" s="81">
        <f>G56*Inputs!$E$84</f>
        <v>146.89184850331429</v>
      </c>
      <c r="X56" s="81">
        <f>H56*Inputs!$E$84</f>
        <v>301.94435525681268</v>
      </c>
      <c r="Y56" s="81">
        <f>I56*Inputs!$E$84</f>
        <v>301.94435525681268</v>
      </c>
      <c r="Z56" s="81">
        <f>J56*Inputs!$E$84</f>
        <v>448.83620376012692</v>
      </c>
      <c r="AA56" s="81">
        <f>K56*Inputs!$E$84</f>
        <v>448.83620376012692</v>
      </c>
      <c r="AB56" s="6"/>
      <c r="AC56" s="81">
        <f>E56*Inputs!$E$85</f>
        <v>1958.5579800441901</v>
      </c>
      <c r="AD56" s="81">
        <f>F56*Inputs!$E$85</f>
        <v>2937.8369700662861</v>
      </c>
      <c r="AE56" s="81">
        <f>G56*Inputs!$E$85</f>
        <v>2937.8369700662861</v>
      </c>
      <c r="AF56" s="81">
        <f>H56*Inputs!$E$85</f>
        <v>6038.887105136253</v>
      </c>
      <c r="AG56" s="81">
        <f>I56*Inputs!$E$85</f>
        <v>6038.887105136253</v>
      </c>
      <c r="AH56" s="81">
        <f>J56*Inputs!$E$85</f>
        <v>8976.7240752025391</v>
      </c>
      <c r="AI56" s="81">
        <f>K56*Inputs!$E$85</f>
        <v>8976.7240752025391</v>
      </c>
    </row>
    <row r="57" spans="2:35" x14ac:dyDescent="0.3">
      <c r="B57" s="85">
        <f t="shared" si="1"/>
        <v>46112</v>
      </c>
      <c r="C57" s="3"/>
      <c r="D57" s="1"/>
      <c r="E57" s="81">
        <f>E56*(1+IF($B57&lt;=Inputs!$Q$88,Inputs!$L$87,0)+Inputs!$L$86)</f>
        <v>66.501980097439912</v>
      </c>
      <c r="F57" s="81">
        <f>F56*(1+IF($B57&lt;=Inputs!$Q$88,Inputs!$L$87,0)+Inputs!$L$86)</f>
        <v>99.752970146159882</v>
      </c>
      <c r="G57" s="81">
        <f>G56*(1+IF($B57&lt;=Inputs!$Q$88,Inputs!$L$87,0)+Inputs!$L$86)</f>
        <v>99.752970146159882</v>
      </c>
      <c r="H57" s="81">
        <f>H56*(1+IF($B57&lt;=Inputs!$Q$88,Inputs!$L$87,0)+Inputs!$L$86)</f>
        <v>205.0477719671064</v>
      </c>
      <c r="I57" s="81">
        <f>I56*(1+IF($B57&lt;=Inputs!$Q$88,Inputs!$L$87,0)+Inputs!$L$86)</f>
        <v>205.0477719671064</v>
      </c>
      <c r="J57" s="81">
        <f>J56*(1+IF($B57&lt;=Inputs!$Q$88,Inputs!$L$87,0)+Inputs!$L$86)</f>
        <v>304.80074211326627</v>
      </c>
      <c r="K57" s="81">
        <f>K56*(1+IF($B57&lt;=Inputs!$Q$88,Inputs!$L$87,0)+Inputs!$L$86)</f>
        <v>304.80074211326627</v>
      </c>
      <c r="L57" s="81"/>
      <c r="M57" s="81">
        <f>M56*(1+Inputs!$L$84)</f>
        <v>119.98031617894287</v>
      </c>
      <c r="N57" s="81">
        <f>N56*(1+Inputs!$L$84)</f>
        <v>0</v>
      </c>
      <c r="O57" s="81">
        <f>O56*(1+Inputs!$L$84)</f>
        <v>0</v>
      </c>
      <c r="P57" s="81">
        <f>P56*(1+Inputs!$L$84)</f>
        <v>0</v>
      </c>
      <c r="Q57" s="81">
        <f>Q56*(1+Inputs!$L$84)</f>
        <v>0</v>
      </c>
      <c r="R57" s="81">
        <f>R56*(1+Inputs!$L$84)</f>
        <v>0</v>
      </c>
      <c r="S57" s="81">
        <f>S56*(1+Inputs!$L$84)</f>
        <v>0</v>
      </c>
      <c r="T57" s="81"/>
      <c r="U57" s="81">
        <f>E57*Inputs!$E$84</f>
        <v>99.752970146159868</v>
      </c>
      <c r="V57" s="81">
        <f>F57*Inputs!$E$84</f>
        <v>149.62945521923982</v>
      </c>
      <c r="W57" s="81">
        <f>G57*Inputs!$E$84</f>
        <v>149.62945521923982</v>
      </c>
      <c r="X57" s="81">
        <f>H57*Inputs!$E$84</f>
        <v>307.57165795065958</v>
      </c>
      <c r="Y57" s="81">
        <f>I57*Inputs!$E$84</f>
        <v>307.57165795065958</v>
      </c>
      <c r="Z57" s="81">
        <f>J57*Inputs!$E$84</f>
        <v>457.20111316989937</v>
      </c>
      <c r="AA57" s="81">
        <f>K57*Inputs!$E$84</f>
        <v>457.20111316989937</v>
      </c>
      <c r="AB57" s="6"/>
      <c r="AC57" s="81">
        <f>E57*Inputs!$E$85</f>
        <v>1995.0594029231975</v>
      </c>
      <c r="AD57" s="81">
        <f>F57*Inputs!$E$85</f>
        <v>2992.5891043847964</v>
      </c>
      <c r="AE57" s="81">
        <f>G57*Inputs!$E$85</f>
        <v>2992.5891043847964</v>
      </c>
      <c r="AF57" s="81">
        <f>H57*Inputs!$E$85</f>
        <v>6151.4331590131924</v>
      </c>
      <c r="AG57" s="81">
        <f>I57*Inputs!$E$85</f>
        <v>6151.4331590131924</v>
      </c>
      <c r="AH57" s="81">
        <f>J57*Inputs!$E$85</f>
        <v>9144.0222633979884</v>
      </c>
      <c r="AI57" s="81">
        <f>K57*Inputs!$E$85</f>
        <v>9144.0222633979884</v>
      </c>
    </row>
    <row r="58" spans="2:35" x14ac:dyDescent="0.3">
      <c r="B58" s="85">
        <f t="shared" si="1"/>
        <v>46477</v>
      </c>
      <c r="C58" s="3"/>
      <c r="D58" s="1"/>
      <c r="E58" s="81">
        <f>E57*(1+IF($B58&lt;=Inputs!$Q$88,Inputs!$L$87,0)+Inputs!$L$86)</f>
        <v>67.741369955979209</v>
      </c>
      <c r="F58" s="81">
        <f>F57*(1+IF($B58&lt;=Inputs!$Q$88,Inputs!$L$87,0)+Inputs!$L$86)</f>
        <v>101.61205493396882</v>
      </c>
      <c r="G58" s="81">
        <f>G57*(1+IF($B58&lt;=Inputs!$Q$88,Inputs!$L$87,0)+Inputs!$L$86)</f>
        <v>101.61205493396882</v>
      </c>
      <c r="H58" s="81">
        <f>H57*(1+IF($B58&lt;=Inputs!$Q$88,Inputs!$L$87,0)+Inputs!$L$86)</f>
        <v>208.86922403093587</v>
      </c>
      <c r="I58" s="81">
        <f>I57*(1+IF($B58&lt;=Inputs!$Q$88,Inputs!$L$87,0)+Inputs!$L$86)</f>
        <v>208.86922403093587</v>
      </c>
      <c r="J58" s="81">
        <f>J57*(1+IF($B58&lt;=Inputs!$Q$88,Inputs!$L$87,0)+Inputs!$L$86)</f>
        <v>310.48127896490467</v>
      </c>
      <c r="K58" s="81">
        <f>K57*(1+IF($B58&lt;=Inputs!$Q$88,Inputs!$L$87,0)+Inputs!$L$86)</f>
        <v>310.48127896490467</v>
      </c>
      <c r="L58" s="81"/>
      <c r="M58" s="81">
        <f>M57*(1+Inputs!$L$84)</f>
        <v>125.57046503160254</v>
      </c>
      <c r="N58" s="81">
        <f>N57*(1+Inputs!$L$84)</f>
        <v>0</v>
      </c>
      <c r="O58" s="81">
        <f>O57*(1+Inputs!$L$84)</f>
        <v>0</v>
      </c>
      <c r="P58" s="81">
        <f>P57*(1+Inputs!$L$84)</f>
        <v>0</v>
      </c>
      <c r="Q58" s="81">
        <f>Q57*(1+Inputs!$L$84)</f>
        <v>0</v>
      </c>
      <c r="R58" s="81">
        <f>R57*(1+Inputs!$L$84)</f>
        <v>0</v>
      </c>
      <c r="S58" s="81">
        <f>S57*(1+Inputs!$L$84)</f>
        <v>0</v>
      </c>
      <c r="T58" s="81"/>
      <c r="U58" s="81">
        <f>E58*Inputs!$E$84</f>
        <v>101.61205493396881</v>
      </c>
      <c r="V58" s="81">
        <f>F58*Inputs!$E$84</f>
        <v>152.41808240095324</v>
      </c>
      <c r="W58" s="81">
        <f>G58*Inputs!$E$84</f>
        <v>152.41808240095324</v>
      </c>
      <c r="X58" s="81">
        <f>H58*Inputs!$E$84</f>
        <v>313.30383604640383</v>
      </c>
      <c r="Y58" s="81">
        <f>I58*Inputs!$E$84</f>
        <v>313.30383604640383</v>
      </c>
      <c r="Z58" s="81">
        <f>J58*Inputs!$E$84</f>
        <v>465.72191844735698</v>
      </c>
      <c r="AA58" s="81">
        <f>K58*Inputs!$E$84</f>
        <v>465.72191844735698</v>
      </c>
      <c r="AB58" s="6"/>
      <c r="AC58" s="81">
        <f>E58*Inputs!$E$85</f>
        <v>2032.2410986793764</v>
      </c>
      <c r="AD58" s="81">
        <f>F58*Inputs!$E$85</f>
        <v>3048.3616480190644</v>
      </c>
      <c r="AE58" s="81">
        <f>G58*Inputs!$E$85</f>
        <v>3048.3616480190644</v>
      </c>
      <c r="AF58" s="81">
        <f>H58*Inputs!$E$85</f>
        <v>6266.0767209280757</v>
      </c>
      <c r="AG58" s="81">
        <f>I58*Inputs!$E$85</f>
        <v>6266.0767209280757</v>
      </c>
      <c r="AH58" s="81">
        <f>J58*Inputs!$E$85</f>
        <v>9314.4383689471397</v>
      </c>
      <c r="AI58" s="81">
        <f>K58*Inputs!$E$85</f>
        <v>9314.4383689471397</v>
      </c>
    </row>
    <row r="59" spans="2:35" x14ac:dyDescent="0.3">
      <c r="B59" s="85">
        <f t="shared" si="1"/>
        <v>46843</v>
      </c>
      <c r="C59" s="3"/>
      <c r="D59" s="1"/>
      <c r="E59" s="81">
        <f>E58*(1+IF($B59&lt;=Inputs!$Q$88,Inputs!$L$87,0)+Inputs!$L$86)</f>
        <v>69.003858182705429</v>
      </c>
      <c r="F59" s="81">
        <f>F58*(1+IF($B59&lt;=Inputs!$Q$88,Inputs!$L$87,0)+Inputs!$L$86)</f>
        <v>103.50578727405814</v>
      </c>
      <c r="G59" s="81">
        <f>G58*(1+IF($B59&lt;=Inputs!$Q$88,Inputs!$L$87,0)+Inputs!$L$86)</f>
        <v>103.50578727405814</v>
      </c>
      <c r="H59" s="81">
        <f>H58*(1+IF($B59&lt;=Inputs!$Q$88,Inputs!$L$87,0)+Inputs!$L$86)</f>
        <v>212.76189606334168</v>
      </c>
      <c r="I59" s="81">
        <f>I58*(1+IF($B59&lt;=Inputs!$Q$88,Inputs!$L$87,0)+Inputs!$L$86)</f>
        <v>212.76189606334168</v>
      </c>
      <c r="J59" s="81">
        <f>J58*(1+IF($B59&lt;=Inputs!$Q$88,Inputs!$L$87,0)+Inputs!$L$86)</f>
        <v>316.26768333739983</v>
      </c>
      <c r="K59" s="81">
        <f>K58*(1+IF($B59&lt;=Inputs!$Q$88,Inputs!$L$87,0)+Inputs!$L$86)</f>
        <v>316.26768333739983</v>
      </c>
      <c r="L59" s="81"/>
      <c r="M59" s="81">
        <f>M58*(1+Inputs!$L$84)</f>
        <v>131.42107130919752</v>
      </c>
      <c r="N59" s="81">
        <f>N58*(1+Inputs!$L$84)</f>
        <v>0</v>
      </c>
      <c r="O59" s="81">
        <f>O58*(1+Inputs!$L$84)</f>
        <v>0</v>
      </c>
      <c r="P59" s="81">
        <f>P58*(1+Inputs!$L$84)</f>
        <v>0</v>
      </c>
      <c r="Q59" s="81">
        <f>Q58*(1+Inputs!$L$84)</f>
        <v>0</v>
      </c>
      <c r="R59" s="81">
        <f>R58*(1+Inputs!$L$84)</f>
        <v>0</v>
      </c>
      <c r="S59" s="81">
        <f>S58*(1+Inputs!$L$84)</f>
        <v>0</v>
      </c>
      <c r="T59" s="81"/>
      <c r="U59" s="81">
        <f>E59*Inputs!$E$84</f>
        <v>103.50578727405815</v>
      </c>
      <c r="V59" s="81">
        <f>F59*Inputs!$E$84</f>
        <v>155.2586809110872</v>
      </c>
      <c r="W59" s="81">
        <f>G59*Inputs!$E$84</f>
        <v>155.2586809110872</v>
      </c>
      <c r="X59" s="81">
        <f>H59*Inputs!$E$84</f>
        <v>319.14284409501249</v>
      </c>
      <c r="Y59" s="81">
        <f>I59*Inputs!$E$84</f>
        <v>319.14284409501249</v>
      </c>
      <c r="Z59" s="81">
        <f>J59*Inputs!$E$84</f>
        <v>474.40152500609975</v>
      </c>
      <c r="AA59" s="81">
        <f>K59*Inputs!$E$84</f>
        <v>474.40152500609975</v>
      </c>
      <c r="AB59" s="6"/>
      <c r="AC59" s="81">
        <f>E59*Inputs!$E$85</f>
        <v>2070.1157454811628</v>
      </c>
      <c r="AD59" s="81">
        <f>F59*Inputs!$E$85</f>
        <v>3105.1736182217442</v>
      </c>
      <c r="AE59" s="81">
        <f>G59*Inputs!$E$85</f>
        <v>3105.1736182217442</v>
      </c>
      <c r="AF59" s="81">
        <f>H59*Inputs!$E$85</f>
        <v>6382.8568819002503</v>
      </c>
      <c r="AG59" s="81">
        <f>I59*Inputs!$E$85</f>
        <v>6382.8568819002503</v>
      </c>
      <c r="AH59" s="81">
        <f>J59*Inputs!$E$85</f>
        <v>9488.0305001219949</v>
      </c>
      <c r="AI59" s="81">
        <f>K59*Inputs!$E$85</f>
        <v>9488.0305001219949</v>
      </c>
    </row>
    <row r="60" spans="2:35" x14ac:dyDescent="0.3">
      <c r="B60" s="85">
        <f t="shared" si="1"/>
        <v>47208</v>
      </c>
      <c r="C60" s="3"/>
      <c r="D60" s="1"/>
      <c r="E60" s="81">
        <f>E59*(1+IF($B60&lt;=Inputs!$Q$88,Inputs!$L$87,0)+Inputs!$L$86)</f>
        <v>70.289875259285992</v>
      </c>
      <c r="F60" s="81">
        <f>F59*(1+IF($B60&lt;=Inputs!$Q$88,Inputs!$L$87,0)+Inputs!$L$86)</f>
        <v>105.43481288892899</v>
      </c>
      <c r="G60" s="81">
        <f>G59*(1+IF($B60&lt;=Inputs!$Q$88,Inputs!$L$87,0)+Inputs!$L$86)</f>
        <v>105.43481288892899</v>
      </c>
      <c r="H60" s="81">
        <f>H59*(1+IF($B60&lt;=Inputs!$Q$88,Inputs!$L$87,0)+Inputs!$L$86)</f>
        <v>216.72711538279842</v>
      </c>
      <c r="I60" s="81">
        <f>I59*(1+IF($B60&lt;=Inputs!$Q$88,Inputs!$L$87,0)+Inputs!$L$86)</f>
        <v>216.72711538279842</v>
      </c>
      <c r="J60" s="81">
        <f>J59*(1+IF($B60&lt;=Inputs!$Q$88,Inputs!$L$87,0)+Inputs!$L$86)</f>
        <v>322.16192827172739</v>
      </c>
      <c r="K60" s="81">
        <f>K59*(1+IF($B60&lt;=Inputs!$Q$88,Inputs!$L$87,0)+Inputs!$L$86)</f>
        <v>322.16192827172739</v>
      </c>
      <c r="L60" s="81"/>
      <c r="M60" s="81">
        <f>M59*(1+Inputs!$L$84)</f>
        <v>137.54427030042797</v>
      </c>
      <c r="N60" s="81">
        <f>N59*(1+Inputs!$L$84)</f>
        <v>0</v>
      </c>
      <c r="O60" s="81">
        <f>O59*(1+Inputs!$L$84)</f>
        <v>0</v>
      </c>
      <c r="P60" s="81">
        <f>P59*(1+Inputs!$L$84)</f>
        <v>0</v>
      </c>
      <c r="Q60" s="81">
        <f>Q59*(1+Inputs!$L$84)</f>
        <v>0</v>
      </c>
      <c r="R60" s="81">
        <f>R59*(1+Inputs!$L$84)</f>
        <v>0</v>
      </c>
      <c r="S60" s="81">
        <f>S59*(1+Inputs!$L$84)</f>
        <v>0</v>
      </c>
      <c r="T60" s="81"/>
      <c r="U60" s="81">
        <f>E60*Inputs!$E$84</f>
        <v>105.43481288892899</v>
      </c>
      <c r="V60" s="81">
        <f>F60*Inputs!$E$84</f>
        <v>158.15221933339348</v>
      </c>
      <c r="W60" s="81">
        <f>G60*Inputs!$E$84</f>
        <v>158.15221933339348</v>
      </c>
      <c r="X60" s="81">
        <f>H60*Inputs!$E$84</f>
        <v>325.09067307419764</v>
      </c>
      <c r="Y60" s="81">
        <f>I60*Inputs!$E$84</f>
        <v>325.09067307419764</v>
      </c>
      <c r="Z60" s="81">
        <f>J60*Inputs!$E$84</f>
        <v>483.24289240759106</v>
      </c>
      <c r="AA60" s="81">
        <f>K60*Inputs!$E$84</f>
        <v>483.24289240759106</v>
      </c>
      <c r="AB60" s="6"/>
      <c r="AC60" s="81">
        <f>E60*Inputs!$E$85</f>
        <v>2108.6962577785798</v>
      </c>
      <c r="AD60" s="81">
        <f>F60*Inputs!$E$85</f>
        <v>3163.0443866678697</v>
      </c>
      <c r="AE60" s="81">
        <f>G60*Inputs!$E$85</f>
        <v>3163.0443866678697</v>
      </c>
      <c r="AF60" s="81">
        <f>H60*Inputs!$E$85</f>
        <v>6501.8134614839528</v>
      </c>
      <c r="AG60" s="81">
        <f>I60*Inputs!$E$85</f>
        <v>6501.8134614839528</v>
      </c>
      <c r="AH60" s="81">
        <f>J60*Inputs!$E$85</f>
        <v>9664.8578481518216</v>
      </c>
      <c r="AI60" s="81">
        <f>K60*Inputs!$E$85</f>
        <v>9664.8578481518216</v>
      </c>
    </row>
    <row r="61" spans="2:35" x14ac:dyDescent="0.3">
      <c r="B61" s="85">
        <f t="shared" si="1"/>
        <v>47573</v>
      </c>
      <c r="C61" s="3"/>
      <c r="D61" s="1"/>
      <c r="E61" s="81">
        <f>E60*(1+IF($B61&lt;=Inputs!$Q$88,Inputs!$L$87,0)+Inputs!$L$86)</f>
        <v>71.599859690226339</v>
      </c>
      <c r="F61" s="81">
        <f>F60*(1+IF($B61&lt;=Inputs!$Q$88,Inputs!$L$87,0)+Inputs!$L$86)</f>
        <v>107.39978953533951</v>
      </c>
      <c r="G61" s="81">
        <f>G60*(1+IF($B61&lt;=Inputs!$Q$88,Inputs!$L$87,0)+Inputs!$L$86)</f>
        <v>107.39978953533951</v>
      </c>
      <c r="H61" s="81">
        <f>H60*(1+IF($B61&lt;=Inputs!$Q$88,Inputs!$L$87,0)+Inputs!$L$86)</f>
        <v>220.76623404486446</v>
      </c>
      <c r="I61" s="81">
        <f>I60*(1+IF($B61&lt;=Inputs!$Q$88,Inputs!$L$87,0)+Inputs!$L$86)</f>
        <v>220.76623404486446</v>
      </c>
      <c r="J61" s="81">
        <f>J60*(1+IF($B61&lt;=Inputs!$Q$88,Inputs!$L$87,0)+Inputs!$L$86)</f>
        <v>328.16602358020396</v>
      </c>
      <c r="K61" s="81">
        <f>K60*(1+IF($B61&lt;=Inputs!$Q$88,Inputs!$L$87,0)+Inputs!$L$86)</f>
        <v>328.16602358020396</v>
      </c>
      <c r="L61" s="81"/>
      <c r="M61" s="81">
        <f>M60*(1+Inputs!$L$84)</f>
        <v>143.952762703991</v>
      </c>
      <c r="N61" s="81">
        <f>N60*(1+Inputs!$L$84)</f>
        <v>0</v>
      </c>
      <c r="O61" s="81">
        <f>O60*(1+Inputs!$L$84)</f>
        <v>0</v>
      </c>
      <c r="P61" s="81">
        <f>P60*(1+Inputs!$L$84)</f>
        <v>0</v>
      </c>
      <c r="Q61" s="81">
        <f>Q60*(1+Inputs!$L$84)</f>
        <v>0</v>
      </c>
      <c r="R61" s="81">
        <f>R60*(1+Inputs!$L$84)</f>
        <v>0</v>
      </c>
      <c r="S61" s="81">
        <f>S60*(1+Inputs!$L$84)</f>
        <v>0</v>
      </c>
      <c r="T61" s="81"/>
      <c r="U61" s="81">
        <f>E61*Inputs!$E$84</f>
        <v>107.39978953533951</v>
      </c>
      <c r="V61" s="81">
        <f>F61*Inputs!$E$84</f>
        <v>161.09968430300927</v>
      </c>
      <c r="W61" s="81">
        <f>G61*Inputs!$E$84</f>
        <v>161.09968430300927</v>
      </c>
      <c r="X61" s="81">
        <f>H61*Inputs!$E$84</f>
        <v>331.14935106729672</v>
      </c>
      <c r="Y61" s="81">
        <f>I61*Inputs!$E$84</f>
        <v>331.14935106729672</v>
      </c>
      <c r="Z61" s="81">
        <f>J61*Inputs!$E$84</f>
        <v>492.24903537030593</v>
      </c>
      <c r="AA61" s="81">
        <f>K61*Inputs!$E$84</f>
        <v>492.24903537030593</v>
      </c>
      <c r="AB61" s="6"/>
      <c r="AC61" s="81">
        <f>E61*Inputs!$E$85</f>
        <v>2147.9957907067901</v>
      </c>
      <c r="AD61" s="81">
        <f>F61*Inputs!$E$85</f>
        <v>3221.9936860601852</v>
      </c>
      <c r="AE61" s="81">
        <f>G61*Inputs!$E$85</f>
        <v>3221.9936860601852</v>
      </c>
      <c r="AF61" s="81">
        <f>H61*Inputs!$E$85</f>
        <v>6622.9870213459335</v>
      </c>
      <c r="AG61" s="81">
        <f>I61*Inputs!$E$85</f>
        <v>6622.9870213459335</v>
      </c>
      <c r="AH61" s="81">
        <f>J61*Inputs!$E$85</f>
        <v>9844.9807074061191</v>
      </c>
      <c r="AI61" s="81">
        <f>K61*Inputs!$E$85</f>
        <v>9844.9807074061191</v>
      </c>
    </row>
    <row r="62" spans="2:35" x14ac:dyDescent="0.3">
      <c r="B62" s="85">
        <f t="shared" si="1"/>
        <v>47938</v>
      </c>
      <c r="C62" s="3"/>
      <c r="D62" s="1"/>
      <c r="E62" s="81">
        <f>E61*(1+IF($B62&lt;=Inputs!$Q$88,Inputs!$L$87,0)+Inputs!$L$86)</f>
        <v>72.934258152390612</v>
      </c>
      <c r="F62" s="81">
        <f>F61*(1+IF($B62&lt;=Inputs!$Q$88,Inputs!$L$87,0)+Inputs!$L$86)</f>
        <v>109.40138722858592</v>
      </c>
      <c r="G62" s="81">
        <f>G61*(1+IF($B62&lt;=Inputs!$Q$88,Inputs!$L$87,0)+Inputs!$L$86)</f>
        <v>109.40138722858592</v>
      </c>
      <c r="H62" s="81">
        <f>H61*(1+IF($B62&lt;=Inputs!$Q$88,Inputs!$L$87,0)+Inputs!$L$86)</f>
        <v>224.8806293032043</v>
      </c>
      <c r="I62" s="81">
        <f>I61*(1+IF($B62&lt;=Inputs!$Q$88,Inputs!$L$87,0)+Inputs!$L$86)</f>
        <v>224.8806293032043</v>
      </c>
      <c r="J62" s="81">
        <f>J61*(1+IF($B62&lt;=Inputs!$Q$88,Inputs!$L$87,0)+Inputs!$L$86)</f>
        <v>334.28201653179019</v>
      </c>
      <c r="K62" s="81">
        <f>K61*(1+IF($B62&lt;=Inputs!$Q$88,Inputs!$L$87,0)+Inputs!$L$86)</f>
        <v>334.28201653179019</v>
      </c>
      <c r="L62" s="81"/>
      <c r="M62" s="81">
        <f>M61*(1+Inputs!$L$84)</f>
        <v>150.65984097228559</v>
      </c>
      <c r="N62" s="81">
        <f>N61*(1+Inputs!$L$84)</f>
        <v>0</v>
      </c>
      <c r="O62" s="81">
        <f>O61*(1+Inputs!$L$84)</f>
        <v>0</v>
      </c>
      <c r="P62" s="81">
        <f>P61*(1+Inputs!$L$84)</f>
        <v>0</v>
      </c>
      <c r="Q62" s="81">
        <f>Q61*(1+Inputs!$L$84)</f>
        <v>0</v>
      </c>
      <c r="R62" s="81">
        <f>R61*(1+Inputs!$L$84)</f>
        <v>0</v>
      </c>
      <c r="S62" s="81">
        <f>S61*(1+Inputs!$L$84)</f>
        <v>0</v>
      </c>
      <c r="T62" s="81"/>
      <c r="U62" s="81">
        <f>E62*Inputs!$E$84</f>
        <v>109.40138722858592</v>
      </c>
      <c r="V62" s="81">
        <f>F62*Inputs!$E$84</f>
        <v>164.10208084287888</v>
      </c>
      <c r="W62" s="81">
        <f>G62*Inputs!$E$84</f>
        <v>164.10208084287888</v>
      </c>
      <c r="X62" s="81">
        <f>H62*Inputs!$E$84</f>
        <v>337.32094395480647</v>
      </c>
      <c r="Y62" s="81">
        <f>I62*Inputs!$E$84</f>
        <v>337.32094395480647</v>
      </c>
      <c r="Z62" s="81">
        <f>J62*Inputs!$E$84</f>
        <v>501.42302479768529</v>
      </c>
      <c r="AA62" s="81">
        <f>K62*Inputs!$E$84</f>
        <v>501.42302479768529</v>
      </c>
      <c r="AB62" s="6"/>
      <c r="AC62" s="81">
        <f>E62*Inputs!$E$85</f>
        <v>2188.0277445717184</v>
      </c>
      <c r="AD62" s="81">
        <f>F62*Inputs!$E$85</f>
        <v>3282.0416168575775</v>
      </c>
      <c r="AE62" s="81">
        <f>G62*Inputs!$E$85</f>
        <v>3282.0416168575775</v>
      </c>
      <c r="AF62" s="81">
        <f>H62*Inputs!$E$85</f>
        <v>6746.4188790961289</v>
      </c>
      <c r="AG62" s="81">
        <f>I62*Inputs!$E$85</f>
        <v>6746.4188790961289</v>
      </c>
      <c r="AH62" s="81">
        <f>J62*Inputs!$E$85</f>
        <v>10028.460495953706</v>
      </c>
      <c r="AI62" s="81">
        <f>K62*Inputs!$E$85</f>
        <v>10028.460495953706</v>
      </c>
    </row>
    <row r="63" spans="2:35" x14ac:dyDescent="0.3">
      <c r="B63" s="85">
        <f t="shared" si="1"/>
        <v>48304</v>
      </c>
      <c r="C63" s="3"/>
      <c r="D63" s="1"/>
      <c r="E63" s="81">
        <f>E62*(1+IF($B63&lt;=Inputs!$Q$88,Inputs!$L$87,0)+Inputs!$L$86)</f>
        <v>74.293525647308996</v>
      </c>
      <c r="F63" s="81">
        <f>F62*(1+IF($B63&lt;=Inputs!$Q$88,Inputs!$L$87,0)+Inputs!$L$86)</f>
        <v>111.44028847096349</v>
      </c>
      <c r="G63" s="81">
        <f>G62*(1+IF($B63&lt;=Inputs!$Q$88,Inputs!$L$87,0)+Inputs!$L$86)</f>
        <v>111.44028847096349</v>
      </c>
      <c r="H63" s="81">
        <f>H62*(1+IF($B63&lt;=Inputs!$Q$88,Inputs!$L$87,0)+Inputs!$L$86)</f>
        <v>229.07170407920265</v>
      </c>
      <c r="I63" s="81">
        <f>I62*(1+IF($B63&lt;=Inputs!$Q$88,Inputs!$L$87,0)+Inputs!$L$86)</f>
        <v>229.07170407920265</v>
      </c>
      <c r="J63" s="81">
        <f>J62*(1+IF($B63&lt;=Inputs!$Q$88,Inputs!$L$87,0)+Inputs!$L$86)</f>
        <v>340.5119925501661</v>
      </c>
      <c r="K63" s="81">
        <f>K62*(1+IF($B63&lt;=Inputs!$Q$88,Inputs!$L$87,0)+Inputs!$L$86)</f>
        <v>340.5119925501661</v>
      </c>
      <c r="L63" s="81"/>
      <c r="M63" s="81">
        <f>M62*(1+Inputs!$L$84)</f>
        <v>157.67941688252913</v>
      </c>
      <c r="N63" s="81">
        <f>N62*(1+Inputs!$L$84)</f>
        <v>0</v>
      </c>
      <c r="O63" s="81">
        <f>O62*(1+Inputs!$L$84)</f>
        <v>0</v>
      </c>
      <c r="P63" s="81">
        <f>P62*(1+Inputs!$L$84)</f>
        <v>0</v>
      </c>
      <c r="Q63" s="81">
        <f>Q62*(1+Inputs!$L$84)</f>
        <v>0</v>
      </c>
      <c r="R63" s="81">
        <f>R62*(1+Inputs!$L$84)</f>
        <v>0</v>
      </c>
      <c r="S63" s="81">
        <f>S62*(1+Inputs!$L$84)</f>
        <v>0</v>
      </c>
      <c r="T63" s="81"/>
      <c r="U63" s="81">
        <f>E63*Inputs!$E$84</f>
        <v>111.44028847096349</v>
      </c>
      <c r="V63" s="81">
        <f>F63*Inputs!$E$84</f>
        <v>167.16043270644525</v>
      </c>
      <c r="W63" s="81">
        <f>G63*Inputs!$E$84</f>
        <v>167.16043270644525</v>
      </c>
      <c r="X63" s="81">
        <f>H63*Inputs!$E$84</f>
        <v>343.60755611880398</v>
      </c>
      <c r="Y63" s="81">
        <f>I63*Inputs!$E$84</f>
        <v>343.60755611880398</v>
      </c>
      <c r="Z63" s="81">
        <f>J63*Inputs!$E$84</f>
        <v>510.76798882524918</v>
      </c>
      <c r="AA63" s="81">
        <f>K63*Inputs!$E$84</f>
        <v>510.76798882524918</v>
      </c>
      <c r="AB63" s="6"/>
      <c r="AC63" s="81">
        <f>E63*Inputs!$E$85</f>
        <v>2228.8057694192698</v>
      </c>
      <c r="AD63" s="81">
        <f>F63*Inputs!$E$85</f>
        <v>3343.208654128905</v>
      </c>
      <c r="AE63" s="81">
        <f>G63*Inputs!$E$85</f>
        <v>3343.208654128905</v>
      </c>
      <c r="AF63" s="81">
        <f>H63*Inputs!$E$85</f>
        <v>6872.151122376079</v>
      </c>
      <c r="AG63" s="81">
        <f>I63*Inputs!$E$85</f>
        <v>6872.151122376079</v>
      </c>
      <c r="AH63" s="81">
        <f>J63*Inputs!$E$85</f>
        <v>10215.359776504984</v>
      </c>
      <c r="AI63" s="81">
        <f>K63*Inputs!$E$85</f>
        <v>10215.359776504984</v>
      </c>
    </row>
    <row r="64" spans="2:35" x14ac:dyDescent="0.3">
      <c r="B64" s="85">
        <f t="shared" si="1"/>
        <v>48669</v>
      </c>
      <c r="C64" s="3"/>
      <c r="D64" s="1"/>
      <c r="E64" s="81">
        <f>E63*(1+IF($B64&lt;=Inputs!$Q$88,Inputs!$L$87,0)+Inputs!$L$86)</f>
        <v>75.678125656323587</v>
      </c>
      <c r="F64" s="81">
        <f>F63*(1+IF($B64&lt;=Inputs!$Q$88,Inputs!$L$87,0)+Inputs!$L$86)</f>
        <v>113.51718848448539</v>
      </c>
      <c r="G64" s="81">
        <f>G63*(1+IF($B64&lt;=Inputs!$Q$88,Inputs!$L$87,0)+Inputs!$L$86)</f>
        <v>113.51718848448539</v>
      </c>
      <c r="H64" s="81">
        <f>H63*(1+IF($B64&lt;=Inputs!$Q$88,Inputs!$L$87,0)+Inputs!$L$86)</f>
        <v>233.34088744033096</v>
      </c>
      <c r="I64" s="81">
        <f>I63*(1+IF($B64&lt;=Inputs!$Q$88,Inputs!$L$87,0)+Inputs!$L$86)</f>
        <v>233.34088744033096</v>
      </c>
      <c r="J64" s="81">
        <f>J63*(1+IF($B64&lt;=Inputs!$Q$88,Inputs!$L$87,0)+Inputs!$L$86)</f>
        <v>346.85807592481632</v>
      </c>
      <c r="K64" s="81">
        <f>K63*(1+IF($B64&lt;=Inputs!$Q$88,Inputs!$L$87,0)+Inputs!$L$86)</f>
        <v>346.85807592481632</v>
      </c>
      <c r="L64" s="81"/>
      <c r="M64" s="81">
        <f>M63*(1+Inputs!$L$84)</f>
        <v>165.02605039247325</v>
      </c>
      <c r="N64" s="81">
        <f>N63*(1+Inputs!$L$84)</f>
        <v>0</v>
      </c>
      <c r="O64" s="81">
        <f>O63*(1+Inputs!$L$84)</f>
        <v>0</v>
      </c>
      <c r="P64" s="81">
        <f>P63*(1+Inputs!$L$84)</f>
        <v>0</v>
      </c>
      <c r="Q64" s="81">
        <f>Q63*(1+Inputs!$L$84)</f>
        <v>0</v>
      </c>
      <c r="R64" s="81">
        <f>R63*(1+Inputs!$L$84)</f>
        <v>0</v>
      </c>
      <c r="S64" s="81">
        <f>S63*(1+Inputs!$L$84)</f>
        <v>0</v>
      </c>
      <c r="T64" s="81"/>
      <c r="U64" s="81">
        <f>E64*Inputs!$E$84</f>
        <v>113.51718848448539</v>
      </c>
      <c r="V64" s="81">
        <f>F64*Inputs!$E$84</f>
        <v>170.2757827267281</v>
      </c>
      <c r="W64" s="81">
        <f>G64*Inputs!$E$84</f>
        <v>170.2757827267281</v>
      </c>
      <c r="X64" s="81">
        <f>H64*Inputs!$E$84</f>
        <v>350.01133116049641</v>
      </c>
      <c r="Y64" s="81">
        <f>I64*Inputs!$E$84</f>
        <v>350.01133116049641</v>
      </c>
      <c r="Z64" s="81">
        <f>J64*Inputs!$E$84</f>
        <v>520.28711388722445</v>
      </c>
      <c r="AA64" s="81">
        <f>K64*Inputs!$E$84</f>
        <v>520.28711388722445</v>
      </c>
      <c r="AB64" s="6"/>
      <c r="AC64" s="81">
        <f>E64*Inputs!$E$85</f>
        <v>2270.3437696897076</v>
      </c>
      <c r="AD64" s="81">
        <f>F64*Inputs!$E$85</f>
        <v>3405.5156545345617</v>
      </c>
      <c r="AE64" s="81">
        <f>G64*Inputs!$E$85</f>
        <v>3405.5156545345617</v>
      </c>
      <c r="AF64" s="81">
        <f>H64*Inputs!$E$85</f>
        <v>7000.2266232099291</v>
      </c>
      <c r="AG64" s="81">
        <f>I64*Inputs!$E$85</f>
        <v>7000.2266232099291</v>
      </c>
      <c r="AH64" s="81">
        <f>J64*Inputs!$E$85</f>
        <v>10405.74227774449</v>
      </c>
      <c r="AI64" s="81">
        <f>K64*Inputs!$E$85</f>
        <v>10405.74227774449</v>
      </c>
    </row>
    <row r="65" spans="2:35" x14ac:dyDescent="0.3">
      <c r="B65" s="85">
        <f t="shared" si="1"/>
        <v>49034</v>
      </c>
      <c r="C65" s="3"/>
      <c r="D65" s="1"/>
      <c r="E65" s="81">
        <f>E64*(1+IF($B65&lt;=Inputs!$Q$88,Inputs!$L$87,0)+Inputs!$L$86)</f>
        <v>77.08853029862567</v>
      </c>
      <c r="F65" s="81">
        <f>F64*(1+IF($B65&lt;=Inputs!$Q$88,Inputs!$L$87,0)+Inputs!$L$86)</f>
        <v>115.63279544793851</v>
      </c>
      <c r="G65" s="81">
        <f>G64*(1+IF($B65&lt;=Inputs!$Q$88,Inputs!$L$87,0)+Inputs!$L$86)</f>
        <v>115.63279544793851</v>
      </c>
      <c r="H65" s="81">
        <f>H64*(1+IF($B65&lt;=Inputs!$Q$88,Inputs!$L$87,0)+Inputs!$L$86)</f>
        <v>237.68963508742902</v>
      </c>
      <c r="I65" s="81">
        <f>I64*(1+IF($B65&lt;=Inputs!$Q$88,Inputs!$L$87,0)+Inputs!$L$86)</f>
        <v>237.68963508742902</v>
      </c>
      <c r="J65" s="81">
        <f>J64*(1+IF($B65&lt;=Inputs!$Q$88,Inputs!$L$87,0)+Inputs!$L$86)</f>
        <v>353.32243053536752</v>
      </c>
      <c r="K65" s="81">
        <f>K64*(1+IF($B65&lt;=Inputs!$Q$88,Inputs!$L$87,0)+Inputs!$L$86)</f>
        <v>353.32243053536752</v>
      </c>
      <c r="L65" s="81"/>
      <c r="M65" s="81">
        <f>M64*(1+Inputs!$L$84)</f>
        <v>172.71497984057171</v>
      </c>
      <c r="N65" s="81">
        <f>N64*(1+Inputs!$L$84)</f>
        <v>0</v>
      </c>
      <c r="O65" s="81">
        <f>O64*(1+Inputs!$L$84)</f>
        <v>0</v>
      </c>
      <c r="P65" s="81">
        <f>P64*(1+Inputs!$L$84)</f>
        <v>0</v>
      </c>
      <c r="Q65" s="81">
        <f>Q64*(1+Inputs!$L$84)</f>
        <v>0</v>
      </c>
      <c r="R65" s="81">
        <f>R64*(1+Inputs!$L$84)</f>
        <v>0</v>
      </c>
      <c r="S65" s="81">
        <f>S64*(1+Inputs!$L$84)</f>
        <v>0</v>
      </c>
      <c r="T65" s="81"/>
      <c r="U65" s="81">
        <f>E65*Inputs!$E$84</f>
        <v>115.63279544793851</v>
      </c>
      <c r="V65" s="81">
        <f>F65*Inputs!$E$84</f>
        <v>173.44919317190775</v>
      </c>
      <c r="W65" s="81">
        <f>G65*Inputs!$E$84</f>
        <v>173.44919317190775</v>
      </c>
      <c r="X65" s="81">
        <f>H65*Inputs!$E$84</f>
        <v>356.53445263114355</v>
      </c>
      <c r="Y65" s="81">
        <f>I65*Inputs!$E$84</f>
        <v>356.53445263114355</v>
      </c>
      <c r="Z65" s="81">
        <f>J65*Inputs!$E$84</f>
        <v>529.98364580305133</v>
      </c>
      <c r="AA65" s="81">
        <f>K65*Inputs!$E$84</f>
        <v>529.98364580305133</v>
      </c>
      <c r="AB65" s="6"/>
      <c r="AC65" s="81">
        <f>E65*Inputs!$E$85</f>
        <v>2312.6559089587699</v>
      </c>
      <c r="AD65" s="81">
        <f>F65*Inputs!$E$85</f>
        <v>3468.9838634381554</v>
      </c>
      <c r="AE65" s="81">
        <f>G65*Inputs!$E$85</f>
        <v>3468.9838634381554</v>
      </c>
      <c r="AF65" s="81">
        <f>H65*Inputs!$E$85</f>
        <v>7130.6890526228708</v>
      </c>
      <c r="AG65" s="81">
        <f>I65*Inputs!$E$85</f>
        <v>7130.6890526228708</v>
      </c>
      <c r="AH65" s="81">
        <f>J65*Inputs!$E$85</f>
        <v>10599.672916061025</v>
      </c>
      <c r="AI65" s="81">
        <f>K65*Inputs!$E$85</f>
        <v>10599.672916061025</v>
      </c>
    </row>
    <row r="66" spans="2:35" x14ac:dyDescent="0.3">
      <c r="B66" s="85">
        <f t="shared" si="1"/>
        <v>49399</v>
      </c>
      <c r="C66" s="3"/>
      <c r="D66" s="1"/>
      <c r="E66" s="81">
        <f>E65*(1+IF($B66&lt;=Inputs!$Q$88,Inputs!$L$87,0)+Inputs!$L$86)</f>
        <v>78.525220492238319</v>
      </c>
      <c r="F66" s="81">
        <f>F65*(1+IF($B66&lt;=Inputs!$Q$88,Inputs!$L$87,0)+Inputs!$L$86)</f>
        <v>117.78783073835748</v>
      </c>
      <c r="G66" s="81">
        <f>G65*(1+IF($B66&lt;=Inputs!$Q$88,Inputs!$L$87,0)+Inputs!$L$86)</f>
        <v>117.78783073835748</v>
      </c>
      <c r="H66" s="81">
        <f>H65*(1+IF($B66&lt;=Inputs!$Q$88,Inputs!$L$87,0)+Inputs!$L$86)</f>
        <v>242.11942985106802</v>
      </c>
      <c r="I66" s="81">
        <f>I65*(1+IF($B66&lt;=Inputs!$Q$88,Inputs!$L$87,0)+Inputs!$L$86)</f>
        <v>242.11942985106802</v>
      </c>
      <c r="J66" s="81">
        <f>J65*(1+IF($B66&lt;=Inputs!$Q$88,Inputs!$L$87,0)+Inputs!$L$86)</f>
        <v>359.9072605894255</v>
      </c>
      <c r="K66" s="81">
        <f>K65*(1+IF($B66&lt;=Inputs!$Q$88,Inputs!$L$87,0)+Inputs!$L$86)</f>
        <v>359.9072605894255</v>
      </c>
      <c r="L66" s="81"/>
      <c r="M66" s="81">
        <f>M65*(1+Inputs!$L$84)</f>
        <v>180.76215355324075</v>
      </c>
      <c r="N66" s="81">
        <f>N65*(1+Inputs!$L$84)</f>
        <v>0</v>
      </c>
      <c r="O66" s="81">
        <f>O65*(1+Inputs!$L$84)</f>
        <v>0</v>
      </c>
      <c r="P66" s="81">
        <f>P65*(1+Inputs!$L$84)</f>
        <v>0</v>
      </c>
      <c r="Q66" s="81">
        <f>Q65*(1+Inputs!$L$84)</f>
        <v>0</v>
      </c>
      <c r="R66" s="81">
        <f>R65*(1+Inputs!$L$84)</f>
        <v>0</v>
      </c>
      <c r="S66" s="81">
        <f>S65*(1+Inputs!$L$84)</f>
        <v>0</v>
      </c>
      <c r="T66" s="81"/>
      <c r="U66" s="81">
        <f>E66*Inputs!$E$84</f>
        <v>117.78783073835748</v>
      </c>
      <c r="V66" s="81">
        <f>F66*Inputs!$E$84</f>
        <v>176.68174610753624</v>
      </c>
      <c r="W66" s="81">
        <f>G66*Inputs!$E$84</f>
        <v>176.68174610753624</v>
      </c>
      <c r="X66" s="81">
        <f>H66*Inputs!$E$84</f>
        <v>363.17914477660202</v>
      </c>
      <c r="Y66" s="81">
        <f>I66*Inputs!$E$84</f>
        <v>363.17914477660202</v>
      </c>
      <c r="Z66" s="81">
        <f>J66*Inputs!$E$84</f>
        <v>539.86089088413826</v>
      </c>
      <c r="AA66" s="81">
        <f>K66*Inputs!$E$84</f>
        <v>539.86089088413826</v>
      </c>
      <c r="AB66" s="6"/>
      <c r="AC66" s="81">
        <f>E66*Inputs!$E$85</f>
        <v>2355.7566147671496</v>
      </c>
      <c r="AD66" s="81">
        <f>F66*Inputs!$E$85</f>
        <v>3533.6349221507244</v>
      </c>
      <c r="AE66" s="81">
        <f>G66*Inputs!$E$85</f>
        <v>3533.6349221507244</v>
      </c>
      <c r="AF66" s="81">
        <f>H66*Inputs!$E$85</f>
        <v>7263.5828955320403</v>
      </c>
      <c r="AG66" s="81">
        <f>I66*Inputs!$E$85</f>
        <v>7263.5828955320403</v>
      </c>
      <c r="AH66" s="81">
        <f>J66*Inputs!$E$85</f>
        <v>10797.217817682766</v>
      </c>
      <c r="AI66" s="81">
        <f>K66*Inputs!$E$85</f>
        <v>10797.217817682766</v>
      </c>
    </row>
    <row r="67" spans="2:35" x14ac:dyDescent="0.3">
      <c r="B67" s="85">
        <f t="shared" si="1"/>
        <v>49765</v>
      </c>
      <c r="C67" s="3"/>
      <c r="D67" s="1"/>
      <c r="E67" s="81">
        <f>E66*(1+IF($B67&lt;=Inputs!$Q$88,Inputs!$L$87,0)+Inputs!$L$86)</f>
        <v>79.988686117999265</v>
      </c>
      <c r="F67" s="81">
        <f>F66*(1+IF($B67&lt;=Inputs!$Q$88,Inputs!$L$87,0)+Inputs!$L$86)</f>
        <v>119.9830291769989</v>
      </c>
      <c r="G67" s="81">
        <f>G66*(1+IF($B67&lt;=Inputs!$Q$88,Inputs!$L$87,0)+Inputs!$L$86)</f>
        <v>119.9830291769989</v>
      </c>
      <c r="H67" s="81">
        <f>H66*(1+IF($B67&lt;=Inputs!$Q$88,Inputs!$L$87,0)+Inputs!$L$86)</f>
        <v>246.63178219716426</v>
      </c>
      <c r="I67" s="81">
        <f>I66*(1+IF($B67&lt;=Inputs!$Q$88,Inputs!$L$87,0)+Inputs!$L$86)</f>
        <v>246.63178219716426</v>
      </c>
      <c r="J67" s="81">
        <f>J66*(1+IF($B67&lt;=Inputs!$Q$88,Inputs!$L$87,0)+Inputs!$L$86)</f>
        <v>366.6148113741632</v>
      </c>
      <c r="K67" s="81">
        <f>K66*(1+IF($B67&lt;=Inputs!$Q$88,Inputs!$L$87,0)+Inputs!$L$86)</f>
        <v>366.6148113741632</v>
      </c>
      <c r="L67" s="81"/>
      <c r="M67" s="81">
        <f>M66*(1+Inputs!$L$84)</f>
        <v>189.18426292477184</v>
      </c>
      <c r="N67" s="81">
        <f>N66*(1+Inputs!$L$84)</f>
        <v>0</v>
      </c>
      <c r="O67" s="81">
        <f>O66*(1+Inputs!$L$84)</f>
        <v>0</v>
      </c>
      <c r="P67" s="81">
        <f>P66*(1+Inputs!$L$84)</f>
        <v>0</v>
      </c>
      <c r="Q67" s="81">
        <f>Q66*(1+Inputs!$L$84)</f>
        <v>0</v>
      </c>
      <c r="R67" s="81">
        <f>R66*(1+Inputs!$L$84)</f>
        <v>0</v>
      </c>
      <c r="S67" s="81">
        <f>S66*(1+Inputs!$L$84)</f>
        <v>0</v>
      </c>
      <c r="T67" s="81"/>
      <c r="U67" s="81">
        <f>E67*Inputs!$E$84</f>
        <v>119.9830291769989</v>
      </c>
      <c r="V67" s="81">
        <f>F67*Inputs!$E$84</f>
        <v>179.97454376549834</v>
      </c>
      <c r="W67" s="81">
        <f>G67*Inputs!$E$84</f>
        <v>179.97454376549834</v>
      </c>
      <c r="X67" s="81">
        <f>H67*Inputs!$E$84</f>
        <v>369.94767329574637</v>
      </c>
      <c r="Y67" s="81">
        <f>I67*Inputs!$E$84</f>
        <v>369.94767329574637</v>
      </c>
      <c r="Z67" s="81">
        <f>J67*Inputs!$E$84</f>
        <v>549.92221706124474</v>
      </c>
      <c r="AA67" s="81">
        <f>K67*Inputs!$E$84</f>
        <v>549.92221706124474</v>
      </c>
      <c r="AB67" s="6"/>
      <c r="AC67" s="81">
        <f>E67*Inputs!$E$85</f>
        <v>2399.6605835399778</v>
      </c>
      <c r="AD67" s="81">
        <f>F67*Inputs!$E$85</f>
        <v>3599.4908753099671</v>
      </c>
      <c r="AE67" s="81">
        <f>G67*Inputs!$E$85</f>
        <v>3599.4908753099671</v>
      </c>
      <c r="AF67" s="81">
        <f>H67*Inputs!$E$85</f>
        <v>7398.9534659149276</v>
      </c>
      <c r="AG67" s="81">
        <f>I67*Inputs!$E$85</f>
        <v>7398.9534659149276</v>
      </c>
      <c r="AH67" s="81">
        <f>J67*Inputs!$E$85</f>
        <v>10998.444341224897</v>
      </c>
      <c r="AI67" s="81">
        <f>K67*Inputs!$E$85</f>
        <v>10998.444341224897</v>
      </c>
    </row>
    <row r="68" spans="2:35" x14ac:dyDescent="0.3">
      <c r="B68" s="85">
        <f t="shared" si="1"/>
        <v>50130</v>
      </c>
      <c r="C68" s="3"/>
      <c r="D68" s="1"/>
      <c r="E68" s="81">
        <f>E67*(1+IF($B68&lt;=Inputs!$Q$88,Inputs!$L$87,0)+Inputs!$L$86)</f>
        <v>81.479426186599824</v>
      </c>
      <c r="F68" s="81">
        <f>F67*(1+IF($B68&lt;=Inputs!$Q$88,Inputs!$L$87,0)+Inputs!$L$86)</f>
        <v>122.21913927989974</v>
      </c>
      <c r="G68" s="81">
        <f>G67*(1+IF($B68&lt;=Inputs!$Q$88,Inputs!$L$87,0)+Inputs!$L$86)</f>
        <v>122.21913927989974</v>
      </c>
      <c r="H68" s="81">
        <f>H67*(1+IF($B68&lt;=Inputs!$Q$88,Inputs!$L$87,0)+Inputs!$L$86)</f>
        <v>251.228230742016</v>
      </c>
      <c r="I68" s="81">
        <f>I67*(1+IF($B68&lt;=Inputs!$Q$88,Inputs!$L$87,0)+Inputs!$L$86)</f>
        <v>251.228230742016</v>
      </c>
      <c r="J68" s="81">
        <f>J67*(1+IF($B68&lt;=Inputs!$Q$88,Inputs!$L$87,0)+Inputs!$L$86)</f>
        <v>373.44737002191579</v>
      </c>
      <c r="K68" s="81">
        <f>K67*(1+IF($B68&lt;=Inputs!$Q$88,Inputs!$L$87,0)+Inputs!$L$86)</f>
        <v>373.44737002191579</v>
      </c>
      <c r="L68" s="81"/>
      <c r="M68" s="81">
        <f>M67*(1+Inputs!$L$84)</f>
        <v>197.99877703851098</v>
      </c>
      <c r="N68" s="81">
        <f>N67*(1+Inputs!$L$84)</f>
        <v>0</v>
      </c>
      <c r="O68" s="81">
        <f>O67*(1+Inputs!$L$84)</f>
        <v>0</v>
      </c>
      <c r="P68" s="81">
        <f>P67*(1+Inputs!$L$84)</f>
        <v>0</v>
      </c>
      <c r="Q68" s="81">
        <f>Q67*(1+Inputs!$L$84)</f>
        <v>0</v>
      </c>
      <c r="R68" s="81">
        <f>R67*(1+Inputs!$L$84)</f>
        <v>0</v>
      </c>
      <c r="S68" s="81">
        <f>S67*(1+Inputs!$L$84)</f>
        <v>0</v>
      </c>
      <c r="T68" s="81"/>
      <c r="U68" s="81">
        <f>E68*Inputs!$E$84</f>
        <v>122.21913927989974</v>
      </c>
      <c r="V68" s="81">
        <f>F68*Inputs!$E$84</f>
        <v>183.32870891984959</v>
      </c>
      <c r="W68" s="81">
        <f>G68*Inputs!$E$84</f>
        <v>183.32870891984959</v>
      </c>
      <c r="X68" s="81">
        <f>H68*Inputs!$E$84</f>
        <v>376.84234611302401</v>
      </c>
      <c r="Y68" s="81">
        <f>I68*Inputs!$E$84</f>
        <v>376.84234611302401</v>
      </c>
      <c r="Z68" s="81">
        <f>J68*Inputs!$E$84</f>
        <v>560.17105503287371</v>
      </c>
      <c r="AA68" s="81">
        <f>K68*Inputs!$E$84</f>
        <v>560.17105503287371</v>
      </c>
      <c r="AB68" s="6"/>
      <c r="AC68" s="81">
        <f>E68*Inputs!$E$85</f>
        <v>2444.3827855979948</v>
      </c>
      <c r="AD68" s="81">
        <f>F68*Inputs!$E$85</f>
        <v>3666.574178396992</v>
      </c>
      <c r="AE68" s="81">
        <f>G68*Inputs!$E$85</f>
        <v>3666.574178396992</v>
      </c>
      <c r="AF68" s="81">
        <f>H68*Inputs!$E$85</f>
        <v>7536.8469222604799</v>
      </c>
      <c r="AG68" s="81">
        <f>I68*Inputs!$E$85</f>
        <v>7536.8469222604799</v>
      </c>
      <c r="AH68" s="81">
        <f>J68*Inputs!$E$85</f>
        <v>11203.421100657473</v>
      </c>
      <c r="AI68" s="81">
        <f>K68*Inputs!$E$85</f>
        <v>11203.421100657473</v>
      </c>
    </row>
    <row r="69" spans="2:35" x14ac:dyDescent="0.3">
      <c r="B69" s="85">
        <f t="shared" si="1"/>
        <v>50495</v>
      </c>
      <c r="C69" s="3"/>
      <c r="D69" s="1"/>
      <c r="E69" s="81">
        <f>E68*(1+IF($B69&lt;=Inputs!$Q$88,Inputs!$L$87,0)+Inputs!$L$86)</f>
        <v>82.997949008736967</v>
      </c>
      <c r="F69" s="81">
        <f>F68*(1+IF($B69&lt;=Inputs!$Q$88,Inputs!$L$87,0)+Inputs!$L$86)</f>
        <v>124.49692351310544</v>
      </c>
      <c r="G69" s="81">
        <f>G68*(1+IF($B69&lt;=Inputs!$Q$88,Inputs!$L$87,0)+Inputs!$L$86)</f>
        <v>124.49692351310544</v>
      </c>
      <c r="H69" s="81">
        <f>H68*(1+IF($B69&lt;=Inputs!$Q$88,Inputs!$L$87,0)+Inputs!$L$86)</f>
        <v>255.91034277693885</v>
      </c>
      <c r="I69" s="81">
        <f>I68*(1+IF($B69&lt;=Inputs!$Q$88,Inputs!$L$87,0)+Inputs!$L$86)</f>
        <v>255.91034277693885</v>
      </c>
      <c r="J69" s="81">
        <f>J68*(1+IF($B69&lt;=Inputs!$Q$88,Inputs!$L$87,0)+Inputs!$L$86)</f>
        <v>380.40726629004433</v>
      </c>
      <c r="K69" s="81">
        <f>K68*(1+IF($B69&lt;=Inputs!$Q$88,Inputs!$L$87,0)+Inputs!$L$86)</f>
        <v>380.40726629004433</v>
      </c>
      <c r="L69" s="81"/>
      <c r="M69" s="81">
        <f>M68*(1+Inputs!$L$84)</f>
        <v>207.22397890111537</v>
      </c>
      <c r="N69" s="81">
        <f>N68*(1+Inputs!$L$84)</f>
        <v>0</v>
      </c>
      <c r="O69" s="81">
        <f>O68*(1+Inputs!$L$84)</f>
        <v>0</v>
      </c>
      <c r="P69" s="81">
        <f>P68*(1+Inputs!$L$84)</f>
        <v>0</v>
      </c>
      <c r="Q69" s="81">
        <f>Q68*(1+Inputs!$L$84)</f>
        <v>0</v>
      </c>
      <c r="R69" s="81">
        <f>R68*(1+Inputs!$L$84)</f>
        <v>0</v>
      </c>
      <c r="S69" s="81">
        <f>S68*(1+Inputs!$L$84)</f>
        <v>0</v>
      </c>
      <c r="T69" s="81"/>
      <c r="U69" s="81">
        <f>E69*Inputs!$E$84</f>
        <v>124.49692351310546</v>
      </c>
      <c r="V69" s="81">
        <f>F69*Inputs!$E$84</f>
        <v>186.74538526965816</v>
      </c>
      <c r="W69" s="81">
        <f>G69*Inputs!$E$84</f>
        <v>186.74538526965816</v>
      </c>
      <c r="X69" s="81">
        <f>H69*Inputs!$E$84</f>
        <v>383.86551416540829</v>
      </c>
      <c r="Y69" s="81">
        <f>I69*Inputs!$E$84</f>
        <v>383.86551416540829</v>
      </c>
      <c r="Z69" s="81">
        <f>J69*Inputs!$E$84</f>
        <v>570.61089943506647</v>
      </c>
      <c r="AA69" s="81">
        <f>K69*Inputs!$E$84</f>
        <v>570.61089943506647</v>
      </c>
      <c r="AB69" s="6"/>
      <c r="AC69" s="81">
        <f>E69*Inputs!$E$85</f>
        <v>2489.9384702621091</v>
      </c>
      <c r="AD69" s="81">
        <f>F69*Inputs!$E$85</f>
        <v>3734.9077053931633</v>
      </c>
      <c r="AE69" s="81">
        <f>G69*Inputs!$E$85</f>
        <v>3734.9077053931633</v>
      </c>
      <c r="AF69" s="81">
        <f>H69*Inputs!$E$85</f>
        <v>7677.3102833081657</v>
      </c>
      <c r="AG69" s="81">
        <f>I69*Inputs!$E$85</f>
        <v>7677.3102833081657</v>
      </c>
      <c r="AH69" s="81">
        <f>J69*Inputs!$E$85</f>
        <v>11412.21798870133</v>
      </c>
      <c r="AI69" s="81">
        <f>K69*Inputs!$E$85</f>
        <v>11412.21798870133</v>
      </c>
    </row>
    <row r="70" spans="2:35" x14ac:dyDescent="0.3">
      <c r="B70" s="85">
        <f t="shared" si="1"/>
        <v>50860</v>
      </c>
      <c r="C70" s="3"/>
      <c r="D70" s="1"/>
      <c r="E70" s="81">
        <f>E69*(1+IF($B70&lt;=Inputs!$Q$88,Inputs!$L$87,0)+Inputs!$L$86)</f>
        <v>84.544772368436441</v>
      </c>
      <c r="F70" s="81">
        <f>F69*(1+IF($B70&lt;=Inputs!$Q$88,Inputs!$L$87,0)+Inputs!$L$86)</f>
        <v>126.81715855265466</v>
      </c>
      <c r="G70" s="81">
        <f>G69*(1+IF($B70&lt;=Inputs!$Q$88,Inputs!$L$87,0)+Inputs!$L$86)</f>
        <v>126.81715855265466</v>
      </c>
      <c r="H70" s="81">
        <f>H69*(1+IF($B70&lt;=Inputs!$Q$88,Inputs!$L$87,0)+Inputs!$L$86)</f>
        <v>260.67971480267892</v>
      </c>
      <c r="I70" s="81">
        <f>I69*(1+IF($B70&lt;=Inputs!$Q$88,Inputs!$L$87,0)+Inputs!$L$86)</f>
        <v>260.67971480267892</v>
      </c>
      <c r="J70" s="81">
        <f>J69*(1+IF($B70&lt;=Inputs!$Q$88,Inputs!$L$87,0)+Inputs!$L$86)</f>
        <v>387.49687335533361</v>
      </c>
      <c r="K70" s="81">
        <f>K69*(1+IF($B70&lt;=Inputs!$Q$88,Inputs!$L$87,0)+Inputs!$L$86)</f>
        <v>387.49687335533361</v>
      </c>
      <c r="L70" s="81"/>
      <c r="M70" s="81">
        <f>M69*(1+Inputs!$L$84)</f>
        <v>216.87900336504447</v>
      </c>
      <c r="N70" s="81">
        <f>N69*(1+Inputs!$L$84)</f>
        <v>0</v>
      </c>
      <c r="O70" s="81">
        <f>O69*(1+Inputs!$L$84)</f>
        <v>0</v>
      </c>
      <c r="P70" s="81">
        <f>P69*(1+Inputs!$L$84)</f>
        <v>0</v>
      </c>
      <c r="Q70" s="81">
        <f>Q69*(1+Inputs!$L$84)</f>
        <v>0</v>
      </c>
      <c r="R70" s="81">
        <f>R69*(1+Inputs!$L$84)</f>
        <v>0</v>
      </c>
      <c r="S70" s="81">
        <f>S69*(1+Inputs!$L$84)</f>
        <v>0</v>
      </c>
      <c r="T70" s="81"/>
      <c r="U70" s="81">
        <f>E70*Inputs!$E$84</f>
        <v>126.81715855265466</v>
      </c>
      <c r="V70" s="81">
        <f>F70*Inputs!$E$84</f>
        <v>190.22573782898201</v>
      </c>
      <c r="W70" s="81">
        <f>G70*Inputs!$E$84</f>
        <v>190.22573782898201</v>
      </c>
      <c r="X70" s="81">
        <f>H70*Inputs!$E$84</f>
        <v>391.01957220401835</v>
      </c>
      <c r="Y70" s="81">
        <f>I70*Inputs!$E$84</f>
        <v>391.01957220401835</v>
      </c>
      <c r="Z70" s="81">
        <f>J70*Inputs!$E$84</f>
        <v>581.24531003300035</v>
      </c>
      <c r="AA70" s="81">
        <f>K70*Inputs!$E$84</f>
        <v>581.24531003300035</v>
      </c>
      <c r="AB70" s="6"/>
      <c r="AC70" s="81">
        <f>E70*Inputs!$E$85</f>
        <v>2536.3431710530931</v>
      </c>
      <c r="AD70" s="81">
        <f>F70*Inputs!$E$85</f>
        <v>3804.5147565796397</v>
      </c>
      <c r="AE70" s="81">
        <f>G70*Inputs!$E$85</f>
        <v>3804.5147565796397</v>
      </c>
      <c r="AF70" s="81">
        <f>H70*Inputs!$E$85</f>
        <v>7820.3914440803674</v>
      </c>
      <c r="AG70" s="81">
        <f>I70*Inputs!$E$85</f>
        <v>7820.3914440803674</v>
      </c>
      <c r="AH70" s="81">
        <f>J70*Inputs!$E$85</f>
        <v>11624.906200660009</v>
      </c>
      <c r="AI70" s="81">
        <f>K70*Inputs!$E$85</f>
        <v>11624.906200660009</v>
      </c>
    </row>
    <row r="71" spans="2:35" x14ac:dyDescent="0.3">
      <c r="B71" s="85">
        <f t="shared" si="1"/>
        <v>51226</v>
      </c>
      <c r="C71" s="3"/>
      <c r="D71" s="1"/>
      <c r="E71" s="81">
        <f>E70*(1+IF($B71&lt;=Inputs!$Q$88,Inputs!$L$87,0)+Inputs!$L$86)</f>
        <v>86.12042369960615</v>
      </c>
      <c r="F71" s="81">
        <f>F70*(1+IF($B71&lt;=Inputs!$Q$88,Inputs!$L$87,0)+Inputs!$L$86)</f>
        <v>129.18063554940923</v>
      </c>
      <c r="G71" s="81">
        <f>G70*(1+IF($B71&lt;=Inputs!$Q$88,Inputs!$L$87,0)+Inputs!$L$86)</f>
        <v>129.18063554940923</v>
      </c>
      <c r="H71" s="81">
        <f>H70*(1+IF($B71&lt;=Inputs!$Q$88,Inputs!$L$87,0)+Inputs!$L$86)</f>
        <v>265.53797307378551</v>
      </c>
      <c r="I71" s="81">
        <f>I70*(1+IF($B71&lt;=Inputs!$Q$88,Inputs!$L$87,0)+Inputs!$L$86)</f>
        <v>265.53797307378551</v>
      </c>
      <c r="J71" s="81">
        <f>J70*(1+IF($B71&lt;=Inputs!$Q$88,Inputs!$L$87,0)+Inputs!$L$86)</f>
        <v>394.71860862319477</v>
      </c>
      <c r="K71" s="81">
        <f>K70*(1+IF($B71&lt;=Inputs!$Q$88,Inputs!$L$87,0)+Inputs!$L$86)</f>
        <v>394.71860862319477</v>
      </c>
      <c r="L71" s="81"/>
      <c r="M71" s="81">
        <f>M70*(1+Inputs!$L$84)</f>
        <v>226.98387681794384</v>
      </c>
      <c r="N71" s="81">
        <f>N70*(1+Inputs!$L$84)</f>
        <v>0</v>
      </c>
      <c r="O71" s="81">
        <f>O70*(1+Inputs!$L$84)</f>
        <v>0</v>
      </c>
      <c r="P71" s="81">
        <f>P70*(1+Inputs!$L$84)</f>
        <v>0</v>
      </c>
      <c r="Q71" s="81">
        <f>Q70*(1+Inputs!$L$84)</f>
        <v>0</v>
      </c>
      <c r="R71" s="81">
        <f>R70*(1+Inputs!$L$84)</f>
        <v>0</v>
      </c>
      <c r="S71" s="81">
        <f>S70*(1+Inputs!$L$84)</f>
        <v>0</v>
      </c>
      <c r="T71" s="81"/>
      <c r="U71" s="81">
        <f>E71*Inputs!$E$84</f>
        <v>129.18063554940923</v>
      </c>
      <c r="V71" s="81">
        <f>F71*Inputs!$E$84</f>
        <v>193.77095332411386</v>
      </c>
      <c r="W71" s="81">
        <f>G71*Inputs!$E$84</f>
        <v>193.77095332411386</v>
      </c>
      <c r="X71" s="81">
        <f>H71*Inputs!$E$84</f>
        <v>398.30695961067829</v>
      </c>
      <c r="Y71" s="81">
        <f>I71*Inputs!$E$84</f>
        <v>398.30695961067829</v>
      </c>
      <c r="Z71" s="81">
        <f>J71*Inputs!$E$84</f>
        <v>592.07791293479215</v>
      </c>
      <c r="AA71" s="81">
        <f>K71*Inputs!$E$84</f>
        <v>592.07791293479215</v>
      </c>
      <c r="AB71" s="6"/>
      <c r="AC71" s="81">
        <f>E71*Inputs!$E$85</f>
        <v>2583.6127109881845</v>
      </c>
      <c r="AD71" s="81">
        <f>F71*Inputs!$E$85</f>
        <v>3875.4190664822768</v>
      </c>
      <c r="AE71" s="81">
        <f>G71*Inputs!$E$85</f>
        <v>3875.4190664822768</v>
      </c>
      <c r="AF71" s="81">
        <f>H71*Inputs!$E$85</f>
        <v>7966.1391922135654</v>
      </c>
      <c r="AG71" s="81">
        <f>I71*Inputs!$E$85</f>
        <v>7966.1391922135654</v>
      </c>
      <c r="AH71" s="81">
        <f>J71*Inputs!$E$85</f>
        <v>11841.558258695843</v>
      </c>
      <c r="AI71" s="81">
        <f>K71*Inputs!$E$85</f>
        <v>11841.558258695843</v>
      </c>
    </row>
    <row r="72" spans="2:35" x14ac:dyDescent="0.3">
      <c r="B72" s="85">
        <f t="shared" si="1"/>
        <v>51591</v>
      </c>
      <c r="C72" s="3"/>
      <c r="D72" s="1"/>
      <c r="E72" s="81">
        <f>E71*(1+IF($B72&lt;=Inputs!$Q$88,Inputs!$L$87,0)+Inputs!$L$86)</f>
        <v>87.725440265879911</v>
      </c>
      <c r="F72" s="81">
        <f>F71*(1+IF($B72&lt;=Inputs!$Q$88,Inputs!$L$87,0)+Inputs!$L$86)</f>
        <v>131.58816039881987</v>
      </c>
      <c r="G72" s="81">
        <f>G71*(1+IF($B72&lt;=Inputs!$Q$88,Inputs!$L$87,0)+Inputs!$L$86)</f>
        <v>131.58816039881987</v>
      </c>
      <c r="H72" s="81">
        <f>H71*(1+IF($B72&lt;=Inputs!$Q$88,Inputs!$L$87,0)+Inputs!$L$86)</f>
        <v>270.4867741531296</v>
      </c>
      <c r="I72" s="81">
        <f>I71*(1+IF($B72&lt;=Inputs!$Q$88,Inputs!$L$87,0)+Inputs!$L$86)</f>
        <v>270.4867741531296</v>
      </c>
      <c r="J72" s="81">
        <f>J71*(1+IF($B72&lt;=Inputs!$Q$88,Inputs!$L$87,0)+Inputs!$L$86)</f>
        <v>402.07493455194947</v>
      </c>
      <c r="K72" s="81">
        <f>K71*(1+IF($B72&lt;=Inputs!$Q$88,Inputs!$L$87,0)+Inputs!$L$86)</f>
        <v>402.07493455194947</v>
      </c>
      <c r="L72" s="81"/>
      <c r="M72" s="81">
        <f>M71*(1+Inputs!$L$84)</f>
        <v>237.55955872124559</v>
      </c>
      <c r="N72" s="81">
        <f>N71*(1+Inputs!$L$84)</f>
        <v>0</v>
      </c>
      <c r="O72" s="81">
        <f>O71*(1+Inputs!$L$84)</f>
        <v>0</v>
      </c>
      <c r="P72" s="81">
        <f>P71*(1+Inputs!$L$84)</f>
        <v>0</v>
      </c>
      <c r="Q72" s="81">
        <f>Q71*(1+Inputs!$L$84)</f>
        <v>0</v>
      </c>
      <c r="R72" s="81">
        <f>R71*(1+Inputs!$L$84)</f>
        <v>0</v>
      </c>
      <c r="S72" s="81">
        <f>S71*(1+Inputs!$L$84)</f>
        <v>0</v>
      </c>
      <c r="T72" s="81"/>
      <c r="U72" s="81">
        <f>E72*Inputs!$E$84</f>
        <v>131.58816039881987</v>
      </c>
      <c r="V72" s="81">
        <f>F72*Inputs!$E$84</f>
        <v>197.3822405982298</v>
      </c>
      <c r="W72" s="81">
        <f>G72*Inputs!$E$84</f>
        <v>197.3822405982298</v>
      </c>
      <c r="X72" s="81">
        <f>H72*Inputs!$E$84</f>
        <v>405.73016122969443</v>
      </c>
      <c r="Y72" s="81">
        <f>I72*Inputs!$E$84</f>
        <v>405.73016122969443</v>
      </c>
      <c r="Z72" s="81">
        <f>J72*Inputs!$E$84</f>
        <v>603.11240182792426</v>
      </c>
      <c r="AA72" s="81">
        <f>K72*Inputs!$E$84</f>
        <v>603.11240182792426</v>
      </c>
      <c r="AB72" s="6"/>
      <c r="AC72" s="81">
        <f>E72*Inputs!$E$85</f>
        <v>2631.7632079763971</v>
      </c>
      <c r="AD72" s="81">
        <f>F72*Inputs!$E$85</f>
        <v>3947.6448119645961</v>
      </c>
      <c r="AE72" s="81">
        <f>G72*Inputs!$E$85</f>
        <v>3947.6448119645961</v>
      </c>
      <c r="AF72" s="81">
        <f>H72*Inputs!$E$85</f>
        <v>8114.6032245938877</v>
      </c>
      <c r="AG72" s="81">
        <f>I72*Inputs!$E$85</f>
        <v>8114.6032245938877</v>
      </c>
      <c r="AH72" s="81">
        <f>J72*Inputs!$E$85</f>
        <v>12062.248036558483</v>
      </c>
      <c r="AI72" s="81">
        <f>K72*Inputs!$E$85</f>
        <v>12062.248036558483</v>
      </c>
    </row>
    <row r="74" spans="2:35" s="18" customFormat="1" x14ac:dyDescent="0.3">
      <c r="B74" s="17" t="s">
        <v>326</v>
      </c>
      <c r="C74" s="17"/>
      <c r="E74" s="17"/>
      <c r="F74" s="17"/>
    </row>
    <row r="75" spans="2:35" x14ac:dyDescent="0.3">
      <c r="B75" s="1"/>
      <c r="C75" s="1"/>
      <c r="D75" s="1"/>
      <c r="E75" s="301" t="s">
        <v>89</v>
      </c>
      <c r="F75" s="301"/>
      <c r="G75" s="301"/>
      <c r="H75" s="301"/>
      <c r="I75" s="301"/>
      <c r="J75" s="301"/>
      <c r="K75" s="301"/>
      <c r="L75" s="1"/>
      <c r="M75" s="301" t="s">
        <v>64</v>
      </c>
      <c r="N75" s="301"/>
      <c r="O75" s="301"/>
      <c r="P75" s="301"/>
      <c r="Q75" s="301"/>
      <c r="R75" s="301"/>
      <c r="S75" s="301"/>
      <c r="T75" s="1"/>
      <c r="U75" s="301" t="s">
        <v>65</v>
      </c>
      <c r="V75" s="301"/>
      <c r="W75" s="301"/>
      <c r="X75" s="301"/>
      <c r="Y75" s="301"/>
      <c r="Z75" s="301"/>
      <c r="AA75" s="301"/>
      <c r="AB75" s="1"/>
      <c r="AC75" s="301" t="s">
        <v>66</v>
      </c>
      <c r="AD75" s="301"/>
      <c r="AE75" s="301"/>
      <c r="AF75" s="301"/>
      <c r="AG75" s="301"/>
      <c r="AH75" s="301"/>
      <c r="AI75" s="301"/>
    </row>
    <row r="76" spans="2:35" x14ac:dyDescent="0.3">
      <c r="B76" s="4" t="s">
        <v>2</v>
      </c>
      <c r="C76" s="4"/>
      <c r="D76" s="3"/>
      <c r="E76" s="3" t="s">
        <v>70</v>
      </c>
      <c r="F76" s="3" t="s">
        <v>69</v>
      </c>
      <c r="G76" s="3" t="s">
        <v>61</v>
      </c>
      <c r="H76" s="3" t="s">
        <v>68</v>
      </c>
      <c r="I76" s="3" t="s">
        <v>71</v>
      </c>
      <c r="J76" s="3" t="s">
        <v>72</v>
      </c>
      <c r="K76" s="3" t="s">
        <v>62</v>
      </c>
      <c r="L76" s="3"/>
      <c r="M76" s="3" t="s">
        <v>70</v>
      </c>
      <c r="N76" s="3" t="s">
        <v>69</v>
      </c>
      <c r="O76" s="3" t="s">
        <v>61</v>
      </c>
      <c r="P76" s="3" t="s">
        <v>68</v>
      </c>
      <c r="Q76" s="3" t="s">
        <v>71</v>
      </c>
      <c r="R76" s="3" t="s">
        <v>72</v>
      </c>
      <c r="S76" s="3" t="s">
        <v>62</v>
      </c>
      <c r="T76" s="3"/>
      <c r="U76" s="3" t="s">
        <v>70</v>
      </c>
      <c r="V76" s="3" t="s">
        <v>69</v>
      </c>
      <c r="W76" s="3" t="s">
        <v>61</v>
      </c>
      <c r="X76" s="3" t="s">
        <v>68</v>
      </c>
      <c r="Y76" s="3" t="s">
        <v>71</v>
      </c>
      <c r="Z76" s="3" t="s">
        <v>72</v>
      </c>
      <c r="AA76" s="3" t="s">
        <v>62</v>
      </c>
      <c r="AB76" s="3"/>
      <c r="AC76" s="3" t="s">
        <v>70</v>
      </c>
      <c r="AD76" s="3" t="s">
        <v>69</v>
      </c>
      <c r="AE76" s="3" t="s">
        <v>61</v>
      </c>
      <c r="AF76" s="3" t="s">
        <v>68</v>
      </c>
      <c r="AG76" s="3" t="s">
        <v>71</v>
      </c>
      <c r="AH76" s="3" t="s">
        <v>72</v>
      </c>
      <c r="AI76" s="3" t="s">
        <v>62</v>
      </c>
    </row>
    <row r="77" spans="2:35" hidden="1" x14ac:dyDescent="0.3">
      <c r="B77" s="84">
        <v>40268</v>
      </c>
      <c r="C77" s="3"/>
      <c r="D77" s="9"/>
      <c r="E77" s="81">
        <v>0</v>
      </c>
      <c r="F77" s="81">
        <v>0</v>
      </c>
      <c r="G77" s="81">
        <v>0</v>
      </c>
      <c r="H77" s="81">
        <v>0</v>
      </c>
      <c r="I77" s="81">
        <v>0</v>
      </c>
      <c r="J77" s="81">
        <v>0</v>
      </c>
      <c r="K77" s="81">
        <v>0</v>
      </c>
      <c r="L77" s="81"/>
      <c r="M77" s="81">
        <v>0</v>
      </c>
      <c r="N77" s="81">
        <v>0</v>
      </c>
      <c r="O77" s="81">
        <v>0</v>
      </c>
      <c r="P77" s="81">
        <v>0</v>
      </c>
      <c r="Q77" s="81">
        <v>0</v>
      </c>
      <c r="R77" s="81">
        <v>0</v>
      </c>
      <c r="S77" s="81">
        <v>0</v>
      </c>
      <c r="T77" s="81"/>
      <c r="U77" s="81"/>
      <c r="V77" s="81"/>
      <c r="W77" s="81"/>
      <c r="X77" s="81"/>
      <c r="Y77" s="81"/>
      <c r="Z77" s="81"/>
      <c r="AA77" s="81"/>
      <c r="AB77" s="6"/>
      <c r="AC77" s="81"/>
      <c r="AD77" s="81"/>
      <c r="AE77" s="81"/>
      <c r="AF77" s="81"/>
      <c r="AG77" s="81"/>
      <c r="AH77" s="81"/>
      <c r="AI77" s="81"/>
    </row>
    <row r="78" spans="2:35" hidden="1" x14ac:dyDescent="0.3">
      <c r="B78" s="85">
        <f>EOMONTH(B77,12)</f>
        <v>40633</v>
      </c>
      <c r="C78" s="3"/>
      <c r="D78" s="1"/>
      <c r="E78" s="81">
        <v>0</v>
      </c>
      <c r="F78" s="81">
        <v>0</v>
      </c>
      <c r="G78" s="81">
        <v>0</v>
      </c>
      <c r="H78" s="81">
        <v>0</v>
      </c>
      <c r="I78" s="81">
        <v>0</v>
      </c>
      <c r="J78" s="81">
        <v>0</v>
      </c>
      <c r="K78" s="81">
        <v>0</v>
      </c>
      <c r="L78" s="81"/>
      <c r="M78" s="81">
        <v>0</v>
      </c>
      <c r="N78" s="81">
        <v>0</v>
      </c>
      <c r="O78" s="81">
        <v>0</v>
      </c>
      <c r="P78" s="81">
        <v>0</v>
      </c>
      <c r="Q78" s="81">
        <v>0</v>
      </c>
      <c r="R78" s="81">
        <v>0</v>
      </c>
      <c r="S78" s="81">
        <v>0</v>
      </c>
      <c r="T78" s="81"/>
      <c r="U78" s="81"/>
      <c r="V78" s="81"/>
      <c r="W78" s="81"/>
      <c r="X78" s="81"/>
      <c r="Y78" s="81"/>
      <c r="Z78" s="81"/>
      <c r="AA78" s="81"/>
      <c r="AB78" s="6"/>
      <c r="AC78" s="81"/>
      <c r="AD78" s="81"/>
      <c r="AE78" s="81"/>
      <c r="AF78" s="81"/>
      <c r="AG78" s="81"/>
      <c r="AH78" s="81"/>
      <c r="AI78" s="81"/>
    </row>
    <row r="79" spans="2:35" hidden="1" x14ac:dyDescent="0.3">
      <c r="B79" s="85">
        <f t="shared" ref="B79:B108" si="2">EOMONTH(B78,12)</f>
        <v>40999</v>
      </c>
      <c r="C79" s="3"/>
      <c r="D79" s="1"/>
      <c r="E79" s="100">
        <f>Inputs!E79</f>
        <v>35</v>
      </c>
      <c r="F79" s="100">
        <f>Inputs!F79</f>
        <v>52</v>
      </c>
      <c r="G79" s="100">
        <f>Inputs!G79</f>
        <v>52</v>
      </c>
      <c r="H79" s="100">
        <f>Inputs!H79</f>
        <v>105</v>
      </c>
      <c r="I79" s="100">
        <f>Inputs!I79</f>
        <v>105</v>
      </c>
      <c r="J79" s="100">
        <f>Inputs!J79</f>
        <v>158</v>
      </c>
      <c r="K79" s="100">
        <f>Inputs!K79</f>
        <v>158</v>
      </c>
      <c r="L79" s="81"/>
      <c r="M79" s="81">
        <f>Inputs!$E$90</f>
        <v>130</v>
      </c>
      <c r="N79" s="81">
        <v>0</v>
      </c>
      <c r="O79" s="81">
        <v>0</v>
      </c>
      <c r="P79" s="81">
        <v>0</v>
      </c>
      <c r="Q79" s="81">
        <v>0</v>
      </c>
      <c r="R79" s="81">
        <v>0</v>
      </c>
      <c r="S79" s="81">
        <v>0</v>
      </c>
      <c r="T79" s="81"/>
      <c r="U79" s="81">
        <f>MROUND(E79*Inputs!$E$84,Inputs!$L$82)</f>
        <v>55</v>
      </c>
      <c r="V79" s="81">
        <f>MROUND(F79*Inputs!$E$84,Inputs!$L$82)</f>
        <v>80</v>
      </c>
      <c r="W79" s="81">
        <f>MROUND(G79*Inputs!$E$84,Inputs!$L$82)</f>
        <v>80</v>
      </c>
      <c r="X79" s="81">
        <f>MROUND(H79*Inputs!$E$84,Inputs!$L$82)</f>
        <v>160</v>
      </c>
      <c r="Y79" s="81">
        <f>MROUND(I79*Inputs!$E$84,Inputs!$L$82)</f>
        <v>160</v>
      </c>
      <c r="Z79" s="81">
        <f>MROUND(J79*Inputs!$E$84,Inputs!$L$82)</f>
        <v>235</v>
      </c>
      <c r="AA79" s="81">
        <f>MROUND(K79*Inputs!$E$84,Inputs!$L$82)</f>
        <v>235</v>
      </c>
      <c r="AB79" s="6"/>
      <c r="AC79" s="81">
        <f>MROUND(E79*Inputs!$E$85,Inputs!$L$82)</f>
        <v>1050</v>
      </c>
      <c r="AD79" s="81">
        <f>MROUND(F79*Inputs!$E$85,Inputs!$L$82)</f>
        <v>1560</v>
      </c>
      <c r="AE79" s="81">
        <f>MROUND(G79*Inputs!$E$85,Inputs!$L$82)</f>
        <v>1560</v>
      </c>
      <c r="AF79" s="81">
        <f>MROUND(H79*Inputs!$E$85,Inputs!$L$82)</f>
        <v>3150</v>
      </c>
      <c r="AG79" s="81">
        <f>MROUND(I79*Inputs!$E$85,Inputs!$L$82)</f>
        <v>3150</v>
      </c>
      <c r="AH79" s="81">
        <f>MROUND(J79*Inputs!$E$85,Inputs!$L$82)</f>
        <v>4740</v>
      </c>
      <c r="AI79" s="81">
        <f>MROUND(K79*Inputs!$E$85,Inputs!$L$82)</f>
        <v>4740</v>
      </c>
    </row>
    <row r="80" spans="2:35" hidden="1" x14ac:dyDescent="0.3">
      <c r="B80" s="85">
        <f t="shared" si="2"/>
        <v>41364</v>
      </c>
      <c r="C80" s="3"/>
      <c r="D80" s="1"/>
      <c r="E80" s="81">
        <f>MROUND(E8,Inputs!$L$82)</f>
        <v>35</v>
      </c>
      <c r="F80" s="81">
        <f>MROUND(F8,Inputs!$L$82)</f>
        <v>55</v>
      </c>
      <c r="G80" s="81">
        <f>MROUND(G8,Inputs!$L$82)</f>
        <v>55</v>
      </c>
      <c r="H80" s="81">
        <f>MROUND(H8,Inputs!$L$82)</f>
        <v>110</v>
      </c>
      <c r="I80" s="81">
        <f>MROUND(I8,Inputs!$L$82)</f>
        <v>110</v>
      </c>
      <c r="J80" s="81">
        <f>MROUND(J8,Inputs!$L$82)</f>
        <v>165</v>
      </c>
      <c r="K80" s="81">
        <f>MROUND(K8,Inputs!$L$82)</f>
        <v>165</v>
      </c>
      <c r="L80" s="81"/>
      <c r="M80" s="81">
        <f>MROUND(M8,Inputs!$L$83)</f>
        <v>140</v>
      </c>
      <c r="N80" s="81">
        <f>MROUND(N8,Inputs!$L$83)</f>
        <v>0</v>
      </c>
      <c r="O80" s="81">
        <f>MROUND(O8,Inputs!$L$83)</f>
        <v>0</v>
      </c>
      <c r="P80" s="81">
        <f>MROUND(P8,Inputs!$L$83)</f>
        <v>0</v>
      </c>
      <c r="Q80" s="81">
        <f>MROUND(Q8,Inputs!$L$83)</f>
        <v>0</v>
      </c>
      <c r="R80" s="81">
        <f>MROUND(R8,Inputs!$L$83)</f>
        <v>0</v>
      </c>
      <c r="S80" s="81">
        <f>MROUND(S8,Inputs!$L$83)</f>
        <v>0</v>
      </c>
      <c r="T80" s="81"/>
      <c r="U80" s="81">
        <f>MROUND(U8,Inputs!$L$82)</f>
        <v>55</v>
      </c>
      <c r="V80" s="81">
        <f>MROUND(V8,Inputs!$L$82)</f>
        <v>80</v>
      </c>
      <c r="W80" s="81">
        <f>MROUND(W8,Inputs!$L$82)</f>
        <v>80</v>
      </c>
      <c r="X80" s="81">
        <f>MROUND(X8,Inputs!$L$82)</f>
        <v>165</v>
      </c>
      <c r="Y80" s="81">
        <f>MROUND(Y8,Inputs!$L$82)</f>
        <v>165</v>
      </c>
      <c r="Z80" s="81">
        <f>MROUND(Z8,Inputs!$L$82)</f>
        <v>250</v>
      </c>
      <c r="AA80" s="81">
        <f>MROUND(AA8,Inputs!$L$82)</f>
        <v>250</v>
      </c>
      <c r="AB80" s="6"/>
      <c r="AC80" s="81">
        <f>MROUND(AC8,Inputs!$L$82)</f>
        <v>1100</v>
      </c>
      <c r="AD80" s="81">
        <f>MROUND(AD8,Inputs!$L$82)</f>
        <v>1635</v>
      </c>
      <c r="AE80" s="81">
        <f>MROUND(AE8,Inputs!$L$82)</f>
        <v>1635</v>
      </c>
      <c r="AF80" s="81">
        <f>MROUND(AF8,Inputs!$L$82)</f>
        <v>3305</v>
      </c>
      <c r="AG80" s="81">
        <f>MROUND(AG8,Inputs!$L$82)</f>
        <v>3305</v>
      </c>
      <c r="AH80" s="81">
        <f>MROUND(AH8,Inputs!$L$82)</f>
        <v>4970</v>
      </c>
      <c r="AI80" s="81">
        <f>MROUND(AI8,Inputs!$L$82)</f>
        <v>4970</v>
      </c>
    </row>
    <row r="81" spans="2:35" hidden="1" x14ac:dyDescent="0.3">
      <c r="B81" s="85">
        <f t="shared" si="2"/>
        <v>41729</v>
      </c>
      <c r="C81" s="3"/>
      <c r="D81" s="1"/>
      <c r="E81" s="81">
        <f>MROUND(E9,Inputs!$L$82)</f>
        <v>40</v>
      </c>
      <c r="F81" s="81">
        <f>MROUND(F9,Inputs!$L$82)</f>
        <v>55</v>
      </c>
      <c r="G81" s="81">
        <f>MROUND(G9,Inputs!$L$82)</f>
        <v>55</v>
      </c>
      <c r="H81" s="81">
        <f>MROUND(H9,Inputs!$L$82)</f>
        <v>115</v>
      </c>
      <c r="I81" s="81">
        <f>MROUND(I9,Inputs!$L$82)</f>
        <v>115</v>
      </c>
      <c r="J81" s="81">
        <f>MROUND(J9,Inputs!$L$82)</f>
        <v>175</v>
      </c>
      <c r="K81" s="81">
        <f>MROUND(K9,Inputs!$L$82)</f>
        <v>175</v>
      </c>
      <c r="L81" s="81"/>
      <c r="M81" s="81">
        <f>MROUND(M9,Inputs!$L$83)</f>
        <v>140</v>
      </c>
      <c r="N81" s="81">
        <f>MROUND(N9,Inputs!$L$83)</f>
        <v>0</v>
      </c>
      <c r="O81" s="81">
        <f>MROUND(O9,Inputs!$L$83)</f>
        <v>0</v>
      </c>
      <c r="P81" s="81">
        <f>MROUND(P9,Inputs!$L$83)</f>
        <v>0</v>
      </c>
      <c r="Q81" s="81">
        <f>MROUND(Q9,Inputs!$L$83)</f>
        <v>0</v>
      </c>
      <c r="R81" s="81">
        <f>MROUND(R9,Inputs!$L$83)</f>
        <v>0</v>
      </c>
      <c r="S81" s="81">
        <f>MROUND(S9,Inputs!$L$83)</f>
        <v>0</v>
      </c>
      <c r="T81" s="81"/>
      <c r="U81" s="81">
        <f>MROUND(U9,Inputs!$L$82)</f>
        <v>60</v>
      </c>
      <c r="V81" s="81">
        <f>MROUND(V9,Inputs!$L$82)</f>
        <v>85</v>
      </c>
      <c r="W81" s="81">
        <f>MROUND(W9,Inputs!$L$82)</f>
        <v>85</v>
      </c>
      <c r="X81" s="81">
        <f>MROUND(X9,Inputs!$L$82)</f>
        <v>175</v>
      </c>
      <c r="Y81" s="81">
        <f>MROUND(Y9,Inputs!$L$82)</f>
        <v>175</v>
      </c>
      <c r="Z81" s="81">
        <f>MROUND(Z9,Inputs!$L$82)</f>
        <v>260</v>
      </c>
      <c r="AA81" s="81">
        <f>MROUND(AA9,Inputs!$L$82)</f>
        <v>260</v>
      </c>
      <c r="AB81" s="6"/>
      <c r="AC81" s="81">
        <f>MROUND(AC9,Inputs!$L$82)</f>
        <v>1155</v>
      </c>
      <c r="AD81" s="81">
        <f>MROUND(AD9,Inputs!$L$82)</f>
        <v>1715</v>
      </c>
      <c r="AE81" s="81">
        <f>MROUND(AE9,Inputs!$L$82)</f>
        <v>1715</v>
      </c>
      <c r="AF81" s="81">
        <f>MROUND(AF9,Inputs!$L$82)</f>
        <v>3465</v>
      </c>
      <c r="AG81" s="81">
        <f>MROUND(AG9,Inputs!$L$82)</f>
        <v>3465</v>
      </c>
      <c r="AH81" s="81">
        <f>MROUND(AH9,Inputs!$L$82)</f>
        <v>5210</v>
      </c>
      <c r="AI81" s="81">
        <f>MROUND(AI9,Inputs!$L$82)</f>
        <v>5210</v>
      </c>
    </row>
    <row r="82" spans="2:35" hidden="1" x14ac:dyDescent="0.3">
      <c r="B82" s="85">
        <f t="shared" si="2"/>
        <v>42094</v>
      </c>
      <c r="C82" s="3"/>
      <c r="D82" s="1"/>
      <c r="E82" s="81">
        <f>MROUND(E10,Inputs!$L$82)</f>
        <v>40</v>
      </c>
      <c r="F82" s="81">
        <f>MROUND(F10,Inputs!$L$82)</f>
        <v>60</v>
      </c>
      <c r="G82" s="81">
        <f>MROUND(G10,Inputs!$L$82)</f>
        <v>60</v>
      </c>
      <c r="H82" s="81">
        <f>MROUND(H10,Inputs!$L$82)</f>
        <v>120</v>
      </c>
      <c r="I82" s="81">
        <f>MROUND(I10,Inputs!$L$82)</f>
        <v>120</v>
      </c>
      <c r="J82" s="81">
        <f>MROUND(J10,Inputs!$L$82)</f>
        <v>180</v>
      </c>
      <c r="K82" s="81">
        <f>MROUND(K10,Inputs!$L$82)</f>
        <v>180</v>
      </c>
      <c r="L82" s="81"/>
      <c r="M82" s="81">
        <f>MROUND(M10,Inputs!$L$83)</f>
        <v>150</v>
      </c>
      <c r="N82" s="81">
        <f>MROUND(N10,Inputs!$L$83)</f>
        <v>0</v>
      </c>
      <c r="O82" s="81">
        <f>MROUND(O10,Inputs!$L$83)</f>
        <v>0</v>
      </c>
      <c r="P82" s="81">
        <f>MROUND(P10,Inputs!$L$83)</f>
        <v>0</v>
      </c>
      <c r="Q82" s="81">
        <f>MROUND(Q10,Inputs!$L$83)</f>
        <v>0</v>
      </c>
      <c r="R82" s="81">
        <f>MROUND(R10,Inputs!$L$83)</f>
        <v>0</v>
      </c>
      <c r="S82" s="81">
        <f>MROUND(S10,Inputs!$L$83)</f>
        <v>0</v>
      </c>
      <c r="T82" s="81"/>
      <c r="U82" s="81">
        <f>MROUND(U10,Inputs!$L$82)</f>
        <v>60</v>
      </c>
      <c r="V82" s="81">
        <f>MROUND(V10,Inputs!$L$82)</f>
        <v>90</v>
      </c>
      <c r="W82" s="81">
        <f>MROUND(W10,Inputs!$L$82)</f>
        <v>90</v>
      </c>
      <c r="X82" s="81">
        <f>MROUND(X10,Inputs!$L$82)</f>
        <v>180</v>
      </c>
      <c r="Y82" s="81">
        <f>MROUND(Y10,Inputs!$L$82)</f>
        <v>180</v>
      </c>
      <c r="Z82" s="81">
        <f>MROUND(Z10,Inputs!$L$82)</f>
        <v>275</v>
      </c>
      <c r="AA82" s="81">
        <f>MROUND(AA10,Inputs!$L$82)</f>
        <v>275</v>
      </c>
      <c r="AB82" s="6"/>
      <c r="AC82" s="81">
        <f>MROUND(AC10,Inputs!$L$82)</f>
        <v>1210</v>
      </c>
      <c r="AD82" s="81">
        <f>MROUND(AD10,Inputs!$L$82)</f>
        <v>1800</v>
      </c>
      <c r="AE82" s="81">
        <f>MROUND(AE10,Inputs!$L$82)</f>
        <v>1800</v>
      </c>
      <c r="AF82" s="81">
        <f>MROUND(AF10,Inputs!$L$82)</f>
        <v>3630</v>
      </c>
      <c r="AG82" s="81">
        <f>MROUND(AG10,Inputs!$L$82)</f>
        <v>3630</v>
      </c>
      <c r="AH82" s="81">
        <f>MROUND(AH10,Inputs!$L$82)</f>
        <v>5465</v>
      </c>
      <c r="AI82" s="81">
        <f>MROUND(AI10,Inputs!$L$82)</f>
        <v>5465</v>
      </c>
    </row>
    <row r="83" spans="2:35" hidden="1" x14ac:dyDescent="0.3">
      <c r="B83" s="85">
        <f t="shared" si="2"/>
        <v>42460</v>
      </c>
      <c r="C83" s="3"/>
      <c r="D83" s="1"/>
      <c r="E83" s="81">
        <f>MROUND(E11,Inputs!$L$82)</f>
        <v>40</v>
      </c>
      <c r="F83" s="81">
        <f>MROUND(F11,Inputs!$L$82)</f>
        <v>65</v>
      </c>
      <c r="G83" s="81">
        <f>MROUND(G11,Inputs!$L$82)</f>
        <v>65</v>
      </c>
      <c r="H83" s="81">
        <f>MROUND(H11,Inputs!$L$82)</f>
        <v>125</v>
      </c>
      <c r="I83" s="81">
        <f>MROUND(I11,Inputs!$L$82)</f>
        <v>125</v>
      </c>
      <c r="J83" s="81">
        <f>MROUND(J11,Inputs!$L$82)</f>
        <v>190</v>
      </c>
      <c r="K83" s="81">
        <f>MROUND(K11,Inputs!$L$82)</f>
        <v>190</v>
      </c>
      <c r="L83" s="81"/>
      <c r="M83" s="81">
        <f>MROUND(M11,Inputs!$L$83)</f>
        <v>160</v>
      </c>
      <c r="N83" s="81">
        <f>MROUND(N11,Inputs!$L$83)</f>
        <v>0</v>
      </c>
      <c r="O83" s="81">
        <f>MROUND(O11,Inputs!$L$83)</f>
        <v>0</v>
      </c>
      <c r="P83" s="81">
        <f>MROUND(P11,Inputs!$L$83)</f>
        <v>0</v>
      </c>
      <c r="Q83" s="81">
        <f>MROUND(Q11,Inputs!$L$83)</f>
        <v>0</v>
      </c>
      <c r="R83" s="81">
        <f>MROUND(R11,Inputs!$L$83)</f>
        <v>0</v>
      </c>
      <c r="S83" s="81">
        <f>MROUND(S11,Inputs!$L$83)</f>
        <v>0</v>
      </c>
      <c r="T83" s="81"/>
      <c r="U83" s="81">
        <f>MROUND(U11,Inputs!$L$82)</f>
        <v>65</v>
      </c>
      <c r="V83" s="81">
        <f>MROUND(V11,Inputs!$L$82)</f>
        <v>95</v>
      </c>
      <c r="W83" s="81">
        <f>MROUND(W11,Inputs!$L$82)</f>
        <v>95</v>
      </c>
      <c r="X83" s="81">
        <f>MROUND(X11,Inputs!$L$82)</f>
        <v>190</v>
      </c>
      <c r="Y83" s="81">
        <f>MROUND(Y11,Inputs!$L$82)</f>
        <v>190</v>
      </c>
      <c r="Z83" s="81">
        <f>MROUND(Z11,Inputs!$L$82)</f>
        <v>285</v>
      </c>
      <c r="AA83" s="81">
        <f>MROUND(AA11,Inputs!$L$82)</f>
        <v>285</v>
      </c>
      <c r="AB83" s="6"/>
      <c r="AC83" s="81">
        <f>MROUND(AC11,Inputs!$L$82)</f>
        <v>1270</v>
      </c>
      <c r="AD83" s="81">
        <f>MROUND(AD11,Inputs!$L$82)</f>
        <v>1885</v>
      </c>
      <c r="AE83" s="81">
        <f>MROUND(AE11,Inputs!$L$82)</f>
        <v>1885</v>
      </c>
      <c r="AF83" s="81">
        <f>MROUND(AF11,Inputs!$L$82)</f>
        <v>3810</v>
      </c>
      <c r="AG83" s="81">
        <f>MROUND(AG11,Inputs!$L$82)</f>
        <v>3810</v>
      </c>
      <c r="AH83" s="81">
        <f>MROUND(AH11,Inputs!$L$82)</f>
        <v>5730</v>
      </c>
      <c r="AI83" s="81">
        <f>MROUND(AI11,Inputs!$L$82)</f>
        <v>5730</v>
      </c>
    </row>
    <row r="84" spans="2:35" hidden="1" x14ac:dyDescent="0.3">
      <c r="B84" s="85">
        <f t="shared" si="2"/>
        <v>42825</v>
      </c>
      <c r="C84" s="3"/>
      <c r="D84" s="1"/>
      <c r="E84" s="81">
        <f>MROUND(E12,Inputs!$L$82)</f>
        <v>45</v>
      </c>
      <c r="F84" s="81">
        <f>MROUND(F12,Inputs!$L$82)</f>
        <v>65</v>
      </c>
      <c r="G84" s="81">
        <f>MROUND(G12,Inputs!$L$82)</f>
        <v>65</v>
      </c>
      <c r="H84" s="81">
        <f>MROUND(H12,Inputs!$L$82)</f>
        <v>135</v>
      </c>
      <c r="I84" s="81">
        <f>MROUND(I12,Inputs!$L$82)</f>
        <v>135</v>
      </c>
      <c r="J84" s="81">
        <f>MROUND(J12,Inputs!$L$82)</f>
        <v>200</v>
      </c>
      <c r="K84" s="81">
        <f>MROUND(K12,Inputs!$L$82)</f>
        <v>200</v>
      </c>
      <c r="L84" s="81"/>
      <c r="M84" s="81">
        <f>MROUND(M12,Inputs!$L$83)</f>
        <v>160</v>
      </c>
      <c r="N84" s="81">
        <f>MROUND(N12,Inputs!$L$83)</f>
        <v>0</v>
      </c>
      <c r="O84" s="81">
        <f>MROUND(O12,Inputs!$L$83)</f>
        <v>0</v>
      </c>
      <c r="P84" s="81">
        <f>MROUND(P12,Inputs!$L$83)</f>
        <v>0</v>
      </c>
      <c r="Q84" s="81">
        <f>MROUND(Q12,Inputs!$L$83)</f>
        <v>0</v>
      </c>
      <c r="R84" s="81">
        <f>MROUND(R12,Inputs!$L$83)</f>
        <v>0</v>
      </c>
      <c r="S84" s="81">
        <f>MROUND(S12,Inputs!$L$83)</f>
        <v>0</v>
      </c>
      <c r="T84" s="81"/>
      <c r="U84" s="81">
        <f>MROUND(U12,Inputs!$L$82)</f>
        <v>65</v>
      </c>
      <c r="V84" s="81">
        <f>MROUND(V12,Inputs!$L$82)</f>
        <v>100</v>
      </c>
      <c r="W84" s="81">
        <f>MROUND(W12,Inputs!$L$82)</f>
        <v>100</v>
      </c>
      <c r="X84" s="81">
        <f>MROUND(X12,Inputs!$L$82)</f>
        <v>200</v>
      </c>
      <c r="Y84" s="81">
        <f>MROUND(Y12,Inputs!$L$82)</f>
        <v>200</v>
      </c>
      <c r="Z84" s="81">
        <f>MROUND(Z12,Inputs!$L$82)</f>
        <v>300</v>
      </c>
      <c r="AA84" s="81">
        <f>MROUND(AA12,Inputs!$L$82)</f>
        <v>300</v>
      </c>
      <c r="AB84" s="6"/>
      <c r="AC84" s="81">
        <f>MROUND(AC12,Inputs!$L$82)</f>
        <v>1330</v>
      </c>
      <c r="AD84" s="81">
        <f>MROUND(AD12,Inputs!$L$82)</f>
        <v>1980</v>
      </c>
      <c r="AE84" s="81">
        <f>MROUND(AE12,Inputs!$L$82)</f>
        <v>1980</v>
      </c>
      <c r="AF84" s="81">
        <f>MROUND(AF12,Inputs!$L$82)</f>
        <v>3995</v>
      </c>
      <c r="AG84" s="81">
        <f>MROUND(AG12,Inputs!$L$82)</f>
        <v>3995</v>
      </c>
      <c r="AH84" s="81">
        <f>MROUND(AH12,Inputs!$L$82)</f>
        <v>6010</v>
      </c>
      <c r="AI84" s="81">
        <f>MROUND(AI12,Inputs!$L$82)</f>
        <v>6010</v>
      </c>
    </row>
    <row r="85" spans="2:35" hidden="1" x14ac:dyDescent="0.3">
      <c r="B85" s="85">
        <f t="shared" si="2"/>
        <v>43190</v>
      </c>
      <c r="C85" s="3"/>
      <c r="D85" s="1"/>
      <c r="E85" s="81">
        <f>MROUND(E13,Inputs!$L$82)</f>
        <v>45</v>
      </c>
      <c r="F85" s="81">
        <f>MROUND(F13,Inputs!$L$82)</f>
        <v>70</v>
      </c>
      <c r="G85" s="81">
        <f>MROUND(G13,Inputs!$L$82)</f>
        <v>70</v>
      </c>
      <c r="H85" s="81">
        <f>MROUND(H13,Inputs!$L$82)</f>
        <v>140</v>
      </c>
      <c r="I85" s="81">
        <f>MROUND(I13,Inputs!$L$82)</f>
        <v>140</v>
      </c>
      <c r="J85" s="81">
        <f>MROUND(J13,Inputs!$L$82)</f>
        <v>210</v>
      </c>
      <c r="K85" s="81">
        <f>MROUND(K13,Inputs!$L$82)</f>
        <v>210</v>
      </c>
      <c r="L85" s="81"/>
      <c r="M85" s="81">
        <f>MROUND(M13,Inputs!$L$83)</f>
        <v>170</v>
      </c>
      <c r="N85" s="81">
        <f>MROUND(N13,Inputs!$L$83)</f>
        <v>0</v>
      </c>
      <c r="O85" s="81">
        <f>MROUND(O13,Inputs!$L$83)</f>
        <v>0</v>
      </c>
      <c r="P85" s="81">
        <f>MROUND(P13,Inputs!$L$83)</f>
        <v>0</v>
      </c>
      <c r="Q85" s="81">
        <f>MROUND(Q13,Inputs!$L$83)</f>
        <v>0</v>
      </c>
      <c r="R85" s="81">
        <f>MROUND(R13,Inputs!$L$83)</f>
        <v>0</v>
      </c>
      <c r="S85" s="81">
        <f>MROUND(S13,Inputs!$L$83)</f>
        <v>0</v>
      </c>
      <c r="T85" s="81"/>
      <c r="U85" s="81">
        <f>MROUND(U13,Inputs!$L$82)</f>
        <v>70</v>
      </c>
      <c r="V85" s="81">
        <f>MROUND(V13,Inputs!$L$82)</f>
        <v>105</v>
      </c>
      <c r="W85" s="81">
        <f>MROUND(W13,Inputs!$L$82)</f>
        <v>105</v>
      </c>
      <c r="X85" s="81">
        <f>MROUND(X13,Inputs!$L$82)</f>
        <v>210</v>
      </c>
      <c r="Y85" s="81">
        <f>MROUND(Y13,Inputs!$L$82)</f>
        <v>210</v>
      </c>
      <c r="Z85" s="81">
        <f>MROUND(Z13,Inputs!$L$82)</f>
        <v>315</v>
      </c>
      <c r="AA85" s="81">
        <f>MROUND(AA13,Inputs!$L$82)</f>
        <v>315</v>
      </c>
      <c r="AB85" s="6"/>
      <c r="AC85" s="81">
        <f>MROUND(AC13,Inputs!$L$82)</f>
        <v>1395</v>
      </c>
      <c r="AD85" s="81">
        <f>MROUND(AD13,Inputs!$L$82)</f>
        <v>2075</v>
      </c>
      <c r="AE85" s="81">
        <f>MROUND(AE13,Inputs!$L$82)</f>
        <v>2075</v>
      </c>
      <c r="AF85" s="81">
        <f>MROUND(AF13,Inputs!$L$82)</f>
        <v>4190</v>
      </c>
      <c r="AG85" s="81">
        <f>MROUND(AG13,Inputs!$L$82)</f>
        <v>4190</v>
      </c>
      <c r="AH85" s="81">
        <f>MROUND(AH13,Inputs!$L$82)</f>
        <v>6305</v>
      </c>
      <c r="AI85" s="81">
        <f>MROUND(AI13,Inputs!$L$82)</f>
        <v>6305</v>
      </c>
    </row>
    <row r="86" spans="2:35" hidden="1" x14ac:dyDescent="0.3">
      <c r="B86" s="85">
        <f t="shared" si="2"/>
        <v>43555</v>
      </c>
      <c r="C86" s="3"/>
      <c r="D86" s="1"/>
      <c r="E86" s="81">
        <f>MROUND(E14,Inputs!$L$82)</f>
        <v>50</v>
      </c>
      <c r="F86" s="81">
        <f>MROUND(F14,Inputs!$L$82)</f>
        <v>75</v>
      </c>
      <c r="G86" s="81">
        <f>MROUND(G14,Inputs!$L$82)</f>
        <v>75</v>
      </c>
      <c r="H86" s="81">
        <f>MROUND(H14,Inputs!$L$82)</f>
        <v>145</v>
      </c>
      <c r="I86" s="81">
        <f>MROUND(I14,Inputs!$L$82)</f>
        <v>145</v>
      </c>
      <c r="J86" s="81">
        <f>MROUND(J14,Inputs!$L$82)</f>
        <v>220</v>
      </c>
      <c r="K86" s="81">
        <f>MROUND(K14,Inputs!$L$82)</f>
        <v>220</v>
      </c>
      <c r="L86" s="81"/>
      <c r="M86" s="81">
        <f>MROUND(M14,Inputs!$L$83)</f>
        <v>180</v>
      </c>
      <c r="N86" s="81">
        <f>MROUND(N14,Inputs!$L$83)</f>
        <v>0</v>
      </c>
      <c r="O86" s="81">
        <f>MROUND(O14,Inputs!$L$83)</f>
        <v>0</v>
      </c>
      <c r="P86" s="81">
        <f>MROUND(P14,Inputs!$L$83)</f>
        <v>0</v>
      </c>
      <c r="Q86" s="81">
        <f>MROUND(Q14,Inputs!$L$83)</f>
        <v>0</v>
      </c>
      <c r="R86" s="81">
        <f>MROUND(R14,Inputs!$L$83)</f>
        <v>0</v>
      </c>
      <c r="S86" s="81">
        <f>MROUND(S14,Inputs!$L$83)</f>
        <v>0</v>
      </c>
      <c r="T86" s="81"/>
      <c r="U86" s="81">
        <f>MROUND(U14,Inputs!$L$82)</f>
        <v>75</v>
      </c>
      <c r="V86" s="81">
        <f>MROUND(V14,Inputs!$L$82)</f>
        <v>110</v>
      </c>
      <c r="W86" s="81">
        <f>MROUND(W14,Inputs!$L$82)</f>
        <v>110</v>
      </c>
      <c r="X86" s="81">
        <f>MROUND(X14,Inputs!$L$82)</f>
        <v>220</v>
      </c>
      <c r="Y86" s="81">
        <f>MROUND(Y14,Inputs!$L$82)</f>
        <v>220</v>
      </c>
      <c r="Z86" s="81">
        <f>MROUND(Z14,Inputs!$L$82)</f>
        <v>330</v>
      </c>
      <c r="AA86" s="81">
        <f>MROUND(AA14,Inputs!$L$82)</f>
        <v>330</v>
      </c>
      <c r="AB86" s="6"/>
      <c r="AC86" s="81">
        <f>MROUND(AC14,Inputs!$L$82)</f>
        <v>1465</v>
      </c>
      <c r="AD86" s="81">
        <f>MROUND(AD14,Inputs!$L$82)</f>
        <v>2175</v>
      </c>
      <c r="AE86" s="81">
        <f>MROUND(AE14,Inputs!$L$82)</f>
        <v>2175</v>
      </c>
      <c r="AF86" s="81">
        <f>MROUND(AF14,Inputs!$L$82)</f>
        <v>4390</v>
      </c>
      <c r="AG86" s="81">
        <f>MROUND(AG14,Inputs!$L$82)</f>
        <v>4390</v>
      </c>
      <c r="AH86" s="81">
        <f>MROUND(AH14,Inputs!$L$82)</f>
        <v>6610</v>
      </c>
      <c r="AI86" s="81">
        <f>MROUND(AI14,Inputs!$L$82)</f>
        <v>6610</v>
      </c>
    </row>
    <row r="87" spans="2:35" hidden="1" x14ac:dyDescent="0.3">
      <c r="B87" s="85">
        <f t="shared" si="2"/>
        <v>43921</v>
      </c>
      <c r="C87" s="3"/>
      <c r="D87" s="1"/>
      <c r="E87" s="81">
        <f>MROUND(E15,Inputs!$L$82)</f>
        <v>50</v>
      </c>
      <c r="F87" s="81">
        <f>MROUND(F15,Inputs!$L$82)</f>
        <v>75</v>
      </c>
      <c r="G87" s="81">
        <f>MROUND(G15,Inputs!$L$82)</f>
        <v>75</v>
      </c>
      <c r="H87" s="81">
        <f>MROUND(H15,Inputs!$L$82)</f>
        <v>155</v>
      </c>
      <c r="I87" s="81">
        <f>MROUND(I15,Inputs!$L$82)</f>
        <v>155</v>
      </c>
      <c r="J87" s="81">
        <f>MROUND(J15,Inputs!$L$82)</f>
        <v>230</v>
      </c>
      <c r="K87" s="81">
        <f>MROUND(K15,Inputs!$L$82)</f>
        <v>230</v>
      </c>
      <c r="L87" s="81"/>
      <c r="M87" s="81">
        <f>MROUND(M15,Inputs!$L$83)</f>
        <v>190</v>
      </c>
      <c r="N87" s="81">
        <f>MROUND(N15,Inputs!$L$83)</f>
        <v>0</v>
      </c>
      <c r="O87" s="81">
        <f>MROUND(O15,Inputs!$L$83)</f>
        <v>0</v>
      </c>
      <c r="P87" s="81">
        <f>MROUND(P15,Inputs!$L$83)</f>
        <v>0</v>
      </c>
      <c r="Q87" s="81">
        <f>MROUND(Q15,Inputs!$L$83)</f>
        <v>0</v>
      </c>
      <c r="R87" s="81">
        <f>MROUND(R15,Inputs!$L$83)</f>
        <v>0</v>
      </c>
      <c r="S87" s="81">
        <f>MROUND(S15,Inputs!$L$83)</f>
        <v>0</v>
      </c>
      <c r="T87" s="81"/>
      <c r="U87" s="81">
        <f>MROUND(U15,Inputs!$L$82)</f>
        <v>75</v>
      </c>
      <c r="V87" s="81">
        <f>MROUND(V15,Inputs!$L$82)</f>
        <v>115</v>
      </c>
      <c r="W87" s="81">
        <f>MROUND(W15,Inputs!$L$82)</f>
        <v>115</v>
      </c>
      <c r="X87" s="81">
        <f>MROUND(X15,Inputs!$L$82)</f>
        <v>230</v>
      </c>
      <c r="Y87" s="81">
        <f>MROUND(Y15,Inputs!$L$82)</f>
        <v>230</v>
      </c>
      <c r="Z87" s="81">
        <f>MROUND(Z15,Inputs!$L$82)</f>
        <v>345</v>
      </c>
      <c r="AA87" s="81">
        <f>MROUND(AA15,Inputs!$L$82)</f>
        <v>345</v>
      </c>
      <c r="AB87" s="6"/>
      <c r="AC87" s="81">
        <f>MROUND(AC15,Inputs!$L$82)</f>
        <v>1535</v>
      </c>
      <c r="AD87" s="81">
        <f>MROUND(AD15,Inputs!$L$82)</f>
        <v>2280</v>
      </c>
      <c r="AE87" s="81">
        <f>MROUND(AE15,Inputs!$L$82)</f>
        <v>2280</v>
      </c>
      <c r="AF87" s="81">
        <f>MROUND(AF15,Inputs!$L$82)</f>
        <v>4605</v>
      </c>
      <c r="AG87" s="81">
        <f>MROUND(AG15,Inputs!$L$82)</f>
        <v>4605</v>
      </c>
      <c r="AH87" s="81">
        <f>MROUND(AH15,Inputs!$L$82)</f>
        <v>6930</v>
      </c>
      <c r="AI87" s="81">
        <f>MROUND(AI15,Inputs!$L$82)</f>
        <v>6930</v>
      </c>
    </row>
    <row r="88" spans="2:35" hidden="1" x14ac:dyDescent="0.3">
      <c r="B88" s="85">
        <f t="shared" si="2"/>
        <v>44286</v>
      </c>
      <c r="C88" s="3"/>
      <c r="D88" s="1"/>
      <c r="E88" s="81">
        <f>MROUND(E16,Inputs!$L$82)</f>
        <v>55</v>
      </c>
      <c r="F88" s="81">
        <f>MROUND(F16,Inputs!$L$82)</f>
        <v>80</v>
      </c>
      <c r="G88" s="81">
        <f>MROUND(G16,Inputs!$L$82)</f>
        <v>80</v>
      </c>
      <c r="H88" s="81">
        <f>MROUND(H16,Inputs!$L$82)</f>
        <v>160</v>
      </c>
      <c r="I88" s="81">
        <f>MROUND(I16,Inputs!$L$82)</f>
        <v>160</v>
      </c>
      <c r="J88" s="81">
        <f>MROUND(J16,Inputs!$L$82)</f>
        <v>240</v>
      </c>
      <c r="K88" s="81">
        <f>MROUND(K16,Inputs!$L$82)</f>
        <v>240</v>
      </c>
      <c r="L88" s="81"/>
      <c r="M88" s="81">
        <f>MROUND(M16,Inputs!$L$83)</f>
        <v>200</v>
      </c>
      <c r="N88" s="81">
        <f>MROUND(N16,Inputs!$L$83)</f>
        <v>0</v>
      </c>
      <c r="O88" s="81">
        <f>MROUND(O16,Inputs!$L$83)</f>
        <v>0</v>
      </c>
      <c r="P88" s="81">
        <f>MROUND(P16,Inputs!$L$83)</f>
        <v>0</v>
      </c>
      <c r="Q88" s="81">
        <f>MROUND(Q16,Inputs!$L$83)</f>
        <v>0</v>
      </c>
      <c r="R88" s="81">
        <f>MROUND(R16,Inputs!$L$83)</f>
        <v>0</v>
      </c>
      <c r="S88" s="81">
        <f>MROUND(S16,Inputs!$L$83)</f>
        <v>0</v>
      </c>
      <c r="T88" s="81"/>
      <c r="U88" s="81">
        <f>MROUND(U16,Inputs!$L$82)</f>
        <v>80</v>
      </c>
      <c r="V88" s="81">
        <f>MROUND(V16,Inputs!$L$82)</f>
        <v>120</v>
      </c>
      <c r="W88" s="81">
        <f>MROUND(W16,Inputs!$L$82)</f>
        <v>120</v>
      </c>
      <c r="X88" s="81">
        <f>MROUND(X16,Inputs!$L$82)</f>
        <v>240</v>
      </c>
      <c r="Y88" s="81">
        <f>MROUND(Y16,Inputs!$L$82)</f>
        <v>240</v>
      </c>
      <c r="Z88" s="81">
        <f>MROUND(Z16,Inputs!$L$82)</f>
        <v>365</v>
      </c>
      <c r="AA88" s="81">
        <f>MROUND(AA16,Inputs!$L$82)</f>
        <v>365</v>
      </c>
      <c r="AB88" s="6"/>
      <c r="AC88" s="81">
        <f>MROUND(AC16,Inputs!$L$82)</f>
        <v>1610</v>
      </c>
      <c r="AD88" s="81">
        <f>MROUND(AD16,Inputs!$L$82)</f>
        <v>2390</v>
      </c>
      <c r="AE88" s="81">
        <f>MROUND(AE16,Inputs!$L$82)</f>
        <v>2390</v>
      </c>
      <c r="AF88" s="81">
        <f>MROUND(AF16,Inputs!$L$82)</f>
        <v>4830</v>
      </c>
      <c r="AG88" s="81">
        <f>MROUND(AG16,Inputs!$L$82)</f>
        <v>4830</v>
      </c>
      <c r="AH88" s="81">
        <f>MROUND(AH16,Inputs!$L$82)</f>
        <v>7270</v>
      </c>
      <c r="AI88" s="81">
        <f>MROUND(AI16,Inputs!$L$82)</f>
        <v>7270</v>
      </c>
    </row>
    <row r="89" spans="2:35" x14ac:dyDescent="0.3">
      <c r="B89" s="85">
        <f t="shared" si="2"/>
        <v>44651</v>
      </c>
      <c r="C89" s="3"/>
      <c r="D89" s="1"/>
      <c r="E89" s="81">
        <f>MROUND(E17,Inputs!$L$82)</f>
        <v>50</v>
      </c>
      <c r="F89" s="81">
        <f>MROUND(F17,Inputs!$L$82)</f>
        <v>70</v>
      </c>
      <c r="G89" s="81">
        <f>MROUND(G17,Inputs!$L$82)</f>
        <v>70</v>
      </c>
      <c r="H89" s="81">
        <f>MROUND(H17,Inputs!$L$82)</f>
        <v>145</v>
      </c>
      <c r="I89" s="81">
        <f>MROUND(I17,Inputs!$L$82)</f>
        <v>145</v>
      </c>
      <c r="J89" s="81">
        <f>MROUND(J17,Inputs!$L$82)</f>
        <v>220</v>
      </c>
      <c r="K89" s="81">
        <f>MROUND(K17,Inputs!$L$82)</f>
        <v>220</v>
      </c>
      <c r="L89" s="81"/>
      <c r="M89" s="81">
        <f>MROUND(M17,Inputs!$L$83)</f>
        <v>100</v>
      </c>
      <c r="N89" s="81">
        <f>MROUND(N17,Inputs!$L$83)</f>
        <v>0</v>
      </c>
      <c r="O89" s="81">
        <f>MROUND(O17,Inputs!$L$83)</f>
        <v>0</v>
      </c>
      <c r="P89" s="81">
        <f>MROUND(P17,Inputs!$L$83)</f>
        <v>0</v>
      </c>
      <c r="Q89" s="81">
        <f>MROUND(Q17,Inputs!$L$83)</f>
        <v>0</v>
      </c>
      <c r="R89" s="81">
        <f>MROUND(R17,Inputs!$L$83)</f>
        <v>0</v>
      </c>
      <c r="S89" s="81">
        <f>MROUND(S17,Inputs!$L$83)</f>
        <v>0</v>
      </c>
      <c r="T89" s="81"/>
      <c r="U89" s="81">
        <f>MROUND(U17,Inputs!$L$82)</f>
        <v>70</v>
      </c>
      <c r="V89" s="81">
        <f>MROUND(V17,Inputs!$L$82)</f>
        <v>110</v>
      </c>
      <c r="W89" s="81">
        <f>MROUND(W17,Inputs!$L$82)</f>
        <v>110</v>
      </c>
      <c r="X89" s="81">
        <f>MROUND(X17,Inputs!$L$82)</f>
        <v>220</v>
      </c>
      <c r="Y89" s="81">
        <f>MROUND(Y17,Inputs!$L$82)</f>
        <v>220</v>
      </c>
      <c r="Z89" s="81">
        <f>MROUND(Z17,Inputs!$L$82)</f>
        <v>325</v>
      </c>
      <c r="AA89" s="81">
        <f>MROUND(AA17,Inputs!$L$82)</f>
        <v>325</v>
      </c>
      <c r="AB89" s="6"/>
      <c r="AC89" s="81">
        <f>MROUND(AC17,Inputs!$L$82)</f>
        <v>1610</v>
      </c>
      <c r="AD89" s="81">
        <f>MROUND(AD17,Inputs!$L$82)</f>
        <v>2410</v>
      </c>
      <c r="AE89" s="81">
        <f>MROUND(AE17,Inputs!$L$82)</f>
        <v>2410</v>
      </c>
      <c r="AF89" s="81">
        <f>MROUND(AF17,Inputs!$L$82)</f>
        <v>4850</v>
      </c>
      <c r="AG89" s="81">
        <f>MROUND(AG17,Inputs!$L$82)</f>
        <v>4850</v>
      </c>
      <c r="AH89" s="81">
        <f>MROUND(AH17,Inputs!$L$82)</f>
        <v>7265</v>
      </c>
      <c r="AI89" s="81">
        <f>MROUND(AI17,Inputs!$L$82)</f>
        <v>7265</v>
      </c>
    </row>
    <row r="90" spans="2:35" x14ac:dyDescent="0.3">
      <c r="B90" s="85">
        <f t="shared" si="2"/>
        <v>45016</v>
      </c>
      <c r="C90" s="3"/>
      <c r="D90" s="1"/>
      <c r="E90" s="81">
        <f>MROUND(E18,Inputs!$L$82)</f>
        <v>50</v>
      </c>
      <c r="F90" s="81">
        <f>MROUND(F18,Inputs!$L$82)</f>
        <v>75</v>
      </c>
      <c r="G90" s="81">
        <f>MROUND(G18,Inputs!$L$82)</f>
        <v>75</v>
      </c>
      <c r="H90" s="81">
        <f>MROUND(H18,Inputs!$L$82)</f>
        <v>150</v>
      </c>
      <c r="I90" s="81">
        <f>MROUND(I18,Inputs!$L$82)</f>
        <v>150</v>
      </c>
      <c r="J90" s="81">
        <f>MROUND(J18,Inputs!$L$82)</f>
        <v>230</v>
      </c>
      <c r="K90" s="81">
        <f>MROUND(K18,Inputs!$L$82)</f>
        <v>230</v>
      </c>
      <c r="L90" s="81"/>
      <c r="M90" s="81">
        <f>MROUND(M18,Inputs!$L$83)</f>
        <v>100</v>
      </c>
      <c r="N90" s="81">
        <f>MROUND(N18,Inputs!$L$83)</f>
        <v>0</v>
      </c>
      <c r="O90" s="81">
        <f>MROUND(O18,Inputs!$L$83)</f>
        <v>0</v>
      </c>
      <c r="P90" s="81">
        <f>MROUND(P18,Inputs!$L$83)</f>
        <v>0</v>
      </c>
      <c r="Q90" s="81">
        <f>MROUND(Q18,Inputs!$L$83)</f>
        <v>0</v>
      </c>
      <c r="R90" s="81">
        <f>MROUND(R18,Inputs!$L$83)</f>
        <v>0</v>
      </c>
      <c r="S90" s="81">
        <f>MROUND(S18,Inputs!$L$83)</f>
        <v>0</v>
      </c>
      <c r="T90" s="81"/>
      <c r="U90" s="81">
        <f>MROUND(U18,Inputs!$L$82)</f>
        <v>80</v>
      </c>
      <c r="V90" s="81">
        <f>MROUND(V18,Inputs!$L$82)</f>
        <v>110</v>
      </c>
      <c r="W90" s="81">
        <f>MROUND(W18,Inputs!$L$82)</f>
        <v>110</v>
      </c>
      <c r="X90" s="81">
        <f>MROUND(X18,Inputs!$L$82)</f>
        <v>230</v>
      </c>
      <c r="Y90" s="81">
        <f>MROUND(Y18,Inputs!$L$82)</f>
        <v>230</v>
      </c>
      <c r="Z90" s="81">
        <f>MROUND(Z18,Inputs!$L$82)</f>
        <v>345</v>
      </c>
      <c r="AA90" s="81">
        <f>MROUND(AA18,Inputs!$L$82)</f>
        <v>345</v>
      </c>
      <c r="AB90" s="6"/>
      <c r="AC90" s="81">
        <f>MROUND(AC18,Inputs!$L$82)</f>
        <v>1575</v>
      </c>
      <c r="AD90" s="81">
        <f>MROUND(AD18,Inputs!$L$82)</f>
        <v>2200</v>
      </c>
      <c r="AE90" s="81">
        <f>MROUND(AE18,Inputs!$L$82)</f>
        <v>2200</v>
      </c>
      <c r="AF90" s="81">
        <f>MROUND(AF18,Inputs!$L$82)</f>
        <v>4560</v>
      </c>
      <c r="AG90" s="81">
        <f>MROUND(AG18,Inputs!$L$82)</f>
        <v>4560</v>
      </c>
      <c r="AH90" s="81">
        <f>MROUND(AH18,Inputs!$L$82)</f>
        <v>6920</v>
      </c>
      <c r="AI90" s="81">
        <f>MROUND(AI18,Inputs!$L$82)</f>
        <v>6920</v>
      </c>
    </row>
    <row r="91" spans="2:35" x14ac:dyDescent="0.3">
      <c r="B91" s="85">
        <f t="shared" si="2"/>
        <v>45382</v>
      </c>
      <c r="C91" s="3"/>
      <c r="D91" s="1"/>
      <c r="E91" s="81">
        <f>MROUND(E19,Inputs!$L$82)</f>
        <v>55</v>
      </c>
      <c r="F91" s="81">
        <f>MROUND(F19,Inputs!$L$82)</f>
        <v>75</v>
      </c>
      <c r="G91" s="81">
        <f>MROUND(G19,Inputs!$L$82)</f>
        <v>75</v>
      </c>
      <c r="H91" s="81">
        <f>MROUND(H19,Inputs!$L$82)</f>
        <v>155</v>
      </c>
      <c r="I91" s="81">
        <f>MROUND(I19,Inputs!$L$82)</f>
        <v>155</v>
      </c>
      <c r="J91" s="81">
        <f>MROUND(J19,Inputs!$L$82)</f>
        <v>235</v>
      </c>
      <c r="K91" s="81">
        <f>MROUND(K19,Inputs!$L$82)</f>
        <v>235</v>
      </c>
      <c r="L91" s="81"/>
      <c r="M91" s="81">
        <f>MROUND(M19,Inputs!$L$83)</f>
        <v>110</v>
      </c>
      <c r="N91" s="81">
        <f>MROUND(N19,Inputs!$L$83)</f>
        <v>0</v>
      </c>
      <c r="O91" s="81">
        <f>MROUND(O19,Inputs!$L$83)</f>
        <v>0</v>
      </c>
      <c r="P91" s="81">
        <f>MROUND(P19,Inputs!$L$83)</f>
        <v>0</v>
      </c>
      <c r="Q91" s="81">
        <f>MROUND(Q19,Inputs!$L$83)</f>
        <v>0</v>
      </c>
      <c r="R91" s="81">
        <f>MROUND(R19,Inputs!$L$83)</f>
        <v>0</v>
      </c>
      <c r="S91" s="81">
        <f>MROUND(S19,Inputs!$L$83)</f>
        <v>0</v>
      </c>
      <c r="T91" s="81"/>
      <c r="U91" s="81">
        <f>MROUND(U19,Inputs!$L$82)</f>
        <v>80</v>
      </c>
      <c r="V91" s="81">
        <f>MROUND(V19,Inputs!$L$82)</f>
        <v>110</v>
      </c>
      <c r="W91" s="81">
        <f>MROUND(W19,Inputs!$L$82)</f>
        <v>110</v>
      </c>
      <c r="X91" s="81">
        <f>MROUND(X19,Inputs!$L$82)</f>
        <v>230</v>
      </c>
      <c r="Y91" s="81">
        <f>MROUND(Y19,Inputs!$L$82)</f>
        <v>230</v>
      </c>
      <c r="Z91" s="81">
        <f>MROUND(Z19,Inputs!$L$82)</f>
        <v>350</v>
      </c>
      <c r="AA91" s="81">
        <f>MROUND(AA19,Inputs!$L$82)</f>
        <v>350</v>
      </c>
      <c r="AB91" s="6"/>
      <c r="AC91" s="81">
        <f>MROUND(AC19,Inputs!$L$82)</f>
        <v>1600</v>
      </c>
      <c r="AD91" s="81">
        <f>MROUND(AD19,Inputs!$L$82)</f>
        <v>2245</v>
      </c>
      <c r="AE91" s="81">
        <f>MROUND(AE19,Inputs!$L$82)</f>
        <v>2245</v>
      </c>
      <c r="AF91" s="81">
        <f>MROUND(AF19,Inputs!$L$82)</f>
        <v>4645</v>
      </c>
      <c r="AG91" s="81">
        <f>MROUND(AG19,Inputs!$L$82)</f>
        <v>4645</v>
      </c>
      <c r="AH91" s="81">
        <f>MROUND(AH19,Inputs!$L$82)</f>
        <v>7050</v>
      </c>
      <c r="AI91" s="81">
        <f>MROUND(AI19,Inputs!$L$82)</f>
        <v>7050</v>
      </c>
    </row>
    <row r="92" spans="2:35" x14ac:dyDescent="0.3">
      <c r="B92" s="85">
        <f t="shared" si="2"/>
        <v>45747</v>
      </c>
      <c r="C92" s="3"/>
      <c r="D92" s="1"/>
      <c r="E92" s="81">
        <f>MROUND(E20,Inputs!$L$82)</f>
        <v>55</v>
      </c>
      <c r="F92" s="81">
        <f>MROUND(F20,Inputs!$L$82)</f>
        <v>75</v>
      </c>
      <c r="G92" s="81">
        <f>MROUND(G20,Inputs!$L$82)</f>
        <v>75</v>
      </c>
      <c r="H92" s="81">
        <f>MROUND(H20,Inputs!$L$82)</f>
        <v>160</v>
      </c>
      <c r="I92" s="81">
        <f>MROUND(I20,Inputs!$L$82)</f>
        <v>160</v>
      </c>
      <c r="J92" s="81">
        <f>MROUND(J20,Inputs!$L$82)</f>
        <v>240</v>
      </c>
      <c r="K92" s="81">
        <f>MROUND(K20,Inputs!$L$82)</f>
        <v>240</v>
      </c>
      <c r="L92" s="81"/>
      <c r="M92" s="81">
        <f>MROUND(M20,Inputs!$L$83)</f>
        <v>110</v>
      </c>
      <c r="N92" s="81">
        <f>MROUND(N20,Inputs!$L$83)</f>
        <v>0</v>
      </c>
      <c r="O92" s="81">
        <f>MROUND(O20,Inputs!$L$83)</f>
        <v>0</v>
      </c>
      <c r="P92" s="81">
        <f>MROUND(P20,Inputs!$L$83)</f>
        <v>0</v>
      </c>
      <c r="Q92" s="81">
        <f>MROUND(Q20,Inputs!$L$83)</f>
        <v>0</v>
      </c>
      <c r="R92" s="81">
        <f>MROUND(R20,Inputs!$L$83)</f>
        <v>0</v>
      </c>
      <c r="S92" s="81">
        <f>MROUND(S20,Inputs!$L$83)</f>
        <v>0</v>
      </c>
      <c r="T92" s="81"/>
      <c r="U92" s="81">
        <f>MROUND(U20,Inputs!$L$82)</f>
        <v>80</v>
      </c>
      <c r="V92" s="81">
        <f>MROUND(V20,Inputs!$L$82)</f>
        <v>115</v>
      </c>
      <c r="W92" s="81">
        <f>MROUND(W20,Inputs!$L$82)</f>
        <v>115</v>
      </c>
      <c r="X92" s="81">
        <f>MROUND(X20,Inputs!$L$82)</f>
        <v>235</v>
      </c>
      <c r="Y92" s="81">
        <f>MROUND(Y20,Inputs!$L$82)</f>
        <v>235</v>
      </c>
      <c r="Z92" s="81">
        <f>MROUND(Z20,Inputs!$L$82)</f>
        <v>360</v>
      </c>
      <c r="AA92" s="81">
        <f>MROUND(AA20,Inputs!$L$82)</f>
        <v>360</v>
      </c>
      <c r="AB92" s="6"/>
      <c r="AC92" s="81">
        <f>MROUND(AC20,Inputs!$L$82)</f>
        <v>1630</v>
      </c>
      <c r="AD92" s="81">
        <f>MROUND(AD20,Inputs!$L$82)</f>
        <v>2285</v>
      </c>
      <c r="AE92" s="81">
        <f>MROUND(AE20,Inputs!$L$82)</f>
        <v>2285</v>
      </c>
      <c r="AF92" s="81">
        <f>MROUND(AF20,Inputs!$L$82)</f>
        <v>4735</v>
      </c>
      <c r="AG92" s="81">
        <f>MROUND(AG20,Inputs!$L$82)</f>
        <v>4735</v>
      </c>
      <c r="AH92" s="81">
        <f>MROUND(AH20,Inputs!$L$82)</f>
        <v>7180</v>
      </c>
      <c r="AI92" s="81">
        <f>MROUND(AI20,Inputs!$L$82)</f>
        <v>7180</v>
      </c>
    </row>
    <row r="93" spans="2:35" x14ac:dyDescent="0.3">
      <c r="B93" s="85">
        <f t="shared" si="2"/>
        <v>46112</v>
      </c>
      <c r="C93" s="3"/>
      <c r="D93" s="1"/>
      <c r="E93" s="81">
        <f>MROUND(E21,Inputs!$L$82)</f>
        <v>55</v>
      </c>
      <c r="F93" s="81">
        <f>MROUND(F21,Inputs!$L$82)</f>
        <v>80</v>
      </c>
      <c r="G93" s="81">
        <f>MROUND(G21,Inputs!$L$82)</f>
        <v>80</v>
      </c>
      <c r="H93" s="81">
        <f>MROUND(H21,Inputs!$L$82)</f>
        <v>160</v>
      </c>
      <c r="I93" s="81">
        <f>MROUND(I21,Inputs!$L$82)</f>
        <v>160</v>
      </c>
      <c r="J93" s="81">
        <f>MROUND(J21,Inputs!$L$82)</f>
        <v>245</v>
      </c>
      <c r="K93" s="81">
        <f>MROUND(K21,Inputs!$L$82)</f>
        <v>245</v>
      </c>
      <c r="L93" s="81"/>
      <c r="M93" s="81">
        <f>MROUND(M21,Inputs!$L$83)</f>
        <v>120</v>
      </c>
      <c r="N93" s="81">
        <f>MROUND(N21,Inputs!$L$83)</f>
        <v>0</v>
      </c>
      <c r="O93" s="81">
        <f>MROUND(O21,Inputs!$L$83)</f>
        <v>0</v>
      </c>
      <c r="P93" s="81">
        <f>MROUND(P21,Inputs!$L$83)</f>
        <v>0</v>
      </c>
      <c r="Q93" s="81">
        <f>MROUND(Q21,Inputs!$L$83)</f>
        <v>0</v>
      </c>
      <c r="R93" s="81">
        <f>MROUND(R21,Inputs!$L$83)</f>
        <v>0</v>
      </c>
      <c r="S93" s="81">
        <f>MROUND(S21,Inputs!$L$83)</f>
        <v>0</v>
      </c>
      <c r="T93" s="81"/>
      <c r="U93" s="81">
        <f>MROUND(U21,Inputs!$L$82)</f>
        <v>85</v>
      </c>
      <c r="V93" s="81">
        <f>MROUND(V21,Inputs!$L$82)</f>
        <v>115</v>
      </c>
      <c r="W93" s="81">
        <f>MROUND(W21,Inputs!$L$82)</f>
        <v>115</v>
      </c>
      <c r="X93" s="81">
        <f>MROUND(X21,Inputs!$L$82)</f>
        <v>240</v>
      </c>
      <c r="Y93" s="81">
        <f>MROUND(Y21,Inputs!$L$82)</f>
        <v>240</v>
      </c>
      <c r="Z93" s="81">
        <f>MROUND(Z21,Inputs!$L$82)</f>
        <v>365</v>
      </c>
      <c r="AA93" s="81">
        <f>MROUND(AA21,Inputs!$L$82)</f>
        <v>365</v>
      </c>
      <c r="AB93" s="6"/>
      <c r="AC93" s="81">
        <f>MROUND(AC21,Inputs!$L$82)</f>
        <v>1665</v>
      </c>
      <c r="AD93" s="81">
        <f>MROUND(AD21,Inputs!$L$82)</f>
        <v>2330</v>
      </c>
      <c r="AE93" s="81">
        <f>MROUND(AE21,Inputs!$L$82)</f>
        <v>2330</v>
      </c>
      <c r="AF93" s="81">
        <f>MROUND(AF21,Inputs!$L$82)</f>
        <v>4820</v>
      </c>
      <c r="AG93" s="81">
        <f>MROUND(AG21,Inputs!$L$82)</f>
        <v>4820</v>
      </c>
      <c r="AH93" s="81">
        <f>MROUND(AH21,Inputs!$L$82)</f>
        <v>7315</v>
      </c>
      <c r="AI93" s="81">
        <f>MROUND(AI21,Inputs!$L$82)</f>
        <v>7315</v>
      </c>
    </row>
    <row r="94" spans="2:35" x14ac:dyDescent="0.3">
      <c r="B94" s="85">
        <f t="shared" si="2"/>
        <v>46477</v>
      </c>
      <c r="C94" s="3"/>
      <c r="D94" s="1"/>
      <c r="E94" s="81">
        <f>MROUND(E22,Inputs!$L$82)</f>
        <v>55</v>
      </c>
      <c r="F94" s="81">
        <f>MROUND(F22,Inputs!$L$82)</f>
        <v>80</v>
      </c>
      <c r="G94" s="81">
        <f>MROUND(G22,Inputs!$L$82)</f>
        <v>80</v>
      </c>
      <c r="H94" s="81">
        <f>MROUND(H22,Inputs!$L$82)</f>
        <v>165</v>
      </c>
      <c r="I94" s="81">
        <f>MROUND(I22,Inputs!$L$82)</f>
        <v>165</v>
      </c>
      <c r="J94" s="81">
        <f>MROUND(J22,Inputs!$L$82)</f>
        <v>250</v>
      </c>
      <c r="K94" s="81">
        <f>MROUND(K22,Inputs!$L$82)</f>
        <v>250</v>
      </c>
      <c r="L94" s="81"/>
      <c r="M94" s="81">
        <f>MROUND(M22,Inputs!$L$83)</f>
        <v>130</v>
      </c>
      <c r="N94" s="81">
        <f>MROUND(N22,Inputs!$L$83)</f>
        <v>0</v>
      </c>
      <c r="O94" s="81">
        <f>MROUND(O22,Inputs!$L$83)</f>
        <v>0</v>
      </c>
      <c r="P94" s="81">
        <f>MROUND(P22,Inputs!$L$83)</f>
        <v>0</v>
      </c>
      <c r="Q94" s="81">
        <f>MROUND(Q22,Inputs!$L$83)</f>
        <v>0</v>
      </c>
      <c r="R94" s="81">
        <f>MROUND(R22,Inputs!$L$83)</f>
        <v>0</v>
      </c>
      <c r="S94" s="81">
        <f>MROUND(S22,Inputs!$L$83)</f>
        <v>0</v>
      </c>
      <c r="T94" s="81"/>
      <c r="U94" s="81">
        <f>MROUND(U22,Inputs!$L$82)</f>
        <v>85</v>
      </c>
      <c r="V94" s="81">
        <f>MROUND(V22,Inputs!$L$82)</f>
        <v>120</v>
      </c>
      <c r="W94" s="81">
        <f>MROUND(W22,Inputs!$L$82)</f>
        <v>120</v>
      </c>
      <c r="X94" s="81">
        <f>MROUND(X22,Inputs!$L$82)</f>
        <v>245</v>
      </c>
      <c r="Y94" s="81">
        <f>MROUND(Y22,Inputs!$L$82)</f>
        <v>245</v>
      </c>
      <c r="Z94" s="81">
        <f>MROUND(Z22,Inputs!$L$82)</f>
        <v>375</v>
      </c>
      <c r="AA94" s="81">
        <f>MROUND(AA22,Inputs!$L$82)</f>
        <v>375</v>
      </c>
      <c r="AB94" s="6"/>
      <c r="AC94" s="81">
        <f>MROUND(AC22,Inputs!$L$82)</f>
        <v>1695</v>
      </c>
      <c r="AD94" s="81">
        <f>MROUND(AD22,Inputs!$L$82)</f>
        <v>2370</v>
      </c>
      <c r="AE94" s="81">
        <f>MROUND(AE22,Inputs!$L$82)</f>
        <v>2370</v>
      </c>
      <c r="AF94" s="81">
        <f>MROUND(AF22,Inputs!$L$82)</f>
        <v>4910</v>
      </c>
      <c r="AG94" s="81">
        <f>MROUND(AG22,Inputs!$L$82)</f>
        <v>4910</v>
      </c>
      <c r="AH94" s="81">
        <f>MROUND(AH22,Inputs!$L$82)</f>
        <v>7450</v>
      </c>
      <c r="AI94" s="81">
        <f>MROUND(AI22,Inputs!$L$82)</f>
        <v>7450</v>
      </c>
    </row>
    <row r="95" spans="2:35" x14ac:dyDescent="0.3">
      <c r="B95" s="85">
        <f t="shared" si="2"/>
        <v>46843</v>
      </c>
      <c r="C95" s="3"/>
      <c r="D95" s="1"/>
      <c r="E95" s="81">
        <f>MROUND(E23,Inputs!$L$82)</f>
        <v>60</v>
      </c>
      <c r="F95" s="81">
        <f>MROUND(F23,Inputs!$L$82)</f>
        <v>80</v>
      </c>
      <c r="G95" s="81">
        <f>MROUND(G23,Inputs!$L$82)</f>
        <v>80</v>
      </c>
      <c r="H95" s="81">
        <f>MROUND(H23,Inputs!$L$82)</f>
        <v>165</v>
      </c>
      <c r="I95" s="81">
        <f>MROUND(I23,Inputs!$L$82)</f>
        <v>165</v>
      </c>
      <c r="J95" s="81">
        <f>MROUND(J23,Inputs!$L$82)</f>
        <v>255</v>
      </c>
      <c r="K95" s="81">
        <f>MROUND(K23,Inputs!$L$82)</f>
        <v>255</v>
      </c>
      <c r="L95" s="81"/>
      <c r="M95" s="81">
        <f>MROUND(M23,Inputs!$L$83)</f>
        <v>130</v>
      </c>
      <c r="N95" s="81">
        <f>MROUND(N23,Inputs!$L$83)</f>
        <v>0</v>
      </c>
      <c r="O95" s="81">
        <f>MROUND(O23,Inputs!$L$83)</f>
        <v>0</v>
      </c>
      <c r="P95" s="81">
        <f>MROUND(P23,Inputs!$L$83)</f>
        <v>0</v>
      </c>
      <c r="Q95" s="81">
        <f>MROUND(Q23,Inputs!$L$83)</f>
        <v>0</v>
      </c>
      <c r="R95" s="81">
        <f>MROUND(R23,Inputs!$L$83)</f>
        <v>0</v>
      </c>
      <c r="S95" s="81">
        <f>MROUND(S23,Inputs!$L$83)</f>
        <v>0</v>
      </c>
      <c r="T95" s="81"/>
      <c r="U95" s="81">
        <f>MROUND(U23,Inputs!$L$82)</f>
        <v>85</v>
      </c>
      <c r="V95" s="81">
        <f>MROUND(V23,Inputs!$L$82)</f>
        <v>120</v>
      </c>
      <c r="W95" s="81">
        <f>MROUND(W23,Inputs!$L$82)</f>
        <v>120</v>
      </c>
      <c r="X95" s="81">
        <f>MROUND(X23,Inputs!$L$82)</f>
        <v>250</v>
      </c>
      <c r="Y95" s="81">
        <f>MROUND(Y23,Inputs!$L$82)</f>
        <v>250</v>
      </c>
      <c r="Z95" s="81">
        <f>MROUND(Z23,Inputs!$L$82)</f>
        <v>380</v>
      </c>
      <c r="AA95" s="81">
        <f>MROUND(AA23,Inputs!$L$82)</f>
        <v>380</v>
      </c>
      <c r="AB95" s="6"/>
      <c r="AC95" s="81">
        <f>MROUND(AC23,Inputs!$L$82)</f>
        <v>1725</v>
      </c>
      <c r="AD95" s="81">
        <f>MROUND(AD23,Inputs!$L$82)</f>
        <v>2415</v>
      </c>
      <c r="AE95" s="81">
        <f>MROUND(AE23,Inputs!$L$82)</f>
        <v>2415</v>
      </c>
      <c r="AF95" s="81">
        <f>MROUND(AF23,Inputs!$L$82)</f>
        <v>5005</v>
      </c>
      <c r="AG95" s="81">
        <f>MROUND(AG23,Inputs!$L$82)</f>
        <v>5005</v>
      </c>
      <c r="AH95" s="81">
        <f>MROUND(AH23,Inputs!$L$82)</f>
        <v>7590</v>
      </c>
      <c r="AI95" s="81">
        <f>MROUND(AI23,Inputs!$L$82)</f>
        <v>7590</v>
      </c>
    </row>
    <row r="96" spans="2:35" x14ac:dyDescent="0.3">
      <c r="B96" s="85">
        <f t="shared" si="2"/>
        <v>47208</v>
      </c>
      <c r="C96" s="3"/>
      <c r="D96" s="1"/>
      <c r="E96" s="81">
        <f>MROUND(E24,Inputs!$L$82)</f>
        <v>60</v>
      </c>
      <c r="F96" s="81">
        <f>MROUND(F24,Inputs!$L$82)</f>
        <v>80</v>
      </c>
      <c r="G96" s="81">
        <f>MROUND(G24,Inputs!$L$82)</f>
        <v>80</v>
      </c>
      <c r="H96" s="81">
        <f>MROUND(H24,Inputs!$L$82)</f>
        <v>170</v>
      </c>
      <c r="I96" s="81">
        <f>MROUND(I24,Inputs!$L$82)</f>
        <v>170</v>
      </c>
      <c r="J96" s="81">
        <f>MROUND(J24,Inputs!$L$82)</f>
        <v>260</v>
      </c>
      <c r="K96" s="81">
        <f>MROUND(K24,Inputs!$L$82)</f>
        <v>260</v>
      </c>
      <c r="L96" s="81"/>
      <c r="M96" s="81">
        <f>MROUND(M24,Inputs!$L$83)</f>
        <v>140</v>
      </c>
      <c r="N96" s="81">
        <f>MROUND(N24,Inputs!$L$83)</f>
        <v>0</v>
      </c>
      <c r="O96" s="81">
        <f>MROUND(O24,Inputs!$L$83)</f>
        <v>0</v>
      </c>
      <c r="P96" s="81">
        <f>MROUND(P24,Inputs!$L$83)</f>
        <v>0</v>
      </c>
      <c r="Q96" s="81">
        <f>MROUND(Q24,Inputs!$L$83)</f>
        <v>0</v>
      </c>
      <c r="R96" s="81">
        <f>MROUND(R24,Inputs!$L$83)</f>
        <v>0</v>
      </c>
      <c r="S96" s="81">
        <f>MROUND(S24,Inputs!$L$83)</f>
        <v>0</v>
      </c>
      <c r="T96" s="81"/>
      <c r="U96" s="81">
        <f>MROUND(U24,Inputs!$L$82)</f>
        <v>90</v>
      </c>
      <c r="V96" s="81">
        <f>MROUND(V24,Inputs!$L$82)</f>
        <v>125</v>
      </c>
      <c r="W96" s="81">
        <f>MROUND(W24,Inputs!$L$82)</f>
        <v>125</v>
      </c>
      <c r="X96" s="81">
        <f>MROUND(X24,Inputs!$L$82)</f>
        <v>255</v>
      </c>
      <c r="Y96" s="81">
        <f>MROUND(Y24,Inputs!$L$82)</f>
        <v>255</v>
      </c>
      <c r="Z96" s="81">
        <f>MROUND(Z24,Inputs!$L$82)</f>
        <v>385</v>
      </c>
      <c r="AA96" s="81">
        <f>MROUND(AA24,Inputs!$L$82)</f>
        <v>385</v>
      </c>
      <c r="AB96" s="6"/>
      <c r="AC96" s="81">
        <f>MROUND(AC24,Inputs!$L$82)</f>
        <v>1755</v>
      </c>
      <c r="AD96" s="81">
        <f>MROUND(AD24,Inputs!$L$82)</f>
        <v>2460</v>
      </c>
      <c r="AE96" s="81">
        <f>MROUND(AE24,Inputs!$L$82)</f>
        <v>2460</v>
      </c>
      <c r="AF96" s="81">
        <f>MROUND(AF24,Inputs!$L$82)</f>
        <v>5095</v>
      </c>
      <c r="AG96" s="81">
        <f>MROUND(AG24,Inputs!$L$82)</f>
        <v>5095</v>
      </c>
      <c r="AH96" s="81">
        <f>MROUND(AH24,Inputs!$L$82)</f>
        <v>7730</v>
      </c>
      <c r="AI96" s="81">
        <f>MROUND(AI24,Inputs!$L$82)</f>
        <v>7730</v>
      </c>
    </row>
    <row r="97" spans="2:35" x14ac:dyDescent="0.3">
      <c r="B97" s="85">
        <f t="shared" si="2"/>
        <v>47573</v>
      </c>
      <c r="C97" s="3"/>
      <c r="D97" s="1"/>
      <c r="E97" s="81">
        <f>MROUND(E25,Inputs!$L$82)</f>
        <v>60</v>
      </c>
      <c r="F97" s="81">
        <f>MROUND(F25,Inputs!$L$82)</f>
        <v>85</v>
      </c>
      <c r="G97" s="81">
        <f>MROUND(G25,Inputs!$L$82)</f>
        <v>85</v>
      </c>
      <c r="H97" s="81">
        <f>MROUND(H25,Inputs!$L$82)</f>
        <v>175</v>
      </c>
      <c r="I97" s="81">
        <f>MROUND(I25,Inputs!$L$82)</f>
        <v>175</v>
      </c>
      <c r="J97" s="81">
        <f>MROUND(J25,Inputs!$L$82)</f>
        <v>265</v>
      </c>
      <c r="K97" s="81">
        <f>MROUND(K25,Inputs!$L$82)</f>
        <v>265</v>
      </c>
      <c r="L97" s="81"/>
      <c r="M97" s="81">
        <f>MROUND(M25,Inputs!$L$83)</f>
        <v>140</v>
      </c>
      <c r="N97" s="81">
        <f>MROUND(N25,Inputs!$L$83)</f>
        <v>0</v>
      </c>
      <c r="O97" s="81">
        <f>MROUND(O25,Inputs!$L$83)</f>
        <v>0</v>
      </c>
      <c r="P97" s="81">
        <f>MROUND(P25,Inputs!$L$83)</f>
        <v>0</v>
      </c>
      <c r="Q97" s="81">
        <f>MROUND(Q25,Inputs!$L$83)</f>
        <v>0</v>
      </c>
      <c r="R97" s="81">
        <f>MROUND(R25,Inputs!$L$83)</f>
        <v>0</v>
      </c>
      <c r="S97" s="81">
        <f>MROUND(S25,Inputs!$L$83)</f>
        <v>0</v>
      </c>
      <c r="T97" s="81"/>
      <c r="U97" s="81">
        <f>MROUND(U25,Inputs!$L$82)</f>
        <v>90</v>
      </c>
      <c r="V97" s="81">
        <f>MROUND(V25,Inputs!$L$82)</f>
        <v>125</v>
      </c>
      <c r="W97" s="81">
        <f>MROUND(W25,Inputs!$L$82)</f>
        <v>125</v>
      </c>
      <c r="X97" s="81">
        <f>MROUND(X25,Inputs!$L$82)</f>
        <v>260</v>
      </c>
      <c r="Y97" s="81">
        <f>MROUND(Y25,Inputs!$L$82)</f>
        <v>260</v>
      </c>
      <c r="Z97" s="81">
        <f>MROUND(Z25,Inputs!$L$82)</f>
        <v>395</v>
      </c>
      <c r="AA97" s="81">
        <f>MROUND(AA25,Inputs!$L$82)</f>
        <v>395</v>
      </c>
      <c r="AB97" s="6"/>
      <c r="AC97" s="81">
        <f>MROUND(AC25,Inputs!$L$82)</f>
        <v>1790</v>
      </c>
      <c r="AD97" s="81">
        <f>MROUND(AD25,Inputs!$L$82)</f>
        <v>2505</v>
      </c>
      <c r="AE97" s="81">
        <f>MROUND(AE25,Inputs!$L$82)</f>
        <v>2505</v>
      </c>
      <c r="AF97" s="81">
        <f>MROUND(AF25,Inputs!$L$82)</f>
        <v>5190</v>
      </c>
      <c r="AG97" s="81">
        <f>MROUND(AG25,Inputs!$L$82)</f>
        <v>5190</v>
      </c>
      <c r="AH97" s="81">
        <f>MROUND(AH25,Inputs!$L$82)</f>
        <v>7875</v>
      </c>
      <c r="AI97" s="81">
        <f>MROUND(AI25,Inputs!$L$82)</f>
        <v>7875</v>
      </c>
    </row>
    <row r="98" spans="2:35" x14ac:dyDescent="0.3">
      <c r="B98" s="85">
        <f t="shared" si="2"/>
        <v>47938</v>
      </c>
      <c r="C98" s="3"/>
      <c r="D98" s="1"/>
      <c r="E98" s="81">
        <f>MROUND(E26,Inputs!$L$82)</f>
        <v>60</v>
      </c>
      <c r="F98" s="81">
        <f>MROUND(F26,Inputs!$L$82)</f>
        <v>85</v>
      </c>
      <c r="G98" s="81">
        <f>MROUND(G26,Inputs!$L$82)</f>
        <v>85</v>
      </c>
      <c r="H98" s="81">
        <f>MROUND(H26,Inputs!$L$82)</f>
        <v>175</v>
      </c>
      <c r="I98" s="81">
        <f>MROUND(I26,Inputs!$L$82)</f>
        <v>175</v>
      </c>
      <c r="J98" s="81">
        <f>MROUND(J26,Inputs!$L$82)</f>
        <v>265</v>
      </c>
      <c r="K98" s="81">
        <f>MROUND(K26,Inputs!$L$82)</f>
        <v>265</v>
      </c>
      <c r="L98" s="81"/>
      <c r="M98" s="81">
        <f>MROUND(M26,Inputs!$L$83)</f>
        <v>150</v>
      </c>
      <c r="N98" s="81">
        <f>MROUND(N26,Inputs!$L$83)</f>
        <v>0</v>
      </c>
      <c r="O98" s="81">
        <f>MROUND(O26,Inputs!$L$83)</f>
        <v>0</v>
      </c>
      <c r="P98" s="81">
        <f>MROUND(P26,Inputs!$L$83)</f>
        <v>0</v>
      </c>
      <c r="Q98" s="81">
        <f>MROUND(Q26,Inputs!$L$83)</f>
        <v>0</v>
      </c>
      <c r="R98" s="81">
        <f>MROUND(R26,Inputs!$L$83)</f>
        <v>0</v>
      </c>
      <c r="S98" s="81">
        <f>MROUND(S26,Inputs!$L$83)</f>
        <v>0</v>
      </c>
      <c r="T98" s="81"/>
      <c r="U98" s="81">
        <f>MROUND(U26,Inputs!$L$82)</f>
        <v>90</v>
      </c>
      <c r="V98" s="81">
        <f>MROUND(V26,Inputs!$L$82)</f>
        <v>130</v>
      </c>
      <c r="W98" s="81">
        <f>MROUND(W26,Inputs!$L$82)</f>
        <v>130</v>
      </c>
      <c r="X98" s="81">
        <f>MROUND(X26,Inputs!$L$82)</f>
        <v>265</v>
      </c>
      <c r="Y98" s="81">
        <f>MROUND(Y26,Inputs!$L$82)</f>
        <v>265</v>
      </c>
      <c r="Z98" s="81">
        <f>MROUND(Z26,Inputs!$L$82)</f>
        <v>400</v>
      </c>
      <c r="AA98" s="81">
        <f>MROUND(AA26,Inputs!$L$82)</f>
        <v>400</v>
      </c>
      <c r="AB98" s="6"/>
      <c r="AC98" s="81">
        <f>MROUND(AC26,Inputs!$L$82)</f>
        <v>1825</v>
      </c>
      <c r="AD98" s="81">
        <f>MROUND(AD26,Inputs!$L$82)</f>
        <v>2555</v>
      </c>
      <c r="AE98" s="81">
        <f>MROUND(AE26,Inputs!$L$82)</f>
        <v>2555</v>
      </c>
      <c r="AF98" s="81">
        <f>MROUND(AF26,Inputs!$L$82)</f>
        <v>5290</v>
      </c>
      <c r="AG98" s="81">
        <f>MROUND(AG26,Inputs!$L$82)</f>
        <v>5290</v>
      </c>
      <c r="AH98" s="81">
        <f>MROUND(AH26,Inputs!$L$82)</f>
        <v>8025</v>
      </c>
      <c r="AI98" s="81">
        <f>MROUND(AI26,Inputs!$L$82)</f>
        <v>8025</v>
      </c>
    </row>
    <row r="99" spans="2:35" x14ac:dyDescent="0.3">
      <c r="B99" s="85">
        <f t="shared" si="2"/>
        <v>48304</v>
      </c>
      <c r="C99" s="3"/>
      <c r="D99" s="1"/>
      <c r="E99" s="81">
        <f>MROUND(E27,Inputs!$L$82)</f>
        <v>60</v>
      </c>
      <c r="F99" s="81">
        <f>MROUND(F27,Inputs!$L$82)</f>
        <v>85</v>
      </c>
      <c r="G99" s="81">
        <f>MROUND(G27,Inputs!$L$82)</f>
        <v>85</v>
      </c>
      <c r="H99" s="81">
        <f>MROUND(H27,Inputs!$L$82)</f>
        <v>180</v>
      </c>
      <c r="I99" s="81">
        <f>MROUND(I27,Inputs!$L$82)</f>
        <v>180</v>
      </c>
      <c r="J99" s="81">
        <f>MROUND(J27,Inputs!$L$82)</f>
        <v>270</v>
      </c>
      <c r="K99" s="81">
        <f>MROUND(K27,Inputs!$L$82)</f>
        <v>270</v>
      </c>
      <c r="L99" s="81"/>
      <c r="M99" s="81">
        <f>MROUND(M27,Inputs!$L$83)</f>
        <v>160</v>
      </c>
      <c r="N99" s="81">
        <f>MROUND(N27,Inputs!$L$83)</f>
        <v>0</v>
      </c>
      <c r="O99" s="81">
        <f>MROUND(O27,Inputs!$L$83)</f>
        <v>0</v>
      </c>
      <c r="P99" s="81">
        <f>MROUND(P27,Inputs!$L$83)</f>
        <v>0</v>
      </c>
      <c r="Q99" s="81">
        <f>MROUND(Q27,Inputs!$L$83)</f>
        <v>0</v>
      </c>
      <c r="R99" s="81">
        <f>MROUND(R27,Inputs!$L$83)</f>
        <v>0</v>
      </c>
      <c r="S99" s="81">
        <f>MROUND(S27,Inputs!$L$83)</f>
        <v>0</v>
      </c>
      <c r="T99" s="81"/>
      <c r="U99" s="81">
        <f>MROUND(U27,Inputs!$L$82)</f>
        <v>95</v>
      </c>
      <c r="V99" s="81">
        <f>MROUND(V27,Inputs!$L$82)</f>
        <v>130</v>
      </c>
      <c r="W99" s="81">
        <f>MROUND(W27,Inputs!$L$82)</f>
        <v>130</v>
      </c>
      <c r="X99" s="81">
        <f>MROUND(X27,Inputs!$L$82)</f>
        <v>270</v>
      </c>
      <c r="Y99" s="81">
        <f>MROUND(Y27,Inputs!$L$82)</f>
        <v>270</v>
      </c>
      <c r="Z99" s="81">
        <f>MROUND(Z27,Inputs!$L$82)</f>
        <v>410</v>
      </c>
      <c r="AA99" s="81">
        <f>MROUND(AA27,Inputs!$L$82)</f>
        <v>410</v>
      </c>
      <c r="AB99" s="6"/>
      <c r="AC99" s="81">
        <f>MROUND(AC27,Inputs!$L$82)</f>
        <v>1855</v>
      </c>
      <c r="AD99" s="81">
        <f>MROUND(AD27,Inputs!$L$82)</f>
        <v>2600</v>
      </c>
      <c r="AE99" s="81">
        <f>MROUND(AE27,Inputs!$L$82)</f>
        <v>2600</v>
      </c>
      <c r="AF99" s="81">
        <f>MROUND(AF27,Inputs!$L$82)</f>
        <v>5385</v>
      </c>
      <c r="AG99" s="81">
        <f>MROUND(AG27,Inputs!$L$82)</f>
        <v>5385</v>
      </c>
      <c r="AH99" s="81">
        <f>MROUND(AH27,Inputs!$L$82)</f>
        <v>8170</v>
      </c>
      <c r="AI99" s="81">
        <f>MROUND(AI27,Inputs!$L$82)</f>
        <v>8170</v>
      </c>
    </row>
    <row r="100" spans="2:35" x14ac:dyDescent="0.3">
      <c r="B100" s="85">
        <f t="shared" si="2"/>
        <v>48669</v>
      </c>
      <c r="C100" s="3"/>
      <c r="D100" s="1"/>
      <c r="E100" s="81">
        <f>MROUND(E28,Inputs!$L$82)</f>
        <v>65</v>
      </c>
      <c r="F100" s="81">
        <f>MROUND(F28,Inputs!$L$82)</f>
        <v>90</v>
      </c>
      <c r="G100" s="81">
        <f>MROUND(G28,Inputs!$L$82)</f>
        <v>90</v>
      </c>
      <c r="H100" s="81">
        <f>MROUND(H28,Inputs!$L$82)</f>
        <v>185</v>
      </c>
      <c r="I100" s="81">
        <f>MROUND(I28,Inputs!$L$82)</f>
        <v>185</v>
      </c>
      <c r="J100" s="81">
        <f>MROUND(J28,Inputs!$L$82)</f>
        <v>275</v>
      </c>
      <c r="K100" s="81">
        <f>MROUND(K28,Inputs!$L$82)</f>
        <v>275</v>
      </c>
      <c r="L100" s="81"/>
      <c r="M100" s="81">
        <f>MROUND(M28,Inputs!$L$83)</f>
        <v>170</v>
      </c>
      <c r="N100" s="81">
        <f>MROUND(N28,Inputs!$L$83)</f>
        <v>0</v>
      </c>
      <c r="O100" s="81">
        <f>MROUND(O28,Inputs!$L$83)</f>
        <v>0</v>
      </c>
      <c r="P100" s="81">
        <f>MROUND(P28,Inputs!$L$83)</f>
        <v>0</v>
      </c>
      <c r="Q100" s="81">
        <f>MROUND(Q28,Inputs!$L$83)</f>
        <v>0</v>
      </c>
      <c r="R100" s="81">
        <f>MROUND(R28,Inputs!$L$83)</f>
        <v>0</v>
      </c>
      <c r="S100" s="81">
        <f>MROUND(S28,Inputs!$L$83)</f>
        <v>0</v>
      </c>
      <c r="T100" s="81"/>
      <c r="U100" s="81">
        <f>MROUND(U28,Inputs!$L$82)</f>
        <v>95</v>
      </c>
      <c r="V100" s="81">
        <f>MROUND(V28,Inputs!$L$82)</f>
        <v>130</v>
      </c>
      <c r="W100" s="81">
        <f>MROUND(W28,Inputs!$L$82)</f>
        <v>130</v>
      </c>
      <c r="X100" s="81">
        <f>MROUND(X28,Inputs!$L$82)</f>
        <v>275</v>
      </c>
      <c r="Y100" s="81">
        <f>MROUND(Y28,Inputs!$L$82)</f>
        <v>275</v>
      </c>
      <c r="Z100" s="81">
        <f>MROUND(Z28,Inputs!$L$82)</f>
        <v>415</v>
      </c>
      <c r="AA100" s="81">
        <f>MROUND(AA28,Inputs!$L$82)</f>
        <v>415</v>
      </c>
      <c r="AB100" s="6"/>
      <c r="AC100" s="81">
        <f>MROUND(AC28,Inputs!$L$82)</f>
        <v>1890</v>
      </c>
      <c r="AD100" s="81">
        <f>MROUND(AD28,Inputs!$L$82)</f>
        <v>2650</v>
      </c>
      <c r="AE100" s="81">
        <f>MROUND(AE28,Inputs!$L$82)</f>
        <v>2650</v>
      </c>
      <c r="AF100" s="81">
        <f>MROUND(AF28,Inputs!$L$82)</f>
        <v>5485</v>
      </c>
      <c r="AG100" s="81">
        <f>MROUND(AG28,Inputs!$L$82)</f>
        <v>5485</v>
      </c>
      <c r="AH100" s="81">
        <f>MROUND(AH28,Inputs!$L$82)</f>
        <v>8325</v>
      </c>
      <c r="AI100" s="81">
        <f>MROUND(AI28,Inputs!$L$82)</f>
        <v>8325</v>
      </c>
    </row>
    <row r="101" spans="2:35" x14ac:dyDescent="0.3">
      <c r="B101" s="85">
        <f t="shared" si="2"/>
        <v>49034</v>
      </c>
      <c r="C101" s="3"/>
      <c r="D101" s="1"/>
      <c r="E101" s="81">
        <f>MROUND(E29,Inputs!$L$82)</f>
        <v>65</v>
      </c>
      <c r="F101" s="81">
        <f>MROUND(F29,Inputs!$L$82)</f>
        <v>90</v>
      </c>
      <c r="G101" s="81">
        <f>MROUND(G29,Inputs!$L$82)</f>
        <v>90</v>
      </c>
      <c r="H101" s="81">
        <f>MROUND(H29,Inputs!$L$82)</f>
        <v>185</v>
      </c>
      <c r="I101" s="81">
        <f>MROUND(I29,Inputs!$L$82)</f>
        <v>185</v>
      </c>
      <c r="J101" s="81">
        <f>MROUND(J29,Inputs!$L$82)</f>
        <v>285</v>
      </c>
      <c r="K101" s="81">
        <f>MROUND(K29,Inputs!$L$82)</f>
        <v>285</v>
      </c>
      <c r="L101" s="81"/>
      <c r="M101" s="81">
        <f>MROUND(M29,Inputs!$L$83)</f>
        <v>170</v>
      </c>
      <c r="N101" s="81">
        <f>MROUND(N29,Inputs!$L$83)</f>
        <v>0</v>
      </c>
      <c r="O101" s="81">
        <f>MROUND(O29,Inputs!$L$83)</f>
        <v>0</v>
      </c>
      <c r="P101" s="81">
        <f>MROUND(P29,Inputs!$L$83)</f>
        <v>0</v>
      </c>
      <c r="Q101" s="81">
        <f>MROUND(Q29,Inputs!$L$83)</f>
        <v>0</v>
      </c>
      <c r="R101" s="81">
        <f>MROUND(R29,Inputs!$L$83)</f>
        <v>0</v>
      </c>
      <c r="S101" s="81">
        <f>MROUND(S29,Inputs!$L$83)</f>
        <v>0</v>
      </c>
      <c r="T101" s="81"/>
      <c r="U101" s="81">
        <f>MROUND(U29,Inputs!$L$82)</f>
        <v>95</v>
      </c>
      <c r="V101" s="81">
        <f>MROUND(V29,Inputs!$L$82)</f>
        <v>135</v>
      </c>
      <c r="W101" s="81">
        <f>MROUND(W29,Inputs!$L$82)</f>
        <v>135</v>
      </c>
      <c r="X101" s="81">
        <f>MROUND(X29,Inputs!$L$82)</f>
        <v>280</v>
      </c>
      <c r="Y101" s="81">
        <f>MROUND(Y29,Inputs!$L$82)</f>
        <v>280</v>
      </c>
      <c r="Z101" s="81">
        <f>MROUND(Z29,Inputs!$L$82)</f>
        <v>425</v>
      </c>
      <c r="AA101" s="81">
        <f>MROUND(AA29,Inputs!$L$82)</f>
        <v>425</v>
      </c>
      <c r="AB101" s="6"/>
      <c r="AC101" s="81">
        <f>MROUND(AC29,Inputs!$L$82)</f>
        <v>1925</v>
      </c>
      <c r="AD101" s="81">
        <f>MROUND(AD29,Inputs!$L$82)</f>
        <v>2700</v>
      </c>
      <c r="AE101" s="81">
        <f>MROUND(AE29,Inputs!$L$82)</f>
        <v>2700</v>
      </c>
      <c r="AF101" s="81">
        <f>MROUND(AF29,Inputs!$L$82)</f>
        <v>5590</v>
      </c>
      <c r="AG101" s="81">
        <f>MROUND(AG29,Inputs!$L$82)</f>
        <v>5590</v>
      </c>
      <c r="AH101" s="81">
        <f>MROUND(AH29,Inputs!$L$82)</f>
        <v>8480</v>
      </c>
      <c r="AI101" s="81">
        <f>MROUND(AI29,Inputs!$L$82)</f>
        <v>8480</v>
      </c>
    </row>
    <row r="102" spans="2:35" x14ac:dyDescent="0.3">
      <c r="B102" s="85">
        <f t="shared" si="2"/>
        <v>49399</v>
      </c>
      <c r="C102" s="3"/>
      <c r="D102" s="1"/>
      <c r="E102" s="81">
        <f>MROUND(E30,Inputs!$L$82)</f>
        <v>65</v>
      </c>
      <c r="F102" s="81">
        <f>MROUND(F30,Inputs!$L$82)</f>
        <v>90</v>
      </c>
      <c r="G102" s="81">
        <f>MROUND(G30,Inputs!$L$82)</f>
        <v>90</v>
      </c>
      <c r="H102" s="81">
        <f>MROUND(H30,Inputs!$L$82)</f>
        <v>190</v>
      </c>
      <c r="I102" s="81">
        <f>MROUND(I30,Inputs!$L$82)</f>
        <v>190</v>
      </c>
      <c r="J102" s="81">
        <f>MROUND(J30,Inputs!$L$82)</f>
        <v>290</v>
      </c>
      <c r="K102" s="81">
        <f>MROUND(K30,Inputs!$L$82)</f>
        <v>290</v>
      </c>
      <c r="L102" s="81"/>
      <c r="M102" s="81">
        <f>MROUND(M30,Inputs!$L$83)</f>
        <v>180</v>
      </c>
      <c r="N102" s="81">
        <f>MROUND(N30,Inputs!$L$83)</f>
        <v>0</v>
      </c>
      <c r="O102" s="81">
        <f>MROUND(O30,Inputs!$L$83)</f>
        <v>0</v>
      </c>
      <c r="P102" s="81">
        <f>MROUND(P30,Inputs!$L$83)</f>
        <v>0</v>
      </c>
      <c r="Q102" s="81">
        <f>MROUND(Q30,Inputs!$L$83)</f>
        <v>0</v>
      </c>
      <c r="R102" s="81">
        <f>MROUND(R30,Inputs!$L$83)</f>
        <v>0</v>
      </c>
      <c r="S102" s="81">
        <f>MROUND(S30,Inputs!$L$83)</f>
        <v>0</v>
      </c>
      <c r="T102" s="81"/>
      <c r="U102" s="81">
        <f>MROUND(U30,Inputs!$L$82)</f>
        <v>100</v>
      </c>
      <c r="V102" s="81">
        <f>MROUND(V30,Inputs!$L$82)</f>
        <v>135</v>
      </c>
      <c r="W102" s="81">
        <f>MROUND(W30,Inputs!$L$82)</f>
        <v>135</v>
      </c>
      <c r="X102" s="81">
        <f>MROUND(X30,Inputs!$L$82)</f>
        <v>285</v>
      </c>
      <c r="Y102" s="81">
        <f>MROUND(Y30,Inputs!$L$82)</f>
        <v>285</v>
      </c>
      <c r="Z102" s="81">
        <f>MROUND(Z30,Inputs!$L$82)</f>
        <v>430</v>
      </c>
      <c r="AA102" s="81">
        <f>MROUND(AA30,Inputs!$L$82)</f>
        <v>430</v>
      </c>
      <c r="AB102" s="6"/>
      <c r="AC102" s="81">
        <f>MROUND(AC30,Inputs!$L$82)</f>
        <v>1965</v>
      </c>
      <c r="AD102" s="81">
        <f>MROUND(AD30,Inputs!$L$82)</f>
        <v>2750</v>
      </c>
      <c r="AE102" s="81">
        <f>MROUND(AE30,Inputs!$L$82)</f>
        <v>2750</v>
      </c>
      <c r="AF102" s="81">
        <f>MROUND(AF30,Inputs!$L$82)</f>
        <v>5695</v>
      </c>
      <c r="AG102" s="81">
        <f>MROUND(AG30,Inputs!$L$82)</f>
        <v>5695</v>
      </c>
      <c r="AH102" s="81">
        <f>MROUND(AH30,Inputs!$L$82)</f>
        <v>8640</v>
      </c>
      <c r="AI102" s="81">
        <f>MROUND(AI30,Inputs!$L$82)</f>
        <v>8640</v>
      </c>
    </row>
    <row r="103" spans="2:35" x14ac:dyDescent="0.3">
      <c r="B103" s="85">
        <f t="shared" si="2"/>
        <v>49765</v>
      </c>
      <c r="C103" s="3"/>
      <c r="D103" s="1"/>
      <c r="E103" s="81">
        <f>MROUND(E31,Inputs!$L$82)</f>
        <v>65</v>
      </c>
      <c r="F103" s="81">
        <f>MROUND(F31,Inputs!$L$82)</f>
        <v>95</v>
      </c>
      <c r="G103" s="81">
        <f>MROUND(G31,Inputs!$L$82)</f>
        <v>95</v>
      </c>
      <c r="H103" s="81">
        <f>MROUND(H31,Inputs!$L$82)</f>
        <v>195</v>
      </c>
      <c r="I103" s="81">
        <f>MROUND(I31,Inputs!$L$82)</f>
        <v>195</v>
      </c>
      <c r="J103" s="81">
        <f>MROUND(J31,Inputs!$L$82)</f>
        <v>295</v>
      </c>
      <c r="K103" s="81">
        <f>MROUND(K31,Inputs!$L$82)</f>
        <v>295</v>
      </c>
      <c r="L103" s="81"/>
      <c r="M103" s="81">
        <f>MROUND(M31,Inputs!$L$83)</f>
        <v>190</v>
      </c>
      <c r="N103" s="81">
        <f>MROUND(N31,Inputs!$L$83)</f>
        <v>0</v>
      </c>
      <c r="O103" s="81">
        <f>MROUND(O31,Inputs!$L$83)</f>
        <v>0</v>
      </c>
      <c r="P103" s="81">
        <f>MROUND(P31,Inputs!$L$83)</f>
        <v>0</v>
      </c>
      <c r="Q103" s="81">
        <f>MROUND(Q31,Inputs!$L$83)</f>
        <v>0</v>
      </c>
      <c r="R103" s="81">
        <f>MROUND(R31,Inputs!$L$83)</f>
        <v>0</v>
      </c>
      <c r="S103" s="81">
        <f>MROUND(S31,Inputs!$L$83)</f>
        <v>0</v>
      </c>
      <c r="T103" s="81"/>
      <c r="U103" s="81">
        <f>MROUND(U31,Inputs!$L$82)</f>
        <v>100</v>
      </c>
      <c r="V103" s="81">
        <f>MROUND(V31,Inputs!$L$82)</f>
        <v>140</v>
      </c>
      <c r="W103" s="81">
        <f>MROUND(W31,Inputs!$L$82)</f>
        <v>140</v>
      </c>
      <c r="X103" s="81">
        <f>MROUND(X31,Inputs!$L$82)</f>
        <v>290</v>
      </c>
      <c r="Y103" s="81">
        <f>MROUND(Y31,Inputs!$L$82)</f>
        <v>290</v>
      </c>
      <c r="Z103" s="81">
        <f>MROUND(Z31,Inputs!$L$82)</f>
        <v>440</v>
      </c>
      <c r="AA103" s="81">
        <f>MROUND(AA31,Inputs!$L$82)</f>
        <v>440</v>
      </c>
      <c r="AB103" s="6"/>
      <c r="AC103" s="81">
        <f>MROUND(AC31,Inputs!$L$82)</f>
        <v>2000</v>
      </c>
      <c r="AD103" s="81">
        <f>MROUND(AD31,Inputs!$L$82)</f>
        <v>2800</v>
      </c>
      <c r="AE103" s="81">
        <f>MROUND(AE31,Inputs!$L$82)</f>
        <v>2800</v>
      </c>
      <c r="AF103" s="81">
        <f>MROUND(AF31,Inputs!$L$82)</f>
        <v>5800</v>
      </c>
      <c r="AG103" s="81">
        <f>MROUND(AG31,Inputs!$L$82)</f>
        <v>5800</v>
      </c>
      <c r="AH103" s="81">
        <f>MROUND(AH31,Inputs!$L$82)</f>
        <v>8800</v>
      </c>
      <c r="AI103" s="81">
        <f>MROUND(AI31,Inputs!$L$82)</f>
        <v>8800</v>
      </c>
    </row>
    <row r="104" spans="2:35" x14ac:dyDescent="0.3">
      <c r="B104" s="85">
        <f t="shared" si="2"/>
        <v>50130</v>
      </c>
      <c r="C104" s="3"/>
      <c r="D104" s="1"/>
      <c r="E104" s="81">
        <f>MROUND(E32,Inputs!$L$82)</f>
        <v>70</v>
      </c>
      <c r="F104" s="81">
        <f>MROUND(F32,Inputs!$L$82)</f>
        <v>95</v>
      </c>
      <c r="G104" s="81">
        <f>MROUND(G32,Inputs!$L$82)</f>
        <v>95</v>
      </c>
      <c r="H104" s="81">
        <f>MROUND(H32,Inputs!$L$82)</f>
        <v>195</v>
      </c>
      <c r="I104" s="81">
        <f>MROUND(I32,Inputs!$L$82)</f>
        <v>195</v>
      </c>
      <c r="J104" s="81">
        <f>MROUND(J32,Inputs!$L$82)</f>
        <v>300</v>
      </c>
      <c r="K104" s="81">
        <f>MROUND(K32,Inputs!$L$82)</f>
        <v>300</v>
      </c>
      <c r="L104" s="81"/>
      <c r="M104" s="81">
        <f>MROUND(M32,Inputs!$L$83)</f>
        <v>200</v>
      </c>
      <c r="N104" s="81">
        <f>MROUND(N32,Inputs!$L$83)</f>
        <v>0</v>
      </c>
      <c r="O104" s="81">
        <f>MROUND(O32,Inputs!$L$83)</f>
        <v>0</v>
      </c>
      <c r="P104" s="81">
        <f>MROUND(P32,Inputs!$L$83)</f>
        <v>0</v>
      </c>
      <c r="Q104" s="81">
        <f>MROUND(Q32,Inputs!$L$83)</f>
        <v>0</v>
      </c>
      <c r="R104" s="81">
        <f>MROUND(R32,Inputs!$L$83)</f>
        <v>0</v>
      </c>
      <c r="S104" s="81">
        <f>MROUND(S32,Inputs!$L$83)</f>
        <v>0</v>
      </c>
      <c r="T104" s="81"/>
      <c r="U104" s="81">
        <f>MROUND(U32,Inputs!$L$82)</f>
        <v>100</v>
      </c>
      <c r="V104" s="81">
        <f>MROUND(V32,Inputs!$L$82)</f>
        <v>145</v>
      </c>
      <c r="W104" s="81">
        <f>MROUND(W32,Inputs!$L$82)</f>
        <v>145</v>
      </c>
      <c r="X104" s="81">
        <f>MROUND(X32,Inputs!$L$82)</f>
        <v>295</v>
      </c>
      <c r="Y104" s="81">
        <f>MROUND(Y32,Inputs!$L$82)</f>
        <v>295</v>
      </c>
      <c r="Z104" s="81">
        <f>MROUND(Z32,Inputs!$L$82)</f>
        <v>450</v>
      </c>
      <c r="AA104" s="81">
        <f>MROUND(AA32,Inputs!$L$82)</f>
        <v>450</v>
      </c>
      <c r="AB104" s="6"/>
      <c r="AC104" s="81">
        <f>MROUND(AC32,Inputs!$L$82)</f>
        <v>2035</v>
      </c>
      <c r="AD104" s="81">
        <f>MROUND(AD32,Inputs!$L$82)</f>
        <v>2850</v>
      </c>
      <c r="AE104" s="81">
        <f>MROUND(AE32,Inputs!$L$82)</f>
        <v>2850</v>
      </c>
      <c r="AF104" s="81">
        <f>MROUND(AF32,Inputs!$L$82)</f>
        <v>5905</v>
      </c>
      <c r="AG104" s="81">
        <f>MROUND(AG32,Inputs!$L$82)</f>
        <v>5905</v>
      </c>
      <c r="AH104" s="81">
        <f>MROUND(AH32,Inputs!$L$82)</f>
        <v>8965</v>
      </c>
      <c r="AI104" s="81">
        <f>MROUND(AI32,Inputs!$L$82)</f>
        <v>8965</v>
      </c>
    </row>
    <row r="105" spans="2:35" x14ac:dyDescent="0.3">
      <c r="B105" s="85">
        <f t="shared" si="2"/>
        <v>50495</v>
      </c>
      <c r="C105" s="3"/>
      <c r="D105" s="1"/>
      <c r="E105" s="81">
        <f>MROUND(E33,Inputs!$L$82)</f>
        <v>70</v>
      </c>
      <c r="F105" s="81">
        <f>MROUND(F33,Inputs!$L$82)</f>
        <v>95</v>
      </c>
      <c r="G105" s="81">
        <f>MROUND(G33,Inputs!$L$82)</f>
        <v>95</v>
      </c>
      <c r="H105" s="81">
        <f>MROUND(H33,Inputs!$L$82)</f>
        <v>200</v>
      </c>
      <c r="I105" s="81">
        <f>MROUND(I33,Inputs!$L$82)</f>
        <v>200</v>
      </c>
      <c r="J105" s="81">
        <f>MROUND(J33,Inputs!$L$82)</f>
        <v>305</v>
      </c>
      <c r="K105" s="81">
        <f>MROUND(K33,Inputs!$L$82)</f>
        <v>305</v>
      </c>
      <c r="L105" s="81"/>
      <c r="M105" s="81">
        <f>MROUND(M33,Inputs!$L$83)</f>
        <v>210</v>
      </c>
      <c r="N105" s="81">
        <f>MROUND(N33,Inputs!$L$83)</f>
        <v>0</v>
      </c>
      <c r="O105" s="81">
        <f>MROUND(O33,Inputs!$L$83)</f>
        <v>0</v>
      </c>
      <c r="P105" s="81">
        <f>MROUND(P33,Inputs!$L$83)</f>
        <v>0</v>
      </c>
      <c r="Q105" s="81">
        <f>MROUND(Q33,Inputs!$L$83)</f>
        <v>0</v>
      </c>
      <c r="R105" s="81">
        <f>MROUND(R33,Inputs!$L$83)</f>
        <v>0</v>
      </c>
      <c r="S105" s="81">
        <f>MROUND(S33,Inputs!$L$83)</f>
        <v>0</v>
      </c>
      <c r="T105" s="81"/>
      <c r="U105" s="81">
        <f>MROUND(U33,Inputs!$L$82)</f>
        <v>105</v>
      </c>
      <c r="V105" s="81">
        <f>MROUND(V33,Inputs!$L$82)</f>
        <v>145</v>
      </c>
      <c r="W105" s="81">
        <f>MROUND(W33,Inputs!$L$82)</f>
        <v>145</v>
      </c>
      <c r="X105" s="81">
        <f>MROUND(X33,Inputs!$L$82)</f>
        <v>300</v>
      </c>
      <c r="Y105" s="81">
        <f>MROUND(Y33,Inputs!$L$82)</f>
        <v>300</v>
      </c>
      <c r="Z105" s="81">
        <f>MROUND(Z33,Inputs!$L$82)</f>
        <v>455</v>
      </c>
      <c r="AA105" s="81">
        <f>MROUND(AA33,Inputs!$L$82)</f>
        <v>455</v>
      </c>
      <c r="AB105" s="6"/>
      <c r="AC105" s="81">
        <f>MROUND(AC33,Inputs!$L$82)</f>
        <v>2075</v>
      </c>
      <c r="AD105" s="81">
        <f>MROUND(AD33,Inputs!$L$82)</f>
        <v>2905</v>
      </c>
      <c r="AE105" s="81">
        <f>MROUND(AE33,Inputs!$L$82)</f>
        <v>2905</v>
      </c>
      <c r="AF105" s="81">
        <f>MROUND(AF33,Inputs!$L$82)</f>
        <v>6015</v>
      </c>
      <c r="AG105" s="81">
        <f>MROUND(AG33,Inputs!$L$82)</f>
        <v>6015</v>
      </c>
      <c r="AH105" s="81">
        <f>MROUND(AH33,Inputs!$L$82)</f>
        <v>9130</v>
      </c>
      <c r="AI105" s="81">
        <f>MROUND(AI33,Inputs!$L$82)</f>
        <v>9130</v>
      </c>
    </row>
    <row r="106" spans="2:35" x14ac:dyDescent="0.3">
      <c r="B106" s="85">
        <f t="shared" si="2"/>
        <v>50860</v>
      </c>
      <c r="C106" s="3"/>
      <c r="D106" s="1"/>
      <c r="E106" s="81">
        <f>MROUND(E34,Inputs!$L$82)</f>
        <v>70</v>
      </c>
      <c r="F106" s="81">
        <f>MROUND(F34,Inputs!$L$82)</f>
        <v>100</v>
      </c>
      <c r="G106" s="81">
        <f>MROUND(G34,Inputs!$L$82)</f>
        <v>100</v>
      </c>
      <c r="H106" s="81">
        <f>MROUND(H34,Inputs!$L$82)</f>
        <v>205</v>
      </c>
      <c r="I106" s="81">
        <f>MROUND(I34,Inputs!$L$82)</f>
        <v>205</v>
      </c>
      <c r="J106" s="81">
        <f>MROUND(J34,Inputs!$L$82)</f>
        <v>310</v>
      </c>
      <c r="K106" s="81">
        <f>MROUND(K34,Inputs!$L$82)</f>
        <v>310</v>
      </c>
      <c r="L106" s="81"/>
      <c r="M106" s="81">
        <f>MROUND(M34,Inputs!$L$83)</f>
        <v>220</v>
      </c>
      <c r="N106" s="81">
        <f>MROUND(N34,Inputs!$L$83)</f>
        <v>0</v>
      </c>
      <c r="O106" s="81">
        <f>MROUND(O34,Inputs!$L$83)</f>
        <v>0</v>
      </c>
      <c r="P106" s="81">
        <f>MROUND(P34,Inputs!$L$83)</f>
        <v>0</v>
      </c>
      <c r="Q106" s="81">
        <f>MROUND(Q34,Inputs!$L$83)</f>
        <v>0</v>
      </c>
      <c r="R106" s="81">
        <f>MROUND(R34,Inputs!$L$83)</f>
        <v>0</v>
      </c>
      <c r="S106" s="81">
        <f>MROUND(S34,Inputs!$L$83)</f>
        <v>0</v>
      </c>
      <c r="T106" s="81"/>
      <c r="U106" s="81">
        <f>MROUND(U34,Inputs!$L$82)</f>
        <v>105</v>
      </c>
      <c r="V106" s="81">
        <f>MROUND(V34,Inputs!$L$82)</f>
        <v>150</v>
      </c>
      <c r="W106" s="81">
        <f>MROUND(W34,Inputs!$L$82)</f>
        <v>150</v>
      </c>
      <c r="X106" s="81">
        <f>MROUND(X34,Inputs!$L$82)</f>
        <v>305</v>
      </c>
      <c r="Y106" s="81">
        <f>MROUND(Y34,Inputs!$L$82)</f>
        <v>305</v>
      </c>
      <c r="Z106" s="81">
        <f>MROUND(Z34,Inputs!$L$82)</f>
        <v>465</v>
      </c>
      <c r="AA106" s="81">
        <f>MROUND(AA34,Inputs!$L$82)</f>
        <v>465</v>
      </c>
      <c r="AB106" s="6"/>
      <c r="AC106" s="81">
        <f>MROUND(AC34,Inputs!$L$82)</f>
        <v>2115</v>
      </c>
      <c r="AD106" s="81">
        <f>MROUND(AD34,Inputs!$L$82)</f>
        <v>2960</v>
      </c>
      <c r="AE106" s="81">
        <f>MROUND(AE34,Inputs!$L$82)</f>
        <v>2960</v>
      </c>
      <c r="AF106" s="81">
        <f>MROUND(AF34,Inputs!$L$82)</f>
        <v>6130</v>
      </c>
      <c r="AG106" s="81">
        <f>MROUND(AG34,Inputs!$L$82)</f>
        <v>6130</v>
      </c>
      <c r="AH106" s="81">
        <f>MROUND(AH34,Inputs!$L$82)</f>
        <v>9300</v>
      </c>
      <c r="AI106" s="81">
        <f>MROUND(AI34,Inputs!$L$82)</f>
        <v>9300</v>
      </c>
    </row>
    <row r="107" spans="2:35" x14ac:dyDescent="0.3">
      <c r="B107" s="85">
        <f t="shared" si="2"/>
        <v>51226</v>
      </c>
      <c r="C107" s="3"/>
      <c r="D107" s="1"/>
      <c r="E107" s="81">
        <f>MROUND(E35,Inputs!$L$82)</f>
        <v>70</v>
      </c>
      <c r="F107" s="81">
        <f>MROUND(F35,Inputs!$L$82)</f>
        <v>100</v>
      </c>
      <c r="G107" s="81">
        <f>MROUND(G35,Inputs!$L$82)</f>
        <v>100</v>
      </c>
      <c r="H107" s="81">
        <f>MROUND(H35,Inputs!$L$82)</f>
        <v>210</v>
      </c>
      <c r="I107" s="81">
        <f>MROUND(I35,Inputs!$L$82)</f>
        <v>210</v>
      </c>
      <c r="J107" s="81">
        <f>MROUND(J35,Inputs!$L$82)</f>
        <v>315</v>
      </c>
      <c r="K107" s="81">
        <f>MROUND(K35,Inputs!$L$82)</f>
        <v>315</v>
      </c>
      <c r="L107" s="81"/>
      <c r="M107" s="81">
        <f>MROUND(M35,Inputs!$L$83)</f>
        <v>230</v>
      </c>
      <c r="N107" s="81">
        <f>MROUND(N35,Inputs!$L$83)</f>
        <v>0</v>
      </c>
      <c r="O107" s="81">
        <f>MROUND(O35,Inputs!$L$83)</f>
        <v>0</v>
      </c>
      <c r="P107" s="81">
        <f>MROUND(P35,Inputs!$L$83)</f>
        <v>0</v>
      </c>
      <c r="Q107" s="81">
        <f>MROUND(Q35,Inputs!$L$83)</f>
        <v>0</v>
      </c>
      <c r="R107" s="81">
        <f>MROUND(R35,Inputs!$L$83)</f>
        <v>0</v>
      </c>
      <c r="S107" s="81">
        <f>MROUND(S35,Inputs!$L$83)</f>
        <v>0</v>
      </c>
      <c r="T107" s="81"/>
      <c r="U107" s="81">
        <f>MROUND(U35,Inputs!$L$82)</f>
        <v>110</v>
      </c>
      <c r="V107" s="81">
        <f>MROUND(V35,Inputs!$L$82)</f>
        <v>150</v>
      </c>
      <c r="W107" s="81">
        <f>MROUND(W35,Inputs!$L$82)</f>
        <v>150</v>
      </c>
      <c r="X107" s="81">
        <f>MROUND(X35,Inputs!$L$82)</f>
        <v>310</v>
      </c>
      <c r="Y107" s="81">
        <f>MROUND(Y35,Inputs!$L$82)</f>
        <v>310</v>
      </c>
      <c r="Z107" s="81">
        <f>MROUND(Z35,Inputs!$L$82)</f>
        <v>475</v>
      </c>
      <c r="AA107" s="81">
        <f>MROUND(AA35,Inputs!$L$82)</f>
        <v>475</v>
      </c>
      <c r="AB107" s="6"/>
      <c r="AC107" s="81">
        <f>MROUND(AC35,Inputs!$L$82)</f>
        <v>2155</v>
      </c>
      <c r="AD107" s="81">
        <f>MROUND(AD35,Inputs!$L$82)</f>
        <v>3015</v>
      </c>
      <c r="AE107" s="81">
        <f>MROUND(AE35,Inputs!$L$82)</f>
        <v>3015</v>
      </c>
      <c r="AF107" s="81">
        <f>MROUND(AF35,Inputs!$L$82)</f>
        <v>6245</v>
      </c>
      <c r="AG107" s="81">
        <f>MROUND(AG35,Inputs!$L$82)</f>
        <v>6245</v>
      </c>
      <c r="AH107" s="81">
        <f>MROUND(AH35,Inputs!$L$82)</f>
        <v>9475</v>
      </c>
      <c r="AI107" s="81">
        <f>MROUND(AI35,Inputs!$L$82)</f>
        <v>9475</v>
      </c>
    </row>
    <row r="108" spans="2:35" x14ac:dyDescent="0.3">
      <c r="B108" s="85">
        <f t="shared" si="2"/>
        <v>51591</v>
      </c>
      <c r="C108" s="3"/>
      <c r="D108" s="1"/>
      <c r="E108" s="81">
        <f>MROUND(E36,Inputs!$L$82)</f>
        <v>75</v>
      </c>
      <c r="F108" s="81">
        <f>MROUND(F36,Inputs!$L$82)</f>
        <v>100</v>
      </c>
      <c r="G108" s="81">
        <f>MROUND(G36,Inputs!$L$82)</f>
        <v>100</v>
      </c>
      <c r="H108" s="81">
        <f>MROUND(H36,Inputs!$L$82)</f>
        <v>210</v>
      </c>
      <c r="I108" s="81">
        <f>MROUND(I36,Inputs!$L$82)</f>
        <v>210</v>
      </c>
      <c r="J108" s="81">
        <f>MROUND(J36,Inputs!$L$82)</f>
        <v>320</v>
      </c>
      <c r="K108" s="81">
        <f>MROUND(K36,Inputs!$L$82)</f>
        <v>320</v>
      </c>
      <c r="L108" s="81"/>
      <c r="M108" s="81">
        <f>MROUND(M36,Inputs!$L$83)</f>
        <v>240</v>
      </c>
      <c r="N108" s="81">
        <f>MROUND(N36,Inputs!$L$83)</f>
        <v>0</v>
      </c>
      <c r="O108" s="81">
        <f>MROUND(O36,Inputs!$L$83)</f>
        <v>0</v>
      </c>
      <c r="P108" s="81">
        <f>MROUND(P36,Inputs!$L$83)</f>
        <v>0</v>
      </c>
      <c r="Q108" s="81">
        <f>MROUND(Q36,Inputs!$L$83)</f>
        <v>0</v>
      </c>
      <c r="R108" s="81">
        <f>MROUND(R36,Inputs!$L$83)</f>
        <v>0</v>
      </c>
      <c r="S108" s="81">
        <f>MROUND(S36,Inputs!$L$83)</f>
        <v>0</v>
      </c>
      <c r="T108" s="81"/>
      <c r="U108" s="81">
        <f>MROUND(U36,Inputs!$L$82)</f>
        <v>110</v>
      </c>
      <c r="V108" s="81">
        <f>MROUND(V36,Inputs!$L$82)</f>
        <v>155</v>
      </c>
      <c r="W108" s="81">
        <f>MROUND(W36,Inputs!$L$82)</f>
        <v>155</v>
      </c>
      <c r="X108" s="81">
        <f>MROUND(X36,Inputs!$L$82)</f>
        <v>320</v>
      </c>
      <c r="Y108" s="81">
        <f>MROUND(Y36,Inputs!$L$82)</f>
        <v>320</v>
      </c>
      <c r="Z108" s="81">
        <f>MROUND(Z36,Inputs!$L$82)</f>
        <v>480</v>
      </c>
      <c r="AA108" s="81">
        <f>MROUND(AA36,Inputs!$L$82)</f>
        <v>480</v>
      </c>
      <c r="AB108" s="6"/>
      <c r="AC108" s="81">
        <f>MROUND(AC36,Inputs!$L$82)</f>
        <v>2195</v>
      </c>
      <c r="AD108" s="81">
        <f>MROUND(AD36,Inputs!$L$82)</f>
        <v>3070</v>
      </c>
      <c r="AE108" s="81">
        <f>MROUND(AE36,Inputs!$L$82)</f>
        <v>3070</v>
      </c>
      <c r="AF108" s="81">
        <f>MROUND(AF36,Inputs!$L$82)</f>
        <v>6360</v>
      </c>
      <c r="AG108" s="81">
        <f>MROUND(AG36,Inputs!$L$82)</f>
        <v>6360</v>
      </c>
      <c r="AH108" s="81">
        <f>MROUND(AH36,Inputs!$L$82)</f>
        <v>9650</v>
      </c>
      <c r="AI108" s="81">
        <f>MROUND(AI36,Inputs!$L$82)</f>
        <v>9650</v>
      </c>
    </row>
    <row r="109" spans="2:35" x14ac:dyDescent="0.3">
      <c r="B109" s="85"/>
      <c r="C109" s="3"/>
      <c r="D109" s="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6"/>
      <c r="AC109" s="81"/>
      <c r="AD109" s="81"/>
      <c r="AE109" s="81"/>
      <c r="AF109" s="81"/>
      <c r="AG109" s="81"/>
      <c r="AH109" s="81"/>
      <c r="AI109" s="81"/>
    </row>
    <row r="110" spans="2:35" s="18" customFormat="1" x14ac:dyDescent="0.3">
      <c r="B110" s="17" t="s">
        <v>327</v>
      </c>
      <c r="C110" s="17"/>
      <c r="E110" s="17"/>
      <c r="F110" s="17"/>
    </row>
    <row r="111" spans="2:35" x14ac:dyDescent="0.3">
      <c r="B111" s="1"/>
      <c r="C111" s="1"/>
      <c r="D111" s="1"/>
      <c r="E111" s="301" t="s">
        <v>89</v>
      </c>
      <c r="F111" s="301"/>
      <c r="G111" s="301"/>
      <c r="H111" s="301"/>
      <c r="I111" s="301"/>
      <c r="J111" s="301"/>
      <c r="K111" s="301"/>
      <c r="L111" s="1"/>
      <c r="M111" s="301" t="s">
        <v>64</v>
      </c>
      <c r="N111" s="301"/>
      <c r="O111" s="301"/>
      <c r="P111" s="301"/>
      <c r="Q111" s="301"/>
      <c r="R111" s="301"/>
      <c r="S111" s="301"/>
      <c r="T111" s="1"/>
      <c r="U111" s="301" t="s">
        <v>65</v>
      </c>
      <c r="V111" s="301"/>
      <c r="W111" s="301"/>
      <c r="X111" s="301"/>
      <c r="Y111" s="301"/>
      <c r="Z111" s="301"/>
      <c r="AA111" s="301"/>
      <c r="AB111" s="1"/>
      <c r="AC111" s="301" t="s">
        <v>66</v>
      </c>
      <c r="AD111" s="301"/>
      <c r="AE111" s="301"/>
      <c r="AF111" s="301"/>
      <c r="AG111" s="301"/>
      <c r="AH111" s="301"/>
      <c r="AI111" s="301"/>
    </row>
    <row r="112" spans="2:35" x14ac:dyDescent="0.3">
      <c r="B112" s="4" t="s">
        <v>2</v>
      </c>
      <c r="C112" s="4"/>
      <c r="D112" s="3"/>
      <c r="E112" s="3" t="s">
        <v>70</v>
      </c>
      <c r="F112" s="3" t="s">
        <v>69</v>
      </c>
      <c r="G112" s="3" t="s">
        <v>61</v>
      </c>
      <c r="H112" s="3" t="s">
        <v>68</v>
      </c>
      <c r="I112" s="3" t="s">
        <v>71</v>
      </c>
      <c r="J112" s="3" t="s">
        <v>72</v>
      </c>
      <c r="K112" s="3" t="s">
        <v>62</v>
      </c>
      <c r="L112" s="3"/>
      <c r="M112" s="3" t="s">
        <v>70</v>
      </c>
      <c r="N112" s="3" t="s">
        <v>69</v>
      </c>
      <c r="O112" s="3" t="s">
        <v>61</v>
      </c>
      <c r="P112" s="3" t="s">
        <v>68</v>
      </c>
      <c r="Q112" s="3" t="s">
        <v>71</v>
      </c>
      <c r="R112" s="3" t="s">
        <v>72</v>
      </c>
      <c r="S112" s="3" t="s">
        <v>62</v>
      </c>
      <c r="T112" s="3"/>
      <c r="U112" s="3" t="s">
        <v>70</v>
      </c>
      <c r="V112" s="3" t="s">
        <v>69</v>
      </c>
      <c r="W112" s="3" t="s">
        <v>61</v>
      </c>
      <c r="X112" s="3" t="s">
        <v>68</v>
      </c>
      <c r="Y112" s="3" t="s">
        <v>71</v>
      </c>
      <c r="Z112" s="3" t="s">
        <v>72</v>
      </c>
      <c r="AA112" s="3" t="s">
        <v>62</v>
      </c>
      <c r="AB112" s="3"/>
      <c r="AC112" s="3" t="s">
        <v>70</v>
      </c>
      <c r="AD112" s="3" t="s">
        <v>69</v>
      </c>
      <c r="AE112" s="3" t="s">
        <v>61</v>
      </c>
      <c r="AF112" s="3" t="s">
        <v>68</v>
      </c>
      <c r="AG112" s="3" t="s">
        <v>71</v>
      </c>
      <c r="AH112" s="3" t="s">
        <v>72</v>
      </c>
      <c r="AI112" s="3" t="s">
        <v>62</v>
      </c>
    </row>
    <row r="113" spans="2:35" hidden="1" x14ac:dyDescent="0.3">
      <c r="B113" s="85">
        <f>B77</f>
        <v>40268</v>
      </c>
      <c r="C113" s="3"/>
      <c r="D113" s="9"/>
      <c r="E113" s="81">
        <v>0</v>
      </c>
      <c r="F113" s="81">
        <v>0</v>
      </c>
      <c r="G113" s="81">
        <v>0</v>
      </c>
      <c r="H113" s="81">
        <v>0</v>
      </c>
      <c r="I113" s="81">
        <v>0</v>
      </c>
      <c r="J113" s="81">
        <v>0</v>
      </c>
      <c r="K113" s="81">
        <v>0</v>
      </c>
      <c r="L113" s="81"/>
      <c r="M113" s="81">
        <v>0</v>
      </c>
      <c r="N113" s="81">
        <v>0</v>
      </c>
      <c r="O113" s="81">
        <v>0</v>
      </c>
      <c r="P113" s="81">
        <v>0</v>
      </c>
      <c r="Q113" s="81">
        <v>0</v>
      </c>
      <c r="R113" s="81">
        <v>0</v>
      </c>
      <c r="S113" s="81">
        <v>0</v>
      </c>
      <c r="T113" s="81"/>
      <c r="U113" s="81"/>
      <c r="V113" s="81"/>
      <c r="W113" s="81"/>
      <c r="X113" s="81"/>
      <c r="Y113" s="81"/>
      <c r="Z113" s="81"/>
      <c r="AA113" s="81"/>
      <c r="AB113" s="6"/>
      <c r="AC113" s="81"/>
      <c r="AD113" s="81"/>
      <c r="AE113" s="81"/>
      <c r="AF113" s="81"/>
      <c r="AG113" s="81"/>
      <c r="AH113" s="81"/>
      <c r="AI113" s="81"/>
    </row>
    <row r="114" spans="2:35" hidden="1" x14ac:dyDescent="0.3">
      <c r="B114" s="85">
        <f t="shared" ref="B114:B144" si="3">B78</f>
        <v>40633</v>
      </c>
      <c r="C114" s="3"/>
      <c r="D114" s="1"/>
      <c r="E114" s="81">
        <v>0</v>
      </c>
      <c r="F114" s="81">
        <v>0</v>
      </c>
      <c r="G114" s="81">
        <v>0</v>
      </c>
      <c r="H114" s="81">
        <v>0</v>
      </c>
      <c r="I114" s="81">
        <v>0</v>
      </c>
      <c r="J114" s="81">
        <v>0</v>
      </c>
      <c r="K114" s="81">
        <v>0</v>
      </c>
      <c r="L114" s="81"/>
      <c r="M114" s="81">
        <v>0</v>
      </c>
      <c r="N114" s="81">
        <v>0</v>
      </c>
      <c r="O114" s="81">
        <v>0</v>
      </c>
      <c r="P114" s="81">
        <v>0</v>
      </c>
      <c r="Q114" s="81">
        <v>0</v>
      </c>
      <c r="R114" s="81">
        <v>0</v>
      </c>
      <c r="S114" s="81">
        <v>0</v>
      </c>
      <c r="T114" s="81"/>
      <c r="U114" s="81"/>
      <c r="V114" s="81"/>
      <c r="W114" s="81"/>
      <c r="X114" s="81"/>
      <c r="Y114" s="81"/>
      <c r="Z114" s="81"/>
      <c r="AA114" s="81"/>
      <c r="AB114" s="6"/>
      <c r="AC114" s="81"/>
      <c r="AD114" s="81"/>
      <c r="AE114" s="81"/>
      <c r="AF114" s="81"/>
      <c r="AG114" s="81"/>
      <c r="AH114" s="81"/>
      <c r="AI114" s="81"/>
    </row>
    <row r="115" spans="2:35" hidden="1" x14ac:dyDescent="0.3">
      <c r="B115" s="85">
        <f t="shared" si="3"/>
        <v>40999</v>
      </c>
      <c r="C115" s="3"/>
      <c r="D115" s="1"/>
      <c r="E115" s="100">
        <f>Inputs!E80</f>
        <v>44</v>
      </c>
      <c r="F115" s="100">
        <f>Inputs!F80</f>
        <v>66</v>
      </c>
      <c r="G115" s="100">
        <f>Inputs!G80</f>
        <v>66</v>
      </c>
      <c r="H115" s="100">
        <f>Inputs!H80</f>
        <v>132</v>
      </c>
      <c r="I115" s="100">
        <f>Inputs!I80</f>
        <v>132</v>
      </c>
      <c r="J115" s="100">
        <f>Inputs!J80</f>
        <v>198</v>
      </c>
      <c r="K115" s="100">
        <f>Inputs!K80</f>
        <v>198</v>
      </c>
      <c r="L115" s="81"/>
      <c r="M115" s="81">
        <f>M79</f>
        <v>130</v>
      </c>
      <c r="N115" s="81">
        <f>MROUND(N114*(1+Inputs!$L$84),Inputs!$L$83)</f>
        <v>0</v>
      </c>
      <c r="O115" s="81">
        <f>MROUND(O114*(1+Inputs!$L$84),Inputs!$L$83)</f>
        <v>0</v>
      </c>
      <c r="P115" s="81">
        <f>MROUND(P114*(1+Inputs!$L$84),Inputs!$L$83)</f>
        <v>0</v>
      </c>
      <c r="Q115" s="81">
        <f>MROUND(Q114*(1+Inputs!$L$84),Inputs!$L$83)</f>
        <v>0</v>
      </c>
      <c r="R115" s="81">
        <f>MROUND(R114*(1+Inputs!$L$84),Inputs!$L$83)</f>
        <v>0</v>
      </c>
      <c r="S115" s="81">
        <f>MROUND(S114*(1+Inputs!$L$84),Inputs!$L$83)</f>
        <v>0</v>
      </c>
      <c r="T115" s="81"/>
      <c r="U115" s="81">
        <f>MROUND(E115*Inputs!$E$84,Inputs!$L$82)</f>
        <v>65</v>
      </c>
      <c r="V115" s="81">
        <f>MROUND(F115*Inputs!$E$84,Inputs!$L$82)</f>
        <v>100</v>
      </c>
      <c r="W115" s="81">
        <f>MROUND(G115*Inputs!$E$84,Inputs!$L$82)</f>
        <v>100</v>
      </c>
      <c r="X115" s="81">
        <f>MROUND(H115*Inputs!$E$84,Inputs!$L$82)</f>
        <v>200</v>
      </c>
      <c r="Y115" s="81">
        <f>MROUND(I115*Inputs!$E$84,Inputs!$L$82)</f>
        <v>200</v>
      </c>
      <c r="Z115" s="81">
        <f>MROUND(J115*Inputs!$E$84,Inputs!$L$82)</f>
        <v>295</v>
      </c>
      <c r="AA115" s="81">
        <f>MROUND(K115*Inputs!$E$84,Inputs!$L$82)</f>
        <v>295</v>
      </c>
      <c r="AB115" s="6"/>
      <c r="AC115" s="81">
        <f>MROUND(E115*Inputs!$E$85,Inputs!$L$82)</f>
        <v>1320</v>
      </c>
      <c r="AD115" s="81">
        <f>MROUND(F115*Inputs!$E$85,Inputs!$L$82)</f>
        <v>1980</v>
      </c>
      <c r="AE115" s="81">
        <f>MROUND(G115*Inputs!$E$85,Inputs!$L$82)</f>
        <v>1980</v>
      </c>
      <c r="AF115" s="81">
        <f>MROUND(H115*Inputs!$E$85,Inputs!$L$82)</f>
        <v>3960</v>
      </c>
      <c r="AG115" s="81">
        <f>MROUND(I115*Inputs!$E$85,Inputs!$L$82)</f>
        <v>3960</v>
      </c>
      <c r="AH115" s="81">
        <f>MROUND(J115*Inputs!$E$85,Inputs!$L$82)</f>
        <v>5940</v>
      </c>
      <c r="AI115" s="81">
        <f>MROUND(K115*Inputs!$E$85,Inputs!$L$82)</f>
        <v>5940</v>
      </c>
    </row>
    <row r="116" spans="2:35" hidden="1" x14ac:dyDescent="0.3">
      <c r="B116" s="85">
        <f t="shared" si="3"/>
        <v>41364</v>
      </c>
      <c r="C116" s="3"/>
      <c r="D116" s="1"/>
      <c r="E116" s="81">
        <f>MROUND(E44,Inputs!$L$82)</f>
        <v>45</v>
      </c>
      <c r="F116" s="81">
        <f>MROUND(F44,Inputs!$L$82)</f>
        <v>70</v>
      </c>
      <c r="G116" s="81">
        <f>MROUND(G44,Inputs!$L$82)</f>
        <v>70</v>
      </c>
      <c r="H116" s="81">
        <f>MROUND(H44,Inputs!$L$82)</f>
        <v>140</v>
      </c>
      <c r="I116" s="81">
        <f>MROUND(I44,Inputs!$L$82)</f>
        <v>140</v>
      </c>
      <c r="J116" s="81">
        <f>MROUND(J44,Inputs!$L$82)</f>
        <v>210</v>
      </c>
      <c r="K116" s="81">
        <f>MROUND(K44,Inputs!$L$82)</f>
        <v>210</v>
      </c>
      <c r="L116" s="81"/>
      <c r="M116" s="81">
        <f>MROUND(M44,Inputs!$L$83)</f>
        <v>140</v>
      </c>
      <c r="N116" s="81">
        <f>MROUND(N44,Inputs!$L$83)</f>
        <v>0</v>
      </c>
      <c r="O116" s="81">
        <f>MROUND(O44,Inputs!$L$83)</f>
        <v>0</v>
      </c>
      <c r="P116" s="81">
        <f>MROUND(P44,Inputs!$L$83)</f>
        <v>0</v>
      </c>
      <c r="Q116" s="81">
        <f>MROUND(Q44,Inputs!$L$83)</f>
        <v>0</v>
      </c>
      <c r="R116" s="81">
        <f>MROUND(R44,Inputs!$L$83)</f>
        <v>0</v>
      </c>
      <c r="S116" s="81">
        <f>MROUND(S44,Inputs!$L$83)</f>
        <v>0</v>
      </c>
      <c r="T116" s="81"/>
      <c r="U116" s="81">
        <f>MROUND(U44,Inputs!$L$82)</f>
        <v>70</v>
      </c>
      <c r="V116" s="81">
        <f>MROUND(V44,Inputs!$L$82)</f>
        <v>105</v>
      </c>
      <c r="W116" s="81">
        <f>MROUND(W44,Inputs!$L$82)</f>
        <v>105</v>
      </c>
      <c r="X116" s="81">
        <f>MROUND(X44,Inputs!$L$82)</f>
        <v>210</v>
      </c>
      <c r="Y116" s="81">
        <f>MROUND(Y44,Inputs!$L$82)</f>
        <v>210</v>
      </c>
      <c r="Z116" s="81">
        <f>MROUND(Z44,Inputs!$L$82)</f>
        <v>310</v>
      </c>
      <c r="AA116" s="81">
        <f>MROUND(AA44,Inputs!$L$82)</f>
        <v>310</v>
      </c>
      <c r="AB116" s="6"/>
      <c r="AC116" s="81">
        <f>MROUND(AC44,Inputs!$L$82)</f>
        <v>1385</v>
      </c>
      <c r="AD116" s="81">
        <f>MROUND(AD44,Inputs!$L$82)</f>
        <v>2075</v>
      </c>
      <c r="AE116" s="81">
        <f>MROUND(AE44,Inputs!$L$82)</f>
        <v>2075</v>
      </c>
      <c r="AF116" s="81">
        <f>MROUND(AF44,Inputs!$L$82)</f>
        <v>4155</v>
      </c>
      <c r="AG116" s="81">
        <f>MROUND(AG44,Inputs!$L$82)</f>
        <v>4155</v>
      </c>
      <c r="AH116" s="81">
        <f>MROUND(AH44,Inputs!$L$82)</f>
        <v>6230</v>
      </c>
      <c r="AI116" s="81">
        <f>MROUND(AI44,Inputs!$L$82)</f>
        <v>6230</v>
      </c>
    </row>
    <row r="117" spans="2:35" hidden="1" x14ac:dyDescent="0.3">
      <c r="B117" s="85">
        <f t="shared" si="3"/>
        <v>41729</v>
      </c>
      <c r="C117" s="3"/>
      <c r="D117" s="1"/>
      <c r="E117" s="81">
        <f>MROUND(E45,Inputs!$L$82)</f>
        <v>50</v>
      </c>
      <c r="F117" s="81">
        <f>MROUND(F45,Inputs!$L$82)</f>
        <v>75</v>
      </c>
      <c r="G117" s="81">
        <f>MROUND(G45,Inputs!$L$82)</f>
        <v>75</v>
      </c>
      <c r="H117" s="81">
        <f>MROUND(H45,Inputs!$L$82)</f>
        <v>145</v>
      </c>
      <c r="I117" s="81">
        <f>MROUND(I45,Inputs!$L$82)</f>
        <v>145</v>
      </c>
      <c r="J117" s="81">
        <f>MROUND(J45,Inputs!$L$82)</f>
        <v>220</v>
      </c>
      <c r="K117" s="81">
        <f>MROUND(K45,Inputs!$L$82)</f>
        <v>220</v>
      </c>
      <c r="L117" s="81"/>
      <c r="M117" s="81">
        <f>MROUND(M45,Inputs!$L$83)</f>
        <v>140</v>
      </c>
      <c r="N117" s="81">
        <f>MROUND(N45,Inputs!$L$83)</f>
        <v>0</v>
      </c>
      <c r="O117" s="81">
        <f>MROUND(O45,Inputs!$L$83)</f>
        <v>0</v>
      </c>
      <c r="P117" s="81">
        <f>MROUND(P45,Inputs!$L$83)</f>
        <v>0</v>
      </c>
      <c r="Q117" s="81">
        <f>MROUND(Q45,Inputs!$L$83)</f>
        <v>0</v>
      </c>
      <c r="R117" s="81">
        <f>MROUND(R45,Inputs!$L$83)</f>
        <v>0</v>
      </c>
      <c r="S117" s="81">
        <f>MROUND(S45,Inputs!$L$83)</f>
        <v>0</v>
      </c>
      <c r="T117" s="81"/>
      <c r="U117" s="81">
        <f>MROUND(U45,Inputs!$L$82)</f>
        <v>75</v>
      </c>
      <c r="V117" s="81">
        <f>MROUND(V45,Inputs!$L$82)</f>
        <v>110</v>
      </c>
      <c r="W117" s="81">
        <f>MROUND(W45,Inputs!$L$82)</f>
        <v>110</v>
      </c>
      <c r="X117" s="81">
        <f>MROUND(X45,Inputs!$L$82)</f>
        <v>220</v>
      </c>
      <c r="Y117" s="81">
        <f>MROUND(Y45,Inputs!$L$82)</f>
        <v>220</v>
      </c>
      <c r="Z117" s="81">
        <f>MROUND(Z45,Inputs!$L$82)</f>
        <v>325</v>
      </c>
      <c r="AA117" s="81">
        <f>MROUND(AA45,Inputs!$L$82)</f>
        <v>325</v>
      </c>
      <c r="AB117" s="6"/>
      <c r="AC117" s="81">
        <f>MROUND(AC45,Inputs!$L$82)</f>
        <v>1450</v>
      </c>
      <c r="AD117" s="81">
        <f>MROUND(AD45,Inputs!$L$82)</f>
        <v>2175</v>
      </c>
      <c r="AE117" s="81">
        <f>MROUND(AE45,Inputs!$L$82)</f>
        <v>2175</v>
      </c>
      <c r="AF117" s="81">
        <f>MROUND(AF45,Inputs!$L$82)</f>
        <v>4355</v>
      </c>
      <c r="AG117" s="81">
        <f>MROUND(AG45,Inputs!$L$82)</f>
        <v>4355</v>
      </c>
      <c r="AH117" s="81">
        <f>MROUND(AH45,Inputs!$L$82)</f>
        <v>6530</v>
      </c>
      <c r="AI117" s="81">
        <f>MROUND(AI45,Inputs!$L$82)</f>
        <v>6530</v>
      </c>
    </row>
    <row r="118" spans="2:35" hidden="1" x14ac:dyDescent="0.3">
      <c r="B118" s="85">
        <f t="shared" si="3"/>
        <v>42094</v>
      </c>
      <c r="C118" s="3"/>
      <c r="D118" s="1"/>
      <c r="E118" s="81">
        <f>MROUND(E46,Inputs!$L$82)</f>
        <v>50</v>
      </c>
      <c r="F118" s="81">
        <f>MROUND(F46,Inputs!$L$82)</f>
        <v>75</v>
      </c>
      <c r="G118" s="81">
        <f>MROUND(G46,Inputs!$L$82)</f>
        <v>75</v>
      </c>
      <c r="H118" s="81">
        <f>MROUND(H46,Inputs!$L$82)</f>
        <v>150</v>
      </c>
      <c r="I118" s="81">
        <f>MROUND(I46,Inputs!$L$82)</f>
        <v>150</v>
      </c>
      <c r="J118" s="81">
        <f>MROUND(J46,Inputs!$L$82)</f>
        <v>230</v>
      </c>
      <c r="K118" s="81">
        <f>MROUND(K46,Inputs!$L$82)</f>
        <v>230</v>
      </c>
      <c r="L118" s="81"/>
      <c r="M118" s="81">
        <f>MROUND(M46,Inputs!$L$83)</f>
        <v>150</v>
      </c>
      <c r="N118" s="81">
        <f>MROUND(N46,Inputs!$L$83)</f>
        <v>0</v>
      </c>
      <c r="O118" s="81">
        <f>MROUND(O46,Inputs!$L$83)</f>
        <v>0</v>
      </c>
      <c r="P118" s="81">
        <f>MROUND(P46,Inputs!$L$83)</f>
        <v>0</v>
      </c>
      <c r="Q118" s="81">
        <f>MROUND(Q46,Inputs!$L$83)</f>
        <v>0</v>
      </c>
      <c r="R118" s="81">
        <f>MROUND(R46,Inputs!$L$83)</f>
        <v>0</v>
      </c>
      <c r="S118" s="81">
        <f>MROUND(S46,Inputs!$L$83)</f>
        <v>0</v>
      </c>
      <c r="T118" s="81"/>
      <c r="U118" s="81">
        <f>MROUND(U46,Inputs!$L$82)</f>
        <v>75</v>
      </c>
      <c r="V118" s="81">
        <f>MROUND(V46,Inputs!$L$82)</f>
        <v>115</v>
      </c>
      <c r="W118" s="81">
        <f>MROUND(W46,Inputs!$L$82)</f>
        <v>115</v>
      </c>
      <c r="X118" s="81">
        <f>MROUND(X46,Inputs!$L$82)</f>
        <v>230</v>
      </c>
      <c r="Y118" s="81">
        <f>MROUND(Y46,Inputs!$L$82)</f>
        <v>230</v>
      </c>
      <c r="Z118" s="81">
        <f>MROUND(Z46,Inputs!$L$82)</f>
        <v>340</v>
      </c>
      <c r="AA118" s="81">
        <f>MROUND(AA46,Inputs!$L$82)</f>
        <v>340</v>
      </c>
      <c r="AB118" s="6"/>
      <c r="AC118" s="81">
        <f>MROUND(AC46,Inputs!$L$82)</f>
        <v>1520</v>
      </c>
      <c r="AD118" s="81">
        <f>MROUND(AD46,Inputs!$L$82)</f>
        <v>2285</v>
      </c>
      <c r="AE118" s="81">
        <f>MROUND(AE46,Inputs!$L$82)</f>
        <v>2285</v>
      </c>
      <c r="AF118" s="81">
        <f>MROUND(AF46,Inputs!$L$82)</f>
        <v>4565</v>
      </c>
      <c r="AG118" s="81">
        <f>MROUND(AG46,Inputs!$L$82)</f>
        <v>4565</v>
      </c>
      <c r="AH118" s="81">
        <f>MROUND(AH46,Inputs!$L$82)</f>
        <v>6850</v>
      </c>
      <c r="AI118" s="81">
        <f>MROUND(AI46,Inputs!$L$82)</f>
        <v>6850</v>
      </c>
    </row>
    <row r="119" spans="2:35" hidden="1" x14ac:dyDescent="0.3">
      <c r="B119" s="85">
        <f t="shared" si="3"/>
        <v>42460</v>
      </c>
      <c r="C119" s="3"/>
      <c r="D119" s="1"/>
      <c r="E119" s="81">
        <f>MROUND(E47,Inputs!$L$82)</f>
        <v>55</v>
      </c>
      <c r="F119" s="81">
        <f>MROUND(F47,Inputs!$L$82)</f>
        <v>80</v>
      </c>
      <c r="G119" s="81">
        <f>MROUND(G47,Inputs!$L$82)</f>
        <v>80</v>
      </c>
      <c r="H119" s="81">
        <f>MROUND(H47,Inputs!$L$82)</f>
        <v>160</v>
      </c>
      <c r="I119" s="81">
        <f>MROUND(I47,Inputs!$L$82)</f>
        <v>160</v>
      </c>
      <c r="J119" s="81">
        <f>MROUND(J47,Inputs!$L$82)</f>
        <v>240</v>
      </c>
      <c r="K119" s="81">
        <f>MROUND(K47,Inputs!$L$82)</f>
        <v>240</v>
      </c>
      <c r="L119" s="81"/>
      <c r="M119" s="81">
        <f>MROUND(M47,Inputs!$L$83)</f>
        <v>160</v>
      </c>
      <c r="N119" s="81">
        <f>MROUND(N47,Inputs!$L$83)</f>
        <v>0</v>
      </c>
      <c r="O119" s="81">
        <f>MROUND(O47,Inputs!$L$83)</f>
        <v>0</v>
      </c>
      <c r="P119" s="81">
        <f>MROUND(P47,Inputs!$L$83)</f>
        <v>0</v>
      </c>
      <c r="Q119" s="81">
        <f>MROUND(Q47,Inputs!$L$83)</f>
        <v>0</v>
      </c>
      <c r="R119" s="81">
        <f>MROUND(R47,Inputs!$L$83)</f>
        <v>0</v>
      </c>
      <c r="S119" s="81">
        <f>MROUND(S47,Inputs!$L$83)</f>
        <v>0</v>
      </c>
      <c r="T119" s="81"/>
      <c r="U119" s="81">
        <f>MROUND(U47,Inputs!$L$82)</f>
        <v>80</v>
      </c>
      <c r="V119" s="81">
        <f>MROUND(V47,Inputs!$L$82)</f>
        <v>120</v>
      </c>
      <c r="W119" s="81">
        <f>MROUND(W47,Inputs!$L$82)</f>
        <v>120</v>
      </c>
      <c r="X119" s="81">
        <f>MROUND(X47,Inputs!$L$82)</f>
        <v>240</v>
      </c>
      <c r="Y119" s="81">
        <f>MROUND(Y47,Inputs!$L$82)</f>
        <v>240</v>
      </c>
      <c r="Z119" s="81">
        <f>MROUND(Z47,Inputs!$L$82)</f>
        <v>360</v>
      </c>
      <c r="AA119" s="81">
        <f>MROUND(AA47,Inputs!$L$82)</f>
        <v>360</v>
      </c>
      <c r="AB119" s="6"/>
      <c r="AC119" s="81">
        <f>MROUND(AC47,Inputs!$L$82)</f>
        <v>1595</v>
      </c>
      <c r="AD119" s="81">
        <f>MROUND(AD47,Inputs!$L$82)</f>
        <v>2395</v>
      </c>
      <c r="AE119" s="81">
        <f>MROUND(AE47,Inputs!$L$82)</f>
        <v>2395</v>
      </c>
      <c r="AF119" s="81">
        <f>MROUND(AF47,Inputs!$L$82)</f>
        <v>4790</v>
      </c>
      <c r="AG119" s="81">
        <f>MROUND(AG47,Inputs!$L$82)</f>
        <v>4790</v>
      </c>
      <c r="AH119" s="81">
        <f>MROUND(AH47,Inputs!$L$82)</f>
        <v>7185</v>
      </c>
      <c r="AI119" s="81">
        <f>MROUND(AI47,Inputs!$L$82)</f>
        <v>7185</v>
      </c>
    </row>
    <row r="120" spans="2:35" hidden="1" x14ac:dyDescent="0.3">
      <c r="B120" s="85">
        <f t="shared" si="3"/>
        <v>42825</v>
      </c>
      <c r="C120" s="3"/>
      <c r="D120" s="1"/>
      <c r="E120" s="81">
        <f>MROUND(E48,Inputs!$L$82)</f>
        <v>55</v>
      </c>
      <c r="F120" s="81">
        <f>MROUND(F48,Inputs!$L$82)</f>
        <v>85</v>
      </c>
      <c r="G120" s="81">
        <f>MROUND(G48,Inputs!$L$82)</f>
        <v>85</v>
      </c>
      <c r="H120" s="81">
        <f>MROUND(H48,Inputs!$L$82)</f>
        <v>165</v>
      </c>
      <c r="I120" s="81">
        <f>MROUND(I48,Inputs!$L$82)</f>
        <v>165</v>
      </c>
      <c r="J120" s="81">
        <f>MROUND(J48,Inputs!$L$82)</f>
        <v>250</v>
      </c>
      <c r="K120" s="81">
        <f>MROUND(K48,Inputs!$L$82)</f>
        <v>250</v>
      </c>
      <c r="L120" s="81"/>
      <c r="M120" s="81">
        <f>MROUND(M48,Inputs!$L$83)</f>
        <v>160</v>
      </c>
      <c r="N120" s="81">
        <f>MROUND(N48,Inputs!$L$83)</f>
        <v>0</v>
      </c>
      <c r="O120" s="81">
        <f>MROUND(O48,Inputs!$L$83)</f>
        <v>0</v>
      </c>
      <c r="P120" s="81">
        <f>MROUND(P48,Inputs!$L$83)</f>
        <v>0</v>
      </c>
      <c r="Q120" s="81">
        <f>MROUND(Q48,Inputs!$L$83)</f>
        <v>0</v>
      </c>
      <c r="R120" s="81">
        <f>MROUND(R48,Inputs!$L$83)</f>
        <v>0</v>
      </c>
      <c r="S120" s="81">
        <f>MROUND(S48,Inputs!$L$83)</f>
        <v>0</v>
      </c>
      <c r="T120" s="81"/>
      <c r="U120" s="81">
        <f>MROUND(U48,Inputs!$L$82)</f>
        <v>85</v>
      </c>
      <c r="V120" s="81">
        <f>MROUND(V48,Inputs!$L$82)</f>
        <v>125</v>
      </c>
      <c r="W120" s="81">
        <f>MROUND(W48,Inputs!$L$82)</f>
        <v>125</v>
      </c>
      <c r="X120" s="81">
        <f>MROUND(X48,Inputs!$L$82)</f>
        <v>250</v>
      </c>
      <c r="Y120" s="81">
        <f>MROUND(Y48,Inputs!$L$82)</f>
        <v>250</v>
      </c>
      <c r="Z120" s="81">
        <f>MROUND(Z48,Inputs!$L$82)</f>
        <v>375</v>
      </c>
      <c r="AA120" s="81">
        <f>MROUND(AA48,Inputs!$L$82)</f>
        <v>375</v>
      </c>
      <c r="AB120" s="6"/>
      <c r="AC120" s="81">
        <f>MROUND(AC48,Inputs!$L$82)</f>
        <v>1675</v>
      </c>
      <c r="AD120" s="81">
        <f>MROUND(AD48,Inputs!$L$82)</f>
        <v>2510</v>
      </c>
      <c r="AE120" s="81">
        <f>MROUND(AE48,Inputs!$L$82)</f>
        <v>2510</v>
      </c>
      <c r="AF120" s="81">
        <f>MROUND(AF48,Inputs!$L$82)</f>
        <v>5020</v>
      </c>
      <c r="AG120" s="81">
        <f>MROUND(AG48,Inputs!$L$82)</f>
        <v>5020</v>
      </c>
      <c r="AH120" s="81">
        <f>MROUND(AH48,Inputs!$L$82)</f>
        <v>7530</v>
      </c>
      <c r="AI120" s="81">
        <f>MROUND(AI48,Inputs!$L$82)</f>
        <v>7530</v>
      </c>
    </row>
    <row r="121" spans="2:35" hidden="1" x14ac:dyDescent="0.3">
      <c r="B121" s="85">
        <f t="shared" si="3"/>
        <v>43190</v>
      </c>
      <c r="C121" s="3"/>
      <c r="D121" s="1"/>
      <c r="E121" s="81">
        <f>MROUND(E49,Inputs!$L$82)</f>
        <v>60</v>
      </c>
      <c r="F121" s="81">
        <f>MROUND(F49,Inputs!$L$82)</f>
        <v>90</v>
      </c>
      <c r="G121" s="81">
        <f>MROUND(G49,Inputs!$L$82)</f>
        <v>90</v>
      </c>
      <c r="H121" s="81">
        <f>MROUND(H49,Inputs!$L$82)</f>
        <v>175</v>
      </c>
      <c r="I121" s="81">
        <f>MROUND(I49,Inputs!$L$82)</f>
        <v>175</v>
      </c>
      <c r="J121" s="81">
        <f>MROUND(J49,Inputs!$L$82)</f>
        <v>265</v>
      </c>
      <c r="K121" s="81">
        <f>MROUND(K49,Inputs!$L$82)</f>
        <v>265</v>
      </c>
      <c r="L121" s="81"/>
      <c r="M121" s="81">
        <f>MROUND(M49,Inputs!$L$83)</f>
        <v>170</v>
      </c>
      <c r="N121" s="81">
        <f>MROUND(N49,Inputs!$L$83)</f>
        <v>0</v>
      </c>
      <c r="O121" s="81">
        <f>MROUND(O49,Inputs!$L$83)</f>
        <v>0</v>
      </c>
      <c r="P121" s="81">
        <f>MROUND(P49,Inputs!$L$83)</f>
        <v>0</v>
      </c>
      <c r="Q121" s="81">
        <f>MROUND(Q49,Inputs!$L$83)</f>
        <v>0</v>
      </c>
      <c r="R121" s="81">
        <f>MROUND(R49,Inputs!$L$83)</f>
        <v>0</v>
      </c>
      <c r="S121" s="81">
        <f>MROUND(S49,Inputs!$L$83)</f>
        <v>0</v>
      </c>
      <c r="T121" s="81"/>
      <c r="U121" s="81">
        <f>MROUND(U49,Inputs!$L$82)</f>
        <v>90</v>
      </c>
      <c r="V121" s="81">
        <f>MROUND(V49,Inputs!$L$82)</f>
        <v>130</v>
      </c>
      <c r="W121" s="81">
        <f>MROUND(W49,Inputs!$L$82)</f>
        <v>130</v>
      </c>
      <c r="X121" s="81">
        <f>MROUND(X49,Inputs!$L$82)</f>
        <v>265</v>
      </c>
      <c r="Y121" s="81">
        <f>MROUND(Y49,Inputs!$L$82)</f>
        <v>265</v>
      </c>
      <c r="Z121" s="81">
        <f>MROUND(Z49,Inputs!$L$82)</f>
        <v>395</v>
      </c>
      <c r="AA121" s="81">
        <f>MROUND(AA49,Inputs!$L$82)</f>
        <v>395</v>
      </c>
      <c r="AB121" s="6"/>
      <c r="AC121" s="81">
        <f>MROUND(AC49,Inputs!$L$82)</f>
        <v>1755</v>
      </c>
      <c r="AD121" s="81">
        <f>MROUND(AD49,Inputs!$L$82)</f>
        <v>2635</v>
      </c>
      <c r="AE121" s="81">
        <f>MROUND(AE49,Inputs!$L$82)</f>
        <v>2635</v>
      </c>
      <c r="AF121" s="81">
        <f>MROUND(AF49,Inputs!$L$82)</f>
        <v>5265</v>
      </c>
      <c r="AG121" s="81">
        <f>MROUND(AG49,Inputs!$L$82)</f>
        <v>5265</v>
      </c>
      <c r="AH121" s="81">
        <f>MROUND(AH49,Inputs!$L$82)</f>
        <v>7900</v>
      </c>
      <c r="AI121" s="81">
        <f>MROUND(AI49,Inputs!$L$82)</f>
        <v>7900</v>
      </c>
    </row>
    <row r="122" spans="2:35" hidden="1" x14ac:dyDescent="0.3">
      <c r="B122" s="85">
        <f t="shared" si="3"/>
        <v>43555</v>
      </c>
      <c r="C122" s="3"/>
      <c r="D122" s="1"/>
      <c r="E122" s="81">
        <f>MROUND(E50,Inputs!$L$82)</f>
        <v>60</v>
      </c>
      <c r="F122" s="81">
        <f>MROUND(F50,Inputs!$L$82)</f>
        <v>90</v>
      </c>
      <c r="G122" s="81">
        <f>MROUND(G50,Inputs!$L$82)</f>
        <v>90</v>
      </c>
      <c r="H122" s="81">
        <f>MROUND(H50,Inputs!$L$82)</f>
        <v>185</v>
      </c>
      <c r="I122" s="81">
        <f>MROUND(I50,Inputs!$L$82)</f>
        <v>185</v>
      </c>
      <c r="J122" s="81">
        <f>MROUND(J50,Inputs!$L$82)</f>
        <v>275</v>
      </c>
      <c r="K122" s="81">
        <f>MROUND(K50,Inputs!$L$82)</f>
        <v>275</v>
      </c>
      <c r="L122" s="81"/>
      <c r="M122" s="81">
        <f>MROUND(M50,Inputs!$L$83)</f>
        <v>180</v>
      </c>
      <c r="N122" s="81">
        <f>MROUND(N50,Inputs!$L$83)</f>
        <v>0</v>
      </c>
      <c r="O122" s="81">
        <f>MROUND(O50,Inputs!$L$83)</f>
        <v>0</v>
      </c>
      <c r="P122" s="81">
        <f>MROUND(P50,Inputs!$L$83)</f>
        <v>0</v>
      </c>
      <c r="Q122" s="81">
        <f>MROUND(Q50,Inputs!$L$83)</f>
        <v>0</v>
      </c>
      <c r="R122" s="81">
        <f>MROUND(R50,Inputs!$L$83)</f>
        <v>0</v>
      </c>
      <c r="S122" s="81">
        <f>MROUND(S50,Inputs!$L$83)</f>
        <v>0</v>
      </c>
      <c r="T122" s="81"/>
      <c r="U122" s="81">
        <f>MROUND(U50,Inputs!$L$82)</f>
        <v>90</v>
      </c>
      <c r="V122" s="81">
        <f>MROUND(V50,Inputs!$L$82)</f>
        <v>140</v>
      </c>
      <c r="W122" s="81">
        <f>MROUND(W50,Inputs!$L$82)</f>
        <v>140</v>
      </c>
      <c r="X122" s="81">
        <f>MROUND(X50,Inputs!$L$82)</f>
        <v>275</v>
      </c>
      <c r="Y122" s="81">
        <f>MROUND(Y50,Inputs!$L$82)</f>
        <v>275</v>
      </c>
      <c r="Z122" s="81">
        <f>MROUND(Z50,Inputs!$L$82)</f>
        <v>415</v>
      </c>
      <c r="AA122" s="81">
        <f>MROUND(AA50,Inputs!$L$82)</f>
        <v>415</v>
      </c>
      <c r="AB122" s="6"/>
      <c r="AC122" s="81">
        <f>MROUND(AC50,Inputs!$L$82)</f>
        <v>1840</v>
      </c>
      <c r="AD122" s="81">
        <f>MROUND(AD50,Inputs!$L$82)</f>
        <v>2760</v>
      </c>
      <c r="AE122" s="81">
        <f>MROUND(AE50,Inputs!$L$82)</f>
        <v>2760</v>
      </c>
      <c r="AF122" s="81">
        <f>MROUND(AF50,Inputs!$L$82)</f>
        <v>5520</v>
      </c>
      <c r="AG122" s="81">
        <f>MROUND(AG50,Inputs!$L$82)</f>
        <v>5520</v>
      </c>
      <c r="AH122" s="81">
        <f>MROUND(AH50,Inputs!$L$82)</f>
        <v>8285</v>
      </c>
      <c r="AI122" s="81">
        <f>MROUND(AI50,Inputs!$L$82)</f>
        <v>8285</v>
      </c>
    </row>
    <row r="123" spans="2:35" hidden="1" x14ac:dyDescent="0.3">
      <c r="B123" s="85">
        <f t="shared" si="3"/>
        <v>43921</v>
      </c>
      <c r="C123" s="3"/>
      <c r="D123" s="1"/>
      <c r="E123" s="81">
        <f>MROUND(E51,Inputs!$L$82)</f>
        <v>65</v>
      </c>
      <c r="F123" s="81">
        <f>MROUND(F51,Inputs!$L$82)</f>
        <v>95</v>
      </c>
      <c r="G123" s="81">
        <f>MROUND(G51,Inputs!$L$82)</f>
        <v>95</v>
      </c>
      <c r="H123" s="81">
        <f>MROUND(H51,Inputs!$L$82)</f>
        <v>195</v>
      </c>
      <c r="I123" s="81">
        <f>MROUND(I51,Inputs!$L$82)</f>
        <v>195</v>
      </c>
      <c r="J123" s="81">
        <f>MROUND(J51,Inputs!$L$82)</f>
        <v>290</v>
      </c>
      <c r="K123" s="81">
        <f>MROUND(K51,Inputs!$L$82)</f>
        <v>290</v>
      </c>
      <c r="L123" s="81"/>
      <c r="M123" s="81">
        <f>MROUND(M51,Inputs!$L$83)</f>
        <v>190</v>
      </c>
      <c r="N123" s="81">
        <f>MROUND(N51,Inputs!$L$83)</f>
        <v>0</v>
      </c>
      <c r="O123" s="81">
        <f>MROUND(O51,Inputs!$L$83)</f>
        <v>0</v>
      </c>
      <c r="P123" s="81">
        <f>MROUND(P51,Inputs!$L$83)</f>
        <v>0</v>
      </c>
      <c r="Q123" s="81">
        <f>MROUND(Q51,Inputs!$L$83)</f>
        <v>0</v>
      </c>
      <c r="R123" s="81">
        <f>MROUND(R51,Inputs!$L$83)</f>
        <v>0</v>
      </c>
      <c r="S123" s="81">
        <f>MROUND(S51,Inputs!$L$83)</f>
        <v>0</v>
      </c>
      <c r="T123" s="81"/>
      <c r="U123" s="81">
        <f>MROUND(U51,Inputs!$L$82)</f>
        <v>95</v>
      </c>
      <c r="V123" s="81">
        <f>MROUND(V51,Inputs!$L$82)</f>
        <v>145</v>
      </c>
      <c r="W123" s="81">
        <f>MROUND(W51,Inputs!$L$82)</f>
        <v>145</v>
      </c>
      <c r="X123" s="81">
        <f>MROUND(X51,Inputs!$L$82)</f>
        <v>290</v>
      </c>
      <c r="Y123" s="81">
        <f>MROUND(Y51,Inputs!$L$82)</f>
        <v>290</v>
      </c>
      <c r="Z123" s="81">
        <f>MROUND(Z51,Inputs!$L$82)</f>
        <v>435</v>
      </c>
      <c r="AA123" s="81">
        <f>MROUND(AA51,Inputs!$L$82)</f>
        <v>435</v>
      </c>
      <c r="AB123" s="6"/>
      <c r="AC123" s="81">
        <f>MROUND(AC51,Inputs!$L$82)</f>
        <v>1930</v>
      </c>
      <c r="AD123" s="81">
        <f>MROUND(AD51,Inputs!$L$82)</f>
        <v>2895</v>
      </c>
      <c r="AE123" s="81">
        <f>MROUND(AE51,Inputs!$L$82)</f>
        <v>2895</v>
      </c>
      <c r="AF123" s="81">
        <f>MROUND(AF51,Inputs!$L$82)</f>
        <v>5790</v>
      </c>
      <c r="AG123" s="81">
        <f>MROUND(AG51,Inputs!$L$82)</f>
        <v>5790</v>
      </c>
      <c r="AH123" s="81">
        <f>MROUND(AH51,Inputs!$L$82)</f>
        <v>8685</v>
      </c>
      <c r="AI123" s="81">
        <f>MROUND(AI51,Inputs!$L$82)</f>
        <v>8685</v>
      </c>
    </row>
    <row r="124" spans="2:35" hidden="1" x14ac:dyDescent="0.3">
      <c r="B124" s="85">
        <f t="shared" si="3"/>
        <v>44286</v>
      </c>
      <c r="C124" s="3"/>
      <c r="D124" s="1"/>
      <c r="E124" s="81">
        <f>MROUND(E52,Inputs!$L$82)</f>
        <v>65</v>
      </c>
      <c r="F124" s="81">
        <f>MROUND(F52,Inputs!$L$82)</f>
        <v>100</v>
      </c>
      <c r="G124" s="81">
        <f>MROUND(G52,Inputs!$L$82)</f>
        <v>100</v>
      </c>
      <c r="H124" s="81">
        <f>MROUND(H52,Inputs!$L$82)</f>
        <v>200</v>
      </c>
      <c r="I124" s="81">
        <f>MROUND(I52,Inputs!$L$82)</f>
        <v>200</v>
      </c>
      <c r="J124" s="81">
        <f>MROUND(J52,Inputs!$L$82)</f>
        <v>305</v>
      </c>
      <c r="K124" s="81">
        <f>MROUND(K52,Inputs!$L$82)</f>
        <v>305</v>
      </c>
      <c r="L124" s="81"/>
      <c r="M124" s="81">
        <f>MROUND(M52,Inputs!$L$83)</f>
        <v>200</v>
      </c>
      <c r="N124" s="81">
        <f>MROUND(N52,Inputs!$L$83)</f>
        <v>0</v>
      </c>
      <c r="O124" s="81">
        <f>MROUND(O52,Inputs!$L$83)</f>
        <v>0</v>
      </c>
      <c r="P124" s="81">
        <f>MROUND(P52,Inputs!$L$83)</f>
        <v>0</v>
      </c>
      <c r="Q124" s="81">
        <f>MROUND(Q52,Inputs!$L$83)</f>
        <v>0</v>
      </c>
      <c r="R124" s="81">
        <f>MROUND(R52,Inputs!$L$83)</f>
        <v>0</v>
      </c>
      <c r="S124" s="81">
        <f>MROUND(S52,Inputs!$L$83)</f>
        <v>0</v>
      </c>
      <c r="T124" s="81"/>
      <c r="U124" s="81">
        <f>MROUND(U52,Inputs!$L$82)</f>
        <v>100</v>
      </c>
      <c r="V124" s="81">
        <f>MROUND(V52,Inputs!$L$82)</f>
        <v>150</v>
      </c>
      <c r="W124" s="81">
        <f>MROUND(W52,Inputs!$L$82)</f>
        <v>150</v>
      </c>
      <c r="X124" s="81">
        <f>MROUND(X52,Inputs!$L$82)</f>
        <v>305</v>
      </c>
      <c r="Y124" s="81">
        <f>MROUND(Y52,Inputs!$L$82)</f>
        <v>305</v>
      </c>
      <c r="Z124" s="81">
        <f>MROUND(Z52,Inputs!$L$82)</f>
        <v>455</v>
      </c>
      <c r="AA124" s="81">
        <f>MROUND(AA52,Inputs!$L$82)</f>
        <v>455</v>
      </c>
      <c r="AB124" s="6"/>
      <c r="AC124" s="81">
        <f>MROUND(AC52,Inputs!$L$82)</f>
        <v>2025</v>
      </c>
      <c r="AD124" s="81">
        <f>MROUND(AD52,Inputs!$L$82)</f>
        <v>3035</v>
      </c>
      <c r="AE124" s="81">
        <f>MROUND(AE52,Inputs!$L$82)</f>
        <v>3035</v>
      </c>
      <c r="AF124" s="81">
        <f>MROUND(AF52,Inputs!$L$82)</f>
        <v>6070</v>
      </c>
      <c r="AG124" s="81">
        <f>MROUND(AG52,Inputs!$L$82)</f>
        <v>6070</v>
      </c>
      <c r="AH124" s="81">
        <f>MROUND(AH52,Inputs!$L$82)</f>
        <v>9110</v>
      </c>
      <c r="AI124" s="81">
        <f>MROUND(AI52,Inputs!$L$82)</f>
        <v>9110</v>
      </c>
    </row>
    <row r="125" spans="2:35" x14ac:dyDescent="0.3">
      <c r="B125" s="85">
        <f t="shared" si="3"/>
        <v>44651</v>
      </c>
      <c r="C125" s="3"/>
      <c r="D125" s="1"/>
      <c r="E125" s="81">
        <f>MROUND(E53,Inputs!$L$82)</f>
        <v>60</v>
      </c>
      <c r="F125" s="81">
        <f>MROUND(F53,Inputs!$L$82)</f>
        <v>90</v>
      </c>
      <c r="G125" s="81">
        <f>MROUND(G53,Inputs!$L$82)</f>
        <v>90</v>
      </c>
      <c r="H125" s="81">
        <f>MROUND(H53,Inputs!$L$82)</f>
        <v>185</v>
      </c>
      <c r="I125" s="81">
        <f>MROUND(I53,Inputs!$L$82)</f>
        <v>185</v>
      </c>
      <c r="J125" s="81">
        <f>MROUND(J53,Inputs!$L$82)</f>
        <v>275</v>
      </c>
      <c r="K125" s="81">
        <f>MROUND(K53,Inputs!$L$82)</f>
        <v>275</v>
      </c>
      <c r="L125" s="81"/>
      <c r="M125" s="81">
        <f>MROUND(M53,Inputs!$L$83)</f>
        <v>100</v>
      </c>
      <c r="N125" s="81">
        <f>MROUND(N53,Inputs!$L$83)</f>
        <v>0</v>
      </c>
      <c r="O125" s="81">
        <f>MROUND(O53,Inputs!$L$83)</f>
        <v>0</v>
      </c>
      <c r="P125" s="81">
        <f>MROUND(P53,Inputs!$L$83)</f>
        <v>0</v>
      </c>
      <c r="Q125" s="81">
        <f>MROUND(Q53,Inputs!$L$83)</f>
        <v>0</v>
      </c>
      <c r="R125" s="81">
        <f>MROUND(R53,Inputs!$L$83)</f>
        <v>0</v>
      </c>
      <c r="S125" s="81">
        <f>MROUND(S53,Inputs!$L$83)</f>
        <v>0</v>
      </c>
      <c r="T125" s="81"/>
      <c r="U125" s="81">
        <f>MROUND(U53,Inputs!$L$82)</f>
        <v>90</v>
      </c>
      <c r="V125" s="81">
        <f>MROUND(V53,Inputs!$L$82)</f>
        <v>135</v>
      </c>
      <c r="W125" s="81">
        <f>MROUND(W53,Inputs!$L$82)</f>
        <v>135</v>
      </c>
      <c r="X125" s="81">
        <f>MROUND(X53,Inputs!$L$82)</f>
        <v>275</v>
      </c>
      <c r="Y125" s="81">
        <f>MROUND(Y53,Inputs!$L$82)</f>
        <v>275</v>
      </c>
      <c r="Z125" s="81">
        <f>MROUND(Z53,Inputs!$L$82)</f>
        <v>410</v>
      </c>
      <c r="AA125" s="81">
        <f>MROUND(AA53,Inputs!$L$82)</f>
        <v>410</v>
      </c>
      <c r="AB125" s="6"/>
      <c r="AC125" s="81">
        <f>MROUND(AC53,Inputs!$L$82)</f>
        <v>2020</v>
      </c>
      <c r="AD125" s="81">
        <f>MROUND(AD53,Inputs!$L$82)</f>
        <v>3025</v>
      </c>
      <c r="AE125" s="81">
        <f>MROUND(AE53,Inputs!$L$82)</f>
        <v>3025</v>
      </c>
      <c r="AF125" s="81">
        <f>MROUND(AF53,Inputs!$L$82)</f>
        <v>5885</v>
      </c>
      <c r="AG125" s="81">
        <f>MROUND(AG53,Inputs!$L$82)</f>
        <v>5885</v>
      </c>
      <c r="AH125" s="81">
        <f>MROUND(AH53,Inputs!$L$82)</f>
        <v>9115</v>
      </c>
      <c r="AI125" s="81">
        <f>MROUND(AI53,Inputs!$L$82)</f>
        <v>9115</v>
      </c>
    </row>
    <row r="126" spans="2:35" x14ac:dyDescent="0.3">
      <c r="B126" s="85">
        <f t="shared" si="3"/>
        <v>45016</v>
      </c>
      <c r="C126" s="3"/>
      <c r="D126" s="1"/>
      <c r="E126" s="81">
        <f>MROUND(E54,Inputs!$L$82)</f>
        <v>65</v>
      </c>
      <c r="F126" s="81">
        <f>MROUND(F54,Inputs!$L$82)</f>
        <v>95</v>
      </c>
      <c r="G126" s="81">
        <f>MROUND(G54,Inputs!$L$82)</f>
        <v>95</v>
      </c>
      <c r="H126" s="81">
        <f>MROUND(H54,Inputs!$L$82)</f>
        <v>195</v>
      </c>
      <c r="I126" s="81">
        <f>MROUND(I54,Inputs!$L$82)</f>
        <v>195</v>
      </c>
      <c r="J126" s="81">
        <f>MROUND(J54,Inputs!$L$82)</f>
        <v>290</v>
      </c>
      <c r="K126" s="81">
        <f>MROUND(K54,Inputs!$L$82)</f>
        <v>290</v>
      </c>
      <c r="L126" s="81"/>
      <c r="M126" s="81">
        <f>MROUND(M54,Inputs!$L$83)</f>
        <v>100</v>
      </c>
      <c r="N126" s="81">
        <f>MROUND(N54,Inputs!$L$83)</f>
        <v>0</v>
      </c>
      <c r="O126" s="81">
        <f>MROUND(O54,Inputs!$L$83)</f>
        <v>0</v>
      </c>
      <c r="P126" s="81">
        <f>MROUND(P54,Inputs!$L$83)</f>
        <v>0</v>
      </c>
      <c r="Q126" s="81">
        <f>MROUND(Q54,Inputs!$L$83)</f>
        <v>0</v>
      </c>
      <c r="R126" s="81">
        <f>MROUND(R54,Inputs!$L$83)</f>
        <v>0</v>
      </c>
      <c r="S126" s="81">
        <f>MROUND(S54,Inputs!$L$83)</f>
        <v>0</v>
      </c>
      <c r="T126" s="81"/>
      <c r="U126" s="81">
        <f>MROUND(U54,Inputs!$L$82)</f>
        <v>95</v>
      </c>
      <c r="V126" s="81">
        <f>MROUND(V54,Inputs!$L$82)</f>
        <v>140</v>
      </c>
      <c r="W126" s="81">
        <f>MROUND(W54,Inputs!$L$82)</f>
        <v>140</v>
      </c>
      <c r="X126" s="81">
        <f>MROUND(X54,Inputs!$L$82)</f>
        <v>290</v>
      </c>
      <c r="Y126" s="81">
        <f>MROUND(Y54,Inputs!$L$82)</f>
        <v>290</v>
      </c>
      <c r="Z126" s="81">
        <f>MROUND(Z54,Inputs!$L$82)</f>
        <v>435</v>
      </c>
      <c r="AA126" s="81">
        <f>MROUND(AA54,Inputs!$L$82)</f>
        <v>435</v>
      </c>
      <c r="AB126" s="6"/>
      <c r="AC126" s="81">
        <f>MROUND(AC54,Inputs!$L$82)</f>
        <v>1890</v>
      </c>
      <c r="AD126" s="81">
        <f>MROUND(AD54,Inputs!$L$82)</f>
        <v>2830</v>
      </c>
      <c r="AE126" s="81">
        <f>MROUND(AE54,Inputs!$L$82)</f>
        <v>2830</v>
      </c>
      <c r="AF126" s="81">
        <f>MROUND(AF54,Inputs!$L$82)</f>
        <v>5820</v>
      </c>
      <c r="AG126" s="81">
        <f>MROUND(AG54,Inputs!$L$82)</f>
        <v>5820</v>
      </c>
      <c r="AH126" s="81">
        <f>MROUND(AH54,Inputs!$L$82)</f>
        <v>8650</v>
      </c>
      <c r="AI126" s="81">
        <f>MROUND(AI54,Inputs!$L$82)</f>
        <v>8650</v>
      </c>
    </row>
    <row r="127" spans="2:35" x14ac:dyDescent="0.3">
      <c r="B127" s="85">
        <f t="shared" si="3"/>
        <v>45382</v>
      </c>
      <c r="C127" s="3"/>
      <c r="D127" s="1"/>
      <c r="E127" s="81">
        <f>MROUND(E55,Inputs!$L$82)</f>
        <v>65</v>
      </c>
      <c r="F127" s="81">
        <f>MROUND(F55,Inputs!$L$82)</f>
        <v>95</v>
      </c>
      <c r="G127" s="81">
        <f>MROUND(G55,Inputs!$L$82)</f>
        <v>95</v>
      </c>
      <c r="H127" s="81">
        <f>MROUND(H55,Inputs!$L$82)</f>
        <v>200</v>
      </c>
      <c r="I127" s="81">
        <f>MROUND(I55,Inputs!$L$82)</f>
        <v>200</v>
      </c>
      <c r="J127" s="81">
        <f>MROUND(J55,Inputs!$L$82)</f>
        <v>295</v>
      </c>
      <c r="K127" s="81">
        <f>MROUND(K55,Inputs!$L$82)</f>
        <v>295</v>
      </c>
      <c r="L127" s="81"/>
      <c r="M127" s="81">
        <f>MROUND(M55,Inputs!$L$83)</f>
        <v>110</v>
      </c>
      <c r="N127" s="81">
        <f>MROUND(N55,Inputs!$L$83)</f>
        <v>0</v>
      </c>
      <c r="O127" s="81">
        <f>MROUND(O55,Inputs!$L$83)</f>
        <v>0</v>
      </c>
      <c r="P127" s="81">
        <f>MROUND(P55,Inputs!$L$83)</f>
        <v>0</v>
      </c>
      <c r="Q127" s="81">
        <f>MROUND(Q55,Inputs!$L$83)</f>
        <v>0</v>
      </c>
      <c r="R127" s="81">
        <f>MROUND(R55,Inputs!$L$83)</f>
        <v>0</v>
      </c>
      <c r="S127" s="81">
        <f>MROUND(S55,Inputs!$L$83)</f>
        <v>0</v>
      </c>
      <c r="T127" s="81"/>
      <c r="U127" s="81">
        <f>MROUND(U55,Inputs!$L$82)</f>
        <v>95</v>
      </c>
      <c r="V127" s="81">
        <f>MROUND(V55,Inputs!$L$82)</f>
        <v>145</v>
      </c>
      <c r="W127" s="81">
        <f>MROUND(W55,Inputs!$L$82)</f>
        <v>145</v>
      </c>
      <c r="X127" s="81">
        <f>MROUND(X55,Inputs!$L$82)</f>
        <v>295</v>
      </c>
      <c r="Y127" s="81">
        <f>MROUND(Y55,Inputs!$L$82)</f>
        <v>295</v>
      </c>
      <c r="Z127" s="81">
        <f>MROUND(Z55,Inputs!$L$82)</f>
        <v>440</v>
      </c>
      <c r="AA127" s="81">
        <f>MROUND(AA55,Inputs!$L$82)</f>
        <v>440</v>
      </c>
      <c r="AB127" s="6"/>
      <c r="AC127" s="81">
        <f>MROUND(AC55,Inputs!$L$82)</f>
        <v>1925</v>
      </c>
      <c r="AD127" s="81">
        <f>MROUND(AD55,Inputs!$L$82)</f>
        <v>2885</v>
      </c>
      <c r="AE127" s="81">
        <f>MROUND(AE55,Inputs!$L$82)</f>
        <v>2885</v>
      </c>
      <c r="AF127" s="81">
        <f>MROUND(AF55,Inputs!$L$82)</f>
        <v>5930</v>
      </c>
      <c r="AG127" s="81">
        <f>MROUND(AG55,Inputs!$L$82)</f>
        <v>5930</v>
      </c>
      <c r="AH127" s="81">
        <f>MROUND(AH55,Inputs!$L$82)</f>
        <v>8810</v>
      </c>
      <c r="AI127" s="81">
        <f>MROUND(AI55,Inputs!$L$82)</f>
        <v>8810</v>
      </c>
    </row>
    <row r="128" spans="2:35" x14ac:dyDescent="0.3">
      <c r="B128" s="85">
        <f t="shared" si="3"/>
        <v>45747</v>
      </c>
      <c r="C128" s="3"/>
      <c r="D128" s="1"/>
      <c r="E128" s="81">
        <f>MROUND(E56,Inputs!$L$82)</f>
        <v>65</v>
      </c>
      <c r="F128" s="81">
        <f>MROUND(F56,Inputs!$L$82)</f>
        <v>100</v>
      </c>
      <c r="G128" s="81">
        <f>MROUND(G56,Inputs!$L$82)</f>
        <v>100</v>
      </c>
      <c r="H128" s="81">
        <f>MROUND(H56,Inputs!$L$82)</f>
        <v>200</v>
      </c>
      <c r="I128" s="81">
        <f>MROUND(I56,Inputs!$L$82)</f>
        <v>200</v>
      </c>
      <c r="J128" s="81">
        <f>MROUND(J56,Inputs!$L$82)</f>
        <v>300</v>
      </c>
      <c r="K128" s="81">
        <f>MROUND(K56,Inputs!$L$82)</f>
        <v>300</v>
      </c>
      <c r="L128" s="81"/>
      <c r="M128" s="81">
        <f>MROUND(M56,Inputs!$L$83)</f>
        <v>110</v>
      </c>
      <c r="N128" s="81">
        <f>MROUND(N56,Inputs!$L$83)</f>
        <v>0</v>
      </c>
      <c r="O128" s="81">
        <f>MROUND(O56,Inputs!$L$83)</f>
        <v>0</v>
      </c>
      <c r="P128" s="81">
        <f>MROUND(P56,Inputs!$L$83)</f>
        <v>0</v>
      </c>
      <c r="Q128" s="81">
        <f>MROUND(Q56,Inputs!$L$83)</f>
        <v>0</v>
      </c>
      <c r="R128" s="81">
        <f>MROUND(R56,Inputs!$L$83)</f>
        <v>0</v>
      </c>
      <c r="S128" s="81">
        <f>MROUND(S56,Inputs!$L$83)</f>
        <v>0</v>
      </c>
      <c r="T128" s="81"/>
      <c r="U128" s="81">
        <f>MROUND(U56,Inputs!$L$82)</f>
        <v>100</v>
      </c>
      <c r="V128" s="81">
        <f>MROUND(V56,Inputs!$L$82)</f>
        <v>145</v>
      </c>
      <c r="W128" s="81">
        <f>MROUND(W56,Inputs!$L$82)</f>
        <v>145</v>
      </c>
      <c r="X128" s="81">
        <f>MROUND(X56,Inputs!$L$82)</f>
        <v>300</v>
      </c>
      <c r="Y128" s="81">
        <f>MROUND(Y56,Inputs!$L$82)</f>
        <v>300</v>
      </c>
      <c r="Z128" s="81">
        <f>MROUND(Z56,Inputs!$L$82)</f>
        <v>450</v>
      </c>
      <c r="AA128" s="81">
        <f>MROUND(AA56,Inputs!$L$82)</f>
        <v>450</v>
      </c>
      <c r="AB128" s="6"/>
      <c r="AC128" s="81">
        <f>MROUND(AC56,Inputs!$L$82)</f>
        <v>1960</v>
      </c>
      <c r="AD128" s="81">
        <f>MROUND(AD56,Inputs!$L$82)</f>
        <v>2940</v>
      </c>
      <c r="AE128" s="81">
        <f>MROUND(AE56,Inputs!$L$82)</f>
        <v>2940</v>
      </c>
      <c r="AF128" s="81">
        <f>MROUND(AF56,Inputs!$L$82)</f>
        <v>6040</v>
      </c>
      <c r="AG128" s="81">
        <f>MROUND(AG56,Inputs!$L$82)</f>
        <v>6040</v>
      </c>
      <c r="AH128" s="81">
        <f>MROUND(AH56,Inputs!$L$82)</f>
        <v>8975</v>
      </c>
      <c r="AI128" s="81">
        <f>MROUND(AI56,Inputs!$L$82)</f>
        <v>8975</v>
      </c>
    </row>
    <row r="129" spans="2:35" x14ac:dyDescent="0.3">
      <c r="B129" s="85">
        <f t="shared" si="3"/>
        <v>46112</v>
      </c>
      <c r="C129" s="3"/>
      <c r="D129" s="1"/>
      <c r="E129" s="81">
        <f>MROUND(E57,Inputs!$L$82)</f>
        <v>65</v>
      </c>
      <c r="F129" s="81">
        <f>MROUND(F57,Inputs!$L$82)</f>
        <v>100</v>
      </c>
      <c r="G129" s="81">
        <f>MROUND(G57,Inputs!$L$82)</f>
        <v>100</v>
      </c>
      <c r="H129" s="81">
        <f>MROUND(H57,Inputs!$L$82)</f>
        <v>205</v>
      </c>
      <c r="I129" s="81">
        <f>MROUND(I57,Inputs!$L$82)</f>
        <v>205</v>
      </c>
      <c r="J129" s="81">
        <f>MROUND(J57,Inputs!$L$82)</f>
        <v>305</v>
      </c>
      <c r="K129" s="81">
        <f>MROUND(K57,Inputs!$L$82)</f>
        <v>305</v>
      </c>
      <c r="L129" s="81"/>
      <c r="M129" s="81">
        <f>MROUND(M57,Inputs!$L$83)</f>
        <v>120</v>
      </c>
      <c r="N129" s="81">
        <f>MROUND(N57,Inputs!$L$83)</f>
        <v>0</v>
      </c>
      <c r="O129" s="81">
        <f>MROUND(O57,Inputs!$L$83)</f>
        <v>0</v>
      </c>
      <c r="P129" s="81">
        <f>MROUND(P57,Inputs!$L$83)</f>
        <v>0</v>
      </c>
      <c r="Q129" s="81">
        <f>MROUND(Q57,Inputs!$L$83)</f>
        <v>0</v>
      </c>
      <c r="R129" s="81">
        <f>MROUND(R57,Inputs!$L$83)</f>
        <v>0</v>
      </c>
      <c r="S129" s="81">
        <f>MROUND(S57,Inputs!$L$83)</f>
        <v>0</v>
      </c>
      <c r="T129" s="81"/>
      <c r="U129" s="81">
        <f>MROUND(U57,Inputs!$L$82)</f>
        <v>100</v>
      </c>
      <c r="V129" s="81">
        <f>MROUND(V57,Inputs!$L$82)</f>
        <v>150</v>
      </c>
      <c r="W129" s="81">
        <f>MROUND(W57,Inputs!$L$82)</f>
        <v>150</v>
      </c>
      <c r="X129" s="81">
        <f>MROUND(X57,Inputs!$L$82)</f>
        <v>310</v>
      </c>
      <c r="Y129" s="81">
        <f>MROUND(Y57,Inputs!$L$82)</f>
        <v>310</v>
      </c>
      <c r="Z129" s="81">
        <f>MROUND(Z57,Inputs!$L$82)</f>
        <v>455</v>
      </c>
      <c r="AA129" s="81">
        <f>MROUND(AA57,Inputs!$L$82)</f>
        <v>455</v>
      </c>
      <c r="AB129" s="6"/>
      <c r="AC129" s="81">
        <f>MROUND(AC57,Inputs!$L$82)</f>
        <v>1995</v>
      </c>
      <c r="AD129" s="81">
        <f>MROUND(AD57,Inputs!$L$82)</f>
        <v>2995</v>
      </c>
      <c r="AE129" s="81">
        <f>MROUND(AE57,Inputs!$L$82)</f>
        <v>2995</v>
      </c>
      <c r="AF129" s="81">
        <f>MROUND(AF57,Inputs!$L$82)</f>
        <v>6150</v>
      </c>
      <c r="AG129" s="81">
        <f>MROUND(AG57,Inputs!$L$82)</f>
        <v>6150</v>
      </c>
      <c r="AH129" s="81">
        <f>MROUND(AH57,Inputs!$L$82)</f>
        <v>9145</v>
      </c>
      <c r="AI129" s="81">
        <f>MROUND(AI57,Inputs!$L$82)</f>
        <v>9145</v>
      </c>
    </row>
    <row r="130" spans="2:35" x14ac:dyDescent="0.3">
      <c r="B130" s="85">
        <f t="shared" si="3"/>
        <v>46477</v>
      </c>
      <c r="C130" s="3"/>
      <c r="D130" s="1"/>
      <c r="E130" s="81">
        <f>MROUND(E58,Inputs!$L$82)</f>
        <v>70</v>
      </c>
      <c r="F130" s="81">
        <f>MROUND(F58,Inputs!$L$82)</f>
        <v>100</v>
      </c>
      <c r="G130" s="81">
        <f>MROUND(G58,Inputs!$L$82)</f>
        <v>100</v>
      </c>
      <c r="H130" s="81">
        <f>MROUND(H58,Inputs!$L$82)</f>
        <v>210</v>
      </c>
      <c r="I130" s="81">
        <f>MROUND(I58,Inputs!$L$82)</f>
        <v>210</v>
      </c>
      <c r="J130" s="81">
        <f>MROUND(J58,Inputs!$L$82)</f>
        <v>310</v>
      </c>
      <c r="K130" s="81">
        <f>MROUND(K58,Inputs!$L$82)</f>
        <v>310</v>
      </c>
      <c r="L130" s="81"/>
      <c r="M130" s="81">
        <f>MROUND(M58,Inputs!$L$83)</f>
        <v>130</v>
      </c>
      <c r="N130" s="81">
        <f>MROUND(N58,Inputs!$L$83)</f>
        <v>0</v>
      </c>
      <c r="O130" s="81">
        <f>MROUND(O58,Inputs!$L$83)</f>
        <v>0</v>
      </c>
      <c r="P130" s="81">
        <f>MROUND(P58,Inputs!$L$83)</f>
        <v>0</v>
      </c>
      <c r="Q130" s="81">
        <f>MROUND(Q58,Inputs!$L$83)</f>
        <v>0</v>
      </c>
      <c r="R130" s="81">
        <f>MROUND(R58,Inputs!$L$83)</f>
        <v>0</v>
      </c>
      <c r="S130" s="81">
        <f>MROUND(S58,Inputs!$L$83)</f>
        <v>0</v>
      </c>
      <c r="T130" s="81"/>
      <c r="U130" s="81">
        <f>MROUND(U58,Inputs!$L$82)</f>
        <v>100</v>
      </c>
      <c r="V130" s="81">
        <f>MROUND(V58,Inputs!$L$82)</f>
        <v>150</v>
      </c>
      <c r="W130" s="81">
        <f>MROUND(W58,Inputs!$L$82)</f>
        <v>150</v>
      </c>
      <c r="X130" s="81">
        <f>MROUND(X58,Inputs!$L$82)</f>
        <v>315</v>
      </c>
      <c r="Y130" s="81">
        <f>MROUND(Y58,Inputs!$L$82)</f>
        <v>315</v>
      </c>
      <c r="Z130" s="81">
        <f>MROUND(Z58,Inputs!$L$82)</f>
        <v>465</v>
      </c>
      <c r="AA130" s="81">
        <f>MROUND(AA58,Inputs!$L$82)</f>
        <v>465</v>
      </c>
      <c r="AB130" s="6"/>
      <c r="AC130" s="81">
        <f>MROUND(AC58,Inputs!$L$82)</f>
        <v>2030</v>
      </c>
      <c r="AD130" s="81">
        <f>MROUND(AD58,Inputs!$L$82)</f>
        <v>3050</v>
      </c>
      <c r="AE130" s="81">
        <f>MROUND(AE58,Inputs!$L$82)</f>
        <v>3050</v>
      </c>
      <c r="AF130" s="81">
        <f>MROUND(AF58,Inputs!$L$82)</f>
        <v>6265</v>
      </c>
      <c r="AG130" s="81">
        <f>MROUND(AG58,Inputs!$L$82)</f>
        <v>6265</v>
      </c>
      <c r="AH130" s="81">
        <f>MROUND(AH58,Inputs!$L$82)</f>
        <v>9315</v>
      </c>
      <c r="AI130" s="81">
        <f>MROUND(AI58,Inputs!$L$82)</f>
        <v>9315</v>
      </c>
    </row>
    <row r="131" spans="2:35" x14ac:dyDescent="0.3">
      <c r="B131" s="85">
        <f t="shared" si="3"/>
        <v>46843</v>
      </c>
      <c r="C131" s="3"/>
      <c r="D131" s="1"/>
      <c r="E131" s="81">
        <f>MROUND(E59,Inputs!$L$82)</f>
        <v>70</v>
      </c>
      <c r="F131" s="81">
        <f>MROUND(F59,Inputs!$L$82)</f>
        <v>105</v>
      </c>
      <c r="G131" s="81">
        <f>MROUND(G59,Inputs!$L$82)</f>
        <v>105</v>
      </c>
      <c r="H131" s="81">
        <f>MROUND(H59,Inputs!$L$82)</f>
        <v>215</v>
      </c>
      <c r="I131" s="81">
        <f>MROUND(I59,Inputs!$L$82)</f>
        <v>215</v>
      </c>
      <c r="J131" s="81">
        <f>MROUND(J59,Inputs!$L$82)</f>
        <v>315</v>
      </c>
      <c r="K131" s="81">
        <f>MROUND(K59,Inputs!$L$82)</f>
        <v>315</v>
      </c>
      <c r="L131" s="81"/>
      <c r="M131" s="81">
        <f>MROUND(M59,Inputs!$L$83)</f>
        <v>130</v>
      </c>
      <c r="N131" s="81">
        <f>MROUND(N59,Inputs!$L$83)</f>
        <v>0</v>
      </c>
      <c r="O131" s="81">
        <f>MROUND(O59,Inputs!$L$83)</f>
        <v>0</v>
      </c>
      <c r="P131" s="81">
        <f>MROUND(P59,Inputs!$L$83)</f>
        <v>0</v>
      </c>
      <c r="Q131" s="81">
        <f>MROUND(Q59,Inputs!$L$83)</f>
        <v>0</v>
      </c>
      <c r="R131" s="81">
        <f>MROUND(R59,Inputs!$L$83)</f>
        <v>0</v>
      </c>
      <c r="S131" s="81">
        <f>MROUND(S59,Inputs!$L$83)</f>
        <v>0</v>
      </c>
      <c r="T131" s="81"/>
      <c r="U131" s="81">
        <f>MROUND(U59,Inputs!$L$82)</f>
        <v>105</v>
      </c>
      <c r="V131" s="81">
        <f>MROUND(V59,Inputs!$L$82)</f>
        <v>155</v>
      </c>
      <c r="W131" s="81">
        <f>MROUND(W59,Inputs!$L$82)</f>
        <v>155</v>
      </c>
      <c r="X131" s="81">
        <f>MROUND(X59,Inputs!$L$82)</f>
        <v>320</v>
      </c>
      <c r="Y131" s="81">
        <f>MROUND(Y59,Inputs!$L$82)</f>
        <v>320</v>
      </c>
      <c r="Z131" s="81">
        <f>MROUND(Z59,Inputs!$L$82)</f>
        <v>475</v>
      </c>
      <c r="AA131" s="81">
        <f>MROUND(AA59,Inputs!$L$82)</f>
        <v>475</v>
      </c>
      <c r="AB131" s="6"/>
      <c r="AC131" s="81">
        <f>MROUND(AC59,Inputs!$L$82)</f>
        <v>2070</v>
      </c>
      <c r="AD131" s="81">
        <f>MROUND(AD59,Inputs!$L$82)</f>
        <v>3105</v>
      </c>
      <c r="AE131" s="81">
        <f>MROUND(AE59,Inputs!$L$82)</f>
        <v>3105</v>
      </c>
      <c r="AF131" s="81">
        <f>MROUND(AF59,Inputs!$L$82)</f>
        <v>6385</v>
      </c>
      <c r="AG131" s="81">
        <f>MROUND(AG59,Inputs!$L$82)</f>
        <v>6385</v>
      </c>
      <c r="AH131" s="81">
        <f>MROUND(AH59,Inputs!$L$82)</f>
        <v>9490</v>
      </c>
      <c r="AI131" s="81">
        <f>MROUND(AI59,Inputs!$L$82)</f>
        <v>9490</v>
      </c>
    </row>
    <row r="132" spans="2:35" x14ac:dyDescent="0.3">
      <c r="B132" s="85">
        <f t="shared" si="3"/>
        <v>47208</v>
      </c>
      <c r="C132" s="3"/>
      <c r="D132" s="1"/>
      <c r="E132" s="81">
        <f>MROUND(E60,Inputs!$L$82)</f>
        <v>70</v>
      </c>
      <c r="F132" s="81">
        <f>MROUND(F60,Inputs!$L$82)</f>
        <v>105</v>
      </c>
      <c r="G132" s="81">
        <f>MROUND(G60,Inputs!$L$82)</f>
        <v>105</v>
      </c>
      <c r="H132" s="81">
        <f>MROUND(H60,Inputs!$L$82)</f>
        <v>215</v>
      </c>
      <c r="I132" s="81">
        <f>MROUND(I60,Inputs!$L$82)</f>
        <v>215</v>
      </c>
      <c r="J132" s="81">
        <f>MROUND(J60,Inputs!$L$82)</f>
        <v>320</v>
      </c>
      <c r="K132" s="81">
        <f>MROUND(K60,Inputs!$L$82)</f>
        <v>320</v>
      </c>
      <c r="L132" s="81"/>
      <c r="M132" s="81">
        <f>MROUND(M60,Inputs!$L$83)</f>
        <v>140</v>
      </c>
      <c r="N132" s="81">
        <f>MROUND(N60,Inputs!$L$83)</f>
        <v>0</v>
      </c>
      <c r="O132" s="81">
        <f>MROUND(O60,Inputs!$L$83)</f>
        <v>0</v>
      </c>
      <c r="P132" s="81">
        <f>MROUND(P60,Inputs!$L$83)</f>
        <v>0</v>
      </c>
      <c r="Q132" s="81">
        <f>MROUND(Q60,Inputs!$L$83)</f>
        <v>0</v>
      </c>
      <c r="R132" s="81">
        <f>MROUND(R60,Inputs!$L$83)</f>
        <v>0</v>
      </c>
      <c r="S132" s="81">
        <f>MROUND(S60,Inputs!$L$83)</f>
        <v>0</v>
      </c>
      <c r="T132" s="81"/>
      <c r="U132" s="81">
        <f>MROUND(U60,Inputs!$L$82)</f>
        <v>105</v>
      </c>
      <c r="V132" s="81">
        <f>MROUND(V60,Inputs!$L$82)</f>
        <v>160</v>
      </c>
      <c r="W132" s="81">
        <f>MROUND(W60,Inputs!$L$82)</f>
        <v>160</v>
      </c>
      <c r="X132" s="81">
        <f>MROUND(X60,Inputs!$L$82)</f>
        <v>325</v>
      </c>
      <c r="Y132" s="81">
        <f>MROUND(Y60,Inputs!$L$82)</f>
        <v>325</v>
      </c>
      <c r="Z132" s="81">
        <f>MROUND(Z60,Inputs!$L$82)</f>
        <v>485</v>
      </c>
      <c r="AA132" s="81">
        <f>MROUND(AA60,Inputs!$L$82)</f>
        <v>485</v>
      </c>
      <c r="AB132" s="6"/>
      <c r="AC132" s="81">
        <f>MROUND(AC60,Inputs!$L$82)</f>
        <v>2110</v>
      </c>
      <c r="AD132" s="81">
        <f>MROUND(AD60,Inputs!$L$82)</f>
        <v>3165</v>
      </c>
      <c r="AE132" s="81">
        <f>MROUND(AE60,Inputs!$L$82)</f>
        <v>3165</v>
      </c>
      <c r="AF132" s="81">
        <f>MROUND(AF60,Inputs!$L$82)</f>
        <v>6500</v>
      </c>
      <c r="AG132" s="81">
        <f>MROUND(AG60,Inputs!$L$82)</f>
        <v>6500</v>
      </c>
      <c r="AH132" s="81">
        <f>MROUND(AH60,Inputs!$L$82)</f>
        <v>9665</v>
      </c>
      <c r="AI132" s="81">
        <f>MROUND(AI60,Inputs!$L$82)</f>
        <v>9665</v>
      </c>
    </row>
    <row r="133" spans="2:35" x14ac:dyDescent="0.3">
      <c r="B133" s="85">
        <f t="shared" si="3"/>
        <v>47573</v>
      </c>
      <c r="C133" s="3"/>
      <c r="D133" s="1"/>
      <c r="E133" s="81">
        <f>MROUND(E61,Inputs!$L$82)</f>
        <v>70</v>
      </c>
      <c r="F133" s="81">
        <f>MROUND(F61,Inputs!$L$82)</f>
        <v>105</v>
      </c>
      <c r="G133" s="81">
        <f>MROUND(G61,Inputs!$L$82)</f>
        <v>105</v>
      </c>
      <c r="H133" s="81">
        <f>MROUND(H61,Inputs!$L$82)</f>
        <v>220</v>
      </c>
      <c r="I133" s="81">
        <f>MROUND(I61,Inputs!$L$82)</f>
        <v>220</v>
      </c>
      <c r="J133" s="81">
        <f>MROUND(J61,Inputs!$L$82)</f>
        <v>330</v>
      </c>
      <c r="K133" s="81">
        <f>MROUND(K61,Inputs!$L$82)</f>
        <v>330</v>
      </c>
      <c r="L133" s="81"/>
      <c r="M133" s="81">
        <f>MROUND(M61,Inputs!$L$83)</f>
        <v>140</v>
      </c>
      <c r="N133" s="81">
        <f>MROUND(N61,Inputs!$L$83)</f>
        <v>0</v>
      </c>
      <c r="O133" s="81">
        <f>MROUND(O61,Inputs!$L$83)</f>
        <v>0</v>
      </c>
      <c r="P133" s="81">
        <f>MROUND(P61,Inputs!$L$83)</f>
        <v>0</v>
      </c>
      <c r="Q133" s="81">
        <f>MROUND(Q61,Inputs!$L$83)</f>
        <v>0</v>
      </c>
      <c r="R133" s="81">
        <f>MROUND(R61,Inputs!$L$83)</f>
        <v>0</v>
      </c>
      <c r="S133" s="81">
        <f>MROUND(S61,Inputs!$L$83)</f>
        <v>0</v>
      </c>
      <c r="T133" s="81"/>
      <c r="U133" s="81">
        <f>MROUND(U61,Inputs!$L$82)</f>
        <v>105</v>
      </c>
      <c r="V133" s="81">
        <f>MROUND(V61,Inputs!$L$82)</f>
        <v>160</v>
      </c>
      <c r="W133" s="81">
        <f>MROUND(W61,Inputs!$L$82)</f>
        <v>160</v>
      </c>
      <c r="X133" s="81">
        <f>MROUND(X61,Inputs!$L$82)</f>
        <v>330</v>
      </c>
      <c r="Y133" s="81">
        <f>MROUND(Y61,Inputs!$L$82)</f>
        <v>330</v>
      </c>
      <c r="Z133" s="81">
        <f>MROUND(Z61,Inputs!$L$82)</f>
        <v>490</v>
      </c>
      <c r="AA133" s="81">
        <f>MROUND(AA61,Inputs!$L$82)</f>
        <v>490</v>
      </c>
      <c r="AB133" s="6"/>
      <c r="AC133" s="81">
        <f>MROUND(AC61,Inputs!$L$82)</f>
        <v>2150</v>
      </c>
      <c r="AD133" s="81">
        <f>MROUND(AD61,Inputs!$L$82)</f>
        <v>3220</v>
      </c>
      <c r="AE133" s="81">
        <f>MROUND(AE61,Inputs!$L$82)</f>
        <v>3220</v>
      </c>
      <c r="AF133" s="81">
        <f>MROUND(AF61,Inputs!$L$82)</f>
        <v>6625</v>
      </c>
      <c r="AG133" s="81">
        <f>MROUND(AG61,Inputs!$L$82)</f>
        <v>6625</v>
      </c>
      <c r="AH133" s="81">
        <f>MROUND(AH61,Inputs!$L$82)</f>
        <v>9845</v>
      </c>
      <c r="AI133" s="81">
        <f>MROUND(AI61,Inputs!$L$82)</f>
        <v>9845</v>
      </c>
    </row>
    <row r="134" spans="2:35" x14ac:dyDescent="0.3">
      <c r="B134" s="85">
        <f t="shared" si="3"/>
        <v>47938</v>
      </c>
      <c r="C134" s="3"/>
      <c r="D134" s="1"/>
      <c r="E134" s="81">
        <f>MROUND(E62,Inputs!$L$82)</f>
        <v>75</v>
      </c>
      <c r="F134" s="81">
        <f>MROUND(F62,Inputs!$L$82)</f>
        <v>110</v>
      </c>
      <c r="G134" s="81">
        <f>MROUND(G62,Inputs!$L$82)</f>
        <v>110</v>
      </c>
      <c r="H134" s="81">
        <f>MROUND(H62,Inputs!$L$82)</f>
        <v>225</v>
      </c>
      <c r="I134" s="81">
        <f>MROUND(I62,Inputs!$L$82)</f>
        <v>225</v>
      </c>
      <c r="J134" s="81">
        <f>MROUND(J62,Inputs!$L$82)</f>
        <v>335</v>
      </c>
      <c r="K134" s="81">
        <f>MROUND(K62,Inputs!$L$82)</f>
        <v>335</v>
      </c>
      <c r="L134" s="81"/>
      <c r="M134" s="81">
        <f>MROUND(M62,Inputs!$L$83)</f>
        <v>150</v>
      </c>
      <c r="N134" s="81">
        <f>MROUND(N62,Inputs!$L$83)</f>
        <v>0</v>
      </c>
      <c r="O134" s="81">
        <f>MROUND(O62,Inputs!$L$83)</f>
        <v>0</v>
      </c>
      <c r="P134" s="81">
        <f>MROUND(P62,Inputs!$L$83)</f>
        <v>0</v>
      </c>
      <c r="Q134" s="81">
        <f>MROUND(Q62,Inputs!$L$83)</f>
        <v>0</v>
      </c>
      <c r="R134" s="81">
        <f>MROUND(R62,Inputs!$L$83)</f>
        <v>0</v>
      </c>
      <c r="S134" s="81">
        <f>MROUND(S62,Inputs!$L$83)</f>
        <v>0</v>
      </c>
      <c r="T134" s="81"/>
      <c r="U134" s="81">
        <f>MROUND(U62,Inputs!$L$82)</f>
        <v>110</v>
      </c>
      <c r="V134" s="81">
        <f>MROUND(V62,Inputs!$L$82)</f>
        <v>165</v>
      </c>
      <c r="W134" s="81">
        <f>MROUND(W62,Inputs!$L$82)</f>
        <v>165</v>
      </c>
      <c r="X134" s="81">
        <f>MROUND(X62,Inputs!$L$82)</f>
        <v>335</v>
      </c>
      <c r="Y134" s="81">
        <f>MROUND(Y62,Inputs!$L$82)</f>
        <v>335</v>
      </c>
      <c r="Z134" s="81">
        <f>MROUND(Z62,Inputs!$L$82)</f>
        <v>500</v>
      </c>
      <c r="AA134" s="81">
        <f>MROUND(AA62,Inputs!$L$82)</f>
        <v>500</v>
      </c>
      <c r="AB134" s="6"/>
      <c r="AC134" s="81">
        <f>MROUND(AC62,Inputs!$L$82)</f>
        <v>2190</v>
      </c>
      <c r="AD134" s="81">
        <f>MROUND(AD62,Inputs!$L$82)</f>
        <v>3280</v>
      </c>
      <c r="AE134" s="81">
        <f>MROUND(AE62,Inputs!$L$82)</f>
        <v>3280</v>
      </c>
      <c r="AF134" s="81">
        <f>MROUND(AF62,Inputs!$L$82)</f>
        <v>6745</v>
      </c>
      <c r="AG134" s="81">
        <f>MROUND(AG62,Inputs!$L$82)</f>
        <v>6745</v>
      </c>
      <c r="AH134" s="81">
        <f>MROUND(AH62,Inputs!$L$82)</f>
        <v>10030</v>
      </c>
      <c r="AI134" s="81">
        <f>MROUND(AI62,Inputs!$L$82)</f>
        <v>10030</v>
      </c>
    </row>
    <row r="135" spans="2:35" x14ac:dyDescent="0.3">
      <c r="B135" s="85">
        <f t="shared" si="3"/>
        <v>48304</v>
      </c>
      <c r="C135" s="3"/>
      <c r="D135" s="1"/>
      <c r="E135" s="81">
        <f>MROUND(E63,Inputs!$L$82)</f>
        <v>75</v>
      </c>
      <c r="F135" s="81">
        <f>MROUND(F63,Inputs!$L$82)</f>
        <v>110</v>
      </c>
      <c r="G135" s="81">
        <f>MROUND(G63,Inputs!$L$82)</f>
        <v>110</v>
      </c>
      <c r="H135" s="81">
        <f>MROUND(H63,Inputs!$L$82)</f>
        <v>230</v>
      </c>
      <c r="I135" s="81">
        <f>MROUND(I63,Inputs!$L$82)</f>
        <v>230</v>
      </c>
      <c r="J135" s="81">
        <f>MROUND(J63,Inputs!$L$82)</f>
        <v>340</v>
      </c>
      <c r="K135" s="81">
        <f>MROUND(K63,Inputs!$L$82)</f>
        <v>340</v>
      </c>
      <c r="L135" s="81"/>
      <c r="M135" s="81">
        <f>MROUND(M63,Inputs!$L$83)</f>
        <v>160</v>
      </c>
      <c r="N135" s="81">
        <f>MROUND(N63,Inputs!$L$83)</f>
        <v>0</v>
      </c>
      <c r="O135" s="81">
        <f>MROUND(O63,Inputs!$L$83)</f>
        <v>0</v>
      </c>
      <c r="P135" s="81">
        <f>MROUND(P63,Inputs!$L$83)</f>
        <v>0</v>
      </c>
      <c r="Q135" s="81">
        <f>MROUND(Q63,Inputs!$L$83)</f>
        <v>0</v>
      </c>
      <c r="R135" s="81">
        <f>MROUND(R63,Inputs!$L$83)</f>
        <v>0</v>
      </c>
      <c r="S135" s="81">
        <f>MROUND(S63,Inputs!$L$83)</f>
        <v>0</v>
      </c>
      <c r="T135" s="81"/>
      <c r="U135" s="81">
        <f>MROUND(U63,Inputs!$L$82)</f>
        <v>110</v>
      </c>
      <c r="V135" s="81">
        <f>MROUND(V63,Inputs!$L$82)</f>
        <v>165</v>
      </c>
      <c r="W135" s="81">
        <f>MROUND(W63,Inputs!$L$82)</f>
        <v>165</v>
      </c>
      <c r="X135" s="81">
        <f>MROUND(X63,Inputs!$L$82)</f>
        <v>345</v>
      </c>
      <c r="Y135" s="81">
        <f>MROUND(Y63,Inputs!$L$82)</f>
        <v>345</v>
      </c>
      <c r="Z135" s="81">
        <f>MROUND(Z63,Inputs!$L$82)</f>
        <v>510</v>
      </c>
      <c r="AA135" s="81">
        <f>MROUND(AA63,Inputs!$L$82)</f>
        <v>510</v>
      </c>
      <c r="AB135" s="6"/>
      <c r="AC135" s="81">
        <f>MROUND(AC63,Inputs!$L$82)</f>
        <v>2230</v>
      </c>
      <c r="AD135" s="81">
        <f>MROUND(AD63,Inputs!$L$82)</f>
        <v>3345</v>
      </c>
      <c r="AE135" s="81">
        <f>MROUND(AE63,Inputs!$L$82)</f>
        <v>3345</v>
      </c>
      <c r="AF135" s="81">
        <f>MROUND(AF63,Inputs!$L$82)</f>
        <v>6870</v>
      </c>
      <c r="AG135" s="81">
        <f>MROUND(AG63,Inputs!$L$82)</f>
        <v>6870</v>
      </c>
      <c r="AH135" s="81">
        <f>MROUND(AH63,Inputs!$L$82)</f>
        <v>10215</v>
      </c>
      <c r="AI135" s="81">
        <f>MROUND(AI63,Inputs!$L$82)</f>
        <v>10215</v>
      </c>
    </row>
    <row r="136" spans="2:35" x14ac:dyDescent="0.3">
      <c r="B136" s="85">
        <f t="shared" si="3"/>
        <v>48669</v>
      </c>
      <c r="C136" s="3"/>
      <c r="D136" s="1"/>
      <c r="E136" s="81">
        <f>MROUND(E64,Inputs!$L$82)</f>
        <v>75</v>
      </c>
      <c r="F136" s="81">
        <f>MROUND(F64,Inputs!$L$82)</f>
        <v>115</v>
      </c>
      <c r="G136" s="81">
        <f>MROUND(G64,Inputs!$L$82)</f>
        <v>115</v>
      </c>
      <c r="H136" s="81">
        <f>MROUND(H64,Inputs!$L$82)</f>
        <v>235</v>
      </c>
      <c r="I136" s="81">
        <f>MROUND(I64,Inputs!$L$82)</f>
        <v>235</v>
      </c>
      <c r="J136" s="81">
        <f>MROUND(J64,Inputs!$L$82)</f>
        <v>345</v>
      </c>
      <c r="K136" s="81">
        <f>MROUND(K64,Inputs!$L$82)</f>
        <v>345</v>
      </c>
      <c r="L136" s="81"/>
      <c r="M136" s="81">
        <f>MROUND(M64,Inputs!$L$83)</f>
        <v>170</v>
      </c>
      <c r="N136" s="81">
        <f>MROUND(N64,Inputs!$L$83)</f>
        <v>0</v>
      </c>
      <c r="O136" s="81">
        <f>MROUND(O64,Inputs!$L$83)</f>
        <v>0</v>
      </c>
      <c r="P136" s="81">
        <f>MROUND(P64,Inputs!$L$83)</f>
        <v>0</v>
      </c>
      <c r="Q136" s="81">
        <f>MROUND(Q64,Inputs!$L$83)</f>
        <v>0</v>
      </c>
      <c r="R136" s="81">
        <f>MROUND(R64,Inputs!$L$83)</f>
        <v>0</v>
      </c>
      <c r="S136" s="81">
        <f>MROUND(S64,Inputs!$L$83)</f>
        <v>0</v>
      </c>
      <c r="T136" s="81"/>
      <c r="U136" s="81">
        <f>MROUND(U64,Inputs!$L$82)</f>
        <v>115</v>
      </c>
      <c r="V136" s="81">
        <f>MROUND(V64,Inputs!$L$82)</f>
        <v>170</v>
      </c>
      <c r="W136" s="81">
        <f>MROUND(W64,Inputs!$L$82)</f>
        <v>170</v>
      </c>
      <c r="X136" s="81">
        <f>MROUND(X64,Inputs!$L$82)</f>
        <v>350</v>
      </c>
      <c r="Y136" s="81">
        <f>MROUND(Y64,Inputs!$L$82)</f>
        <v>350</v>
      </c>
      <c r="Z136" s="81">
        <f>MROUND(Z64,Inputs!$L$82)</f>
        <v>520</v>
      </c>
      <c r="AA136" s="81">
        <f>MROUND(AA64,Inputs!$L$82)</f>
        <v>520</v>
      </c>
      <c r="AB136" s="6"/>
      <c r="AC136" s="81">
        <f>MROUND(AC64,Inputs!$L$82)</f>
        <v>2270</v>
      </c>
      <c r="AD136" s="81">
        <f>MROUND(AD64,Inputs!$L$82)</f>
        <v>3405</v>
      </c>
      <c r="AE136" s="81">
        <f>MROUND(AE64,Inputs!$L$82)</f>
        <v>3405</v>
      </c>
      <c r="AF136" s="81">
        <f>MROUND(AF64,Inputs!$L$82)</f>
        <v>7000</v>
      </c>
      <c r="AG136" s="81">
        <f>MROUND(AG64,Inputs!$L$82)</f>
        <v>7000</v>
      </c>
      <c r="AH136" s="81">
        <f>MROUND(AH64,Inputs!$L$82)</f>
        <v>10405</v>
      </c>
      <c r="AI136" s="81">
        <f>MROUND(AI64,Inputs!$L$82)</f>
        <v>10405</v>
      </c>
    </row>
    <row r="137" spans="2:35" x14ac:dyDescent="0.3">
      <c r="B137" s="85">
        <f t="shared" si="3"/>
        <v>49034</v>
      </c>
      <c r="C137" s="3"/>
      <c r="D137" s="1"/>
      <c r="E137" s="81">
        <f>MROUND(E65,Inputs!$L$82)</f>
        <v>75</v>
      </c>
      <c r="F137" s="81">
        <f>MROUND(F65,Inputs!$L$82)</f>
        <v>115</v>
      </c>
      <c r="G137" s="81">
        <f>MROUND(G65,Inputs!$L$82)</f>
        <v>115</v>
      </c>
      <c r="H137" s="81">
        <f>MROUND(H65,Inputs!$L$82)</f>
        <v>240</v>
      </c>
      <c r="I137" s="81">
        <f>MROUND(I65,Inputs!$L$82)</f>
        <v>240</v>
      </c>
      <c r="J137" s="81">
        <f>MROUND(J65,Inputs!$L$82)</f>
        <v>355</v>
      </c>
      <c r="K137" s="81">
        <f>MROUND(K65,Inputs!$L$82)</f>
        <v>355</v>
      </c>
      <c r="L137" s="81"/>
      <c r="M137" s="81">
        <f>MROUND(M65,Inputs!$L$83)</f>
        <v>170</v>
      </c>
      <c r="N137" s="81">
        <f>MROUND(N65,Inputs!$L$83)</f>
        <v>0</v>
      </c>
      <c r="O137" s="81">
        <f>MROUND(O65,Inputs!$L$83)</f>
        <v>0</v>
      </c>
      <c r="P137" s="81">
        <f>MROUND(P65,Inputs!$L$83)</f>
        <v>0</v>
      </c>
      <c r="Q137" s="81">
        <f>MROUND(Q65,Inputs!$L$83)</f>
        <v>0</v>
      </c>
      <c r="R137" s="81">
        <f>MROUND(R65,Inputs!$L$83)</f>
        <v>0</v>
      </c>
      <c r="S137" s="81">
        <f>MROUND(S65,Inputs!$L$83)</f>
        <v>0</v>
      </c>
      <c r="T137" s="81"/>
      <c r="U137" s="81">
        <f>MROUND(U65,Inputs!$L$82)</f>
        <v>115</v>
      </c>
      <c r="V137" s="81">
        <f>MROUND(V65,Inputs!$L$82)</f>
        <v>175</v>
      </c>
      <c r="W137" s="81">
        <f>MROUND(W65,Inputs!$L$82)</f>
        <v>175</v>
      </c>
      <c r="X137" s="81">
        <f>MROUND(X65,Inputs!$L$82)</f>
        <v>355</v>
      </c>
      <c r="Y137" s="81">
        <f>MROUND(Y65,Inputs!$L$82)</f>
        <v>355</v>
      </c>
      <c r="Z137" s="81">
        <f>MROUND(Z65,Inputs!$L$82)</f>
        <v>530</v>
      </c>
      <c r="AA137" s="81">
        <f>MROUND(AA65,Inputs!$L$82)</f>
        <v>530</v>
      </c>
      <c r="AB137" s="6"/>
      <c r="AC137" s="81">
        <f>MROUND(AC65,Inputs!$L$82)</f>
        <v>2315</v>
      </c>
      <c r="AD137" s="81">
        <f>MROUND(AD65,Inputs!$L$82)</f>
        <v>3470</v>
      </c>
      <c r="AE137" s="81">
        <f>MROUND(AE65,Inputs!$L$82)</f>
        <v>3470</v>
      </c>
      <c r="AF137" s="81">
        <f>MROUND(AF65,Inputs!$L$82)</f>
        <v>7130</v>
      </c>
      <c r="AG137" s="81">
        <f>MROUND(AG65,Inputs!$L$82)</f>
        <v>7130</v>
      </c>
      <c r="AH137" s="81">
        <f>MROUND(AH65,Inputs!$L$82)</f>
        <v>10600</v>
      </c>
      <c r="AI137" s="81">
        <f>MROUND(AI65,Inputs!$L$82)</f>
        <v>10600</v>
      </c>
    </row>
    <row r="138" spans="2:35" x14ac:dyDescent="0.3">
      <c r="B138" s="85">
        <f t="shared" si="3"/>
        <v>49399</v>
      </c>
      <c r="C138" s="3"/>
      <c r="D138" s="1"/>
      <c r="E138" s="81">
        <f>MROUND(E66,Inputs!$L$82)</f>
        <v>80</v>
      </c>
      <c r="F138" s="81">
        <f>MROUND(F66,Inputs!$L$82)</f>
        <v>120</v>
      </c>
      <c r="G138" s="81">
        <f>MROUND(G66,Inputs!$L$82)</f>
        <v>120</v>
      </c>
      <c r="H138" s="81">
        <f>MROUND(H66,Inputs!$L$82)</f>
        <v>240</v>
      </c>
      <c r="I138" s="81">
        <f>MROUND(I66,Inputs!$L$82)</f>
        <v>240</v>
      </c>
      <c r="J138" s="81">
        <f>MROUND(J66,Inputs!$L$82)</f>
        <v>360</v>
      </c>
      <c r="K138" s="81">
        <f>MROUND(K66,Inputs!$L$82)</f>
        <v>360</v>
      </c>
      <c r="L138" s="81"/>
      <c r="M138" s="81">
        <f>MROUND(M66,Inputs!$L$83)</f>
        <v>180</v>
      </c>
      <c r="N138" s="81">
        <f>MROUND(N66,Inputs!$L$83)</f>
        <v>0</v>
      </c>
      <c r="O138" s="81">
        <f>MROUND(O66,Inputs!$L$83)</f>
        <v>0</v>
      </c>
      <c r="P138" s="81">
        <f>MROUND(P66,Inputs!$L$83)</f>
        <v>0</v>
      </c>
      <c r="Q138" s="81">
        <f>MROUND(Q66,Inputs!$L$83)</f>
        <v>0</v>
      </c>
      <c r="R138" s="81">
        <f>MROUND(R66,Inputs!$L$83)</f>
        <v>0</v>
      </c>
      <c r="S138" s="81">
        <f>MROUND(S66,Inputs!$L$83)</f>
        <v>0</v>
      </c>
      <c r="T138" s="81"/>
      <c r="U138" s="81">
        <f>MROUND(U66,Inputs!$L$82)</f>
        <v>120</v>
      </c>
      <c r="V138" s="81">
        <f>MROUND(V66,Inputs!$L$82)</f>
        <v>175</v>
      </c>
      <c r="W138" s="81">
        <f>MROUND(W66,Inputs!$L$82)</f>
        <v>175</v>
      </c>
      <c r="X138" s="81">
        <f>MROUND(X66,Inputs!$L$82)</f>
        <v>365</v>
      </c>
      <c r="Y138" s="81">
        <f>MROUND(Y66,Inputs!$L$82)</f>
        <v>365</v>
      </c>
      <c r="Z138" s="81">
        <f>MROUND(Z66,Inputs!$L$82)</f>
        <v>540</v>
      </c>
      <c r="AA138" s="81">
        <f>MROUND(AA66,Inputs!$L$82)</f>
        <v>540</v>
      </c>
      <c r="AB138" s="6"/>
      <c r="AC138" s="81">
        <f>MROUND(AC66,Inputs!$L$82)</f>
        <v>2355</v>
      </c>
      <c r="AD138" s="81">
        <f>MROUND(AD66,Inputs!$L$82)</f>
        <v>3535</v>
      </c>
      <c r="AE138" s="81">
        <f>MROUND(AE66,Inputs!$L$82)</f>
        <v>3535</v>
      </c>
      <c r="AF138" s="81">
        <f>MROUND(AF66,Inputs!$L$82)</f>
        <v>7265</v>
      </c>
      <c r="AG138" s="81">
        <f>MROUND(AG66,Inputs!$L$82)</f>
        <v>7265</v>
      </c>
      <c r="AH138" s="81">
        <f>MROUND(AH66,Inputs!$L$82)</f>
        <v>10795</v>
      </c>
      <c r="AI138" s="81">
        <f>MROUND(AI66,Inputs!$L$82)</f>
        <v>10795</v>
      </c>
    </row>
    <row r="139" spans="2:35" x14ac:dyDescent="0.3">
      <c r="B139" s="85">
        <f t="shared" si="3"/>
        <v>49765</v>
      </c>
      <c r="C139" s="3"/>
      <c r="D139" s="1"/>
      <c r="E139" s="81">
        <f>MROUND(E67,Inputs!$L$82)</f>
        <v>80</v>
      </c>
      <c r="F139" s="81">
        <f>MROUND(F67,Inputs!$L$82)</f>
        <v>120</v>
      </c>
      <c r="G139" s="81">
        <f>MROUND(G67,Inputs!$L$82)</f>
        <v>120</v>
      </c>
      <c r="H139" s="81">
        <f>MROUND(H67,Inputs!$L$82)</f>
        <v>245</v>
      </c>
      <c r="I139" s="81">
        <f>MROUND(I67,Inputs!$L$82)</f>
        <v>245</v>
      </c>
      <c r="J139" s="81">
        <f>MROUND(J67,Inputs!$L$82)</f>
        <v>365</v>
      </c>
      <c r="K139" s="81">
        <f>MROUND(K67,Inputs!$L$82)</f>
        <v>365</v>
      </c>
      <c r="L139" s="81"/>
      <c r="M139" s="81">
        <f>MROUND(M67,Inputs!$L$83)</f>
        <v>190</v>
      </c>
      <c r="N139" s="81">
        <f>MROUND(N67,Inputs!$L$83)</f>
        <v>0</v>
      </c>
      <c r="O139" s="81">
        <f>MROUND(O67,Inputs!$L$83)</f>
        <v>0</v>
      </c>
      <c r="P139" s="81">
        <f>MROUND(P67,Inputs!$L$83)</f>
        <v>0</v>
      </c>
      <c r="Q139" s="81">
        <f>MROUND(Q67,Inputs!$L$83)</f>
        <v>0</v>
      </c>
      <c r="R139" s="81">
        <f>MROUND(R67,Inputs!$L$83)</f>
        <v>0</v>
      </c>
      <c r="S139" s="81">
        <f>MROUND(S67,Inputs!$L$83)</f>
        <v>0</v>
      </c>
      <c r="T139" s="81"/>
      <c r="U139" s="81">
        <f>MROUND(U67,Inputs!$L$82)</f>
        <v>120</v>
      </c>
      <c r="V139" s="81">
        <f>MROUND(V67,Inputs!$L$82)</f>
        <v>180</v>
      </c>
      <c r="W139" s="81">
        <f>MROUND(W67,Inputs!$L$82)</f>
        <v>180</v>
      </c>
      <c r="X139" s="81">
        <f>MROUND(X67,Inputs!$L$82)</f>
        <v>370</v>
      </c>
      <c r="Y139" s="81">
        <f>MROUND(Y67,Inputs!$L$82)</f>
        <v>370</v>
      </c>
      <c r="Z139" s="81">
        <f>MROUND(Z67,Inputs!$L$82)</f>
        <v>550</v>
      </c>
      <c r="AA139" s="81">
        <f>MROUND(AA67,Inputs!$L$82)</f>
        <v>550</v>
      </c>
      <c r="AB139" s="6"/>
      <c r="AC139" s="81">
        <f>MROUND(AC67,Inputs!$L$82)</f>
        <v>2400</v>
      </c>
      <c r="AD139" s="81">
        <f>MROUND(AD67,Inputs!$L$82)</f>
        <v>3600</v>
      </c>
      <c r="AE139" s="81">
        <f>MROUND(AE67,Inputs!$L$82)</f>
        <v>3600</v>
      </c>
      <c r="AF139" s="81">
        <f>MROUND(AF67,Inputs!$L$82)</f>
        <v>7400</v>
      </c>
      <c r="AG139" s="81">
        <f>MROUND(AG67,Inputs!$L$82)</f>
        <v>7400</v>
      </c>
      <c r="AH139" s="81">
        <f>MROUND(AH67,Inputs!$L$82)</f>
        <v>11000</v>
      </c>
      <c r="AI139" s="81">
        <f>MROUND(AI67,Inputs!$L$82)</f>
        <v>11000</v>
      </c>
    </row>
    <row r="140" spans="2:35" x14ac:dyDescent="0.3">
      <c r="B140" s="85">
        <f t="shared" si="3"/>
        <v>50130</v>
      </c>
      <c r="C140" s="3"/>
      <c r="D140" s="1"/>
      <c r="E140" s="81">
        <f>MROUND(E68,Inputs!$L$82)</f>
        <v>80</v>
      </c>
      <c r="F140" s="81">
        <f>MROUND(F68,Inputs!$L$82)</f>
        <v>120</v>
      </c>
      <c r="G140" s="81">
        <f>MROUND(G68,Inputs!$L$82)</f>
        <v>120</v>
      </c>
      <c r="H140" s="81">
        <f>MROUND(H68,Inputs!$L$82)</f>
        <v>250</v>
      </c>
      <c r="I140" s="81">
        <f>MROUND(I68,Inputs!$L$82)</f>
        <v>250</v>
      </c>
      <c r="J140" s="81">
        <f>MROUND(J68,Inputs!$L$82)</f>
        <v>375</v>
      </c>
      <c r="K140" s="81">
        <f>MROUND(K68,Inputs!$L$82)</f>
        <v>375</v>
      </c>
      <c r="L140" s="81"/>
      <c r="M140" s="81">
        <f>MROUND(M68,Inputs!$L$83)</f>
        <v>200</v>
      </c>
      <c r="N140" s="81">
        <f>MROUND(N68,Inputs!$L$83)</f>
        <v>0</v>
      </c>
      <c r="O140" s="81">
        <f>MROUND(O68,Inputs!$L$83)</f>
        <v>0</v>
      </c>
      <c r="P140" s="81">
        <f>MROUND(P68,Inputs!$L$83)</f>
        <v>0</v>
      </c>
      <c r="Q140" s="81">
        <f>MROUND(Q68,Inputs!$L$83)</f>
        <v>0</v>
      </c>
      <c r="R140" s="81">
        <f>MROUND(R68,Inputs!$L$83)</f>
        <v>0</v>
      </c>
      <c r="S140" s="81">
        <f>MROUND(S68,Inputs!$L$83)</f>
        <v>0</v>
      </c>
      <c r="T140" s="81"/>
      <c r="U140" s="81">
        <f>MROUND(U68,Inputs!$L$82)</f>
        <v>120</v>
      </c>
      <c r="V140" s="81">
        <f>MROUND(V68,Inputs!$L$82)</f>
        <v>185</v>
      </c>
      <c r="W140" s="81">
        <f>MROUND(W68,Inputs!$L$82)</f>
        <v>185</v>
      </c>
      <c r="X140" s="81">
        <f>MROUND(X68,Inputs!$L$82)</f>
        <v>375</v>
      </c>
      <c r="Y140" s="81">
        <f>MROUND(Y68,Inputs!$L$82)</f>
        <v>375</v>
      </c>
      <c r="Z140" s="81">
        <f>MROUND(Z68,Inputs!$L$82)</f>
        <v>560</v>
      </c>
      <c r="AA140" s="81">
        <f>MROUND(AA68,Inputs!$L$82)</f>
        <v>560</v>
      </c>
      <c r="AB140" s="6"/>
      <c r="AC140" s="81">
        <f>MROUND(AC68,Inputs!$L$82)</f>
        <v>2445</v>
      </c>
      <c r="AD140" s="81">
        <f>MROUND(AD68,Inputs!$L$82)</f>
        <v>3665</v>
      </c>
      <c r="AE140" s="81">
        <f>MROUND(AE68,Inputs!$L$82)</f>
        <v>3665</v>
      </c>
      <c r="AF140" s="81">
        <f>MROUND(AF68,Inputs!$L$82)</f>
        <v>7535</v>
      </c>
      <c r="AG140" s="81">
        <f>MROUND(AG68,Inputs!$L$82)</f>
        <v>7535</v>
      </c>
      <c r="AH140" s="81">
        <f>MROUND(AH68,Inputs!$L$82)</f>
        <v>11205</v>
      </c>
      <c r="AI140" s="81">
        <f>MROUND(AI68,Inputs!$L$82)</f>
        <v>11205</v>
      </c>
    </row>
    <row r="141" spans="2:35" x14ac:dyDescent="0.3">
      <c r="B141" s="85">
        <f t="shared" si="3"/>
        <v>50495</v>
      </c>
      <c r="C141" s="3"/>
      <c r="D141" s="1"/>
      <c r="E141" s="81">
        <f>MROUND(E69,Inputs!$L$82)</f>
        <v>85</v>
      </c>
      <c r="F141" s="81">
        <f>MROUND(F69,Inputs!$L$82)</f>
        <v>125</v>
      </c>
      <c r="G141" s="81">
        <f>MROUND(G69,Inputs!$L$82)</f>
        <v>125</v>
      </c>
      <c r="H141" s="81">
        <f>MROUND(H69,Inputs!$L$82)</f>
        <v>255</v>
      </c>
      <c r="I141" s="81">
        <f>MROUND(I69,Inputs!$L$82)</f>
        <v>255</v>
      </c>
      <c r="J141" s="81">
        <f>MROUND(J69,Inputs!$L$82)</f>
        <v>380</v>
      </c>
      <c r="K141" s="81">
        <f>MROUND(K69,Inputs!$L$82)</f>
        <v>380</v>
      </c>
      <c r="L141" s="81"/>
      <c r="M141" s="81">
        <f>MROUND(M69,Inputs!$L$83)</f>
        <v>210</v>
      </c>
      <c r="N141" s="81">
        <f>MROUND(N69,Inputs!$L$83)</f>
        <v>0</v>
      </c>
      <c r="O141" s="81">
        <f>MROUND(O69,Inputs!$L$83)</f>
        <v>0</v>
      </c>
      <c r="P141" s="81">
        <f>MROUND(P69,Inputs!$L$83)</f>
        <v>0</v>
      </c>
      <c r="Q141" s="81">
        <f>MROUND(Q69,Inputs!$L$83)</f>
        <v>0</v>
      </c>
      <c r="R141" s="81">
        <f>MROUND(R69,Inputs!$L$83)</f>
        <v>0</v>
      </c>
      <c r="S141" s="81">
        <f>MROUND(S69,Inputs!$L$83)</f>
        <v>0</v>
      </c>
      <c r="T141" s="81"/>
      <c r="U141" s="81">
        <f>MROUND(U69,Inputs!$L$82)</f>
        <v>125</v>
      </c>
      <c r="V141" s="81">
        <f>MROUND(V69,Inputs!$L$82)</f>
        <v>185</v>
      </c>
      <c r="W141" s="81">
        <f>MROUND(W69,Inputs!$L$82)</f>
        <v>185</v>
      </c>
      <c r="X141" s="81">
        <f>MROUND(X69,Inputs!$L$82)</f>
        <v>385</v>
      </c>
      <c r="Y141" s="81">
        <f>MROUND(Y69,Inputs!$L$82)</f>
        <v>385</v>
      </c>
      <c r="Z141" s="81">
        <f>MROUND(Z69,Inputs!$L$82)</f>
        <v>570</v>
      </c>
      <c r="AA141" s="81">
        <f>MROUND(AA69,Inputs!$L$82)</f>
        <v>570</v>
      </c>
      <c r="AB141" s="6"/>
      <c r="AC141" s="81">
        <f>MROUND(AC69,Inputs!$L$82)</f>
        <v>2490</v>
      </c>
      <c r="AD141" s="81">
        <f>MROUND(AD69,Inputs!$L$82)</f>
        <v>3735</v>
      </c>
      <c r="AE141" s="81">
        <f>MROUND(AE69,Inputs!$L$82)</f>
        <v>3735</v>
      </c>
      <c r="AF141" s="81">
        <f>MROUND(AF69,Inputs!$L$82)</f>
        <v>7675</v>
      </c>
      <c r="AG141" s="81">
        <f>MROUND(AG69,Inputs!$L$82)</f>
        <v>7675</v>
      </c>
      <c r="AH141" s="81">
        <f>MROUND(AH69,Inputs!$L$82)</f>
        <v>11410</v>
      </c>
      <c r="AI141" s="81">
        <f>MROUND(AI69,Inputs!$L$82)</f>
        <v>11410</v>
      </c>
    </row>
    <row r="142" spans="2:35" x14ac:dyDescent="0.3">
      <c r="B142" s="85">
        <f t="shared" si="3"/>
        <v>50860</v>
      </c>
      <c r="C142" s="3"/>
      <c r="D142" s="1"/>
      <c r="E142" s="81">
        <f>MROUND(E70,Inputs!$L$82)</f>
        <v>85</v>
      </c>
      <c r="F142" s="81">
        <f>MROUND(F70,Inputs!$L$82)</f>
        <v>125</v>
      </c>
      <c r="G142" s="81">
        <f>MROUND(G70,Inputs!$L$82)</f>
        <v>125</v>
      </c>
      <c r="H142" s="81">
        <f>MROUND(H70,Inputs!$L$82)</f>
        <v>260</v>
      </c>
      <c r="I142" s="81">
        <f>MROUND(I70,Inputs!$L$82)</f>
        <v>260</v>
      </c>
      <c r="J142" s="81">
        <f>MROUND(J70,Inputs!$L$82)</f>
        <v>385</v>
      </c>
      <c r="K142" s="81">
        <f>MROUND(K70,Inputs!$L$82)</f>
        <v>385</v>
      </c>
      <c r="L142" s="81"/>
      <c r="M142" s="81">
        <f>MROUND(M70,Inputs!$L$83)</f>
        <v>220</v>
      </c>
      <c r="N142" s="81">
        <f>MROUND(N70,Inputs!$L$83)</f>
        <v>0</v>
      </c>
      <c r="O142" s="81">
        <f>MROUND(O70,Inputs!$L$83)</f>
        <v>0</v>
      </c>
      <c r="P142" s="81">
        <f>MROUND(P70,Inputs!$L$83)</f>
        <v>0</v>
      </c>
      <c r="Q142" s="81">
        <f>MROUND(Q70,Inputs!$L$83)</f>
        <v>0</v>
      </c>
      <c r="R142" s="81">
        <f>MROUND(R70,Inputs!$L$83)</f>
        <v>0</v>
      </c>
      <c r="S142" s="81">
        <f>MROUND(S70,Inputs!$L$83)</f>
        <v>0</v>
      </c>
      <c r="T142" s="81"/>
      <c r="U142" s="81">
        <f>MROUND(U70,Inputs!$L$82)</f>
        <v>125</v>
      </c>
      <c r="V142" s="81">
        <f>MROUND(V70,Inputs!$L$82)</f>
        <v>190</v>
      </c>
      <c r="W142" s="81">
        <f>MROUND(W70,Inputs!$L$82)</f>
        <v>190</v>
      </c>
      <c r="X142" s="81">
        <f>MROUND(X70,Inputs!$L$82)</f>
        <v>390</v>
      </c>
      <c r="Y142" s="81">
        <f>MROUND(Y70,Inputs!$L$82)</f>
        <v>390</v>
      </c>
      <c r="Z142" s="81">
        <f>MROUND(Z70,Inputs!$L$82)</f>
        <v>580</v>
      </c>
      <c r="AA142" s="81">
        <f>MROUND(AA70,Inputs!$L$82)</f>
        <v>580</v>
      </c>
      <c r="AB142" s="6"/>
      <c r="AC142" s="81">
        <f>MROUND(AC70,Inputs!$L$82)</f>
        <v>2535</v>
      </c>
      <c r="AD142" s="81">
        <f>MROUND(AD70,Inputs!$L$82)</f>
        <v>3805</v>
      </c>
      <c r="AE142" s="81">
        <f>MROUND(AE70,Inputs!$L$82)</f>
        <v>3805</v>
      </c>
      <c r="AF142" s="81">
        <f>MROUND(AF70,Inputs!$L$82)</f>
        <v>7820</v>
      </c>
      <c r="AG142" s="81">
        <f>MROUND(AG70,Inputs!$L$82)</f>
        <v>7820</v>
      </c>
      <c r="AH142" s="81">
        <f>MROUND(AH70,Inputs!$L$82)</f>
        <v>11625</v>
      </c>
      <c r="AI142" s="81">
        <f>MROUND(AI70,Inputs!$L$82)</f>
        <v>11625</v>
      </c>
    </row>
    <row r="143" spans="2:35" x14ac:dyDescent="0.3">
      <c r="B143" s="85">
        <f t="shared" si="3"/>
        <v>51226</v>
      </c>
      <c r="C143" s="3"/>
      <c r="D143" s="1"/>
      <c r="E143" s="81">
        <f>MROUND(E71,Inputs!$L$82)</f>
        <v>85</v>
      </c>
      <c r="F143" s="81">
        <f>MROUND(F71,Inputs!$L$82)</f>
        <v>130</v>
      </c>
      <c r="G143" s="81">
        <f>MROUND(G71,Inputs!$L$82)</f>
        <v>130</v>
      </c>
      <c r="H143" s="81">
        <f>MROUND(H71,Inputs!$L$82)</f>
        <v>265</v>
      </c>
      <c r="I143" s="81">
        <f>MROUND(I71,Inputs!$L$82)</f>
        <v>265</v>
      </c>
      <c r="J143" s="81">
        <f>MROUND(J71,Inputs!$L$82)</f>
        <v>395</v>
      </c>
      <c r="K143" s="81">
        <f>MROUND(K71,Inputs!$L$82)</f>
        <v>395</v>
      </c>
      <c r="L143" s="81"/>
      <c r="M143" s="81">
        <f>MROUND(M71,Inputs!$L$83)</f>
        <v>230</v>
      </c>
      <c r="N143" s="81">
        <f>MROUND(N71,Inputs!$L$83)</f>
        <v>0</v>
      </c>
      <c r="O143" s="81">
        <f>MROUND(O71,Inputs!$L$83)</f>
        <v>0</v>
      </c>
      <c r="P143" s="81">
        <f>MROUND(P71,Inputs!$L$83)</f>
        <v>0</v>
      </c>
      <c r="Q143" s="81">
        <f>MROUND(Q71,Inputs!$L$83)</f>
        <v>0</v>
      </c>
      <c r="R143" s="81">
        <f>MROUND(R71,Inputs!$L$83)</f>
        <v>0</v>
      </c>
      <c r="S143" s="81">
        <f>MROUND(S71,Inputs!$L$83)</f>
        <v>0</v>
      </c>
      <c r="T143" s="81"/>
      <c r="U143" s="81">
        <f>MROUND(U71,Inputs!$L$82)</f>
        <v>130</v>
      </c>
      <c r="V143" s="81">
        <f>MROUND(V71,Inputs!$L$82)</f>
        <v>195</v>
      </c>
      <c r="W143" s="81">
        <f>MROUND(W71,Inputs!$L$82)</f>
        <v>195</v>
      </c>
      <c r="X143" s="81">
        <f>MROUND(X71,Inputs!$L$82)</f>
        <v>400</v>
      </c>
      <c r="Y143" s="81">
        <f>MROUND(Y71,Inputs!$L$82)</f>
        <v>400</v>
      </c>
      <c r="Z143" s="81">
        <f>MROUND(Z71,Inputs!$L$82)</f>
        <v>590</v>
      </c>
      <c r="AA143" s="81">
        <f>MROUND(AA71,Inputs!$L$82)</f>
        <v>590</v>
      </c>
      <c r="AB143" s="6"/>
      <c r="AC143" s="81">
        <f>MROUND(AC71,Inputs!$L$82)</f>
        <v>2585</v>
      </c>
      <c r="AD143" s="81">
        <f>MROUND(AD71,Inputs!$L$82)</f>
        <v>3875</v>
      </c>
      <c r="AE143" s="81">
        <f>MROUND(AE71,Inputs!$L$82)</f>
        <v>3875</v>
      </c>
      <c r="AF143" s="81">
        <f>MROUND(AF71,Inputs!$L$82)</f>
        <v>7965</v>
      </c>
      <c r="AG143" s="81">
        <f>MROUND(AG71,Inputs!$L$82)</f>
        <v>7965</v>
      </c>
      <c r="AH143" s="81">
        <f>MROUND(AH71,Inputs!$L$82)</f>
        <v>11840</v>
      </c>
      <c r="AI143" s="81">
        <f>MROUND(AI71,Inputs!$L$82)</f>
        <v>11840</v>
      </c>
    </row>
    <row r="144" spans="2:35" x14ac:dyDescent="0.3">
      <c r="B144" s="85">
        <f t="shared" si="3"/>
        <v>51591</v>
      </c>
      <c r="C144" s="3"/>
      <c r="D144" s="1"/>
      <c r="E144" s="81">
        <f>MROUND(E72,Inputs!$L$82)</f>
        <v>90</v>
      </c>
      <c r="F144" s="81">
        <f>MROUND(F72,Inputs!$L$82)</f>
        <v>130</v>
      </c>
      <c r="G144" s="81">
        <f>MROUND(G72,Inputs!$L$82)</f>
        <v>130</v>
      </c>
      <c r="H144" s="81">
        <f>MROUND(H72,Inputs!$L$82)</f>
        <v>270</v>
      </c>
      <c r="I144" s="81">
        <f>MROUND(I72,Inputs!$L$82)</f>
        <v>270</v>
      </c>
      <c r="J144" s="81">
        <f>MROUND(J72,Inputs!$L$82)</f>
        <v>400</v>
      </c>
      <c r="K144" s="81">
        <f>MROUND(K72,Inputs!$L$82)</f>
        <v>400</v>
      </c>
      <c r="L144" s="81"/>
      <c r="M144" s="81">
        <f>MROUND(M72,Inputs!$L$83)</f>
        <v>240</v>
      </c>
      <c r="N144" s="81">
        <f>MROUND(N72,Inputs!$L$83)</f>
        <v>0</v>
      </c>
      <c r="O144" s="81">
        <f>MROUND(O72,Inputs!$L$83)</f>
        <v>0</v>
      </c>
      <c r="P144" s="81">
        <f>MROUND(P72,Inputs!$L$83)</f>
        <v>0</v>
      </c>
      <c r="Q144" s="81">
        <f>MROUND(Q72,Inputs!$L$83)</f>
        <v>0</v>
      </c>
      <c r="R144" s="81">
        <f>MROUND(R72,Inputs!$L$83)</f>
        <v>0</v>
      </c>
      <c r="S144" s="81">
        <f>MROUND(S72,Inputs!$L$83)</f>
        <v>0</v>
      </c>
      <c r="T144" s="81"/>
      <c r="U144" s="81">
        <f>MROUND(U72,Inputs!$L$82)</f>
        <v>130</v>
      </c>
      <c r="V144" s="81">
        <f>MROUND(V72,Inputs!$L$82)</f>
        <v>195</v>
      </c>
      <c r="W144" s="81">
        <f>MROUND(W72,Inputs!$L$82)</f>
        <v>195</v>
      </c>
      <c r="X144" s="81">
        <f>MROUND(X72,Inputs!$L$82)</f>
        <v>405</v>
      </c>
      <c r="Y144" s="81">
        <f>MROUND(Y72,Inputs!$L$82)</f>
        <v>405</v>
      </c>
      <c r="Z144" s="81">
        <f>MROUND(Z72,Inputs!$L$82)</f>
        <v>605</v>
      </c>
      <c r="AA144" s="81">
        <f>MROUND(AA72,Inputs!$L$82)</f>
        <v>605</v>
      </c>
      <c r="AB144" s="6"/>
      <c r="AC144" s="81">
        <f>MROUND(AC72,Inputs!$L$82)</f>
        <v>2630</v>
      </c>
      <c r="AD144" s="81">
        <f>MROUND(AD72,Inputs!$L$82)</f>
        <v>3950</v>
      </c>
      <c r="AE144" s="81">
        <f>MROUND(AE72,Inputs!$L$82)</f>
        <v>3950</v>
      </c>
      <c r="AF144" s="81">
        <f>MROUND(AF72,Inputs!$L$82)</f>
        <v>8115</v>
      </c>
      <c r="AG144" s="81">
        <f>MROUND(AG72,Inputs!$L$82)</f>
        <v>8115</v>
      </c>
      <c r="AH144" s="81">
        <f>MROUND(AH72,Inputs!$L$82)</f>
        <v>12060</v>
      </c>
      <c r="AI144" s="81">
        <f>MROUND(AI72,Inputs!$L$82)</f>
        <v>12060</v>
      </c>
    </row>
    <row r="145" spans="2:36" x14ac:dyDescent="0.3">
      <c r="B145" s="85"/>
      <c r="C145" s="3"/>
      <c r="D145" s="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6"/>
      <c r="AC145" s="81"/>
      <c r="AD145" s="81"/>
      <c r="AE145" s="81"/>
      <c r="AF145" s="81"/>
      <c r="AG145" s="81"/>
      <c r="AH145" s="81"/>
      <c r="AI145" s="81"/>
    </row>
    <row r="147" spans="2:36" s="103" customFormat="1" x14ac:dyDescent="0.3">
      <c r="B147" s="102" t="s">
        <v>278</v>
      </c>
      <c r="C147" s="102"/>
      <c r="E147" s="102"/>
      <c r="F147" s="102"/>
    </row>
    <row r="148" spans="2:36" x14ac:dyDescent="0.3">
      <c r="B148" s="1"/>
      <c r="C148" s="1"/>
      <c r="D148" s="1"/>
      <c r="E148" s="301" t="s">
        <v>89</v>
      </c>
      <c r="F148" s="301"/>
      <c r="G148" s="301"/>
      <c r="H148" s="301"/>
      <c r="I148" s="301"/>
      <c r="J148" s="301"/>
      <c r="K148" s="301"/>
      <c r="L148" s="1"/>
      <c r="M148" s="301" t="s">
        <v>64</v>
      </c>
      <c r="N148" s="301"/>
      <c r="O148" s="301"/>
      <c r="P148" s="301"/>
      <c r="Q148" s="301"/>
      <c r="R148" s="301"/>
      <c r="S148" s="301"/>
      <c r="T148" s="1"/>
      <c r="U148" s="301" t="s">
        <v>65</v>
      </c>
      <c r="V148" s="301"/>
      <c r="W148" s="301"/>
      <c r="X148" s="301"/>
      <c r="Y148" s="301"/>
      <c r="Z148" s="301"/>
      <c r="AA148" s="301"/>
      <c r="AB148" s="1"/>
      <c r="AC148" s="301" t="s">
        <v>66</v>
      </c>
      <c r="AD148" s="301"/>
      <c r="AE148" s="301"/>
      <c r="AF148" s="301"/>
      <c r="AG148" s="301"/>
      <c r="AH148" s="301"/>
      <c r="AI148" s="301"/>
    </row>
    <row r="149" spans="2:36" x14ac:dyDescent="0.3">
      <c r="B149" s="4" t="s">
        <v>67</v>
      </c>
      <c r="C149" s="4" t="s">
        <v>322</v>
      </c>
      <c r="D149" s="3"/>
      <c r="E149" s="3" t="s">
        <v>70</v>
      </c>
      <c r="F149" s="3" t="s">
        <v>69</v>
      </c>
      <c r="G149" s="3" t="s">
        <v>61</v>
      </c>
      <c r="H149" s="3" t="s">
        <v>68</v>
      </c>
      <c r="I149" s="3" t="s">
        <v>71</v>
      </c>
      <c r="J149" s="3" t="s">
        <v>72</v>
      </c>
      <c r="K149" s="3" t="s">
        <v>62</v>
      </c>
      <c r="L149" s="3"/>
      <c r="M149" s="3" t="s">
        <v>70</v>
      </c>
      <c r="N149" s="3" t="s">
        <v>69</v>
      </c>
      <c r="O149" s="3" t="s">
        <v>61</v>
      </c>
      <c r="P149" s="3" t="s">
        <v>68</v>
      </c>
      <c r="Q149" s="3" t="s">
        <v>71</v>
      </c>
      <c r="R149" s="3" t="s">
        <v>72</v>
      </c>
      <c r="S149" s="3" t="s">
        <v>62</v>
      </c>
      <c r="T149" s="3"/>
      <c r="U149" s="3" t="s">
        <v>70</v>
      </c>
      <c r="V149" s="3" t="s">
        <v>69</v>
      </c>
      <c r="W149" s="3" t="s">
        <v>61</v>
      </c>
      <c r="X149" s="3" t="s">
        <v>68</v>
      </c>
      <c r="Y149" s="3" t="s">
        <v>71</v>
      </c>
      <c r="Z149" s="3" t="s">
        <v>72</v>
      </c>
      <c r="AA149" s="3" t="s">
        <v>62</v>
      </c>
      <c r="AB149" s="3"/>
      <c r="AC149" s="3" t="s">
        <v>70</v>
      </c>
      <c r="AD149" s="3" t="s">
        <v>69</v>
      </c>
      <c r="AE149" s="3" t="s">
        <v>61</v>
      </c>
      <c r="AF149" s="3" t="s">
        <v>68</v>
      </c>
      <c r="AG149" s="3" t="s">
        <v>71</v>
      </c>
      <c r="AH149" s="3" t="s">
        <v>72</v>
      </c>
      <c r="AI149" s="3" t="s">
        <v>62</v>
      </c>
    </row>
    <row r="150" spans="2:36" hidden="1" x14ac:dyDescent="0.3">
      <c r="B150" s="85">
        <f>B114</f>
        <v>40633</v>
      </c>
      <c r="C150" s="3">
        <f>IF(B150&lt;Inputs!$E$13,0,1)</f>
        <v>0</v>
      </c>
      <c r="D150" s="1"/>
      <c r="E150" s="9">
        <f>E78*Traffic!E1427*365/10^7*$C150</f>
        <v>0</v>
      </c>
      <c r="F150" s="9">
        <f>F78*Traffic!F1427*365/10^7*$C150</f>
        <v>0</v>
      </c>
      <c r="G150" s="9">
        <f>G78*Traffic!G1427*365/10^7*$C150</f>
        <v>0</v>
      </c>
      <c r="H150" s="9">
        <f>H78*Traffic!H1427*365/10^7*$C150</f>
        <v>0</v>
      </c>
      <c r="I150" s="9">
        <f>I78*Traffic!I1427*365/10^7*$C150</f>
        <v>0</v>
      </c>
      <c r="J150" s="9">
        <f>J78*Traffic!J1427*365/10^7*$C150</f>
        <v>0</v>
      </c>
      <c r="K150" s="9">
        <f>K78*Traffic!K1427*365/10^7*$C150</f>
        <v>0</v>
      </c>
      <c r="L150" s="9"/>
      <c r="M150" s="9">
        <f>M78*Traffic!M1427*12/10^7*$C150</f>
        <v>0</v>
      </c>
      <c r="N150" s="9">
        <f>N78*Traffic!N1427*12/10^7*$C150</f>
        <v>0</v>
      </c>
      <c r="O150" s="9">
        <f>O78*Traffic!O1427*12/10^7*$C150</f>
        <v>0</v>
      </c>
      <c r="P150" s="9">
        <f>P78*Traffic!P1427*12/10^7*$C150</f>
        <v>0</v>
      </c>
      <c r="Q150" s="9">
        <f>Q78*Traffic!Q1427*12/10^7*$C150</f>
        <v>0</v>
      </c>
      <c r="R150" s="9">
        <f>R78*Traffic!R1427*12/10^7*$C150</f>
        <v>0</v>
      </c>
      <c r="S150" s="9">
        <f>S78*Traffic!S1427*12/10^7*$C150</f>
        <v>0</v>
      </c>
      <c r="T150" s="9"/>
      <c r="U150" s="9">
        <f>U78*Traffic!U1427*365/10^7*$C150</f>
        <v>0</v>
      </c>
      <c r="V150" s="9">
        <f>V78*Traffic!V1427*365/10^7*$C150</f>
        <v>0</v>
      </c>
      <c r="W150" s="9">
        <f>W78*Traffic!W1427*365/10^7*$C150</f>
        <v>0</v>
      </c>
      <c r="X150" s="9">
        <f>X78*Traffic!X1427*365/10^7*$C150</f>
        <v>0</v>
      </c>
      <c r="Y150" s="9">
        <f>Y78*Traffic!Y1427*365/10^7*$C150</f>
        <v>0</v>
      </c>
      <c r="Z150" s="9">
        <f>Z78*Traffic!Z1427*365/10^7*$C150</f>
        <v>0</v>
      </c>
      <c r="AA150" s="9">
        <f>AA78*Traffic!AA1427*365/10^7*$C150</f>
        <v>0</v>
      </c>
      <c r="AB150" s="9"/>
      <c r="AC150" s="9">
        <f>AC78*Traffic!AC1427*12/10^7*$C150</f>
        <v>0</v>
      </c>
      <c r="AD150" s="9">
        <f>AD78*Traffic!AD1427*12/10^7*$C150</f>
        <v>0</v>
      </c>
      <c r="AE150" s="9">
        <f>AE78*Traffic!AE1427*12/10^7*$C150</f>
        <v>0</v>
      </c>
      <c r="AF150" s="9">
        <f>AF78*Traffic!AF1427*12/10^7*$C150</f>
        <v>0</v>
      </c>
      <c r="AG150" s="9">
        <f>AG78*Traffic!AG1427*12/10^7*$C150</f>
        <v>0</v>
      </c>
      <c r="AH150" s="9">
        <f>AH78*Traffic!AH1427*12/10^7*$C150</f>
        <v>0</v>
      </c>
      <c r="AI150" s="9">
        <f>AI78*Traffic!AI1427*12/10^7*$C150</f>
        <v>0</v>
      </c>
      <c r="AJ150" s="9"/>
    </row>
    <row r="151" spans="2:36" hidden="1" x14ac:dyDescent="0.3">
      <c r="B151" s="85">
        <f t="shared" ref="B151:B180" si="4">B115</f>
        <v>40999</v>
      </c>
      <c r="C151" s="3">
        <f>IF(B151&lt;Inputs!$E$13,0,1)</f>
        <v>0</v>
      </c>
      <c r="D151" s="1"/>
      <c r="E151" s="9">
        <f>E79*Traffic!E1428*365/10^7*$C151</f>
        <v>0</v>
      </c>
      <c r="F151" s="9">
        <f>F79*Traffic!F1428*365/10^7*$C151</f>
        <v>0</v>
      </c>
      <c r="G151" s="9">
        <f>G79*Traffic!G1428*365/10^7*$C151</f>
        <v>0</v>
      </c>
      <c r="H151" s="9">
        <f>H79*Traffic!H1428*365/10^7*$C151</f>
        <v>0</v>
      </c>
      <c r="I151" s="9">
        <f>I79*Traffic!I1428*365/10^7*$C151</f>
        <v>0</v>
      </c>
      <c r="J151" s="9">
        <f>J79*Traffic!J1428*365/10^7*$C151</f>
        <v>0</v>
      </c>
      <c r="K151" s="9">
        <f>K79*Traffic!K1428*365/10^7*$C151</f>
        <v>0</v>
      </c>
      <c r="L151" s="9"/>
      <c r="M151" s="9">
        <f>M79*Traffic!M1428*12/10^7*$C151</f>
        <v>0</v>
      </c>
      <c r="N151" s="9">
        <f>N79*Traffic!N1428*12/10^7*$C151</f>
        <v>0</v>
      </c>
      <c r="O151" s="9">
        <f>O79*Traffic!O1428*12/10^7*$C151</f>
        <v>0</v>
      </c>
      <c r="P151" s="9">
        <f>P79*Traffic!P1428*12/10^7*$C151</f>
        <v>0</v>
      </c>
      <c r="Q151" s="9">
        <f>Q79*Traffic!Q1428*12/10^7*$C151</f>
        <v>0</v>
      </c>
      <c r="R151" s="9">
        <f>R79*Traffic!R1428*12/10^7*$C151</f>
        <v>0</v>
      </c>
      <c r="S151" s="9">
        <f>S79*Traffic!S1428*12/10^7*$C151</f>
        <v>0</v>
      </c>
      <c r="T151" s="9"/>
      <c r="U151" s="9">
        <f>U79*Traffic!U1428*365/10^7*$C151</f>
        <v>0</v>
      </c>
      <c r="V151" s="9">
        <f>V79*Traffic!V1428*365/10^7*$C151</f>
        <v>0</v>
      </c>
      <c r="W151" s="9">
        <f>W79*Traffic!W1428*365/10^7*$C151</f>
        <v>0</v>
      </c>
      <c r="X151" s="9">
        <f>X79*Traffic!X1428*365/10^7*$C151</f>
        <v>0</v>
      </c>
      <c r="Y151" s="9">
        <f>Y79*Traffic!Y1428*365/10^7*$C151</f>
        <v>0</v>
      </c>
      <c r="Z151" s="9">
        <f>Z79*Traffic!Z1428*365/10^7*$C151</f>
        <v>0</v>
      </c>
      <c r="AA151" s="9">
        <f>AA79*Traffic!AA1428*365/10^7*$C151</f>
        <v>0</v>
      </c>
      <c r="AB151" s="9"/>
      <c r="AC151" s="9">
        <f>AC79*Traffic!AC1428*12/10^7*$C151</f>
        <v>0</v>
      </c>
      <c r="AD151" s="9">
        <f>AD79*Traffic!AD1428*12/10^7*$C151</f>
        <v>0</v>
      </c>
      <c r="AE151" s="9">
        <f>AE79*Traffic!AE1428*12/10^7*$C151</f>
        <v>0</v>
      </c>
      <c r="AF151" s="9">
        <f>AF79*Traffic!AF1428*12/10^7*$C151</f>
        <v>0</v>
      </c>
      <c r="AG151" s="9">
        <f>AG79*Traffic!AG1428*12/10^7*$C151</f>
        <v>0</v>
      </c>
      <c r="AH151" s="9">
        <f>AH79*Traffic!AH1428*12/10^7*$C151</f>
        <v>0</v>
      </c>
      <c r="AI151" s="9">
        <f>AI79*Traffic!AI1428*12/10^7*$C151</f>
        <v>0</v>
      </c>
      <c r="AJ151" s="9"/>
    </row>
    <row r="152" spans="2:36" hidden="1" x14ac:dyDescent="0.3">
      <c r="B152" s="85">
        <f t="shared" si="4"/>
        <v>41364</v>
      </c>
      <c r="C152" s="3">
        <f>IF(B152&lt;Inputs!$E$13,0,1)</f>
        <v>1</v>
      </c>
      <c r="D152" s="1"/>
      <c r="E152" s="9">
        <f>E80*Traffic!E1429*365/10^7*$C152</f>
        <v>5.1859535123195098E-2</v>
      </c>
      <c r="F152" s="9">
        <f>F80*Traffic!F1429*365/10^7*$C152</f>
        <v>1.7353260621828858E-2</v>
      </c>
      <c r="G152" s="9">
        <f>G80*Traffic!G1429*365/10^7*$C152</f>
        <v>1.0099436568803999E-2</v>
      </c>
      <c r="H152" s="9">
        <f>H80*Traffic!H1429*365/10^7*$C152</f>
        <v>3.1924589950000005E-2</v>
      </c>
      <c r="I152" s="9">
        <f>I80*Traffic!I1429*365/10^7*$C152</f>
        <v>0.3004092882500326</v>
      </c>
      <c r="J152" s="9">
        <f>J80*Traffic!J1429*365/10^7*$C152</f>
        <v>1.0262877273970197</v>
      </c>
      <c r="K152" s="9">
        <f>K80*Traffic!K1429*365/10^7*$C152</f>
        <v>0.15564577432282725</v>
      </c>
      <c r="L152" s="9"/>
      <c r="M152" s="9">
        <f>M80*Traffic!M1429*12/10^7*$C152</f>
        <v>5.4170227602086396E-3</v>
      </c>
      <c r="N152" s="9">
        <f>N80*Traffic!N1429*12/10^7*$C152</f>
        <v>0</v>
      </c>
      <c r="O152" s="9">
        <f>O80*Traffic!O1429*12/10^7*$C152</f>
        <v>0</v>
      </c>
      <c r="P152" s="9">
        <f>P80*Traffic!P1429*12/10^7*$C152</f>
        <v>0</v>
      </c>
      <c r="Q152" s="9">
        <f>Q80*Traffic!Q1429*12/10^7*$C152</f>
        <v>0</v>
      </c>
      <c r="R152" s="9">
        <f>R80*Traffic!R1429*12/10^7*$C152</f>
        <v>0</v>
      </c>
      <c r="S152" s="9">
        <f>S80*Traffic!S1429*12/10^7*$C152</f>
        <v>0</v>
      </c>
      <c r="T152" s="9"/>
      <c r="U152" s="9">
        <f>U80*Traffic!U1429*365/10^7*$C152</f>
        <v>4.579935582082411E-2</v>
      </c>
      <c r="V152" s="9">
        <f>V80*Traffic!V1429*365/10^7*$C152</f>
        <v>6.144770979145401E-3</v>
      </c>
      <c r="W152" s="9">
        <f>W80*Traffic!W1429*365/10^7*$C152</f>
        <v>3.4292319913919963E-3</v>
      </c>
      <c r="X152" s="9">
        <f>X80*Traffic!X1429*365/10^7*$C152</f>
        <v>5.0027273045594609E-2</v>
      </c>
      <c r="Y152" s="9">
        <f>Y80*Traffic!Y1429*365/10^7*$C152</f>
        <v>3.0176606230990326E-2</v>
      </c>
      <c r="Z152" s="9">
        <f>Z80*Traffic!Z1429*365/10^7*$C152</f>
        <v>0.13393057038209999</v>
      </c>
      <c r="AA152" s="9">
        <f>AA80*Traffic!AA1429*365/10^7*$C152</f>
        <v>1.322487402305E-2</v>
      </c>
      <c r="AB152" s="9"/>
      <c r="AC152" s="9">
        <f>AC80*Traffic!AC1429*12/10^7*$C152</f>
        <v>5.3862778923624045E-3</v>
      </c>
      <c r="AD152" s="9">
        <f>AD80*Traffic!AD1429*12/10^7*$C152</f>
        <v>2.810221407688095E-3</v>
      </c>
      <c r="AE152" s="9">
        <f>AE80*Traffic!AE1429*12/10^7*$C152</f>
        <v>1.8026885602656E-3</v>
      </c>
      <c r="AF152" s="9">
        <f>AF80*Traffic!AF1429*12/10^7*$C152</f>
        <v>1.6656873721145996E-2</v>
      </c>
      <c r="AG152" s="9">
        <f>AG80*Traffic!AG1429*12/10^7*$C152</f>
        <v>9.3886202434027601E-3</v>
      </c>
      <c r="AH152" s="9">
        <f>AH80*Traffic!AH1429*12/10^7*$C152</f>
        <v>3.812823955503359E-2</v>
      </c>
      <c r="AI152" s="9">
        <f>AI80*Traffic!AI1429*12/10^7*$C152</f>
        <v>5.4166017150000002E-3</v>
      </c>
      <c r="AJ152" s="9"/>
    </row>
    <row r="153" spans="2:36" hidden="1" x14ac:dyDescent="0.3">
      <c r="B153" s="85">
        <f t="shared" si="4"/>
        <v>41729</v>
      </c>
      <c r="C153" s="3">
        <f>IF(B153&lt;Inputs!$E$13,0,1)</f>
        <v>1</v>
      </c>
      <c r="D153" s="1"/>
      <c r="E153" s="9">
        <f>E81*Traffic!E1430*365/10^7*$C153</f>
        <v>6.8038073121393622E-2</v>
      </c>
      <c r="F153" s="9">
        <f>F81*Traffic!F1430*365/10^7*$C153</f>
        <v>1.9296207952032615E-2</v>
      </c>
      <c r="G153" s="9">
        <f>G81*Traffic!G1430*365/10^7*$C153</f>
        <v>1.1160076043313994E-2</v>
      </c>
      <c r="H153" s="9">
        <f>H81*Traffic!H1430*365/10^7*$C153</f>
        <v>3.7394771950000003E-2</v>
      </c>
      <c r="I153" s="9">
        <f>I81*Traffic!I1430*365/10^7*$C153</f>
        <v>0.35877080668008887</v>
      </c>
      <c r="J153" s="9">
        <f>J81*Traffic!J1430*365/10^7*$C153</f>
        <v>1.2555499401952503</v>
      </c>
      <c r="K153" s="9">
        <f>K81*Traffic!K1430*365/10^7*$C153</f>
        <v>0.18930451591198352</v>
      </c>
      <c r="L153" s="9"/>
      <c r="M153" s="9">
        <f>M81*Traffic!M1430*12/10^7*$C153</f>
        <v>6.2187733092441584E-3</v>
      </c>
      <c r="N153" s="9">
        <f>N81*Traffic!N1430*12/10^7*$C153</f>
        <v>0</v>
      </c>
      <c r="O153" s="9">
        <f>O81*Traffic!O1430*12/10^7*$C153</f>
        <v>0</v>
      </c>
      <c r="P153" s="9">
        <f>P81*Traffic!P1430*12/10^7*$C153</f>
        <v>0</v>
      </c>
      <c r="Q153" s="9">
        <f>Q81*Traffic!Q1430*12/10^7*$C153</f>
        <v>0</v>
      </c>
      <c r="R153" s="9">
        <f>R81*Traffic!R1430*12/10^7*$C153</f>
        <v>0</v>
      </c>
      <c r="S153" s="9">
        <f>S81*Traffic!S1430*12/10^7*$C153</f>
        <v>0</v>
      </c>
      <c r="T153" s="9"/>
      <c r="U153" s="9">
        <f>U81*Traffic!U1430*365/10^7*$C153</f>
        <v>5.7359934483526796E-2</v>
      </c>
      <c r="V153" s="9">
        <f>V81*Traffic!V1430*365/10^7*$C153</f>
        <v>7.2561914436485558E-3</v>
      </c>
      <c r="W153" s="9">
        <f>W81*Traffic!W1430*365/10^7*$C153</f>
        <v>4.0168033732389981E-3</v>
      </c>
      <c r="X153" s="9">
        <f>X81*Traffic!X1430*365/10^7*$C153</f>
        <v>5.9451026344771229E-2</v>
      </c>
      <c r="Y153" s="9">
        <f>Y81*Traffic!Y1430*365/10^7*$C153</f>
        <v>3.6549888263076584E-2</v>
      </c>
      <c r="Z153" s="9">
        <f>Z81*Traffic!Z1430*365/10^7*$C153</f>
        <v>0.16066683313921498</v>
      </c>
      <c r="AA153" s="9">
        <f>AA81*Traffic!AA1430*365/10^7*$C153</f>
        <v>1.5764963191473597E-2</v>
      </c>
      <c r="AB153" s="9"/>
      <c r="AC153" s="9">
        <f>AC81*Traffic!AC1430*12/10^7*$C153</f>
        <v>6.4944075652948862E-3</v>
      </c>
      <c r="AD153" s="9">
        <f>AD81*Traffic!AD1430*12/10^7*$C153</f>
        <v>3.2864148507666525E-3</v>
      </c>
      <c r="AE153" s="9">
        <f>AE81*Traffic!AE1430*12/10^7*$C153</f>
        <v>2.1086343750864002E-3</v>
      </c>
      <c r="AF153" s="9">
        <f>AF81*Traffic!AF1430*12/10^7*$C153</f>
        <v>1.9566603896993991E-2</v>
      </c>
      <c r="AG153" s="9">
        <f>AG81*Traffic!AG1430*12/10^7*$C153</f>
        <v>1.1226580417379263E-2</v>
      </c>
      <c r="AH153" s="9">
        <f>AH81*Traffic!AH1430*12/10^7*$C153</f>
        <v>4.6102509561797997E-2</v>
      </c>
      <c r="AI153" s="9">
        <f>AI81*Traffic!AI1430*12/10^7*$C153</f>
        <v>6.4812842850000022E-3</v>
      </c>
      <c r="AJ153" s="9"/>
    </row>
    <row r="154" spans="2:36" hidden="1" x14ac:dyDescent="0.3">
      <c r="B154" s="85">
        <f t="shared" si="4"/>
        <v>42094</v>
      </c>
      <c r="C154" s="3">
        <f>IF(B154&lt;Inputs!$E$13,0,1)</f>
        <v>1</v>
      </c>
      <c r="D154" s="1"/>
      <c r="E154" s="9">
        <f>E82*Traffic!E1431*365/10^7*$C154</f>
        <v>7.2938306146384815E-2</v>
      </c>
      <c r="F154" s="9">
        <f>F82*Traffic!F1431*365/10^7*$C154</f>
        <v>2.155824403221825E-2</v>
      </c>
      <c r="G154" s="9">
        <f>G82*Traffic!G1431*365/10^7*$C154</f>
        <v>1.3029563266919999E-2</v>
      </c>
      <c r="H154" s="9">
        <f>H82*Traffic!H1431*365/10^7*$C154</f>
        <v>4.0570516500000001E-2</v>
      </c>
      <c r="I154" s="9">
        <f>I82*Traffic!I1431*365/10^7*$C154</f>
        <v>0.39997022882358013</v>
      </c>
      <c r="J154" s="9">
        <f>J82*Traffic!J1431*365/10^7*$C154</f>
        <v>1.3834554988159797</v>
      </c>
      <c r="K154" s="9">
        <f>K82*Traffic!K1431*365/10^7*$C154</f>
        <v>0.20865882131404379</v>
      </c>
      <c r="L154" s="9"/>
      <c r="M154" s="9">
        <f>M82*Traffic!M1431*12/10^7*$C154</f>
        <v>7.143603250708801E-3</v>
      </c>
      <c r="N154" s="9">
        <f>N82*Traffic!N1431*12/10^7*$C154</f>
        <v>0</v>
      </c>
      <c r="O154" s="9">
        <f>O82*Traffic!O1431*12/10^7*$C154</f>
        <v>0</v>
      </c>
      <c r="P154" s="9">
        <f>P82*Traffic!P1431*12/10^7*$C154</f>
        <v>0</v>
      </c>
      <c r="Q154" s="9">
        <f>Q82*Traffic!Q1431*12/10^7*$C154</f>
        <v>0</v>
      </c>
      <c r="R154" s="9">
        <f>R82*Traffic!R1431*12/10^7*$C154</f>
        <v>0</v>
      </c>
      <c r="S154" s="9">
        <f>S82*Traffic!S1431*12/10^7*$C154</f>
        <v>0</v>
      </c>
      <c r="T154" s="9"/>
      <c r="U154" s="9">
        <f>U82*Traffic!U1431*365/10^7*$C154</f>
        <v>6.1506654297782411E-2</v>
      </c>
      <c r="V154" s="9">
        <f>V82*Traffic!V1431*365/10^7*$C154</f>
        <v>7.8618864321033724E-3</v>
      </c>
      <c r="W154" s="9">
        <f>W82*Traffic!W1431*365/10^7*$C154</f>
        <v>4.5585317367900025E-3</v>
      </c>
      <c r="X154" s="9">
        <f>X82*Traffic!X1431*365/10^7*$C154</f>
        <v>6.3488556524115003E-2</v>
      </c>
      <c r="Y154" s="9">
        <f>Y82*Traffic!Y1431*365/10^7*$C154</f>
        <v>4.0168424524567523E-2</v>
      </c>
      <c r="Z154" s="9">
        <f>Z82*Traffic!Z1431*365/10^7*$C154</f>
        <v>0.1820485028198513</v>
      </c>
      <c r="AA154" s="9">
        <f>AA82*Traffic!AA1431*365/10^7*$C154</f>
        <v>1.7863891877282011E-2</v>
      </c>
      <c r="AB154" s="9"/>
      <c r="AC154" s="9">
        <f>AC82*Traffic!AC1431*12/10^7*$C154</f>
        <v>7.3021381594048839E-3</v>
      </c>
      <c r="AD154" s="9">
        <f>AD82*Traffic!AD1431*12/10^7*$C154</f>
        <v>3.550470311097001E-3</v>
      </c>
      <c r="AE154" s="9">
        <f>AE82*Traffic!AE1431*12/10^7*$C154</f>
        <v>2.3558229475200009E-3</v>
      </c>
      <c r="AF154" s="9">
        <f>AF82*Traffic!AF1431*12/10^7*$C154</f>
        <v>2.128372638678E-2</v>
      </c>
      <c r="AG154" s="9">
        <f>AG82*Traffic!AG1431*12/10^7*$C154</f>
        <v>1.2570883051023005E-2</v>
      </c>
      <c r="AH154" s="9">
        <f>AH82*Traffic!AH1431*12/10^7*$C154</f>
        <v>5.1811905534287404E-2</v>
      </c>
      <c r="AI154" s="9">
        <f>AI82*Traffic!AI1431*12/10^7*$C154</f>
        <v>7.3224660599999986E-3</v>
      </c>
      <c r="AJ154" s="9"/>
    </row>
    <row r="155" spans="2:36" hidden="1" x14ac:dyDescent="0.3">
      <c r="B155" s="85">
        <f t="shared" si="4"/>
        <v>42460</v>
      </c>
      <c r="C155" s="3">
        <f>IF(B155&lt;Inputs!$E$13,0,1)</f>
        <v>1</v>
      </c>
      <c r="D155" s="1"/>
      <c r="E155" s="9">
        <f>E83*Traffic!E1432*365/10^7*$C155</f>
        <v>7.8134445689404822E-2</v>
      </c>
      <c r="F155" s="9">
        <f>F83*Traffic!F1432*365/10^7*$C155</f>
        <v>2.4643221205693854E-2</v>
      </c>
      <c r="G155" s="9">
        <f>G83*Traffic!G1432*365/10^7*$C155</f>
        <v>1.5015492802206E-2</v>
      </c>
      <c r="H155" s="9">
        <f>H83*Traffic!H1432*365/10^7*$C155</f>
        <v>4.4160323437499996E-2</v>
      </c>
      <c r="I155" s="9">
        <f>I83*Traffic!I1432*365/10^7*$C155</f>
        <v>0.44521926415806246</v>
      </c>
      <c r="J155" s="9">
        <f>J83*Traffic!J1432*365/10^7*$C155</f>
        <v>1.5683231291568001</v>
      </c>
      <c r="K155" s="9">
        <f>K83*Traffic!K1432*365/10^7*$C155</f>
        <v>0.23654193940556059</v>
      </c>
      <c r="L155" s="9"/>
      <c r="M155" s="9">
        <f>M83*Traffic!M1432*12/10^7*$C155</f>
        <v>8.1623491699507229E-3</v>
      </c>
      <c r="N155" s="9">
        <f>N83*Traffic!N1432*12/10^7*$C155</f>
        <v>0</v>
      </c>
      <c r="O155" s="9">
        <f>O83*Traffic!O1432*12/10^7*$C155</f>
        <v>0</v>
      </c>
      <c r="P155" s="9">
        <f>P83*Traffic!P1432*12/10^7*$C155</f>
        <v>0</v>
      </c>
      <c r="Q155" s="9">
        <f>Q83*Traffic!Q1432*12/10^7*$C155</f>
        <v>0</v>
      </c>
      <c r="R155" s="9">
        <f>R83*Traffic!R1432*12/10^7*$C155</f>
        <v>0</v>
      </c>
      <c r="S155" s="9">
        <f>S83*Traffic!S1432*12/10^7*$C155</f>
        <v>0</v>
      </c>
      <c r="T155" s="9"/>
      <c r="U155" s="9">
        <f>U83*Traffic!U1432*365/10^7*$C155</f>
        <v>7.1372205585462589E-2</v>
      </c>
      <c r="V155" s="9">
        <f>V83*Traffic!V1432*365/10^7*$C155</f>
        <v>8.7602408009581616E-3</v>
      </c>
      <c r="W155" s="9">
        <f>W83*Traffic!W1432*365/10^7*$C155</f>
        <v>5.1230142219489969E-3</v>
      </c>
      <c r="X155" s="9">
        <f>X83*Traffic!X1432*365/10^7*$C155</f>
        <v>7.001881166942471E-2</v>
      </c>
      <c r="Y155" s="9">
        <f>Y83*Traffic!Y1432*365/10^7*$C155</f>
        <v>4.530773269496375E-2</v>
      </c>
      <c r="Z155" s="9">
        <f>Z83*Traffic!Z1432*365/10^7*$C155</f>
        <v>0.20262100392210375</v>
      </c>
      <c r="AA155" s="9">
        <f>AA83*Traffic!AA1432*365/10^7*$C155</f>
        <v>1.9886875935452703E-2</v>
      </c>
      <c r="AB155" s="9"/>
      <c r="AC155" s="9">
        <f>AC83*Traffic!AC1432*12/10^7*$C155</f>
        <v>8.206654944706562E-3</v>
      </c>
      <c r="AD155" s="9">
        <f>AD83*Traffic!AD1432*12/10^7*$C155</f>
        <v>3.9129473345919444E-3</v>
      </c>
      <c r="AE155" s="9">
        <f>AE83*Traffic!AE1432*12/10^7*$C155</f>
        <v>2.6151948561648E-3</v>
      </c>
      <c r="AF155" s="9">
        <f>AF83*Traffic!AF1432*12/10^7*$C155</f>
        <v>2.3340317261867988E-2</v>
      </c>
      <c r="AG155" s="9">
        <f>AG83*Traffic!AG1432*12/10^7*$C155</f>
        <v>1.4097541082103015E-2</v>
      </c>
      <c r="AH155" s="9">
        <f>AH83*Traffic!AH1432*12/10^7*$C155</f>
        <v>5.832312800124597E-2</v>
      </c>
      <c r="AI155" s="9">
        <f>AI83*Traffic!AI1432*12/10^7*$C155</f>
        <v>8.2104768900000003E-3</v>
      </c>
      <c r="AJ155" s="9"/>
    </row>
    <row r="156" spans="2:36" hidden="1" x14ac:dyDescent="0.3">
      <c r="B156" s="85">
        <f t="shared" si="4"/>
        <v>42825</v>
      </c>
      <c r="C156" s="3">
        <f>IF(B156&lt;Inputs!$E$13,0,1)</f>
        <v>1</v>
      </c>
      <c r="D156" s="1"/>
      <c r="E156" s="9">
        <f>E84*Traffic!E1433*365/10^7*$C156</f>
        <v>9.4480798815124195E-2</v>
      </c>
      <c r="F156" s="9">
        <f>F84*Traffic!F1433*365/10^7*$C156</f>
        <v>2.5786322015229506E-2</v>
      </c>
      <c r="G156" s="9">
        <f>G84*Traffic!G1433*365/10^7*$C156</f>
        <v>1.5785066214917997E-2</v>
      </c>
      <c r="H156" s="9">
        <f>H84*Traffic!H1433*365/10^7*$C156</f>
        <v>4.9847033475000004E-2</v>
      </c>
      <c r="I156" s="9">
        <f>I84*Traffic!I1433*365/10^7*$C156</f>
        <v>0.51555752132727395</v>
      </c>
      <c r="J156" s="9">
        <f>J84*Traffic!J1433*365/10^7*$C156</f>
        <v>1.775642115128399</v>
      </c>
      <c r="K156" s="9">
        <f>K84*Traffic!K1433*365/10^7*$C156</f>
        <v>0.26682536643989813</v>
      </c>
      <c r="L156" s="9"/>
      <c r="M156" s="9">
        <f>M84*Traffic!M1433*12/10^7*$C156</f>
        <v>8.7728565338265601E-3</v>
      </c>
      <c r="N156" s="9">
        <f>N84*Traffic!N1433*12/10^7*$C156</f>
        <v>0</v>
      </c>
      <c r="O156" s="9">
        <f>O84*Traffic!O1433*12/10^7*$C156</f>
        <v>0</v>
      </c>
      <c r="P156" s="9">
        <f>P84*Traffic!P1433*12/10^7*$C156</f>
        <v>0</v>
      </c>
      <c r="Q156" s="9">
        <f>Q84*Traffic!Q1433*12/10^7*$C156</f>
        <v>0</v>
      </c>
      <c r="R156" s="9">
        <f>R84*Traffic!R1433*12/10^7*$C156</f>
        <v>0</v>
      </c>
      <c r="S156" s="9">
        <f>S84*Traffic!S1433*12/10^7*$C156</f>
        <v>0</v>
      </c>
      <c r="T156" s="9"/>
      <c r="U156" s="9">
        <f>U84*Traffic!U1433*365/10^7*$C156</f>
        <v>7.6704879370789791E-2</v>
      </c>
      <c r="V156" s="9">
        <f>V84*Traffic!V1433*365/10^7*$C156</f>
        <v>9.6471669391826279E-3</v>
      </c>
      <c r="W156" s="9">
        <f>W84*Traffic!W1433*365/10^7*$C156</f>
        <v>5.6656423192599989E-3</v>
      </c>
      <c r="X156" s="9">
        <f>X84*Traffic!X1433*365/10^7*$C156</f>
        <v>7.7016530418719961E-2</v>
      </c>
      <c r="Y156" s="9">
        <f>Y84*Traffic!Y1433*365/10^7*$C156</f>
        <v>5.1138343358587517E-2</v>
      </c>
      <c r="Z156" s="9">
        <f>Z84*Traffic!Z1433*365/10^7*$C156</f>
        <v>0.22940642242030501</v>
      </c>
      <c r="AA156" s="9">
        <f>AA84*Traffic!AA1433*365/10^7*$C156</f>
        <v>2.2422966473316003E-2</v>
      </c>
      <c r="AB156" s="9"/>
      <c r="AC156" s="9">
        <f>AC84*Traffic!AC1433*12/10^7*$C156</f>
        <v>9.2323098143035232E-3</v>
      </c>
      <c r="AD156" s="9">
        <f>AD84*Traffic!AD1433*12/10^7*$C156</f>
        <v>4.305227379226291E-3</v>
      </c>
      <c r="AE156" s="9">
        <f>AE84*Traffic!AE1433*12/10^7*$C156</f>
        <v>2.8941493154112001E-3</v>
      </c>
      <c r="AF156" s="9">
        <f>AF84*Traffic!AF1433*12/10^7*$C156</f>
        <v>2.5574342858303987E-2</v>
      </c>
      <c r="AG156" s="9">
        <f>AG84*Traffic!AG1433*12/10^7*$C156</f>
        <v>1.5852790692447761E-2</v>
      </c>
      <c r="AH156" s="9">
        <f>AH84*Traffic!AH1433*12/10^7*$C156</f>
        <v>6.5814335387089223E-2</v>
      </c>
      <c r="AI156" s="9">
        <f>AI84*Traffic!AI1433*12/10^7*$C156</f>
        <v>9.1784780100000012E-3</v>
      </c>
      <c r="AJ156" s="9"/>
    </row>
    <row r="157" spans="2:36" hidden="1" x14ac:dyDescent="0.3">
      <c r="B157" s="85">
        <f t="shared" si="4"/>
        <v>43190</v>
      </c>
      <c r="C157" s="3">
        <f>IF(B157&lt;Inputs!$E$13,0,1)</f>
        <v>1</v>
      </c>
      <c r="D157" s="1"/>
      <c r="E157" s="9">
        <f>E85*Traffic!E1434*365/10^7*$C157</f>
        <v>0.10170690753056669</v>
      </c>
      <c r="F157" s="9">
        <f>F85*Traffic!F1434*365/10^7*$C157</f>
        <v>2.8997274808404798E-2</v>
      </c>
      <c r="G157" s="9">
        <f>G85*Traffic!G1434*365/10^7*$C157</f>
        <v>1.7805560207763992E-2</v>
      </c>
      <c r="H157" s="9">
        <f>H85*Traffic!H1434*365/10^7*$C157</f>
        <v>5.4245971499999997E-2</v>
      </c>
      <c r="I157" s="9">
        <f>I85*Traffic!I1434*365/10^7*$C157</f>
        <v>0.57214335831460517</v>
      </c>
      <c r="J157" s="9">
        <f>J85*Traffic!J1434*365/10^7*$C157</f>
        <v>2.0081450568992398</v>
      </c>
      <c r="K157" s="9">
        <f>K85*Traffic!K1434*365/10^7*$C157</f>
        <v>0.30307180402467354</v>
      </c>
      <c r="L157" s="9"/>
      <c r="M157" s="9">
        <f>M85*Traffic!M1434*12/10^7*$C157</f>
        <v>1.0034523677358723E-2</v>
      </c>
      <c r="N157" s="9">
        <f>N85*Traffic!N1434*12/10^7*$C157</f>
        <v>0</v>
      </c>
      <c r="O157" s="9">
        <f>O85*Traffic!O1434*12/10^7*$C157</f>
        <v>0</v>
      </c>
      <c r="P157" s="9">
        <f>P85*Traffic!P1434*12/10^7*$C157</f>
        <v>0</v>
      </c>
      <c r="Q157" s="9">
        <f>Q85*Traffic!Q1434*12/10^7*$C157</f>
        <v>0</v>
      </c>
      <c r="R157" s="9">
        <f>R85*Traffic!R1434*12/10^7*$C157</f>
        <v>0</v>
      </c>
      <c r="S157" s="9">
        <f>S85*Traffic!S1434*12/10^7*$C157</f>
        <v>0</v>
      </c>
      <c r="T157" s="9"/>
      <c r="U157" s="9">
        <f>U85*Traffic!U1434*365/10^7*$C157</f>
        <v>8.8932925286339407E-2</v>
      </c>
      <c r="V157" s="9">
        <f>V85*Traffic!V1434*365/10^7*$C157</f>
        <v>1.0576005625391984E-2</v>
      </c>
      <c r="W157" s="9">
        <f>W85*Traffic!W1434*365/10^7*$C157</f>
        <v>6.2267281646429988E-3</v>
      </c>
      <c r="X157" s="9">
        <f>X85*Traffic!X1434*365/10^7*$C157</f>
        <v>8.4929856729579728E-2</v>
      </c>
      <c r="Y157" s="9">
        <f>Y85*Traffic!Y1434*365/10^7*$C157</f>
        <v>5.7449941673420629E-2</v>
      </c>
      <c r="Z157" s="9">
        <f>Z85*Traffic!Z1434*365/10^7*$C157</f>
        <v>0.25944168989196681</v>
      </c>
      <c r="AA157" s="9">
        <f>AA85*Traffic!AA1434*365/10^7*$C157</f>
        <v>2.5478580695236206E-2</v>
      </c>
      <c r="AB157" s="9"/>
      <c r="AC157" s="9">
        <f>AC85*Traffic!AC1434*12/10^7*$C157</f>
        <v>1.0429450389785884E-2</v>
      </c>
      <c r="AD157" s="9">
        <f>AD85*Traffic!AD1434*12/10^7*$C157</f>
        <v>4.7160080189125129E-3</v>
      </c>
      <c r="AE157" s="9">
        <f>AE85*Traffic!AE1434*12/10^7*$C157</f>
        <v>3.185872230408001E-3</v>
      </c>
      <c r="AF157" s="9">
        <f>AF85*Traffic!AF1434*12/10^7*$C157</f>
        <v>2.8169074584887998E-2</v>
      </c>
      <c r="AG157" s="9">
        <f>AG85*Traffic!AG1434*12/10^7*$C157</f>
        <v>1.7776505499664502E-2</v>
      </c>
      <c r="AH157" s="9">
        <f>AH85*Traffic!AH1434*12/10^7*$C157</f>
        <v>7.4343568876504215E-2</v>
      </c>
      <c r="AI157" s="9">
        <f>AI85*Traffic!AI1434*12/10^7*$C157</f>
        <v>1.0491053430000001E-2</v>
      </c>
      <c r="AJ157" s="9"/>
    </row>
    <row r="158" spans="2:36" hidden="1" x14ac:dyDescent="0.3">
      <c r="B158" s="85">
        <f t="shared" si="4"/>
        <v>43555</v>
      </c>
      <c r="C158" s="3">
        <f>IF(B158&lt;Inputs!$E$13,0,1)</f>
        <v>1</v>
      </c>
      <c r="D158" s="1"/>
      <c r="E158" s="9">
        <f>E86*Traffic!E1435*365/10^7*$C158</f>
        <v>0.12140225463097801</v>
      </c>
      <c r="F158" s="9">
        <f>F86*Traffic!F1435*365/10^7*$C158</f>
        <v>3.2387431696314473E-2</v>
      </c>
      <c r="G158" s="9">
        <f>G86*Traffic!G1435*365/10^7*$C158</f>
        <v>2.0087045678534997E-2</v>
      </c>
      <c r="H158" s="9">
        <f>H86*Traffic!H1435*365/10^7*$C158</f>
        <v>5.8827248925000013E-2</v>
      </c>
      <c r="I158" s="9">
        <f>I86*Traffic!I1435*365/10^7*$C158</f>
        <v>0.63493363420541249</v>
      </c>
      <c r="J158" s="9">
        <f>J86*Traffic!J1435*365/10^7*$C158</f>
        <v>2.2633844124315603</v>
      </c>
      <c r="K158" s="9">
        <f>K86*Traffic!K1435*365/10^7*$C158</f>
        <v>0.34006167439932378</v>
      </c>
      <c r="L158" s="9"/>
      <c r="M158" s="9">
        <f>M86*Traffic!M1435*12/10^7*$C158</f>
        <v>1.141315752515328E-2</v>
      </c>
      <c r="N158" s="9">
        <f>N86*Traffic!N1435*12/10^7*$C158</f>
        <v>0</v>
      </c>
      <c r="O158" s="9">
        <f>O86*Traffic!O1435*12/10^7*$C158</f>
        <v>0</v>
      </c>
      <c r="P158" s="9">
        <f>P86*Traffic!P1435*12/10^7*$C158</f>
        <v>0</v>
      </c>
      <c r="Q158" s="9">
        <f>Q86*Traffic!Q1435*12/10^7*$C158</f>
        <v>0</v>
      </c>
      <c r="R158" s="9">
        <f>R86*Traffic!R1435*12/10^7*$C158</f>
        <v>0</v>
      </c>
      <c r="S158" s="9">
        <f>S86*Traffic!S1435*12/10^7*$C158</f>
        <v>0</v>
      </c>
      <c r="T158" s="9"/>
      <c r="U158" s="9">
        <f>U86*Traffic!U1435*365/10^7*$C158</f>
        <v>0.10234462654920147</v>
      </c>
      <c r="V158" s="9">
        <f>V86*Traffic!V1435*365/10^7*$C158</f>
        <v>1.1548645518010289E-2</v>
      </c>
      <c r="W158" s="9">
        <f>W86*Traffic!W1435*365/10^7*$C158</f>
        <v>6.865455652319003E-3</v>
      </c>
      <c r="X158" s="9">
        <f>X86*Traffic!X1435*365/10^7*$C158</f>
        <v>9.3160677572082989E-2</v>
      </c>
      <c r="Y158" s="9">
        <f>Y86*Traffic!Y1435*365/10^7*$C158</f>
        <v>6.4486533837962504E-2</v>
      </c>
      <c r="Z158" s="9">
        <f>Z86*Traffic!Z1435*365/10^7*$C158</f>
        <v>0.29241728247728699</v>
      </c>
      <c r="AA158" s="9">
        <f>AA86*Traffic!AA1435*365/10^7*$C158</f>
        <v>2.8560081004659604E-2</v>
      </c>
      <c r="AB158" s="9"/>
      <c r="AC158" s="9">
        <f>AC86*Traffic!AC1435*12/10^7*$C158</f>
        <v>1.1756556910409765E-2</v>
      </c>
      <c r="AD158" s="9">
        <f>AD86*Traffic!AD1435*12/10^7*$C158</f>
        <v>5.157640983925015E-3</v>
      </c>
      <c r="AE158" s="9">
        <f>AE86*Traffic!AE1435*12/10^7*$C158</f>
        <v>3.5218891988280003E-3</v>
      </c>
      <c r="AF158" s="9">
        <f>AF86*Traffic!AF1435*12/10^7*$C158</f>
        <v>3.0902092393511989E-2</v>
      </c>
      <c r="AG158" s="9">
        <f>AG86*Traffic!AG1435*12/10^7*$C158</f>
        <v>1.9955126861954997E-2</v>
      </c>
      <c r="AH158" s="9">
        <f>AH86*Traffic!AH1435*12/10^7*$C158</f>
        <v>8.3865221810272783E-2</v>
      </c>
      <c r="AI158" s="9">
        <f>AI86*Traffic!AI1435*12/10^7*$C158</f>
        <v>1.1774994509999992E-2</v>
      </c>
      <c r="AJ158" s="9"/>
    </row>
    <row r="159" spans="2:36" hidden="1" x14ac:dyDescent="0.3">
      <c r="B159" s="85">
        <f t="shared" si="4"/>
        <v>43921</v>
      </c>
      <c r="C159" s="3">
        <f>IF(B159&lt;Inputs!$E$13,0,1)</f>
        <v>1</v>
      </c>
      <c r="D159" s="1"/>
      <c r="E159" s="9">
        <f>E87*Traffic!E1436*365/10^7*$C159</f>
        <v>0.13066341282346497</v>
      </c>
      <c r="F159" s="9">
        <f>F87*Traffic!F1436*365/10^7*$C159</f>
        <v>3.3717942855869355E-2</v>
      </c>
      <c r="G159" s="9">
        <f>G87*Traffic!G1436*365/10^7*$C159</f>
        <v>2.1493035508350002E-2</v>
      </c>
      <c r="H159" s="9">
        <f>H87*Traffic!H1436*365/10^7*$C159</f>
        <v>6.5828322137500006E-2</v>
      </c>
      <c r="I159" s="9">
        <f>I87*Traffic!I1436*365/10^7*$C159</f>
        <v>0.72740148561998264</v>
      </c>
      <c r="J159" s="9">
        <f>J87*Traffic!J1436*365/10^7*$C159</f>
        <v>2.5450029966317396</v>
      </c>
      <c r="K159" s="9">
        <f>K87*Traffic!K1436*365/10^7*$C159</f>
        <v>0.38172270847129369</v>
      </c>
      <c r="L159" s="9"/>
      <c r="M159" s="9">
        <f>M87*Traffic!M1436*12/10^7*$C159</f>
        <v>1.29667801361472E-2</v>
      </c>
      <c r="N159" s="9">
        <f>N87*Traffic!N1436*12/10^7*$C159</f>
        <v>0</v>
      </c>
      <c r="O159" s="9">
        <f>O87*Traffic!O1436*12/10^7*$C159</f>
        <v>0</v>
      </c>
      <c r="P159" s="9">
        <f>P87*Traffic!P1436*12/10^7*$C159</f>
        <v>0</v>
      </c>
      <c r="Q159" s="9">
        <f>Q87*Traffic!Q1436*12/10^7*$C159</f>
        <v>0</v>
      </c>
      <c r="R159" s="9">
        <f>R87*Traffic!R1436*12/10^7*$C159</f>
        <v>0</v>
      </c>
      <c r="S159" s="9">
        <f>S87*Traffic!S1436*12/10^7*$C159</f>
        <v>0</v>
      </c>
      <c r="T159" s="9"/>
      <c r="U159" s="9">
        <f>U87*Traffic!U1436*365/10^7*$C159</f>
        <v>0.11016291720041996</v>
      </c>
      <c r="V159" s="9">
        <f>V87*Traffic!V1436*365/10^7*$C159</f>
        <v>1.2567935898743793E-2</v>
      </c>
      <c r="W159" s="9">
        <f>W87*Traffic!W1436*365/10^7*$C159</f>
        <v>7.6877289146349967E-3</v>
      </c>
      <c r="X159" s="9">
        <f>X87*Traffic!X1436*365/10^7*$C159</f>
        <v>0.10196020106255878</v>
      </c>
      <c r="Y159" s="9">
        <f>Y87*Traffic!Y1436*365/10^7*$C159</f>
        <v>7.2252050382498739E-2</v>
      </c>
      <c r="Z159" s="9">
        <f>Z87*Traffic!Z1436*365/10^7*$C159</f>
        <v>0.32880525601851668</v>
      </c>
      <c r="AA159" s="9">
        <f>AA87*Traffic!AA1436*365/10^7*$C159</f>
        <v>3.2069201766837897E-2</v>
      </c>
      <c r="AB159" s="9"/>
      <c r="AC159" s="9">
        <f>AC87*Traffic!AC1436*12/10^7*$C159</f>
        <v>1.3264033926022205E-2</v>
      </c>
      <c r="AD159" s="9">
        <f>AD87*Traffic!AD1436*12/10^7*$C159</f>
        <v>5.632268233000861E-3</v>
      </c>
      <c r="AE159" s="9">
        <f>AE87*Traffic!AE1436*12/10^7*$C159</f>
        <v>3.936304507968E-3</v>
      </c>
      <c r="AF159" s="9">
        <f>AF87*Traffic!AF1436*12/10^7*$C159</f>
        <v>3.3934732651080005E-2</v>
      </c>
      <c r="AG159" s="9">
        <f>AG87*Traffic!AG1436*12/10^7*$C159</f>
        <v>2.2431414943255502E-2</v>
      </c>
      <c r="AH159" s="9">
        <f>AH87*Traffic!AH1436*12/10^7*$C159</f>
        <v>9.4577040931388384E-2</v>
      </c>
      <c r="AI159" s="9">
        <f>AI87*Traffic!AI1436*12/10^7*$C159</f>
        <v>1.316807415E-2</v>
      </c>
      <c r="AJ159" s="9"/>
    </row>
    <row r="160" spans="2:36" hidden="1" x14ac:dyDescent="0.3">
      <c r="B160" s="85">
        <f t="shared" si="4"/>
        <v>44286</v>
      </c>
      <c r="C160" s="3">
        <f>IF(B160&lt;Inputs!$E$13,0,1)</f>
        <v>1</v>
      </c>
      <c r="D160" s="1"/>
      <c r="E160" s="9">
        <f>E88*Traffic!E1437*365/10^7*$C160</f>
        <v>0.14523164587080273</v>
      </c>
      <c r="F160" s="9">
        <f>F88*Traffic!F1437*365/10^7*$C160</f>
        <v>4.99312072879338E-2</v>
      </c>
      <c r="G160" s="9">
        <f>G88*Traffic!G1437*365/10^7*$C160</f>
        <v>3.2159436802848003E-2</v>
      </c>
      <c r="H160" s="9">
        <f>H88*Traffic!H1437*365/10^7*$C160</f>
        <v>5.5674296800000009E-2</v>
      </c>
      <c r="I160" s="9">
        <f>I88*Traffic!I1437*365/10^7*$C160</f>
        <v>0.62401898464868011</v>
      </c>
      <c r="J160" s="9">
        <f>J88*Traffic!J1437*365/10^7*$C160</f>
        <v>2.2239511697030401</v>
      </c>
      <c r="K160" s="9">
        <f>K88*Traffic!K1437*365/10^7*$C160</f>
        <v>0.33553973131260961</v>
      </c>
      <c r="L160" s="9"/>
      <c r="M160" s="9">
        <f>M88*Traffic!M1437*12/10^7*$C160</f>
        <v>1.3931227383724798E-2</v>
      </c>
      <c r="N160" s="9">
        <f>N88*Traffic!N1437*12/10^7*$C160</f>
        <v>0</v>
      </c>
      <c r="O160" s="9">
        <f>O88*Traffic!O1437*12/10^7*$C160</f>
        <v>0</v>
      </c>
      <c r="P160" s="9">
        <f>P88*Traffic!P1437*12/10^7*$C160</f>
        <v>0</v>
      </c>
      <c r="Q160" s="9">
        <f>Q88*Traffic!Q1437*12/10^7*$C160</f>
        <v>0</v>
      </c>
      <c r="R160" s="9">
        <f>R88*Traffic!R1437*12/10^7*$C160</f>
        <v>0</v>
      </c>
      <c r="S160" s="9">
        <f>S88*Traffic!S1437*12/10^7*$C160</f>
        <v>0</v>
      </c>
      <c r="T160" s="9"/>
      <c r="U160" s="9">
        <f>U88*Traffic!U1437*365/10^7*$C160</f>
        <v>0.12158269357955041</v>
      </c>
      <c r="V160" s="9">
        <f>V88*Traffic!V1437*365/10^7*$C160</f>
        <v>1.8414329492963101E-2</v>
      </c>
      <c r="W160" s="9">
        <f>W88*Traffic!W1437*365/10^7*$C160</f>
        <v>1.1518374752375998E-2</v>
      </c>
      <c r="X160" s="9">
        <f>X88*Traffic!X1437*365/10^7*$C160</f>
        <v>8.7184331664767981E-2</v>
      </c>
      <c r="Y160" s="9">
        <f>Y88*Traffic!Y1437*365/10^7*$C160</f>
        <v>6.2602533706604999E-2</v>
      </c>
      <c r="Z160" s="9">
        <f>Z88*Traffic!Z1437*365/10^7*$C160</f>
        <v>0.29144944306488452</v>
      </c>
      <c r="AA160" s="9">
        <f>AA88*Traffic!AA1437*365/10^7*$C160</f>
        <v>2.8399046077076318E-2</v>
      </c>
      <c r="AB160" s="9"/>
      <c r="AC160" s="9">
        <f>AC88*Traffic!AC1437*12/10^7*$C160</f>
        <v>1.5588426019163756E-2</v>
      </c>
      <c r="AD160" s="9">
        <f>AD88*Traffic!AD1437*12/10^7*$C160</f>
        <v>7.7194121136183328E-3</v>
      </c>
      <c r="AE160" s="9">
        <f>AE88*Traffic!AE1437*12/10^7*$C160</f>
        <v>5.3955650662368005E-3</v>
      </c>
      <c r="AF160" s="9">
        <f>AF88*Traffic!AF1437*12/10^7*$C160</f>
        <v>2.9168074647431985E-2</v>
      </c>
      <c r="AG160" s="9">
        <f>AG88*Traffic!AG1437*12/10^7*$C160</f>
        <v>1.9470698257783522E-2</v>
      </c>
      <c r="AH160" s="9">
        <f>AH88*Traffic!AH1437*12/10^7*$C160</f>
        <v>8.4590878149439205E-2</v>
      </c>
      <c r="AI160" s="9">
        <f>AI88*Traffic!AI1437*12/10^7*$C160</f>
        <v>1.1163001394999999E-2</v>
      </c>
      <c r="AJ160" s="9"/>
    </row>
    <row r="161" spans="2:36" x14ac:dyDescent="0.3">
      <c r="B161" s="85">
        <f t="shared" si="4"/>
        <v>44651</v>
      </c>
      <c r="C161" s="3">
        <f>IF(B161&lt;Inputs!$E$13,0,1)</f>
        <v>1</v>
      </c>
      <c r="D161" s="1"/>
      <c r="E161" s="9">
        <f>E89*Traffic!E1438*365/10^7*$C161</f>
        <v>0.11472403828542696</v>
      </c>
      <c r="F161" s="9">
        <f>F89*Traffic!F1438*365/10^7*$C161</f>
        <v>7.8136573916840937E-2</v>
      </c>
      <c r="G161" s="9">
        <f>G89*Traffic!G1438*365/10^7*$C161</f>
        <v>5.1264174302397415E-2</v>
      </c>
      <c r="H161" s="9">
        <f>H89*Traffic!H1438*365/10^7*$C161</f>
        <v>1.0211044387375001E-2</v>
      </c>
      <c r="I161" s="9">
        <f>I89*Traffic!I1438*365/10^7*$C161</f>
        <v>0.11352439092372661</v>
      </c>
      <c r="J161" s="9">
        <f>J89*Traffic!J1438*365/10^7*$C161</f>
        <v>0.44892495031261015</v>
      </c>
      <c r="K161" s="9">
        <f>K89*Traffic!K1438*365/10^7*$C161</f>
        <v>7.1487392356864438E-2</v>
      </c>
      <c r="L161" s="9"/>
      <c r="M161" s="9">
        <f>M89*Traffic!M1438*12/10^7*$C161</f>
        <v>6.2717506840422729E-3</v>
      </c>
      <c r="N161" s="9">
        <f>N89*Traffic!N1438*12/10^7*$C161</f>
        <v>0</v>
      </c>
      <c r="O161" s="9">
        <f>O89*Traffic!O1438*12/10^7*$C161</f>
        <v>0</v>
      </c>
      <c r="P161" s="9">
        <f>P89*Traffic!P1438*12/10^7*$C161</f>
        <v>0</v>
      </c>
      <c r="Q161" s="9">
        <f>Q89*Traffic!Q1438*12/10^7*$C161</f>
        <v>0</v>
      </c>
      <c r="R161" s="9">
        <f>R89*Traffic!R1438*12/10^7*$C161</f>
        <v>0</v>
      </c>
      <c r="S161" s="9">
        <f>S89*Traffic!S1438*12/10^7*$C161</f>
        <v>0</v>
      </c>
      <c r="T161" s="9"/>
      <c r="U161" s="9">
        <f>U89*Traffic!U1438*365/10^7*$C161</f>
        <v>0.10027693623126978</v>
      </c>
      <c r="V161" s="9">
        <f>V89*Traffic!V1438*365/10^7*$C161</f>
        <v>3.0618695802856633E-2</v>
      </c>
      <c r="W161" s="9">
        <f>W89*Traffic!W1438*365/10^7*$C161</f>
        <v>1.9805228604763029E-2</v>
      </c>
      <c r="X161" s="9">
        <f>X89*Traffic!X1438*365/10^7*$C161</f>
        <v>1.5846686185176987E-2</v>
      </c>
      <c r="Y161" s="9">
        <f>Y89*Traffic!Y1438*365/10^7*$C161</f>
        <v>1.1328224883686422E-2</v>
      </c>
      <c r="Z161" s="9">
        <f>Z89*Traffic!Z1438*365/10^7*$C161</f>
        <v>5.759146908211954E-2</v>
      </c>
      <c r="AA161" s="9">
        <f>AA89*Traffic!AA1438*365/10^7*$C161</f>
        <v>5.2583648301995243E-3</v>
      </c>
      <c r="AB161" s="9"/>
      <c r="AC161" s="9">
        <f>AC89*Traffic!AC1438*12/10^7*$C161</f>
        <v>1.8359851642759974E-2</v>
      </c>
      <c r="AD161" s="9">
        <f>AD89*Traffic!AD1438*12/10^7*$C161</f>
        <v>1.2834731997222942E-2</v>
      </c>
      <c r="AE161" s="9">
        <f>AE89*Traffic!AE1438*12/10^7*$C161</f>
        <v>8.9702080500133948E-3</v>
      </c>
      <c r="AF161" s="9">
        <f>AF89*Traffic!AF1438*12/10^7*$C161</f>
        <v>5.8190020345313988E-3</v>
      </c>
      <c r="AG161" s="9">
        <f>AG89*Traffic!AG1438*12/10^7*$C161</f>
        <v>3.6066842116636529E-3</v>
      </c>
      <c r="AH161" s="9">
        <f>AH89*Traffic!AH1438*12/10^7*$C161</f>
        <v>2.4286031702749674E-2</v>
      </c>
      <c r="AI161" s="9">
        <f>AI89*Traffic!AI1438*12/10^7*$C161</f>
        <v>2.4362035805250001E-3</v>
      </c>
      <c r="AJ161" s="9"/>
    </row>
    <row r="162" spans="2:36" x14ac:dyDescent="0.3">
      <c r="B162" s="85">
        <f t="shared" si="4"/>
        <v>45016</v>
      </c>
      <c r="C162" s="3">
        <f>IF(B162&lt;Inputs!$E$13,0,1)</f>
        <v>1</v>
      </c>
      <c r="D162" s="1"/>
      <c r="E162" s="9">
        <f>E90*Traffic!E1439*365/10^7*$C162</f>
        <v>0.11816575943398978</v>
      </c>
      <c r="F162" s="9">
        <f>F90*Traffic!F1439*365/10^7*$C162</f>
        <v>8.6229290501085173E-2</v>
      </c>
      <c r="G162" s="9">
        <f>G90*Traffic!G1439*365/10^7*$C162</f>
        <v>5.6573678069431414E-2</v>
      </c>
      <c r="H162" s="9">
        <f>H90*Traffic!H1439*365/10^7*$C162</f>
        <v>1.0880043847237503E-2</v>
      </c>
      <c r="I162" s="9">
        <f>I90*Traffic!I1439*365/10^7*$C162</f>
        <v>0.12096219584631557</v>
      </c>
      <c r="J162" s="9">
        <f>J90*Traffic!J1439*365/10^7*$C162</f>
        <v>0.48341054876844247</v>
      </c>
      <c r="K162" s="9">
        <f>K90*Traffic!K1439*365/10^7*$C162</f>
        <v>7.6978923860641826E-2</v>
      </c>
      <c r="L162" s="9"/>
      <c r="M162" s="9">
        <f>M90*Traffic!M1439*12/10^7*$C162</f>
        <v>6.4599032045635409E-3</v>
      </c>
      <c r="N162" s="9">
        <f>N90*Traffic!N1439*12/10^7*$C162</f>
        <v>0</v>
      </c>
      <c r="O162" s="9">
        <f>O90*Traffic!O1439*12/10^7*$C162</f>
        <v>0</v>
      </c>
      <c r="P162" s="9">
        <f>P90*Traffic!P1439*12/10^7*$C162</f>
        <v>0</v>
      </c>
      <c r="Q162" s="9">
        <f>Q90*Traffic!Q1439*12/10^7*$C162</f>
        <v>0</v>
      </c>
      <c r="R162" s="9">
        <f>R90*Traffic!R1439*12/10^7*$C162</f>
        <v>0</v>
      </c>
      <c r="S162" s="9">
        <f>S90*Traffic!S1439*12/10^7*$C162</f>
        <v>0</v>
      </c>
      <c r="T162" s="9"/>
      <c r="U162" s="9">
        <f>U90*Traffic!U1439*365/10^7*$C162</f>
        <v>0.11804027922080904</v>
      </c>
      <c r="V162" s="9">
        <f>V90*Traffic!V1439*365/10^7*$C162</f>
        <v>3.1537256676942328E-2</v>
      </c>
      <c r="W162" s="9">
        <f>W90*Traffic!W1439*365/10^7*$C162</f>
        <v>2.0399385462905911E-2</v>
      </c>
      <c r="X162" s="9">
        <f>X90*Traffic!X1439*365/10^7*$C162</f>
        <v>1.7063999805765586E-2</v>
      </c>
      <c r="Y162" s="9">
        <f>Y90*Traffic!Y1439*365/10^7*$C162</f>
        <v>1.2198438522478698E-2</v>
      </c>
      <c r="Z162" s="9">
        <f>Z90*Traffic!Z1439*365/10^7*$C162</f>
        <v>6.2969626271788245E-2</v>
      </c>
      <c r="AA162" s="9">
        <f>AA90*Traffic!AA1439*365/10^7*$C162</f>
        <v>5.7494152074196959E-3</v>
      </c>
      <c r="AB162" s="9"/>
      <c r="AC162" s="9">
        <f>AC90*Traffic!AC1439*12/10^7*$C162</f>
        <v>1.84995461661288E-2</v>
      </c>
      <c r="AD162" s="9">
        <f>AD90*Traffic!AD1439*12/10^7*$C162</f>
        <v>1.2067843446351532E-2</v>
      </c>
      <c r="AE162" s="9">
        <f>AE90*Traffic!AE1439*12/10^7*$C162</f>
        <v>8.4342288138300175E-3</v>
      </c>
      <c r="AF162" s="9">
        <f>AF90*Traffic!AF1439*12/10^7*$C162</f>
        <v>5.6351935578942431E-3</v>
      </c>
      <c r="AG162" s="9">
        <f>AG90*Traffic!AG1439*12/10^7*$C162</f>
        <v>3.4927576093488314E-3</v>
      </c>
      <c r="AH162" s="9">
        <f>AH90*Traffic!AH1439*12/10^7*$C162</f>
        <v>2.3826719829940616E-2</v>
      </c>
      <c r="AI162" s="9">
        <f>AI90*Traffic!AI1439*12/10^7*$C162</f>
        <v>2.3901286497660002E-3</v>
      </c>
      <c r="AJ162" s="9"/>
    </row>
    <row r="163" spans="2:36" x14ac:dyDescent="0.3">
      <c r="B163" s="85">
        <f t="shared" si="4"/>
        <v>45382</v>
      </c>
      <c r="C163" s="3">
        <f>IF(B163&lt;Inputs!$E$13,0,1)</f>
        <v>1</v>
      </c>
      <c r="D163" s="1"/>
      <c r="E163" s="9">
        <f>E91*Traffic!E1440*365/10^7*$C163</f>
        <v>0.13388180543871045</v>
      </c>
      <c r="F163" s="9">
        <f>F91*Traffic!F1440*365/10^7*$C163</f>
        <v>8.8816169216117735E-2</v>
      </c>
      <c r="G163" s="9">
        <f>G91*Traffic!G1440*365/10^7*$C163</f>
        <v>5.8270888411514371E-2</v>
      </c>
      <c r="H163" s="9">
        <f>H91*Traffic!H1440*365/10^7*$C163</f>
        <v>1.1579993334743114E-2</v>
      </c>
      <c r="I163" s="9">
        <f>I91*Traffic!I1440*365/10^7*$C163</f>
        <v>0.12874409711242857</v>
      </c>
      <c r="J163" s="9">
        <f>J91*Traffic!J1440*365/10^7*$C163</f>
        <v>0.50873705795391988</v>
      </c>
      <c r="K163" s="9">
        <f>K91*Traffic!K1440*365/10^7*$C163</f>
        <v>8.1011950088992812E-2</v>
      </c>
      <c r="L163" s="9"/>
      <c r="M163" s="9">
        <f>M91*Traffic!M1440*12/10^7*$C163</f>
        <v>7.3190703307704913E-3</v>
      </c>
      <c r="N163" s="9">
        <f>N91*Traffic!N1440*12/10^7*$C163</f>
        <v>0</v>
      </c>
      <c r="O163" s="9">
        <f>O91*Traffic!O1440*12/10^7*$C163</f>
        <v>0</v>
      </c>
      <c r="P163" s="9">
        <f>P91*Traffic!P1440*12/10^7*$C163</f>
        <v>0</v>
      </c>
      <c r="Q163" s="9">
        <f>Q91*Traffic!Q1440*12/10^7*$C163</f>
        <v>0</v>
      </c>
      <c r="R163" s="9">
        <f>R91*Traffic!R1440*12/10^7*$C163</f>
        <v>0</v>
      </c>
      <c r="S163" s="9">
        <f>S91*Traffic!S1440*12/10^7*$C163</f>
        <v>0</v>
      </c>
      <c r="T163" s="9"/>
      <c r="U163" s="9">
        <f>U91*Traffic!U1440*365/10^7*$C163</f>
        <v>0.12158148759743331</v>
      </c>
      <c r="V163" s="9">
        <f>V91*Traffic!V1440*365/10^7*$C163</f>
        <v>3.2483374377250601E-2</v>
      </c>
      <c r="W163" s="9">
        <f>W91*Traffic!W1440*365/10^7*$C163</f>
        <v>2.1011367026793102E-2</v>
      </c>
      <c r="X163" s="9">
        <f>X91*Traffic!X1440*365/10^7*$C163</f>
        <v>1.7575919799938552E-2</v>
      </c>
      <c r="Y163" s="9">
        <f>Y91*Traffic!Y1440*365/10^7*$C163</f>
        <v>1.2564391678153063E-2</v>
      </c>
      <c r="Z163" s="9">
        <f>Z91*Traffic!Z1440*365/10^7*$C163</f>
        <v>6.579869643762222E-2</v>
      </c>
      <c r="AA163" s="9">
        <f>AA91*Traffic!AA1440*365/10^7*$C163</f>
        <v>6.0077222674631819E-3</v>
      </c>
      <c r="AB163" s="9"/>
      <c r="AC163" s="9">
        <f>AC91*Traffic!AC1440*12/10^7*$C163</f>
        <v>1.9356985448749382E-2</v>
      </c>
      <c r="AD163" s="9">
        <f>AD91*Traffic!AD1440*12/10^7*$C163</f>
        <v>1.2684126269623168E-2</v>
      </c>
      <c r="AE163" s="9">
        <f>AE91*Traffic!AE1440*12/10^7*$C163</f>
        <v>8.8649495443908419E-3</v>
      </c>
      <c r="AF163" s="9">
        <f>AF91*Traffic!AF1440*12/10^7*$C163</f>
        <v>5.9124426093665186E-3</v>
      </c>
      <c r="AG163" s="9">
        <f>AG91*Traffic!AG1440*12/10^7*$C163</f>
        <v>3.6645997518175632E-3</v>
      </c>
      <c r="AH163" s="9">
        <f>AH91*Traffic!AH1440*12/10^7*$C163</f>
        <v>2.5002561567212981E-2</v>
      </c>
      <c r="AI163" s="9">
        <f>AI91*Traffic!AI1440*12/10^7*$C163</f>
        <v>2.508080807843325E-3</v>
      </c>
      <c r="AJ163" s="9"/>
    </row>
    <row r="164" spans="2:36" x14ac:dyDescent="0.3">
      <c r="B164" s="85">
        <f t="shared" si="4"/>
        <v>45747</v>
      </c>
      <c r="C164" s="3">
        <f>IF(B164&lt;Inputs!$E$13,0,1)</f>
        <v>1</v>
      </c>
      <c r="D164" s="1"/>
      <c r="E164" s="9">
        <f>E92*Traffic!E1441*365/10^7*$C164</f>
        <v>0.1378982596018718</v>
      </c>
      <c r="F164" s="9">
        <f>F92*Traffic!F1441*365/10^7*$C164</f>
        <v>9.1480654292601257E-2</v>
      </c>
      <c r="G164" s="9">
        <f>G92*Traffic!G1441*365/10^7*$C164</f>
        <v>6.0019015063859836E-2</v>
      </c>
      <c r="H164" s="9">
        <f>H92*Traffic!H1441*365/10^7*$C164</f>
        <v>1.2312147752036548E-2</v>
      </c>
      <c r="I164" s="9">
        <f>I92*Traffic!I1441*365/10^7*$C164</f>
        <v>0.13688404647824667</v>
      </c>
      <c r="J164" s="9">
        <f>J92*Traffic!J1441*365/10^7*$C164</f>
        <v>0.53514808819663384</v>
      </c>
      <c r="K164" s="9">
        <f>K92*Traffic!K1441*365/10^7*$C164</f>
        <v>8.5217676859570338E-2</v>
      </c>
      <c r="L164" s="9"/>
      <c r="M164" s="9">
        <f>M92*Traffic!M1441*12/10^7*$C164</f>
        <v>7.5386424406936074E-3</v>
      </c>
      <c r="N164" s="9">
        <f>N92*Traffic!N1441*12/10^7*$C164</f>
        <v>0</v>
      </c>
      <c r="O164" s="9">
        <f>O92*Traffic!O1441*12/10^7*$C164</f>
        <v>0</v>
      </c>
      <c r="P164" s="9">
        <f>P92*Traffic!P1441*12/10^7*$C164</f>
        <v>0</v>
      </c>
      <c r="Q164" s="9">
        <f>Q92*Traffic!Q1441*12/10^7*$C164</f>
        <v>0</v>
      </c>
      <c r="R164" s="9">
        <f>R92*Traffic!R1441*12/10^7*$C164</f>
        <v>0</v>
      </c>
      <c r="S164" s="9">
        <f>S92*Traffic!S1441*12/10^7*$C164</f>
        <v>0</v>
      </c>
      <c r="T164" s="9"/>
      <c r="U164" s="9">
        <f>U92*Traffic!U1441*365/10^7*$C164</f>
        <v>0.12522893222535633</v>
      </c>
      <c r="V164" s="9">
        <f>V92*Traffic!V1441*365/10^7*$C164</f>
        <v>3.4978688136230299E-2</v>
      </c>
      <c r="W164" s="9">
        <f>W92*Traffic!W1441*365/10^7*$C164</f>
        <v>2.2625422039305839E-2</v>
      </c>
      <c r="X164" s="9">
        <f>X92*Traffic!X1441*365/10^7*$C164</f>
        <v>1.8496745163370115E-2</v>
      </c>
      <c r="Y164" s="9">
        <f>Y92*Traffic!Y1441*365/10^7*$C164</f>
        <v>1.3222656546508477E-2</v>
      </c>
      <c r="Z164" s="9">
        <f>Z92*Traffic!Z1441*365/10^7*$C164</f>
        <v>6.9709018968772324E-2</v>
      </c>
      <c r="AA164" s="9">
        <f>AA92*Traffic!AA1441*365/10^7*$C164</f>
        <v>6.3647526193581442E-3</v>
      </c>
      <c r="AB164" s="9"/>
      <c r="AC164" s="9">
        <f>AC92*Traffic!AC1441*12/10^7*$C164</f>
        <v>2.0311526793690835E-2</v>
      </c>
      <c r="AD164" s="9">
        <f>AD92*Traffic!AD1441*12/10^7*$C164</f>
        <v>1.3297427787025211E-2</v>
      </c>
      <c r="AE164" s="9">
        <f>AE92*Traffic!AE1441*12/10^7*$C164</f>
        <v>9.2935866370606069E-3</v>
      </c>
      <c r="AF164" s="9">
        <f>AF92*Traffic!AF1441*12/10^7*$C164</f>
        <v>6.2078101674942886E-3</v>
      </c>
      <c r="AG164" s="9">
        <f>AG92*Traffic!AG1441*12/10^7*$C164</f>
        <v>3.8476719525515277E-3</v>
      </c>
      <c r="AH164" s="9">
        <f>AH92*Traffic!AH1441*12/10^7*$C164</f>
        <v>2.6227509760874731E-2</v>
      </c>
      <c r="AI164" s="9">
        <f>AI92*Traffic!AI1441*12/10^7*$C164</f>
        <v>2.6309589796205007E-3</v>
      </c>
      <c r="AJ164" s="9"/>
    </row>
    <row r="165" spans="2:36" x14ac:dyDescent="0.3">
      <c r="B165" s="85">
        <f t="shared" si="4"/>
        <v>46112</v>
      </c>
      <c r="C165" s="3">
        <f>IF(B165&lt;Inputs!$E$13,0,1)</f>
        <v>1</v>
      </c>
      <c r="D165" s="1"/>
      <c r="E165" s="9">
        <f>E93*Traffic!E1442*365/10^7*$C165</f>
        <v>0.14203520738992792</v>
      </c>
      <c r="F165" s="9">
        <f>F93*Traffic!F1442*365/10^7*$C165</f>
        <v>0.10050674551613788</v>
      </c>
      <c r="G165" s="9">
        <f>G93*Traffic!G1442*365/10^7*$C165</f>
        <v>6.594089121682728E-2</v>
      </c>
      <c r="H165" s="9">
        <f>H93*Traffic!H1442*365/10^7*$C165</f>
        <v>1.2681512184597645E-2</v>
      </c>
      <c r="I165" s="9">
        <f>I93*Traffic!I1442*365/10^7*$C165</f>
        <v>0.14099056787259395</v>
      </c>
      <c r="J165" s="9">
        <f>J93*Traffic!J1442*365/10^7*$C165</f>
        <v>0.56268591690175229</v>
      </c>
      <c r="K165" s="9">
        <f>K93*Traffic!K1442*365/10^7*$C165</f>
        <v>8.9602836481302447E-2</v>
      </c>
      <c r="L165" s="9"/>
      <c r="M165" s="9">
        <f>M93*Traffic!M1442*12/10^7*$C165</f>
        <v>8.4706927788157273E-3</v>
      </c>
      <c r="N165" s="9">
        <f>N93*Traffic!N1442*12/10^7*$C165</f>
        <v>0</v>
      </c>
      <c r="O165" s="9">
        <f>O93*Traffic!O1442*12/10^7*$C165</f>
        <v>0</v>
      </c>
      <c r="P165" s="9">
        <f>P93*Traffic!P1442*12/10^7*$C165</f>
        <v>0</v>
      </c>
      <c r="Q165" s="9">
        <f>Q93*Traffic!Q1442*12/10^7*$C165</f>
        <v>0</v>
      </c>
      <c r="R165" s="9">
        <f>R93*Traffic!R1442*12/10^7*$C165</f>
        <v>0</v>
      </c>
      <c r="S165" s="9">
        <f>S93*Traffic!S1442*12/10^7*$C165</f>
        <v>0</v>
      </c>
      <c r="T165" s="9"/>
      <c r="U165" s="9">
        <f>U93*Traffic!U1442*365/10^7*$C165</f>
        <v>0.13704741270412429</v>
      </c>
      <c r="V165" s="9">
        <f>V93*Traffic!V1442*365/10^7*$C165</f>
        <v>3.6028048780317207E-2</v>
      </c>
      <c r="W165" s="9">
        <f>W93*Traffic!W1442*365/10^7*$C165</f>
        <v>2.3304184700485005E-2</v>
      </c>
      <c r="X165" s="9">
        <f>X93*Traffic!X1442*365/10^7*$C165</f>
        <v>1.9457001720787633E-2</v>
      </c>
      <c r="Y165" s="9">
        <f>Y93*Traffic!Y1442*365/10^7*$C165</f>
        <v>1.3909109354454873E-2</v>
      </c>
      <c r="Z165" s="9">
        <f>Z93*Traffic!Z1442*365/10^7*$C165</f>
        <v>7.2797515781416536E-2</v>
      </c>
      <c r="AA165" s="9">
        <f>AA93*Traffic!AA1442*365/10^7*$C165</f>
        <v>6.6467465201324859E-3</v>
      </c>
      <c r="AB165" s="9"/>
      <c r="AC165" s="9">
        <f>AC93*Traffic!AC1442*12/10^7*$C165</f>
        <v>2.1370093788245458E-2</v>
      </c>
      <c r="AD165" s="9">
        <f>AD93*Traffic!AD1442*12/10^7*$C165</f>
        <v>1.3966081814477817E-2</v>
      </c>
      <c r="AE165" s="9">
        <f>AE93*Traffic!AE1442*12/10^7*$C165</f>
        <v>9.7609096587666297E-3</v>
      </c>
      <c r="AF165" s="9">
        <f>AF93*Traffic!AF1442*12/10^7*$C165</f>
        <v>6.508826685858957E-3</v>
      </c>
      <c r="AG165" s="9">
        <f>AG93*Traffic!AG1442*12/10^7*$C165</f>
        <v>4.0342454436404036E-3</v>
      </c>
      <c r="AH165" s="9">
        <f>AH93*Traffic!AH1442*12/10^7*$C165</f>
        <v>2.7522264751785878E-2</v>
      </c>
      <c r="AI165" s="9">
        <f>AI93*Traffic!AI1442*12/10^7*$C165</f>
        <v>2.7608396774375593E-3</v>
      </c>
      <c r="AJ165" s="9"/>
    </row>
    <row r="166" spans="2:36" x14ac:dyDescent="0.3">
      <c r="B166" s="85">
        <f t="shared" si="4"/>
        <v>46477</v>
      </c>
      <c r="C166" s="3">
        <f>IF(B166&lt;Inputs!$E$13,0,1)</f>
        <v>1</v>
      </c>
      <c r="D166" s="1"/>
      <c r="E166" s="9">
        <f>E94*Traffic!E1443*365/10^7*$C166</f>
        <v>0.14629626361162576</v>
      </c>
      <c r="F166" s="9">
        <f>F94*Traffic!F1443*365/10^7*$C166</f>
        <v>0.10352194788162204</v>
      </c>
      <c r="G166" s="9">
        <f>G94*Traffic!G1443*365/10^7*$C166</f>
        <v>6.7919117953332123E-2</v>
      </c>
      <c r="H166" s="9">
        <f>H94*Traffic!H1443*365/10^7*$C166</f>
        <v>1.3470143723577311E-2</v>
      </c>
      <c r="I166" s="9">
        <f>I94*Traffic!I1443*365/10^7*$C166</f>
        <v>0.149758418812171</v>
      </c>
      <c r="J166" s="9">
        <f>J94*Traffic!J1443*365/10^7*$C166</f>
        <v>0.59139438204980088</v>
      </c>
      <c r="K166" s="9">
        <f>K94*Traffic!K1443*365/10^7*$C166</f>
        <v>9.4174409771164855E-2</v>
      </c>
      <c r="L166" s="9"/>
      <c r="M166" s="9">
        <f>M94*Traffic!M1443*12/10^7*$C166</f>
        <v>9.4518813590285505E-3</v>
      </c>
      <c r="N166" s="9">
        <f>N94*Traffic!N1443*12/10^7*$C166</f>
        <v>0</v>
      </c>
      <c r="O166" s="9">
        <f>O94*Traffic!O1443*12/10^7*$C166</f>
        <v>0</v>
      </c>
      <c r="P166" s="9">
        <f>P94*Traffic!P1443*12/10^7*$C166</f>
        <v>0</v>
      </c>
      <c r="Q166" s="9">
        <f>Q94*Traffic!Q1443*12/10^7*$C166</f>
        <v>0</v>
      </c>
      <c r="R166" s="9">
        <f>R94*Traffic!R1443*12/10^7*$C166</f>
        <v>0</v>
      </c>
      <c r="S166" s="9">
        <f>S94*Traffic!S1443*12/10^7*$C166</f>
        <v>0</v>
      </c>
      <c r="T166" s="9"/>
      <c r="U166" s="9">
        <f>U94*Traffic!U1443*365/10^7*$C166</f>
        <v>0.14115883508524807</v>
      </c>
      <c r="V166" s="9">
        <f>V94*Traffic!V1443*365/10^7*$C166</f>
        <v>3.8722320254323553E-2</v>
      </c>
      <c r="W166" s="9">
        <f>W94*Traffic!W1443*365/10^7*$C166</f>
        <v>2.5046932425912587E-2</v>
      </c>
      <c r="X166" s="9">
        <f>X94*Traffic!X1443*365/10^7*$C166</f>
        <v>2.0458226601003163E-2</v>
      </c>
      <c r="Y166" s="9">
        <f>Y94*Traffic!Y1443*365/10^7*$C166</f>
        <v>1.4624848939986198E-2</v>
      </c>
      <c r="Z166" s="9">
        <f>Z94*Traffic!Z1443*365/10^7*$C166</f>
        <v>7.7035727316636021E-2</v>
      </c>
      <c r="AA166" s="9">
        <f>AA94*Traffic!AA1443*365/10^7*$C166</f>
        <v>7.0337146394552647E-3</v>
      </c>
      <c r="AB166" s="9"/>
      <c r="AC166" s="9">
        <f>AC94*Traffic!AC1443*12/10^7*$C166</f>
        <v>2.2407794738863864E-2</v>
      </c>
      <c r="AD166" s="9">
        <f>AD94*Traffic!AD1443*12/10^7*$C166</f>
        <v>1.4632018161940688E-2</v>
      </c>
      <c r="AE166" s="9">
        <f>AE94*Traffic!AE1443*12/10^7*$C166</f>
        <v>1.0226333290993659E-2</v>
      </c>
      <c r="AF166" s="9">
        <f>AF94*Traffic!AF1443*12/10^7*$C166</f>
        <v>6.8292716179241715E-3</v>
      </c>
      <c r="AG166" s="9">
        <f>AG94*Traffic!AG1443*12/10^7*$C166</f>
        <v>4.23286088840718E-3</v>
      </c>
      <c r="AH166" s="9">
        <f>AH94*Traffic!AH1443*12/10^7*$C166</f>
        <v>2.8871100283366914E-2</v>
      </c>
      <c r="AI166" s="9">
        <f>AI94*Traffic!AI1443*12/10^7*$C166</f>
        <v>2.8961453540419842E-3</v>
      </c>
      <c r="AJ166" s="9"/>
    </row>
    <row r="167" spans="2:36" x14ac:dyDescent="0.3">
      <c r="B167" s="85">
        <f t="shared" si="4"/>
        <v>46843</v>
      </c>
      <c r="C167" s="3">
        <f>IF(B167&lt;Inputs!$E$13,0,1)</f>
        <v>1</v>
      </c>
      <c r="D167" s="1"/>
      <c r="E167" s="9">
        <f>E95*Traffic!E1444*365/10^7*$C167</f>
        <v>0.16438380165815406</v>
      </c>
      <c r="F167" s="9">
        <f>F95*Traffic!F1444*365/10^7*$C167</f>
        <v>0.10662760631807072</v>
      </c>
      <c r="G167" s="9">
        <f>G95*Traffic!G1444*365/10^7*$C167</f>
        <v>6.9956691491932094E-2</v>
      </c>
      <c r="H167" s="9">
        <f>H95*Traffic!H1444*365/10^7*$C167</f>
        <v>1.387424803528463E-2</v>
      </c>
      <c r="I167" s="9">
        <f>I95*Traffic!I1444*365/10^7*$C167</f>
        <v>0.15425117137653599</v>
      </c>
      <c r="J167" s="9">
        <f>J95*Traffic!J1444*365/10^7*$C167</f>
        <v>0.6213189377815207</v>
      </c>
      <c r="K167" s="9">
        <f>K95*Traffic!K1444*365/10^7*$C167</f>
        <v>9.8939634905585688E-2</v>
      </c>
      <c r="L167" s="9"/>
      <c r="M167" s="9">
        <f>M95*Traffic!M1444*12/10^7*$C167</f>
        <v>9.7354377997994051E-3</v>
      </c>
      <c r="N167" s="9">
        <f>N95*Traffic!N1444*12/10^7*$C167</f>
        <v>0</v>
      </c>
      <c r="O167" s="9">
        <f>O95*Traffic!O1444*12/10^7*$C167</f>
        <v>0</v>
      </c>
      <c r="P167" s="9">
        <f>P95*Traffic!P1444*12/10^7*$C167</f>
        <v>0</v>
      </c>
      <c r="Q167" s="9">
        <f>Q95*Traffic!Q1444*12/10^7*$C167</f>
        <v>0</v>
      </c>
      <c r="R167" s="9">
        <f>R95*Traffic!R1444*12/10^7*$C167</f>
        <v>0</v>
      </c>
      <c r="S167" s="9">
        <f>S95*Traffic!S1444*12/10^7*$C167</f>
        <v>0</v>
      </c>
      <c r="T167" s="9"/>
      <c r="U167" s="9">
        <f>U95*Traffic!U1444*365/10^7*$C167</f>
        <v>0.1453936001378055</v>
      </c>
      <c r="V167" s="9">
        <f>V95*Traffic!V1444*365/10^7*$C167</f>
        <v>3.988398986195326E-2</v>
      </c>
      <c r="W167" s="9">
        <f>W95*Traffic!W1444*365/10^7*$C167</f>
        <v>2.5798340398689969E-2</v>
      </c>
      <c r="X167" s="9">
        <f>X95*Traffic!X1444*365/10^7*$C167</f>
        <v>2.1502013672482917E-2</v>
      </c>
      <c r="Y167" s="9">
        <f>Y95*Traffic!Y1444*365/10^7*$C167</f>
        <v>1.5371014702230392E-2</v>
      </c>
      <c r="Z167" s="9">
        <f>Z95*Traffic!Z1444*365/10^7*$C167</f>
        <v>8.0404756457950227E-2</v>
      </c>
      <c r="AA167" s="9">
        <f>AA95*Traffic!AA1444*365/10^7*$C167</f>
        <v>7.3413224263541091E-3</v>
      </c>
      <c r="AB167" s="9"/>
      <c r="AC167" s="9">
        <f>AC95*Traffic!AC1444*12/10^7*$C167</f>
        <v>2.3488524662109954E-2</v>
      </c>
      <c r="AD167" s="9">
        <f>AD95*Traffic!AD1444*12/10^7*$C167</f>
        <v>1.5357136530345724E-2</v>
      </c>
      <c r="AE167" s="9">
        <f>AE95*Traffic!AE1444*12/10^7*$C167</f>
        <v>1.0733119301553658E-2</v>
      </c>
      <c r="AF167" s="9">
        <f>AF95*Traffic!AF1444*12/10^7*$C167</f>
        <v>7.1702483871979202E-3</v>
      </c>
      <c r="AG167" s="9">
        <f>AG95*Traffic!AG1444*12/10^7*$C167</f>
        <v>4.4442022013996508E-3</v>
      </c>
      <c r="AH167" s="9">
        <f>AH95*Traffic!AH1444*12/10^7*$C167</f>
        <v>3.0296053783258732E-2</v>
      </c>
      <c r="AI167" s="9">
        <f>AI95*Traffic!AI1444*12/10^7*$C167</f>
        <v>3.0390866488985268E-3</v>
      </c>
      <c r="AJ167" s="9"/>
    </row>
    <row r="168" spans="2:36" x14ac:dyDescent="0.3">
      <c r="B168" s="85">
        <f t="shared" si="4"/>
        <v>47208</v>
      </c>
      <c r="C168" s="3">
        <f>IF(B168&lt;Inputs!$E$13,0,1)</f>
        <v>1</v>
      </c>
      <c r="D168" s="1"/>
      <c r="E168" s="9">
        <f>E96*Traffic!E1445*365/10^7*$C168</f>
        <v>0.16931531570789865</v>
      </c>
      <c r="F168" s="9">
        <f>F96*Traffic!F1445*365/10^7*$C168</f>
        <v>0.10982643450761286</v>
      </c>
      <c r="G168" s="9">
        <f>G96*Traffic!G1445*365/10^7*$C168</f>
        <v>7.2055392236690052E-2</v>
      </c>
      <c r="H168" s="9">
        <f>H96*Traffic!H1445*365/10^7*$C168</f>
        <v>1.4723520187747505E-2</v>
      </c>
      <c r="I168" s="9">
        <f>I96*Traffic!I1445*365/10^7*$C168</f>
        <v>0.16369321277594828</v>
      </c>
      <c r="J168" s="9">
        <f>J96*Traffic!J1445*365/10^7*$C168</f>
        <v>0.65250671191329912</v>
      </c>
      <c r="K168" s="9">
        <f>K96*Traffic!K1445*365/10^7*$C168</f>
        <v>0.10390601657927784</v>
      </c>
      <c r="L168" s="9"/>
      <c r="M168" s="9">
        <f>M96*Traffic!M1445*12/10^7*$C168</f>
        <v>1.0798847159469802E-2</v>
      </c>
      <c r="N168" s="9">
        <f>N96*Traffic!N1445*12/10^7*$C168</f>
        <v>0</v>
      </c>
      <c r="O168" s="9">
        <f>O96*Traffic!O1445*12/10^7*$C168</f>
        <v>0</v>
      </c>
      <c r="P168" s="9">
        <f>P96*Traffic!P1445*12/10^7*$C168</f>
        <v>0</v>
      </c>
      <c r="Q168" s="9">
        <f>Q96*Traffic!Q1445*12/10^7*$C168</f>
        <v>0</v>
      </c>
      <c r="R168" s="9">
        <f>R96*Traffic!R1445*12/10^7*$C168</f>
        <v>0</v>
      </c>
      <c r="S168" s="9">
        <f>S96*Traffic!S1445*12/10^7*$C168</f>
        <v>0</v>
      </c>
      <c r="T168" s="9"/>
      <c r="U168" s="9">
        <f>U96*Traffic!U1445*365/10^7*$C168</f>
        <v>0.15856454979734791</v>
      </c>
      <c r="V168" s="9">
        <f>V96*Traffic!V1445*365/10^7*$C168</f>
        <v>4.2792197456054004E-2</v>
      </c>
      <c r="W168" s="9">
        <f>W96*Traffic!W1445*365/10^7*$C168</f>
        <v>2.7679469386094443E-2</v>
      </c>
      <c r="X168" s="9">
        <f>X96*Traffic!X1445*365/10^7*$C168</f>
        <v>2.2590015564310551E-2</v>
      </c>
      <c r="Y168" s="9">
        <f>Y96*Traffic!Y1445*365/10^7*$C168</f>
        <v>1.6148788046163251E-2</v>
      </c>
      <c r="Z168" s="9">
        <f>Z96*Traffic!Z1445*365/10^7*$C168</f>
        <v>8.3906595193158337E-2</v>
      </c>
      <c r="AA168" s="9">
        <f>AA96*Traffic!AA1445*365/10^7*$C168</f>
        <v>7.6610563372913731E-3</v>
      </c>
      <c r="AB168" s="9"/>
      <c r="AC168" s="9">
        <f>AC96*Traffic!AC1445*12/10^7*$C168</f>
        <v>2.4613931365485835E-2</v>
      </c>
      <c r="AD168" s="9">
        <f>AD96*Traffic!AD1445*12/10^7*$C168</f>
        <v>1.6112593184509312E-2</v>
      </c>
      <c r="AE168" s="9">
        <f>AE96*Traffic!AE1445*12/10^7*$C168</f>
        <v>1.1261108772785368E-2</v>
      </c>
      <c r="AF168" s="9">
        <f>AF96*Traffic!AF1445*12/10^7*$C168</f>
        <v>7.5181594403110081E-3</v>
      </c>
      <c r="AG168" s="9">
        <f>AG96*Traffic!AG1445*12/10^7*$C168</f>
        <v>4.6598414630599711E-3</v>
      </c>
      <c r="AH168" s="9">
        <f>AH96*Traffic!AH1445*12/10^7*$C168</f>
        <v>3.1780520502889022E-2</v>
      </c>
      <c r="AI168" s="9">
        <f>AI96*Traffic!AI1445*12/10^7*$C168</f>
        <v>3.1879978906278238E-3</v>
      </c>
      <c r="AJ168" s="9"/>
    </row>
    <row r="169" spans="2:36" x14ac:dyDescent="0.3">
      <c r="B169" s="85">
        <f t="shared" si="4"/>
        <v>47573</v>
      </c>
      <c r="C169" s="3">
        <f>IF(B169&lt;Inputs!$E$13,0,1)</f>
        <v>1</v>
      </c>
      <c r="D169" s="1"/>
      <c r="E169" s="9">
        <f>E97*Traffic!E1446*365/10^7*$C169</f>
        <v>0.17439477517913562</v>
      </c>
      <c r="F169" s="9">
        <f>F97*Traffic!F1446*365/10^7*$C169</f>
        <v>0.12019130426426881</v>
      </c>
      <c r="G169" s="9">
        <f>G97*Traffic!G1446*365/10^7*$C169</f>
        <v>7.8855619879027686E-2</v>
      </c>
      <c r="H169" s="9">
        <f>H97*Traffic!H1446*365/10^7*$C169</f>
        <v>1.5611261846126403E-2</v>
      </c>
      <c r="I169" s="9">
        <f>I97*Traffic!I1446*365/10^7*$C169</f>
        <v>0.17356295060508631</v>
      </c>
      <c r="J169" s="9">
        <f>J97*Traffic!J1446*365/10^7*$C169</f>
        <v>0.68500656544898042</v>
      </c>
      <c r="K169" s="9">
        <f>K97*Traffic!K1446*365/10^7*$C169</f>
        <v>0.10908133548197656</v>
      </c>
      <c r="L169" s="9"/>
      <c r="M169" s="9">
        <f>M97*Traffic!M1446*12/10^7*$C169</f>
        <v>1.1122812574253897E-2</v>
      </c>
      <c r="N169" s="9">
        <f>N97*Traffic!N1446*12/10^7*$C169</f>
        <v>0</v>
      </c>
      <c r="O169" s="9">
        <f>O97*Traffic!O1446*12/10^7*$C169</f>
        <v>0</v>
      </c>
      <c r="P169" s="9">
        <f>P97*Traffic!P1446*12/10^7*$C169</f>
        <v>0</v>
      </c>
      <c r="Q169" s="9">
        <f>Q97*Traffic!Q1446*12/10^7*$C169</f>
        <v>0</v>
      </c>
      <c r="R169" s="9">
        <f>R97*Traffic!R1446*12/10^7*$C169</f>
        <v>0</v>
      </c>
      <c r="S169" s="9">
        <f>S97*Traffic!S1446*12/10^7*$C169</f>
        <v>0</v>
      </c>
      <c r="T169" s="9"/>
      <c r="U169" s="9">
        <f>U97*Traffic!U1446*365/10^7*$C169</f>
        <v>0.16332148629126833</v>
      </c>
      <c r="V169" s="9">
        <f>V97*Traffic!V1446*365/10^7*$C169</f>
        <v>4.4075963379735635E-2</v>
      </c>
      <c r="W169" s="9">
        <f>W97*Traffic!W1446*365/10^7*$C169</f>
        <v>2.8509853467677284E-2</v>
      </c>
      <c r="X169" s="9">
        <f>X97*Traffic!X1446*365/10^7*$C169</f>
        <v>2.3723945757342609E-2</v>
      </c>
      <c r="Y169" s="9">
        <f>Y97*Traffic!Y1446*365/10^7*$C169</f>
        <v>1.6959393877500065E-2</v>
      </c>
      <c r="Z169" s="9">
        <f>Z97*Traffic!Z1446*365/10^7*$C169</f>
        <v>8.8668566894380421E-2</v>
      </c>
      <c r="AA169" s="9">
        <f>AA97*Traffic!AA1446*365/10^7*$C169</f>
        <v>8.0958461579921925E-3</v>
      </c>
      <c r="AB169" s="9"/>
      <c r="AC169" s="9">
        <f>AC97*Traffic!AC1446*12/10^7*$C169</f>
        <v>2.5857951714271354E-2</v>
      </c>
      <c r="AD169" s="9">
        <f>AD97*Traffic!AD1446*12/10^7*$C169</f>
        <v>1.6899555815045406E-2</v>
      </c>
      <c r="AE169" s="9">
        <f>AE97*Traffic!AE1446*12/10^7*$C169</f>
        <v>1.1811117804919578E-2</v>
      </c>
      <c r="AF169" s="9">
        <f>AF97*Traffic!AF1446*12/10^7*$C169</f>
        <v>7.8880912502591865E-3</v>
      </c>
      <c r="AG169" s="9">
        <f>AG97*Traffic!AG1446*12/10^7*$C169</f>
        <v>4.8891294424101405E-3</v>
      </c>
      <c r="AH169" s="9">
        <f>AH97*Traffic!AH1446*12/10^7*$C169</f>
        <v>3.3347962086553502E-2</v>
      </c>
      <c r="AI169" s="9">
        <f>AI97*Traffic!AI1446*12/10^7*$C169</f>
        <v>3.3452325860743775E-3</v>
      </c>
      <c r="AJ169" s="9"/>
    </row>
    <row r="170" spans="2:36" x14ac:dyDescent="0.3">
      <c r="B170" s="85">
        <f t="shared" si="4"/>
        <v>47938</v>
      </c>
      <c r="C170" s="3">
        <f>IF(B170&lt;Inputs!$E$13,0,1)</f>
        <v>1</v>
      </c>
      <c r="D170" s="1"/>
      <c r="E170" s="9">
        <f>E98*Traffic!E1447*365/10^7*$C170</f>
        <v>0.17962661843450969</v>
      </c>
      <c r="F170" s="9">
        <f>F98*Traffic!F1447*365/10^7*$C170</f>
        <v>0.12379704339219688</v>
      </c>
      <c r="G170" s="9">
        <f>G98*Traffic!G1447*365/10^7*$C170</f>
        <v>8.1221288475398515E-2</v>
      </c>
      <c r="H170" s="9">
        <f>H98*Traffic!H1447*365/10^7*$C170</f>
        <v>1.6079599701510197E-2</v>
      </c>
      <c r="I170" s="9">
        <f>I98*Traffic!I1447*365/10^7*$C170</f>
        <v>0.17876983912323888</v>
      </c>
      <c r="J170" s="9">
        <f>J98*Traffic!J1447*365/10^7*$C170</f>
        <v>0.70555676241245002</v>
      </c>
      <c r="K170" s="9">
        <f>K98*Traffic!K1447*365/10^7*$C170</f>
        <v>0.11235377554643584</v>
      </c>
      <c r="L170" s="9"/>
      <c r="M170" s="9">
        <f>M98*Traffic!M1447*12/10^7*$C170</f>
        <v>1.2274818162301622E-2</v>
      </c>
      <c r="N170" s="9">
        <f>N98*Traffic!N1447*12/10^7*$C170</f>
        <v>0</v>
      </c>
      <c r="O170" s="9">
        <f>O98*Traffic!O1447*12/10^7*$C170</f>
        <v>0</v>
      </c>
      <c r="P170" s="9">
        <f>P98*Traffic!P1447*12/10^7*$C170</f>
        <v>0</v>
      </c>
      <c r="Q170" s="9">
        <f>Q98*Traffic!Q1447*12/10^7*$C170</f>
        <v>0</v>
      </c>
      <c r="R170" s="9">
        <f>R98*Traffic!R1447*12/10^7*$C170</f>
        <v>0</v>
      </c>
      <c r="S170" s="9">
        <f>S98*Traffic!S1447*12/10^7*$C170</f>
        <v>0</v>
      </c>
      <c r="T170" s="9"/>
      <c r="U170" s="9">
        <f>U98*Traffic!U1447*365/10^7*$C170</f>
        <v>0.1682211308800064</v>
      </c>
      <c r="V170" s="9">
        <f>V98*Traffic!V1447*365/10^7*$C170</f>
        <v>4.7214171972372813E-2</v>
      </c>
      <c r="W170" s="9">
        <f>W98*Traffic!W1447*365/10^7*$C170</f>
        <v>3.0539755034575889E-2</v>
      </c>
      <c r="X170" s="9">
        <f>X98*Traffic!X1447*365/10^7*$C170</f>
        <v>2.49055807479487E-2</v>
      </c>
      <c r="Y170" s="9">
        <f>Y98*Traffic!Y1447*365/10^7*$C170</f>
        <v>1.7804102149475552E-2</v>
      </c>
      <c r="Z170" s="9">
        <f>Z98*Traffic!Z1447*365/10^7*$C170</f>
        <v>9.2484682431606915E-2</v>
      </c>
      <c r="AA170" s="9">
        <f>AA98*Traffic!AA1447*365/10^7*$C170</f>
        <v>8.444274979981738E-3</v>
      </c>
      <c r="AB170" s="9"/>
      <c r="AC170" s="9">
        <f>AC98*Traffic!AC1447*12/10^7*$C170</f>
        <v>2.7154460745755071E-2</v>
      </c>
      <c r="AD170" s="9">
        <f>AD98*Traffic!AD1447*12/10^7*$C170</f>
        <v>1.7753978467331035E-2</v>
      </c>
      <c r="AE170" s="9">
        <f>AE98*Traffic!AE1447*12/10^7*$C170</f>
        <v>1.2408274719088471E-2</v>
      </c>
      <c r="AF170" s="9">
        <f>AF98*Traffic!AF1447*12/10^7*$C170</f>
        <v>8.2812799220206602E-3</v>
      </c>
      <c r="AG170" s="9">
        <f>AG98*Traffic!AG1447*12/10^7*$C170</f>
        <v>5.1328322914952059E-3</v>
      </c>
      <c r="AH170" s="9">
        <f>AH98*Traffic!AH1447*12/10^7*$C170</f>
        <v>3.5002656205324389E-2</v>
      </c>
      <c r="AI170" s="9">
        <f>AI98*Traffic!AI1447*12/10^7*$C170</f>
        <v>3.5112198410595912E-3</v>
      </c>
      <c r="AJ170" s="9"/>
    </row>
    <row r="171" spans="2:36" x14ac:dyDescent="0.3">
      <c r="B171" s="85">
        <f t="shared" si="4"/>
        <v>48304</v>
      </c>
      <c r="C171" s="3">
        <f>IF(B171&lt;Inputs!$E$13,0,1)</f>
        <v>1</v>
      </c>
      <c r="D171" s="1"/>
      <c r="E171" s="9">
        <f>E99*Traffic!E1448*365/10^7*$C171</f>
        <v>0.18501541698754495</v>
      </c>
      <c r="F171" s="9">
        <f>F99*Traffic!F1448*365/10^7*$C171</f>
        <v>0.12751095469396276</v>
      </c>
      <c r="G171" s="9">
        <f>G99*Traffic!G1448*365/10^7*$C171</f>
        <v>8.3657927129660511E-2</v>
      </c>
      <c r="H171" s="9">
        <f>H99*Traffic!H1448*365/10^7*$C171</f>
        <v>1.7035187340914228E-2</v>
      </c>
      <c r="I171" s="9">
        <f>I99*Traffic!I1448*365/10^7*$C171</f>
        <v>0.18939387527684853</v>
      </c>
      <c r="J171" s="9">
        <f>J99*Traffic!J1448*365/10^7*$C171</f>
        <v>0.74043522878076373</v>
      </c>
      <c r="K171" s="9">
        <f>K99*Traffic!K1448*365/10^7*$C171</f>
        <v>0.11790786784703329</v>
      </c>
      <c r="L171" s="9"/>
      <c r="M171" s="9">
        <f>M99*Traffic!M1448*12/10^7*$C171</f>
        <v>1.3485933554315384E-2</v>
      </c>
      <c r="N171" s="9">
        <f>N99*Traffic!N1448*12/10^7*$C171</f>
        <v>0</v>
      </c>
      <c r="O171" s="9">
        <f>O99*Traffic!O1448*12/10^7*$C171</f>
        <v>0</v>
      </c>
      <c r="P171" s="9">
        <f>P99*Traffic!P1448*12/10^7*$C171</f>
        <v>0</v>
      </c>
      <c r="Q171" s="9">
        <f>Q99*Traffic!Q1448*12/10^7*$C171</f>
        <v>0</v>
      </c>
      <c r="R171" s="9">
        <f>R99*Traffic!R1448*12/10^7*$C171</f>
        <v>0</v>
      </c>
      <c r="S171" s="9">
        <f>S99*Traffic!S1448*12/10^7*$C171</f>
        <v>0</v>
      </c>
      <c r="T171" s="9"/>
      <c r="U171" s="9">
        <f>U99*Traffic!U1448*365/10^7*$C171</f>
        <v>0.18289375174009587</v>
      </c>
      <c r="V171" s="9">
        <f>V99*Traffic!V1448*365/10^7*$C171</f>
        <v>4.8630597131543989E-2</v>
      </c>
      <c r="W171" s="9">
        <f>W99*Traffic!W1448*365/10^7*$C171</f>
        <v>3.1455947685613168E-2</v>
      </c>
      <c r="X171" s="9">
        <f>X99*Traffic!X1448*365/10^7*$C171</f>
        <v>2.6136762286809574E-2</v>
      </c>
      <c r="Y171" s="9">
        <f>Y99*Traffic!Y1448*365/10^7*$C171</f>
        <v>1.8684229463279804E-2</v>
      </c>
      <c r="Z171" s="9">
        <f>Z99*Traffic!Z1448*365/10^7*$C171</f>
        <v>9.7640703477168994E-2</v>
      </c>
      <c r="AA171" s="9">
        <f>AA99*Traffic!AA1448*365/10^7*$C171</f>
        <v>8.915043310115724E-3</v>
      </c>
      <c r="AB171" s="9"/>
      <c r="AC171" s="9">
        <f>AC99*Traffic!AC1448*12/10^7*$C171</f>
        <v>2.8428860506233933E-2</v>
      </c>
      <c r="AD171" s="9">
        <f>AD99*Traffic!AD1448*12/10^7*$C171</f>
        <v>1.8608670972803335E-2</v>
      </c>
      <c r="AE171" s="9">
        <f>AE99*Traffic!AE1448*12/10^7*$C171</f>
        <v>1.3005620233940871E-2</v>
      </c>
      <c r="AF171" s="9">
        <f>AF99*Traffic!AF1448*12/10^7*$C171</f>
        <v>8.6828985163485261E-3</v>
      </c>
      <c r="AG171" s="9">
        <f>AG99*Traffic!AG1448*12/10^7*$C171</f>
        <v>5.3817601032878568E-3</v>
      </c>
      <c r="AH171" s="9">
        <f>AH99*Traffic!AH1448*12/10^7*$C171</f>
        <v>3.6704156041548322E-2</v>
      </c>
      <c r="AI171" s="9">
        <f>AI99*Traffic!AI1448*12/10^7*$C171</f>
        <v>3.681902315825616E-3</v>
      </c>
      <c r="AJ171" s="9"/>
    </row>
    <row r="172" spans="2:36" x14ac:dyDescent="0.3">
      <c r="B172" s="85">
        <f t="shared" si="4"/>
        <v>48669</v>
      </c>
      <c r="C172" s="3">
        <f>IF(B172&lt;Inputs!$E$13,0,1)</f>
        <v>1</v>
      </c>
      <c r="D172" s="1"/>
      <c r="E172" s="9">
        <f>E100*Traffic!E1449*365/10^7*$C172</f>
        <v>0.20644636945526898</v>
      </c>
      <c r="F172" s="9">
        <f>F100*Traffic!F1449*365/10^7*$C172</f>
        <v>0.13906194706035704</v>
      </c>
      <c r="G172" s="9">
        <f>G100*Traffic!G1449*365/10^7*$C172</f>
        <v>9.1236351116700337E-2</v>
      </c>
      <c r="H172" s="9">
        <f>H100*Traffic!H1449*365/10^7*$C172</f>
        <v>1.8033638598951147E-2</v>
      </c>
      <c r="I172" s="9">
        <f>I100*Traffic!I1449*365/10^7*$C172</f>
        <v>0.20049446074446389</v>
      </c>
      <c r="J172" s="9">
        <f>J100*Traffic!J1449*365/10^7*$C172</f>
        <v>0.77677140204500461</v>
      </c>
      <c r="K172" s="9">
        <f>K100*Traffic!K1449*365/10^7*$C172</f>
        <v>0.12369408728767473</v>
      </c>
      <c r="L172" s="9"/>
      <c r="M172" s="9">
        <f>M100*Traffic!M1449*12/10^7*$C172</f>
        <v>1.4758668533503898E-2</v>
      </c>
      <c r="N172" s="9">
        <f>N100*Traffic!N1449*12/10^7*$C172</f>
        <v>0</v>
      </c>
      <c r="O172" s="9">
        <f>O100*Traffic!O1449*12/10^7*$C172</f>
        <v>0</v>
      </c>
      <c r="P172" s="9">
        <f>P100*Traffic!P1449*12/10^7*$C172</f>
        <v>0</v>
      </c>
      <c r="Q172" s="9">
        <f>Q100*Traffic!Q1449*12/10^7*$C172</f>
        <v>0</v>
      </c>
      <c r="R172" s="9">
        <f>R100*Traffic!R1449*12/10^7*$C172</f>
        <v>0</v>
      </c>
      <c r="S172" s="9">
        <f>S100*Traffic!S1449*12/10^7*$C172</f>
        <v>0</v>
      </c>
      <c r="T172" s="9"/>
      <c r="U172" s="9">
        <f>U100*Traffic!U1449*365/10^7*$C172</f>
        <v>0.18838056429229871</v>
      </c>
      <c r="V172" s="9">
        <f>V100*Traffic!V1449*365/10^7*$C172</f>
        <v>5.0089515045490307E-2</v>
      </c>
      <c r="W172" s="9">
        <f>W100*Traffic!W1449*365/10^7*$C172</f>
        <v>3.2399626116181579E-2</v>
      </c>
      <c r="X172" s="9">
        <f>X100*Traffic!X1449*365/10^7*$C172</f>
        <v>2.741939969532893E-2</v>
      </c>
      <c r="Y172" s="9">
        <f>Y100*Traffic!Y1449*365/10^7*$C172</f>
        <v>1.9601140723977801E-2</v>
      </c>
      <c r="Z172" s="9">
        <f>Z100*Traffic!Z1449*365/10^7*$C172</f>
        <v>0.10179638707638022</v>
      </c>
      <c r="AA172" s="9">
        <f>AA100*Traffic!AA1449*365/10^7*$C172</f>
        <v>9.2944762509974861E-3</v>
      </c>
      <c r="AB172" s="9"/>
      <c r="AC172" s="9">
        <f>AC100*Traffic!AC1449*12/10^7*$C172</f>
        <v>2.9834211723711913E-2</v>
      </c>
      <c r="AD172" s="9">
        <f>AD100*Traffic!AD1449*12/10^7*$C172</f>
        <v>1.9535525930871801E-2</v>
      </c>
      <c r="AE172" s="9">
        <f>AE100*Traffic!AE1449*12/10^7*$C172</f>
        <v>1.3653400164823698E-2</v>
      </c>
      <c r="AF172" s="9">
        <f>AF100*Traffic!AF1449*12/10^7*$C172</f>
        <v>9.1094650534887314E-3</v>
      </c>
      <c r="AG172" s="9">
        <f>AG100*Traffic!AG1449*12/10^7*$C172</f>
        <v>5.6461509362172521E-3</v>
      </c>
      <c r="AH172" s="9">
        <f>AH100*Traffic!AH1449*12/10^7*$C172</f>
        <v>3.8522516770779246E-2</v>
      </c>
      <c r="AI172" s="9">
        <f>AI100*Traffic!AI1449*12/10^7*$C172</f>
        <v>3.8643074519737696E-3</v>
      </c>
      <c r="AJ172" s="9"/>
    </row>
    <row r="173" spans="2:36" x14ac:dyDescent="0.3">
      <c r="B173" s="85">
        <f t="shared" si="4"/>
        <v>49034</v>
      </c>
      <c r="C173" s="3">
        <f>IF(B173&lt;Inputs!$E$13,0,1)</f>
        <v>1</v>
      </c>
      <c r="D173" s="1"/>
      <c r="E173" s="9">
        <f>E101*Traffic!E1450*365/10^7*$C173</f>
        <v>0.21263976053892705</v>
      </c>
      <c r="F173" s="9">
        <f>F101*Traffic!F1450*365/10^7*$C173</f>
        <v>0.14323380547216774</v>
      </c>
      <c r="G173" s="9">
        <f>G101*Traffic!G1450*365/10^7*$C173</f>
        <v>9.3973441650201342E-2</v>
      </c>
      <c r="H173" s="9">
        <f>H101*Traffic!H1450*365/10^7*$C173</f>
        <v>1.8574647756919683E-2</v>
      </c>
      <c r="I173" s="9">
        <f>I101*Traffic!I1450*365/10^7*$C173</f>
        <v>0.20650929456679776</v>
      </c>
      <c r="J173" s="9">
        <f>J101*Traffic!J1450*365/10^7*$C173</f>
        <v>0.82916816389204062</v>
      </c>
      <c r="K173" s="9">
        <f>K101*Traffic!K1450*365/10^7*$C173</f>
        <v>0.13203781572107964</v>
      </c>
      <c r="L173" s="9"/>
      <c r="M173" s="9">
        <f>M101*Traffic!M1450*12/10^7*$C173</f>
        <v>1.5201428589509014E-2</v>
      </c>
      <c r="N173" s="9">
        <f>N101*Traffic!N1450*12/10^7*$C173</f>
        <v>0</v>
      </c>
      <c r="O173" s="9">
        <f>O101*Traffic!O1450*12/10^7*$C173</f>
        <v>0</v>
      </c>
      <c r="P173" s="9">
        <f>P101*Traffic!P1450*12/10^7*$C173</f>
        <v>0</v>
      </c>
      <c r="Q173" s="9">
        <f>Q101*Traffic!Q1450*12/10^7*$C173</f>
        <v>0</v>
      </c>
      <c r="R173" s="9">
        <f>R101*Traffic!R1450*12/10^7*$C173</f>
        <v>0</v>
      </c>
      <c r="S173" s="9">
        <f>S101*Traffic!S1450*12/10^7*$C173</f>
        <v>0</v>
      </c>
      <c r="T173" s="9"/>
      <c r="U173" s="9">
        <f>U101*Traffic!U1450*365/10^7*$C173</f>
        <v>0.19403198122106768</v>
      </c>
      <c r="V173" s="9">
        <f>V101*Traffic!V1450*365/10^7*$C173</f>
        <v>5.3576515900580213E-2</v>
      </c>
      <c r="W173" s="9">
        <f>W101*Traffic!W1450*365/10^7*$C173</f>
        <v>3.465513854965422E-2</v>
      </c>
      <c r="X173" s="9">
        <f>X101*Traffic!X1450*365/10^7*$C173</f>
        <v>2.875547226230132E-2</v>
      </c>
      <c r="Y173" s="9">
        <f>Y101*Traffic!Y1450*365/10^7*$C173</f>
        <v>2.0556250853800709E-2</v>
      </c>
      <c r="Z173" s="9">
        <f>Z101*Traffic!Z1450*365/10^7*$C173</f>
        <v>0.10737679142815776</v>
      </c>
      <c r="AA173" s="9">
        <f>AA101*Traffic!AA1450*365/10^7*$C173</f>
        <v>9.8039927201786607E-3</v>
      </c>
      <c r="AB173" s="9"/>
      <c r="AC173" s="9">
        <f>AC101*Traffic!AC1450*12/10^7*$C173</f>
        <v>3.1298298039782957E-2</v>
      </c>
      <c r="AD173" s="9">
        <f>AD101*Traffic!AD1450*12/10^7*$C173</f>
        <v>2.0501244382548869E-2</v>
      </c>
      <c r="AE173" s="9">
        <f>AE101*Traffic!AE1450*12/10^7*$C173</f>
        <v>1.4328341833348938E-2</v>
      </c>
      <c r="AF173" s="9">
        <f>AF101*Traffic!AF1450*12/10^7*$C173</f>
        <v>9.5623640726475966E-3</v>
      </c>
      <c r="AG173" s="9">
        <f>AG101*Traffic!AG1450*12/10^7*$C173</f>
        <v>5.9268629435657409E-3</v>
      </c>
      <c r="AH173" s="9">
        <f>AH101*Traffic!AH1450*12/10^7*$C173</f>
        <v>4.0416945403326632E-2</v>
      </c>
      <c r="AI173" s="9">
        <f>AI101*Traffic!AI1450*12/10^7*$C173</f>
        <v>4.0543431842065703E-3</v>
      </c>
      <c r="AJ173" s="9"/>
    </row>
    <row r="174" spans="2:36" x14ac:dyDescent="0.3">
      <c r="B174" s="85">
        <f t="shared" si="4"/>
        <v>49399</v>
      </c>
      <c r="C174" s="3">
        <f>IF(B174&lt;Inputs!$E$13,0,1)</f>
        <v>1</v>
      </c>
      <c r="D174" s="1"/>
      <c r="E174" s="9">
        <f>E102*Traffic!E1451*365/10^7*$C174</f>
        <v>0.21901895335509489</v>
      </c>
      <c r="F174" s="9">
        <f>F102*Traffic!F1451*365/10^7*$C174</f>
        <v>0.14753081963633274</v>
      </c>
      <c r="G174" s="9">
        <f>G102*Traffic!G1451*365/10^7*$C174</f>
        <v>9.6792644899707347E-2</v>
      </c>
      <c r="H174" s="9">
        <f>H102*Traffic!H1451*365/10^7*$C174</f>
        <v>1.9648965221779356E-2</v>
      </c>
      <c r="I174" s="9">
        <f>I102*Traffic!I1451*365/10^7*$C174</f>
        <v>0.21845334565795846</v>
      </c>
      <c r="J174" s="9">
        <f>J102*Traffic!J1451*365/10^7*$C174</f>
        <v>0.86902642299843025</v>
      </c>
      <c r="K174" s="9">
        <f>K102*Traffic!K1451*365/10^7*$C174</f>
        <v>0.13838489668732104</v>
      </c>
      <c r="L174" s="9"/>
      <c r="M174" s="9">
        <f>M102*Traffic!M1451*12/10^7*$C174</f>
        <v>1.6578499179382186E-2</v>
      </c>
      <c r="N174" s="9">
        <f>N102*Traffic!N1451*12/10^7*$C174</f>
        <v>0</v>
      </c>
      <c r="O174" s="9">
        <f>O102*Traffic!O1451*12/10^7*$C174</f>
        <v>0</v>
      </c>
      <c r="P174" s="9">
        <f>P102*Traffic!P1451*12/10^7*$C174</f>
        <v>0</v>
      </c>
      <c r="Q174" s="9">
        <f>Q102*Traffic!Q1451*12/10^7*$C174</f>
        <v>0</v>
      </c>
      <c r="R174" s="9">
        <f>R102*Traffic!R1451*12/10^7*$C174</f>
        <v>0</v>
      </c>
      <c r="S174" s="9">
        <f>S102*Traffic!S1451*12/10^7*$C174</f>
        <v>0</v>
      </c>
      <c r="T174" s="9"/>
      <c r="U174" s="9">
        <f>U102*Traffic!U1451*365/10^7*$C174</f>
        <v>0.2103715164817892</v>
      </c>
      <c r="V174" s="9">
        <f>V102*Traffic!V1451*365/10^7*$C174</f>
        <v>5.5183811377597591E-2</v>
      </c>
      <c r="W174" s="9">
        <f>W102*Traffic!W1451*365/10^7*$C174</f>
        <v>3.5694792706143834E-2</v>
      </c>
      <c r="X174" s="9">
        <f>X102*Traffic!X1451*365/10^7*$C174</f>
        <v>3.0147031723566253E-2</v>
      </c>
      <c r="Y174" s="9">
        <f>Y102*Traffic!Y1451*365/10^7*$C174</f>
        <v>2.1551026564761433E-2</v>
      </c>
      <c r="Z174" s="9">
        <f>Z102*Traffic!Z1451*365/10^7*$C174</f>
        <v>0.11189924923183774</v>
      </c>
      <c r="AA174" s="9">
        <f>AA102*Traffic!AA1451*365/10^7*$C174</f>
        <v>1.0216913825334422E-2</v>
      </c>
      <c r="AB174" s="9"/>
      <c r="AC174" s="9">
        <f>AC102*Traffic!AC1451*12/10^7*$C174</f>
        <v>3.2907111853308434E-2</v>
      </c>
      <c r="AD174" s="9">
        <f>AD102*Traffic!AD1451*12/10^7*$C174</f>
        <v>2.150732396798876E-2</v>
      </c>
      <c r="AE174" s="9">
        <f>AE102*Traffic!AE1451*12/10^7*$C174</f>
        <v>1.5031491941837357E-2</v>
      </c>
      <c r="AF174" s="9">
        <f>AF102*Traffic!AF1451*12/10^7*$C174</f>
        <v>1.0034238514407851E-2</v>
      </c>
      <c r="AG174" s="9">
        <f>AG102*Traffic!AG1451*12/10^7*$C174</f>
        <v>6.2193361355125385E-3</v>
      </c>
      <c r="AH174" s="9">
        <f>AH102*Traffic!AH1451*12/10^7*$C174</f>
        <v>4.2414915157226951E-2</v>
      </c>
      <c r="AI174" s="9">
        <f>AI102*Traffic!AI1451*12/10^7*$C174</f>
        <v>4.2547654321805559E-3</v>
      </c>
      <c r="AJ174" s="9"/>
    </row>
    <row r="175" spans="2:36" x14ac:dyDescent="0.3">
      <c r="B175" s="85">
        <f t="shared" si="4"/>
        <v>49765</v>
      </c>
      <c r="C175" s="3">
        <f>IF(B175&lt;Inputs!$E$13,0,1)</f>
        <v>1</v>
      </c>
      <c r="D175" s="1"/>
      <c r="E175" s="9">
        <f>E103*Traffic!E1452*365/10^7*$C175</f>
        <v>0.22558952195574772</v>
      </c>
      <c r="F175" s="9">
        <f>F103*Traffic!F1452*365/10^7*$C175</f>
        <v>0.16039878557127957</v>
      </c>
      <c r="G175" s="9">
        <f>G103*Traffic!G1452*365/10^7*$C175</f>
        <v>0.10523511448262629</v>
      </c>
      <c r="H175" s="9">
        <f>H103*Traffic!H1452*365/10^7*$C175</f>
        <v>2.0771024551549395E-2</v>
      </c>
      <c r="I175" s="9">
        <f>I103*Traffic!I1452*365/10^7*$C175</f>
        <v>0.23092818144947891</v>
      </c>
      <c r="J175" s="9">
        <f>J103*Traffic!J1452*365/10^7*$C175</f>
        <v>0.91052992630370033</v>
      </c>
      <c r="K175" s="9">
        <f>K103*Traffic!K1452*365/10^7*$C175</f>
        <v>0.14499396847738799</v>
      </c>
      <c r="L175" s="9"/>
      <c r="M175" s="9">
        <f>M103*Traffic!M1452*12/10^7*$C175</f>
        <v>1.8024512718917193E-2</v>
      </c>
      <c r="N175" s="9">
        <f>N103*Traffic!N1452*12/10^7*$C175</f>
        <v>0</v>
      </c>
      <c r="O175" s="9">
        <f>O103*Traffic!O1452*12/10^7*$C175</f>
        <v>0</v>
      </c>
      <c r="P175" s="9">
        <f>P103*Traffic!P1452*12/10^7*$C175</f>
        <v>0</v>
      </c>
      <c r="Q175" s="9">
        <f>Q103*Traffic!Q1452*12/10^7*$C175</f>
        <v>0</v>
      </c>
      <c r="R175" s="9">
        <f>R103*Traffic!R1452*12/10^7*$C175</f>
        <v>0</v>
      </c>
      <c r="S175" s="9">
        <f>S103*Traffic!S1452*12/10^7*$C175</f>
        <v>0</v>
      </c>
      <c r="T175" s="9"/>
      <c r="U175" s="9">
        <f>U103*Traffic!U1452*365/10^7*$C175</f>
        <v>0.21668266197624289</v>
      </c>
      <c r="V175" s="9">
        <f>V103*Traffic!V1452*365/10^7*$C175</f>
        <v>5.8944485930737582E-2</v>
      </c>
      <c r="W175" s="9">
        <f>W103*Traffic!W1452*365/10^7*$C175</f>
        <v>3.8127326727599574E-2</v>
      </c>
      <c r="X175" s="9">
        <f>X103*Traffic!X1452*365/10^7*$C175</f>
        <v>3.1596204827471018E-2</v>
      </c>
      <c r="Y175" s="9">
        <f>Y103*Traffic!Y1452*365/10^7*$C175</f>
        <v>2.2586988192611384E-2</v>
      </c>
      <c r="Z175" s="9">
        <f>Z103*Traffic!Z1452*365/10^7*$C175</f>
        <v>0.11793660407411365</v>
      </c>
      <c r="AA175" s="9">
        <f>AA103*Traffic!AA1452*365/10^7*$C175</f>
        <v>1.0768151966608281E-2</v>
      </c>
      <c r="AB175" s="9"/>
      <c r="AC175" s="9">
        <f>AC103*Traffic!AC1452*12/10^7*$C175</f>
        <v>3.4498040925096875E-2</v>
      </c>
      <c r="AD175" s="9">
        <f>AD103*Traffic!AD1452*12/10^7*$C175</f>
        <v>2.2555317208610755E-2</v>
      </c>
      <c r="AE175" s="9">
        <f>AE103*Traffic!AE1452*12/10^7*$C175</f>
        <v>1.5763935549185072E-2</v>
      </c>
      <c r="AF175" s="9">
        <f>AF103*Traffic!AF1452*12/10^7*$C175</f>
        <v>1.0525819295008339E-2</v>
      </c>
      <c r="AG175" s="9">
        <f>AG103*Traffic!AG1452*12/10^7*$C175</f>
        <v>6.524023542326938E-3</v>
      </c>
      <c r="AH175" s="9">
        <f>AH103*Traffic!AH1452*12/10^7*$C175</f>
        <v>4.4496387845498281E-2</v>
      </c>
      <c r="AI175" s="9">
        <f>AI103*Traffic!AI1452*12/10^7*$C175</f>
        <v>4.4635641061671954E-3</v>
      </c>
      <c r="AJ175" s="9"/>
    </row>
    <row r="176" spans="2:36" x14ac:dyDescent="0.3">
      <c r="B176" s="85">
        <f t="shared" si="4"/>
        <v>50130</v>
      </c>
      <c r="C176" s="3">
        <f>IF(B176&lt;Inputs!$E$13,0,1)</f>
        <v>1</v>
      </c>
      <c r="D176" s="1"/>
      <c r="E176" s="9">
        <f>E104*Traffic!E1453*365/10^7*$C176</f>
        <v>0.25023083896937559</v>
      </c>
      <c r="F176" s="9">
        <f>F104*Traffic!F1453*365/10^7*$C176</f>
        <v>0.16521074913841796</v>
      </c>
      <c r="G176" s="9">
        <f>G104*Traffic!G1453*365/10^7*$C176</f>
        <v>0.10839216791710511</v>
      </c>
      <c r="H176" s="9">
        <f>H104*Traffic!H1453*365/10^7*$C176</f>
        <v>2.1394155288095875E-2</v>
      </c>
      <c r="I176" s="9">
        <f>I104*Traffic!I1453*365/10^7*$C176</f>
        <v>0.2378560268929632</v>
      </c>
      <c r="J176" s="9">
        <f>J104*Traffic!J1453*365/10^7*$C176</f>
        <v>0.95374151602658797</v>
      </c>
      <c r="K176" s="9">
        <f>K104*Traffic!K1453*365/10^7*$C176</f>
        <v>0.15187503816784029</v>
      </c>
      <c r="L176" s="9"/>
      <c r="M176" s="9">
        <f>M104*Traffic!M1453*12/10^7*$C176</f>
        <v>1.9542366421562849E-2</v>
      </c>
      <c r="N176" s="9">
        <f>N104*Traffic!N1453*12/10^7*$C176</f>
        <v>0</v>
      </c>
      <c r="O176" s="9">
        <f>O104*Traffic!O1453*12/10^7*$C176</f>
        <v>0</v>
      </c>
      <c r="P176" s="9">
        <f>P104*Traffic!P1453*12/10^7*$C176</f>
        <v>0</v>
      </c>
      <c r="Q176" s="9">
        <f>Q104*Traffic!Q1453*12/10^7*$C176</f>
        <v>0</v>
      </c>
      <c r="R176" s="9">
        <f>R104*Traffic!R1453*12/10^7*$C176</f>
        <v>0</v>
      </c>
      <c r="S176" s="9">
        <f>S104*Traffic!S1453*12/10^7*$C176</f>
        <v>0</v>
      </c>
      <c r="T176" s="9"/>
      <c r="U176" s="9">
        <f>U104*Traffic!U1453*365/10^7*$C176</f>
        <v>0.2231831418355302</v>
      </c>
      <c r="V176" s="9">
        <f>V104*Traffic!V1453*365/10^7*$C176</f>
        <v>6.2881135526826129E-2</v>
      </c>
      <c r="W176" s="9">
        <f>W104*Traffic!W1453*365/10^7*$C176</f>
        <v>4.0673687476907132E-2</v>
      </c>
      <c r="X176" s="9">
        <f>X104*Traffic!X1453*365/10^7*$C176</f>
        <v>3.3105195989058873E-2</v>
      </c>
      <c r="Y176" s="9">
        <f>Y104*Traffic!Y1453*365/10^7*$C176</f>
        <v>2.3665711594224023E-2</v>
      </c>
      <c r="Z176" s="9">
        <f>Z104*Traffic!Z1453*365/10^7*$C176</f>
        <v>0.12423549088261751</v>
      </c>
      <c r="AA176" s="9">
        <f>AA104*Traffic!AA1453*365/10^7*$C176</f>
        <v>1.1343269173915767E-2</v>
      </c>
      <c r="AB176" s="9"/>
      <c r="AC176" s="9">
        <f>AC104*Traffic!AC1453*12/10^7*$C176</f>
        <v>3.615480934052466E-2</v>
      </c>
      <c r="AD176" s="9">
        <f>AD104*Traffic!AD1453*12/10^7*$C176</f>
        <v>2.3646833452098885E-2</v>
      </c>
      <c r="AE176" s="9">
        <f>AE104*Traffic!AE1453*12/10^7*$C176</f>
        <v>1.6526797430225993E-2</v>
      </c>
      <c r="AF176" s="9">
        <f>AF104*Traffic!AF1453*12/10^7*$C176</f>
        <v>1.1037864107781896E-2</v>
      </c>
      <c r="AG176" s="9">
        <f>AG104*Traffic!AG1453*12/10^7*$C176</f>
        <v>6.8413947910282444E-3</v>
      </c>
      <c r="AH176" s="9">
        <f>AH104*Traffic!AH1453*12/10^7*$C176</f>
        <v>4.6690615971129397E-2</v>
      </c>
      <c r="AI176" s="9">
        <f>AI104*Traffic!AI1453*12/10^7*$C176</f>
        <v>4.6836736111525636E-3</v>
      </c>
      <c r="AJ176" s="9"/>
    </row>
    <row r="177" spans="2:36" x14ac:dyDescent="0.3">
      <c r="B177" s="85">
        <f t="shared" si="4"/>
        <v>50495</v>
      </c>
      <c r="C177" s="3">
        <f>IF(B177&lt;Inputs!$E$13,0,1)</f>
        <v>1</v>
      </c>
      <c r="D177" s="1"/>
      <c r="E177" s="9">
        <f>E105*Traffic!E1454*365/10^7*$C177</f>
        <v>0.25773776413845684</v>
      </c>
      <c r="F177" s="9">
        <f>F105*Traffic!F1454*365/10^7*$C177</f>
        <v>0.17016707161257047</v>
      </c>
      <c r="G177" s="9">
        <f>G105*Traffic!G1454*365/10^7*$C177</f>
        <v>0.11164393295461832</v>
      </c>
      <c r="H177" s="9">
        <f>H105*Traffic!H1454*365/10^7*$C177</f>
        <v>2.2601005073578203E-2</v>
      </c>
      <c r="I177" s="9">
        <f>I105*Traffic!I1454*365/10^7*$C177</f>
        <v>0.25127354635871996</v>
      </c>
      <c r="J177" s="9">
        <f>J105*Traffic!J1454*365/10^7*$C177</f>
        <v>0.99872632419917551</v>
      </c>
      <c r="K177" s="9">
        <f>K105*Traffic!K1454*365/10^7*$C177</f>
        <v>0.15903847746809005</v>
      </c>
      <c r="L177" s="9"/>
      <c r="M177" s="9">
        <f>M105*Traffic!M1454*12/10^7*$C177</f>
        <v>2.1135069284920219E-2</v>
      </c>
      <c r="N177" s="9">
        <f>N105*Traffic!N1454*12/10^7*$C177</f>
        <v>0</v>
      </c>
      <c r="O177" s="9">
        <f>O105*Traffic!O1454*12/10^7*$C177</f>
        <v>0</v>
      </c>
      <c r="P177" s="9">
        <f>P105*Traffic!P1454*12/10^7*$C177</f>
        <v>0</v>
      </c>
      <c r="Q177" s="9">
        <f>Q105*Traffic!Q1454*12/10^7*$C177</f>
        <v>0</v>
      </c>
      <c r="R177" s="9">
        <f>R105*Traffic!R1454*12/10^7*$C177</f>
        <v>0</v>
      </c>
      <c r="S177" s="9">
        <f>S105*Traffic!S1454*12/10^7*$C177</f>
        <v>0</v>
      </c>
      <c r="T177" s="9"/>
      <c r="U177" s="9">
        <f>U105*Traffic!U1454*365/10^7*$C177</f>
        <v>0.24137256789512587</v>
      </c>
      <c r="V177" s="9">
        <f>V105*Traffic!V1454*365/10^7*$C177</f>
        <v>6.4767569592630927E-2</v>
      </c>
      <c r="W177" s="9">
        <f>W105*Traffic!W1454*365/10^7*$C177</f>
        <v>4.1893898101214334E-2</v>
      </c>
      <c r="X177" s="9">
        <f>X105*Traffic!X1454*365/10^7*$C177</f>
        <v>3.4676290035997252E-2</v>
      </c>
      <c r="Y177" s="9">
        <f>Y105*Traffic!Y1454*365/10^7*$C177</f>
        <v>2.478883011056008E-2</v>
      </c>
      <c r="Z177" s="9">
        <f>Z105*Traffic!Z1454*365/10^7*$C177</f>
        <v>0.12938436178253043</v>
      </c>
      <c r="AA177" s="9">
        <f>AA105*Traffic!AA1454*365/10^7*$C177</f>
        <v>1.1813384663012507E-2</v>
      </c>
      <c r="AB177" s="9"/>
      <c r="AC177" s="9">
        <f>AC105*Traffic!AC1454*12/10^7*$C177</f>
        <v>3.7971433053089108E-2</v>
      </c>
      <c r="AD177" s="9">
        <f>AD105*Traffic!AD1454*12/10^7*$C177</f>
        <v>2.4826271127613219E-2</v>
      </c>
      <c r="AE177" s="9">
        <f>AE105*Traffic!AE1454*12/10^7*$C177</f>
        <v>1.7351107695035343E-2</v>
      </c>
      <c r="AF177" s="9">
        <f>AF105*Traffic!AF1454*12/10^7*$C177</f>
        <v>1.1580784959620213E-2</v>
      </c>
      <c r="AG177" s="9">
        <f>AG105*Traffic!AG1454*12/10^7*$C177</f>
        <v>7.1779033629256464E-3</v>
      </c>
      <c r="AH177" s="9">
        <f>AH105*Traffic!AH1454*12/10^7*$C177</f>
        <v>4.8976451035237449E-2</v>
      </c>
      <c r="AI177" s="9">
        <f>AI105*Traffic!AI1454*12/10^7*$C177</f>
        <v>4.9129724787415063E-3</v>
      </c>
      <c r="AJ177" s="9"/>
    </row>
    <row r="178" spans="2:36" x14ac:dyDescent="0.3">
      <c r="B178" s="85">
        <f t="shared" si="4"/>
        <v>50860</v>
      </c>
      <c r="C178" s="3">
        <f>IF(B178&lt;Inputs!$E$13,0,1)</f>
        <v>1</v>
      </c>
      <c r="D178" s="1"/>
      <c r="E178" s="9">
        <f>E106*Traffic!E1455*365/10^7*$C178</f>
        <v>0.26546989706261054</v>
      </c>
      <c r="F178" s="9">
        <f>F106*Traffic!F1455*365/10^7*$C178</f>
        <v>0.1844969302746817</v>
      </c>
      <c r="G178" s="9">
        <f>G106*Traffic!G1455*365/10^7*$C178</f>
        <v>0.12104552730869139</v>
      </c>
      <c r="H178" s="9">
        <f>H106*Traffic!H1455*365/10^7*$C178</f>
        <v>2.3861011106430189E-2</v>
      </c>
      <c r="I178" s="9">
        <f>I106*Traffic!I1455*365/10^7*$C178</f>
        <v>0.26528204656821863</v>
      </c>
      <c r="J178" s="9">
        <f>J106*Traffic!J1455*365/10^7*$C178</f>
        <v>1.0455518534976942</v>
      </c>
      <c r="K178" s="9">
        <f>K106*Traffic!K1455*365/10^7*$C178</f>
        <v>0.1664950355920039</v>
      </c>
      <c r="L178" s="9"/>
      <c r="M178" s="9">
        <f>M106*Traffic!M1455*12/10^7*$C178</f>
        <v>2.2805746190299625E-2</v>
      </c>
      <c r="N178" s="9">
        <f>N106*Traffic!N1455*12/10^7*$C178</f>
        <v>0</v>
      </c>
      <c r="O178" s="9">
        <f>O106*Traffic!O1455*12/10^7*$C178</f>
        <v>0</v>
      </c>
      <c r="P178" s="9">
        <f>P106*Traffic!P1455*12/10^7*$C178</f>
        <v>0</v>
      </c>
      <c r="Q178" s="9">
        <f>Q106*Traffic!Q1455*12/10^7*$C178</f>
        <v>0</v>
      </c>
      <c r="R178" s="9">
        <f>R106*Traffic!R1455*12/10^7*$C178</f>
        <v>0</v>
      </c>
      <c r="S178" s="9">
        <f>S106*Traffic!S1455*12/10^7*$C178</f>
        <v>0</v>
      </c>
      <c r="T178" s="9"/>
      <c r="U178" s="9">
        <f>U106*Traffic!U1455*365/10^7*$C178</f>
        <v>0.24861374493197966</v>
      </c>
      <c r="V178" s="9">
        <f>V106*Traffic!V1455*365/10^7*$C178</f>
        <v>6.9010962083182595E-2</v>
      </c>
      <c r="W178" s="9">
        <f>W106*Traffic!W1455*365/10^7*$C178</f>
        <v>4.4638670735431853E-2</v>
      </c>
      <c r="X178" s="9">
        <f>X106*Traffic!X1455*365/10^7*$C178</f>
        <v>3.6311855049361789E-2</v>
      </c>
      <c r="Y178" s="9">
        <f>Y106*Traffic!Y1455*365/10^7*$C178</f>
        <v>2.5958036597441503E-2</v>
      </c>
      <c r="Z178" s="9">
        <f>Z106*Traffic!Z1455*365/10^7*$C178</f>
        <v>0.13619481335328115</v>
      </c>
      <c r="AA178" s="9">
        <f>AA106*Traffic!AA1455*365/10^7*$C178</f>
        <v>1.2435210075494143E-2</v>
      </c>
      <c r="AB178" s="9"/>
      <c r="AC178" s="9">
        <f>AC106*Traffic!AC1455*12/10^7*$C178</f>
        <v>3.9864514860000935E-2</v>
      </c>
      <c r="AD178" s="9">
        <f>AD106*Traffic!AD1455*12/10^7*$C178</f>
        <v>2.6055192913551531E-2</v>
      </c>
      <c r="AE178" s="9">
        <f>AE106*Traffic!AE1455*12/10^7*$C178</f>
        <v>1.8210002458046042E-2</v>
      </c>
      <c r="AF178" s="9">
        <f>AF106*Traffic!AF1455*12/10^7*$C178</f>
        <v>1.2156262370165595E-2</v>
      </c>
      <c r="AG178" s="9">
        <f>AG106*Traffic!AG1455*12/10^7*$C178</f>
        <v>7.5345908633709423E-3</v>
      </c>
      <c r="AH178" s="9">
        <f>AH106*Traffic!AH1455*12/10^7*$C178</f>
        <v>5.138504101495505E-2</v>
      </c>
      <c r="AI178" s="9">
        <f>AI106*Traffic!AI1455*12/10^7*$C178</f>
        <v>5.154585254530655E-3</v>
      </c>
      <c r="AJ178" s="9"/>
    </row>
    <row r="179" spans="2:36" x14ac:dyDescent="0.3">
      <c r="B179" s="85">
        <f t="shared" si="4"/>
        <v>51226</v>
      </c>
      <c r="C179" s="3">
        <f>IF(B179&lt;Inputs!$E$13,0,1)</f>
        <v>1</v>
      </c>
      <c r="D179" s="1"/>
      <c r="E179" s="9">
        <f>E107*Traffic!E1456*365/10^7*$C179</f>
        <v>0.27343399397448886</v>
      </c>
      <c r="F179" s="9">
        <f>F107*Traffic!F1456*365/10^7*$C179</f>
        <v>0.19003183818292213</v>
      </c>
      <c r="G179" s="9">
        <f>G107*Traffic!G1456*365/10^7*$C179</f>
        <v>0.12467689312795209</v>
      </c>
      <c r="H179" s="9">
        <f>H107*Traffic!H1456*365/10^7*$C179</f>
        <v>2.5176276596687079E-2</v>
      </c>
      <c r="I179" s="9">
        <f>I107*Traffic!I1456*365/10^7*$C179</f>
        <v>0.27990491059856454</v>
      </c>
      <c r="J179" s="9">
        <f>J107*Traffic!J1456*365/10^7*$C179</f>
        <v>1.0942880608623435</v>
      </c>
      <c r="K179" s="9">
        <f>K107*Traffic!K1456*365/10^7*$C179</f>
        <v>0.1742558525736311</v>
      </c>
      <c r="L179" s="9"/>
      <c r="M179" s="9">
        <f>M107*Traffic!M1456*12/10^7*$C179</f>
        <v>2.4557642147645376E-2</v>
      </c>
      <c r="N179" s="9">
        <f>N107*Traffic!N1456*12/10^7*$C179</f>
        <v>0</v>
      </c>
      <c r="O179" s="9">
        <f>O107*Traffic!O1456*12/10^7*$C179</f>
        <v>0</v>
      </c>
      <c r="P179" s="9">
        <f>P107*Traffic!P1456*12/10^7*$C179</f>
        <v>0</v>
      </c>
      <c r="Q179" s="9">
        <f>Q107*Traffic!Q1456*12/10^7*$C179</f>
        <v>0</v>
      </c>
      <c r="R179" s="9">
        <f>R107*Traffic!R1456*12/10^7*$C179</f>
        <v>0</v>
      </c>
      <c r="S179" s="9">
        <f>S107*Traffic!S1456*12/10^7*$C179</f>
        <v>0</v>
      </c>
      <c r="T179" s="9"/>
      <c r="U179" s="9">
        <f>U107*Traffic!U1456*365/10^7*$C179</f>
        <v>0.26826606953136473</v>
      </c>
      <c r="V179" s="9">
        <f>V107*Traffic!V1456*365/10^7*$C179</f>
        <v>7.1081290945678083E-2</v>
      </c>
      <c r="W179" s="9">
        <f>W107*Traffic!W1456*365/10^7*$C179</f>
        <v>4.5977830857494802E-2</v>
      </c>
      <c r="X179" s="9">
        <f>X107*Traffic!X1456*365/10^7*$C179</f>
        <v>3.801434530249579E-2</v>
      </c>
      <c r="Y179" s="9">
        <f>Y107*Traffic!Y1456*365/10^7*$C179</f>
        <v>2.7175085526436289E-2</v>
      </c>
      <c r="Z179" s="9">
        <f>Z107*Traffic!Z1456*365/10^7*$C179</f>
        <v>0.1432974460926727</v>
      </c>
      <c r="AA179" s="9">
        <f>AA107*Traffic!AA1456*365/10^7*$C179</f>
        <v>1.3083712966527996E-2</v>
      </c>
      <c r="AB179" s="9"/>
      <c r="AC179" s="9">
        <f>AC107*Traffic!AC1456*12/10^7*$C179</f>
        <v>4.1837007285579715E-2</v>
      </c>
      <c r="AD179" s="9">
        <f>AD107*Traffic!AD1456*12/10^7*$C179</f>
        <v>2.7335506362631289E-2</v>
      </c>
      <c r="AE179" s="9">
        <f>AE107*Traffic!AE1456*12/10^7*$C179</f>
        <v>1.9104814909911848E-2</v>
      </c>
      <c r="AF179" s="9">
        <f>AF107*Traffic!AF1456*12/10^7*$C179</f>
        <v>1.2755845718880041E-2</v>
      </c>
      <c r="AG179" s="9">
        <f>AG107*Traffic!AG1456*12/10^7*$C179</f>
        <v>7.9062195008163232E-3</v>
      </c>
      <c r="AH179" s="9">
        <f>AH107*Traffic!AH1456*12/10^7*$C179</f>
        <v>5.3922522744645145E-2</v>
      </c>
      <c r="AI179" s="9">
        <f>AI107*Traffic!AI1456*12/10^7*$C179</f>
        <v>5.409127542503043E-3</v>
      </c>
      <c r="AJ179" s="9"/>
    </row>
    <row r="180" spans="2:36" x14ac:dyDescent="0.3">
      <c r="B180" s="85">
        <f t="shared" si="4"/>
        <v>51591</v>
      </c>
      <c r="C180" s="3">
        <f>IF(B180&lt;Inputs!$E$13,0,1)</f>
        <v>1</v>
      </c>
      <c r="D180" s="1"/>
      <c r="E180" s="9">
        <f>E108*Traffic!E1457*365/10^7*$C180</f>
        <v>0.22463072705986453</v>
      </c>
      <c r="F180" s="9">
        <f>F108*Traffic!F1457*365/10^7*$C180</f>
        <v>0.14570679404099979</v>
      </c>
      <c r="G180" s="9">
        <f>G108*Traffic!G1457*365/10^7*$C180</f>
        <v>9.5595930462871487E-2</v>
      </c>
      <c r="H180" s="9">
        <f>H108*Traffic!H1457*365/10^7*$C180</f>
        <v>1.9303894462472229E-2</v>
      </c>
      <c r="I180" s="9">
        <f>I108*Traffic!I1457*365/10^7*$C180</f>
        <v>0.21461691656316728</v>
      </c>
      <c r="J180" s="9">
        <f>J108*Traffic!J1457*365/10^7*$C180</f>
        <v>0.85236286153900143</v>
      </c>
      <c r="K180" s="9">
        <f>K108*Traffic!K1457*365/10^7*$C180</f>
        <v>0.13573136951026549</v>
      </c>
      <c r="L180" s="9"/>
      <c r="M180" s="9">
        <f>M108*Traffic!M1457*12/10^7*$C180</f>
        <v>1.9648233268630712E-2</v>
      </c>
      <c r="N180" s="9">
        <f>N108*Traffic!N1457*12/10^7*$C180</f>
        <v>0</v>
      </c>
      <c r="O180" s="9">
        <f>O108*Traffic!O1457*12/10^7*$C180</f>
        <v>0</v>
      </c>
      <c r="P180" s="9">
        <f>P108*Traffic!P1457*12/10^7*$C180</f>
        <v>0</v>
      </c>
      <c r="Q180" s="9">
        <f>Q108*Traffic!Q1457*12/10^7*$C180</f>
        <v>0</v>
      </c>
      <c r="R180" s="9">
        <f>R108*Traffic!R1457*12/10^7*$C180</f>
        <v>0</v>
      </c>
      <c r="S180" s="9">
        <f>S108*Traffic!S1457*12/10^7*$C180</f>
        <v>0</v>
      </c>
      <c r="T180" s="9"/>
      <c r="U180" s="9">
        <f>U108*Traffic!U1457*365/10^7*$C180</f>
        <v>0.20569284239501665</v>
      </c>
      <c r="V180" s="9">
        <f>V108*Traffic!V1457*365/10^7*$C180</f>
        <v>5.631825359542187E-2</v>
      </c>
      <c r="W180" s="9">
        <f>W108*Traffic!W1457*365/10^7*$C180</f>
        <v>3.6428589064015096E-2</v>
      </c>
      <c r="X180" s="9">
        <f>X108*Traffic!X1457*365/10^7*$C180</f>
        <v>3.0087716829510808E-2</v>
      </c>
      <c r="Y180" s="9">
        <f>Y108*Traffic!Y1457*365/10^7*$C180</f>
        <v>2.1508624484543507E-2</v>
      </c>
      <c r="Z180" s="9">
        <f>Z108*Traffic!Z1457*365/10^7*$C180</f>
        <v>0.1110297881910158</v>
      </c>
      <c r="AA180" s="9">
        <f>AA108*Traffic!AA1457*365/10^7*$C180</f>
        <v>1.0137528051171111E-2</v>
      </c>
      <c r="AB180" s="9"/>
      <c r="AC180" s="9">
        <f>AC108*Traffic!AC1457*12/10^7*$C180</f>
        <v>3.2673923965250026E-2</v>
      </c>
      <c r="AD180" s="9">
        <f>AD108*Traffic!AD1457*12/10^7*$C180</f>
        <v>2.134182799878433E-2</v>
      </c>
      <c r="AE180" s="9">
        <f>AE108*Traffic!AE1457*12/10^7*$C180</f>
        <v>1.4915826630280918E-2</v>
      </c>
      <c r="AF180" s="9">
        <f>AF108*Traffic!AF1457*12/10^7*$C180</f>
        <v>9.9606427536358868E-3</v>
      </c>
      <c r="AG180" s="9">
        <f>AG108*Traffic!AG1457*12/10^7*$C180</f>
        <v>6.1737206387578666E-3</v>
      </c>
      <c r="AH180" s="9">
        <f>AH108*Traffic!AH1457*12/10^7*$C180</f>
        <v>4.2108689956230676E-2</v>
      </c>
      <c r="AI180" s="9">
        <f>AI108*Traffic!AI1457*12/10^7*$C180</f>
        <v>4.2240470776858793E-3</v>
      </c>
      <c r="AJ180" s="9"/>
    </row>
    <row r="182" spans="2:36" s="103" customFormat="1" x14ac:dyDescent="0.3">
      <c r="B182" s="102" t="s">
        <v>279</v>
      </c>
      <c r="C182" s="102"/>
      <c r="E182" s="102"/>
      <c r="F182" s="102"/>
    </row>
    <row r="183" spans="2:36" x14ac:dyDescent="0.3">
      <c r="B183" s="1"/>
      <c r="C183" s="1"/>
      <c r="D183" s="1"/>
      <c r="E183" s="301" t="s">
        <v>89</v>
      </c>
      <c r="F183" s="301"/>
      <c r="G183" s="301"/>
      <c r="H183" s="301"/>
      <c r="I183" s="301"/>
      <c r="J183" s="301"/>
      <c r="K183" s="301"/>
      <c r="L183" s="1"/>
      <c r="M183" s="301" t="s">
        <v>64</v>
      </c>
      <c r="N183" s="301"/>
      <c r="O183" s="301"/>
      <c r="P183" s="301"/>
      <c r="Q183" s="301"/>
      <c r="R183" s="301"/>
      <c r="S183" s="301"/>
      <c r="T183" s="1"/>
      <c r="U183" s="301" t="s">
        <v>65</v>
      </c>
      <c r="V183" s="301"/>
      <c r="W183" s="301"/>
      <c r="X183" s="301"/>
      <c r="Y183" s="301"/>
      <c r="Z183" s="301"/>
      <c r="AA183" s="301"/>
      <c r="AB183" s="1"/>
      <c r="AC183" s="301" t="s">
        <v>66</v>
      </c>
      <c r="AD183" s="301"/>
      <c r="AE183" s="301"/>
      <c r="AF183" s="301"/>
      <c r="AG183" s="301"/>
      <c r="AH183" s="301"/>
      <c r="AI183" s="301"/>
    </row>
    <row r="184" spans="2:36" x14ac:dyDescent="0.3">
      <c r="B184" s="4" t="s">
        <v>67</v>
      </c>
      <c r="C184" s="4" t="s">
        <v>322</v>
      </c>
      <c r="D184" s="3"/>
      <c r="E184" s="3" t="s">
        <v>70</v>
      </c>
      <c r="F184" s="3" t="s">
        <v>69</v>
      </c>
      <c r="G184" s="3" t="s">
        <v>61</v>
      </c>
      <c r="H184" s="3" t="s">
        <v>68</v>
      </c>
      <c r="I184" s="3" t="s">
        <v>71</v>
      </c>
      <c r="J184" s="3" t="s">
        <v>72</v>
      </c>
      <c r="K184" s="3" t="s">
        <v>62</v>
      </c>
      <c r="L184" s="3"/>
      <c r="M184" s="3" t="s">
        <v>70</v>
      </c>
      <c r="N184" s="3" t="s">
        <v>69</v>
      </c>
      <c r="O184" s="3" t="s">
        <v>61</v>
      </c>
      <c r="P184" s="3" t="s">
        <v>68</v>
      </c>
      <c r="Q184" s="3" t="s">
        <v>71</v>
      </c>
      <c r="R184" s="3" t="s">
        <v>72</v>
      </c>
      <c r="S184" s="3" t="s">
        <v>62</v>
      </c>
      <c r="T184" s="3"/>
      <c r="U184" s="3" t="s">
        <v>70</v>
      </c>
      <c r="V184" s="3" t="s">
        <v>69</v>
      </c>
      <c r="W184" s="3" t="s">
        <v>61</v>
      </c>
      <c r="X184" s="3" t="s">
        <v>68</v>
      </c>
      <c r="Y184" s="3" t="s">
        <v>71</v>
      </c>
      <c r="Z184" s="3" t="s">
        <v>72</v>
      </c>
      <c r="AA184" s="3" t="s">
        <v>62</v>
      </c>
      <c r="AB184" s="3"/>
      <c r="AC184" s="3" t="s">
        <v>70</v>
      </c>
      <c r="AD184" s="3" t="s">
        <v>69</v>
      </c>
      <c r="AE184" s="3" t="s">
        <v>61</v>
      </c>
      <c r="AF184" s="3" t="s">
        <v>68</v>
      </c>
      <c r="AG184" s="3" t="s">
        <v>71</v>
      </c>
      <c r="AH184" s="3" t="s">
        <v>72</v>
      </c>
      <c r="AI184" s="3" t="s">
        <v>62</v>
      </c>
    </row>
    <row r="185" spans="2:36" hidden="1" x14ac:dyDescent="0.3">
      <c r="B185" s="85">
        <f>B114</f>
        <v>40633</v>
      </c>
      <c r="C185" s="3">
        <f>IF(B185&lt;Inputs!$E$13,0,1)</f>
        <v>0</v>
      </c>
      <c r="D185" s="1"/>
      <c r="E185" s="9">
        <f>E113*Traffic!E1462*365/10^7*$C185</f>
        <v>0</v>
      </c>
      <c r="F185" s="9">
        <f>F113*Traffic!F1462*365/10^7*$C185</f>
        <v>0</v>
      </c>
      <c r="G185" s="9">
        <f>G113*Traffic!G1462*365/10^7*$C185</f>
        <v>0</v>
      </c>
      <c r="H185" s="9">
        <f>H113*Traffic!H1462*365/10^7*$C185</f>
        <v>0</v>
      </c>
      <c r="I185" s="9">
        <f>I113*Traffic!I1462*365/10^7*$C185</f>
        <v>0</v>
      </c>
      <c r="J185" s="9">
        <f>J113*Traffic!J1462*365/10^7*$C185</f>
        <v>0</v>
      </c>
      <c r="K185" s="9">
        <f>K113*Traffic!K1462*365/10^7*$C185</f>
        <v>0</v>
      </c>
      <c r="L185" s="9"/>
      <c r="M185" s="9">
        <f>M113*Traffic!M1462*12/10^7*$C185</f>
        <v>0</v>
      </c>
      <c r="N185" s="9">
        <f>N113*Traffic!N1462*12/10^7*$C185</f>
        <v>0</v>
      </c>
      <c r="O185" s="9">
        <f>O113*Traffic!O1462*12/10^7*$C185</f>
        <v>0</v>
      </c>
      <c r="P185" s="9">
        <f>P113*Traffic!P1462*12/10^7*$C185</f>
        <v>0</v>
      </c>
      <c r="Q185" s="9">
        <f>Q113*Traffic!Q1462*12/10^7*$C185</f>
        <v>0</v>
      </c>
      <c r="R185" s="9">
        <f>R113*Traffic!R1462*12/10^7*$C185</f>
        <v>0</v>
      </c>
      <c r="S185" s="9">
        <f>S113*Traffic!S1462*12/10^7*$C185</f>
        <v>0</v>
      </c>
      <c r="T185" s="9"/>
      <c r="U185" s="9">
        <f>U113*Traffic!U1462*365/10^7*$C185</f>
        <v>0</v>
      </c>
      <c r="V185" s="9">
        <f>V113*Traffic!V1462*365/10^7*$C185</f>
        <v>0</v>
      </c>
      <c r="W185" s="9">
        <f>W113*Traffic!W1462*365/10^7*$C185</f>
        <v>0</v>
      </c>
      <c r="X185" s="9">
        <f>X113*Traffic!X1462*365/10^7*$C185</f>
        <v>0</v>
      </c>
      <c r="Y185" s="9">
        <f>Y113*Traffic!Y1462*365/10^7*$C185</f>
        <v>0</v>
      </c>
      <c r="Z185" s="9">
        <f>Z113*Traffic!Z1462*365/10^7*$C185</f>
        <v>0</v>
      </c>
      <c r="AA185" s="9">
        <f>AA113*Traffic!AA1462*365/10^7*$C185</f>
        <v>0</v>
      </c>
      <c r="AB185" s="9"/>
      <c r="AC185" s="9">
        <f>AC113*Traffic!AC1462*12/10^7*$C185</f>
        <v>0</v>
      </c>
      <c r="AD185" s="9">
        <f>AD113*Traffic!AD1462*12/10^7*$C185</f>
        <v>0</v>
      </c>
      <c r="AE185" s="9">
        <f>AE113*Traffic!AE1462*12/10^7*$C185</f>
        <v>0</v>
      </c>
      <c r="AF185" s="9">
        <f>AF113*Traffic!AF1462*12/10^7*$C185</f>
        <v>0</v>
      </c>
      <c r="AG185" s="9">
        <f>AG113*Traffic!AG1462*12/10^7*$C185</f>
        <v>0</v>
      </c>
      <c r="AH185" s="9">
        <f>AH113*Traffic!AH1462*12/10^7*$C185</f>
        <v>0</v>
      </c>
      <c r="AI185" s="9">
        <f>AI113*Traffic!AI1462*12/10^7*$C185</f>
        <v>0</v>
      </c>
      <c r="AJ185" s="9"/>
    </row>
    <row r="186" spans="2:36" hidden="1" x14ac:dyDescent="0.3">
      <c r="B186" s="85">
        <f t="shared" ref="B186:B215" si="5">B115</f>
        <v>40999</v>
      </c>
      <c r="C186" s="3">
        <f>IF(B186&lt;Inputs!$E$13,0,1)</f>
        <v>0</v>
      </c>
      <c r="D186" s="1"/>
      <c r="E186" s="9">
        <f>E114*Traffic!E1463*365/10^7*$C186</f>
        <v>0</v>
      </c>
      <c r="F186" s="9">
        <f>F114*Traffic!F1463*365/10^7*$C186</f>
        <v>0</v>
      </c>
      <c r="G186" s="9">
        <f>G114*Traffic!G1463*365/10^7*$C186</f>
        <v>0</v>
      </c>
      <c r="H186" s="9">
        <f>H114*Traffic!H1463*365/10^7*$C186</f>
        <v>0</v>
      </c>
      <c r="I186" s="9">
        <f>I114*Traffic!I1463*365/10^7*$C186</f>
        <v>0</v>
      </c>
      <c r="J186" s="9">
        <f>J114*Traffic!J1463*365/10^7*$C186</f>
        <v>0</v>
      </c>
      <c r="K186" s="9">
        <f>K114*Traffic!K1463*365/10^7*$C186</f>
        <v>0</v>
      </c>
      <c r="L186" s="9"/>
      <c r="M186" s="9">
        <f>M114*Traffic!M1463*12/10^7*$C186</f>
        <v>0</v>
      </c>
      <c r="N186" s="9">
        <f>N114*Traffic!N1463*12/10^7*$C186</f>
        <v>0</v>
      </c>
      <c r="O186" s="9">
        <f>O114*Traffic!O1463*12/10^7*$C186</f>
        <v>0</v>
      </c>
      <c r="P186" s="9">
        <f>P114*Traffic!P1463*12/10^7*$C186</f>
        <v>0</v>
      </c>
      <c r="Q186" s="9">
        <f>Q114*Traffic!Q1463*12/10^7*$C186</f>
        <v>0</v>
      </c>
      <c r="R186" s="9">
        <f>R114*Traffic!R1463*12/10^7*$C186</f>
        <v>0</v>
      </c>
      <c r="S186" s="9">
        <f>S114*Traffic!S1463*12/10^7*$C186</f>
        <v>0</v>
      </c>
      <c r="T186" s="9"/>
      <c r="U186" s="9">
        <f>U114*Traffic!U1463*365/10^7*$C186</f>
        <v>0</v>
      </c>
      <c r="V186" s="9">
        <f>V114*Traffic!V1463*365/10^7*$C186</f>
        <v>0</v>
      </c>
      <c r="W186" s="9">
        <f>W114*Traffic!W1463*365/10^7*$C186</f>
        <v>0</v>
      </c>
      <c r="X186" s="9">
        <f>X114*Traffic!X1463*365/10^7*$C186</f>
        <v>0</v>
      </c>
      <c r="Y186" s="9">
        <f>Y114*Traffic!Y1463*365/10^7*$C186</f>
        <v>0</v>
      </c>
      <c r="Z186" s="9">
        <f>Z114*Traffic!Z1463*365/10^7*$C186</f>
        <v>0</v>
      </c>
      <c r="AA186" s="9">
        <f>AA114*Traffic!AA1463*365/10^7*$C186</f>
        <v>0</v>
      </c>
      <c r="AB186" s="9"/>
      <c r="AC186" s="9">
        <f>AC114*Traffic!AC1463*12/10^7*$C186</f>
        <v>0</v>
      </c>
      <c r="AD186" s="9">
        <f>AD114*Traffic!AD1463*12/10^7*$C186</f>
        <v>0</v>
      </c>
      <c r="AE186" s="9">
        <f>AE114*Traffic!AE1463*12/10^7*$C186</f>
        <v>0</v>
      </c>
      <c r="AF186" s="9">
        <f>AF114*Traffic!AF1463*12/10^7*$C186</f>
        <v>0</v>
      </c>
      <c r="AG186" s="9">
        <f>AG114*Traffic!AG1463*12/10^7*$C186</f>
        <v>0</v>
      </c>
      <c r="AH186" s="9">
        <f>AH114*Traffic!AH1463*12/10^7*$C186</f>
        <v>0</v>
      </c>
      <c r="AI186" s="9">
        <f>AI114*Traffic!AI1463*12/10^7*$C186</f>
        <v>0</v>
      </c>
      <c r="AJ186" s="9"/>
    </row>
    <row r="187" spans="2:36" hidden="1" x14ac:dyDescent="0.3">
      <c r="B187" s="85">
        <f t="shared" si="5"/>
        <v>41364</v>
      </c>
      <c r="C187" s="3">
        <f>IF(B187&lt;Inputs!$E$13,0,1)</f>
        <v>1</v>
      </c>
      <c r="D187" s="1"/>
      <c r="E187" s="9">
        <f>E115*Traffic!E1464*365/10^7*$C187</f>
        <v>0.26370312405491386</v>
      </c>
      <c r="F187" s="9">
        <f>F115*Traffic!F1464*365/10^7*$C187</f>
        <v>8.3038409883679665E-2</v>
      </c>
      <c r="G187" s="9">
        <f>G115*Traffic!G1464*365/10^7*$C187</f>
        <v>0.1595086252922448</v>
      </c>
      <c r="H187" s="9">
        <f>H115*Traffic!H1464*365/10^7*$C187</f>
        <v>1.0610052252585127</v>
      </c>
      <c r="I187" s="9">
        <f>I115*Traffic!I1464*365/10^7*$C187</f>
        <v>1.9447250209420439</v>
      </c>
      <c r="J187" s="9">
        <f>J115*Traffic!J1464*365/10^7*$C187</f>
        <v>1.2021706624163939</v>
      </c>
      <c r="K187" s="9">
        <f>K115*Traffic!K1464*365/10^7*$C187</f>
        <v>0.15162531986916267</v>
      </c>
      <c r="L187" s="9"/>
      <c r="M187" s="9">
        <f>M115*Traffic!M1464*12/10^7*$C187</f>
        <v>2.6865633783530875E-2</v>
      </c>
      <c r="N187" s="9">
        <f>N115*Traffic!N1464*12/10^7*$C187</f>
        <v>0</v>
      </c>
      <c r="O187" s="9">
        <f>O115*Traffic!O1464*12/10^7*$C187</f>
        <v>0</v>
      </c>
      <c r="P187" s="9">
        <f>P115*Traffic!P1464*12/10^7*$C187</f>
        <v>0</v>
      </c>
      <c r="Q187" s="9">
        <f>Q115*Traffic!Q1464*12/10^7*$C187</f>
        <v>0</v>
      </c>
      <c r="R187" s="9">
        <f>R115*Traffic!R1464*12/10^7*$C187</f>
        <v>0</v>
      </c>
      <c r="S187" s="9">
        <f>S115*Traffic!S1464*12/10^7*$C187</f>
        <v>0</v>
      </c>
      <c r="T187" s="9"/>
      <c r="U187" s="9">
        <f>U115*Traffic!U1464*365/10^7*$C187</f>
        <v>0.38860416306066031</v>
      </c>
      <c r="V187" s="9">
        <f>V115*Traffic!V1464*365/10^7*$C187</f>
        <v>3.3879073583181755E-2</v>
      </c>
      <c r="W187" s="9">
        <f>W115*Traffic!W1464*365/10^7*$C187</f>
        <v>6.569852422323999E-2</v>
      </c>
      <c r="X187" s="9">
        <f>X115*Traffic!X1464*365/10^7*$C187</f>
        <v>0.17551934257814494</v>
      </c>
      <c r="Y187" s="9">
        <f>Y115*Traffic!Y1464*365/10^7*$C187</f>
        <v>0.26074822155435007</v>
      </c>
      <c r="Z187" s="9">
        <f>Z115*Traffic!Z1464*365/10^7*$C187</f>
        <v>0.14978803199422802</v>
      </c>
      <c r="AA187" s="9">
        <f>AA115*Traffic!AA1464*365/10^7*$C187</f>
        <v>1.7118514259673999E-2</v>
      </c>
      <c r="AB187" s="9"/>
      <c r="AC187" s="9">
        <f>AC115*Traffic!AC1464*12/10^7*$C187</f>
        <v>0.11948385750811488</v>
      </c>
      <c r="AD187" s="9">
        <f>AD115*Traffic!AD1464*12/10^7*$C187</f>
        <v>4.843893460818061E-3</v>
      </c>
      <c r="AE187" s="9">
        <f>AE115*Traffic!AE1464*12/10^7*$C187</f>
        <v>9.4052191989888005E-3</v>
      </c>
      <c r="AF187" s="9">
        <f>AF115*Traffic!AF1464*12/10^7*$C187</f>
        <v>5.6259398357712001E-2</v>
      </c>
      <c r="AG187" s="9">
        <f>AG115*Traffic!AG1464*12/10^7*$C187</f>
        <v>0.159191388709848</v>
      </c>
      <c r="AH187" s="9">
        <f>AH115*Traffic!AH1464*12/10^7*$C187</f>
        <v>7.7731012668672021E-3</v>
      </c>
      <c r="AI187" s="9">
        <f>AI115*Traffic!AI1464*12/10^7*$C187</f>
        <v>1.665881611812E-2</v>
      </c>
      <c r="AJ187" s="9"/>
    </row>
    <row r="188" spans="2:36" hidden="1" x14ac:dyDescent="0.3">
      <c r="B188" s="85">
        <f t="shared" si="5"/>
        <v>41729</v>
      </c>
      <c r="C188" s="3">
        <f>IF(B188&lt;Inputs!$E$13,0,1)</f>
        <v>1</v>
      </c>
      <c r="D188" s="1"/>
      <c r="E188" s="9">
        <f>E116*Traffic!E1465*365/10^7*$C188</f>
        <v>0.30947108086686781</v>
      </c>
      <c r="F188" s="9">
        <f>F116*Traffic!F1465*365/10^7*$C188</f>
        <v>9.9008003530181285E-2</v>
      </c>
      <c r="G188" s="9">
        <f>G116*Traffic!G1465*365/10^7*$C188</f>
        <v>0.19234458093863599</v>
      </c>
      <c r="H188" s="9">
        <f>H116*Traffic!H1465*365/10^7*$C188</f>
        <v>1.2606024555037059</v>
      </c>
      <c r="I188" s="9">
        <f>I116*Traffic!I1465*365/10^7*$C188</f>
        <v>2.3628948227637196</v>
      </c>
      <c r="J188" s="9">
        <f>J116*Traffic!J1465*365/10^7*$C188</f>
        <v>1.4710599579143993</v>
      </c>
      <c r="K188" s="9">
        <f>K116*Traffic!K1465*365/10^7*$C188</f>
        <v>0.18515285996731021</v>
      </c>
      <c r="L188" s="9"/>
      <c r="M188" s="9">
        <f>M116*Traffic!M1465*12/10^7*$C188</f>
        <v>3.3199160755004155E-2</v>
      </c>
      <c r="N188" s="9">
        <f>N116*Traffic!N1465*12/10^7*$C188</f>
        <v>0</v>
      </c>
      <c r="O188" s="9">
        <f>O116*Traffic!O1465*12/10^7*$C188</f>
        <v>0</v>
      </c>
      <c r="P188" s="9">
        <f>P116*Traffic!P1465*12/10^7*$C188</f>
        <v>0</v>
      </c>
      <c r="Q188" s="9">
        <f>Q116*Traffic!Q1465*12/10^7*$C188</f>
        <v>0</v>
      </c>
      <c r="R188" s="9">
        <f>R116*Traffic!R1465*12/10^7*$C188</f>
        <v>0</v>
      </c>
      <c r="S188" s="9">
        <f>S116*Traffic!S1465*12/10^7*$C188</f>
        <v>0</v>
      </c>
      <c r="T188" s="9"/>
      <c r="U188" s="9">
        <f>U116*Traffic!U1465*365/10^7*$C188</f>
        <v>0.48021822084521454</v>
      </c>
      <c r="V188" s="9">
        <f>V116*Traffic!V1465*365/10^7*$C188</f>
        <v>3.9989938676028736E-2</v>
      </c>
      <c r="W188" s="9">
        <f>W116*Traffic!W1465*365/10^7*$C188</f>
        <v>7.8419104886156998E-2</v>
      </c>
      <c r="X188" s="9">
        <f>X116*Traffic!X1465*365/10^7*$C188</f>
        <v>0.20644753855772549</v>
      </c>
      <c r="Y188" s="9">
        <f>Y116*Traffic!Y1465*365/10^7*$C188</f>
        <v>0.31363649265390747</v>
      </c>
      <c r="Z188" s="9">
        <f>Z116*Traffic!Z1465*365/10^7*$C188</f>
        <v>0.18160430245507753</v>
      </c>
      <c r="AA188" s="9">
        <f>AA116*Traffic!AA1465*365/10^7*$C188</f>
        <v>2.0710277939631608E-2</v>
      </c>
      <c r="AB188" s="9"/>
      <c r="AC188" s="9">
        <f>AC116*Traffic!AC1465*12/10^7*$C188</f>
        <v>0.14385804117762094</v>
      </c>
      <c r="AD188" s="9">
        <f>AD116*Traffic!AD1465*12/10^7*$C188</f>
        <v>5.711019178783013E-3</v>
      </c>
      <c r="AE188" s="9">
        <f>AE116*Traffic!AE1465*12/10^7*$C188</f>
        <v>1.1222220742391997E-2</v>
      </c>
      <c r="AF188" s="9">
        <f>AF116*Traffic!AF1465*12/10^7*$C188</f>
        <v>6.6126606578297997E-2</v>
      </c>
      <c r="AG188" s="9">
        <f>AG116*Traffic!AG1465*12/10^7*$C188</f>
        <v>0.19133353143764101</v>
      </c>
      <c r="AH188" s="9">
        <f>AH116*Traffic!AH1465*12/10^7*$C188</f>
        <v>9.4121670865739988E-3</v>
      </c>
      <c r="AI188" s="9">
        <f>AI116*Traffic!AI1465*12/10^7*$C188</f>
        <v>2.0120954956619995E-2</v>
      </c>
      <c r="AJ188" s="9"/>
    </row>
    <row r="189" spans="2:36" hidden="1" x14ac:dyDescent="0.3">
      <c r="B189" s="85">
        <f t="shared" si="5"/>
        <v>42094</v>
      </c>
      <c r="C189" s="3">
        <f>IF(B189&lt;Inputs!$E$13,0,1)</f>
        <v>1</v>
      </c>
      <c r="D189" s="1"/>
      <c r="E189" s="9">
        <f>E117*Traffic!E1466*365/10^7*$C189</f>
        <v>0.36800939272648103</v>
      </c>
      <c r="F189" s="9">
        <f>F117*Traffic!F1466*365/10^7*$C189</f>
        <v>0.11089264063246033</v>
      </c>
      <c r="G189" s="9">
        <f>G117*Traffic!G1466*365/10^7*$C189</f>
        <v>0.21683781866115001</v>
      </c>
      <c r="H189" s="9">
        <f>H117*Traffic!H1466*365/10^7*$C189</f>
        <v>1.3624395656672919</v>
      </c>
      <c r="I189" s="9">
        <f>I117*Traffic!I1466*365/10^7*$C189</f>
        <v>2.6126828066444054</v>
      </c>
      <c r="J189" s="9">
        <f>J117*Traffic!J1466*365/10^7*$C189</f>
        <v>1.6526191812286197</v>
      </c>
      <c r="K189" s="9">
        <f>K117*Traffic!K1466*365/10^7*$C189</f>
        <v>0.20774895642620023</v>
      </c>
      <c r="L189" s="9"/>
      <c r="M189" s="9">
        <f>M117*Traffic!M1466*12/10^7*$C189</f>
        <v>3.5531698017674876E-2</v>
      </c>
      <c r="N189" s="9">
        <f>N117*Traffic!N1466*12/10^7*$C189</f>
        <v>0</v>
      </c>
      <c r="O189" s="9">
        <f>O117*Traffic!O1466*12/10^7*$C189</f>
        <v>0</v>
      </c>
      <c r="P189" s="9">
        <f>P117*Traffic!P1466*12/10^7*$C189</f>
        <v>0</v>
      </c>
      <c r="Q189" s="9">
        <f>Q117*Traffic!Q1466*12/10^7*$C189</f>
        <v>0</v>
      </c>
      <c r="R189" s="9">
        <f>R117*Traffic!R1466*12/10^7*$C189</f>
        <v>0</v>
      </c>
      <c r="S189" s="9">
        <f>S117*Traffic!S1466*12/10^7*$C189</f>
        <v>0</v>
      </c>
      <c r="T189" s="9"/>
      <c r="U189" s="9">
        <f>U117*Traffic!U1466*365/10^7*$C189</f>
        <v>0.55067542782022794</v>
      </c>
      <c r="V189" s="9">
        <f>V117*Traffic!V1466*365/10^7*$C189</f>
        <v>4.3790292276779136E-2</v>
      </c>
      <c r="W189" s="9">
        <f>W117*Traffic!W1466*365/10^7*$C189</f>
        <v>8.6444274122909975E-2</v>
      </c>
      <c r="X189" s="9">
        <f>X117*Traffic!X1466*365/10^7*$C189</f>
        <v>0.22580283770808493</v>
      </c>
      <c r="Y189" s="9">
        <f>Y117*Traffic!Y1466*365/10^7*$C189</f>
        <v>0.35078089773122001</v>
      </c>
      <c r="Z189" s="9">
        <f>Z117*Traffic!Z1466*365/10^7*$C189</f>
        <v>0.20416815155296617</v>
      </c>
      <c r="AA189" s="9">
        <f>AA117*Traffic!AA1466*365/10^7*$C189</f>
        <v>2.3259323132005984E-2</v>
      </c>
      <c r="AB189" s="9"/>
      <c r="AC189" s="9">
        <f>AC117*Traffic!AC1466*12/10^7*$C189</f>
        <v>0.16119604202203558</v>
      </c>
      <c r="AD189" s="9">
        <f>AD117*Traffic!AD1466*12/10^7*$C189</f>
        <v>6.2665648930338765E-3</v>
      </c>
      <c r="AE189" s="9">
        <f>AE117*Traffic!AE1466*12/10^7*$C189</f>
        <v>1.2367863376919998E-2</v>
      </c>
      <c r="AF189" s="9">
        <f>AF117*Traffic!AF1466*12/10^7*$C189</f>
        <v>7.2361760032379971E-2</v>
      </c>
      <c r="AG189" s="9">
        <f>AG117*Traffic!AG1466*12/10^7*$C189</f>
        <v>0.214100630196258</v>
      </c>
      <c r="AH189" s="9">
        <f>AH117*Traffic!AH1466*12/10^7*$C189</f>
        <v>1.0586158568770803E-2</v>
      </c>
      <c r="AI189" s="9">
        <f>AI117*Traffic!AI1466*12/10^7*$C189</f>
        <v>2.2552488190079999E-2</v>
      </c>
      <c r="AJ189" s="9"/>
    </row>
    <row r="190" spans="2:36" hidden="1" x14ac:dyDescent="0.3">
      <c r="B190" s="85">
        <f t="shared" si="5"/>
        <v>42460</v>
      </c>
      <c r="C190" s="3">
        <f>IF(B190&lt;Inputs!$E$13,0,1)</f>
        <v>1</v>
      </c>
      <c r="D190" s="1"/>
      <c r="E190" s="9">
        <f>E118*Traffic!E1467*365/10^7*$C190</f>
        <v>0.39447234931775599</v>
      </c>
      <c r="F190" s="9">
        <f>F118*Traffic!F1467*365/10^7*$C190</f>
        <v>0.11577433033575731</v>
      </c>
      <c r="G190" s="9">
        <f>G118*Traffic!G1467*365/10^7*$C190</f>
        <v>0.22815455039342999</v>
      </c>
      <c r="H190" s="9">
        <f>H118*Traffic!H1467*365/10^7*$C190</f>
        <v>1.4732752437655428</v>
      </c>
      <c r="I190" s="9">
        <f>I118*Traffic!I1467*365/10^7*$C190</f>
        <v>2.8889032051825501</v>
      </c>
      <c r="J190" s="9">
        <f>J118*Traffic!J1467*365/10^7*$C190</f>
        <v>1.8527182877267998</v>
      </c>
      <c r="K190" s="9">
        <f>K118*Traffic!K1467*365/10^7*$C190</f>
        <v>0.23356114057119023</v>
      </c>
      <c r="L190" s="9"/>
      <c r="M190" s="9">
        <f>M118*Traffic!M1467*12/10^7*$C190</f>
        <v>4.080704598362879E-2</v>
      </c>
      <c r="N190" s="9">
        <f>N118*Traffic!N1467*12/10^7*$C190</f>
        <v>0</v>
      </c>
      <c r="O190" s="9">
        <f>O118*Traffic!O1467*12/10^7*$C190</f>
        <v>0</v>
      </c>
      <c r="P190" s="9">
        <f>P118*Traffic!P1467*12/10^7*$C190</f>
        <v>0</v>
      </c>
      <c r="Q190" s="9">
        <f>Q118*Traffic!Q1467*12/10^7*$C190</f>
        <v>0</v>
      </c>
      <c r="R190" s="9">
        <f>R118*Traffic!R1467*12/10^7*$C190</f>
        <v>0</v>
      </c>
      <c r="S190" s="9">
        <f>S118*Traffic!S1467*12/10^7*$C190</f>
        <v>0</v>
      </c>
      <c r="T190" s="9"/>
      <c r="U190" s="9">
        <f>U118*Traffic!U1467*365/10^7*$C190</f>
        <v>0.59026901311680302</v>
      </c>
      <c r="V190" s="9">
        <f>V118*Traffic!V1467*365/10^7*$C190</f>
        <v>4.7798679833600019E-2</v>
      </c>
      <c r="W190" s="9">
        <f>W118*Traffic!W1467*365/10^7*$C190</f>
        <v>9.5097163033383003E-2</v>
      </c>
      <c r="X190" s="9">
        <f>X118*Traffic!X1467*365/10^7*$C190</f>
        <v>0.2467697098296458</v>
      </c>
      <c r="Y190" s="9">
        <f>Y118*Traffic!Y1467*365/10^7*$C190</f>
        <v>0.39197840028049008</v>
      </c>
      <c r="Z190" s="9">
        <f>Z118*Traffic!Z1467*365/10^7*$C190</f>
        <v>0.22903974414446499</v>
      </c>
      <c r="AA190" s="9">
        <f>AA118*Traffic!AA1467*365/10^7*$C190</f>
        <v>2.6160155258154801E-2</v>
      </c>
      <c r="AB190" s="9"/>
      <c r="AC190" s="9">
        <f>AC118*Traffic!AC1467*12/10^7*$C190</f>
        <v>0.18112602652409851</v>
      </c>
      <c r="AD190" s="9">
        <f>AD118*Traffic!AD1467*12/10^7*$C190</f>
        <v>6.8684097435897477E-3</v>
      </c>
      <c r="AE190" s="9">
        <f>AE118*Traffic!AE1467*12/10^7*$C190</f>
        <v>1.3663611859636804E-2</v>
      </c>
      <c r="AF190" s="9">
        <f>AF118*Traffic!AF1467*12/10^7*$C190</f>
        <v>7.9290086086332007E-2</v>
      </c>
      <c r="AG190" s="9">
        <f>AG118*Traffic!AG1467*12/10^7*$C190</f>
        <v>0.23987760549700196</v>
      </c>
      <c r="AH190" s="9">
        <f>AH118*Traffic!AH1467*12/10^7*$C190</f>
        <v>1.1910007595370004E-2</v>
      </c>
      <c r="AI190" s="9">
        <f>AI118*Traffic!AI1467*12/10^7*$C190</f>
        <v>2.5466744173199999E-2</v>
      </c>
      <c r="AJ190" s="9"/>
    </row>
    <row r="191" spans="2:36" hidden="1" x14ac:dyDescent="0.3">
      <c r="B191" s="85">
        <f t="shared" si="5"/>
        <v>42825</v>
      </c>
      <c r="C191" s="3">
        <f>IF(B191&lt;Inputs!$E$13,0,1)</f>
        <v>1</v>
      </c>
      <c r="D191" s="1"/>
      <c r="E191" s="9">
        <f>E119*Traffic!E1468*365/10^7*$C191</f>
        <v>0.46678892596945187</v>
      </c>
      <c r="F191" s="9">
        <f>F119*Traffic!F1468*365/10^7*$C191</f>
        <v>0.12975746517775172</v>
      </c>
      <c r="G191" s="9">
        <f>G119*Traffic!G1468*365/10^7*$C191</f>
        <v>0.25763199908457596</v>
      </c>
      <c r="H191" s="9">
        <f>H119*Traffic!H1468*365/10^7*$C191</f>
        <v>1.6435342881495678</v>
      </c>
      <c r="I191" s="9">
        <f>I119*Traffic!I1468*365/10^7*$C191</f>
        <v>3.3026392114644798</v>
      </c>
      <c r="J191" s="9">
        <f>J119*Traffic!J1468*365/10^7*$C191</f>
        <v>2.0813389807480807</v>
      </c>
      <c r="K191" s="9">
        <f>K119*Traffic!K1468*365/10^7*$C191</f>
        <v>0.26246004791411753</v>
      </c>
      <c r="L191" s="9"/>
      <c r="M191" s="9">
        <f>M119*Traffic!M1468*12/10^7*$C191</f>
        <v>4.6824252593986551E-2</v>
      </c>
      <c r="N191" s="9">
        <f>N119*Traffic!N1468*12/10^7*$C191</f>
        <v>0</v>
      </c>
      <c r="O191" s="9">
        <f>O119*Traffic!O1468*12/10^7*$C191</f>
        <v>0</v>
      </c>
      <c r="P191" s="9">
        <f>P119*Traffic!P1468*12/10^7*$C191</f>
        <v>0</v>
      </c>
      <c r="Q191" s="9">
        <f>Q119*Traffic!Q1468*12/10^7*$C191</f>
        <v>0</v>
      </c>
      <c r="R191" s="9">
        <f>R119*Traffic!R1468*12/10^7*$C191</f>
        <v>0</v>
      </c>
      <c r="S191" s="9">
        <f>S119*Traffic!S1468*12/10^7*$C191</f>
        <v>0</v>
      </c>
      <c r="T191" s="9"/>
      <c r="U191" s="9">
        <f>U119*Traffic!U1468*365/10^7*$C191</f>
        <v>0.67730301707703355</v>
      </c>
      <c r="V191" s="9">
        <f>V119*Traffic!V1468*365/10^7*$C191</f>
        <v>5.2406752572669149E-2</v>
      </c>
      <c r="W191" s="9">
        <f>W119*Traffic!W1468*365/10^7*$C191</f>
        <v>0.105046946472312</v>
      </c>
      <c r="X191" s="9">
        <f>X119*Traffic!X1468*365/10^7*$C191</f>
        <v>0.26932015863446396</v>
      </c>
      <c r="Y191" s="9">
        <f>Y119*Traffic!Y1468*365/10^7*$C191</f>
        <v>0.43837758990558023</v>
      </c>
      <c r="Z191" s="9">
        <f>Z119*Traffic!Z1468*365/10^7*$C191</f>
        <v>0.26108867697546601</v>
      </c>
      <c r="AA191" s="9">
        <f>AA119*Traffic!AA1468*365/10^7*$C191</f>
        <v>2.9824010256859195E-2</v>
      </c>
      <c r="AB191" s="9"/>
      <c r="AC191" s="9">
        <f>AC119*Traffic!AC1468*12/10^7*$C191</f>
        <v>0.20445527321151769</v>
      </c>
      <c r="AD191" s="9">
        <f>AD119*Traffic!AD1468*12/10^7*$C191</f>
        <v>7.5666541777515235E-3</v>
      </c>
      <c r="AE191" s="9">
        <f>AE119*Traffic!AE1468*12/10^7*$C191</f>
        <v>1.5165894610468796E-2</v>
      </c>
      <c r="AF191" s="9">
        <f>AF119*Traffic!AF1468*12/10^7*$C191</f>
        <v>8.7015231006167995E-2</v>
      </c>
      <c r="AG191" s="9">
        <f>AG119*Traffic!AG1468*12/10^7*$C191</f>
        <v>0.26976908613193795</v>
      </c>
      <c r="AH191" s="9">
        <f>AH119*Traffic!AH1468*12/10^7*$C191</f>
        <v>1.3440956931340186E-2</v>
      </c>
      <c r="AI191" s="9">
        <f>AI119*Traffic!AI1468*12/10^7*$C191</f>
        <v>2.8771330939739995E-2</v>
      </c>
      <c r="AJ191" s="9"/>
    </row>
    <row r="192" spans="2:36" hidden="1" x14ac:dyDescent="0.3">
      <c r="B192" s="85">
        <f t="shared" si="5"/>
        <v>43190</v>
      </c>
      <c r="C192" s="3">
        <f>IF(B192&lt;Inputs!$E$13,0,1)</f>
        <v>1</v>
      </c>
      <c r="D192" s="1"/>
      <c r="E192" s="9">
        <f>E120*Traffic!E1469*365/10^7*$C192</f>
        <v>0.50212148096490927</v>
      </c>
      <c r="F192" s="9">
        <f>F120*Traffic!F1469*365/10^7*$C192</f>
        <v>0.14453458611970671</v>
      </c>
      <c r="G192" s="9">
        <f>G120*Traffic!G1469*365/10^7*$C192</f>
        <v>0.28927484381484209</v>
      </c>
      <c r="H192" s="9">
        <f>H120*Traffic!H1469*365/10^7*$C192</f>
        <v>1.7748657589954582</v>
      </c>
      <c r="I192" s="9">
        <f>I120*Traffic!I1469*365/10^7*$C192</f>
        <v>3.6508549948566302</v>
      </c>
      <c r="J192" s="9">
        <f>J120*Traffic!J1469*365/10^7*$C192</f>
        <v>2.3311866799934995</v>
      </c>
      <c r="K192" s="9">
        <f>K120*Traffic!K1469*365/10^7*$C192</f>
        <v>0.29431392932454004</v>
      </c>
      <c r="L192" s="9"/>
      <c r="M192" s="9">
        <f>M120*Traffic!M1469*12/10^7*$C192</f>
        <v>5.0368947539650551E-2</v>
      </c>
      <c r="N192" s="9">
        <f>N120*Traffic!N1469*12/10^7*$C192</f>
        <v>0</v>
      </c>
      <c r="O192" s="9">
        <f>O120*Traffic!O1469*12/10^7*$C192</f>
        <v>0</v>
      </c>
      <c r="P192" s="9">
        <f>P120*Traffic!P1469*12/10^7*$C192</f>
        <v>0</v>
      </c>
      <c r="Q192" s="9">
        <f>Q120*Traffic!Q1469*12/10^7*$C192</f>
        <v>0</v>
      </c>
      <c r="R192" s="9">
        <f>R120*Traffic!R1469*12/10^7*$C192</f>
        <v>0</v>
      </c>
      <c r="S192" s="9">
        <f>S120*Traffic!S1469*12/10^7*$C192</f>
        <v>0</v>
      </c>
      <c r="T192" s="9"/>
      <c r="U192" s="9">
        <f>U120*Traffic!U1469*365/10^7*$C192</f>
        <v>0.77411646812729085</v>
      </c>
      <c r="V192" s="9">
        <f>V120*Traffic!V1469*365/10^7*$C192</f>
        <v>5.7227620413465158E-2</v>
      </c>
      <c r="W192" s="9">
        <f>W120*Traffic!W1469*365/10^7*$C192</f>
        <v>0.11562993322582502</v>
      </c>
      <c r="X192" s="9">
        <f>X120*Traffic!X1469*365/10^7*$C192</f>
        <v>0.29369489659086873</v>
      </c>
      <c r="Y192" s="9">
        <f>Y120*Traffic!Y1469*365/10^7*$C192</f>
        <v>0.48948109581106258</v>
      </c>
      <c r="Z192" s="9">
        <f>Z120*Traffic!Z1469*365/10^7*$C192</f>
        <v>0.2924275069567312</v>
      </c>
      <c r="AA192" s="9">
        <f>AA120*Traffic!AA1469*365/10^7*$C192</f>
        <v>3.3450076774304997E-2</v>
      </c>
      <c r="AB192" s="9"/>
      <c r="AC192" s="9">
        <f>AC120*Traffic!AC1469*12/10^7*$C192</f>
        <v>0.2309671789879662</v>
      </c>
      <c r="AD192" s="9">
        <f>AD120*Traffic!AD1469*12/10^7*$C192</f>
        <v>8.3158808679074867E-3</v>
      </c>
      <c r="AE192" s="9">
        <f>AE120*Traffic!AE1469*12/10^7*$C192</f>
        <v>1.68030819873504E-2</v>
      </c>
      <c r="AF192" s="9">
        <f>AF120*Traffic!AF1469*12/10^7*$C192</f>
        <v>9.5469220937904012E-2</v>
      </c>
      <c r="AG192" s="9">
        <f>AG120*Traffic!AG1469*12/10^7*$C192</f>
        <v>0.30304212782367596</v>
      </c>
      <c r="AH192" s="9">
        <f>AH120*Traffic!AH1469*12/10^7*$C192</f>
        <v>1.5142448232313187E-2</v>
      </c>
      <c r="AI192" s="9">
        <f>AI120*Traffic!AI1469*12/10^7*$C192</f>
        <v>3.2434462395719996E-2</v>
      </c>
      <c r="AJ192" s="9"/>
    </row>
    <row r="193" spans="2:36" hidden="1" x14ac:dyDescent="0.3">
      <c r="B193" s="85">
        <f t="shared" si="5"/>
        <v>43555</v>
      </c>
      <c r="C193" s="3">
        <f>IF(B193&lt;Inputs!$E$13,0,1)</f>
        <v>1</v>
      </c>
      <c r="D193" s="1"/>
      <c r="E193" s="9">
        <f>E121*Traffic!E1470*365/10^7*$C193</f>
        <v>0.58916705782077372</v>
      </c>
      <c r="F193" s="9">
        <f>F121*Traffic!F1470*365/10^7*$C193</f>
        <v>0.16008468913181487</v>
      </c>
      <c r="G193" s="9">
        <f>G121*Traffic!G1470*365/10^7*$C193</f>
        <v>0.32415570247894204</v>
      </c>
      <c r="H193" s="9">
        <f>H121*Traffic!H1470*365/10^7*$C193</f>
        <v>1.9709578900764722</v>
      </c>
      <c r="I193" s="9">
        <f>I121*Traffic!I1470*365/10^7*$C193</f>
        <v>4.1494802468533747</v>
      </c>
      <c r="J193" s="9">
        <f>J121*Traffic!J1470*365/10^7*$C193</f>
        <v>2.6599914609623445</v>
      </c>
      <c r="K193" s="9">
        <f>K121*Traffic!K1470*365/10^7*$C193</f>
        <v>0.33656004273926193</v>
      </c>
      <c r="L193" s="9"/>
      <c r="M193" s="9">
        <f>M121*Traffic!M1470*12/10^7*$C193</f>
        <v>5.7560968057720319E-2</v>
      </c>
      <c r="N193" s="9">
        <f>N121*Traffic!N1470*12/10^7*$C193</f>
        <v>0</v>
      </c>
      <c r="O193" s="9">
        <f>O121*Traffic!O1470*12/10^7*$C193</f>
        <v>0</v>
      </c>
      <c r="P193" s="9">
        <f>P121*Traffic!P1470*12/10^7*$C193</f>
        <v>0</v>
      </c>
      <c r="Q193" s="9">
        <f>Q121*Traffic!Q1470*12/10^7*$C193</f>
        <v>0</v>
      </c>
      <c r="R193" s="9">
        <f>R121*Traffic!R1470*12/10^7*$C193</f>
        <v>0</v>
      </c>
      <c r="S193" s="9">
        <f>S121*Traffic!S1470*12/10^7*$C193</f>
        <v>0</v>
      </c>
      <c r="T193" s="9"/>
      <c r="U193" s="9">
        <f>U121*Traffic!U1470*365/10^7*$C193</f>
        <v>0.88158152859534189</v>
      </c>
      <c r="V193" s="9">
        <f>V121*Traffic!V1470*365/10^7*$C193</f>
        <v>6.2255749007545123E-2</v>
      </c>
      <c r="W193" s="9">
        <f>W121*Traffic!W1470*365/10^7*$C193</f>
        <v>0.12726682984832699</v>
      </c>
      <c r="X193" s="9">
        <f>X121*Traffic!X1470*365/10^7*$C193</f>
        <v>0.3259570651723272</v>
      </c>
      <c r="Y193" s="9">
        <f>Y121*Traffic!Y1470*365/10^7*$C193</f>
        <v>0.55601561971952507</v>
      </c>
      <c r="Z193" s="9">
        <f>Z121*Traffic!Z1470*365/10^7*$C193</f>
        <v>0.33157674354859051</v>
      </c>
      <c r="AA193" s="9">
        <f>AA121*Traffic!AA1470*365/10^7*$C193</f>
        <v>3.8006075568687396E-2</v>
      </c>
      <c r="AB193" s="9"/>
      <c r="AC193" s="9">
        <f>AC121*Traffic!AC1470*12/10^7*$C193</f>
        <v>0.26027897521824434</v>
      </c>
      <c r="AD193" s="9">
        <f>AD121*Traffic!AD1470*12/10^7*$C193</f>
        <v>9.1342522281878044E-3</v>
      </c>
      <c r="AE193" s="9">
        <f>AE121*Traffic!AE1470*12/10^7*$C193</f>
        <v>1.8673225828797602E-2</v>
      </c>
      <c r="AF193" s="9">
        <f>AF121*Traffic!AF1470*12/10^7*$C193</f>
        <v>0.104838700184712</v>
      </c>
      <c r="AG193" s="9">
        <f>AG121*Traffic!AG1470*12/10^7*$C193</f>
        <v>0.34059661168455008</v>
      </c>
      <c r="AH193" s="9">
        <f>AH121*Traffic!AH1470*12/10^7*$C193</f>
        <v>1.7095761937992011E-2</v>
      </c>
      <c r="AI193" s="9">
        <f>AI121*Traffic!AI1470*12/10^7*$C193</f>
        <v>3.6623566107599995E-2</v>
      </c>
      <c r="AJ193" s="9"/>
    </row>
    <row r="194" spans="2:36" hidden="1" x14ac:dyDescent="0.3">
      <c r="B194" s="85">
        <f t="shared" si="5"/>
        <v>43921</v>
      </c>
      <c r="C194" s="3">
        <f>IF(B194&lt;Inputs!$E$13,0,1)</f>
        <v>1</v>
      </c>
      <c r="D194" s="1"/>
      <c r="E194" s="9">
        <f>E122*Traffic!E1471*365/10^7*$C194</f>
        <v>0.63369871467715821</v>
      </c>
      <c r="F194" s="9">
        <f>F122*Traffic!F1471*365/10^7*$C194</f>
        <v>0.1670985464526307</v>
      </c>
      <c r="G194" s="9">
        <f>G122*Traffic!G1471*365/10^7*$C194</f>
        <v>0.34293459015701988</v>
      </c>
      <c r="H194" s="9">
        <f>H122*Traffic!H1471*365/10^7*$C194</f>
        <v>2.1808030053212337</v>
      </c>
      <c r="I194" s="9">
        <f>I122*Traffic!I1471*365/10^7*$C194</f>
        <v>4.7018299230995151</v>
      </c>
      <c r="J194" s="9">
        <f>J122*Traffic!J1471*365/10^7*$C194</f>
        <v>2.9721347892824488</v>
      </c>
      <c r="K194" s="9">
        <f>K122*Traffic!K1471*365/10^7*$C194</f>
        <v>0.37477741956632721</v>
      </c>
      <c r="L194" s="9"/>
      <c r="M194" s="9">
        <f>M122*Traffic!M1471*12/10^7*$C194</f>
        <v>6.555394599171839E-2</v>
      </c>
      <c r="N194" s="9">
        <f>N122*Traffic!N1471*12/10^7*$C194</f>
        <v>0</v>
      </c>
      <c r="O194" s="9">
        <f>O122*Traffic!O1471*12/10^7*$C194</f>
        <v>0</v>
      </c>
      <c r="P194" s="9">
        <f>P122*Traffic!P1471*12/10^7*$C194</f>
        <v>0</v>
      </c>
      <c r="Q194" s="9">
        <f>Q122*Traffic!Q1471*12/10^7*$C194</f>
        <v>0</v>
      </c>
      <c r="R194" s="9">
        <f>R122*Traffic!R1471*12/10^7*$C194</f>
        <v>0</v>
      </c>
      <c r="S194" s="9">
        <f>S122*Traffic!S1471*12/10^7*$C194</f>
        <v>0</v>
      </c>
      <c r="T194" s="9"/>
      <c r="U194" s="9">
        <f>U122*Traffic!U1471*365/10^7*$C194</f>
        <v>0.94822538072450402</v>
      </c>
      <c r="V194" s="9">
        <f>V122*Traffic!V1471*365/10^7*$C194</f>
        <v>6.9982353849556575E-2</v>
      </c>
      <c r="W194" s="9">
        <f>W122*Traffic!W1471*365/10^7*$C194</f>
        <v>0.14499852357185999</v>
      </c>
      <c r="X194" s="9">
        <f>X122*Traffic!X1471*365/10^7*$C194</f>
        <v>0.35403637685930933</v>
      </c>
      <c r="Y194" s="9">
        <f>Y122*Traffic!Y1471*365/10^7*$C194</f>
        <v>0.61846016937127501</v>
      </c>
      <c r="Z194" s="9">
        <f>Z122*Traffic!Z1471*365/10^7*$C194</f>
        <v>0.37509157096317985</v>
      </c>
      <c r="AA194" s="9">
        <f>AA122*Traffic!AA1471*365/10^7*$C194</f>
        <v>4.2845129132395299E-2</v>
      </c>
      <c r="AB194" s="9"/>
      <c r="AC194" s="9">
        <f>AC122*Traffic!AC1471*12/10^7*$C194</f>
        <v>0.29351622979673275</v>
      </c>
      <c r="AD194" s="9">
        <f>AD122*Traffic!AD1471*12/10^7*$C194</f>
        <v>9.9881943024526191E-3</v>
      </c>
      <c r="AE194" s="9">
        <f>AE122*Traffic!AE1471*12/10^7*$C194</f>
        <v>2.0682968331455998E-2</v>
      </c>
      <c r="AF194" s="9">
        <f>AF122*Traffic!AF1471*12/10^7*$C194</f>
        <v>0.11504390118191997</v>
      </c>
      <c r="AG194" s="9">
        <f>AG122*Traffic!AG1471*12/10^7*$C194</f>
        <v>0.38275470635011211</v>
      </c>
      <c r="AH194" s="9">
        <f>AH122*Traffic!AH1471*12/10^7*$C194</f>
        <v>1.9322611149625805E-2</v>
      </c>
      <c r="AI194" s="9">
        <f>AI122*Traffic!AI1471*12/10^7*$C194</f>
        <v>4.1316563931600006E-2</v>
      </c>
      <c r="AJ194" s="9"/>
    </row>
    <row r="195" spans="2:36" hidden="1" x14ac:dyDescent="0.3">
      <c r="B195" s="85">
        <f t="shared" si="5"/>
        <v>44286</v>
      </c>
      <c r="C195" s="3">
        <f>IF(B195&lt;Inputs!$E$13,0,1)</f>
        <v>1</v>
      </c>
      <c r="D195" s="1"/>
      <c r="E195" s="9">
        <f>E123*Traffic!E1472*365/10^7*$C195</f>
        <v>0.58525849179584422</v>
      </c>
      <c r="F195" s="9">
        <f>F123*Traffic!F1472*365/10^7*$C195</f>
        <v>0.18659907665993389</v>
      </c>
      <c r="G195" s="9">
        <f>G123*Traffic!G1472*365/10^7*$C195</f>
        <v>0.39443447674708204</v>
      </c>
      <c r="H195" s="9">
        <f>H123*Traffic!H1472*365/10^7*$C195</f>
        <v>1.8837602762272316</v>
      </c>
      <c r="I195" s="9">
        <f>I123*Traffic!I1472*365/10^7*$C195</f>
        <v>4.1474539951860603</v>
      </c>
      <c r="J195" s="9">
        <f>J123*Traffic!J1472*365/10^7*$C195</f>
        <v>2.8231358825407389</v>
      </c>
      <c r="K195" s="9">
        <f>K123*Traffic!K1472*365/10^7*$C195</f>
        <v>0.35205509255432654</v>
      </c>
      <c r="L195" s="9"/>
      <c r="M195" s="9">
        <f>M123*Traffic!M1472*12/10^7*$C195</f>
        <v>5.9075589674698559E-2</v>
      </c>
      <c r="N195" s="9">
        <f>N123*Traffic!N1472*12/10^7*$C195</f>
        <v>0</v>
      </c>
      <c r="O195" s="9">
        <f>O123*Traffic!O1472*12/10^7*$C195</f>
        <v>0</v>
      </c>
      <c r="P195" s="9">
        <f>P123*Traffic!P1472*12/10^7*$C195</f>
        <v>0</v>
      </c>
      <c r="Q195" s="9">
        <f>Q123*Traffic!Q1472*12/10^7*$C195</f>
        <v>0</v>
      </c>
      <c r="R195" s="9">
        <f>R123*Traffic!R1472*12/10^7*$C195</f>
        <v>0</v>
      </c>
      <c r="S195" s="9">
        <f>S123*Traffic!S1472*12/10^7*$C195</f>
        <v>0</v>
      </c>
      <c r="T195" s="9"/>
      <c r="U195" s="9">
        <f>U123*Traffic!U1472*365/10^7*$C195</f>
        <v>0.85558913766206612</v>
      </c>
      <c r="V195" s="9">
        <f>V123*Traffic!V1472*365/10^7*$C195</f>
        <v>7.6695232827867915E-2</v>
      </c>
      <c r="W195" s="9">
        <f>W123*Traffic!W1472*365/10^7*$C195</f>
        <v>0.163347803331471</v>
      </c>
      <c r="X195" s="9">
        <f>X123*Traffic!X1472*365/10^7*$C195</f>
        <v>0.30587450341642791</v>
      </c>
      <c r="Y195" s="9">
        <f>Y123*Traffic!Y1472*365/10^7*$C195</f>
        <v>0.54578441468471772</v>
      </c>
      <c r="Z195" s="9">
        <f>Z123*Traffic!Z1472*365/10^7*$C195</f>
        <v>0.35430019300063048</v>
      </c>
      <c r="AA195" s="9">
        <f>AA123*Traffic!AA1472*365/10^7*$C195</f>
        <v>3.9946221491624689E-2</v>
      </c>
      <c r="AB195" s="9"/>
      <c r="AC195" s="9">
        <f>AC123*Traffic!AC1472*12/10^7*$C195</f>
        <v>0.26376137235850478</v>
      </c>
      <c r="AD195" s="9">
        <f>AD123*Traffic!AD1472*12/10^7*$C195</f>
        <v>1.0862512007884068E-2</v>
      </c>
      <c r="AE195" s="9">
        <f>AE123*Traffic!AE1472*12/10^7*$C195</f>
        <v>2.3412189231662401E-2</v>
      </c>
      <c r="AF195" s="9">
        <f>AF123*Traffic!AF1472*12/10^7*$C195</f>
        <v>9.8855739570815976E-2</v>
      </c>
      <c r="AG195" s="9">
        <f>AG123*Traffic!AG1472*12/10^7*$C195</f>
        <v>0.33596029064737792</v>
      </c>
      <c r="AH195" s="9">
        <f>AH123*Traffic!AH1472*12/10^7*$C195</f>
        <v>1.8793108145307606E-2</v>
      </c>
      <c r="AI195" s="9">
        <f>AI123*Traffic!AI1472*12/10^7*$C195</f>
        <v>3.8362083887789993E-2</v>
      </c>
      <c r="AJ195" s="9"/>
    </row>
    <row r="196" spans="2:36" x14ac:dyDescent="0.3">
      <c r="B196" s="85">
        <f t="shared" si="5"/>
        <v>44651</v>
      </c>
      <c r="C196" s="3">
        <f>IF(B196&lt;Inputs!$E$13,0,1)</f>
        <v>1</v>
      </c>
      <c r="D196" s="1"/>
      <c r="E196" s="9">
        <f>E124*Traffic!E1473*365/10^7*$C196</f>
        <v>0.16758112080487306</v>
      </c>
      <c r="F196" s="9">
        <f>F124*Traffic!F1473*365/10^7*$C196</f>
        <v>0.21273415356928591</v>
      </c>
      <c r="G196" s="9">
        <f>G124*Traffic!G1473*365/10^7*$C196</f>
        <v>0.47328013026042048</v>
      </c>
      <c r="H196" s="9">
        <f>H124*Traffic!H1473*365/10^7*$C196</f>
        <v>0.41631524924024615</v>
      </c>
      <c r="I196" s="9">
        <f>I124*Traffic!I1473*365/10^7*$C196</f>
        <v>0.96701728209871207</v>
      </c>
      <c r="J196" s="9">
        <f>J124*Traffic!J1473*365/10^7*$C196</f>
        <v>1.4428211617193736</v>
      </c>
      <c r="K196" s="9">
        <f>K124*Traffic!K1473*365/10^7*$C196</f>
        <v>0.16566111656666935</v>
      </c>
      <c r="L196" s="9"/>
      <c r="M196" s="9">
        <f>M124*Traffic!M1473*12/10^7*$C196</f>
        <v>1.8139833072788544E-2</v>
      </c>
      <c r="N196" s="9">
        <f>N124*Traffic!N1473*12/10^7*$C196</f>
        <v>0</v>
      </c>
      <c r="O196" s="9">
        <f>O124*Traffic!O1473*12/10^7*$C196</f>
        <v>0</v>
      </c>
      <c r="P196" s="9">
        <f>P124*Traffic!P1473*12/10^7*$C196</f>
        <v>0</v>
      </c>
      <c r="Q196" s="9">
        <f>Q124*Traffic!Q1473*12/10^7*$C196</f>
        <v>0</v>
      </c>
      <c r="R196" s="9">
        <f>R124*Traffic!R1473*12/10^7*$C196</f>
        <v>0</v>
      </c>
      <c r="S196" s="9">
        <f>S124*Traffic!S1473*12/10^7*$C196</f>
        <v>0</v>
      </c>
      <c r="T196" s="9"/>
      <c r="U196" s="9">
        <f>U124*Traffic!U1473*365/10^7*$C196</f>
        <v>0.26691856887966114</v>
      </c>
      <c r="V196" s="9">
        <f>V124*Traffic!V1473*365/10^7*$C196</f>
        <v>8.5974353537256631E-2</v>
      </c>
      <c r="W196" s="9">
        <f>W124*Traffic!W1473*365/10^7*$C196</f>
        <v>0.19177544023066839</v>
      </c>
      <c r="X196" s="9">
        <f>X124*Traffic!X1473*365/10^7*$C196</f>
        <v>6.9494061788481609E-2</v>
      </c>
      <c r="Y196" s="9">
        <f>Y124*Traffic!Y1473*365/10^7*$C196</f>
        <v>0.13045206388654407</v>
      </c>
      <c r="Z196" s="9">
        <f>Z124*Traffic!Z1473*365/10^7*$C196</f>
        <v>0.18066830590563318</v>
      </c>
      <c r="AA196" s="9">
        <f>AA124*Traffic!AA1473*365/10^7*$C196</f>
        <v>1.8450462205134771E-2</v>
      </c>
      <c r="AB196" s="9"/>
      <c r="AC196" s="9">
        <f>AC124*Traffic!AC1473*12/10^7*$C196</f>
        <v>8.4306733766460959E-2</v>
      </c>
      <c r="AD196" s="9">
        <f>AD124*Traffic!AD1473*12/10^7*$C196</f>
        <v>1.1647065199371883E-2</v>
      </c>
      <c r="AE196" s="9">
        <f>AE124*Traffic!AE1473*12/10^7*$C196</f>
        <v>2.723994791284759E-2</v>
      </c>
      <c r="AF196" s="9">
        <f>AF124*Traffic!AF1473*12/10^7*$C196</f>
        <v>2.2360058067793679E-2</v>
      </c>
      <c r="AG196" s="9">
        <f>AG124*Traffic!AG1473*12/10^7*$C196</f>
        <v>7.99984737031319E-2</v>
      </c>
      <c r="AH196" s="9">
        <f>AH124*Traffic!AH1473*12/10^7*$C196</f>
        <v>1.360162862200287E-2</v>
      </c>
      <c r="AI196" s="9">
        <f>AI124*Traffic!AI1473*12/10^7*$C196</f>
        <v>1.7393811326369399E-2</v>
      </c>
      <c r="AJ196" s="9"/>
    </row>
    <row r="197" spans="2:36" x14ac:dyDescent="0.3">
      <c r="B197" s="85">
        <f t="shared" si="5"/>
        <v>45016</v>
      </c>
      <c r="C197" s="3">
        <f>IF(B197&lt;Inputs!$E$13,0,1)</f>
        <v>1</v>
      </c>
      <c r="D197" s="1"/>
      <c r="E197" s="9">
        <f>E125*Traffic!E1474*365/10^7*$C197</f>
        <v>0.15933097331909471</v>
      </c>
      <c r="F197" s="9">
        <f>F125*Traffic!F1474*365/10^7*$C197</f>
        <v>0.1972045603587281</v>
      </c>
      <c r="G197" s="9">
        <f>G125*Traffic!G1474*365/10^7*$C197</f>
        <v>0.43873068075140986</v>
      </c>
      <c r="H197" s="9">
        <f>H125*Traffic!H1474*365/10^7*$C197</f>
        <v>0.39664435371364448</v>
      </c>
      <c r="I197" s="9">
        <f>I125*Traffic!I1474*365/10^7*$C197</f>
        <v>0.92132571551954801</v>
      </c>
      <c r="J197" s="9">
        <f>J125*Traffic!J1474*365/10^7*$C197</f>
        <v>1.3399314559246314</v>
      </c>
      <c r="K197" s="9">
        <f>K125*Traffic!K1474*365/10^7*$C197</f>
        <v>0.1538475779262593</v>
      </c>
      <c r="L197" s="9"/>
      <c r="M197" s="9">
        <f>M125*Traffic!M1474*12/10^7*$C197</f>
        <v>9.3420140324861015E-3</v>
      </c>
      <c r="N197" s="9">
        <f>N125*Traffic!N1474*12/10^7*$C197</f>
        <v>0</v>
      </c>
      <c r="O197" s="9">
        <f>O125*Traffic!O1474*12/10^7*$C197</f>
        <v>0</v>
      </c>
      <c r="P197" s="9">
        <f>P125*Traffic!P1474*12/10^7*$C197</f>
        <v>0</v>
      </c>
      <c r="Q197" s="9">
        <f>Q125*Traffic!Q1474*12/10^7*$C197</f>
        <v>0</v>
      </c>
      <c r="R197" s="9">
        <f>R125*Traffic!R1474*12/10^7*$C197</f>
        <v>0</v>
      </c>
      <c r="S197" s="9">
        <f>S125*Traffic!S1474*12/10^7*$C197</f>
        <v>0</v>
      </c>
      <c r="T197" s="9"/>
      <c r="U197" s="9">
        <f>U125*Traffic!U1474*365/10^7*$C197</f>
        <v>0.24743351335144587</v>
      </c>
      <c r="V197" s="9">
        <f>V125*Traffic!V1474*365/10^7*$C197</f>
        <v>7.9698225729036926E-2</v>
      </c>
      <c r="W197" s="9">
        <f>W125*Traffic!W1474*365/10^7*$C197</f>
        <v>0.17777583309382966</v>
      </c>
      <c r="X197" s="9">
        <f>X125*Traffic!X1474*365/10^7*$C197</f>
        <v>6.4538337710122698E-2</v>
      </c>
      <c r="Y197" s="9">
        <f>Y125*Traffic!Y1474*365/10^7*$C197</f>
        <v>0.12114933474053645</v>
      </c>
      <c r="Z197" s="9">
        <f>Z125*Traffic!Z1474*365/10^7*$C197</f>
        <v>0.16768401227241519</v>
      </c>
      <c r="AA197" s="9">
        <f>AA125*Traffic!AA1474*365/10^7*$C197</f>
        <v>1.7124461954348164E-2</v>
      </c>
      <c r="AB197" s="9"/>
      <c r="AC197" s="9">
        <f>AC125*Traffic!AC1474*12/10^7*$C197</f>
        <v>8.6621526061480839E-2</v>
      </c>
      <c r="AD197" s="9">
        <f>AD125*Traffic!AD1474*12/10^7*$C197</f>
        <v>1.1956950047757153E-2</v>
      </c>
      <c r="AE197" s="9">
        <f>AE125*Traffic!AE1474*12/10^7*$C197</f>
        <v>2.7964701057481021E-2</v>
      </c>
      <c r="AF197" s="9">
        <f>AF125*Traffic!AF1474*12/10^7*$C197</f>
        <v>2.2328930804091401E-2</v>
      </c>
      <c r="AG197" s="9">
        <f>AG125*Traffic!AG1474*12/10^7*$C197</f>
        <v>7.9887108447317806E-2</v>
      </c>
      <c r="AH197" s="9">
        <f>AH125*Traffic!AH1474*12/10^7*$C197</f>
        <v>1.4017366656009091E-2</v>
      </c>
      <c r="AI197" s="9">
        <f>AI125*Traffic!AI1474*12/10^7*$C197</f>
        <v>1.7925458611092512E-2</v>
      </c>
      <c r="AJ197" s="9"/>
    </row>
    <row r="198" spans="2:36" x14ac:dyDescent="0.3">
      <c r="B198" s="85">
        <f t="shared" si="5"/>
        <v>45382</v>
      </c>
      <c r="C198" s="3">
        <f>IF(B198&lt;Inputs!$E$13,0,1)</f>
        <v>1</v>
      </c>
      <c r="D198" s="1"/>
      <c r="E198" s="9">
        <f>E126*Traffic!E1475*365/10^7*$C198</f>
        <v>0.1777868110618899</v>
      </c>
      <c r="F198" s="9">
        <f>F126*Traffic!F1475*365/10^7*$C198</f>
        <v>0.21440518034557271</v>
      </c>
      <c r="G198" s="9">
        <f>G126*Traffic!G1475*365/10^7*$C198</f>
        <v>0.47699774568361603</v>
      </c>
      <c r="H198" s="9">
        <f>H126*Traffic!H1475*365/10^7*$C198</f>
        <v>0.43062712672100273</v>
      </c>
      <c r="I198" s="9">
        <f>I126*Traffic!I1475*365/10^7*$C198</f>
        <v>1.0002609187140612</v>
      </c>
      <c r="J198" s="9">
        <f>J126*Traffic!J1475*365/10^7*$C198</f>
        <v>1.4554091850352266</v>
      </c>
      <c r="K198" s="9">
        <f>K126*Traffic!K1475*365/10^7*$C198</f>
        <v>0.1671064419148133</v>
      </c>
      <c r="L198" s="9"/>
      <c r="M198" s="9">
        <f>M126*Traffic!M1475*12/10^7*$C198</f>
        <v>9.622274453460684E-3</v>
      </c>
      <c r="N198" s="9">
        <f>N126*Traffic!N1475*12/10^7*$C198</f>
        <v>0</v>
      </c>
      <c r="O198" s="9">
        <f>O126*Traffic!O1475*12/10^7*$C198</f>
        <v>0</v>
      </c>
      <c r="P198" s="9">
        <f>P126*Traffic!P1475*12/10^7*$C198</f>
        <v>0</v>
      </c>
      <c r="Q198" s="9">
        <f>Q126*Traffic!Q1475*12/10^7*$C198</f>
        <v>0</v>
      </c>
      <c r="R198" s="9">
        <f>R126*Traffic!R1475*12/10^7*$C198</f>
        <v>0</v>
      </c>
      <c r="S198" s="9">
        <f>S126*Traffic!S1475*12/10^7*$C198</f>
        <v>0</v>
      </c>
      <c r="T198" s="9"/>
      <c r="U198" s="9">
        <f>U126*Traffic!U1475*365/10^7*$C198</f>
        <v>0.26901521423821095</v>
      </c>
      <c r="V198" s="9">
        <f>V126*Traffic!V1475*365/10^7*$C198</f>
        <v>8.5129512223163881E-2</v>
      </c>
      <c r="W198" s="9">
        <f>W126*Traffic!W1475*365/10^7*$C198</f>
        <v>0.18989092690466841</v>
      </c>
      <c r="X198" s="9">
        <f>X126*Traffic!X1475*365/10^7*$C198</f>
        <v>7.0100368996413254E-2</v>
      </c>
      <c r="Y198" s="9">
        <f>Y126*Traffic!Y1475*365/10^7*$C198</f>
        <v>0.13159020467999363</v>
      </c>
      <c r="Z198" s="9">
        <f>Z126*Traffic!Z1475*365/10^7*$C198</f>
        <v>0.18324590658208686</v>
      </c>
      <c r="AA198" s="9">
        <f>AA126*Traffic!AA1475*365/10^7*$C198</f>
        <v>1.8713695557672435E-2</v>
      </c>
      <c r="AB198" s="9"/>
      <c r="AC198" s="9">
        <f>AC126*Traffic!AC1475*12/10^7*$C198</f>
        <v>8.3478279595982557E-2</v>
      </c>
      <c r="AD198" s="9">
        <f>AD126*Traffic!AD1475*12/10^7*$C198</f>
        <v>1.1521756593126391E-2</v>
      </c>
      <c r="AE198" s="9">
        <f>AE126*Traffic!AE1475*12/10^7*$C198</f>
        <v>2.6946878384281458E-2</v>
      </c>
      <c r="AF198" s="9">
        <f>AF126*Traffic!AF1475*12/10^7*$C198</f>
        <v>2.2744776312354508E-2</v>
      </c>
      <c r="AG198" s="9">
        <f>AG126*Traffic!AG1475*12/10^7*$C198</f>
        <v>8.1374895547713058E-2</v>
      </c>
      <c r="AH198" s="9">
        <f>AH126*Traffic!AH1475*12/10^7*$C198</f>
        <v>1.3701341549282835E-2</v>
      </c>
      <c r="AI198" s="9">
        <f>AI126*Traffic!AI1475*12/10^7*$C198</f>
        <v>1.7521324574386037E-2</v>
      </c>
      <c r="AJ198" s="9"/>
    </row>
    <row r="199" spans="2:36" x14ac:dyDescent="0.3">
      <c r="B199" s="85">
        <f t="shared" si="5"/>
        <v>45747</v>
      </c>
      <c r="C199" s="3">
        <f>IF(B199&lt;Inputs!$E$13,0,1)</f>
        <v>1</v>
      </c>
      <c r="D199" s="1"/>
      <c r="E199" s="9">
        <f>E127*Traffic!E1476*365/10^7*$C199</f>
        <v>0.18312041539374657</v>
      </c>
      <c r="F199" s="9">
        <f>F127*Traffic!F1476*365/10^7*$C199</f>
        <v>0.22083733575593986</v>
      </c>
      <c r="G199" s="9">
        <f>G127*Traffic!G1476*365/10^7*$C199</f>
        <v>0.49130767805412467</v>
      </c>
      <c r="H199" s="9">
        <f>H127*Traffic!H1476*365/10^7*$C199</f>
        <v>0.45491891335654649</v>
      </c>
      <c r="I199" s="9">
        <f>I127*Traffic!I1476*365/10^7*$C199</f>
        <v>1.0566858936158794</v>
      </c>
      <c r="J199" s="9">
        <f>J127*Traffic!J1476*365/10^7*$C199</f>
        <v>1.5249175202515639</v>
      </c>
      <c r="K199" s="9">
        <f>K127*Traffic!K1476*365/10^7*$C199</f>
        <v>0.17508721508902073</v>
      </c>
      <c r="L199" s="9"/>
      <c r="M199" s="9">
        <f>M127*Traffic!M1476*12/10^7*$C199</f>
        <v>1.0902036955770956E-2</v>
      </c>
      <c r="N199" s="9">
        <f>N127*Traffic!N1476*12/10^7*$C199</f>
        <v>0</v>
      </c>
      <c r="O199" s="9">
        <f>O127*Traffic!O1476*12/10^7*$C199</f>
        <v>0</v>
      </c>
      <c r="P199" s="9">
        <f>P127*Traffic!P1476*12/10^7*$C199</f>
        <v>0</v>
      </c>
      <c r="Q199" s="9">
        <f>Q127*Traffic!Q1476*12/10^7*$C199</f>
        <v>0</v>
      </c>
      <c r="R199" s="9">
        <f>R127*Traffic!R1476*12/10^7*$C199</f>
        <v>0</v>
      </c>
      <c r="S199" s="9">
        <f>S127*Traffic!S1476*12/10^7*$C199</f>
        <v>0</v>
      </c>
      <c r="T199" s="9"/>
      <c r="U199" s="9">
        <f>U127*Traffic!U1476*365/10^7*$C199</f>
        <v>0.27708567066535728</v>
      </c>
      <c r="V199" s="9">
        <f>V127*Traffic!V1476*365/10^7*$C199</f>
        <v>9.0814947503782342E-2</v>
      </c>
      <c r="W199" s="9">
        <f>W127*Traffic!W1476*365/10^7*$C199</f>
        <v>0.20257292809437302</v>
      </c>
      <c r="X199" s="9">
        <f>X127*Traffic!X1476*365/10^7*$C199</f>
        <v>7.3448265929517823E-2</v>
      </c>
      <c r="Y199" s="9">
        <f>Y127*Traffic!Y1476*365/10^7*$C199</f>
        <v>0.1378747713517795</v>
      </c>
      <c r="Z199" s="9">
        <f>Z127*Traffic!Z1476*365/10^7*$C199</f>
        <v>0.19091274681149836</v>
      </c>
      <c r="AA199" s="9">
        <f>AA127*Traffic!AA1476*365/10^7*$C199</f>
        <v>1.9496659371809524E-2</v>
      </c>
      <c r="AB199" s="9"/>
      <c r="AC199" s="9">
        <f>AC127*Traffic!AC1476*12/10^7*$C199</f>
        <v>8.7574898872452095E-2</v>
      </c>
      <c r="AD199" s="9">
        <f>AD127*Traffic!AD1476*12/10^7*$C199</f>
        <v>1.2098047987386829E-2</v>
      </c>
      <c r="AE199" s="9">
        <f>AE127*Traffic!AE1476*12/10^7*$C199</f>
        <v>2.8294698396753193E-2</v>
      </c>
      <c r="AF199" s="9">
        <f>AF127*Traffic!AF1476*12/10^7*$C199</f>
        <v>2.3869900212754314E-2</v>
      </c>
      <c r="AG199" s="9">
        <f>AG127*Traffic!AG1476*12/10^7*$C199</f>
        <v>8.5400296308569892E-2</v>
      </c>
      <c r="AH199" s="9">
        <f>AH127*Traffic!AH1476*12/10^7*$C199</f>
        <v>1.4373420071752283E-2</v>
      </c>
      <c r="AI199" s="9">
        <f>AI127*Traffic!AI1476*12/10^7*$C199</f>
        <v>1.8380780992526154E-2</v>
      </c>
      <c r="AJ199" s="9"/>
    </row>
    <row r="200" spans="2:36" x14ac:dyDescent="0.3">
      <c r="B200" s="85">
        <f t="shared" si="5"/>
        <v>46112</v>
      </c>
      <c r="C200" s="3">
        <f>IF(B200&lt;Inputs!$E$13,0,1)</f>
        <v>1</v>
      </c>
      <c r="D200" s="1"/>
      <c r="E200" s="9">
        <f>E128*Traffic!E1477*365/10^7*$C200</f>
        <v>0.188614027855559</v>
      </c>
      <c r="F200" s="9">
        <f>F128*Traffic!F1477*365/10^7*$C200</f>
        <v>0.23943416403012435</v>
      </c>
      <c r="G200" s="9">
        <f>G128*Traffic!G1477*365/10^7*$C200</f>
        <v>0.53268095620605094</v>
      </c>
      <c r="H200" s="9">
        <f>H128*Traffic!H1477*365/10^7*$C200</f>
        <v>0.46856648075724283</v>
      </c>
      <c r="I200" s="9">
        <f>I128*Traffic!I1477*365/10^7*$C200</f>
        <v>1.0883864704243562</v>
      </c>
      <c r="J200" s="9">
        <f>J128*Traffic!J1477*365/10^7*$C200</f>
        <v>1.5972864873143506</v>
      </c>
      <c r="K200" s="9">
        <f>K128*Traffic!K1477*365/10^7*$C200</f>
        <v>0.18339643885595722</v>
      </c>
      <c r="L200" s="9"/>
      <c r="M200" s="9">
        <f>M128*Traffic!M1477*12/10^7*$C200</f>
        <v>1.1229098064444085E-2</v>
      </c>
      <c r="N200" s="9">
        <f>N128*Traffic!N1477*12/10^7*$C200</f>
        <v>0</v>
      </c>
      <c r="O200" s="9">
        <f>O128*Traffic!O1477*12/10^7*$C200</f>
        <v>0</v>
      </c>
      <c r="P200" s="9">
        <f>P128*Traffic!P1477*12/10^7*$C200</f>
        <v>0</v>
      </c>
      <c r="Q200" s="9">
        <f>Q128*Traffic!Q1477*12/10^7*$C200</f>
        <v>0</v>
      </c>
      <c r="R200" s="9">
        <f>R128*Traffic!R1477*12/10^7*$C200</f>
        <v>0</v>
      </c>
      <c r="S200" s="9">
        <f>S128*Traffic!S1477*12/10^7*$C200</f>
        <v>0</v>
      </c>
      <c r="T200" s="9"/>
      <c r="U200" s="9">
        <f>U128*Traffic!U1477*365/10^7*$C200</f>
        <v>0.30041920082665052</v>
      </c>
      <c r="V200" s="9">
        <f>V128*Traffic!V1477*365/10^7*$C200</f>
        <v>9.3539395928895777E-2</v>
      </c>
      <c r="W200" s="9">
        <f>W128*Traffic!W1477*365/10^7*$C200</f>
        <v>0.20865011593720431</v>
      </c>
      <c r="X200" s="9">
        <f>X128*Traffic!X1477*365/10^7*$C200</f>
        <v>7.6933946346511878E-2</v>
      </c>
      <c r="Y200" s="9">
        <f>Y128*Traffic!Y1477*365/10^7*$C200</f>
        <v>0.14441798083966056</v>
      </c>
      <c r="Z200" s="9">
        <f>Z128*Traffic!Z1477*365/10^7*$C200</f>
        <v>0.20110922306165796</v>
      </c>
      <c r="AA200" s="9">
        <f>AA128*Traffic!AA1477*365/10^7*$C200</f>
        <v>2.0537958224622083E-2</v>
      </c>
      <c r="AB200" s="9"/>
      <c r="AC200" s="9">
        <f>AC128*Traffic!AC1477*12/10^7*$C200</f>
        <v>9.1842184853873368E-2</v>
      </c>
      <c r="AD200" s="9">
        <f>AD128*Traffic!AD1477*12/10^7*$C200</f>
        <v>1.2698547284369076E-2</v>
      </c>
      <c r="AE200" s="9">
        <f>AE128*Traffic!AE1477*12/10^7*$C200</f>
        <v>2.9699135419427411E-2</v>
      </c>
      <c r="AF200" s="9">
        <f>AF128*Traffic!AF1477*12/10^7*$C200</f>
        <v>2.5042061248496988E-2</v>
      </c>
      <c r="AG200" s="9">
        <f>AG128*Traffic!AG1477*12/10^7*$C200</f>
        <v>8.9593983709085154E-2</v>
      </c>
      <c r="AH200" s="9">
        <f>AH128*Traffic!AH1477*12/10^7*$C200</f>
        <v>1.5081894267684E-2</v>
      </c>
      <c r="AI200" s="9">
        <f>AI128*Traffic!AI1477*12/10^7*$C200</f>
        <v>1.9286780328054472E-2</v>
      </c>
      <c r="AJ200" s="9"/>
    </row>
    <row r="201" spans="2:36" x14ac:dyDescent="0.3">
      <c r="B201" s="85">
        <f t="shared" si="5"/>
        <v>46477</v>
      </c>
      <c r="C201" s="3">
        <f>IF(B201&lt;Inputs!$E$13,0,1)</f>
        <v>1</v>
      </c>
      <c r="D201" s="1"/>
      <c r="E201" s="9">
        <f>E129*Traffic!E1478*365/10^7*$C201</f>
        <v>0.19427244869122579</v>
      </c>
      <c r="F201" s="9">
        <f>F129*Traffic!F1478*365/10^7*$C201</f>
        <v>0.24661718895102805</v>
      </c>
      <c r="G201" s="9">
        <f>G129*Traffic!G1478*365/10^7*$C201</f>
        <v>0.54866138489223248</v>
      </c>
      <c r="H201" s="9">
        <f>H129*Traffic!H1478*365/10^7*$C201</f>
        <v>0.49468906205945939</v>
      </c>
      <c r="I201" s="9">
        <f>I129*Traffic!I1478*365/10^7*$C201</f>
        <v>1.1490640161505137</v>
      </c>
      <c r="J201" s="9">
        <f>J129*Traffic!J1478*365/10^7*$C201</f>
        <v>1.6726251666326779</v>
      </c>
      <c r="K201" s="9">
        <f>K129*Traffic!K1478*365/10^7*$C201</f>
        <v>0.19204663755532994</v>
      </c>
      <c r="L201" s="9"/>
      <c r="M201" s="9">
        <f>M129*Traffic!M1478*12/10^7*$C201</f>
        <v>1.2617422916048081E-2</v>
      </c>
      <c r="N201" s="9">
        <f>N129*Traffic!N1478*12/10^7*$C201</f>
        <v>0</v>
      </c>
      <c r="O201" s="9">
        <f>O129*Traffic!O1478*12/10^7*$C201</f>
        <v>0</v>
      </c>
      <c r="P201" s="9">
        <f>P129*Traffic!P1478*12/10^7*$C201</f>
        <v>0</v>
      </c>
      <c r="Q201" s="9">
        <f>Q129*Traffic!Q1478*12/10^7*$C201</f>
        <v>0</v>
      </c>
      <c r="R201" s="9">
        <f>R129*Traffic!R1478*12/10^7*$C201</f>
        <v>0</v>
      </c>
      <c r="S201" s="9">
        <f>S129*Traffic!S1478*12/10^7*$C201</f>
        <v>0</v>
      </c>
      <c r="T201" s="9"/>
      <c r="U201" s="9">
        <f>U129*Traffic!U1478*365/10^7*$C201</f>
        <v>0.30943177685145001</v>
      </c>
      <c r="V201" s="9">
        <f>V129*Traffic!V1478*365/10^7*$C201</f>
        <v>9.9667839110444148E-2</v>
      </c>
      <c r="W201" s="9">
        <f>W129*Traffic!W1478*365/10^7*$C201</f>
        <v>0.22232029594688321</v>
      </c>
      <c r="X201" s="9">
        <f>X129*Traffic!X1478*365/10^7*$C201</f>
        <v>8.1883363561470801E-2</v>
      </c>
      <c r="Y201" s="9">
        <f>Y129*Traffic!Y1478*365/10^7*$C201</f>
        <v>0.15370887094034541</v>
      </c>
      <c r="Z201" s="9">
        <f>Z129*Traffic!Z1478*365/10^7*$C201</f>
        <v>0.2094440830841022</v>
      </c>
      <c r="AA201" s="9">
        <f>AA129*Traffic!AA1478*365/10^7*$C201</f>
        <v>2.1389142493264755E-2</v>
      </c>
      <c r="AB201" s="9"/>
      <c r="AC201" s="9">
        <f>AC129*Traffic!AC1478*12/10^7*$C201</f>
        <v>9.6286690585194762E-2</v>
      </c>
      <c r="AD201" s="9">
        <f>AD129*Traffic!AD1478*12/10^7*$C201</f>
        <v>1.3324188295981617E-2</v>
      </c>
      <c r="AE201" s="9">
        <f>AE129*Traffic!AE1478*12/10^7*$C201</f>
        <v>3.1162373434904987E-2</v>
      </c>
      <c r="AF201" s="9">
        <f>AF129*Traffic!AF1478*12/10^7*$C201</f>
        <v>2.6263069036192736E-2</v>
      </c>
      <c r="AG201" s="9">
        <f>AG129*Traffic!AG1478*12/10^7*$C201</f>
        <v>9.3962432086953623E-2</v>
      </c>
      <c r="AH201" s="9">
        <f>AH129*Traffic!AH1478*12/10^7*$C201</f>
        <v>1.582859507190075E-2</v>
      </c>
      <c r="AI201" s="9">
        <f>AI129*Traffic!AI1478*12/10^7*$C201</f>
        <v>2.024166398697046E-2</v>
      </c>
      <c r="AJ201" s="9"/>
    </row>
    <row r="202" spans="2:36" x14ac:dyDescent="0.3">
      <c r="B202" s="85">
        <f t="shared" si="5"/>
        <v>46843</v>
      </c>
      <c r="C202" s="3">
        <f>IF(B202&lt;Inputs!$E$13,0,1)</f>
        <v>1</v>
      </c>
      <c r="D202" s="1"/>
      <c r="E202" s="9">
        <f>E130*Traffic!E1479*365/10^7*$C202</f>
        <v>0.21549297770211343</v>
      </c>
      <c r="F202" s="9">
        <f>F130*Traffic!F1479*365/10^7*$C202</f>
        <v>0.25401570461955886</v>
      </c>
      <c r="G202" s="9">
        <f>G130*Traffic!G1479*365/10^7*$C202</f>
        <v>0.56512122643899954</v>
      </c>
      <c r="H202" s="9">
        <f>H130*Traffic!H1479*365/10^7*$C202</f>
        <v>0.52195728840712696</v>
      </c>
      <c r="I202" s="9">
        <f>I130*Traffic!I1479*365/10^7*$C202</f>
        <v>1.2124026667968593</v>
      </c>
      <c r="J202" s="9">
        <f>J130*Traffic!J1479*365/10^7*$C202</f>
        <v>1.7510466088715215</v>
      </c>
      <c r="K202" s="9">
        <f>K130*Traffic!K1479*365/10^7*$C202</f>
        <v>0.2010507913816946</v>
      </c>
      <c r="L202" s="9"/>
      <c r="M202" s="9">
        <f>M130*Traffic!M1479*12/10^7*$C202</f>
        <v>1.407894107049032E-2</v>
      </c>
      <c r="N202" s="9">
        <f>N130*Traffic!N1479*12/10^7*$C202</f>
        <v>0</v>
      </c>
      <c r="O202" s="9">
        <f>O130*Traffic!O1479*12/10^7*$C202</f>
        <v>0</v>
      </c>
      <c r="P202" s="9">
        <f>P130*Traffic!P1479*12/10^7*$C202</f>
        <v>0</v>
      </c>
      <c r="Q202" s="9">
        <f>Q130*Traffic!Q1479*12/10^7*$C202</f>
        <v>0</v>
      </c>
      <c r="R202" s="9">
        <f>R130*Traffic!R1479*12/10^7*$C202</f>
        <v>0</v>
      </c>
      <c r="S202" s="9">
        <f>S130*Traffic!S1479*12/10^7*$C202</f>
        <v>0</v>
      </c>
      <c r="T202" s="9"/>
      <c r="U202" s="9">
        <f>U130*Traffic!U1479*365/10^7*$C202</f>
        <v>0.31871473015699364</v>
      </c>
      <c r="V202" s="9">
        <f>V130*Traffic!V1479*365/10^7*$C202</f>
        <v>0.10265787428375746</v>
      </c>
      <c r="W202" s="9">
        <f>W130*Traffic!W1479*365/10^7*$C202</f>
        <v>0.22898990482528969</v>
      </c>
      <c r="X202" s="9">
        <f>X130*Traffic!X1479*365/10^7*$C202</f>
        <v>8.570018486296517E-2</v>
      </c>
      <c r="Y202" s="9">
        <f>Y130*Traffic!Y1479*365/10^7*$C202</f>
        <v>0.16087368766643573</v>
      </c>
      <c r="Z202" s="9">
        <f>Z130*Traffic!Z1479*365/10^7*$C202</f>
        <v>0.22046866723764996</v>
      </c>
      <c r="AA202" s="9">
        <f>AA130*Traffic!AA1479*365/10^7*$C202</f>
        <v>2.251501054318495E-2</v>
      </c>
      <c r="AB202" s="9"/>
      <c r="AC202" s="9">
        <f>AC130*Traffic!AC1479*12/10^7*$C202</f>
        <v>0.10091520869402693</v>
      </c>
      <c r="AD202" s="9">
        <f>AD130*Traffic!AD1479*12/10^7*$C202</f>
        <v>1.397593907573497E-2</v>
      </c>
      <c r="AE202" s="9">
        <f>AE130*Traffic!AE1479*12/10^7*$C202</f>
        <v>3.2686676509433715E-2</v>
      </c>
      <c r="AF202" s="9">
        <f>AF130*Traffic!AF1479*12/10^7*$C202</f>
        <v>2.7556792087333325E-2</v>
      </c>
      <c r="AG202" s="9">
        <f>AG130*Traffic!AG1479*12/10^7*$C202</f>
        <v>9.8591036770001195E-2</v>
      </c>
      <c r="AH202" s="9">
        <f>AH130*Traffic!AH1479*12/10^7*$C202</f>
        <v>1.6606524219529597E-2</v>
      </c>
      <c r="AI202" s="9">
        <f>AI130*Traffic!AI1479*12/10^7*$C202</f>
        <v>2.1236482563126154E-2</v>
      </c>
      <c r="AJ202" s="9"/>
    </row>
    <row r="203" spans="2:36" x14ac:dyDescent="0.3">
      <c r="B203" s="85">
        <f t="shared" si="5"/>
        <v>47208</v>
      </c>
      <c r="C203" s="3">
        <f>IF(B203&lt;Inputs!$E$13,0,1)</f>
        <v>1</v>
      </c>
      <c r="D203" s="1"/>
      <c r="E203" s="9">
        <f>E131*Traffic!E1480*365/10^7*$C203</f>
        <v>0.22195776703317691</v>
      </c>
      <c r="F203" s="9">
        <f>F131*Traffic!F1480*365/10^7*$C203</f>
        <v>0.27471798454605284</v>
      </c>
      <c r="G203" s="9">
        <f>G131*Traffic!G1480*365/10^7*$C203</f>
        <v>0.61117860639377786</v>
      </c>
      <c r="H203" s="9">
        <f>H131*Traffic!H1480*365/10^7*$C203</f>
        <v>0.5504163881798011</v>
      </c>
      <c r="I203" s="9">
        <f>I131*Traffic!I1480*365/10^7*$C203</f>
        <v>1.27850747886745</v>
      </c>
      <c r="J203" s="9">
        <f>J131*Traffic!J1480*365/10^7*$C203</f>
        <v>1.8326679749947266</v>
      </c>
      <c r="K203" s="9">
        <f>K131*Traffic!K1480*365/10^7*$C203</f>
        <v>0.21042235246384133</v>
      </c>
      <c r="L203" s="9"/>
      <c r="M203" s="9">
        <f>M131*Traffic!M1480*12/10^7*$C203</f>
        <v>1.450130930260503E-2</v>
      </c>
      <c r="N203" s="9">
        <f>N131*Traffic!N1480*12/10^7*$C203</f>
        <v>0</v>
      </c>
      <c r="O203" s="9">
        <f>O131*Traffic!O1480*12/10^7*$C203</f>
        <v>0</v>
      </c>
      <c r="P203" s="9">
        <f>P131*Traffic!P1480*12/10^7*$C203</f>
        <v>0</v>
      </c>
      <c r="Q203" s="9">
        <f>Q131*Traffic!Q1480*12/10^7*$C203</f>
        <v>0</v>
      </c>
      <c r="R203" s="9">
        <f>R131*Traffic!R1480*12/10^7*$C203</f>
        <v>0</v>
      </c>
      <c r="S203" s="9">
        <f>S131*Traffic!S1480*12/10^7*$C203</f>
        <v>0</v>
      </c>
      <c r="T203" s="9"/>
      <c r="U203" s="9">
        <f>U131*Traffic!U1480*365/10^7*$C203</f>
        <v>0.34468998066478868</v>
      </c>
      <c r="V203" s="9">
        <f>V131*Traffic!V1480*365/10^7*$C203</f>
        <v>0.10926219752934585</v>
      </c>
      <c r="W203" s="9">
        <f>W131*Traffic!W1480*365/10^7*$C203</f>
        <v>0.24372158870238336</v>
      </c>
      <c r="X203" s="9">
        <f>X131*Traffic!X1480*365/10^7*$C203</f>
        <v>8.967232041534387E-2</v>
      </c>
      <c r="Y203" s="9">
        <f>Y131*Traffic!Y1480*365/10^7*$C203</f>
        <v>0.16833005541224511</v>
      </c>
      <c r="Z203" s="9">
        <f>Z131*Traffic!Z1480*365/10^7*$C203</f>
        <v>0.231966226765635</v>
      </c>
      <c r="AA203" s="9">
        <f>AA131*Traffic!AA1480*365/10^7*$C203</f>
        <v>2.368918044785643E-2</v>
      </c>
      <c r="AB203" s="9"/>
      <c r="AC203" s="9">
        <f>AC131*Traffic!AC1480*12/10^7*$C203</f>
        <v>0.1059907962840073</v>
      </c>
      <c r="AD203" s="9">
        <f>AD131*Traffic!AD1480*12/10^7*$C203</f>
        <v>1.465480313280715E-2</v>
      </c>
      <c r="AE203" s="9">
        <f>AE131*Traffic!AE1480*12/10^7*$C203</f>
        <v>3.4274391632342777E-2</v>
      </c>
      <c r="AF203" s="9">
        <f>AF131*Traffic!AF1480*12/10^7*$C203</f>
        <v>2.89271541902557E-2</v>
      </c>
      <c r="AG203" s="9">
        <f>AG131*Traffic!AG1480*12/10^7*$C203</f>
        <v>0.10349383605263392</v>
      </c>
      <c r="AH203" s="9">
        <f>AH131*Traffic!AH1480*12/10^7*$C203</f>
        <v>1.7426064657931936E-2</v>
      </c>
      <c r="AI203" s="9">
        <f>AI131*Traffic!AI1480*12/10^7*$C203</f>
        <v>2.2284513806740663E-2</v>
      </c>
      <c r="AJ203" s="9"/>
    </row>
    <row r="204" spans="2:36" x14ac:dyDescent="0.3">
      <c r="B204" s="85">
        <f t="shared" si="5"/>
        <v>47573</v>
      </c>
      <c r="C204" s="3">
        <f>IF(B204&lt;Inputs!$E$13,0,1)</f>
        <v>1</v>
      </c>
      <c r="D204" s="1"/>
      <c r="E204" s="9">
        <f>E132*Traffic!E1481*365/10^7*$C204</f>
        <v>0.22861650004417225</v>
      </c>
      <c r="F204" s="9">
        <f>F132*Traffic!F1481*365/10^7*$C204</f>
        <v>0.28295952408243452</v>
      </c>
      <c r="G204" s="9">
        <f>G132*Traffic!G1481*365/10^7*$C204</f>
        <v>0.62951396458559139</v>
      </c>
      <c r="H204" s="9">
        <f>H132*Traffic!H1481*365/10^7*$C204</f>
        <v>0.56692887982519524</v>
      </c>
      <c r="I204" s="9">
        <f>I132*Traffic!I1481*365/10^7*$C204</f>
        <v>1.3168627032334739</v>
      </c>
      <c r="J204" s="9">
        <f>J132*Traffic!J1481*365/10^7*$C204</f>
        <v>1.917610681137339</v>
      </c>
      <c r="K204" s="9">
        <f>K132*Traffic!K1481*365/10^7*$C204</f>
        <v>0.22017526149867331</v>
      </c>
      <c r="L204" s="9"/>
      <c r="M204" s="9">
        <f>M132*Traffic!M1481*12/10^7*$C204</f>
        <v>1.6085298472581888E-2</v>
      </c>
      <c r="N204" s="9">
        <f>N132*Traffic!N1481*12/10^7*$C204</f>
        <v>0</v>
      </c>
      <c r="O204" s="9">
        <f>O132*Traffic!O1481*12/10^7*$C204</f>
        <v>0</v>
      </c>
      <c r="P204" s="9">
        <f>P132*Traffic!P1481*12/10^7*$C204</f>
        <v>0</v>
      </c>
      <c r="Q204" s="9">
        <f>Q132*Traffic!Q1481*12/10^7*$C204</f>
        <v>0</v>
      </c>
      <c r="R204" s="9">
        <f>R132*Traffic!R1481*12/10^7*$C204</f>
        <v>0</v>
      </c>
      <c r="S204" s="9">
        <f>S132*Traffic!S1481*12/10^7*$C204</f>
        <v>0</v>
      </c>
      <c r="T204" s="9"/>
      <c r="U204" s="9">
        <f>U132*Traffic!U1481*365/10^7*$C204</f>
        <v>0.35503068008473232</v>
      </c>
      <c r="V204" s="9">
        <f>V132*Traffic!V1481*365/10^7*$C204</f>
        <v>0.1161703880828142</v>
      </c>
      <c r="W204" s="9">
        <f>W132*Traffic!W1481*365/10^7*$C204</f>
        <v>0.25913108269775981</v>
      </c>
      <c r="X204" s="9">
        <f>X132*Traffic!X1481*365/10^7*$C204</f>
        <v>9.3805653934488642E-2</v>
      </c>
      <c r="Y204" s="9">
        <f>Y132*Traffic!Y1481*365/10^7*$C204</f>
        <v>0.17608901890390333</v>
      </c>
      <c r="Z204" s="9">
        <f>Z132*Traffic!Z1481*365/10^7*$C204</f>
        <v>0.2439552180647851</v>
      </c>
      <c r="AA204" s="9">
        <f>AA132*Traffic!AA1481*365/10^7*$C204</f>
        <v>2.4913537037319331E-2</v>
      </c>
      <c r="AB204" s="9"/>
      <c r="AC204" s="9">
        <f>AC132*Traffic!AC1481*12/10^7*$C204</f>
        <v>0.11128009544156189</v>
      </c>
      <c r="AD204" s="9">
        <f>AD132*Traffic!AD1481*12/10^7*$C204</f>
        <v>1.53861273664395E-2</v>
      </c>
      <c r="AE204" s="9">
        <f>AE132*Traffic!AE1481*12/10^7*$C204</f>
        <v>3.5984799678536489E-2</v>
      </c>
      <c r="AF204" s="9">
        <f>AF132*Traffic!AF1481*12/10^7*$C204</f>
        <v>3.0331604902703514E-2</v>
      </c>
      <c r="AG204" s="9">
        <f>AG132*Traffic!AG1481*12/10^7*$C204</f>
        <v>0.10851859551642665</v>
      </c>
      <c r="AH204" s="9">
        <f>AH132*Traffic!AH1481*12/10^7*$C204</f>
        <v>1.8279831650840829E-2</v>
      </c>
      <c r="AI204" s="9">
        <f>AI132*Traffic!AI1481*12/10^7*$C204</f>
        <v>2.3376314090665228E-2</v>
      </c>
      <c r="AJ204" s="9"/>
    </row>
    <row r="205" spans="2:36" x14ac:dyDescent="0.3">
      <c r="B205" s="85">
        <f t="shared" si="5"/>
        <v>47938</v>
      </c>
      <c r="C205" s="3">
        <f>IF(B205&lt;Inputs!$E$13,0,1)</f>
        <v>1</v>
      </c>
      <c r="D205" s="1"/>
      <c r="E205" s="9">
        <f>E133*Traffic!E1482*365/10^7*$C205</f>
        <v>0.2354749950454974</v>
      </c>
      <c r="F205" s="9">
        <f>F133*Traffic!F1482*365/10^7*$C205</f>
        <v>0.29144830980490755</v>
      </c>
      <c r="G205" s="9">
        <f>G133*Traffic!G1482*365/10^7*$C205</f>
        <v>0.64839938352315918</v>
      </c>
      <c r="H205" s="9">
        <f>H133*Traffic!H1482*365/10^7*$C205</f>
        <v>0.59751667055064772</v>
      </c>
      <c r="I205" s="9">
        <f>I133*Traffic!I1482*365/10^7*$C205</f>
        <v>1.387912039780024</v>
      </c>
      <c r="J205" s="9">
        <f>J133*Traffic!J1482*365/10^7*$C205</f>
        <v>2.0368620953705676</v>
      </c>
      <c r="K205" s="9">
        <f>K133*Traffic!K1482*365/10^7*$C205</f>
        <v>0.2338674105731221</v>
      </c>
      <c r="L205" s="9"/>
      <c r="M205" s="9">
        <f>M133*Traffic!M1482*12/10^7*$C205</f>
        <v>1.6567857426759341E-2</v>
      </c>
      <c r="N205" s="9">
        <f>N133*Traffic!N1482*12/10^7*$C205</f>
        <v>0</v>
      </c>
      <c r="O205" s="9">
        <f>O133*Traffic!O1482*12/10^7*$C205</f>
        <v>0</v>
      </c>
      <c r="P205" s="9">
        <f>P133*Traffic!P1482*12/10^7*$C205</f>
        <v>0</v>
      </c>
      <c r="Q205" s="9">
        <f>Q133*Traffic!Q1482*12/10^7*$C205</f>
        <v>0</v>
      </c>
      <c r="R205" s="9">
        <f>R133*Traffic!R1482*12/10^7*$C205</f>
        <v>0</v>
      </c>
      <c r="S205" s="9">
        <f>S133*Traffic!S1482*12/10^7*$C205</f>
        <v>0</v>
      </c>
      <c r="T205" s="9"/>
      <c r="U205" s="9">
        <f>U133*Traffic!U1482*365/10^7*$C205</f>
        <v>0.36568160048727416</v>
      </c>
      <c r="V205" s="9">
        <f>V133*Traffic!V1482*365/10^7*$C205</f>
        <v>0.11965549972529861</v>
      </c>
      <c r="W205" s="9">
        <f>W133*Traffic!W1482*365/10^7*$C205</f>
        <v>0.26690501517869258</v>
      </c>
      <c r="X205" s="9">
        <f>X133*Traffic!X1482*365/10^7*$C205</f>
        <v>9.8106282376408296E-2</v>
      </c>
      <c r="Y205" s="9">
        <f>Y133*Traffic!Y1482*365/10^7*$C205</f>
        <v>0.1841620231551899</v>
      </c>
      <c r="Z205" s="9">
        <f>Z133*Traffic!Z1482*365/10^7*$C205</f>
        <v>0.25386432692226202</v>
      </c>
      <c r="AA205" s="9">
        <f>AA133*Traffic!AA1482*365/10^7*$C205</f>
        <v>2.5925488954092912E-2</v>
      </c>
      <c r="AB205" s="9"/>
      <c r="AC205" s="9">
        <f>AC133*Traffic!AC1482*12/10^7*$C205</f>
        <v>0.11679136083191412</v>
      </c>
      <c r="AD205" s="9">
        <f>AD133*Traffic!AD1482*12/10^7*$C205</f>
        <v>1.6123105852617142E-2</v>
      </c>
      <c r="AE205" s="9">
        <f>AE133*Traffic!AE1482*12/10^7*$C205</f>
        <v>3.7708431789521046E-2</v>
      </c>
      <c r="AF205" s="9">
        <f>AF133*Traffic!AF1482*12/10^7*$C205</f>
        <v>3.1842352146895868E-2</v>
      </c>
      <c r="AG205" s="9">
        <f>AG133*Traffic!AG1482*12/10^7*$C205</f>
        <v>0.11392365633157175</v>
      </c>
      <c r="AH205" s="9">
        <f>AH133*Traffic!AH1482*12/10^7*$C205</f>
        <v>1.9178881622411159E-2</v>
      </c>
      <c r="AI205" s="9">
        <f>AI133*Traffic!AI1482*12/10^7*$C205</f>
        <v>2.4526022409651019E-2</v>
      </c>
      <c r="AJ205" s="9"/>
    </row>
    <row r="206" spans="2:36" x14ac:dyDescent="0.3">
      <c r="B206" s="85">
        <f t="shared" si="5"/>
        <v>48304</v>
      </c>
      <c r="C206" s="3">
        <f>IF(B206&lt;Inputs!$E$13,0,1)</f>
        <v>1</v>
      </c>
      <c r="D206" s="1"/>
      <c r="E206" s="9">
        <f>E134*Traffic!E1483*365/10^7*$C206</f>
        <v>0.25986347667520965</v>
      </c>
      <c r="F206" s="9">
        <f>F134*Traffic!F1483*365/10^7*$C206</f>
        <v>0.31448660477043827</v>
      </c>
      <c r="G206" s="9">
        <f>G134*Traffic!G1483*365/10^7*$C206</f>
        <v>0.69965381098260881</v>
      </c>
      <c r="H206" s="9">
        <f>H134*Traffic!H1483*365/10^7*$C206</f>
        <v>0.6294294927277847</v>
      </c>
      <c r="I206" s="9">
        <f>I134*Traffic!I1483*365/10^7*$C206</f>
        <v>1.4620391600864573</v>
      </c>
      <c r="J206" s="9">
        <f>J134*Traffic!J1483*365/10^7*$C206</f>
        <v>2.1297553515382246</v>
      </c>
      <c r="K206" s="9">
        <f>K134*Traffic!K1483*365/10^7*$C206</f>
        <v>0.24453318187350231</v>
      </c>
      <c r="L206" s="9"/>
      <c r="M206" s="9">
        <f>M134*Traffic!M1483*12/10^7*$C206</f>
        <v>1.8283814088816564E-2</v>
      </c>
      <c r="N206" s="9">
        <f>N134*Traffic!N1483*12/10^7*$C206</f>
        <v>0</v>
      </c>
      <c r="O206" s="9">
        <f>O134*Traffic!O1483*12/10^7*$C206</f>
        <v>0</v>
      </c>
      <c r="P206" s="9">
        <f>P134*Traffic!P1483*12/10^7*$C206</f>
        <v>0</v>
      </c>
      <c r="Q206" s="9">
        <f>Q134*Traffic!Q1483*12/10^7*$C206</f>
        <v>0</v>
      </c>
      <c r="R206" s="9">
        <f>R134*Traffic!R1483*12/10^7*$C206</f>
        <v>0</v>
      </c>
      <c r="S206" s="9">
        <f>S134*Traffic!S1483*12/10^7*$C206</f>
        <v>0</v>
      </c>
      <c r="T206" s="9"/>
      <c r="U206" s="9">
        <f>U134*Traffic!U1483*365/10^7*$C206</f>
        <v>0.39458786033531595</v>
      </c>
      <c r="V206" s="9">
        <f>V134*Traffic!V1483*365/10^7*$C206</f>
        <v>0.12709657611446565</v>
      </c>
      <c r="W206" s="9">
        <f>W134*Traffic!W1483*365/10^7*$C206</f>
        <v>0.28350317081011756</v>
      </c>
      <c r="X206" s="9">
        <f>X134*Traffic!X1483*365/10^7*$C206</f>
        <v>0.10258052343630206</v>
      </c>
      <c r="Y206" s="9">
        <f>Y134*Traffic!Y1483*365/10^7*$C206</f>
        <v>0.19256092754454032</v>
      </c>
      <c r="Z206" s="9">
        <f>Z134*Traffic!Z1483*365/10^7*$C206</f>
        <v>0.26681658849992851</v>
      </c>
      <c r="AA206" s="9">
        <f>AA134*Traffic!AA1483*365/10^7*$C206</f>
        <v>2.724821798236295E-2</v>
      </c>
      <c r="AB206" s="9"/>
      <c r="AC206" s="9">
        <f>AC134*Traffic!AC1483*12/10^7*$C206</f>
        <v>0.1225331500597901</v>
      </c>
      <c r="AD206" s="9">
        <f>AD134*Traffic!AD1483*12/10^7*$C206</f>
        <v>1.6916242488348374E-2</v>
      </c>
      <c r="AE206" s="9">
        <f>AE134*Traffic!AE1483*12/10^7*$C206</f>
        <v>3.9563405576931034E-2</v>
      </c>
      <c r="AF206" s="9">
        <f>AF134*Traffic!AF1483*12/10^7*$C206</f>
        <v>3.3391692858526341E-2</v>
      </c>
      <c r="AG206" s="9">
        <f>AG134*Traffic!AG1483*12/10^7*$C206</f>
        <v>0.11946679453813508</v>
      </c>
      <c r="AH206" s="9">
        <f>AH134*Traffic!AH1483*12/10^7*$C206</f>
        <v>2.0125455373587366E-2</v>
      </c>
      <c r="AI206" s="9">
        <f>AI134*Traffic!AI1483*12/10^7*$C206</f>
        <v>2.5736504307959752E-2</v>
      </c>
      <c r="AJ206" s="9"/>
    </row>
    <row r="207" spans="2:36" x14ac:dyDescent="0.3">
      <c r="B207" s="85">
        <f t="shared" si="5"/>
        <v>48669</v>
      </c>
      <c r="C207" s="3">
        <f>IF(B207&lt;Inputs!$E$13,0,1)</f>
        <v>1</v>
      </c>
      <c r="D207" s="1"/>
      <c r="E207" s="9">
        <f>E135*Traffic!E1484*365/10^7*$C207</f>
        <v>0.26765938097546604</v>
      </c>
      <c r="F207" s="9">
        <f>F135*Traffic!F1484*365/10^7*$C207</f>
        <v>0.32392120291355148</v>
      </c>
      <c r="G207" s="9">
        <f>G135*Traffic!G1484*365/10^7*$C207</f>
        <v>0.72064342531208714</v>
      </c>
      <c r="H207" s="9">
        <f>H135*Traffic!H1484*365/10^7*$C207</f>
        <v>0.66271931923205407</v>
      </c>
      <c r="I207" s="9">
        <f>I135*Traffic!I1484*365/10^7*$C207</f>
        <v>1.5393647867754741</v>
      </c>
      <c r="J207" s="9">
        <f>J135*Traffic!J1484*365/10^7*$C207</f>
        <v>2.2263890271901086</v>
      </c>
      <c r="K207" s="9">
        <f>K135*Traffic!K1484*365/10^7*$C207</f>
        <v>0.25562841878238957</v>
      </c>
      <c r="L207" s="9"/>
      <c r="M207" s="9">
        <f>M135*Traffic!M1484*12/10^7*$C207</f>
        <v>2.008781707891313E-2</v>
      </c>
      <c r="N207" s="9">
        <f>N135*Traffic!N1484*12/10^7*$C207</f>
        <v>0</v>
      </c>
      <c r="O207" s="9">
        <f>O135*Traffic!O1484*12/10^7*$C207</f>
        <v>0</v>
      </c>
      <c r="P207" s="9">
        <f>P135*Traffic!P1484*12/10^7*$C207</f>
        <v>0</v>
      </c>
      <c r="Q207" s="9">
        <f>Q135*Traffic!Q1484*12/10^7*$C207</f>
        <v>0</v>
      </c>
      <c r="R207" s="9">
        <f>R135*Traffic!R1484*12/10^7*$C207</f>
        <v>0</v>
      </c>
      <c r="S207" s="9">
        <f>S135*Traffic!S1484*12/10^7*$C207</f>
        <v>0</v>
      </c>
      <c r="T207" s="9"/>
      <c r="U207" s="9">
        <f>U135*Traffic!U1484*365/10^7*$C207</f>
        <v>0.40642549614537538</v>
      </c>
      <c r="V207" s="9">
        <f>V135*Traffic!V1484*365/10^7*$C207</f>
        <v>0.13090947339789957</v>
      </c>
      <c r="W207" s="9">
        <f>W135*Traffic!W1484*365/10^7*$C207</f>
        <v>0.29200826593442114</v>
      </c>
      <c r="X207" s="9">
        <f>X135*Traffic!X1484*365/10^7*$C207</f>
        <v>0.10881190747191029</v>
      </c>
      <c r="Y207" s="9">
        <f>Y135*Traffic!Y1484*365/10^7*$C207</f>
        <v>0.2042582853819474</v>
      </c>
      <c r="Z207" s="9">
        <f>Z135*Traffic!Z1484*365/10^7*$C207</f>
        <v>0.2803175078780249</v>
      </c>
      <c r="AA207" s="9">
        <f>AA135*Traffic!AA1484*365/10^7*$C207</f>
        <v>2.8626977812270513E-2</v>
      </c>
      <c r="AB207" s="9"/>
      <c r="AC207" s="9">
        <f>AC135*Traffic!AC1484*12/10^7*$C207</f>
        <v>0.12851433441658988</v>
      </c>
      <c r="AD207" s="9">
        <f>AD135*Traffic!AD1484*12/10^7*$C207</f>
        <v>1.7769017090619229E-2</v>
      </c>
      <c r="AE207" s="9">
        <f>AE135*Traffic!AE1484*12/10^7*$C207</f>
        <v>4.1557859574536386E-2</v>
      </c>
      <c r="AF207" s="9">
        <f>AF135*Traffic!AF1484*12/10^7*$C207</f>
        <v>3.5030831406407448E-2</v>
      </c>
      <c r="AG207" s="9">
        <f>AG135*Traffic!AG1484*12/10^7*$C207</f>
        <v>0.12533120605356526</v>
      </c>
      <c r="AH207" s="9">
        <f>AH135*Traffic!AH1484*12/10^7*$C207</f>
        <v>2.1111562556373958E-2</v>
      </c>
      <c r="AI207" s="9">
        <f>AI135*Traffic!AI1484*12/10^7*$C207</f>
        <v>2.6997541699998313E-2</v>
      </c>
      <c r="AJ207" s="9"/>
    </row>
    <row r="208" spans="2:36" x14ac:dyDescent="0.3">
      <c r="B208" s="85">
        <f t="shared" si="5"/>
        <v>49034</v>
      </c>
      <c r="C208" s="3">
        <f>IF(B208&lt;Inputs!$E$13,0,1)</f>
        <v>1</v>
      </c>
      <c r="D208" s="1"/>
      <c r="E208" s="9">
        <f>E136*Traffic!E1485*365/10^7*$C208</f>
        <v>0.27568916240472996</v>
      </c>
      <c r="F208" s="9">
        <f>F136*Traffic!F1485*365/10^7*$C208</f>
        <v>0.34880424077372885</v>
      </c>
      <c r="G208" s="9">
        <f>G136*Traffic!G1485*365/10^7*$C208</f>
        <v>0.77600194298378822</v>
      </c>
      <c r="H208" s="9">
        <f>H136*Traffic!H1485*365/10^7*$C208</f>
        <v>0.69744004878312493</v>
      </c>
      <c r="I208" s="9">
        <f>I136*Traffic!I1485*365/10^7*$C208</f>
        <v>1.6200141158217549</v>
      </c>
      <c r="J208" s="9">
        <f>J136*Traffic!J1485*365/10^7*$C208</f>
        <v>2.3269039435647207</v>
      </c>
      <c r="K208" s="9">
        <f>K136*Traffic!K1485*365/10^7*$C208</f>
        <v>0.26716929004212403</v>
      </c>
      <c r="L208" s="9"/>
      <c r="M208" s="9">
        <f>M136*Traffic!M1485*12/10^7*$C208</f>
        <v>2.1983604815735556E-2</v>
      </c>
      <c r="N208" s="9">
        <f>N136*Traffic!N1485*12/10^7*$C208</f>
        <v>0</v>
      </c>
      <c r="O208" s="9">
        <f>O136*Traffic!O1485*12/10^7*$C208</f>
        <v>0</v>
      </c>
      <c r="P208" s="9">
        <f>P136*Traffic!P1485*12/10^7*$C208</f>
        <v>0</v>
      </c>
      <c r="Q208" s="9">
        <f>Q136*Traffic!Q1485*12/10^7*$C208</f>
        <v>0</v>
      </c>
      <c r="R208" s="9">
        <f>R136*Traffic!R1485*12/10^7*$C208</f>
        <v>0</v>
      </c>
      <c r="S208" s="9">
        <f>S136*Traffic!S1485*12/10^7*$C208</f>
        <v>0</v>
      </c>
      <c r="T208" s="9"/>
      <c r="U208" s="9">
        <f>U136*Traffic!U1485*365/10^7*$C208</f>
        <v>0.43764636380381577</v>
      </c>
      <c r="V208" s="9">
        <f>V136*Traffic!V1485*365/10^7*$C208</f>
        <v>0.13892271995134675</v>
      </c>
      <c r="W208" s="9">
        <f>W136*Traffic!W1485*365/10^7*$C208</f>
        <v>0.30988271130374023</v>
      </c>
      <c r="X208" s="9">
        <f>X136*Traffic!X1485*365/10^7*$C208</f>
        <v>0.11370055838731495</v>
      </c>
      <c r="Y208" s="9">
        <f>Y136*Traffic!Y1485*365/10^7*$C208</f>
        <v>0.21343510689910739</v>
      </c>
      <c r="Z208" s="9">
        <f>Z136*Traffic!Z1485*365/10^7*$C208</f>
        <v>0.2943883474891571</v>
      </c>
      <c r="AA208" s="9">
        <f>AA136*Traffic!AA1485*365/10^7*$C208</f>
        <v>3.0063939835788415E-2</v>
      </c>
      <c r="AB208" s="9"/>
      <c r="AC208" s="9">
        <f>AC136*Traffic!AC1485*12/10^7*$C208</f>
        <v>0.1347441099997439</v>
      </c>
      <c r="AD208" s="9">
        <f>AD136*Traffic!AD1485*12/10^7*$C208</f>
        <v>1.8630376170213816E-2</v>
      </c>
      <c r="AE208" s="9">
        <f>AE136*Traffic!AE1485*12/10^7*$C208</f>
        <v>4.3572390794270645E-2</v>
      </c>
      <c r="AF208" s="9">
        <f>AF136*Traffic!AF1485*12/10^7*$C208</f>
        <v>3.6764526119388304E-2</v>
      </c>
      <c r="AG208" s="9">
        <f>AG136*Traffic!AG1485*12/10^7*$C208</f>
        <v>0.13153391494122349</v>
      </c>
      <c r="AH208" s="9">
        <f>AH136*Traffic!AH1485*12/10^7*$C208</f>
        <v>2.214936687724358E-2</v>
      </c>
      <c r="AI208" s="9">
        <f>AI136*Traffic!AI1485*12/10^7*$C208</f>
        <v>2.8324689577105922E-2</v>
      </c>
      <c r="AJ208" s="9"/>
    </row>
    <row r="209" spans="2:36" x14ac:dyDescent="0.3">
      <c r="B209" s="85">
        <f t="shared" si="5"/>
        <v>49399</v>
      </c>
      <c r="C209" s="3">
        <f>IF(B209&lt;Inputs!$E$13,0,1)</f>
        <v>1</v>
      </c>
      <c r="D209" s="1"/>
      <c r="E209" s="9">
        <f>E137*Traffic!E1486*365/10^7*$C209</f>
        <v>0.28395983727687185</v>
      </c>
      <c r="F209" s="9">
        <f>F137*Traffic!F1486*365/10^7*$C209</f>
        <v>0.35926836799694079</v>
      </c>
      <c r="G209" s="9">
        <f>G137*Traffic!G1486*365/10^7*$C209</f>
        <v>0.79928200127330207</v>
      </c>
      <c r="H209" s="9">
        <f>H137*Traffic!H1486*365/10^7*$C209</f>
        <v>0.73364757471995079</v>
      </c>
      <c r="I209" s="9">
        <f>I137*Traffic!I1486*365/10^7*$C209</f>
        <v>1.7041169763027135</v>
      </c>
      <c r="J209" s="9">
        <f>J137*Traffic!J1486*365/10^7*$C209</f>
        <v>2.4661809477230148</v>
      </c>
      <c r="K209" s="9">
        <f>K137*Traffic!K1486*365/10^7*$C209</f>
        <v>0.28316072725768882</v>
      </c>
      <c r="L209" s="9"/>
      <c r="M209" s="9">
        <f>M137*Traffic!M1486*12/10^7*$C209</f>
        <v>2.2643112960207625E-2</v>
      </c>
      <c r="N209" s="9">
        <f>N137*Traffic!N1486*12/10^7*$C209</f>
        <v>0</v>
      </c>
      <c r="O209" s="9">
        <f>O137*Traffic!O1486*12/10^7*$C209</f>
        <v>0</v>
      </c>
      <c r="P209" s="9">
        <f>P137*Traffic!P1486*12/10^7*$C209</f>
        <v>0</v>
      </c>
      <c r="Q209" s="9">
        <f>Q137*Traffic!Q1486*12/10^7*$C209</f>
        <v>0</v>
      </c>
      <c r="R209" s="9">
        <f>R137*Traffic!R1486*12/10^7*$C209</f>
        <v>0</v>
      </c>
      <c r="S209" s="9">
        <f>S137*Traffic!S1486*12/10^7*$C209</f>
        <v>0</v>
      </c>
      <c r="T209" s="9"/>
      <c r="U209" s="9">
        <f>U137*Traffic!U1486*365/10^7*$C209</f>
        <v>0.45077575471793024</v>
      </c>
      <c r="V209" s="9">
        <f>V137*Traffic!V1486*365/10^7*$C209</f>
        <v>0.14729894277194272</v>
      </c>
      <c r="W209" s="9">
        <f>W137*Traffic!W1486*365/10^7*$C209</f>
        <v>0.3285668159558775</v>
      </c>
      <c r="X209" s="9">
        <f>X137*Traffic!X1486*365/10^7*$C209</f>
        <v>0.11878459764091917</v>
      </c>
      <c r="Y209" s="9">
        <f>Y137*Traffic!Y1486*365/10^7*$C209</f>
        <v>0.22297870525045321</v>
      </c>
      <c r="Z209" s="9">
        <f>Z137*Traffic!Z1486*365/10^7*$C209</f>
        <v>0.30905115171986713</v>
      </c>
      <c r="AA209" s="9">
        <f>AA137*Traffic!AA1486*365/10^7*$C209</f>
        <v>3.1561355300686336E-2</v>
      </c>
      <c r="AB209" s="9"/>
      <c r="AC209" s="9">
        <f>AC137*Traffic!AC1486*12/10^7*$C209</f>
        <v>0.14153770620655917</v>
      </c>
      <c r="AD209" s="9">
        <f>AD137*Traffic!AD1486*12/10^7*$C209</f>
        <v>1.955560278119273E-2</v>
      </c>
      <c r="AE209" s="9">
        <f>AE137*Traffic!AE1486*12/10^7*$C209</f>
        <v>4.5736294254861289E-2</v>
      </c>
      <c r="AF209" s="9">
        <f>AF137*Traffic!AF1486*12/10^7*$C209</f>
        <v>3.8570714766882258E-2</v>
      </c>
      <c r="AG209" s="9">
        <f>AG137*Traffic!AG1486*12/10^7*$C209</f>
        <v>0.13799598827669307</v>
      </c>
      <c r="AH209" s="9">
        <f>AH137*Traffic!AH1486*12/10^7*$C209</f>
        <v>2.3241401976525258E-2</v>
      </c>
      <c r="AI209" s="9">
        <f>AI137*Traffic!AI1486*12/10^7*$C209</f>
        <v>2.9721187967596575E-2</v>
      </c>
      <c r="AJ209" s="9"/>
    </row>
    <row r="210" spans="2:36" x14ac:dyDescent="0.3">
      <c r="B210" s="85">
        <f t="shared" si="5"/>
        <v>49765</v>
      </c>
      <c r="C210" s="3">
        <f>IF(B210&lt;Inputs!$E$13,0,1)</f>
        <v>1</v>
      </c>
      <c r="D210" s="1"/>
      <c r="E210" s="9">
        <f>E138*Traffic!E1487*365/10^7*$C210</f>
        <v>0.31197720788818983</v>
      </c>
      <c r="F210" s="9">
        <f>F138*Traffic!F1487*365/10^7*$C210</f>
        <v>0.3861353937775816</v>
      </c>
      <c r="G210" s="9">
        <f>G138*Traffic!G1487*365/10^7*$C210</f>
        <v>0.85905439441200104</v>
      </c>
      <c r="H210" s="9">
        <f>H138*Traffic!H1487*365/10^7*$C210</f>
        <v>0.75565700196154961</v>
      </c>
      <c r="I210" s="9">
        <f>I138*Traffic!I1487*365/10^7*$C210</f>
        <v>1.7552404855917949</v>
      </c>
      <c r="J210" s="9">
        <f>J138*Traffic!J1487*365/10^7*$C210</f>
        <v>2.5759433673681524</v>
      </c>
      <c r="K210" s="9">
        <f>K138*Traffic!K1487*365/10^7*$C210</f>
        <v>0.29576337371028455</v>
      </c>
      <c r="L210" s="9"/>
      <c r="M210" s="9">
        <f>M138*Traffic!M1487*12/10^7*$C210</f>
        <v>2.4694312604838203E-2</v>
      </c>
      <c r="N210" s="9">
        <f>N138*Traffic!N1487*12/10^7*$C210</f>
        <v>0</v>
      </c>
      <c r="O210" s="9">
        <f>O138*Traffic!O1487*12/10^7*$C210</f>
        <v>0</v>
      </c>
      <c r="P210" s="9">
        <f>P138*Traffic!P1487*12/10^7*$C210</f>
        <v>0</v>
      </c>
      <c r="Q210" s="9">
        <f>Q138*Traffic!Q1487*12/10^7*$C210</f>
        <v>0</v>
      </c>
      <c r="R210" s="9">
        <f>R138*Traffic!R1487*12/10^7*$C210</f>
        <v>0</v>
      </c>
      <c r="S210" s="9">
        <f>S138*Traffic!S1487*12/10^7*$C210</f>
        <v>0</v>
      </c>
      <c r="T210" s="9"/>
      <c r="U210" s="9">
        <f>U138*Traffic!U1487*365/10^7*$C210</f>
        <v>0.48448594159248837</v>
      </c>
      <c r="V210" s="9">
        <f>V138*Traffic!V1487*365/10^7*$C210</f>
        <v>0.15171791105510102</v>
      </c>
      <c r="W210" s="9">
        <f>W138*Traffic!W1487*365/10^7*$C210</f>
        <v>0.33842382043455377</v>
      </c>
      <c r="X210" s="9">
        <f>X138*Traffic!X1487*365/10^7*$C210</f>
        <v>0.12579456192423538</v>
      </c>
      <c r="Y210" s="9">
        <f>Y138*Traffic!Y1487*365/10^7*$C210</f>
        <v>0.23613758940537433</v>
      </c>
      <c r="Z210" s="9">
        <f>Z138*Traffic!Z1487*365/10^7*$C210</f>
        <v>0.32432877469167937</v>
      </c>
      <c r="AA210" s="9">
        <f>AA138*Traffic!AA1487*365/10^7*$C210</f>
        <v>3.3121558147625928E-2</v>
      </c>
      <c r="AB210" s="9"/>
      <c r="AC210" s="9">
        <f>AC138*Traffic!AC1487*12/10^7*$C210</f>
        <v>0.1483027805874472</v>
      </c>
      <c r="AD210" s="9">
        <f>AD138*Traffic!AD1487*12/10^7*$C210</f>
        <v>2.0519575650277171E-2</v>
      </c>
      <c r="AE210" s="9">
        <f>AE138*Traffic!AE1487*12/10^7*$C210</f>
        <v>4.7990816771372513E-2</v>
      </c>
      <c r="AF210" s="9">
        <f>AF138*Traffic!AF1487*12/10^7*$C210</f>
        <v>4.0480046292404155E-2</v>
      </c>
      <c r="AG210" s="9">
        <f>AG138*Traffic!AG1487*12/10^7*$C210</f>
        <v>0.14482708001053018</v>
      </c>
      <c r="AH210" s="9">
        <f>AH138*Traffic!AH1487*12/10^7*$C210</f>
        <v>2.4379024751574326E-2</v>
      </c>
      <c r="AI210" s="9">
        <f>AI138*Traffic!AI1487*12/10^7*$C210</f>
        <v>3.1175984040897286E-2</v>
      </c>
      <c r="AJ210" s="9"/>
    </row>
    <row r="211" spans="2:36" x14ac:dyDescent="0.3">
      <c r="B211" s="85">
        <f t="shared" si="5"/>
        <v>50130</v>
      </c>
      <c r="C211" s="3">
        <f>IF(B211&lt;Inputs!$E$13,0,1)</f>
        <v>1</v>
      </c>
      <c r="D211" s="1"/>
      <c r="E211" s="9">
        <f>E139*Traffic!E1488*365/10^7*$C211</f>
        <v>0.3213365241248356</v>
      </c>
      <c r="F211" s="9">
        <f>F139*Traffic!F1488*365/10^7*$C211</f>
        <v>0.39771945559090904</v>
      </c>
      <c r="G211" s="9">
        <f>G139*Traffic!G1488*365/10^7*$C211</f>
        <v>0.88482602624436113</v>
      </c>
      <c r="H211" s="9">
        <f>H139*Traffic!H1488*365/10^7*$C211</f>
        <v>0.79454185185415405</v>
      </c>
      <c r="I211" s="9">
        <f>I139*Traffic!I1488*365/10^7*$C211</f>
        <v>1.8455622355795394</v>
      </c>
      <c r="J211" s="9">
        <f>J139*Traffic!J1488*365/10^7*$C211</f>
        <v>2.6900719693390465</v>
      </c>
      <c r="K211" s="9">
        <f>K139*Traffic!K1488*365/10^7*$C211</f>
        <v>0.30886733429550406</v>
      </c>
      <c r="L211" s="9"/>
      <c r="M211" s="9">
        <f>M139*Traffic!M1488*12/10^7*$C211</f>
        <v>2.6848205426482419E-2</v>
      </c>
      <c r="N211" s="9">
        <f>N139*Traffic!N1488*12/10^7*$C211</f>
        <v>0</v>
      </c>
      <c r="O211" s="9">
        <f>O139*Traffic!O1488*12/10^7*$C211</f>
        <v>0</v>
      </c>
      <c r="P211" s="9">
        <f>P139*Traffic!P1488*12/10^7*$C211</f>
        <v>0</v>
      </c>
      <c r="Q211" s="9">
        <f>Q139*Traffic!Q1488*12/10^7*$C211</f>
        <v>0</v>
      </c>
      <c r="R211" s="9">
        <f>R139*Traffic!R1488*12/10^7*$C211</f>
        <v>0</v>
      </c>
      <c r="S211" s="9">
        <f>S139*Traffic!S1488*12/10^7*$C211</f>
        <v>0</v>
      </c>
      <c r="T211" s="9"/>
      <c r="U211" s="9">
        <f>U139*Traffic!U1488*365/10^7*$C211</f>
        <v>0.49902051984026313</v>
      </c>
      <c r="V211" s="9">
        <f>V139*Traffic!V1488*365/10^7*$C211</f>
        <v>0.16073428976923271</v>
      </c>
      <c r="W211" s="9">
        <f>W139*Traffic!W1488*365/10^7*$C211</f>
        <v>0.35853586462037873</v>
      </c>
      <c r="X211" s="9">
        <f>X139*Traffic!X1488*365/10^7*$C211</f>
        <v>0.13134330835431807</v>
      </c>
      <c r="Y211" s="9">
        <f>Y139*Traffic!Y1488*365/10^7*$C211</f>
        <v>0.24655352143120043</v>
      </c>
      <c r="Z211" s="9">
        <f>Z139*Traffic!Z1488*365/10^7*$C211</f>
        <v>0.34024490900525245</v>
      </c>
      <c r="AA211" s="9">
        <f>AA139*Traffic!AA1488*365/10^7*$C211</f>
        <v>3.474696794561128E-2</v>
      </c>
      <c r="AB211" s="9"/>
      <c r="AC211" s="9">
        <f>AC139*Traffic!AC1488*12/10^7*$C211</f>
        <v>0.15567068943191906</v>
      </c>
      <c r="AD211" s="9">
        <f>AD139*Traffic!AD1488*12/10^7*$C211</f>
        <v>2.1523786849003607E-2</v>
      </c>
      <c r="AE211" s="9">
        <f>AE139*Traffic!AE1488*12/10^7*$C211</f>
        <v>5.0339447974045083E-2</v>
      </c>
      <c r="AF211" s="9">
        <f>AF139*Traffic!AF1488*12/10^7*$C211</f>
        <v>4.2469224066167162E-2</v>
      </c>
      <c r="AG211" s="9">
        <f>AG139*Traffic!AG1488*12/10^7*$C211</f>
        <v>0.15194384085894858</v>
      </c>
      <c r="AH211" s="9">
        <f>AH139*Traffic!AH1488*12/10^7*$C211</f>
        <v>2.5587248766589833E-2</v>
      </c>
      <c r="AI211" s="9">
        <f>AI139*Traffic!AI1488*12/10^7*$C211</f>
        <v>3.2721065232363712E-2</v>
      </c>
      <c r="AJ211" s="9"/>
    </row>
    <row r="212" spans="2:36" x14ac:dyDescent="0.3">
      <c r="B212" s="85">
        <f t="shared" si="5"/>
        <v>50495</v>
      </c>
      <c r="C212" s="3">
        <f>IF(B212&lt;Inputs!$E$13,0,1)</f>
        <v>1</v>
      </c>
      <c r="D212" s="1"/>
      <c r="E212" s="9">
        <f>E140*Traffic!E1489*365/10^7*$C212</f>
        <v>0.33097661984858073</v>
      </c>
      <c r="F212" s="9">
        <f>F140*Traffic!F1489*365/10^7*$C212</f>
        <v>0.40965103925863633</v>
      </c>
      <c r="G212" s="9">
        <f>G140*Traffic!G1489*365/10^7*$C212</f>
        <v>0.91137080703169204</v>
      </c>
      <c r="H212" s="9">
        <f>H140*Traffic!H1489*365/10^7*$C212</f>
        <v>0.83507970143854959</v>
      </c>
      <c r="I212" s="9">
        <f>I140*Traffic!I1489*365/10^7*$C212</f>
        <v>1.9397235741295167</v>
      </c>
      <c r="J212" s="9">
        <f>J140*Traffic!J1489*365/10^7*$C212</f>
        <v>2.8466857483759087</v>
      </c>
      <c r="K212" s="9">
        <f>K140*Traffic!K1489*365/10^7*$C212</f>
        <v>0.32684933663462595</v>
      </c>
      <c r="L212" s="9"/>
      <c r="M212" s="9">
        <f>M140*Traffic!M1489*12/10^7*$C212</f>
        <v>2.9109106936080952E-2</v>
      </c>
      <c r="N212" s="9">
        <f>N140*Traffic!N1489*12/10^7*$C212</f>
        <v>0</v>
      </c>
      <c r="O212" s="9">
        <f>O140*Traffic!O1489*12/10^7*$C212</f>
        <v>0</v>
      </c>
      <c r="P212" s="9">
        <f>P140*Traffic!P1489*12/10^7*$C212</f>
        <v>0</v>
      </c>
      <c r="Q212" s="9">
        <f>Q140*Traffic!Q1489*12/10^7*$C212</f>
        <v>0</v>
      </c>
      <c r="R212" s="9">
        <f>R140*Traffic!R1489*12/10^7*$C212</f>
        <v>0</v>
      </c>
      <c r="S212" s="9">
        <f>S140*Traffic!S1489*12/10^7*$C212</f>
        <v>0</v>
      </c>
      <c r="T212" s="9"/>
      <c r="U212" s="9">
        <f>U140*Traffic!U1489*365/10^7*$C212</f>
        <v>0.51399113543547092</v>
      </c>
      <c r="V212" s="9">
        <f>V140*Traffic!V1489*365/10^7*$C212</f>
        <v>0.17015510508626275</v>
      </c>
      <c r="W212" s="9">
        <f>W140*Traffic!W1489*365/10^7*$C212</f>
        <v>0.37955005001896203</v>
      </c>
      <c r="X212" s="9">
        <f>X140*Traffic!X1489*365/10^7*$C212</f>
        <v>0.1371117644644739</v>
      </c>
      <c r="Y212" s="9">
        <f>Y140*Traffic!Y1489*365/10^7*$C212</f>
        <v>0.25738188554811126</v>
      </c>
      <c r="Z212" s="9">
        <f>Z140*Traffic!Z1489*365/10^7*$C212</f>
        <v>0.35682411548041759</v>
      </c>
      <c r="AA212" s="9">
        <f>AA140*Traffic!AA1489*365/10^7*$C212</f>
        <v>3.6440092929142874E-2</v>
      </c>
      <c r="AB212" s="9"/>
      <c r="AC212" s="9">
        <f>AC140*Traffic!AC1489*12/10^7*$C212</f>
        <v>0.16334720030453062</v>
      </c>
      <c r="AD212" s="9">
        <f>AD140*Traffic!AD1489*12/10^7*$C212</f>
        <v>2.2569783101568378E-2</v>
      </c>
      <c r="AE212" s="9">
        <f>AE140*Traffic!AE1489*12/10^7*$C212</f>
        <v>5.2785805313783733E-2</v>
      </c>
      <c r="AF212" s="9">
        <f>AF140*Traffic!AF1489*12/10^7*$C212</f>
        <v>4.4541320464692793E-2</v>
      </c>
      <c r="AG212" s="9">
        <f>AG140*Traffic!AG1489*12/10^7*$C212</f>
        <v>0.15935726298626252</v>
      </c>
      <c r="AH212" s="9">
        <f>AH140*Traffic!AH1489*12/10^7*$C212</f>
        <v>2.6846025100229844E-2</v>
      </c>
      <c r="AI212" s="9">
        <f>AI140*Traffic!AI1489*12/10^7*$C212</f>
        <v>3.4330792909681322E-2</v>
      </c>
      <c r="AJ212" s="9"/>
    </row>
    <row r="213" spans="2:36" x14ac:dyDescent="0.3">
      <c r="B213" s="85">
        <f t="shared" si="5"/>
        <v>50860</v>
      </c>
      <c r="C213" s="3">
        <f>IF(B213&lt;Inputs!$E$13,0,1)</f>
        <v>1</v>
      </c>
      <c r="D213" s="1"/>
      <c r="E213" s="9">
        <f>E141*Traffic!E1490*365/10^7*$C213</f>
        <v>0.3622125383467904</v>
      </c>
      <c r="F213" s="9">
        <f>F141*Traffic!F1490*365/10^7*$C213</f>
        <v>0.43952142753791201</v>
      </c>
      <c r="G213" s="9">
        <f>G141*Traffic!G1490*365/10^7*$C213</f>
        <v>0.97782492837775259</v>
      </c>
      <c r="H213" s="9">
        <f>H141*Traffic!H1490*365/10^7*$C213</f>
        <v>0.87733473433134013</v>
      </c>
      <c r="I213" s="9">
        <f>I141*Traffic!I1490*365/10^7*$C213</f>
        <v>2.0378735869804698</v>
      </c>
      <c r="J213" s="9">
        <f>J141*Traffic!J1490*365/10^7*$C213</f>
        <v>2.9711808051048814</v>
      </c>
      <c r="K213" s="9">
        <f>K141*Traffic!K1490*365/10^7*$C213</f>
        <v>0.34114354762344684</v>
      </c>
      <c r="L213" s="9"/>
      <c r="M213" s="9">
        <f>M141*Traffic!M1490*12/10^7*$C213</f>
        <v>3.1481499151371543E-2</v>
      </c>
      <c r="N213" s="9">
        <f>N141*Traffic!N1490*12/10^7*$C213</f>
        <v>0</v>
      </c>
      <c r="O213" s="9">
        <f>O141*Traffic!O1490*12/10^7*$C213</f>
        <v>0</v>
      </c>
      <c r="P213" s="9">
        <f>P141*Traffic!P1490*12/10^7*$C213</f>
        <v>0</v>
      </c>
      <c r="Q213" s="9">
        <f>Q141*Traffic!Q1490*12/10^7*$C213</f>
        <v>0</v>
      </c>
      <c r="R213" s="9">
        <f>R141*Traffic!R1490*12/10^7*$C213</f>
        <v>0</v>
      </c>
      <c r="S213" s="9">
        <f>S141*Traffic!S1490*12/10^7*$C213</f>
        <v>0</v>
      </c>
      <c r="T213" s="9"/>
      <c r="U213" s="9">
        <f>U141*Traffic!U1490*365/10^7*$C213</f>
        <v>0.55146965572764084</v>
      </c>
      <c r="V213" s="9">
        <f>V141*Traffic!V1490*365/10^7*$C213</f>
        <v>0.17525975823885068</v>
      </c>
      <c r="W213" s="9">
        <f>W141*Traffic!W1490*365/10^7*$C213</f>
        <v>0.39093655151953083</v>
      </c>
      <c r="X213" s="9">
        <f>X141*Traffic!X1490*365/10^7*$C213</f>
        <v>0.14499112052903237</v>
      </c>
      <c r="Y213" s="9">
        <f>Y141*Traffic!Y1490*365/10^7*$C213</f>
        <v>0.2721727645709428</v>
      </c>
      <c r="Z213" s="9">
        <f>Z141*Traffic!Z1490*365/10^7*$C213</f>
        <v>0.37409185392598782</v>
      </c>
      <c r="AA213" s="9">
        <f>AA141*Traffic!AA1490*365/10^7*$C213</f>
        <v>3.8203533140535331E-2</v>
      </c>
      <c r="AB213" s="9"/>
      <c r="AC213" s="9">
        <f>AC141*Traffic!AC1490*12/10^7*$C213</f>
        <v>0.17134419820901006</v>
      </c>
      <c r="AD213" s="9">
        <f>AD141*Traffic!AD1490*12/10^7*$C213</f>
        <v>2.3690882423161978E-2</v>
      </c>
      <c r="AE213" s="9">
        <f>AE141*Traffic!AE1490*12/10^7*$C213</f>
        <v>5.5407812369001823E-2</v>
      </c>
      <c r="AF213" s="9">
        <f>AF141*Traffic!AF1490*12/10^7*$C213</f>
        <v>4.672996331831622E-2</v>
      </c>
      <c r="AG213" s="9">
        <f>AG141*Traffic!AG1490*12/10^7*$C213</f>
        <v>0.16718765802550126</v>
      </c>
      <c r="AH213" s="9">
        <f>AH141*Traffic!AH1490*12/10^7*$C213</f>
        <v>2.815729948999831E-2</v>
      </c>
      <c r="AI213" s="9">
        <f>AI141*Traffic!AI1490*12/10^7*$C213</f>
        <v>3.6007655288928853E-2</v>
      </c>
      <c r="AJ213" s="9"/>
    </row>
    <row r="214" spans="2:36" x14ac:dyDescent="0.3">
      <c r="B214" s="85">
        <f t="shared" si="5"/>
        <v>51226</v>
      </c>
      <c r="C214" s="3">
        <f>IF(B214&lt;Inputs!$E$13,0,1)</f>
        <v>1</v>
      </c>
      <c r="D214" s="1"/>
      <c r="E214" s="9">
        <f>E142*Traffic!E1491*365/10^7*$C214</f>
        <v>0.37307891449719427</v>
      </c>
      <c r="F214" s="9">
        <f>F142*Traffic!F1491*365/10^7*$C214</f>
        <v>0.45270707036404934</v>
      </c>
      <c r="G214" s="9">
        <f>G142*Traffic!G1491*365/10^7*$C214</f>
        <v>1.0071596762290853</v>
      </c>
      <c r="H214" s="9">
        <f>H142*Traffic!H1491*365/10^7*$C214</f>
        <v>0.92137349746640385</v>
      </c>
      <c r="I214" s="9">
        <f>I142*Traffic!I1491*365/10^7*$C214</f>
        <v>2.1401668493857646</v>
      </c>
      <c r="J214" s="9">
        <f>J142*Traffic!J1491*365/10^7*$C214</f>
        <v>3.1005835480640553</v>
      </c>
      <c r="K214" s="9">
        <f>K142*Traffic!K1491*365/10^7*$C214</f>
        <v>0.35600124686862594</v>
      </c>
      <c r="L214" s="9"/>
      <c r="M214" s="9">
        <f>M142*Traffic!M1491*12/10^7*$C214</f>
        <v>3.3970036703337092E-2</v>
      </c>
      <c r="N214" s="9">
        <f>N142*Traffic!N1491*12/10^7*$C214</f>
        <v>0</v>
      </c>
      <c r="O214" s="9">
        <f>O142*Traffic!O1491*12/10^7*$C214</f>
        <v>0</v>
      </c>
      <c r="P214" s="9">
        <f>P142*Traffic!P1491*12/10^7*$C214</f>
        <v>0</v>
      </c>
      <c r="Q214" s="9">
        <f>Q142*Traffic!Q1491*12/10^7*$C214</f>
        <v>0</v>
      </c>
      <c r="R214" s="9">
        <f>R142*Traffic!R1491*12/10^7*$C214</f>
        <v>0</v>
      </c>
      <c r="S214" s="9">
        <f>S142*Traffic!S1491*12/10^7*$C214</f>
        <v>0</v>
      </c>
      <c r="T214" s="9"/>
      <c r="U214" s="9">
        <f>U142*Traffic!U1491*365/10^7*$C214</f>
        <v>0.56801374539947003</v>
      </c>
      <c r="V214" s="9">
        <f>V142*Traffic!V1491*365/10^7*$C214</f>
        <v>0.18539640371536797</v>
      </c>
      <c r="W214" s="9">
        <f>W142*Traffic!W1491*365/10^7*$C214</f>
        <v>0.41354747639120099</v>
      </c>
      <c r="X214" s="9">
        <f>X142*Traffic!X1491*365/10^7*$C214</f>
        <v>0.15128034575717483</v>
      </c>
      <c r="Y214" s="9">
        <f>Y142*Traffic!Y1491*365/10^7*$C214</f>
        <v>0.28397870007311093</v>
      </c>
      <c r="Z214" s="9">
        <f>Z142*Traffic!Z1491*365/10^7*$C214</f>
        <v>0.39207451497435991</v>
      </c>
      <c r="AA214" s="9">
        <f>AA142*Traffic!AA1491*365/10^7*$C214</f>
        <v>4.0039983680975097E-2</v>
      </c>
      <c r="AB214" s="9"/>
      <c r="AC214" s="9">
        <f>AC142*Traffic!AC1491*12/10^7*$C214</f>
        <v>0.17967400350748428</v>
      </c>
      <c r="AD214" s="9">
        <f>AD142*Traffic!AD1491*12/10^7*$C214</f>
        <v>2.4858934899259777E-2</v>
      </c>
      <c r="AE214" s="9">
        <f>AE142*Traffic!AE1491*12/10^7*$C214</f>
        <v>5.8139632622750605E-2</v>
      </c>
      <c r="AF214" s="9">
        <f>AF142*Traffic!AF1491*12/10^7*$C214</f>
        <v>4.904119381677001E-2</v>
      </c>
      <c r="AG214" s="9">
        <f>AG142*Traffic!AG1491*12/10^7*$C214</f>
        <v>0.17545663978269732</v>
      </c>
      <c r="AH214" s="9">
        <f>AH142*Traffic!AH1491*12/10^7*$C214</f>
        <v>2.9548506991092686E-2</v>
      </c>
      <c r="AI214" s="9">
        <f>AI142*Traffic!AI1491*12/10^7*$C214</f>
        <v>3.7786736416810858E-2</v>
      </c>
      <c r="AJ214" s="9"/>
    </row>
    <row r="215" spans="2:36" x14ac:dyDescent="0.3">
      <c r="B215" s="85">
        <f t="shared" si="5"/>
        <v>51591</v>
      </c>
      <c r="C215" s="3">
        <f>IF(B215&lt;Inputs!$E$13,0,1)</f>
        <v>1</v>
      </c>
      <c r="E215" s="9">
        <f>E143*Traffic!E1492*365/10^7*$C215</f>
        <v>0.28605802625219101</v>
      </c>
      <c r="F215" s="9">
        <f>F143*Traffic!F1492*365/10^7*$C215</f>
        <v>0.36099737998062253</v>
      </c>
      <c r="G215" s="9">
        <f>G143*Traffic!G1492*365/10^7*$C215</f>
        <v>0.80312861923816103</v>
      </c>
      <c r="H215" s="9">
        <f>H143*Traffic!H1492*365/10^7*$C215</f>
        <v>0.72004837602630734</v>
      </c>
      <c r="I215" s="9">
        <f>I143*Traffic!I1492*365/10^7*$C215</f>
        <v>1.6725287503526747</v>
      </c>
      <c r="J215" s="9">
        <f>J143*Traffic!J1492*365/10^7*$C215</f>
        <v>2.4391203954687795</v>
      </c>
      <c r="K215" s="9">
        <f>K143*Traffic!K1492*365/10^7*$C215</f>
        <v>0.28005370233991905</v>
      </c>
      <c r="L215" s="9"/>
      <c r="M215" s="9">
        <f>M143*Traffic!M1492*12/10^7*$C215</f>
        <v>2.723043659492632E-2</v>
      </c>
      <c r="N215" s="9">
        <f>N143*Traffic!N1492*12/10^7*$C215</f>
        <v>0</v>
      </c>
      <c r="O215" s="9">
        <f>O143*Traffic!O1492*12/10^7*$C215</f>
        <v>0</v>
      </c>
      <c r="P215" s="9">
        <f>P143*Traffic!P1492*12/10^7*$C215</f>
        <v>0</v>
      </c>
      <c r="Q215" s="9">
        <f>Q143*Traffic!Q1492*12/10^7*$C215</f>
        <v>0</v>
      </c>
      <c r="R215" s="9">
        <f>R143*Traffic!R1492*12/10^7*$C215</f>
        <v>0</v>
      </c>
      <c r="S215" s="9">
        <f>S143*Traffic!S1492*12/10^7*$C215</f>
        <v>0</v>
      </c>
      <c r="T215" s="9"/>
      <c r="U215" s="9">
        <f>U143*Traffic!U1492*365/10^7*$C215</f>
        <v>0.45294515439596439</v>
      </c>
      <c r="V215" s="9">
        <f>V143*Traffic!V1492*365/10^7*$C215</f>
        <v>0.1458934348422293</v>
      </c>
      <c r="W215" s="9">
        <f>W143*Traffic!W1492*365/10^7*$C215</f>
        <v>0.32543167284774482</v>
      </c>
      <c r="X215" s="9">
        <f>X143*Traffic!X1492*365/10^7*$C215</f>
        <v>0.11896831924404665</v>
      </c>
      <c r="Y215" s="9">
        <f>Y143*Traffic!Y1492*365/10^7*$C215</f>
        <v>0.22332358165703706</v>
      </c>
      <c r="Z215" s="9">
        <f>Z143*Traffic!Z1492*365/10^7*$C215</f>
        <v>0.30580604442960374</v>
      </c>
      <c r="AA215" s="9">
        <f>AA143*Traffic!AA1492*365/10^7*$C215</f>
        <v>3.1229953901251703E-2</v>
      </c>
      <c r="AB215" s="9"/>
      <c r="AC215" s="9">
        <f>AC143*Traffic!AC1492*12/10^7*$C215</f>
        <v>0.14048218774541599</v>
      </c>
      <c r="AD215" s="9">
        <f>AD143*Traffic!AD1492*12/10^7*$C215</f>
        <v>1.9411227342240146E-2</v>
      </c>
      <c r="AE215" s="9">
        <f>AE143*Traffic!AE1492*12/10^7*$C215</f>
        <v>4.5398631558753517E-2</v>
      </c>
      <c r="AF215" s="9">
        <f>AF143*Traffic!AF1492*12/10^7*$C215</f>
        <v>3.8299534375789986E-2</v>
      </c>
      <c r="AG215" s="9">
        <f>AG143*Traffic!AG1492*12/10^7*$C215</f>
        <v>0.13702577534970395</v>
      </c>
      <c r="AH215" s="9">
        <f>AH143*Traffic!AH1492*12/10^7*$C215</f>
        <v>2.3075319136013673E-2</v>
      </c>
      <c r="AI215" s="9">
        <f>AI143*Traffic!AI1492*12/10^7*$C215</f>
        <v>2.9508800637175481E-2</v>
      </c>
      <c r="AJ215" s="9"/>
    </row>
    <row r="216" spans="2:36" x14ac:dyDescent="0.3">
      <c r="B216" s="85"/>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row>
    <row r="217" spans="2:36" s="103" customFormat="1" x14ac:dyDescent="0.3">
      <c r="B217" s="102" t="s">
        <v>280</v>
      </c>
      <c r="C217" s="102"/>
      <c r="E217" s="102"/>
      <c r="F217" s="102"/>
    </row>
    <row r="218" spans="2:36" x14ac:dyDescent="0.3">
      <c r="B218" s="1"/>
      <c r="C218" s="1"/>
      <c r="D218" s="1"/>
      <c r="E218" s="301" t="s">
        <v>89</v>
      </c>
      <c r="F218" s="301"/>
      <c r="G218" s="301"/>
      <c r="H218" s="301"/>
      <c r="I218" s="301"/>
      <c r="J218" s="301"/>
      <c r="K218" s="301"/>
      <c r="L218" s="1"/>
      <c r="M218" s="301" t="s">
        <v>64</v>
      </c>
      <c r="N218" s="301"/>
      <c r="O218" s="301"/>
      <c r="P218" s="301"/>
      <c r="Q218" s="301"/>
      <c r="R218" s="301"/>
      <c r="S218" s="301"/>
      <c r="T218" s="1"/>
      <c r="U218" s="301" t="s">
        <v>65</v>
      </c>
      <c r="V218" s="301"/>
      <c r="W218" s="301"/>
      <c r="X218" s="301"/>
      <c r="Y218" s="301"/>
      <c r="Z218" s="301"/>
      <c r="AA218" s="301"/>
      <c r="AB218" s="1"/>
      <c r="AC218" s="301" t="s">
        <v>66</v>
      </c>
      <c r="AD218" s="301"/>
      <c r="AE218" s="301"/>
      <c r="AF218" s="301"/>
      <c r="AG218" s="301"/>
      <c r="AH218" s="301"/>
      <c r="AI218" s="301"/>
    </row>
    <row r="219" spans="2:36" x14ac:dyDescent="0.3">
      <c r="B219" s="4" t="s">
        <v>67</v>
      </c>
      <c r="C219" s="4" t="s">
        <v>322</v>
      </c>
      <c r="D219" s="3"/>
      <c r="E219" s="3" t="s">
        <v>70</v>
      </c>
      <c r="F219" s="3" t="s">
        <v>69</v>
      </c>
      <c r="G219" s="3" t="s">
        <v>61</v>
      </c>
      <c r="H219" s="3" t="s">
        <v>68</v>
      </c>
      <c r="I219" s="3" t="s">
        <v>71</v>
      </c>
      <c r="J219" s="3" t="s">
        <v>72</v>
      </c>
      <c r="K219" s="3" t="s">
        <v>62</v>
      </c>
      <c r="L219" s="3"/>
      <c r="M219" s="3" t="s">
        <v>70</v>
      </c>
      <c r="N219" s="3" t="s">
        <v>69</v>
      </c>
      <c r="O219" s="3" t="s">
        <v>61</v>
      </c>
      <c r="P219" s="3" t="s">
        <v>68</v>
      </c>
      <c r="Q219" s="3" t="s">
        <v>71</v>
      </c>
      <c r="R219" s="3" t="s">
        <v>72</v>
      </c>
      <c r="S219" s="3" t="s">
        <v>62</v>
      </c>
      <c r="T219" s="3"/>
      <c r="U219" s="3" t="s">
        <v>70</v>
      </c>
      <c r="V219" s="3" t="s">
        <v>69</v>
      </c>
      <c r="W219" s="3" t="s">
        <v>61</v>
      </c>
      <c r="X219" s="3" t="s">
        <v>68</v>
      </c>
      <c r="Y219" s="3" t="s">
        <v>71</v>
      </c>
      <c r="Z219" s="3" t="s">
        <v>72</v>
      </c>
      <c r="AA219" s="3" t="s">
        <v>62</v>
      </c>
      <c r="AB219" s="3"/>
      <c r="AC219" s="3" t="s">
        <v>70</v>
      </c>
      <c r="AD219" s="3" t="s">
        <v>69</v>
      </c>
      <c r="AE219" s="3" t="s">
        <v>61</v>
      </c>
      <c r="AF219" s="3" t="s">
        <v>68</v>
      </c>
      <c r="AG219" s="3" t="s">
        <v>71</v>
      </c>
      <c r="AH219" s="3" t="s">
        <v>72</v>
      </c>
      <c r="AI219" s="3" t="s">
        <v>62</v>
      </c>
    </row>
    <row r="220" spans="2:36" hidden="1" x14ac:dyDescent="0.3">
      <c r="B220" s="85">
        <f>B114</f>
        <v>40633</v>
      </c>
      <c r="C220" s="3">
        <f>IF(B220&lt;Inputs!$E$13,0,1)</f>
        <v>0</v>
      </c>
      <c r="D220" s="1"/>
      <c r="E220" s="9">
        <f>E78*Traffic!E1497*365/10^7*$C220</f>
        <v>0</v>
      </c>
      <c r="F220" s="9">
        <f>F78*Traffic!F1497*365/10^7*$C220</f>
        <v>0</v>
      </c>
      <c r="G220" s="9">
        <f>G78*Traffic!G1497*365/10^7*$C220</f>
        <v>0</v>
      </c>
      <c r="H220" s="9">
        <f>H78*Traffic!H1497*365/10^7*$C220</f>
        <v>0</v>
      </c>
      <c r="I220" s="9">
        <f>I78*Traffic!I1497*365/10^7*$C220</f>
        <v>0</v>
      </c>
      <c r="J220" s="9">
        <f>J78*Traffic!J1497*365/10^7*$C220</f>
        <v>0</v>
      </c>
      <c r="K220" s="9">
        <f>K78*Traffic!K1497*365/10^7*$C220</f>
        <v>0</v>
      </c>
      <c r="L220" s="9"/>
      <c r="M220" s="9">
        <f>M78*Traffic!M1497*12/10^7*$C220</f>
        <v>0</v>
      </c>
      <c r="N220" s="9">
        <f>N78*Traffic!N1497*12/10^7*$C220</f>
        <v>0</v>
      </c>
      <c r="O220" s="9">
        <f>O78*Traffic!O1497*12/10^7*$C220</f>
        <v>0</v>
      </c>
      <c r="P220" s="9">
        <f>P78*Traffic!P1497*12/10^7*$C220</f>
        <v>0</v>
      </c>
      <c r="Q220" s="9">
        <f>Q78*Traffic!Q1497*12/10^7*$C220</f>
        <v>0</v>
      </c>
      <c r="R220" s="9">
        <f>R78*Traffic!R1497*12/10^7*$C220</f>
        <v>0</v>
      </c>
      <c r="S220" s="9">
        <f>S78*Traffic!S1497*12/10^7*$C220</f>
        <v>0</v>
      </c>
      <c r="T220" s="9"/>
      <c r="U220" s="9">
        <f>U78*Traffic!U1497*365/10^7*$C220</f>
        <v>0</v>
      </c>
      <c r="V220" s="9">
        <f>V78*Traffic!V1497*365/10^7*$C220</f>
        <v>0</v>
      </c>
      <c r="W220" s="9">
        <f>W78*Traffic!W1497*365/10^7*$C220</f>
        <v>0</v>
      </c>
      <c r="X220" s="9">
        <f>X78*Traffic!X1497*365/10^7*$C220</f>
        <v>0</v>
      </c>
      <c r="Y220" s="9">
        <f>Y78*Traffic!Y1497*365/10^7*$C220</f>
        <v>0</v>
      </c>
      <c r="Z220" s="9">
        <f>Z78*Traffic!Z1497*365/10^7*$C220</f>
        <v>0</v>
      </c>
      <c r="AA220" s="9">
        <f>AA78*Traffic!AA1497*365/10^7*$C220</f>
        <v>0</v>
      </c>
      <c r="AB220" s="9"/>
      <c r="AC220" s="9">
        <f>AC78*Traffic!AC1497*12/10^7*$C220</f>
        <v>0</v>
      </c>
      <c r="AD220" s="9">
        <f>AD78*Traffic!AD1497*12/10^7*$C220</f>
        <v>0</v>
      </c>
      <c r="AE220" s="9">
        <f>AE78*Traffic!AE1497*12/10^7*$C220</f>
        <v>0</v>
      </c>
      <c r="AF220" s="9">
        <f>AF78*Traffic!AF1497*12/10^7*$C220</f>
        <v>0</v>
      </c>
      <c r="AG220" s="9">
        <f>AG78*Traffic!AG1497*12/10^7*$C220</f>
        <v>0</v>
      </c>
      <c r="AH220" s="9">
        <f>AH78*Traffic!AH1497*12/10^7*$C220</f>
        <v>0</v>
      </c>
      <c r="AI220" s="9">
        <f>AI78*Traffic!AI1497*12/10^7*$C220</f>
        <v>0</v>
      </c>
      <c r="AJ220" s="9"/>
    </row>
    <row r="221" spans="2:36" hidden="1" x14ac:dyDescent="0.3">
      <c r="B221" s="85">
        <f t="shared" ref="B221:B250" si="6">B115</f>
        <v>40999</v>
      </c>
      <c r="C221" s="3">
        <f>IF(B221&lt;Inputs!$E$13,0,1)</f>
        <v>0</v>
      </c>
      <c r="D221" s="1"/>
      <c r="E221" s="9">
        <f>E79*Traffic!E1498*365/10^7*$C221</f>
        <v>0</v>
      </c>
      <c r="F221" s="9">
        <f>F79*Traffic!F1498*365/10^7*$C221</f>
        <v>0</v>
      </c>
      <c r="G221" s="9">
        <f>G79*Traffic!G1498*365/10^7*$C221</f>
        <v>0</v>
      </c>
      <c r="H221" s="9">
        <f>H79*Traffic!H1498*365/10^7*$C221</f>
        <v>0</v>
      </c>
      <c r="I221" s="9">
        <f>I79*Traffic!I1498*365/10^7*$C221</f>
        <v>0</v>
      </c>
      <c r="J221" s="9">
        <f>J79*Traffic!J1498*365/10^7*$C221</f>
        <v>0</v>
      </c>
      <c r="K221" s="9">
        <f>K79*Traffic!K1498*365/10^7*$C221</f>
        <v>0</v>
      </c>
      <c r="L221" s="9"/>
      <c r="M221" s="9">
        <f>M79*Traffic!M1498*12/10^7*$C221</f>
        <v>0</v>
      </c>
      <c r="N221" s="9">
        <f>N79*Traffic!N1498*12/10^7*$C221</f>
        <v>0</v>
      </c>
      <c r="O221" s="9">
        <f>O79*Traffic!O1498*12/10^7*$C221</f>
        <v>0</v>
      </c>
      <c r="P221" s="9">
        <f>P79*Traffic!P1498*12/10^7*$C221</f>
        <v>0</v>
      </c>
      <c r="Q221" s="9">
        <f>Q79*Traffic!Q1498*12/10^7*$C221</f>
        <v>0</v>
      </c>
      <c r="R221" s="9">
        <f>R79*Traffic!R1498*12/10^7*$C221</f>
        <v>0</v>
      </c>
      <c r="S221" s="9">
        <f>S79*Traffic!S1498*12/10^7*$C221</f>
        <v>0</v>
      </c>
      <c r="T221" s="9"/>
      <c r="U221" s="9">
        <f>U79*Traffic!U1498*365/10^7*$C221</f>
        <v>0</v>
      </c>
      <c r="V221" s="9">
        <f>V79*Traffic!V1498*365/10^7*$C221</f>
        <v>0</v>
      </c>
      <c r="W221" s="9">
        <f>W79*Traffic!W1498*365/10^7*$C221</f>
        <v>0</v>
      </c>
      <c r="X221" s="9">
        <f>X79*Traffic!X1498*365/10^7*$C221</f>
        <v>0</v>
      </c>
      <c r="Y221" s="9">
        <f>Y79*Traffic!Y1498*365/10^7*$C221</f>
        <v>0</v>
      </c>
      <c r="Z221" s="9">
        <f>Z79*Traffic!Z1498*365/10^7*$C221</f>
        <v>0</v>
      </c>
      <c r="AA221" s="9">
        <f>AA79*Traffic!AA1498*365/10^7*$C221</f>
        <v>0</v>
      </c>
      <c r="AB221" s="9"/>
      <c r="AC221" s="9">
        <f>AC79*Traffic!AC1498*12/10^7*$C221</f>
        <v>0</v>
      </c>
      <c r="AD221" s="9">
        <f>AD79*Traffic!AD1498*12/10^7*$C221</f>
        <v>0</v>
      </c>
      <c r="AE221" s="9">
        <f>AE79*Traffic!AE1498*12/10^7*$C221</f>
        <v>0</v>
      </c>
      <c r="AF221" s="9">
        <f>AF79*Traffic!AF1498*12/10^7*$C221</f>
        <v>0</v>
      </c>
      <c r="AG221" s="9">
        <f>AG79*Traffic!AG1498*12/10^7*$C221</f>
        <v>0</v>
      </c>
      <c r="AH221" s="9">
        <f>AH79*Traffic!AH1498*12/10^7*$C221</f>
        <v>0</v>
      </c>
      <c r="AI221" s="9">
        <f>AI79*Traffic!AI1498*12/10^7*$C221</f>
        <v>0</v>
      </c>
      <c r="AJ221" s="9"/>
    </row>
    <row r="222" spans="2:36" hidden="1" x14ac:dyDescent="0.3">
      <c r="B222" s="85">
        <f t="shared" si="6"/>
        <v>41364</v>
      </c>
      <c r="C222" s="3">
        <f>IF(B222&lt;Inputs!$E$13,0,1)</f>
        <v>1</v>
      </c>
      <c r="D222" s="1"/>
      <c r="E222" s="9">
        <f>E80*Traffic!E1499*365/10^7*$C222</f>
        <v>0.2228509247633067</v>
      </c>
      <c r="F222" s="9">
        <f>F80*Traffic!F1499*365/10^7*$C222</f>
        <v>0.13096903544301775</v>
      </c>
      <c r="G222" s="9">
        <f>G80*Traffic!G1499*365/10^7*$C222</f>
        <v>0.10180410871191004</v>
      </c>
      <c r="H222" s="9">
        <f>H80*Traffic!H1499*365/10^7*$C222</f>
        <v>0.8246780232388502</v>
      </c>
      <c r="I222" s="9">
        <f>I80*Traffic!I1499*365/10^7*$C222</f>
        <v>1.0856390179584618</v>
      </c>
      <c r="J222" s="9">
        <f>J80*Traffic!J1499*365/10^7*$C222</f>
        <v>1.3306960071897154</v>
      </c>
      <c r="K222" s="9">
        <f>K80*Traffic!K1499*365/10^7*$C222</f>
        <v>7.5329499597557803E-2</v>
      </c>
      <c r="L222" s="9"/>
      <c r="M222" s="9">
        <f>M80*Traffic!M1499*12/10^7*$C222</f>
        <v>1.9620497772946562E-2</v>
      </c>
      <c r="N222" s="9">
        <f>N80*Traffic!N1499*12/10^7*$C222</f>
        <v>0</v>
      </c>
      <c r="O222" s="9">
        <f>O80*Traffic!O1499*12/10^7*$C222</f>
        <v>0</v>
      </c>
      <c r="P222" s="9">
        <f>P80*Traffic!P1499*12/10^7*$C222</f>
        <v>0</v>
      </c>
      <c r="Q222" s="9">
        <f>Q80*Traffic!Q1499*12/10^7*$C222</f>
        <v>0</v>
      </c>
      <c r="R222" s="9">
        <f>R80*Traffic!R1499*12/10^7*$C222</f>
        <v>0</v>
      </c>
      <c r="S222" s="9">
        <f>S80*Traffic!S1499*12/10^7*$C222</f>
        <v>0</v>
      </c>
      <c r="T222" s="9"/>
      <c r="U222" s="9">
        <f>U80*Traffic!U1499*365/10^7*$C222</f>
        <v>0.21360820645802553</v>
      </c>
      <c r="V222" s="9">
        <f>V80*Traffic!V1499*365/10^7*$C222</f>
        <v>4.4174152240533997E-2</v>
      </c>
      <c r="W222" s="9">
        <f>W80*Traffic!W1499*365/10^7*$C222</f>
        <v>3.3709534216359999E-2</v>
      </c>
      <c r="X222" s="9">
        <f>X80*Traffic!X1499*365/10^7*$C222</f>
        <v>0.15941891595176252</v>
      </c>
      <c r="Y222" s="9">
        <f>Y80*Traffic!Y1499*365/10^7*$C222</f>
        <v>0.13896406978989603</v>
      </c>
      <c r="Z222" s="9">
        <f>Z80*Traffic!Z1499*365/10^7*$C222</f>
        <v>0.16698947712378748</v>
      </c>
      <c r="AA222" s="9">
        <f>AA80*Traffic!AA1499*365/10^7*$C222</f>
        <v>7.514795977130625E-3</v>
      </c>
      <c r="AB222" s="9"/>
      <c r="AC222" s="9">
        <f>AC80*Traffic!AC1499*12/10^7*$C222</f>
        <v>7.3485346470016782E-2</v>
      </c>
      <c r="AD222" s="9">
        <f>AD80*Traffic!AD1499*12/10^7*$C222</f>
        <v>1.0544280595808402E-2</v>
      </c>
      <c r="AE222" s="9">
        <f>AE80*Traffic!AE1499*12/10^7*$C222</f>
        <v>8.1867045196259997E-3</v>
      </c>
      <c r="AF222" s="9">
        <f>AF80*Traffic!AF1499*12/10^7*$C222</f>
        <v>7.0203516264360014E-2</v>
      </c>
      <c r="AG222" s="9">
        <f>AG80*Traffic!AG1499*12/10^7*$C222</f>
        <v>0.12513538576743194</v>
      </c>
      <c r="AH222" s="9">
        <f>AH80*Traffic!AH1499*12/10^7*$C222</f>
        <v>7.7370330512159996E-2</v>
      </c>
      <c r="AI222" s="101">
        <f>AI80*Traffic!AI1499*12/10^7*$C222</f>
        <v>0</v>
      </c>
      <c r="AJ222" s="9"/>
    </row>
    <row r="223" spans="2:36" hidden="1" x14ac:dyDescent="0.3">
      <c r="B223" s="85">
        <f t="shared" si="6"/>
        <v>41729</v>
      </c>
      <c r="C223" s="3">
        <f>IF(B223&lt;Inputs!$E$13,0,1)</f>
        <v>1</v>
      </c>
      <c r="D223" s="1"/>
      <c r="E223" s="9">
        <f>E81*Traffic!E1500*365/10^7*$C223</f>
        <v>0.29217070878198881</v>
      </c>
      <c r="F223" s="9">
        <f>F81*Traffic!F1500*365/10^7*$C223</f>
        <v>0.1473279885490435</v>
      </c>
      <c r="G223" s="9">
        <f>G81*Traffic!G1500*365/10^7*$C223</f>
        <v>0.11494228660763749</v>
      </c>
      <c r="H223" s="9">
        <f>H81*Traffic!H1500*365/10^7*$C223</f>
        <v>0.96433996413135026</v>
      </c>
      <c r="I223" s="9">
        <f>I81*Traffic!I1500*365/10^7*$C223</f>
        <v>1.2990384346038912</v>
      </c>
      <c r="J223" s="9">
        <f>J81*Traffic!J1500*365/10^7*$C223</f>
        <v>1.6275896899659867</v>
      </c>
      <c r="K223" s="9">
        <f>K81*Traffic!K1500*365/10^7*$C223</f>
        <v>9.204757806830538E-2</v>
      </c>
      <c r="L223" s="9"/>
      <c r="M223" s="9">
        <f>M81*Traffic!M1500*12/10^7*$C223</f>
        <v>2.2508286144879361E-2</v>
      </c>
      <c r="N223" s="9">
        <f>N81*Traffic!N1500*12/10^7*$C223</f>
        <v>0</v>
      </c>
      <c r="O223" s="9">
        <f>O81*Traffic!O1500*12/10^7*$C223</f>
        <v>0</v>
      </c>
      <c r="P223" s="9">
        <f>P81*Traffic!P1500*12/10^7*$C223</f>
        <v>0</v>
      </c>
      <c r="Q223" s="9">
        <f>Q81*Traffic!Q1500*12/10^7*$C223</f>
        <v>0</v>
      </c>
      <c r="R223" s="9">
        <f>R81*Traffic!R1500*12/10^7*$C223</f>
        <v>0</v>
      </c>
      <c r="S223" s="9">
        <f>S81*Traffic!S1500*12/10^7*$C223</f>
        <v>0</v>
      </c>
      <c r="T223" s="9"/>
      <c r="U223" s="9">
        <f>U81*Traffic!U1500*365/10^7*$C223</f>
        <v>0.26732594268492599</v>
      </c>
      <c r="V223" s="9">
        <f>V81*Traffic!V1500*365/10^7*$C223</f>
        <v>5.2788031778242636E-2</v>
      </c>
      <c r="W223" s="9">
        <f>W81*Traffic!W1500*365/10^7*$C223</f>
        <v>4.0435101963093752E-2</v>
      </c>
      <c r="X223" s="9">
        <f>X81*Traffic!X1500*365/10^7*$C223</f>
        <v>0.18911694831662504</v>
      </c>
      <c r="Y223" s="9">
        <f>Y81*Traffic!Y1500*365/10^7*$C223</f>
        <v>0.16868980262855174</v>
      </c>
      <c r="Z223" s="9">
        <f>Z81*Traffic!Z1500*365/10^7*$C223</f>
        <v>0.20027910209371355</v>
      </c>
      <c r="AA223" s="9">
        <f>AA81*Traffic!AA1500*365/10^7*$C223</f>
        <v>9.0053445374275471E-3</v>
      </c>
      <c r="AB223" s="9"/>
      <c r="AC223" s="9">
        <f>AC81*Traffic!AC1500*12/10^7*$C223</f>
        <v>8.8516303918035846E-2</v>
      </c>
      <c r="AD223" s="9">
        <f>AD81*Traffic!AD1500*12/10^7*$C223</f>
        <v>1.2440288894478903E-2</v>
      </c>
      <c r="AE223" s="9">
        <f>AE81*Traffic!AE1500*12/10^7*$C223</f>
        <v>9.695485309859999E-3</v>
      </c>
      <c r="AF223" s="9">
        <f>AF81*Traffic!AF1500*12/10^7*$C223</f>
        <v>8.2325409732719998E-2</v>
      </c>
      <c r="AG223" s="9">
        <f>AG81*Traffic!AG1500*12/10^7*$C223</f>
        <v>0.15015875021234704</v>
      </c>
      <c r="AH223" s="9">
        <f>AH81*Traffic!AH1500*12/10^7*$C223</f>
        <v>9.3538735476299997E-2</v>
      </c>
      <c r="AI223" s="101">
        <f>AI81*Traffic!AI1500*12/10^7*$C223</f>
        <v>0</v>
      </c>
      <c r="AJ223" s="9"/>
    </row>
    <row r="224" spans="2:36" hidden="1" x14ac:dyDescent="0.3">
      <c r="B224" s="85">
        <f t="shared" si="6"/>
        <v>42094</v>
      </c>
      <c r="C224" s="3">
        <f>IF(B224&lt;Inputs!$E$13,0,1)</f>
        <v>1</v>
      </c>
      <c r="D224" s="1"/>
      <c r="E224" s="9">
        <f>E82*Traffic!E1501*365/10^7*$C224</f>
        <v>0.31282146911833852</v>
      </c>
      <c r="F224" s="9">
        <f>F82*Traffic!F1501*365/10^7*$C224</f>
        <v>0.16771494003337206</v>
      </c>
      <c r="G224" s="9">
        <f>G82*Traffic!G1501*365/10^7*$C224</f>
        <v>0.13191311787381002</v>
      </c>
      <c r="H224" s="9">
        <f>H82*Traffic!H1501*365/10^7*$C224</f>
        <v>1.0509053044019998</v>
      </c>
      <c r="I224" s="9">
        <f>I82*Traffic!I1501*365/10^7*$C224</f>
        <v>1.4475140236499129</v>
      </c>
      <c r="J224" s="9">
        <f>J82*Traffic!J1501*365/10^7*$C224</f>
        <v>1.7934869938477684</v>
      </c>
      <c r="K224" s="9">
        <f>K82*Traffic!K1501*365/10^7*$C224</f>
        <v>0.10116757274395966</v>
      </c>
      <c r="L224" s="9"/>
      <c r="M224" s="9">
        <f>M82*Traffic!M1501*12/10^7*$C224</f>
        <v>2.5820237929924803E-2</v>
      </c>
      <c r="N224" s="9">
        <f>N82*Traffic!N1501*12/10^7*$C224</f>
        <v>0</v>
      </c>
      <c r="O224" s="9">
        <f>O82*Traffic!O1501*12/10^7*$C224</f>
        <v>0</v>
      </c>
      <c r="P224" s="9">
        <f>P82*Traffic!P1501*12/10^7*$C224</f>
        <v>0</v>
      </c>
      <c r="Q224" s="9">
        <f>Q82*Traffic!Q1501*12/10^7*$C224</f>
        <v>0</v>
      </c>
      <c r="R224" s="9">
        <f>R82*Traffic!R1501*12/10^7*$C224</f>
        <v>0</v>
      </c>
      <c r="S224" s="9">
        <f>S82*Traffic!S1501*12/10^7*$C224</f>
        <v>0</v>
      </c>
      <c r="T224" s="9"/>
      <c r="U224" s="9">
        <f>U82*Traffic!U1501*365/10^7*$C224</f>
        <v>0.2862136630548931</v>
      </c>
      <c r="V224" s="9">
        <f>V82*Traffic!V1501*365/10^7*$C224</f>
        <v>5.8344194835625508E-2</v>
      </c>
      <c r="W224" s="9">
        <f>W82*Traffic!W1501*365/10^7*$C224</f>
        <v>4.5038131506427506E-2</v>
      </c>
      <c r="X224" s="9">
        <f>X82*Traffic!X1501*365/10^7*$C224</f>
        <v>0.20310342915149998</v>
      </c>
      <c r="Y224" s="9">
        <f>Y82*Traffic!Y1501*365/10^7*$C224</f>
        <v>0.18528841298477114</v>
      </c>
      <c r="Z224" s="9">
        <f>Z82*Traffic!Z1501*365/10^7*$C224</f>
        <v>0.22694157905240259</v>
      </c>
      <c r="AA224" s="9">
        <f>AA82*Traffic!AA1501*365/10^7*$C224</f>
        <v>1.0172736424735504E-2</v>
      </c>
      <c r="AB224" s="9"/>
      <c r="AC224" s="9">
        <f>AC82*Traffic!AC1501*12/10^7*$C224</f>
        <v>9.9283695478719847E-2</v>
      </c>
      <c r="AD224" s="9">
        <f>AD82*Traffic!AD1501*12/10^7*$C224</f>
        <v>1.3627097243208002E-2</v>
      </c>
      <c r="AE224" s="9">
        <f>AE82*Traffic!AE1501*12/10^7*$C224</f>
        <v>1.0705407657840001E-2</v>
      </c>
      <c r="AF224" s="9">
        <f>AF82*Traffic!AF1501*12/10^7*$C224</f>
        <v>9.0053971167599972E-2</v>
      </c>
      <c r="AG224" s="9">
        <f>AG82*Traffic!AG1501*12/10^7*$C224</f>
        <v>0.16799332879768428</v>
      </c>
      <c r="AH224" s="9">
        <f>AH82*Traffic!AH1501*12/10^7*$C224</f>
        <v>0.10513088520669001</v>
      </c>
      <c r="AI224" s="101">
        <f>AI82*Traffic!AI1501*12/10^7*$C224</f>
        <v>0</v>
      </c>
      <c r="AJ224" s="9"/>
    </row>
    <row r="225" spans="2:36" hidden="1" x14ac:dyDescent="0.3">
      <c r="B225" s="85">
        <f t="shared" si="6"/>
        <v>42460</v>
      </c>
      <c r="C225" s="3">
        <f>IF(B225&lt;Inputs!$E$13,0,1)</f>
        <v>1</v>
      </c>
      <c r="D225" s="1"/>
      <c r="E225" s="9">
        <f>E83*Traffic!E1502*365/10^7*$C225</f>
        <v>0.33533135903524641</v>
      </c>
      <c r="F225" s="9">
        <f>F83*Traffic!F1502*365/10^7*$C225</f>
        <v>0.18979273622968101</v>
      </c>
      <c r="G225" s="9">
        <f>G83*Traffic!G1502*365/10^7*$C225</f>
        <v>0.15094448503026753</v>
      </c>
      <c r="H225" s="9">
        <f>H83*Traffic!H1502*365/10^7*$C225</f>
        <v>1.144130058271875</v>
      </c>
      <c r="I225" s="9">
        <f>I83*Traffic!I1502*365/10^7*$C225</f>
        <v>1.6113050135867721</v>
      </c>
      <c r="J225" s="9">
        <f>J83*Traffic!J1502*365/10^7*$C225</f>
        <v>2.031927110950206</v>
      </c>
      <c r="K225" s="9">
        <f>K83*Traffic!K1502*365/10^7*$C225</f>
        <v>0.11483435289837937</v>
      </c>
      <c r="L225" s="9"/>
      <c r="M225" s="9">
        <f>M83*Traffic!M1502*12/10^7*$C225</f>
        <v>2.9522948629547515E-2</v>
      </c>
      <c r="N225" s="9">
        <f>N83*Traffic!N1502*12/10^7*$C225</f>
        <v>0</v>
      </c>
      <c r="O225" s="9">
        <f>O83*Traffic!O1502*12/10^7*$C225</f>
        <v>0</v>
      </c>
      <c r="P225" s="9">
        <f>P83*Traffic!P1502*12/10^7*$C225</f>
        <v>0</v>
      </c>
      <c r="Q225" s="9">
        <f>Q83*Traffic!Q1502*12/10^7*$C225</f>
        <v>0</v>
      </c>
      <c r="R225" s="9">
        <f>R83*Traffic!R1502*12/10^7*$C225</f>
        <v>0</v>
      </c>
      <c r="S225" s="9">
        <f>S83*Traffic!S1502*12/10^7*$C225</f>
        <v>0</v>
      </c>
      <c r="T225" s="9"/>
      <c r="U225" s="9">
        <f>U83*Traffic!U1502*365/10^7*$C225</f>
        <v>0.33236748731509697</v>
      </c>
      <c r="V225" s="9">
        <f>V83*Traffic!V1502*365/10^7*$C225</f>
        <v>6.4319905110314254E-2</v>
      </c>
      <c r="W225" s="9">
        <f>W83*Traffic!W1502*365/10^7*$C225</f>
        <v>5.0216525904946255E-2</v>
      </c>
      <c r="X225" s="9">
        <f>X83*Traffic!X1502*365/10^7*$C225</f>
        <v>0.22410583796887504</v>
      </c>
      <c r="Y225" s="9">
        <f>Y83*Traffic!Y1502*365/10^7*$C225</f>
        <v>0.20900874432343527</v>
      </c>
      <c r="Z225" s="9">
        <f>Z83*Traffic!Z1502*365/10^7*$C225</f>
        <v>0.25243949108636216</v>
      </c>
      <c r="AA225" s="9">
        <f>AA83*Traffic!AA1502*365/10^7*$C225</f>
        <v>1.1341409966493524E-2</v>
      </c>
      <c r="AB225" s="9"/>
      <c r="AC225" s="9">
        <f>AC83*Traffic!AC1502*12/10^7*$C225</f>
        <v>0.11170323588439966</v>
      </c>
      <c r="AD225" s="9">
        <f>AD83*Traffic!AD1502*12/10^7*$C225</f>
        <v>1.4905664433106201E-2</v>
      </c>
      <c r="AE225" s="9">
        <f>AE83*Traffic!AE1502*12/10^7*$C225</f>
        <v>1.1841417367026003E-2</v>
      </c>
      <c r="AF225" s="9">
        <f>AF83*Traffic!AF1502*12/10^7*$C225</f>
        <v>9.8802210218400008E-2</v>
      </c>
      <c r="AG225" s="9">
        <f>AG83*Traffic!AG1502*12/10^7*$C225</f>
        <v>0.18843587109427568</v>
      </c>
      <c r="AH225" s="9">
        <f>AH83*Traffic!AH1502*12/10^7*$C225</f>
        <v>0.11828840025510001</v>
      </c>
      <c r="AI225" s="101">
        <f>AI83*Traffic!AI1502*12/10^7*$C225</f>
        <v>0</v>
      </c>
      <c r="AJ225" s="9"/>
    </row>
    <row r="226" spans="2:36" hidden="1" x14ac:dyDescent="0.3">
      <c r="B226" s="85">
        <f t="shared" si="6"/>
        <v>42825</v>
      </c>
      <c r="C226" s="3">
        <f>IF(B226&lt;Inputs!$E$13,0,1)</f>
        <v>1</v>
      </c>
      <c r="D226" s="1"/>
      <c r="E226" s="9">
        <f>E84*Traffic!E1503*365/10^7*$C226</f>
        <v>0.40572217947034261</v>
      </c>
      <c r="F226" s="9">
        <f>F84*Traffic!F1503*365/10^7*$C226</f>
        <v>0.19885010276754028</v>
      </c>
      <c r="G226" s="9">
        <f>G84*Traffic!G1503*365/10^7*$C226</f>
        <v>0.15969215600588246</v>
      </c>
      <c r="H226" s="9">
        <f>H84*Traffic!H1503*365/10^7*$C226</f>
        <v>1.2942645566238</v>
      </c>
      <c r="I226" s="9">
        <f>I84*Traffic!I1503*365/10^7*$C226</f>
        <v>1.8654147273815145</v>
      </c>
      <c r="J226" s="9">
        <f>J84*Traffic!J1503*365/10^7*$C226</f>
        <v>2.3019990753186748</v>
      </c>
      <c r="K226" s="9">
        <f>K84*Traffic!K1503*365/10^7*$C226</f>
        <v>0.13004138847276778</v>
      </c>
      <c r="L226" s="9"/>
      <c r="M226" s="9">
        <f>M84*Traffic!M1503*12/10^7*$C226</f>
        <v>3.1752188037020165E-2</v>
      </c>
      <c r="N226" s="9">
        <f>N84*Traffic!N1503*12/10^7*$C226</f>
        <v>0</v>
      </c>
      <c r="O226" s="9">
        <f>O84*Traffic!O1503*12/10^7*$C226</f>
        <v>0</v>
      </c>
      <c r="P226" s="9">
        <f>P84*Traffic!P1503*12/10^7*$C226</f>
        <v>0</v>
      </c>
      <c r="Q226" s="9">
        <f>Q84*Traffic!Q1503*12/10^7*$C226</f>
        <v>0</v>
      </c>
      <c r="R226" s="9">
        <f>R84*Traffic!R1503*12/10^7*$C226</f>
        <v>0</v>
      </c>
      <c r="S226" s="9">
        <f>S84*Traffic!S1503*12/10^7*$C226</f>
        <v>0</v>
      </c>
      <c r="T226" s="9"/>
      <c r="U226" s="9">
        <f>U84*Traffic!U1503*365/10^7*$C226</f>
        <v>0.35747164727326974</v>
      </c>
      <c r="V226" s="9">
        <f>V84*Traffic!V1503*365/10^7*$C226</f>
        <v>7.0922712913960004E-2</v>
      </c>
      <c r="W226" s="9">
        <f>W84*Traffic!W1503*365/10^7*$C226</f>
        <v>5.5922132674175021E-2</v>
      </c>
      <c r="X226" s="9">
        <f>X84*Traffic!X1503*365/10^7*$C226</f>
        <v>0.24717012592800003</v>
      </c>
      <c r="Y226" s="9">
        <f>Y84*Traffic!Y1503*365/10^7*$C226</f>
        <v>0.23583115439411551</v>
      </c>
      <c r="Z226" s="9">
        <f>Z84*Traffic!Z1503*365/10^7*$C226</f>
        <v>0.28599061976257495</v>
      </c>
      <c r="AA226" s="9">
        <f>AA84*Traffic!AA1503*365/10^7*$C226</f>
        <v>1.2845547904486502E-2</v>
      </c>
      <c r="AB226" s="9"/>
      <c r="AC226" s="9">
        <f>AC84*Traffic!AC1503*12/10^7*$C226</f>
        <v>0.12581474324345976</v>
      </c>
      <c r="AD226" s="9">
        <f>AD84*Traffic!AD1503*12/10^7*$C226</f>
        <v>1.6402678079396403E-2</v>
      </c>
      <c r="AE226" s="9">
        <f>AE84*Traffic!AE1503*12/10^7*$C226</f>
        <v>1.3158869910912E-2</v>
      </c>
      <c r="AF226" s="9">
        <f>AF84*Traffic!AF1503*12/10^7*$C226</f>
        <v>0.10854226314552</v>
      </c>
      <c r="AG226" s="9">
        <f>AG84*Traffic!AG1503*12/10^7*$C226</f>
        <v>0.21178197034493781</v>
      </c>
      <c r="AH226" s="9">
        <f>AH84*Traffic!AH1503*12/10^7*$C226</f>
        <v>0.13354385456502005</v>
      </c>
      <c r="AI226" s="101">
        <f>AI84*Traffic!AI1503*12/10^7*$C226</f>
        <v>0</v>
      </c>
      <c r="AJ226" s="9"/>
    </row>
    <row r="227" spans="2:36" hidden="1" x14ac:dyDescent="0.3">
      <c r="B227" s="85">
        <f t="shared" si="6"/>
        <v>43190</v>
      </c>
      <c r="C227" s="3">
        <f>IF(B227&lt;Inputs!$E$13,0,1)</f>
        <v>1</v>
      </c>
      <c r="D227" s="1"/>
      <c r="E227" s="9">
        <f>E85*Traffic!E1504*365/10^7*$C227</f>
        <v>0.43652846779926746</v>
      </c>
      <c r="F227" s="9">
        <f>F85*Traffic!F1504*365/10^7*$C227</f>
        <v>0.22371291657442352</v>
      </c>
      <c r="G227" s="9">
        <f>G85*Traffic!G1504*365/10^7*$C227</f>
        <v>0.18161033763645498</v>
      </c>
      <c r="H227" s="9">
        <f>H85*Traffic!H1504*365/10^7*$C227</f>
        <v>1.4047449993955006</v>
      </c>
      <c r="I227" s="9">
        <f>I85*Traffic!I1504*365/10^7*$C227</f>
        <v>2.0729643712307571</v>
      </c>
      <c r="J227" s="9">
        <f>J85*Traffic!J1504*365/10^7*$C227</f>
        <v>2.6022936527017606</v>
      </c>
      <c r="K227" s="9">
        <f>K85*Traffic!K1504*365/10^7*$C227</f>
        <v>0.14688960134137985</v>
      </c>
      <c r="L227" s="9"/>
      <c r="M227" s="9">
        <f>M85*Traffic!M1504*12/10^7*$C227</f>
        <v>3.6297491031216003E-2</v>
      </c>
      <c r="N227" s="9">
        <f>N85*Traffic!N1504*12/10^7*$C227</f>
        <v>0</v>
      </c>
      <c r="O227" s="9">
        <f>O85*Traffic!O1504*12/10^7*$C227</f>
        <v>0</v>
      </c>
      <c r="P227" s="9">
        <f>P85*Traffic!P1504*12/10^7*$C227</f>
        <v>0</v>
      </c>
      <c r="Q227" s="9">
        <f>Q85*Traffic!Q1504*12/10^7*$C227</f>
        <v>0</v>
      </c>
      <c r="R227" s="9">
        <f>R85*Traffic!R1504*12/10^7*$C227</f>
        <v>0</v>
      </c>
      <c r="S227" s="9">
        <f>S85*Traffic!S1504*12/10^7*$C227</f>
        <v>0</v>
      </c>
      <c r="T227" s="9"/>
      <c r="U227" s="9">
        <f>U85*Traffic!U1504*365/10^7*$C227</f>
        <v>0.41418340093042505</v>
      </c>
      <c r="V227" s="9">
        <f>V85*Traffic!V1504*365/10^7*$C227</f>
        <v>7.7812613047343993E-2</v>
      </c>
      <c r="W227" s="9">
        <f>W85*Traffic!W1504*365/10^7*$C227</f>
        <v>6.2014595836488766E-2</v>
      </c>
      <c r="X227" s="9">
        <f>X85*Traffic!X1504*365/10^7*$C227</f>
        <v>0.27165072099637505</v>
      </c>
      <c r="Y227" s="9">
        <f>Y85*Traffic!Y1504*365/10^7*$C227</f>
        <v>0.26535387366260749</v>
      </c>
      <c r="Z227" s="9">
        <f>Z85*Traffic!Z1504*365/10^7*$C227</f>
        <v>0.32329928799277202</v>
      </c>
      <c r="AA227" s="9">
        <f>AA85*Traffic!AA1504*365/10^7*$C227</f>
        <v>1.4504852837468708E-2</v>
      </c>
      <c r="AB227" s="9"/>
      <c r="AC227" s="9">
        <f>AC85*Traffic!AC1504*12/10^7*$C227</f>
        <v>0.14197922555852699</v>
      </c>
      <c r="AD227" s="9">
        <f>AD85*Traffic!AD1504*12/10^7*$C227</f>
        <v>1.7959998103435501E-2</v>
      </c>
      <c r="AE227" s="9">
        <f>AE85*Traffic!AE1504*12/10^7*$C227</f>
        <v>1.456347675654E-2</v>
      </c>
      <c r="AF227" s="9">
        <f>AF85*Traffic!AF1504*12/10^7*$C227</f>
        <v>0.11915602431240002</v>
      </c>
      <c r="AG227" s="9">
        <f>AG85*Traffic!AG1504*12/10^7*$C227</f>
        <v>0.23803860325017004</v>
      </c>
      <c r="AH227" s="9">
        <f>AH85*Traffic!AH1504*12/10^7*$C227</f>
        <v>0.15079844985777005</v>
      </c>
      <c r="AI227" s="101">
        <f>AI85*Traffic!AI1504*12/10^7*$C227</f>
        <v>0</v>
      </c>
      <c r="AJ227" s="9"/>
    </row>
    <row r="228" spans="2:36" hidden="1" x14ac:dyDescent="0.3">
      <c r="B228" s="85">
        <f t="shared" si="6"/>
        <v>43555</v>
      </c>
      <c r="C228" s="3">
        <f>IF(B228&lt;Inputs!$E$13,0,1)</f>
        <v>1</v>
      </c>
      <c r="D228" s="1"/>
      <c r="E228" s="9">
        <f>E86*Traffic!E1505*365/10^7*$C228</f>
        <v>0.52165132657600899</v>
      </c>
      <c r="F228" s="9">
        <f>F86*Traffic!F1505*365/10^7*$C228</f>
        <v>0.25034411282004382</v>
      </c>
      <c r="G228" s="9">
        <f>G86*Traffic!G1505*365/10^7*$C228</f>
        <v>0.20579486020336876</v>
      </c>
      <c r="H228" s="9">
        <f>H86*Traffic!H1505*365/10^7*$C228</f>
        <v>1.5222091660281503</v>
      </c>
      <c r="I228" s="9">
        <f>I86*Traffic!I1505*365/10^7*$C228</f>
        <v>2.3017147639685125</v>
      </c>
      <c r="J228" s="9">
        <f>J86*Traffic!J1505*365/10^7*$C228</f>
        <v>2.9336628047615623</v>
      </c>
      <c r="K228" s="9">
        <f>K86*Traffic!K1505*365/10^7*$C228</f>
        <v>0.16472183296245133</v>
      </c>
      <c r="L228" s="9"/>
      <c r="M228" s="9">
        <f>M86*Traffic!M1505*12/10^7*$C228</f>
        <v>4.1335262028658087E-2</v>
      </c>
      <c r="N228" s="9">
        <f>N86*Traffic!N1505*12/10^7*$C228</f>
        <v>0</v>
      </c>
      <c r="O228" s="9">
        <f>O86*Traffic!O1505*12/10^7*$C228</f>
        <v>0</v>
      </c>
      <c r="P228" s="9">
        <f>P86*Traffic!P1505*12/10^7*$C228</f>
        <v>0</v>
      </c>
      <c r="Q228" s="9">
        <f>Q86*Traffic!Q1505*12/10^7*$C228</f>
        <v>0</v>
      </c>
      <c r="R228" s="9">
        <f>R86*Traffic!R1505*12/10^7*$C228</f>
        <v>0</v>
      </c>
      <c r="S228" s="9">
        <f>S86*Traffic!S1505*12/10^7*$C228</f>
        <v>0</v>
      </c>
      <c r="T228" s="9"/>
      <c r="U228" s="9">
        <f>U86*Traffic!U1505*365/10^7*$C228</f>
        <v>0.47729177608199258</v>
      </c>
      <c r="V228" s="9">
        <f>V86*Traffic!V1505*365/10^7*$C228</f>
        <v>8.515400898521E-2</v>
      </c>
      <c r="W228" s="9">
        <f>W86*Traffic!W1505*365/10^7*$C228</f>
        <v>6.8710334040438761E-2</v>
      </c>
      <c r="X228" s="9">
        <f>X86*Traffic!X1505*365/10^7*$C228</f>
        <v>0.29772410300270002</v>
      </c>
      <c r="Y228" s="9">
        <f>Y86*Traffic!Y1505*365/10^7*$C228</f>
        <v>0.29801159025135676</v>
      </c>
      <c r="Z228" s="9">
        <f>Z86*Traffic!Z1505*365/10^7*$C228</f>
        <v>0.36446569796154371</v>
      </c>
      <c r="AA228" s="9">
        <f>AA86*Traffic!AA1505*365/10^7*$C228</f>
        <v>1.625785872265665E-2</v>
      </c>
      <c r="AB228" s="9"/>
      <c r="AC228" s="9">
        <f>AC86*Traffic!AC1505*12/10^7*$C228</f>
        <v>0.16036593052625689</v>
      </c>
      <c r="AD228" s="9">
        <f>AD86*Traffic!AD1505*12/10^7*$C228</f>
        <v>1.9663874735377496E-2</v>
      </c>
      <c r="AE228" s="9">
        <f>AE86*Traffic!AE1505*12/10^7*$C228</f>
        <v>1.6144831709055004E-2</v>
      </c>
      <c r="AF228" s="9">
        <f>AF86*Traffic!AF1505*12/10^7*$C228</f>
        <v>0.13060943191535998</v>
      </c>
      <c r="AG228" s="9">
        <f>AG86*Traffic!AG1505*12/10^7*$C228</f>
        <v>0.26734427920376125</v>
      </c>
      <c r="AH228" s="9">
        <f>AH86*Traffic!AH1505*12/10^7*$C228</f>
        <v>0.17013336480468</v>
      </c>
      <c r="AI228" s="101">
        <f>AI86*Traffic!AI1505*12/10^7*$C228</f>
        <v>0</v>
      </c>
      <c r="AJ228" s="9"/>
    </row>
    <row r="229" spans="2:36" hidden="1" x14ac:dyDescent="0.3">
      <c r="B229" s="85">
        <f t="shared" si="6"/>
        <v>43921</v>
      </c>
      <c r="C229" s="3">
        <f>IF(B229&lt;Inputs!$E$13,0,1)</f>
        <v>1</v>
      </c>
      <c r="D229" s="1"/>
      <c r="E229" s="9">
        <f>E87*Traffic!E1506*365/10^7*$C229</f>
        <v>0.56115507304908918</v>
      </c>
      <c r="F229" s="9">
        <f>F87*Traffic!F1506*365/10^7*$C229</f>
        <v>0.26220096860275877</v>
      </c>
      <c r="G229" s="9">
        <f>G87*Traffic!G1506*365/10^7*$C229</f>
        <v>0.21731291970573752</v>
      </c>
      <c r="H229" s="9">
        <f>H87*Traffic!H1506*365/10^7*$C229</f>
        <v>1.7031562298942253</v>
      </c>
      <c r="I229" s="9">
        <f>I87*Traffic!I1506*365/10^7*$C229</f>
        <v>2.6357557615679781</v>
      </c>
      <c r="J229" s="9">
        <f>J87*Traffic!J1506*365/10^7*$C229</f>
        <v>3.2984563717856936</v>
      </c>
      <c r="K229" s="9">
        <f>K87*Traffic!K1506*365/10^7*$C229</f>
        <v>0.18604526030602683</v>
      </c>
      <c r="L229" s="9"/>
      <c r="M229" s="9">
        <f>M87*Traffic!M1506*12/10^7*$C229</f>
        <v>4.6935704521501448E-2</v>
      </c>
      <c r="N229" s="9">
        <f>N87*Traffic!N1506*12/10^7*$C229</f>
        <v>0</v>
      </c>
      <c r="O229" s="9">
        <f>O87*Traffic!O1506*12/10^7*$C229</f>
        <v>0</v>
      </c>
      <c r="P229" s="9">
        <f>P87*Traffic!P1506*12/10^7*$C229</f>
        <v>0</v>
      </c>
      <c r="Q229" s="9">
        <f>Q87*Traffic!Q1506*12/10^7*$C229</f>
        <v>0</v>
      </c>
      <c r="R229" s="9">
        <f>R87*Traffic!R1506*12/10^7*$C229</f>
        <v>0</v>
      </c>
      <c r="S229" s="9">
        <f>S87*Traffic!S1506*12/10^7*$C229</f>
        <v>0</v>
      </c>
      <c r="T229" s="9"/>
      <c r="U229" s="9">
        <f>U87*Traffic!U1506*365/10^7*$C229</f>
        <v>0.5134335166747801</v>
      </c>
      <c r="V229" s="9">
        <f>V87*Traffic!V1506*365/10^7*$C229</f>
        <v>9.3243221643183008E-2</v>
      </c>
      <c r="W229" s="9">
        <f>W87*Traffic!W1506*365/10^7*$C229</f>
        <v>7.5847550045053766E-2</v>
      </c>
      <c r="X229" s="9">
        <f>X87*Traffic!X1506*365/10^7*$C229</f>
        <v>0.32575254217767496</v>
      </c>
      <c r="Y229" s="9">
        <f>Y87*Traffic!Y1506*365/10^7*$C229</f>
        <v>0.33376632242966353</v>
      </c>
      <c r="Z229" s="9">
        <f>Z87*Traffic!Z1506*365/10^7*$C229</f>
        <v>0.40978681748014723</v>
      </c>
      <c r="AA229" s="9">
        <f>AA87*Traffic!AA1506*365/10^7*$C229</f>
        <v>1.8374787069055872E-2</v>
      </c>
      <c r="AB229" s="9"/>
      <c r="AC229" s="9">
        <f>AC87*Traffic!AC1506*12/10^7*$C229</f>
        <v>0.18075213055563849</v>
      </c>
      <c r="AD229" s="9">
        <f>AD87*Traffic!AD1506*12/10^7*$C229</f>
        <v>2.1589107667840796E-2</v>
      </c>
      <c r="AE229" s="9">
        <f>AE87*Traffic!AE1506*12/10^7*$C229</f>
        <v>1.7871613316495998E-2</v>
      </c>
      <c r="AF229" s="9">
        <f>AF87*Traffic!AF1506*12/10^7*$C229</f>
        <v>0.14338868955552</v>
      </c>
      <c r="AG229" s="9">
        <f>AG87*Traffic!AG1506*12/10^7*$C229</f>
        <v>0.30044869919846623</v>
      </c>
      <c r="AH229" s="9">
        <f>AH87*Traffic!AH1506*12/10^7*$C229</f>
        <v>0.19186401241854001</v>
      </c>
      <c r="AI229" s="101">
        <f>AI87*Traffic!AI1506*12/10^7*$C229</f>
        <v>0</v>
      </c>
      <c r="AJ229" s="9"/>
    </row>
    <row r="230" spans="2:36" hidden="1" x14ac:dyDescent="0.3">
      <c r="B230" s="85">
        <f t="shared" si="6"/>
        <v>44286</v>
      </c>
      <c r="C230" s="3">
        <f>IF(B230&lt;Inputs!$E$13,0,1)</f>
        <v>1</v>
      </c>
      <c r="D230" s="1"/>
      <c r="E230" s="9">
        <f>E88*Traffic!E1507*365/10^7*$C230</f>
        <v>0.52197019924072208</v>
      </c>
      <c r="F230" s="9">
        <f>F88*Traffic!F1507*365/10^7*$C230</f>
        <v>0.259593799963588</v>
      </c>
      <c r="G230" s="9">
        <f>G88*Traffic!G1507*365/10^7*$C230</f>
        <v>0.21771977842860002</v>
      </c>
      <c r="H230" s="9">
        <f>H88*Traffic!H1507*365/10^7*$C230</f>
        <v>1.4410874155583999</v>
      </c>
      <c r="I230" s="9">
        <f>I88*Traffic!I1507*365/10^7*$C230</f>
        <v>2.281950693030764</v>
      </c>
      <c r="J230" s="9">
        <f>J88*Traffic!J1507*365/10^7*$C230</f>
        <v>2.9983720376951633</v>
      </c>
      <c r="K230" s="9">
        <f>K88*Traffic!K1507*365/10^7*$C230</f>
        <v>0.16809296862162756</v>
      </c>
      <c r="L230" s="9"/>
      <c r="M230" s="9">
        <f>M88*Traffic!M1507*12/10^7*$C230</f>
        <v>4.1729304316684791E-2</v>
      </c>
      <c r="N230" s="9">
        <f>N88*Traffic!N1507*12/10^7*$C230</f>
        <v>0</v>
      </c>
      <c r="O230" s="9">
        <f>O88*Traffic!O1507*12/10^7*$C230</f>
        <v>0</v>
      </c>
      <c r="P230" s="9">
        <f>P88*Traffic!P1507*12/10^7*$C230</f>
        <v>0</v>
      </c>
      <c r="Q230" s="9">
        <f>Q88*Traffic!Q1507*12/10^7*$C230</f>
        <v>0</v>
      </c>
      <c r="R230" s="9">
        <f>R88*Traffic!R1507*12/10^7*$C230</f>
        <v>0</v>
      </c>
      <c r="S230" s="9">
        <f>S88*Traffic!S1507*12/10^7*$C230</f>
        <v>0</v>
      </c>
      <c r="T230" s="9"/>
      <c r="U230" s="9">
        <f>U88*Traffic!U1507*365/10^7*$C230</f>
        <v>0.46217724095066787</v>
      </c>
      <c r="V230" s="9">
        <f>V88*Traffic!V1507*365/10^7*$C230</f>
        <v>9.0643182189176982E-2</v>
      </c>
      <c r="W230" s="9">
        <f>W88*Traffic!W1507*365/10^7*$C230</f>
        <v>7.4431879841550017E-2</v>
      </c>
      <c r="X230" s="9">
        <f>X88*Traffic!X1507*365/10^7*$C230</f>
        <v>0.27966085274879993</v>
      </c>
      <c r="Y230" s="9">
        <f>Y88*Traffic!Y1507*365/10^7*$C230</f>
        <v>0.29181612486588715</v>
      </c>
      <c r="Z230" s="9">
        <f>Z88*Traffic!Z1507*365/10^7*$C230</f>
        <v>0.37757840203691395</v>
      </c>
      <c r="AA230" s="9">
        <f>AA88*Traffic!AA1507*365/10^7*$C230</f>
        <v>1.6828210283462892E-2</v>
      </c>
      <c r="AB230" s="9"/>
      <c r="AC230" s="9">
        <f>AC88*Traffic!AC1507*12/10^7*$C230</f>
        <v>0.16004261746016205</v>
      </c>
      <c r="AD230" s="9">
        <f>AD88*Traffic!AD1507*12/10^7*$C230</f>
        <v>2.1077124977395202E-2</v>
      </c>
      <c r="AE230" s="9">
        <f>AE88*Traffic!AE1507*12/10^7*$C230</f>
        <v>1.7661624103200001E-2</v>
      </c>
      <c r="AF230" s="9">
        <f>AF88*Traffic!AF1507*12/10^7*$C230</f>
        <v>0.12366966490704001</v>
      </c>
      <c r="AG230" s="9">
        <f>AG88*Traffic!AG1507*12/10^7*$C230</f>
        <v>0.26353706325758658</v>
      </c>
      <c r="AH230" s="9">
        <f>AH88*Traffic!AH1507*12/10^7*$C230</f>
        <v>0.17645202725948458</v>
      </c>
      <c r="AI230" s="101">
        <f>AI88*Traffic!AI1507*12/10^7*$C230</f>
        <v>0</v>
      </c>
      <c r="AJ230" s="9"/>
    </row>
    <row r="231" spans="2:36" x14ac:dyDescent="0.3">
      <c r="B231" s="85">
        <f t="shared" si="6"/>
        <v>44651</v>
      </c>
      <c r="C231" s="3">
        <f>IF(B231&lt;Inputs!$E$13,0,1)</f>
        <v>1</v>
      </c>
      <c r="D231" s="1"/>
      <c r="E231" s="9">
        <f>E89*Traffic!E1508*365/10^7*$C231</f>
        <v>0.12185847711573768</v>
      </c>
      <c r="F231" s="9">
        <f>F89*Traffic!F1508*365/10^7*$C231</f>
        <v>0.15063756207094048</v>
      </c>
      <c r="G231" s="9">
        <f>G89*Traffic!G1508*365/10^7*$C231</f>
        <v>0.1287237315242902</v>
      </c>
      <c r="H231" s="9">
        <f>H89*Traffic!H1508*365/10^7*$C231</f>
        <v>0.2830313781100065</v>
      </c>
      <c r="I231" s="9">
        <f>I89*Traffic!I1508*365/10^7*$C231</f>
        <v>0.48600853519096554</v>
      </c>
      <c r="J231" s="9">
        <f>J89*Traffic!J1508*365/10^7*$C231</f>
        <v>1.0057774210221202</v>
      </c>
      <c r="K231" s="9">
        <f>K89*Traffic!K1508*365/10^7*$C231</f>
        <v>5.4682227150299016E-2</v>
      </c>
      <c r="L231" s="9"/>
      <c r="M231" s="9">
        <f>M89*Traffic!M1508*12/10^7*$C231</f>
        <v>5.26618852176768E-3</v>
      </c>
      <c r="N231" s="9">
        <f>N89*Traffic!N1508*12/10^7*$C231</f>
        <v>0</v>
      </c>
      <c r="O231" s="9">
        <f>O89*Traffic!O1508*12/10^7*$C231</f>
        <v>0</v>
      </c>
      <c r="P231" s="9">
        <f>P89*Traffic!P1508*12/10^7*$C231</f>
        <v>0</v>
      </c>
      <c r="Q231" s="9">
        <f>Q89*Traffic!Q1508*12/10^7*$C231</f>
        <v>0</v>
      </c>
      <c r="R231" s="9">
        <f>R89*Traffic!R1508*12/10^7*$C231</f>
        <v>0</v>
      </c>
      <c r="S231" s="9">
        <f>S89*Traffic!S1508*12/10^7*$C231</f>
        <v>0</v>
      </c>
      <c r="T231" s="9"/>
      <c r="U231" s="9">
        <f>U89*Traffic!U1508*365/10^7*$C231</f>
        <v>0.10078542810959577</v>
      </c>
      <c r="V231" s="9">
        <f>V89*Traffic!V1508*365/10^7*$C231</f>
        <v>5.6129558038023476E-2</v>
      </c>
      <c r="W231" s="9">
        <f>W89*Traffic!W1508*365/10^7*$C231</f>
        <v>4.6370136282271601E-2</v>
      </c>
      <c r="X231" s="9">
        <f>X89*Traffic!X1508*365/10^7*$C231</f>
        <v>5.9341296515786998E-2</v>
      </c>
      <c r="Y231" s="9">
        <f>Y89*Traffic!Y1508*365/10^7*$C231</f>
        <v>6.1860991637930914E-2</v>
      </c>
      <c r="Z231" s="9">
        <f>Z89*Traffic!Z1508*365/10^7*$C231</f>
        <v>0.12270068951870315</v>
      </c>
      <c r="AA231" s="9">
        <f>AA89*Traffic!AA1508*365/10^7*$C231</f>
        <v>5.3305941523494309E-3</v>
      </c>
      <c r="AB231" s="9"/>
      <c r="AC231" s="9">
        <f>AC89*Traffic!AC1508*12/10^7*$C231</f>
        <v>4.0079174635546971E-2</v>
      </c>
      <c r="AD231" s="9">
        <f>AD89*Traffic!AD1508*12/10^7*$C231</f>
        <v>1.4339485632716555E-2</v>
      </c>
      <c r="AE231" s="9">
        <f>AE89*Traffic!AE1508*12/10^7*$C231</f>
        <v>1.2255758730414422E-2</v>
      </c>
      <c r="AF231" s="9">
        <f>AF89*Traffic!AF1508*12/10^7*$C231</f>
        <v>2.8487205205524002E-2</v>
      </c>
      <c r="AG231" s="9">
        <f>AG89*Traffic!AG1508*12/10^7*$C231</f>
        <v>5.9277977361678891E-2</v>
      </c>
      <c r="AH231" s="9">
        <f>AH89*Traffic!AH1508*12/10^7*$C231</f>
        <v>6.7747856351932853E-2</v>
      </c>
      <c r="AI231" s="101">
        <f>AI89*Traffic!AI1508*12/10^7*$C231</f>
        <v>0</v>
      </c>
      <c r="AJ231" s="9"/>
    </row>
    <row r="232" spans="2:36" x14ac:dyDescent="0.3">
      <c r="B232" s="85">
        <f t="shared" si="6"/>
        <v>45016</v>
      </c>
      <c r="C232" s="3">
        <f>IF(B232&lt;Inputs!$E$13,0,1)</f>
        <v>1</v>
      </c>
      <c r="D232" s="1"/>
      <c r="E232" s="9">
        <f>E90*Traffic!E1509*365/10^7*$C232</f>
        <v>0.12551423142920987</v>
      </c>
      <c r="F232" s="9">
        <f>F90*Traffic!F1509*365/10^7*$C232</f>
        <v>0.16623930957114505</v>
      </c>
      <c r="G232" s="9">
        <f>G90*Traffic!G1509*365/10^7*$C232</f>
        <v>0.14205583228930596</v>
      </c>
      <c r="H232" s="9">
        <f>H90*Traffic!H1509*365/10^7*$C232</f>
        <v>0.30157481322755864</v>
      </c>
      <c r="I232" s="9">
        <f>I90*Traffic!I1509*365/10^7*$C232</f>
        <v>0.51785047370347692</v>
      </c>
      <c r="J232" s="9">
        <f>J90*Traffic!J1509*365/10^7*$C232</f>
        <v>1.0830394138188197</v>
      </c>
      <c r="K232" s="9">
        <f>K90*Traffic!K1509*365/10^7*$C232</f>
        <v>5.888281641775385E-2</v>
      </c>
      <c r="L232" s="9"/>
      <c r="M232" s="9">
        <f>M90*Traffic!M1509*12/10^7*$C232</f>
        <v>5.4241741774207113E-3</v>
      </c>
      <c r="N232" s="9">
        <f>N90*Traffic!N1509*12/10^7*$C232</f>
        <v>0</v>
      </c>
      <c r="O232" s="9">
        <f>O90*Traffic!O1509*12/10^7*$C232</f>
        <v>0</v>
      </c>
      <c r="P232" s="9">
        <f>P90*Traffic!P1509*12/10^7*$C232</f>
        <v>0</v>
      </c>
      <c r="Q232" s="9">
        <f>Q90*Traffic!Q1509*12/10^7*$C232</f>
        <v>0</v>
      </c>
      <c r="R232" s="9">
        <f>R90*Traffic!R1509*12/10^7*$C232</f>
        <v>0</v>
      </c>
      <c r="S232" s="9">
        <f>S90*Traffic!S1509*12/10^7*$C232</f>
        <v>0</v>
      </c>
      <c r="T232" s="9"/>
      <c r="U232" s="9">
        <f>U90*Traffic!U1509*365/10^7*$C232</f>
        <v>0.11863884680329559</v>
      </c>
      <c r="V232" s="9">
        <f>V90*Traffic!V1509*365/10^7*$C232</f>
        <v>5.7813444779164169E-2</v>
      </c>
      <c r="W232" s="9">
        <f>W90*Traffic!W1509*365/10^7*$C232</f>
        <v>4.7761240370739741E-2</v>
      </c>
      <c r="X232" s="9">
        <f>X90*Traffic!X1509*365/10^7*$C232</f>
        <v>6.3899787020863366E-2</v>
      </c>
      <c r="Y232" s="9">
        <f>Y90*Traffic!Y1509*365/10^7*$C232</f>
        <v>6.6613040541026514E-2</v>
      </c>
      <c r="Z232" s="9">
        <f>Z90*Traffic!Z1509*365/10^7*$C232</f>
        <v>0.13415904621683433</v>
      </c>
      <c r="AA232" s="9">
        <f>AA90*Traffic!AA1509*365/10^7*$C232</f>
        <v>5.8283896370380653E-3</v>
      </c>
      <c r="AB232" s="9"/>
      <c r="AC232" s="9">
        <f>AC90*Traffic!AC1509*12/10^7*$C232</f>
        <v>4.038412487733916E-2</v>
      </c>
      <c r="AD232" s="9">
        <f>AD90*Traffic!AD1509*12/10^7*$C232</f>
        <v>1.3482686491176647E-2</v>
      </c>
      <c r="AE232" s="9">
        <f>AE90*Traffic!AE1509*12/10^7*$C232</f>
        <v>1.1523464432829497E-2</v>
      </c>
      <c r="AF232" s="9">
        <f>AF90*Traffic!AF1509*12/10^7*$C232</f>
        <v>2.7587361940062914E-2</v>
      </c>
      <c r="AG232" s="9">
        <f>AG90*Traffic!AG1509*12/10^7*$C232</f>
        <v>5.7405526612852247E-2</v>
      </c>
      <c r="AH232" s="9">
        <f>AH90*Traffic!AH1509*12/10^7*$C232</f>
        <v>6.6466568607575605E-2</v>
      </c>
      <c r="AI232" s="101">
        <f>AI90*Traffic!AI1509*12/10^7*$C232</f>
        <v>0</v>
      </c>
      <c r="AJ232" s="9"/>
    </row>
    <row r="233" spans="2:36" x14ac:dyDescent="0.3">
      <c r="B233" s="85">
        <f t="shared" si="6"/>
        <v>45382</v>
      </c>
      <c r="C233" s="3">
        <f>IF(B233&lt;Inputs!$E$13,0,1)</f>
        <v>1</v>
      </c>
      <c r="D233" s="1"/>
      <c r="E233" s="9">
        <f>E91*Traffic!E1510*365/10^7*$C233</f>
        <v>0.14220762420929478</v>
      </c>
      <c r="F233" s="9">
        <f>F91*Traffic!F1510*365/10^7*$C233</f>
        <v>0.17122648885827937</v>
      </c>
      <c r="G233" s="9">
        <f>G91*Traffic!G1510*365/10^7*$C233</f>
        <v>0.14631750725798512</v>
      </c>
      <c r="H233" s="9">
        <f>H91*Traffic!H1510*365/10^7*$C233</f>
        <v>0.32097612621186494</v>
      </c>
      <c r="I233" s="9">
        <f>I91*Traffic!I1510*365/10^7*$C233</f>
        <v>0.55116552084506731</v>
      </c>
      <c r="J233" s="9">
        <f>J91*Traffic!J1510*365/10^7*$C233</f>
        <v>1.1397812613688922</v>
      </c>
      <c r="K233" s="9">
        <f>K91*Traffic!K1510*365/10^7*$C233</f>
        <v>6.1967763973553545E-2</v>
      </c>
      <c r="L233" s="9"/>
      <c r="M233" s="9">
        <f>M91*Traffic!M1510*12/10^7*$C233</f>
        <v>6.1455893430176654E-3</v>
      </c>
      <c r="N233" s="9">
        <f>N91*Traffic!N1510*12/10^7*$C233</f>
        <v>0</v>
      </c>
      <c r="O233" s="9">
        <f>O91*Traffic!O1510*12/10^7*$C233</f>
        <v>0</v>
      </c>
      <c r="P233" s="9">
        <f>P91*Traffic!P1510*12/10^7*$C233</f>
        <v>0</v>
      </c>
      <c r="Q233" s="9">
        <f>Q91*Traffic!Q1510*12/10^7*$C233</f>
        <v>0</v>
      </c>
      <c r="R233" s="9">
        <f>R91*Traffic!R1510*12/10^7*$C233</f>
        <v>0</v>
      </c>
      <c r="S233" s="9">
        <f>S91*Traffic!S1510*12/10^7*$C233</f>
        <v>0</v>
      </c>
      <c r="T233" s="9"/>
      <c r="U233" s="9">
        <f>U91*Traffic!U1510*365/10^7*$C233</f>
        <v>0.12219801220739449</v>
      </c>
      <c r="V233" s="9">
        <f>V91*Traffic!V1510*365/10^7*$C233</f>
        <v>5.9547848122539104E-2</v>
      </c>
      <c r="W233" s="9">
        <f>W91*Traffic!W1510*365/10^7*$C233</f>
        <v>4.9194077581861943E-2</v>
      </c>
      <c r="X233" s="9">
        <f>X91*Traffic!X1510*365/10^7*$C233</f>
        <v>6.5816780631489283E-2</v>
      </c>
      <c r="Y233" s="9">
        <f>Y91*Traffic!Y1510*365/10^7*$C233</f>
        <v>6.8611431757257313E-2</v>
      </c>
      <c r="Z233" s="9">
        <f>Z91*Traffic!Z1510*365/10^7*$C233</f>
        <v>0.14018648162657618</v>
      </c>
      <c r="AA233" s="9">
        <f>AA91*Traffic!AA1510*365/10^7*$C233</f>
        <v>6.090244823629627E-3</v>
      </c>
      <c r="AB233" s="9"/>
      <c r="AC233" s="9">
        <f>AC91*Traffic!AC1510*12/10^7*$C233</f>
        <v>4.2255897014511073E-2</v>
      </c>
      <c r="AD233" s="9">
        <f>AD91*Traffic!AD1510*12/10^7*$C233</f>
        <v>1.41712227763056E-2</v>
      </c>
      <c r="AE233" s="9">
        <f>AE91*Traffic!AE1510*12/10^7*$C233</f>
        <v>1.211194680966058E-2</v>
      </c>
      <c r="AF233" s="9">
        <f>AF91*Traffic!AF1510*12/10^7*$C233</f>
        <v>2.8944648047793856E-2</v>
      </c>
      <c r="AG233" s="9">
        <f>AG91*Traffic!AG1510*12/10^7*$C233</f>
        <v>6.0229853344342034E-2</v>
      </c>
      <c r="AH233" s="9">
        <f>AH91*Traffic!AH1510*12/10^7*$C233</f>
        <v>6.974667455836854E-2</v>
      </c>
      <c r="AI233" s="101">
        <f>AI91*Traffic!AI1510*12/10^7*$C233</f>
        <v>0</v>
      </c>
      <c r="AJ233" s="9"/>
    </row>
    <row r="234" spans="2:36" x14ac:dyDescent="0.3">
      <c r="B234" s="85">
        <f t="shared" si="6"/>
        <v>45747</v>
      </c>
      <c r="C234" s="3">
        <f>IF(B234&lt;Inputs!$E$13,0,1)</f>
        <v>1</v>
      </c>
      <c r="D234" s="1"/>
      <c r="E234" s="9">
        <f>E92*Traffic!E1511*365/10^7*$C234</f>
        <v>0.14647385293557358</v>
      </c>
      <c r="F234" s="9">
        <f>F92*Traffic!F1511*365/10^7*$C234</f>
        <v>0.17636328352402783</v>
      </c>
      <c r="G234" s="9">
        <f>G92*Traffic!G1511*365/10^7*$C234</f>
        <v>0.15070703247572467</v>
      </c>
      <c r="H234" s="9">
        <f>H92*Traffic!H1511*365/10^7*$C234</f>
        <v>0.34127010064332491</v>
      </c>
      <c r="I234" s="9">
        <f>I92*Traffic!I1511*365/10^7*$C234</f>
        <v>0.58601340538881996</v>
      </c>
      <c r="J234" s="9">
        <f>J92*Traffic!J1511*365/10^7*$C234</f>
        <v>1.198952884299533</v>
      </c>
      <c r="K234" s="9">
        <f>K92*Traffic!K1511*365/10^7*$C234</f>
        <v>6.5184813847925252E-2</v>
      </c>
      <c r="L234" s="9"/>
      <c r="M234" s="9">
        <f>M92*Traffic!M1511*12/10^7*$C234</f>
        <v>6.3299570233081954E-3</v>
      </c>
      <c r="N234" s="9">
        <f>N92*Traffic!N1511*12/10^7*$C234</f>
        <v>0</v>
      </c>
      <c r="O234" s="9">
        <f>O92*Traffic!O1511*12/10^7*$C234</f>
        <v>0</v>
      </c>
      <c r="P234" s="9">
        <f>P92*Traffic!P1511*12/10^7*$C234</f>
        <v>0</v>
      </c>
      <c r="Q234" s="9">
        <f>Q92*Traffic!Q1511*12/10^7*$C234</f>
        <v>0</v>
      </c>
      <c r="R234" s="9">
        <f>R92*Traffic!R1511*12/10^7*$C234</f>
        <v>0</v>
      </c>
      <c r="S234" s="9">
        <f>S92*Traffic!S1511*12/10^7*$C234</f>
        <v>0</v>
      </c>
      <c r="T234" s="9"/>
      <c r="U234" s="9">
        <f>U92*Traffic!U1511*365/10^7*$C234</f>
        <v>0.12586395257361632</v>
      </c>
      <c r="V234" s="9">
        <f>V92*Traffic!V1511*365/10^7*$C234</f>
        <v>6.4122205546497793E-2</v>
      </c>
      <c r="W234" s="9">
        <f>W92*Traffic!W1511*365/10^7*$C234</f>
        <v>5.2973077177923135E-2</v>
      </c>
      <c r="X234" s="9">
        <f>X92*Traffic!X1511*365/10^7*$C234</f>
        <v>6.9265007616747754E-2</v>
      </c>
      <c r="Y234" s="9">
        <f>Y92*Traffic!Y1511*365/10^7*$C234</f>
        <v>7.2206074160191869E-2</v>
      </c>
      <c r="Z234" s="9">
        <f>Z92*Traffic!Z1511*365/10^7*$C234</f>
        <v>0.14851756396324128</v>
      </c>
      <c r="AA234" s="9">
        <f>AA92*Traffic!AA1511*365/10^7*$C234</f>
        <v>6.4521793731481918E-3</v>
      </c>
      <c r="AB234" s="9"/>
      <c r="AC234" s="9">
        <f>AC92*Traffic!AC1511*12/10^7*$C234</f>
        <v>4.4339640936039142E-2</v>
      </c>
      <c r="AD234" s="9">
        <f>AD92*Traffic!AD1511*12/10^7*$C234</f>
        <v>1.4856428225021848E-2</v>
      </c>
      <c r="AE234" s="9">
        <f>AE92*Traffic!AE1511*12/10^7*$C234</f>
        <v>1.2697582366982924E-2</v>
      </c>
      <c r="AF234" s="9">
        <f>AF92*Traffic!AF1511*12/10^7*$C234</f>
        <v>3.0390634179008186E-2</v>
      </c>
      <c r="AG234" s="9">
        <f>AG92*Traffic!AG1511*12/10^7*$C234</f>
        <v>6.323875269171654E-2</v>
      </c>
      <c r="AH234" s="9">
        <f>AH92*Traffic!AH1511*12/10^7*$C234</f>
        <v>7.3163766954462237E-2</v>
      </c>
      <c r="AI234" s="101">
        <f>AI92*Traffic!AI1511*12/10^7*$C234</f>
        <v>0</v>
      </c>
      <c r="AJ234" s="9"/>
    </row>
    <row r="235" spans="2:36" x14ac:dyDescent="0.3">
      <c r="B235" s="85">
        <f t="shared" si="6"/>
        <v>46112</v>
      </c>
      <c r="C235" s="3">
        <f>IF(B235&lt;Inputs!$E$13,0,1)</f>
        <v>1</v>
      </c>
      <c r="D235" s="1"/>
      <c r="E235" s="9">
        <f>E93*Traffic!E1512*365/10^7*$C235</f>
        <v>0.15086806852364082</v>
      </c>
      <c r="F235" s="9">
        <f>F93*Traffic!F1512*365/10^7*$C235</f>
        <v>0.19376446083173182</v>
      </c>
      <c r="G235" s="9">
        <f>G93*Traffic!G1512*365/10^7*$C235</f>
        <v>0.16557679301332948</v>
      </c>
      <c r="H235" s="9">
        <f>H93*Traffic!H1512*365/10^7*$C235</f>
        <v>0.35150820366262464</v>
      </c>
      <c r="I235" s="9">
        <f>I93*Traffic!I1512*365/10^7*$C235</f>
        <v>0.60359380755048475</v>
      </c>
      <c r="J235" s="9">
        <f>J93*Traffic!J1512*365/10^7*$C235</f>
        <v>1.2606490014707794</v>
      </c>
      <c r="K235" s="9">
        <f>K93*Traffic!K1512*365/10^7*$C235</f>
        <v>6.8539115727183117E-2</v>
      </c>
      <c r="L235" s="9"/>
      <c r="M235" s="9">
        <f>M93*Traffic!M1512*12/10^7*$C235</f>
        <v>7.1125698916444813E-3</v>
      </c>
      <c r="N235" s="9">
        <f>N93*Traffic!N1512*12/10^7*$C235</f>
        <v>0</v>
      </c>
      <c r="O235" s="9">
        <f>O93*Traffic!O1512*12/10^7*$C235</f>
        <v>0</v>
      </c>
      <c r="P235" s="9">
        <f>P93*Traffic!P1512*12/10^7*$C235</f>
        <v>0</v>
      </c>
      <c r="Q235" s="9">
        <f>Q93*Traffic!Q1512*12/10^7*$C235</f>
        <v>0</v>
      </c>
      <c r="R235" s="9">
        <f>R93*Traffic!R1512*12/10^7*$C235</f>
        <v>0</v>
      </c>
      <c r="S235" s="9">
        <f>S93*Traffic!S1512*12/10^7*$C235</f>
        <v>0</v>
      </c>
      <c r="T235" s="9"/>
      <c r="U235" s="9">
        <f>U93*Traffic!U1512*365/10^7*$C235</f>
        <v>0.13774236309775137</v>
      </c>
      <c r="V235" s="9">
        <f>V93*Traffic!V1512*365/10^7*$C235</f>
        <v>6.6045871712892737E-2</v>
      </c>
      <c r="W235" s="9">
        <f>W93*Traffic!W1512*365/10^7*$C235</f>
        <v>5.4562269493260852E-2</v>
      </c>
      <c r="X235" s="9">
        <f>X93*Traffic!X1512*365/10^7*$C235</f>
        <v>7.2860893118553371E-2</v>
      </c>
      <c r="Y235" s="9">
        <f>Y93*Traffic!Y1512*365/10^7*$C235</f>
        <v>7.5954644818720995E-2</v>
      </c>
      <c r="Z235" s="9">
        <f>Z93*Traffic!Z1512*365/10^7*$C235</f>
        <v>0.15509771714439044</v>
      </c>
      <c r="AA235" s="9">
        <f>AA93*Traffic!AA1512*365/10^7*$C235</f>
        <v>6.7380467648196192E-3</v>
      </c>
      <c r="AB235" s="9"/>
      <c r="AC235" s="9">
        <f>AC93*Traffic!AC1512*12/10^7*$C235</f>
        <v>4.665047068911677E-2</v>
      </c>
      <c r="AD235" s="9">
        <f>AD93*Traffic!AD1512*12/10^7*$C235</f>
        <v>1.5603475753711129E-2</v>
      </c>
      <c r="AE235" s="9">
        <f>AE93*Traffic!AE1512*12/10^7*$C235</f>
        <v>1.3336073489068845E-2</v>
      </c>
      <c r="AF235" s="9">
        <f>AF93*Traffic!AF1512*12/10^7*$C235</f>
        <v>3.186427506760383E-2</v>
      </c>
      <c r="AG235" s="9">
        <f>AG93*Traffic!AG1512*12/10^7*$C235</f>
        <v>6.6305197806398319E-2</v>
      </c>
      <c r="AH235" s="9">
        <f>AH93*Traffic!AH1512*12/10^7*$C235</f>
        <v>7.6775591076608335E-2</v>
      </c>
      <c r="AI235" s="101">
        <f>AI93*Traffic!AI1512*12/10^7*$C235</f>
        <v>0</v>
      </c>
      <c r="AJ235" s="9"/>
    </row>
    <row r="236" spans="2:36" x14ac:dyDescent="0.3">
      <c r="B236" s="85">
        <f t="shared" si="6"/>
        <v>46477</v>
      </c>
      <c r="C236" s="3">
        <f>IF(B236&lt;Inputs!$E$13,0,1)</f>
        <v>1</v>
      </c>
      <c r="D236" s="1"/>
      <c r="E236" s="9">
        <f>E94*Traffic!E1513*365/10^7*$C236</f>
        <v>0.15539411057935004</v>
      </c>
      <c r="F236" s="9">
        <f>F94*Traffic!F1513*365/10^7*$C236</f>
        <v>0.19957739465668384</v>
      </c>
      <c r="G236" s="9">
        <f>G94*Traffic!G1513*365/10^7*$C236</f>
        <v>0.17054409680372939</v>
      </c>
      <c r="H236" s="9">
        <f>H94*Traffic!H1513*365/10^7*$C236</f>
        <v>0.37336762007789409</v>
      </c>
      <c r="I236" s="9">
        <f>I94*Traffic!I1513*365/10^7*$C236</f>
        <v>0.64112979745753063</v>
      </c>
      <c r="J236" s="9">
        <f>J94*Traffic!J1513*365/10^7*$C236</f>
        <v>1.3249678280764314</v>
      </c>
      <c r="K236" s="9">
        <f>K94*Traffic!K1513*365/10^7*$C236</f>
        <v>7.2036009386733296E-2</v>
      </c>
      <c r="L236" s="9"/>
      <c r="M236" s="9">
        <f>M94*Traffic!M1513*12/10^7*$C236</f>
        <v>7.9364425707599672E-3</v>
      </c>
      <c r="N236" s="9">
        <f>N94*Traffic!N1513*12/10^7*$C236</f>
        <v>0</v>
      </c>
      <c r="O236" s="9">
        <f>O94*Traffic!O1513*12/10^7*$C236</f>
        <v>0</v>
      </c>
      <c r="P236" s="9">
        <f>P94*Traffic!P1513*12/10^7*$C236</f>
        <v>0</v>
      </c>
      <c r="Q236" s="9">
        <f>Q94*Traffic!Q1513*12/10^7*$C236</f>
        <v>0</v>
      </c>
      <c r="R236" s="9">
        <f>R94*Traffic!R1513*12/10^7*$C236</f>
        <v>0</v>
      </c>
      <c r="S236" s="9">
        <f>S94*Traffic!S1513*12/10^7*$C236</f>
        <v>0</v>
      </c>
      <c r="T236" s="9"/>
      <c r="U236" s="9">
        <f>U94*Traffic!U1513*365/10^7*$C236</f>
        <v>0.14187463399068392</v>
      </c>
      <c r="V236" s="9">
        <f>V94*Traffic!V1513*365/10^7*$C236</f>
        <v>7.098495429316122E-2</v>
      </c>
      <c r="W236" s="9">
        <f>W94*Traffic!W1513*365/10^7*$C236</f>
        <v>5.8642578342322088E-2</v>
      </c>
      <c r="X236" s="9">
        <f>X94*Traffic!X1513*365/10^7*$C236</f>
        <v>7.6610193243612262E-2</v>
      </c>
      <c r="Y236" s="9">
        <f>Y94*Traffic!Y1513*365/10^7*$C236</f>
        <v>7.986314425001767E-2</v>
      </c>
      <c r="Z236" s="9">
        <f>Z94*Traffic!Z1513*365/10^7*$C236</f>
        <v>0.16412737875896116</v>
      </c>
      <c r="AA236" s="9">
        <f>AA94*Traffic!AA1513*365/10^7*$C236</f>
        <v>7.1303303093467893E-3</v>
      </c>
      <c r="AB236" s="9"/>
      <c r="AC236" s="9">
        <f>AC94*Traffic!AC1513*12/10^7*$C236</f>
        <v>4.891575030185856E-2</v>
      </c>
      <c r="AD236" s="9">
        <f>AD94*Traffic!AD1513*12/10^7*$C236</f>
        <v>1.6347486979564049E-2</v>
      </c>
      <c r="AE236" s="9">
        <f>AE94*Traffic!AE1513*12/10^7*$C236</f>
        <v>1.3971969525393117E-2</v>
      </c>
      <c r="AF236" s="9">
        <f>AF94*Traffic!AF1513*12/10^7*$C236</f>
        <v>3.343302869282009E-2</v>
      </c>
      <c r="AG236" s="9">
        <f>AG94*Traffic!AG1513*12/10^7*$C236</f>
        <v>6.9569559515829479E-2</v>
      </c>
      <c r="AH236" s="9">
        <f>AH94*Traffic!AH1513*12/10^7*$C236</f>
        <v>8.0538277255824228E-2</v>
      </c>
      <c r="AI236" s="101">
        <f>AI94*Traffic!AI1513*12/10^7*$C236</f>
        <v>0</v>
      </c>
      <c r="AJ236" s="9"/>
    </row>
    <row r="237" spans="2:36" x14ac:dyDescent="0.3">
      <c r="B237" s="85">
        <f t="shared" si="6"/>
        <v>46843</v>
      </c>
      <c r="C237" s="3">
        <f>IF(B237&lt;Inputs!$E$13,0,1)</f>
        <v>1</v>
      </c>
      <c r="D237" s="1"/>
      <c r="E237" s="9">
        <f>E95*Traffic!E1514*365/10^7*$C237</f>
        <v>0.17460647334188786</v>
      </c>
      <c r="F237" s="9">
        <f>F95*Traffic!F1514*365/10^7*$C237</f>
        <v>0.20556471649638436</v>
      </c>
      <c r="G237" s="9">
        <f>G95*Traffic!G1514*365/10^7*$C237</f>
        <v>0.1756604197078413</v>
      </c>
      <c r="H237" s="9">
        <f>H95*Traffic!H1514*365/10^7*$C237</f>
        <v>0.38456864868023094</v>
      </c>
      <c r="I237" s="9">
        <f>I95*Traffic!I1514*365/10^7*$C237</f>
        <v>0.66036369138125639</v>
      </c>
      <c r="J237" s="9">
        <f>J95*Traffic!J1514*365/10^7*$C237</f>
        <v>1.392011200177099</v>
      </c>
      <c r="K237" s="9">
        <f>K95*Traffic!K1514*365/10^7*$C237</f>
        <v>7.5681031461701978E-2</v>
      </c>
      <c r="L237" s="9"/>
      <c r="M237" s="9">
        <f>M95*Traffic!M1514*12/10^7*$C237</f>
        <v>8.1745358478827659E-3</v>
      </c>
      <c r="N237" s="9">
        <f>N95*Traffic!N1514*12/10^7*$C237</f>
        <v>0</v>
      </c>
      <c r="O237" s="9">
        <f>O95*Traffic!O1514*12/10^7*$C237</f>
        <v>0</v>
      </c>
      <c r="P237" s="9">
        <f>P95*Traffic!P1514*12/10^7*$C237</f>
        <v>0</v>
      </c>
      <c r="Q237" s="9">
        <f>Q95*Traffic!Q1514*12/10^7*$C237</f>
        <v>0</v>
      </c>
      <c r="R237" s="9">
        <f>R95*Traffic!R1514*12/10^7*$C237</f>
        <v>0</v>
      </c>
      <c r="S237" s="9">
        <f>S95*Traffic!S1514*12/10^7*$C237</f>
        <v>0</v>
      </c>
      <c r="T237" s="9"/>
      <c r="U237" s="9">
        <f>U95*Traffic!U1514*365/10^7*$C237</f>
        <v>0.14613087301040442</v>
      </c>
      <c r="V237" s="9">
        <f>V95*Traffic!V1514*365/10^7*$C237</f>
        <v>7.3114502921956051E-2</v>
      </c>
      <c r="W237" s="9">
        <f>W95*Traffic!W1514*365/10^7*$C237</f>
        <v>6.0401855692591752E-2</v>
      </c>
      <c r="X237" s="9">
        <f>X95*Traffic!X1514*365/10^7*$C237</f>
        <v>8.0518876572367976E-2</v>
      </c>
      <c r="Y237" s="9">
        <f>Y95*Traffic!Y1514*365/10^7*$C237</f>
        <v>8.3937794466855301E-2</v>
      </c>
      <c r="Z237" s="9">
        <f>Z95*Traffic!Z1514*365/10^7*$C237</f>
        <v>0.17130521612335303</v>
      </c>
      <c r="AA237" s="9">
        <f>AA95*Traffic!AA1514*365/10^7*$C237</f>
        <v>7.4421634215422194E-3</v>
      </c>
      <c r="AB237" s="9"/>
      <c r="AC237" s="9">
        <f>AC95*Traffic!AC1514*12/10^7*$C237</f>
        <v>5.1274961267744668E-2</v>
      </c>
      <c r="AD237" s="9">
        <f>AD95*Traffic!AD1514*12/10^7*$C237</f>
        <v>1.7157618771019661E-2</v>
      </c>
      <c r="AE237" s="9">
        <f>AE95*Traffic!AE1514*12/10^7*$C237</f>
        <v>1.4664377888581905E-2</v>
      </c>
      <c r="AF237" s="9">
        <f>AF95*Traffic!AF1514*12/10^7*$C237</f>
        <v>3.5102296917676475E-2</v>
      </c>
      <c r="AG237" s="9">
        <f>AG95*Traffic!AG1514*12/10^7*$C237</f>
        <v>7.30430783580506E-2</v>
      </c>
      <c r="AH237" s="9">
        <f>AH95*Traffic!AH1514*12/10^7*$C237</f>
        <v>8.4513300684947223E-2</v>
      </c>
      <c r="AI237" s="101">
        <f>AI95*Traffic!AI1514*12/10^7*$C237</f>
        <v>0</v>
      </c>
      <c r="AJ237" s="9"/>
    </row>
    <row r="238" spans="2:36" x14ac:dyDescent="0.3">
      <c r="B238" s="85">
        <f t="shared" si="6"/>
        <v>47208</v>
      </c>
      <c r="C238" s="3">
        <f>IF(B238&lt;Inputs!$E$13,0,1)</f>
        <v>1</v>
      </c>
      <c r="D238" s="1"/>
      <c r="E238" s="9">
        <f>E96*Traffic!E1515*365/10^7*$C238</f>
        <v>0.17984466754214445</v>
      </c>
      <c r="F238" s="9">
        <f>F96*Traffic!F1515*365/10^7*$C238</f>
        <v>0.21173165799127594</v>
      </c>
      <c r="G238" s="9">
        <f>G96*Traffic!G1515*365/10^7*$C238</f>
        <v>0.18093023229907648</v>
      </c>
      <c r="H238" s="9">
        <f>H96*Traffic!H1515*365/10^7*$C238</f>
        <v>0.40810891141762684</v>
      </c>
      <c r="I238" s="9">
        <f>I96*Traffic!I1515*365/10^7*$C238</f>
        <v>0.70078595370216956</v>
      </c>
      <c r="J238" s="9">
        <f>J96*Traffic!J1515*365/10^7*$C238</f>
        <v>1.4618847035585376</v>
      </c>
      <c r="K238" s="9">
        <f>K96*Traffic!K1515*365/10^7*$C238</f>
        <v>7.9479922452720717E-2</v>
      </c>
      <c r="L238" s="9"/>
      <c r="M238" s="9">
        <f>M96*Traffic!M1515*12/10^7*$C238</f>
        <v>9.0674466866514977E-3</v>
      </c>
      <c r="N238" s="9">
        <f>N96*Traffic!N1515*12/10^7*$C238</f>
        <v>0</v>
      </c>
      <c r="O238" s="9">
        <f>O96*Traffic!O1515*12/10^7*$C238</f>
        <v>0</v>
      </c>
      <c r="P238" s="9">
        <f>P96*Traffic!P1515*12/10^7*$C238</f>
        <v>0</v>
      </c>
      <c r="Q238" s="9">
        <f>Q96*Traffic!Q1515*12/10^7*$C238</f>
        <v>0</v>
      </c>
      <c r="R238" s="9">
        <f>R96*Traffic!R1515*12/10^7*$C238</f>
        <v>0</v>
      </c>
      <c r="S238" s="9">
        <f>S96*Traffic!S1515*12/10^7*$C238</f>
        <v>0</v>
      </c>
      <c r="T238" s="9"/>
      <c r="U238" s="9">
        <f>U96*Traffic!U1515*365/10^7*$C238</f>
        <v>0.15936861091840573</v>
      </c>
      <c r="V238" s="9">
        <f>V96*Traffic!V1515*365/10^7*$C238</f>
        <v>7.8445768760015369E-2</v>
      </c>
      <c r="W238" s="9">
        <f>W96*Traffic!W1515*365/10^7*$C238</f>
        <v>6.4806157670176556E-2</v>
      </c>
      <c r="X238" s="9">
        <f>X96*Traffic!X1515*365/10^7*$C238</f>
        <v>8.4593131726929824E-2</v>
      </c>
      <c r="Y238" s="9">
        <f>Y96*Traffic!Y1515*365/10^7*$C238</f>
        <v>8.8185046866878183E-2</v>
      </c>
      <c r="Z238" s="9">
        <f>Z96*Traffic!Z1515*365/10^7*$C238</f>
        <v>0.17876600908872545</v>
      </c>
      <c r="AA238" s="9">
        <f>AA96*Traffic!AA1515*365/10^7*$C238</f>
        <v>7.7662892231909692E-3</v>
      </c>
      <c r="AB238" s="9"/>
      <c r="AC238" s="9">
        <f>AC96*Traffic!AC1515*12/10^7*$C238</f>
        <v>5.3731700716312253E-2</v>
      </c>
      <c r="AD238" s="9">
        <f>AD96*Traffic!AD1515*12/10^7*$C238</f>
        <v>1.8001645731681008E-2</v>
      </c>
      <c r="AE238" s="9">
        <f>AE96*Traffic!AE1515*12/10^7*$C238</f>
        <v>1.5385755980989166E-2</v>
      </c>
      <c r="AF238" s="9">
        <f>AF96*Traffic!AF1515*12/10^7*$C238</f>
        <v>3.6805512263622074E-2</v>
      </c>
      <c r="AG238" s="9">
        <f>AG96*Traffic!AG1515*12/10^7*$C238</f>
        <v>7.6587236515743395E-2</v>
      </c>
      <c r="AH238" s="9">
        <f>AH96*Traffic!AH1515*12/10^7*$C238</f>
        <v>8.8654341070287385E-2</v>
      </c>
      <c r="AI238" s="101">
        <f>AI96*Traffic!AI1515*12/10^7*$C238</f>
        <v>0</v>
      </c>
      <c r="AJ238" s="9"/>
    </row>
    <row r="239" spans="2:36" x14ac:dyDescent="0.3">
      <c r="B239" s="85">
        <f t="shared" si="6"/>
        <v>47573</v>
      </c>
      <c r="C239" s="3">
        <f>IF(B239&lt;Inputs!$E$13,0,1)</f>
        <v>1</v>
      </c>
      <c r="D239" s="1"/>
      <c r="E239" s="9">
        <f>E97*Traffic!E1516*365/10^7*$C239</f>
        <v>0.1852400075684088</v>
      </c>
      <c r="F239" s="9">
        <f>F97*Traffic!F1516*365/10^7*$C239</f>
        <v>0.23171383321420261</v>
      </c>
      <c r="G239" s="9">
        <f>G97*Traffic!G1516*365/10^7*$C239</f>
        <v>0.19800552297230184</v>
      </c>
      <c r="H239" s="9">
        <f>H97*Traffic!H1516*365/10^7*$C239</f>
        <v>0.43271547813545447</v>
      </c>
      <c r="I239" s="9">
        <f>I97*Traffic!I1516*365/10^7*$C239</f>
        <v>0.7430392244400944</v>
      </c>
      <c r="J239" s="9">
        <f>J97*Traffic!J1516*365/10^7*$C239</f>
        <v>1.5346978070627031</v>
      </c>
      <c r="K239" s="9">
        <f>K97*Traffic!K1516*365/10^7*$C239</f>
        <v>8.3438633974885129E-2</v>
      </c>
      <c r="L239" s="9"/>
      <c r="M239" s="9">
        <f>M97*Traffic!M1516*12/10^7*$C239</f>
        <v>9.339470087251044E-3</v>
      </c>
      <c r="N239" s="9">
        <f>N97*Traffic!N1516*12/10^7*$C239</f>
        <v>0</v>
      </c>
      <c r="O239" s="9">
        <f>O97*Traffic!O1516*12/10^7*$C239</f>
        <v>0</v>
      </c>
      <c r="P239" s="9">
        <f>P97*Traffic!P1516*12/10^7*$C239</f>
        <v>0</v>
      </c>
      <c r="Q239" s="9">
        <f>Q97*Traffic!Q1516*12/10^7*$C239</f>
        <v>0</v>
      </c>
      <c r="R239" s="9">
        <f>R97*Traffic!R1516*12/10^7*$C239</f>
        <v>0</v>
      </c>
      <c r="S239" s="9">
        <f>S97*Traffic!S1516*12/10^7*$C239</f>
        <v>0</v>
      </c>
      <c r="T239" s="9"/>
      <c r="U239" s="9">
        <f>U97*Traffic!U1516*365/10^7*$C239</f>
        <v>0.16414966924595792</v>
      </c>
      <c r="V239" s="9">
        <f>V97*Traffic!V1516*365/10^7*$C239</f>
        <v>8.0799141822815862E-2</v>
      </c>
      <c r="W239" s="9">
        <f>W97*Traffic!W1516*365/10^7*$C239</f>
        <v>6.6750342400281854E-2</v>
      </c>
      <c r="X239" s="9">
        <f>X97*Traffic!X1516*365/10^7*$C239</f>
        <v>8.8839375201850215E-2</v>
      </c>
      <c r="Y239" s="9">
        <f>Y97*Traffic!Y1516*365/10^7*$C239</f>
        <v>9.2611590395882265E-2</v>
      </c>
      <c r="Z239" s="9">
        <f>Z97*Traffic!Z1516*365/10^7*$C239</f>
        <v>0.18891156051363098</v>
      </c>
      <c r="AA239" s="9">
        <f>AA97*Traffic!AA1516*365/10^7*$C239</f>
        <v>8.2070513518318032E-3</v>
      </c>
      <c r="AB239" s="9"/>
      <c r="AC239" s="9">
        <f>AC97*Traffic!AC1516*12/10^7*$C239</f>
        <v>5.6447371288128177E-2</v>
      </c>
      <c r="AD239" s="9">
        <f>AD97*Traffic!AD1516*12/10^7*$C239</f>
        <v>1.8880872453088105E-2</v>
      </c>
      <c r="AE239" s="9">
        <f>AE97*Traffic!AE1516*12/10^7*$C239</f>
        <v>1.6137218818841136E-2</v>
      </c>
      <c r="AF239" s="9">
        <f>AF97*Traffic!AF1516*12/10^7*$C239</f>
        <v>3.8616531287074485E-2</v>
      </c>
      <c r="AG239" s="9">
        <f>AG97*Traffic!AG1516*12/10^7*$C239</f>
        <v>8.035571938021778E-2</v>
      </c>
      <c r="AH239" s="9">
        <f>AH97*Traffic!AH1516*12/10^7*$C239</f>
        <v>9.3026846572622071E-2</v>
      </c>
      <c r="AI239" s="101">
        <f>AI97*Traffic!AI1516*12/10^7*$C239</f>
        <v>0</v>
      </c>
      <c r="AJ239" s="9"/>
    </row>
    <row r="240" spans="2:36" x14ac:dyDescent="0.3">
      <c r="B240" s="85">
        <f t="shared" si="6"/>
        <v>47938</v>
      </c>
      <c r="C240" s="3">
        <f>IF(B240&lt;Inputs!$E$13,0,1)</f>
        <v>1</v>
      </c>
      <c r="D240" s="1"/>
      <c r="E240" s="9">
        <f>E98*Traffic!E1517*365/10^7*$C240</f>
        <v>0.19079720779546103</v>
      </c>
      <c r="F240" s="9">
        <f>F98*Traffic!F1517*365/10^7*$C240</f>
        <v>0.23866524821062865</v>
      </c>
      <c r="G240" s="9">
        <f>G98*Traffic!G1517*365/10^7*$C240</f>
        <v>0.20394568866147095</v>
      </c>
      <c r="H240" s="9">
        <f>H98*Traffic!H1517*365/10^7*$C240</f>
        <v>0.44569694247951813</v>
      </c>
      <c r="I240" s="9">
        <f>I98*Traffic!I1517*365/10^7*$C240</f>
        <v>0.76533040117329754</v>
      </c>
      <c r="J240" s="9">
        <f>J98*Traffic!J1517*365/10^7*$C240</f>
        <v>1.5807387412745844</v>
      </c>
      <c r="K240" s="9">
        <f>K98*Traffic!K1517*365/10^7*$C240</f>
        <v>8.5941792994131697E-2</v>
      </c>
      <c r="L240" s="9"/>
      <c r="M240" s="9">
        <f>M98*Traffic!M1517*12/10^7*$C240</f>
        <v>1.0306772346287763E-2</v>
      </c>
      <c r="N240" s="9">
        <f>N98*Traffic!N1517*12/10^7*$C240</f>
        <v>0</v>
      </c>
      <c r="O240" s="9">
        <f>O98*Traffic!O1517*12/10^7*$C240</f>
        <v>0</v>
      </c>
      <c r="P240" s="9">
        <f>P98*Traffic!P1517*12/10^7*$C240</f>
        <v>0</v>
      </c>
      <c r="Q240" s="9">
        <f>Q98*Traffic!Q1517*12/10^7*$C240</f>
        <v>0</v>
      </c>
      <c r="R240" s="9">
        <f>R98*Traffic!R1517*12/10^7*$C240</f>
        <v>0</v>
      </c>
      <c r="S240" s="9">
        <f>S98*Traffic!S1517*12/10^7*$C240</f>
        <v>0</v>
      </c>
      <c r="T240" s="9"/>
      <c r="U240" s="9">
        <f>U98*Traffic!U1517*365/10^7*$C240</f>
        <v>0.16907415932333664</v>
      </c>
      <c r="V240" s="9">
        <f>V98*Traffic!V1517*365/10^7*$C240</f>
        <v>8.6552040720600354E-2</v>
      </c>
      <c r="W240" s="9">
        <f>W98*Traffic!W1517*365/10^7*$C240</f>
        <v>7.1502966779181928E-2</v>
      </c>
      <c r="X240" s="9">
        <f>X98*Traffic!X1517*365/10^7*$C240</f>
        <v>9.326425946671163E-2</v>
      </c>
      <c r="Y240" s="9">
        <f>Y98*Traffic!Y1517*365/10^7*$C240</f>
        <v>9.722435999444641E-2</v>
      </c>
      <c r="Z240" s="9">
        <f>Z98*Traffic!Z1517*365/10^7*$C240</f>
        <v>0.19704193147244548</v>
      </c>
      <c r="AA240" s="9">
        <f>AA98*Traffic!AA1517*365/10^7*$C240</f>
        <v>8.5602662201384946E-3</v>
      </c>
      <c r="AB240" s="9"/>
      <c r="AC240" s="9">
        <f>AC98*Traffic!AC1517*12/10^7*$C240</f>
        <v>5.9277623563608314E-2</v>
      </c>
      <c r="AD240" s="9">
        <f>AD98*Traffic!AD1517*12/10^7*$C240</f>
        <v>1.9835468259947836E-2</v>
      </c>
      <c r="AE240" s="9">
        <f>AE98*Traffic!AE1517*12/10^7*$C240</f>
        <v>1.6953098564711885E-2</v>
      </c>
      <c r="AF240" s="9">
        <f>AF98*Traffic!AF1517*12/10^7*$C240</f>
        <v>4.0541405399592056E-2</v>
      </c>
      <c r="AG240" s="9">
        <f>AG98*Traffic!AG1517*12/10^7*$C240</f>
        <v>8.4361119111173902E-2</v>
      </c>
      <c r="AH240" s="9">
        <f>AH98*Traffic!AH1517*12/10^7*$C240</f>
        <v>9.7642750102558878E-2</v>
      </c>
      <c r="AI240" s="101">
        <f>AI98*Traffic!AI1517*12/10^7*$C240</f>
        <v>0</v>
      </c>
      <c r="AJ240" s="9"/>
    </row>
    <row r="241" spans="2:36" x14ac:dyDescent="0.3">
      <c r="B241" s="85">
        <f t="shared" si="6"/>
        <v>48304</v>
      </c>
      <c r="C241" s="3">
        <f>IF(B241&lt;Inputs!$E$13,0,1)</f>
        <v>1</v>
      </c>
      <c r="D241" s="1"/>
      <c r="E241" s="9">
        <f>E99*Traffic!E1518*365/10^7*$C241</f>
        <v>0.19652112402932498</v>
      </c>
      <c r="F241" s="9">
        <f>F99*Traffic!F1518*365/10^7*$C241</f>
        <v>0.24582520565694752</v>
      </c>
      <c r="G241" s="9">
        <f>G99*Traffic!G1518*365/10^7*$C241</f>
        <v>0.21006405932131508</v>
      </c>
      <c r="H241" s="9">
        <f>H99*Traffic!H1518*365/10^7*$C241</f>
        <v>0.47218407506115812</v>
      </c>
      <c r="I241" s="9">
        <f>I99*Traffic!I1518*365/10^7*$C241</f>
        <v>0.81081289358588216</v>
      </c>
      <c r="J241" s="9">
        <f>J99*Traffic!J1518*365/10^7*$C241</f>
        <v>1.6588809205602335</v>
      </c>
      <c r="K241" s="9">
        <f>K99*Traffic!K1518*365/10^7*$C241</f>
        <v>9.019023634591708E-2</v>
      </c>
      <c r="L241" s="9"/>
      <c r="M241" s="9">
        <f>M99*Traffic!M1518*12/10^7*$C241</f>
        <v>1.1323707217788153E-2</v>
      </c>
      <c r="N241" s="9">
        <f>N99*Traffic!N1518*12/10^7*$C241</f>
        <v>0</v>
      </c>
      <c r="O241" s="9">
        <f>O99*Traffic!O1518*12/10^7*$C241</f>
        <v>0</v>
      </c>
      <c r="P241" s="9">
        <f>P99*Traffic!P1518*12/10^7*$C241</f>
        <v>0</v>
      </c>
      <c r="Q241" s="9">
        <f>Q99*Traffic!Q1518*12/10^7*$C241</f>
        <v>0</v>
      </c>
      <c r="R241" s="9">
        <f>R99*Traffic!R1518*12/10^7*$C241</f>
        <v>0</v>
      </c>
      <c r="S241" s="9">
        <f>S99*Traffic!S1518*12/10^7*$C241</f>
        <v>0</v>
      </c>
      <c r="T241" s="9"/>
      <c r="U241" s="9">
        <f>U99*Traffic!U1518*365/10^7*$C241</f>
        <v>0.18382118321987218</v>
      </c>
      <c r="V241" s="9">
        <f>V99*Traffic!V1518*365/10^7*$C241</f>
        <v>8.9148601942218339E-2</v>
      </c>
      <c r="W241" s="9">
        <f>W99*Traffic!W1518*365/10^7*$C241</f>
        <v>7.3648055782557412E-2</v>
      </c>
      <c r="X241" s="9">
        <f>X99*Traffic!X1518*365/10^7*$C241</f>
        <v>9.7874681349783041E-2</v>
      </c>
      <c r="Y241" s="9">
        <f>Y99*Traffic!Y1518*365/10^7*$C241</f>
        <v>0.1020305453375681</v>
      </c>
      <c r="Z241" s="9">
        <f>Z99*Traffic!Z1518*365/10^7*$C241</f>
        <v>0.20802701915203431</v>
      </c>
      <c r="AA241" s="9">
        <f>AA99*Traffic!AA1518*365/10^7*$C241</f>
        <v>9.0375010619112173E-3</v>
      </c>
      <c r="AB241" s="9"/>
      <c r="AC241" s="9">
        <f>AC99*Traffic!AC1518*12/10^7*$C241</f>
        <v>6.2059611759894925E-2</v>
      </c>
      <c r="AD241" s="9">
        <f>AD99*Traffic!AD1518*12/10^7*$C241</f>
        <v>2.0790365557784848E-2</v>
      </c>
      <c r="AE241" s="9">
        <f>AE99*Traffic!AE1518*12/10^7*$C241</f>
        <v>1.7769235990723449E-2</v>
      </c>
      <c r="AF241" s="9">
        <f>AF99*Traffic!AF1518*12/10^7*$C241</f>
        <v>4.2507548604746211E-2</v>
      </c>
      <c r="AG241" s="9">
        <f>AG99*Traffic!AG1518*12/10^7*$C241</f>
        <v>8.8452394178843416E-2</v>
      </c>
      <c r="AH241" s="9">
        <f>AH99*Traffic!AH1518*12/10^7*$C241</f>
        <v>0.10238922197981842</v>
      </c>
      <c r="AI241" s="101">
        <f>AI99*Traffic!AI1518*12/10^7*$C241</f>
        <v>0</v>
      </c>
      <c r="AJ241" s="9"/>
    </row>
    <row r="242" spans="2:36" x14ac:dyDescent="0.3">
      <c r="B242" s="85">
        <f t="shared" si="6"/>
        <v>48669</v>
      </c>
      <c r="C242" s="3">
        <f>IF(B242&lt;Inputs!$E$13,0,1)</f>
        <v>1</v>
      </c>
      <c r="D242" s="1"/>
      <c r="E242" s="9">
        <f>E100*Traffic!E1519*365/10^7*$C242</f>
        <v>0.21928482089605508</v>
      </c>
      <c r="F242" s="9">
        <f>F100*Traffic!F1519*365/10^7*$C242</f>
        <v>0.26809407722822398</v>
      </c>
      <c r="G242" s="9">
        <f>G100*Traffic!G1519*365/10^7*$C242</f>
        <v>0.22909339175395188</v>
      </c>
      <c r="H242" s="9">
        <f>H100*Traffic!H1519*365/10^7*$C242</f>
        <v>0.49985930834946485</v>
      </c>
      <c r="I242" s="9">
        <f>I100*Traffic!I1519*365/10^7*$C242</f>
        <v>0.85833553818216568</v>
      </c>
      <c r="J242" s="9">
        <f>J100*Traffic!J1519*365/10^7*$C242</f>
        <v>1.7402889657358742</v>
      </c>
      <c r="K242" s="9">
        <f>K100*Traffic!K1519*365/10^7*$C242</f>
        <v>9.4616238685114859E-2</v>
      </c>
      <c r="L242" s="9"/>
      <c r="M242" s="9">
        <f>M100*Traffic!M1519*12/10^7*$C242</f>
        <v>1.239238208646691E-2</v>
      </c>
      <c r="N242" s="9">
        <f>N100*Traffic!N1519*12/10^7*$C242</f>
        <v>0</v>
      </c>
      <c r="O242" s="9">
        <f>O100*Traffic!O1519*12/10^7*$C242</f>
        <v>0</v>
      </c>
      <c r="P242" s="9">
        <f>P100*Traffic!P1519*12/10^7*$C242</f>
        <v>0</v>
      </c>
      <c r="Q242" s="9">
        <f>Q100*Traffic!Q1519*12/10^7*$C242</f>
        <v>0</v>
      </c>
      <c r="R242" s="9">
        <f>R100*Traffic!R1519*12/10^7*$C242</f>
        <v>0</v>
      </c>
      <c r="S242" s="9">
        <f>S100*Traffic!S1519*12/10^7*$C242</f>
        <v>0</v>
      </c>
      <c r="T242" s="9"/>
      <c r="U242" s="9">
        <f>U100*Traffic!U1519*365/10^7*$C242</f>
        <v>0.18933581871646835</v>
      </c>
      <c r="V242" s="9">
        <f>V100*Traffic!V1519*365/10^7*$C242</f>
        <v>9.1823060000484902E-2</v>
      </c>
      <c r="W242" s="9">
        <f>W100*Traffic!W1519*365/10^7*$C242</f>
        <v>7.5857497456034151E-2</v>
      </c>
      <c r="X242" s="9">
        <f>X100*Traffic!X1519*365/10^7*$C242</f>
        <v>0.1026777907123187</v>
      </c>
      <c r="Y242" s="9">
        <f>Y100*Traffic!Y1519*365/10^7*$C242</f>
        <v>0.10703759987728209</v>
      </c>
      <c r="Z242" s="9">
        <f>Z100*Traffic!Z1519*365/10^7*$C242</f>
        <v>0.21688085204033428</v>
      </c>
      <c r="AA242" s="9">
        <f>AA100*Traffic!AA1519*365/10^7*$C242</f>
        <v>9.4221459241803709E-3</v>
      </c>
      <c r="AB242" s="9"/>
      <c r="AC242" s="9">
        <f>AC100*Traffic!AC1519*12/10^7*$C242</f>
        <v>6.5127464265761451E-2</v>
      </c>
      <c r="AD242" s="9">
        <f>AD100*Traffic!AD1519*12/10^7*$C242</f>
        <v>2.1825885688451445E-2</v>
      </c>
      <c r="AE242" s="9">
        <f>AE100*Traffic!AE1519*12/10^7*$C242</f>
        <v>1.8654280629492183E-2</v>
      </c>
      <c r="AF242" s="9">
        <f>AF100*Traffic!AF1519*12/10^7*$C242</f>
        <v>4.4595825667584757E-2</v>
      </c>
      <c r="AG242" s="9">
        <f>AG100*Traffic!AG1519*12/10^7*$C242</f>
        <v>9.2797813098065896E-2</v>
      </c>
      <c r="AH242" s="9">
        <f>AH100*Traffic!AH1519*12/10^7*$C242</f>
        <v>0.10746168680189082</v>
      </c>
      <c r="AI242" s="101">
        <f>AI100*Traffic!AI1519*12/10^7*$C242</f>
        <v>0</v>
      </c>
      <c r="AJ242" s="9"/>
    </row>
    <row r="243" spans="2:36" x14ac:dyDescent="0.3">
      <c r="B243" s="85">
        <f t="shared" si="6"/>
        <v>49034</v>
      </c>
      <c r="C243" s="3">
        <f>IF(B243&lt;Inputs!$E$13,0,1)</f>
        <v>1</v>
      </c>
      <c r="D243" s="1"/>
      <c r="E243" s="9">
        <f>E101*Traffic!E1520*365/10^7*$C243</f>
        <v>0.22586336552293673</v>
      </c>
      <c r="F243" s="9">
        <f>F101*Traffic!F1520*365/10^7*$C243</f>
        <v>0.2761368995450707</v>
      </c>
      <c r="G243" s="9">
        <f>G101*Traffic!G1520*365/10^7*$C243</f>
        <v>0.23596619350657044</v>
      </c>
      <c r="H243" s="9">
        <f>H101*Traffic!H1520*365/10^7*$C243</f>
        <v>0.51485508759994891</v>
      </c>
      <c r="I243" s="9">
        <f>I101*Traffic!I1520*365/10^7*$C243</f>
        <v>0.88408560432763039</v>
      </c>
      <c r="J243" s="9">
        <f>J101*Traffic!J1520*365/10^7*$C243</f>
        <v>1.8576793668791491</v>
      </c>
      <c r="K243" s="9">
        <f>K101*Traffic!K1520*365/10^7*$C243</f>
        <v>0.10099853405823808</v>
      </c>
      <c r="L243" s="9"/>
      <c r="M243" s="9">
        <f>M101*Traffic!M1520*12/10^7*$C243</f>
        <v>1.2764153549060915E-2</v>
      </c>
      <c r="N243" s="9">
        <f>N101*Traffic!N1520*12/10^7*$C243</f>
        <v>0</v>
      </c>
      <c r="O243" s="9">
        <f>O101*Traffic!O1520*12/10^7*$C243</f>
        <v>0</v>
      </c>
      <c r="P243" s="9">
        <f>P101*Traffic!P1520*12/10^7*$C243</f>
        <v>0</v>
      </c>
      <c r="Q243" s="9">
        <f>Q101*Traffic!Q1520*12/10^7*$C243</f>
        <v>0</v>
      </c>
      <c r="R243" s="9">
        <f>R101*Traffic!R1520*12/10^7*$C243</f>
        <v>0</v>
      </c>
      <c r="S243" s="9">
        <f>S101*Traffic!S1520*12/10^7*$C243</f>
        <v>0</v>
      </c>
      <c r="T243" s="9"/>
      <c r="U243" s="9">
        <f>U101*Traffic!U1520*365/10^7*$C243</f>
        <v>0.1950158932779624</v>
      </c>
      <c r="V243" s="9">
        <f>V101*Traffic!V1520*365/10^7*$C243</f>
        <v>9.8215357638980177E-2</v>
      </c>
      <c r="W243" s="9">
        <f>W101*Traffic!W1520*365/10^7*$C243</f>
        <v>8.1138346317396512E-2</v>
      </c>
      <c r="X243" s="9">
        <f>X101*Traffic!X1520*365/10^7*$C243</f>
        <v>0.10768099942339165</v>
      </c>
      <c r="Y243" s="9">
        <f>Y101*Traffic!Y1520*365/10^7*$C243</f>
        <v>0.11225325019857511</v>
      </c>
      <c r="Z243" s="9">
        <f>Z101*Traffic!Z1520*365/10^7*$C243</f>
        <v>0.22877010356784669</v>
      </c>
      <c r="AA243" s="9">
        <f>AA101*Traffic!AA1520*365/10^7*$C243</f>
        <v>9.9386611525541062E-3</v>
      </c>
      <c r="AB243" s="9"/>
      <c r="AC243" s="9">
        <f>AC101*Traffic!AC1520*12/10^7*$C243</f>
        <v>6.8323534271396022E-2</v>
      </c>
      <c r="AD243" s="9">
        <f>AD101*Traffic!AD1520*12/10^7*$C243</f>
        <v>2.2904825697956023E-2</v>
      </c>
      <c r="AE243" s="9">
        <f>AE101*Traffic!AE1520*12/10^7*$C243</f>
        <v>1.9576435634195387E-2</v>
      </c>
      <c r="AF243" s="9">
        <f>AF101*Traffic!AF1520*12/10^7*$C243</f>
        <v>4.6813014666591192E-2</v>
      </c>
      <c r="AG243" s="9">
        <f>AG101*Traffic!AG1520*12/10^7*$C243</f>
        <v>9.7411480123014385E-2</v>
      </c>
      <c r="AH243" s="9">
        <f>AH101*Traffic!AH1520*12/10^7*$C243</f>
        <v>0.11274634921350575</v>
      </c>
      <c r="AI243" s="101">
        <f>AI101*Traffic!AI1520*12/10^7*$C243</f>
        <v>0</v>
      </c>
      <c r="AJ243" s="9"/>
    </row>
    <row r="244" spans="2:36" x14ac:dyDescent="0.3">
      <c r="B244" s="85">
        <f t="shared" si="6"/>
        <v>49399</v>
      </c>
      <c r="C244" s="3">
        <f>IF(B244&lt;Inputs!$E$13,0,1)</f>
        <v>1</v>
      </c>
      <c r="D244" s="1"/>
      <c r="E244" s="9">
        <f>E102*Traffic!E1521*365/10^7*$C244</f>
        <v>0.23263926648862482</v>
      </c>
      <c r="F244" s="9">
        <f>F102*Traffic!F1521*365/10^7*$C244</f>
        <v>0.28442100653142277</v>
      </c>
      <c r="G244" s="9">
        <f>G102*Traffic!G1521*365/10^7*$C244</f>
        <v>0.24304517931176756</v>
      </c>
      <c r="H244" s="9">
        <f>H102*Traffic!H1521*365/10^7*$C244</f>
        <v>0.54463319266654053</v>
      </c>
      <c r="I244" s="9">
        <f>I102*Traffic!I1521*365/10^7*$C244</f>
        <v>0.93521920414549908</v>
      </c>
      <c r="J244" s="9">
        <f>J102*Traffic!J1521*365/10^7*$C244</f>
        <v>1.9469783399536904</v>
      </c>
      <c r="K244" s="9">
        <f>K102*Traffic!K1521*365/10^7*$C244</f>
        <v>0.10585355130945868</v>
      </c>
      <c r="L244" s="9"/>
      <c r="M244" s="9">
        <f>M102*Traffic!M1521*12/10^7*$C244</f>
        <v>1.3920435694093498E-2</v>
      </c>
      <c r="N244" s="9">
        <f>N102*Traffic!N1521*12/10^7*$C244</f>
        <v>0</v>
      </c>
      <c r="O244" s="9">
        <f>O102*Traffic!O1521*12/10^7*$C244</f>
        <v>0</v>
      </c>
      <c r="P244" s="9">
        <f>P102*Traffic!P1521*12/10^7*$C244</f>
        <v>0</v>
      </c>
      <c r="Q244" s="9">
        <f>Q102*Traffic!Q1521*12/10^7*$C244</f>
        <v>0</v>
      </c>
      <c r="R244" s="9">
        <f>R102*Traffic!R1521*12/10^7*$C244</f>
        <v>0</v>
      </c>
      <c r="S244" s="9">
        <f>S102*Traffic!S1521*12/10^7*$C244</f>
        <v>0</v>
      </c>
      <c r="T244" s="9"/>
      <c r="U244" s="9">
        <f>U102*Traffic!U1521*365/10^7*$C244</f>
        <v>0.21143828429084341</v>
      </c>
      <c r="V244" s="9">
        <f>V102*Traffic!V1521*365/10^7*$C244</f>
        <v>0.10116181836814961</v>
      </c>
      <c r="W244" s="9">
        <f>W102*Traffic!W1521*365/10^7*$C244</f>
        <v>8.3572496706918423E-2</v>
      </c>
      <c r="X244" s="9">
        <f>X102*Traffic!X1521*365/10^7*$C244</f>
        <v>0.11289199064548795</v>
      </c>
      <c r="Y244" s="9">
        <f>Y102*Traffic!Y1521*365/10^7*$C244</f>
        <v>0.11768550569925618</v>
      </c>
      <c r="Z244" s="9">
        <f>Z102*Traffic!Z1521*365/10^7*$C244</f>
        <v>0.23840536204752763</v>
      </c>
      <c r="AA244" s="9">
        <f>AA102*Traffic!AA1521*365/10^7*$C244</f>
        <v>1.0357254175214626E-2</v>
      </c>
      <c r="AB244" s="9"/>
      <c r="AC244" s="9">
        <f>AC102*Traffic!AC1521*12/10^7*$C244</f>
        <v>7.1835541396671185E-2</v>
      </c>
      <c r="AD244" s="9">
        <f>AD102*Traffic!AD1521*12/10^7*$C244</f>
        <v>2.4028858810911283E-2</v>
      </c>
      <c r="AE244" s="9">
        <f>AE102*Traffic!AE1521*12/10^7*$C244</f>
        <v>2.053713108661423E-2</v>
      </c>
      <c r="AF244" s="9">
        <f>AF102*Traffic!AF1521*12/10^7*$C244</f>
        <v>4.9123098762437215E-2</v>
      </c>
      <c r="AG244" s="9">
        <f>AG102*Traffic!AG1521*12/10^7*$C244</f>
        <v>0.10221844913767154</v>
      </c>
      <c r="AH244" s="9">
        <f>AH102*Traffic!AH1521*12/10^7*$C244</f>
        <v>0.118319847985947</v>
      </c>
      <c r="AI244" s="101">
        <f>AI102*Traffic!AI1521*12/10^7*$C244</f>
        <v>0</v>
      </c>
      <c r="AJ244" s="9"/>
    </row>
    <row r="245" spans="2:36" x14ac:dyDescent="0.3">
      <c r="B245" s="85">
        <f t="shared" si="6"/>
        <v>49765</v>
      </c>
      <c r="C245" s="3">
        <f>IF(B245&lt;Inputs!$E$13,0,1)</f>
        <v>1</v>
      </c>
      <c r="D245" s="1"/>
      <c r="E245" s="9">
        <f>E103*Traffic!E1522*365/10^7*$C245</f>
        <v>0.23961844448328362</v>
      </c>
      <c r="F245" s="9">
        <f>F103*Traffic!F1522*365/10^7*$C245</f>
        <v>0.30922883876777479</v>
      </c>
      <c r="G245" s="9">
        <f>G103*Traffic!G1522*365/10^7*$C245</f>
        <v>0.26424411995173841</v>
      </c>
      <c r="H245" s="9">
        <f>H103*Traffic!H1522*365/10^7*$C245</f>
        <v>0.57573461445828755</v>
      </c>
      <c r="I245" s="9">
        <f>I103*Traffic!I1522*365/10^7*$C245</f>
        <v>0.98862514290854464</v>
      </c>
      <c r="J245" s="9">
        <f>J103*Traffic!J1522*365/10^7*$C245</f>
        <v>2.0399633399825139</v>
      </c>
      <c r="K245" s="9">
        <f>K103*Traffic!K1522*365/10^7*$C245</f>
        <v>0.11090897091510002</v>
      </c>
      <c r="L245" s="9"/>
      <c r="M245" s="9">
        <f>M103*Traffic!M1522*12/10^7*$C245</f>
        <v>1.513460702963387E-2</v>
      </c>
      <c r="N245" s="9">
        <f>N103*Traffic!N1522*12/10^7*$C245</f>
        <v>0</v>
      </c>
      <c r="O245" s="9">
        <f>O103*Traffic!O1522*12/10^7*$C245</f>
        <v>0</v>
      </c>
      <c r="P245" s="9">
        <f>P103*Traffic!P1522*12/10^7*$C245</f>
        <v>0</v>
      </c>
      <c r="Q245" s="9">
        <f>Q103*Traffic!Q1522*12/10^7*$C245</f>
        <v>0</v>
      </c>
      <c r="R245" s="9">
        <f>R103*Traffic!R1522*12/10^7*$C245</f>
        <v>0</v>
      </c>
      <c r="S245" s="9">
        <f>S103*Traffic!S1522*12/10^7*$C245</f>
        <v>0</v>
      </c>
      <c r="T245" s="9"/>
      <c r="U245" s="9">
        <f>U103*Traffic!U1522*365/10^7*$C245</f>
        <v>0.2177814328195688</v>
      </c>
      <c r="V245" s="9">
        <f>V103*Traffic!V1522*365/10^7*$C245</f>
        <v>0.10805580895323832</v>
      </c>
      <c r="W245" s="9">
        <f>W103*Traffic!W1522*365/10^7*$C245</f>
        <v>8.9267807593612122E-2</v>
      </c>
      <c r="X245" s="9">
        <f>X103*Traffic!X1522*365/10^7*$C245</f>
        <v>0.11831872844142897</v>
      </c>
      <c r="Y245" s="9">
        <f>Y103*Traffic!Y1522*365/10^7*$C245</f>
        <v>0.12334266860479938</v>
      </c>
      <c r="Z245" s="9">
        <f>Z103*Traffic!Z1522*365/10^7*$C245</f>
        <v>0.25126816297660354</v>
      </c>
      <c r="AA245" s="9">
        <f>AA103*Traffic!AA1522*365/10^7*$C245</f>
        <v>1.0916064167923879E-2</v>
      </c>
      <c r="AB245" s="9"/>
      <c r="AC245" s="9">
        <f>AC103*Traffic!AC1522*12/10^7*$C245</f>
        <v>7.5308506502362649E-2</v>
      </c>
      <c r="AD245" s="9">
        <f>AD103*Traffic!AD1522*12/10^7*$C245</f>
        <v>2.5199719567515679E-2</v>
      </c>
      <c r="AE245" s="9">
        <f>AE103*Traffic!AE1522*12/10^7*$C245</f>
        <v>2.1537849474107432E-2</v>
      </c>
      <c r="AF245" s="9">
        <f>AF103*Traffic!AF1522*12/10^7*$C245</f>
        <v>5.1529656190834043E-2</v>
      </c>
      <c r="AG245" s="9">
        <f>AG103*Traffic!AG1522*12/10^7*$C245</f>
        <v>0.10722616596109741</v>
      </c>
      <c r="AH245" s="9">
        <f>AH103*Traffic!AH1522*12/10^7*$C245</f>
        <v>0.12412628497044254</v>
      </c>
      <c r="AI245" s="101">
        <f>AI103*Traffic!AI1522*12/10^7*$C245</f>
        <v>0</v>
      </c>
      <c r="AJ245" s="9"/>
    </row>
    <row r="246" spans="2:36" x14ac:dyDescent="0.3">
      <c r="B246" s="85">
        <f t="shared" si="6"/>
        <v>50130</v>
      </c>
      <c r="C246" s="3">
        <f>IF(B246&lt;Inputs!$E$13,0,1)</f>
        <v>1</v>
      </c>
      <c r="D246" s="1"/>
      <c r="E246" s="9">
        <f>E104*Traffic!E1523*365/10^7*$C246</f>
        <v>0.26579215149607305</v>
      </c>
      <c r="F246" s="9">
        <f>F104*Traffic!F1523*365/10^7*$C246</f>
        <v>0.31850570393080807</v>
      </c>
      <c r="G246" s="9">
        <f>G104*Traffic!G1523*365/10^7*$C246</f>
        <v>0.2721714435502906</v>
      </c>
      <c r="H246" s="9">
        <f>H104*Traffic!H1523*365/10^7*$C246</f>
        <v>0.59300665289203625</v>
      </c>
      <c r="I246" s="9">
        <f>I104*Traffic!I1523*365/10^7*$C246</f>
        <v>1.018283897195801</v>
      </c>
      <c r="J246" s="9">
        <f>J104*Traffic!J1523*365/10^7*$C246</f>
        <v>2.1367751595071076</v>
      </c>
      <c r="K246" s="9">
        <f>K104*Traffic!K1523*365/10^7*$C246</f>
        <v>0.11617244750090142</v>
      </c>
      <c r="L246" s="9"/>
      <c r="M246" s="9">
        <f>M104*Traffic!M1523*12/10^7*$C246</f>
        <v>1.6409100253181985E-2</v>
      </c>
      <c r="N246" s="9">
        <f>N104*Traffic!N1523*12/10^7*$C246</f>
        <v>0</v>
      </c>
      <c r="O246" s="9">
        <f>O104*Traffic!O1523*12/10^7*$C246</f>
        <v>0</v>
      </c>
      <c r="P246" s="9">
        <f>P104*Traffic!P1523*12/10^7*$C246</f>
        <v>0</v>
      </c>
      <c r="Q246" s="9">
        <f>Q104*Traffic!Q1523*12/10^7*$C246</f>
        <v>0</v>
      </c>
      <c r="R246" s="9">
        <f>R104*Traffic!R1523*12/10^7*$C246</f>
        <v>0</v>
      </c>
      <c r="S246" s="9">
        <f>S104*Traffic!S1523*12/10^7*$C246</f>
        <v>0</v>
      </c>
      <c r="T246" s="9"/>
      <c r="U246" s="9">
        <f>U104*Traffic!U1523*365/10^7*$C246</f>
        <v>0.22431487580415582</v>
      </c>
      <c r="V246" s="9">
        <f>V104*Traffic!V1523*365/10^7*$C246</f>
        <v>0.11527239333690106</v>
      </c>
      <c r="W246" s="9">
        <f>W104*Traffic!W1523*365/10^7*$C246</f>
        <v>9.5229621886471189E-2</v>
      </c>
      <c r="X246" s="9">
        <f>X104*Traffic!X1523*365/10^7*$C246</f>
        <v>0.12396946771354547</v>
      </c>
      <c r="Y246" s="9">
        <f>Y104*Traffic!Y1523*365/10^7*$C246</f>
        <v>0.12923334432954578</v>
      </c>
      <c r="Z246" s="9">
        <f>Z104*Traffic!Z1523*365/10^7*$C246</f>
        <v>0.26468816713558124</v>
      </c>
      <c r="AA246" s="9">
        <f>AA104*Traffic!AA1523*365/10^7*$C246</f>
        <v>1.1499081231437992E-2</v>
      </c>
      <c r="AB246" s="9"/>
      <c r="AC246" s="9">
        <f>AC104*Traffic!AC1523*12/10^7*$C246</f>
        <v>7.8925197527138627E-2</v>
      </c>
      <c r="AD246" s="9">
        <f>AD104*Traffic!AD1523*12/10^7*$C246</f>
        <v>2.6419205996586533E-2</v>
      </c>
      <c r="AE246" s="9">
        <f>AE104*Traffic!AE1523*12/10^7*$C246</f>
        <v>2.2580127546872279E-2</v>
      </c>
      <c r="AF246" s="9">
        <f>AF104*Traffic!AF1523*12/10^7*$C246</f>
        <v>5.403639627604849E-2</v>
      </c>
      <c r="AG246" s="9">
        <f>AG104*Traffic!AG1523*12/10^7*$C246</f>
        <v>0.11244234918970493</v>
      </c>
      <c r="AH246" s="9">
        <f>AH104*Traffic!AH1523*12/10^7*$C246</f>
        <v>0.13024726239804749</v>
      </c>
      <c r="AI246" s="101">
        <f>AI104*Traffic!AI1523*12/10^7*$C246</f>
        <v>0</v>
      </c>
      <c r="AJ246" s="9"/>
    </row>
    <row r="247" spans="2:36" x14ac:dyDescent="0.3">
      <c r="B247" s="85">
        <f t="shared" si="6"/>
        <v>50495</v>
      </c>
      <c r="C247" s="3">
        <f>IF(B247&lt;Inputs!$E$13,0,1)</f>
        <v>1</v>
      </c>
      <c r="D247" s="1"/>
      <c r="E247" s="9">
        <f>E105*Traffic!E1524*365/10^7*$C247</f>
        <v>0.27376591604095524</v>
      </c>
      <c r="F247" s="9">
        <f>F105*Traffic!F1524*365/10^7*$C247</f>
        <v>0.32806087504873227</v>
      </c>
      <c r="G247" s="9">
        <f>G105*Traffic!G1524*365/10^7*$C247</f>
        <v>0.28033658685679924</v>
      </c>
      <c r="H247" s="9">
        <f>H105*Traffic!H1524*365/10^7*$C247</f>
        <v>0.62645831023466414</v>
      </c>
      <c r="I247" s="9">
        <f>I105*Traffic!I1524*365/10^7*$C247</f>
        <v>1.0757255529350513</v>
      </c>
      <c r="J247" s="9">
        <f>J105*Traffic!J1524*365/10^7*$C247</f>
        <v>2.2375597211971936</v>
      </c>
      <c r="K247" s="9">
        <f>K105*Traffic!K1524*365/10^7*$C247</f>
        <v>0.12165191460802725</v>
      </c>
      <c r="L247" s="9"/>
      <c r="M247" s="9">
        <f>M105*Traffic!M1524*12/10^7*$C247</f>
        <v>1.7746441923816327E-2</v>
      </c>
      <c r="N247" s="9">
        <f>N105*Traffic!N1524*12/10^7*$C247</f>
        <v>0</v>
      </c>
      <c r="O247" s="9">
        <f>O105*Traffic!O1524*12/10^7*$C247</f>
        <v>0</v>
      </c>
      <c r="P247" s="9">
        <f>P105*Traffic!P1524*12/10^7*$C247</f>
        <v>0</v>
      </c>
      <c r="Q247" s="9">
        <f>Q105*Traffic!Q1524*12/10^7*$C247</f>
        <v>0</v>
      </c>
      <c r="R247" s="9">
        <f>R105*Traffic!R1524*12/10^7*$C247</f>
        <v>0</v>
      </c>
      <c r="S247" s="9">
        <f>S105*Traffic!S1524*12/10^7*$C247</f>
        <v>0</v>
      </c>
      <c r="T247" s="9"/>
      <c r="U247" s="9">
        <f>U105*Traffic!U1524*365/10^7*$C247</f>
        <v>0.24259653818219457</v>
      </c>
      <c r="V247" s="9">
        <f>V105*Traffic!V1524*365/10^7*$C247</f>
        <v>0.11873056513700804</v>
      </c>
      <c r="W247" s="9">
        <f>W105*Traffic!W1524*365/10^7*$C247</f>
        <v>9.8086510543065358E-2</v>
      </c>
      <c r="X247" s="9">
        <f>X105*Traffic!X1524*365/10^7*$C247</f>
        <v>0.12985276448639171</v>
      </c>
      <c r="Y247" s="9">
        <f>Y105*Traffic!Y1524*365/10^7*$C247</f>
        <v>0.13536645219603274</v>
      </c>
      <c r="Z247" s="9">
        <f>Z105*Traffic!Z1524*365/10^7*$C247</f>
        <v>0.27565802117353377</v>
      </c>
      <c r="AA247" s="9">
        <f>AA105*Traffic!AA1524*365/10^7*$C247</f>
        <v>1.1975654264696482E-2</v>
      </c>
      <c r="AB247" s="9"/>
      <c r="AC247" s="9">
        <f>AC105*Traffic!AC1524*12/10^7*$C247</f>
        <v>8.2890849343919923E-2</v>
      </c>
      <c r="AD247" s="9">
        <f>AD105*Traffic!AD1524*12/10^7*$C247</f>
        <v>2.7736921832521546E-2</v>
      </c>
      <c r="AE247" s="9">
        <f>AE105*Traffic!AE1524*12/10^7*$C247</f>
        <v>2.3706360926096102E-2</v>
      </c>
      <c r="AF247" s="9">
        <f>AF105*Traffic!AF1524*12/10^7*$C247</f>
        <v>5.6694291500159984E-2</v>
      </c>
      <c r="AG247" s="9">
        <f>AG105*Traffic!AG1524*12/10^7*$C247</f>
        <v>0.11797306558634336</v>
      </c>
      <c r="AH247" s="9">
        <f>AH105*Traffic!AH1524*12/10^7*$C247</f>
        <v>0.13662378481483531</v>
      </c>
      <c r="AI247" s="101">
        <f>AI105*Traffic!AI1524*12/10^7*$C247</f>
        <v>0</v>
      </c>
      <c r="AJ247" s="9"/>
    </row>
    <row r="248" spans="2:36" x14ac:dyDescent="0.3">
      <c r="B248" s="85">
        <f t="shared" si="6"/>
        <v>50860</v>
      </c>
      <c r="C248" s="3">
        <f>IF(B248&lt;Inputs!$E$13,0,1)</f>
        <v>1</v>
      </c>
      <c r="D248" s="1"/>
      <c r="E248" s="9">
        <f>E106*Traffic!E1525*365/10^7*$C248</f>
        <v>0.28197889352218392</v>
      </c>
      <c r="F248" s="9">
        <f>F106*Traffic!F1525*365/10^7*$C248</f>
        <v>0.35568705400020445</v>
      </c>
      <c r="G248" s="9">
        <f>G106*Traffic!G1525*365/10^7*$C248</f>
        <v>0.30394387838158238</v>
      </c>
      <c r="H248" s="9">
        <f>H106*Traffic!H1525*365/10^7*$C248</f>
        <v>0.66138336103024664</v>
      </c>
      <c r="I248" s="9">
        <f>I106*Traffic!I1525*365/10^7*$C248</f>
        <v>1.1356972525111806</v>
      </c>
      <c r="J248" s="9">
        <f>J106*Traffic!J1525*365/10^7*$C248</f>
        <v>2.3424682589451278</v>
      </c>
      <c r="K248" s="9">
        <f>K106*Traffic!K1525*365/10^7*$C248</f>
        <v>0.12735559453882986</v>
      </c>
      <c r="L248" s="9"/>
      <c r="M248" s="9">
        <f>M106*Traffic!M1525*12/10^7*$C248</f>
        <v>1.9149255904460854E-2</v>
      </c>
      <c r="N248" s="9">
        <f>N106*Traffic!N1525*12/10^7*$C248</f>
        <v>0</v>
      </c>
      <c r="O248" s="9">
        <f>O106*Traffic!O1525*12/10^7*$C248</f>
        <v>0</v>
      </c>
      <c r="P248" s="9">
        <f>P106*Traffic!P1525*12/10^7*$C248</f>
        <v>0</v>
      </c>
      <c r="Q248" s="9">
        <f>Q106*Traffic!Q1525*12/10^7*$C248</f>
        <v>0</v>
      </c>
      <c r="R248" s="9">
        <f>R106*Traffic!R1525*12/10^7*$C248</f>
        <v>0</v>
      </c>
      <c r="S248" s="9">
        <f>S106*Traffic!S1525*12/10^7*$C248</f>
        <v>0</v>
      </c>
      <c r="T248" s="9"/>
      <c r="U248" s="9">
        <f>U106*Traffic!U1525*365/10^7*$C248</f>
        <v>0.24987443432766041</v>
      </c>
      <c r="V248" s="9">
        <f>V106*Traffic!V1525*365/10^7*$C248</f>
        <v>0.12650946423219134</v>
      </c>
      <c r="W248" s="9">
        <f>W106*Traffic!W1525*365/10^7*$C248</f>
        <v>0.10451286813036961</v>
      </c>
      <c r="X248" s="9">
        <f>X106*Traffic!X1525*365/10^7*$C248</f>
        <v>0.13597748654466651</v>
      </c>
      <c r="Y248" s="9">
        <f>Y106*Traffic!Y1525*365/10^7*$C248</f>
        <v>0.14175123652461233</v>
      </c>
      <c r="Z248" s="9">
        <f>Z106*Traffic!Z1525*365/10^7*$C248</f>
        <v>0.29016793239794286</v>
      </c>
      <c r="AA248" s="9">
        <f>AA106*Traffic!AA1525*365/10^7*$C248</f>
        <v>1.2606021121046987E-2</v>
      </c>
      <c r="AB248" s="9"/>
      <c r="AC248" s="9">
        <f>AC106*Traffic!AC1525*12/10^7*$C248</f>
        <v>8.7023407591933694E-2</v>
      </c>
      <c r="AD248" s="9">
        <f>AD106*Traffic!AD1525*12/10^7*$C248</f>
        <v>2.9109923333215725E-2</v>
      </c>
      <c r="AE248" s="9">
        <f>AE106*Traffic!AE1525*12/10^7*$C248</f>
        <v>2.4879846193281163E-2</v>
      </c>
      <c r="AF248" s="9">
        <f>AF106*Traffic!AF1525*12/10^7*$C248</f>
        <v>5.9511568928156296E-2</v>
      </c>
      <c r="AG248" s="9">
        <f>AG106*Traffic!AG1525*12/10^7*$C248</f>
        <v>0.12383543454789915</v>
      </c>
      <c r="AH248" s="9">
        <f>AH106*Traffic!AH1525*12/10^7*$C248</f>
        <v>0.14334274203081138</v>
      </c>
      <c r="AI248" s="101">
        <f>AI106*Traffic!AI1525*12/10^7*$C248</f>
        <v>0</v>
      </c>
      <c r="AJ248" s="9"/>
    </row>
    <row r="249" spans="2:36" x14ac:dyDescent="0.3">
      <c r="B249" s="85">
        <f t="shared" si="6"/>
        <v>51226</v>
      </c>
      <c r="C249" s="3">
        <f>IF(B249&lt;Inputs!$E$13,0,1)</f>
        <v>1</v>
      </c>
      <c r="D249" s="1"/>
      <c r="E249" s="9">
        <f>E107*Traffic!E1526*365/10^7*$C249</f>
        <v>0.29043826032784942</v>
      </c>
      <c r="F249" s="9">
        <f>F107*Traffic!F1526*365/10^7*$C249</f>
        <v>0.3663576656202106</v>
      </c>
      <c r="G249" s="9">
        <f>G107*Traffic!G1526*365/10^7*$C249</f>
        <v>0.31306219473302982</v>
      </c>
      <c r="H249" s="9">
        <f>H107*Traffic!H1526*365/10^7*$C249</f>
        <v>0.6978401023943529</v>
      </c>
      <c r="I249" s="9">
        <f>I107*Traffic!I1526*365/10^7*$C249</f>
        <v>1.1982991010642359</v>
      </c>
      <c r="J249" s="9">
        <f>J107*Traffic!J1526*365/10^7*$C249</f>
        <v>2.4516575052088596</v>
      </c>
      <c r="K249" s="9">
        <f>K107*Traffic!K1526*365/10^7*$C249</f>
        <v>0.13329200854233336</v>
      </c>
      <c r="L249" s="9"/>
      <c r="M249" s="9">
        <f>M107*Traffic!M1526*12/10^7*$C249</f>
        <v>2.0620266926212615E-2</v>
      </c>
      <c r="N249" s="9">
        <f>N107*Traffic!N1526*12/10^7*$C249</f>
        <v>0</v>
      </c>
      <c r="O249" s="9">
        <f>O107*Traffic!O1526*12/10^7*$C249</f>
        <v>0</v>
      </c>
      <c r="P249" s="9">
        <f>P107*Traffic!P1526*12/10^7*$C249</f>
        <v>0</v>
      </c>
      <c r="Q249" s="9">
        <f>Q107*Traffic!Q1526*12/10^7*$C249</f>
        <v>0</v>
      </c>
      <c r="R249" s="9">
        <f>R107*Traffic!R1526*12/10^7*$C249</f>
        <v>0</v>
      </c>
      <c r="S249" s="9">
        <f>S107*Traffic!S1526*12/10^7*$C249</f>
        <v>0</v>
      </c>
      <c r="T249" s="9"/>
      <c r="U249" s="9">
        <f>U107*Traffic!U1526*365/10^7*$C249</f>
        <v>0.26962641342213262</v>
      </c>
      <c r="V249" s="9">
        <f>V107*Traffic!V1526*365/10^7*$C249</f>
        <v>0.1303047481591571</v>
      </c>
      <c r="W249" s="9">
        <f>W107*Traffic!W1526*365/10^7*$C249</f>
        <v>0.10764825417428073</v>
      </c>
      <c r="X249" s="9">
        <f>X107*Traffic!X1526*365/10^7*$C249</f>
        <v>0.14235282443840006</v>
      </c>
      <c r="Y249" s="9">
        <f>Y107*Traffic!Y1526*365/10^7*$C249</f>
        <v>0.14839727810593017</v>
      </c>
      <c r="Z249" s="9">
        <f>Z107*Traffic!Z1526*365/10^7*$C249</f>
        <v>0.30530034607676032</v>
      </c>
      <c r="AA249" s="9">
        <f>AA107*Traffic!AA1526*365/10^7*$C249</f>
        <v>1.3263431899940304E-2</v>
      </c>
      <c r="AB249" s="9"/>
      <c r="AC249" s="9">
        <f>AC107*Traffic!AC1526*12/10^7*$C249</f>
        <v>9.1329317570418719E-2</v>
      </c>
      <c r="AD249" s="9">
        <f>AD107*Traffic!AD1526*12/10^7*$C249</f>
        <v>3.0540341694302281E-2</v>
      </c>
      <c r="AE249" s="9">
        <f>AE107*Traffic!AE1526*12/10^7*$C249</f>
        <v>2.6102404851663846E-2</v>
      </c>
      <c r="AF249" s="9">
        <f>AF107*Traffic!AF1526*12/10^7*$C249</f>
        <v>6.2446858139482246E-2</v>
      </c>
      <c r="AG249" s="9">
        <f>AG107*Traffic!AG1526*12/10^7*$C249</f>
        <v>0.12994336988812058</v>
      </c>
      <c r="AH249" s="9">
        <f>AH107*Traffic!AH1526*12/10^7*$C249</f>
        <v>0.15042125324346187</v>
      </c>
      <c r="AI249" s="101">
        <f>AI107*Traffic!AI1526*12/10^7*$C249</f>
        <v>0</v>
      </c>
      <c r="AJ249" s="9"/>
    </row>
    <row r="250" spans="2:36" x14ac:dyDescent="0.3">
      <c r="B250" s="85">
        <f t="shared" si="6"/>
        <v>51591</v>
      </c>
      <c r="C250" s="3">
        <f>IF(B250&lt;Inputs!$E$13,0,1)</f>
        <v>1</v>
      </c>
      <c r="E250" s="9">
        <f>E108*Traffic!E1527*365/10^7*$C250</f>
        <v>0.23860002421474344</v>
      </c>
      <c r="F250" s="9">
        <f>F108*Traffic!F1527*365/10^7*$C250</f>
        <v>0.28090451284527312</v>
      </c>
      <c r="G250" s="9">
        <f>G108*Traffic!G1527*365/10^7*$C250</f>
        <v>0.24004024360423387</v>
      </c>
      <c r="H250" s="9">
        <f>H108*Traffic!H1527*365/10^7*$C250</f>
        <v>0.5350684656075807</v>
      </c>
      <c r="I250" s="9">
        <f>I108*Traffic!I1527*365/10^7*$C250</f>
        <v>0.91879509237927759</v>
      </c>
      <c r="J250" s="9">
        <f>J108*Traffic!J1527*365/10^7*$C250</f>
        <v>1.909645075544937</v>
      </c>
      <c r="K250" s="9">
        <f>K108*Traffic!K1527*365/10^7*$C250</f>
        <v>0.10382381192379317</v>
      </c>
      <c r="L250" s="9"/>
      <c r="M250" s="9">
        <f>M108*Traffic!M1527*12/10^7*$C250</f>
        <v>1.6497993259768341E-2</v>
      </c>
      <c r="N250" s="9">
        <f>N108*Traffic!N1527*12/10^7*$C250</f>
        <v>0</v>
      </c>
      <c r="O250" s="9">
        <f>O108*Traffic!O1527*12/10^7*$C250</f>
        <v>0</v>
      </c>
      <c r="P250" s="9">
        <f>P108*Traffic!P1527*12/10^7*$C250</f>
        <v>0</v>
      </c>
      <c r="Q250" s="9">
        <f>Q108*Traffic!Q1527*12/10^7*$C250</f>
        <v>0</v>
      </c>
      <c r="R250" s="9">
        <f>R108*Traffic!R1527*12/10^7*$C250</f>
        <v>0</v>
      </c>
      <c r="S250" s="9">
        <f>S108*Traffic!S1527*12/10^7*$C250</f>
        <v>0</v>
      </c>
      <c r="T250" s="9"/>
      <c r="U250" s="9">
        <f>U108*Traffic!U1527*365/10^7*$C250</f>
        <v>0.20673588522937708</v>
      </c>
      <c r="V250" s="9">
        <f>V108*Traffic!V1527*365/10^7*$C250</f>
        <v>0.10324145431071681</v>
      </c>
      <c r="W250" s="9">
        <f>W108*Traffic!W1527*365/10^7*$C250</f>
        <v>8.5290539845776239E-2</v>
      </c>
      <c r="X250" s="9">
        <f>X108*Traffic!X1527*365/10^7*$C250</f>
        <v>0.11266987337284082</v>
      </c>
      <c r="Y250" s="9">
        <f>Y108*Traffic!Y1527*365/10^7*$C250</f>
        <v>0.1174539570888848</v>
      </c>
      <c r="Z250" s="9">
        <f>Z108*Traffic!Z1527*365/10^7*$C250</f>
        <v>0.23655294413010358</v>
      </c>
      <c r="AA250" s="9">
        <f>AA108*Traffic!AA1527*365/10^7*$C250</f>
        <v>1.0276777951673735E-2</v>
      </c>
      <c r="AB250" s="9"/>
      <c r="AC250" s="9">
        <f>AC108*Traffic!AC1527*12/10^7*$C250</f>
        <v>7.1326497082466592E-2</v>
      </c>
      <c r="AD250" s="9">
        <f>AD108*Traffic!AD1527*12/10^7*$C250</f>
        <v>2.3843959969767365E-2</v>
      </c>
      <c r="AE250" s="9">
        <f>AE108*Traffic!AE1527*12/10^7*$C250</f>
        <v>2.0379100621321745E-2</v>
      </c>
      <c r="AF250" s="9">
        <f>AF108*Traffic!AF1527*12/10^7*$C250</f>
        <v>4.8762807164852914E-2</v>
      </c>
      <c r="AG250" s="9">
        <f>AG108*Traffic!AG1527*12/10^7*$C250</f>
        <v>0.10146873160620014</v>
      </c>
      <c r="AH250" s="9">
        <f>AH108*Traffic!AH1527*12/10^7*$C250</f>
        <v>0.11746560793626085</v>
      </c>
      <c r="AI250" s="101">
        <f>AI108*Traffic!AI1527*12/10^7*$C250</f>
        <v>0</v>
      </c>
      <c r="AJ250" s="9"/>
    </row>
    <row r="251" spans="2:36" x14ac:dyDescent="0.3">
      <c r="B251" s="85"/>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row>
    <row r="252" spans="2:36" s="103" customFormat="1" x14ac:dyDescent="0.3">
      <c r="B252" s="102" t="s">
        <v>281</v>
      </c>
      <c r="C252" s="102"/>
      <c r="E252" s="102"/>
      <c r="F252" s="102"/>
    </row>
    <row r="253" spans="2:36" x14ac:dyDescent="0.3">
      <c r="B253" s="1"/>
      <c r="C253" s="1"/>
      <c r="D253" s="1"/>
      <c r="E253" s="301" t="s">
        <v>89</v>
      </c>
      <c r="F253" s="301"/>
      <c r="G253" s="301"/>
      <c r="H253" s="301"/>
      <c r="I253" s="301"/>
      <c r="J253" s="301"/>
      <c r="K253" s="301"/>
      <c r="L253" s="1"/>
      <c r="M253" s="301" t="s">
        <v>64</v>
      </c>
      <c r="N253" s="301"/>
      <c r="O253" s="301"/>
      <c r="P253" s="301"/>
      <c r="Q253" s="301"/>
      <c r="R253" s="301"/>
      <c r="S253" s="301"/>
      <c r="T253" s="1"/>
      <c r="U253" s="301" t="s">
        <v>65</v>
      </c>
      <c r="V253" s="301"/>
      <c r="W253" s="301"/>
      <c r="X253" s="301"/>
      <c r="Y253" s="301"/>
      <c r="Z253" s="301"/>
      <c r="AA253" s="301"/>
      <c r="AB253" s="1"/>
      <c r="AC253" s="301" t="s">
        <v>66</v>
      </c>
      <c r="AD253" s="301"/>
      <c r="AE253" s="301"/>
      <c r="AF253" s="301"/>
      <c r="AG253" s="301"/>
      <c r="AH253" s="301"/>
      <c r="AI253" s="301"/>
    </row>
    <row r="254" spans="2:36" x14ac:dyDescent="0.3">
      <c r="B254" s="4" t="s">
        <v>67</v>
      </c>
      <c r="C254" s="4" t="s">
        <v>322</v>
      </c>
      <c r="D254" s="3"/>
      <c r="E254" s="3" t="s">
        <v>70</v>
      </c>
      <c r="F254" s="3" t="s">
        <v>69</v>
      </c>
      <c r="G254" s="3" t="s">
        <v>61</v>
      </c>
      <c r="H254" s="3" t="s">
        <v>68</v>
      </c>
      <c r="I254" s="3" t="s">
        <v>71</v>
      </c>
      <c r="J254" s="3" t="s">
        <v>72</v>
      </c>
      <c r="K254" s="3" t="s">
        <v>62</v>
      </c>
      <c r="L254" s="3"/>
      <c r="M254" s="3" t="s">
        <v>70</v>
      </c>
      <c r="N254" s="3" t="s">
        <v>69</v>
      </c>
      <c r="O254" s="3" t="s">
        <v>61</v>
      </c>
      <c r="P254" s="3" t="s">
        <v>68</v>
      </c>
      <c r="Q254" s="3" t="s">
        <v>71</v>
      </c>
      <c r="R254" s="3" t="s">
        <v>72</v>
      </c>
      <c r="S254" s="3" t="s">
        <v>62</v>
      </c>
      <c r="T254" s="3"/>
      <c r="U254" s="3" t="s">
        <v>70</v>
      </c>
      <c r="V254" s="3" t="s">
        <v>69</v>
      </c>
      <c r="W254" s="3" t="s">
        <v>61</v>
      </c>
      <c r="X254" s="3" t="s">
        <v>68</v>
      </c>
      <c r="Y254" s="3" t="s">
        <v>71</v>
      </c>
      <c r="Z254" s="3" t="s">
        <v>72</v>
      </c>
      <c r="AA254" s="3" t="s">
        <v>62</v>
      </c>
      <c r="AB254" s="3"/>
      <c r="AC254" s="3" t="s">
        <v>70</v>
      </c>
      <c r="AD254" s="3" t="s">
        <v>69</v>
      </c>
      <c r="AE254" s="3" t="s">
        <v>61</v>
      </c>
      <c r="AF254" s="3" t="s">
        <v>68</v>
      </c>
      <c r="AG254" s="3" t="s">
        <v>71</v>
      </c>
      <c r="AH254" s="3" t="s">
        <v>72</v>
      </c>
      <c r="AI254" s="3" t="s">
        <v>62</v>
      </c>
    </row>
    <row r="255" spans="2:36" hidden="1" x14ac:dyDescent="0.3">
      <c r="B255" s="85">
        <f>B114</f>
        <v>40633</v>
      </c>
      <c r="C255" s="3">
        <f>IF(B255&lt;Inputs!$E$13,0,1)</f>
        <v>0</v>
      </c>
      <c r="D255" s="1"/>
      <c r="E255" s="9">
        <f>E113*Traffic!E1532*365/10^7*$C255</f>
        <v>0</v>
      </c>
      <c r="F255" s="9">
        <f>F113*Traffic!F1532*365/10^7*$C255</f>
        <v>0</v>
      </c>
      <c r="G255" s="9">
        <f>G113*Traffic!G1532*365/10^7*$C255</f>
        <v>0</v>
      </c>
      <c r="H255" s="9">
        <f>H113*Traffic!H1532*365/10^7*$C255</f>
        <v>0</v>
      </c>
      <c r="I255" s="9">
        <f>I113*Traffic!I1532*365/10^7*$C255</f>
        <v>0</v>
      </c>
      <c r="J255" s="9">
        <f>J113*Traffic!J1532*365/10^7*$C255</f>
        <v>0</v>
      </c>
      <c r="K255" s="9">
        <f>K113*Traffic!K1532*365/10^7*$C255</f>
        <v>0</v>
      </c>
      <c r="L255" s="9"/>
      <c r="M255" s="9">
        <f>M113*Traffic!M1532*12/10^7*$C255</f>
        <v>0</v>
      </c>
      <c r="N255" s="9">
        <f>N113*Traffic!N1532*12/10^7*$C255</f>
        <v>0</v>
      </c>
      <c r="O255" s="9">
        <f>O113*Traffic!O1532*12/10^7*$C255</f>
        <v>0</v>
      </c>
      <c r="P255" s="9">
        <f>P113*Traffic!P1532*12/10^7*$C255</f>
        <v>0</v>
      </c>
      <c r="Q255" s="9">
        <f>Q113*Traffic!Q1532*12/10^7*$C255</f>
        <v>0</v>
      </c>
      <c r="R255" s="9">
        <f>R113*Traffic!R1532*12/10^7*$C255</f>
        <v>0</v>
      </c>
      <c r="S255" s="9">
        <f>S113*Traffic!S1532*12/10^7*$C255</f>
        <v>0</v>
      </c>
      <c r="T255" s="9"/>
      <c r="U255" s="9">
        <f>U113*Traffic!U1532*365/10^7*$C255</f>
        <v>0</v>
      </c>
      <c r="V255" s="9">
        <f>V113*Traffic!V1532*365/10^7*$C255</f>
        <v>0</v>
      </c>
      <c r="W255" s="9">
        <f>W113*Traffic!W1532*365/10^7*$C255</f>
        <v>0</v>
      </c>
      <c r="X255" s="9">
        <f>X113*Traffic!X1532*365/10^7*$C255</f>
        <v>0</v>
      </c>
      <c r="Y255" s="9">
        <f>Y113*Traffic!Y1532*365/10^7*$C255</f>
        <v>0</v>
      </c>
      <c r="Z255" s="9">
        <f>Z113*Traffic!Z1532*365/10^7*$C255</f>
        <v>0</v>
      </c>
      <c r="AA255" s="9">
        <f>AA113*Traffic!AA1532*365/10^7*$C255</f>
        <v>0</v>
      </c>
      <c r="AB255" s="9"/>
      <c r="AC255" s="9">
        <f>AC113*Traffic!AC1532*12/10^7*$C255</f>
        <v>0</v>
      </c>
      <c r="AD255" s="9">
        <f>AD113*Traffic!AD1532*12/10^7*$C255</f>
        <v>0</v>
      </c>
      <c r="AE255" s="9">
        <f>AE113*Traffic!AE1532*12/10^7*$C255</f>
        <v>0</v>
      </c>
      <c r="AF255" s="9">
        <f>AF113*Traffic!AF1532*12/10^7*$C255</f>
        <v>0</v>
      </c>
      <c r="AG255" s="9">
        <f>AG113*Traffic!AG1532*12/10^7*$C255</f>
        <v>0</v>
      </c>
      <c r="AH255" s="9">
        <f>AH113*Traffic!AH1532*12/10^7*$C255</f>
        <v>0</v>
      </c>
      <c r="AI255" s="9">
        <f>AI113*Traffic!AI1532*12/10^7*$C255</f>
        <v>0</v>
      </c>
      <c r="AJ255" s="9"/>
    </row>
    <row r="256" spans="2:36" hidden="1" x14ac:dyDescent="0.3">
      <c r="B256" s="85">
        <f t="shared" ref="B256:B285" si="7">B115</f>
        <v>40999</v>
      </c>
      <c r="C256" s="3">
        <f>IF(B256&lt;Inputs!$E$13,0,1)</f>
        <v>0</v>
      </c>
      <c r="D256" s="1"/>
      <c r="E256" s="9">
        <f>E114*Traffic!E1533*365/10^7*$C256</f>
        <v>0</v>
      </c>
      <c r="F256" s="9">
        <f>F114*Traffic!F1533*365/10^7*$C256</f>
        <v>0</v>
      </c>
      <c r="G256" s="9">
        <f>G114*Traffic!G1533*365/10^7*$C256</f>
        <v>0</v>
      </c>
      <c r="H256" s="9">
        <f>H114*Traffic!H1533*365/10^7*$C256</f>
        <v>0</v>
      </c>
      <c r="I256" s="9">
        <f>I114*Traffic!I1533*365/10^7*$C256</f>
        <v>0</v>
      </c>
      <c r="J256" s="9">
        <f>J114*Traffic!J1533*365/10^7*$C256</f>
        <v>0</v>
      </c>
      <c r="K256" s="9">
        <f>K114*Traffic!K1533*365/10^7*$C256</f>
        <v>0</v>
      </c>
      <c r="L256" s="9"/>
      <c r="M256" s="9">
        <f>M114*Traffic!M1533*12/10^7*$C256</f>
        <v>0</v>
      </c>
      <c r="N256" s="9">
        <f>N114*Traffic!N1533*12/10^7*$C256</f>
        <v>0</v>
      </c>
      <c r="O256" s="9">
        <f>O114*Traffic!O1533*12/10^7*$C256</f>
        <v>0</v>
      </c>
      <c r="P256" s="9">
        <f>P114*Traffic!P1533*12/10^7*$C256</f>
        <v>0</v>
      </c>
      <c r="Q256" s="9">
        <f>Q114*Traffic!Q1533*12/10^7*$C256</f>
        <v>0</v>
      </c>
      <c r="R256" s="9">
        <f>R114*Traffic!R1533*12/10^7*$C256</f>
        <v>0</v>
      </c>
      <c r="S256" s="9">
        <f>S114*Traffic!S1533*12/10^7*$C256</f>
        <v>0</v>
      </c>
      <c r="T256" s="9"/>
      <c r="U256" s="9">
        <f>U114*Traffic!U1533*365/10^7*$C256</f>
        <v>0</v>
      </c>
      <c r="V256" s="9">
        <f>V114*Traffic!V1533*365/10^7*$C256</f>
        <v>0</v>
      </c>
      <c r="W256" s="9">
        <f>W114*Traffic!W1533*365/10^7*$C256</f>
        <v>0</v>
      </c>
      <c r="X256" s="9">
        <f>X114*Traffic!X1533*365/10^7*$C256</f>
        <v>0</v>
      </c>
      <c r="Y256" s="9">
        <f>Y114*Traffic!Y1533*365/10^7*$C256</f>
        <v>0</v>
      </c>
      <c r="Z256" s="9">
        <f>Z114*Traffic!Z1533*365/10^7*$C256</f>
        <v>0</v>
      </c>
      <c r="AA256" s="9">
        <f>AA114*Traffic!AA1533*365/10^7*$C256</f>
        <v>0</v>
      </c>
      <c r="AB256" s="9"/>
      <c r="AC256" s="9">
        <f>AC114*Traffic!AC1533*12/10^7*$C256</f>
        <v>0</v>
      </c>
      <c r="AD256" s="9">
        <f>AD114*Traffic!AD1533*12/10^7*$C256</f>
        <v>0</v>
      </c>
      <c r="AE256" s="9">
        <f>AE114*Traffic!AE1533*12/10^7*$C256</f>
        <v>0</v>
      </c>
      <c r="AF256" s="9">
        <f>AF114*Traffic!AF1533*12/10^7*$C256</f>
        <v>0</v>
      </c>
      <c r="AG256" s="9">
        <f>AG114*Traffic!AG1533*12/10^7*$C256</f>
        <v>0</v>
      </c>
      <c r="AH256" s="9">
        <f>AH114*Traffic!AH1533*12/10^7*$C256</f>
        <v>0</v>
      </c>
      <c r="AI256" s="9">
        <f>AI114*Traffic!AI1533*12/10^7*$C256</f>
        <v>0</v>
      </c>
      <c r="AJ256" s="9"/>
    </row>
    <row r="257" spans="2:36" hidden="1" x14ac:dyDescent="0.3">
      <c r="B257" s="85">
        <f t="shared" si="7"/>
        <v>41364</v>
      </c>
      <c r="C257" s="3">
        <f>IF(B257&lt;Inputs!$E$13,0,1)</f>
        <v>1</v>
      </c>
      <c r="D257" s="1"/>
      <c r="E257" s="9">
        <f>E115*Traffic!E1534*365/10^7*$C257</f>
        <v>0.41809212337383139</v>
      </c>
      <c r="F257" s="9">
        <f>F115*Traffic!F1534*365/10^7*$C257</f>
        <v>6.3276017894136283E-2</v>
      </c>
      <c r="G257" s="9">
        <f>G115*Traffic!G1534*365/10^7*$C257</f>
        <v>7.1129606544611992E-2</v>
      </c>
      <c r="H257" s="9">
        <f>H115*Traffic!H1534*365/10^7*$C257</f>
        <v>0.1901373653025</v>
      </c>
      <c r="I257" s="9">
        <f>I115*Traffic!I1534*365/10^7*$C257</f>
        <v>1.2281207515081496</v>
      </c>
      <c r="J257" s="9">
        <f>J115*Traffic!J1534*365/10^7*$C257</f>
        <v>3.2474969315876883</v>
      </c>
      <c r="K257" s="9">
        <f>K115*Traffic!K1534*365/10^7*$C257</f>
        <v>9.072893633529934E-2</v>
      </c>
      <c r="L257" s="9"/>
      <c r="M257" s="9">
        <f>M115*Traffic!M1534*12/10^7*$C257</f>
        <v>1.4630812425827521E-2</v>
      </c>
      <c r="N257" s="9">
        <f>N115*Traffic!N1534*12/10^7*$C257</f>
        <v>0</v>
      </c>
      <c r="O257" s="9">
        <f>O115*Traffic!O1534*12/10^7*$C257</f>
        <v>0</v>
      </c>
      <c r="P257" s="9">
        <f>P115*Traffic!P1534*12/10^7*$C257</f>
        <v>0</v>
      </c>
      <c r="Q257" s="9">
        <f>Q115*Traffic!Q1534*12/10^7*$C257</f>
        <v>0</v>
      </c>
      <c r="R257" s="9">
        <f>R115*Traffic!R1534*12/10^7*$C257</f>
        <v>0</v>
      </c>
      <c r="S257" s="9">
        <f>S115*Traffic!S1534*12/10^7*$C257</f>
        <v>0</v>
      </c>
      <c r="T257" s="9"/>
      <c r="U257" s="9">
        <f>U115*Traffic!U1534*365/10^7*$C257</f>
        <v>8.2607211537500017E-2</v>
      </c>
      <c r="V257" s="9">
        <f>V115*Traffic!V1534*365/10^7*$C257</f>
        <v>1.12395179414175E-2</v>
      </c>
      <c r="W257" s="9">
        <f>W115*Traffic!W1534*365/10^7*$C257</f>
        <v>9.2040585364500053E-3</v>
      </c>
      <c r="X257" s="9">
        <f>X115*Traffic!X1534*365/10^7*$C257</f>
        <v>0.1779542009035</v>
      </c>
      <c r="Y257" s="9">
        <f>Y115*Traffic!Y1534*365/10^7*$C257</f>
        <v>0.11499040468308799</v>
      </c>
      <c r="Z257" s="9">
        <f>Z115*Traffic!Z1534*365/10^7*$C257</f>
        <v>0.39173688656271927</v>
      </c>
      <c r="AA257" s="9">
        <f>AA115*Traffic!AA1534*365/10^7*$C257</f>
        <v>1.3155286965539137E-2</v>
      </c>
      <c r="AB257" s="9"/>
      <c r="AC257" s="9">
        <f>AC115*Traffic!AC1534*12/10^7*$C257</f>
        <v>5.5074891726740169E-2</v>
      </c>
      <c r="AD257" s="9">
        <f>AD115*Traffic!AD1534*12/10^7*$C257</f>
        <v>3.7728509837832002E-3</v>
      </c>
      <c r="AE257" s="9">
        <f>AE115*Traffic!AE1534*12/10^7*$C257</f>
        <v>3.7582574665680009E-3</v>
      </c>
      <c r="AF257" s="9">
        <f>AF115*Traffic!AF1534*12/10^7*$C257</f>
        <v>6.6954060565919987E-2</v>
      </c>
      <c r="AG257" s="9">
        <f>AG115*Traffic!AG1534*12/10^7*$C257</f>
        <v>2.8191468690000009E-2</v>
      </c>
      <c r="AH257" s="9">
        <f>AH115*Traffic!AH1534*12/10^7*$C257</f>
        <v>0.12903718608</v>
      </c>
      <c r="AI257" s="101">
        <f>AI115*Traffic!AI1534*12/10^7*$C257</f>
        <v>1.585527372E-2</v>
      </c>
      <c r="AJ257" s="9"/>
    </row>
    <row r="258" spans="2:36" hidden="1" x14ac:dyDescent="0.3">
      <c r="B258" s="85">
        <f t="shared" si="7"/>
        <v>41729</v>
      </c>
      <c r="C258" s="3">
        <f>IF(B258&lt;Inputs!$E$13,0,1)</f>
        <v>1</v>
      </c>
      <c r="D258" s="1"/>
      <c r="E258" s="9">
        <f>E116*Traffic!E1535*365/10^7*$C258</f>
        <v>0.49062079877443743</v>
      </c>
      <c r="F258" s="9">
        <f>F116*Traffic!F1535*365/10^7*$C258</f>
        <v>7.5002430653006491E-2</v>
      </c>
      <c r="G258" s="9">
        <f>G116*Traffic!G1535*365/10^7*$C258</f>
        <v>8.493199766257499E-2</v>
      </c>
      <c r="H258" s="9">
        <f>H116*Traffic!H1535*365/10^7*$C258</f>
        <v>0.22561149502499994</v>
      </c>
      <c r="I258" s="9">
        <f>I116*Traffic!I1535*365/10^7*$C258</f>
        <v>1.4909730318428644</v>
      </c>
      <c r="J258" s="9">
        <f>J116*Traffic!J1535*365/10^7*$C258</f>
        <v>3.9741725482790828</v>
      </c>
      <c r="K258" s="9">
        <f>K116*Traffic!K1535*365/10^7*$C258</f>
        <v>0.11113614030903647</v>
      </c>
      <c r="L258" s="9"/>
      <c r="M258" s="9">
        <f>M116*Traffic!M1535*12/10^7*$C258</f>
        <v>1.8079378699119367E-2</v>
      </c>
      <c r="N258" s="9">
        <f>N116*Traffic!N1535*12/10^7*$C258</f>
        <v>0</v>
      </c>
      <c r="O258" s="9">
        <f>O116*Traffic!O1535*12/10^7*$C258</f>
        <v>0</v>
      </c>
      <c r="P258" s="9">
        <f>P116*Traffic!P1535*12/10^7*$C258</f>
        <v>0</v>
      </c>
      <c r="Q258" s="9">
        <f>Q116*Traffic!Q1535*12/10^7*$C258</f>
        <v>0</v>
      </c>
      <c r="R258" s="9">
        <f>R116*Traffic!R1535*12/10^7*$C258</f>
        <v>0</v>
      </c>
      <c r="S258" s="9">
        <f>S116*Traffic!S1535*12/10^7*$C258</f>
        <v>0</v>
      </c>
      <c r="T258" s="9"/>
      <c r="U258" s="9">
        <f>U116*Traffic!U1535*365/10^7*$C258</f>
        <v>0.102069861075</v>
      </c>
      <c r="V258" s="9">
        <f>V116*Traffic!V1535*365/10^7*$C258</f>
        <v>1.3185027693660378E-2</v>
      </c>
      <c r="W258" s="9">
        <f>W116*Traffic!W1535*365/10^7*$C258</f>
        <v>1.0869597294018747E-2</v>
      </c>
      <c r="X258" s="9">
        <f>X116*Traffic!X1535*365/10^7*$C258</f>
        <v>0.20907020603595</v>
      </c>
      <c r="Y258" s="9">
        <f>Y116*Traffic!Y1535*365/10^7*$C258</f>
        <v>0.13820727391604645</v>
      </c>
      <c r="Z258" s="9">
        <f>Z116*Traffic!Z1535*365/10^7*$C258</f>
        <v>0.47498359388033717</v>
      </c>
      <c r="AA258" s="9">
        <f>AA116*Traffic!AA1535*365/10^7*$C258</f>
        <v>1.5952000506365933E-2</v>
      </c>
      <c r="AB258" s="9"/>
      <c r="AC258" s="9">
        <f>AC116*Traffic!AC1535*12/10^7*$C258</f>
        <v>6.6308584746113286E-2</v>
      </c>
      <c r="AD258" s="9">
        <f>AD116*Traffic!AD1535*12/10^7*$C258</f>
        <v>4.4182793395169994E-3</v>
      </c>
      <c r="AE258" s="9">
        <f>AE116*Traffic!AE1535*12/10^7*$C258</f>
        <v>4.4323441460999997E-3</v>
      </c>
      <c r="AF258" s="9">
        <f>AF116*Traffic!AF1535*12/10^7*$C258</f>
        <v>7.8604776583739988E-2</v>
      </c>
      <c r="AG258" s="9">
        <f>AG116*Traffic!AG1535*12/10^7*$C258</f>
        <v>3.3857317698750007E-2</v>
      </c>
      <c r="AH258" s="9">
        <f>AH116*Traffic!AH1535*12/10^7*$C258</f>
        <v>0.15616046355000002</v>
      </c>
      <c r="AI258" s="101">
        <f>AI116*Traffic!AI1535*12/10^7*$C258</f>
        <v>1.9172665512E-2</v>
      </c>
      <c r="AJ258" s="9"/>
    </row>
    <row r="259" spans="2:36" hidden="1" x14ac:dyDescent="0.3">
      <c r="B259" s="85">
        <f t="shared" si="7"/>
        <v>42094</v>
      </c>
      <c r="C259" s="3">
        <f>IF(B259&lt;Inputs!$E$13,0,1)</f>
        <v>1</v>
      </c>
      <c r="D259" s="1"/>
      <c r="E259" s="9">
        <f>E117*Traffic!E1536*365/10^7*$C259</f>
        <v>0.58342976385442302</v>
      </c>
      <c r="F259" s="9">
        <f>F117*Traffic!F1536*365/10^7*$C259</f>
        <v>8.4855339449527514E-2</v>
      </c>
      <c r="G259" s="9">
        <f>G117*Traffic!G1536*365/10^7*$C259</f>
        <v>9.5316220264762497E-2</v>
      </c>
      <c r="H259" s="9">
        <f>H117*Traffic!H1536*365/10^7*$C259</f>
        <v>0.24427315434374999</v>
      </c>
      <c r="I259" s="9">
        <f>I117*Traffic!I1536*365/10^7*$C259</f>
        <v>1.6499366921777321</v>
      </c>
      <c r="J259" s="9">
        <f>J117*Traffic!J1536*365/10^7*$C259</f>
        <v>4.463353157027071</v>
      </c>
      <c r="K259" s="9">
        <f>K117*Traffic!K1536*365/10^7*$C259</f>
        <v>0.12646162242247078</v>
      </c>
      <c r="L259" s="9"/>
      <c r="M259" s="9">
        <f>M117*Traffic!M1536*12/10^7*$C259</f>
        <v>1.9348013750916476E-2</v>
      </c>
      <c r="N259" s="9">
        <f>N117*Traffic!N1536*12/10^7*$C259</f>
        <v>0</v>
      </c>
      <c r="O259" s="9">
        <f>O117*Traffic!O1536*12/10^7*$C259</f>
        <v>0</v>
      </c>
      <c r="P259" s="9">
        <f>P117*Traffic!P1536*12/10^7*$C259</f>
        <v>0</v>
      </c>
      <c r="Q259" s="9">
        <f>Q117*Traffic!Q1536*12/10^7*$C259</f>
        <v>0</v>
      </c>
      <c r="R259" s="9">
        <f>R117*Traffic!R1536*12/10^7*$C259</f>
        <v>0</v>
      </c>
      <c r="S259" s="9">
        <f>S117*Traffic!S1536*12/10^7*$C259</f>
        <v>0</v>
      </c>
      <c r="T259" s="9"/>
      <c r="U259" s="9">
        <f>U117*Traffic!U1536*365/10^7*$C259</f>
        <v>0.11705391225</v>
      </c>
      <c r="V259" s="9">
        <f>V117*Traffic!V1536*365/10^7*$C259</f>
        <v>1.4594063994889496E-2</v>
      </c>
      <c r="W259" s="9">
        <f>W117*Traffic!W1536*365/10^7*$C259</f>
        <v>1.1904832341022499E-2</v>
      </c>
      <c r="X259" s="9">
        <f>X117*Traffic!X1536*365/10^7*$C259</f>
        <v>0.22907391145100003</v>
      </c>
      <c r="Y259" s="9">
        <f>Y117*Traffic!Y1536*365/10^7*$C259</f>
        <v>0.15470647172463831</v>
      </c>
      <c r="Z259" s="9">
        <f>Z117*Traffic!Z1536*365/10^7*$C259</f>
        <v>0.53384198213696987</v>
      </c>
      <c r="AA259" s="9">
        <f>AA117*Traffic!AA1536*365/10^7*$C259</f>
        <v>1.8119311452196491E-2</v>
      </c>
      <c r="AB259" s="9"/>
      <c r="AC259" s="9">
        <f>AC117*Traffic!AC1536*12/10^7*$C259</f>
        <v>7.4288983412080789E-2</v>
      </c>
      <c r="AD259" s="9">
        <f>AD117*Traffic!AD1536*12/10^7*$C259</f>
        <v>4.8913875684179998E-3</v>
      </c>
      <c r="AE259" s="9">
        <f>AE117*Traffic!AE1536*12/10^7*$C259</f>
        <v>4.8630069378899996E-3</v>
      </c>
      <c r="AF259" s="9">
        <f>AF117*Traffic!AF1536*12/10^7*$C259</f>
        <v>8.6173487990850006E-2</v>
      </c>
      <c r="AG259" s="9">
        <f>AG117*Traffic!AG1536*12/10^7*$C259</f>
        <v>3.7911801427499996E-2</v>
      </c>
      <c r="AH259" s="9">
        <f>AH117*Traffic!AH1536*12/10^7*$C259</f>
        <v>0.17547003957000001</v>
      </c>
      <c r="AI259" s="101">
        <f>AI117*Traffic!AI1536*12/10^7*$C259</f>
        <v>2.1668036675999997E-2</v>
      </c>
      <c r="AJ259" s="9"/>
    </row>
    <row r="260" spans="2:36" hidden="1" x14ac:dyDescent="0.3">
      <c r="B260" s="85">
        <f t="shared" si="7"/>
        <v>42460</v>
      </c>
      <c r="C260" s="3">
        <f>IF(B260&lt;Inputs!$E$13,0,1)</f>
        <v>1</v>
      </c>
      <c r="D260" s="1"/>
      <c r="E260" s="9">
        <f>E118*Traffic!E1537*365/10^7*$C260</f>
        <v>0.62519303158805806</v>
      </c>
      <c r="F260" s="9">
        <f>F118*Traffic!F1537*365/10^7*$C260</f>
        <v>8.8057086897367506E-2</v>
      </c>
      <c r="G260" s="9">
        <f>G118*Traffic!G1537*365/10^7*$C260</f>
        <v>0.1007876067209625</v>
      </c>
      <c r="H260" s="9">
        <f>H118*Traffic!H1537*365/10^7*$C260</f>
        <v>0.26386201996874997</v>
      </c>
      <c r="I260" s="9">
        <f>I118*Traffic!I1537*365/10^7*$C260</f>
        <v>1.8252089281112511</v>
      </c>
      <c r="J260" s="9">
        <f>J118*Traffic!J1537*365/10^7*$C260</f>
        <v>5.0076930713501016</v>
      </c>
      <c r="K260" s="9">
        <f>K118*Traffic!K1537*365/10^7*$C260</f>
        <v>0.14013887050726351</v>
      </c>
      <c r="L260" s="9"/>
      <c r="M260" s="9">
        <f>M118*Traffic!M1537*12/10^7*$C260</f>
        <v>2.2212770703400806E-2</v>
      </c>
      <c r="N260" s="9">
        <f>N118*Traffic!N1537*12/10^7*$C260</f>
        <v>0</v>
      </c>
      <c r="O260" s="9">
        <f>O118*Traffic!O1537*12/10^7*$C260</f>
        <v>0</v>
      </c>
      <c r="P260" s="9">
        <f>P118*Traffic!P1537*12/10^7*$C260</f>
        <v>0</v>
      </c>
      <c r="Q260" s="9">
        <f>Q118*Traffic!Q1537*12/10^7*$C260</f>
        <v>0</v>
      </c>
      <c r="R260" s="9">
        <f>R118*Traffic!R1537*12/10^7*$C260</f>
        <v>0</v>
      </c>
      <c r="S260" s="9">
        <f>S118*Traffic!S1537*12/10^7*$C260</f>
        <v>0</v>
      </c>
      <c r="T260" s="9"/>
      <c r="U260" s="9">
        <f>U118*Traffic!U1537*365/10^7*$C260</f>
        <v>0.12544229662500003</v>
      </c>
      <c r="V260" s="9">
        <f>V118*Traffic!V1537*365/10^7*$C260</f>
        <v>1.582805370372975E-2</v>
      </c>
      <c r="W260" s="9">
        <f>W118*Traffic!W1537*365/10^7*$C260</f>
        <v>1.3164725343911247E-2</v>
      </c>
      <c r="X260" s="9">
        <f>X118*Traffic!X1537*365/10^7*$C260</f>
        <v>0.24996562492987495</v>
      </c>
      <c r="Y260" s="9">
        <f>Y118*Traffic!Y1537*365/10^7*$C260</f>
        <v>0.172964768939151</v>
      </c>
      <c r="Z260" s="9">
        <f>Z118*Traffic!Z1537*365/10^7*$C260</f>
        <v>0.59934700538317864</v>
      </c>
      <c r="AA260" s="9">
        <f>AA118*Traffic!AA1537*365/10^7*$C260</f>
        <v>2.013842945820209E-2</v>
      </c>
      <c r="AB260" s="9"/>
      <c r="AC260" s="9">
        <f>AC118*Traffic!AC1537*12/10^7*$C260</f>
        <v>8.3442493523335715E-2</v>
      </c>
      <c r="AD260" s="9">
        <f>AD118*Traffic!AD1537*12/10^7*$C260</f>
        <v>5.3320013912592007E-3</v>
      </c>
      <c r="AE260" s="9">
        <f>AE118*Traffic!AE1537*12/10^7*$C260</f>
        <v>5.4030914851859995E-3</v>
      </c>
      <c r="AF260" s="9">
        <f>AF118*Traffic!AF1537*12/10^7*$C260</f>
        <v>9.4275350546850017E-2</v>
      </c>
      <c r="AG260" s="9">
        <f>AG118*Traffic!AG1537*12/10^7*$C260</f>
        <v>4.248942909750001E-2</v>
      </c>
      <c r="AH260" s="9">
        <f>AH118*Traffic!AH1537*12/10^7*$C260</f>
        <v>0.19755362325000009</v>
      </c>
      <c r="AI260" s="101">
        <f>AI118*Traffic!AI1537*12/10^7*$C260</f>
        <v>2.4235634280000005E-2</v>
      </c>
      <c r="AJ260" s="9"/>
    </row>
    <row r="261" spans="2:36" hidden="1" x14ac:dyDescent="0.3">
      <c r="B261" s="85">
        <f t="shared" si="7"/>
        <v>42825</v>
      </c>
      <c r="C261" s="3">
        <f>IF(B261&lt;Inputs!$E$13,0,1)</f>
        <v>1</v>
      </c>
      <c r="D261" s="1"/>
      <c r="E261" s="9">
        <f>E119*Traffic!E1538*365/10^7*$C261</f>
        <v>0.74011521971278527</v>
      </c>
      <c r="F261" s="9">
        <f>F119*Traffic!F1538*365/10^7*$C261</f>
        <v>9.7771634554888021E-2</v>
      </c>
      <c r="G261" s="9">
        <f>G119*Traffic!G1538*365/10^7*$C261</f>
        <v>0.11366206672564</v>
      </c>
      <c r="H261" s="9">
        <f>H119*Traffic!H1538*365/10^7*$C261</f>
        <v>0.2941986432</v>
      </c>
      <c r="I261" s="9">
        <f>I119*Traffic!I1538*365/10^7*$C261</f>
        <v>2.0848388240422322</v>
      </c>
      <c r="J261" s="9">
        <f>J119*Traffic!J1538*365/10^7*$C261</f>
        <v>5.6224107477884102</v>
      </c>
      <c r="K261" s="9">
        <f>K119*Traffic!K1538*365/10^7*$C261</f>
        <v>0.15716855798108134</v>
      </c>
      <c r="L261" s="9"/>
      <c r="M261" s="9">
        <f>M119*Traffic!M1538*12/10^7*$C261</f>
        <v>2.5501751976860151E-2</v>
      </c>
      <c r="N261" s="9">
        <f>N119*Traffic!N1538*12/10^7*$C261</f>
        <v>0</v>
      </c>
      <c r="O261" s="9">
        <f>O119*Traffic!O1538*12/10^7*$C261</f>
        <v>0</v>
      </c>
      <c r="P261" s="9">
        <f>P119*Traffic!P1538*12/10^7*$C261</f>
        <v>0</v>
      </c>
      <c r="Q261" s="9">
        <f>Q119*Traffic!Q1538*12/10^7*$C261</f>
        <v>0</v>
      </c>
      <c r="R261" s="9">
        <f>R119*Traffic!R1538*12/10^7*$C261</f>
        <v>0</v>
      </c>
      <c r="S261" s="9">
        <f>S119*Traffic!S1538*12/10^7*$C261</f>
        <v>0</v>
      </c>
      <c r="T261" s="9"/>
      <c r="U261" s="9">
        <f>U119*Traffic!U1538*365/10^7*$C261</f>
        <v>0.14397982720000002</v>
      </c>
      <c r="V261" s="9">
        <f>V119*Traffic!V1538*365/10^7*$C261</f>
        <v>1.7186803251102001E-2</v>
      </c>
      <c r="W261" s="9">
        <f>W119*Traffic!W1538*365/10^7*$C261</f>
        <v>1.4519883519809996E-2</v>
      </c>
      <c r="X261" s="9">
        <f>X119*Traffic!X1538*365/10^7*$C261</f>
        <v>0.27239062898160005</v>
      </c>
      <c r="Y261" s="9">
        <f>Y119*Traffic!Y1538*365/10^7*$C261</f>
        <v>0.19325905739766361</v>
      </c>
      <c r="Z261" s="9">
        <f>Z119*Traffic!Z1538*365/10^7*$C261</f>
        <v>0.68281629864399007</v>
      </c>
      <c r="AA261" s="9">
        <f>AA119*Traffic!AA1538*365/10^7*$C261</f>
        <v>2.2911656996503795E-2</v>
      </c>
      <c r="AB261" s="9"/>
      <c r="AC261" s="9">
        <f>AC119*Traffic!AC1538*12/10^7*$C261</f>
        <v>9.4247773820160835E-2</v>
      </c>
      <c r="AD261" s="9">
        <f>AD119*Traffic!AD1538*12/10^7*$C261</f>
        <v>5.8166970966935993E-3</v>
      </c>
      <c r="AE261" s="9">
        <f>AE119*Traffic!AE1538*12/10^7*$C261</f>
        <v>5.9869500850079985E-3</v>
      </c>
      <c r="AF261" s="9">
        <f>AF119*Traffic!AF1538*12/10^7*$C261</f>
        <v>0.10329202173684002</v>
      </c>
      <c r="AG261" s="9">
        <f>AG119*Traffic!AG1538*12/10^7*$C261</f>
        <v>4.7753819977500007E-2</v>
      </c>
      <c r="AH261" s="9">
        <f>AH119*Traffic!AH1538*12/10^7*$C261</f>
        <v>0.22294187770500007</v>
      </c>
      <c r="AI261" s="101">
        <f>AI119*Traffic!AI1538*12/10^7*$C261</f>
        <v>2.7301123278000008E-2</v>
      </c>
      <c r="AJ261" s="9"/>
    </row>
    <row r="262" spans="2:36" hidden="1" x14ac:dyDescent="0.3">
      <c r="B262" s="85">
        <f t="shared" si="7"/>
        <v>43190</v>
      </c>
      <c r="C262" s="3">
        <f>IF(B262&lt;Inputs!$E$13,0,1)</f>
        <v>1</v>
      </c>
      <c r="D262" s="1"/>
      <c r="E262" s="9">
        <f>E120*Traffic!E1539*365/10^7*$C262</f>
        <v>0.79586833679933244</v>
      </c>
      <c r="F262" s="9">
        <f>F120*Traffic!F1539*365/10^7*$C262</f>
        <v>0.10942240788087051</v>
      </c>
      <c r="G262" s="9">
        <f>G120*Traffic!G1539*365/10^7*$C262</f>
        <v>0.12883907588885249</v>
      </c>
      <c r="H262" s="9">
        <f>H120*Traffic!H1539*365/10^7*$C262</f>
        <v>0.31739838972187495</v>
      </c>
      <c r="I262" s="9">
        <f>I120*Traffic!I1539*365/10^7*$C262</f>
        <v>2.3060666444289741</v>
      </c>
      <c r="J262" s="9">
        <f>J120*Traffic!J1539*365/10^7*$C262</f>
        <v>6.3031377064362619</v>
      </c>
      <c r="K262" s="9">
        <f>K120*Traffic!K1539*365/10^7*$C262</f>
        <v>0.17704597289695231</v>
      </c>
      <c r="L262" s="9"/>
      <c r="M262" s="9">
        <f>M120*Traffic!M1539*12/10^7*$C262</f>
        <v>2.7420374539007992E-2</v>
      </c>
      <c r="N262" s="9">
        <f>N120*Traffic!N1539*12/10^7*$C262</f>
        <v>0</v>
      </c>
      <c r="O262" s="9">
        <f>O120*Traffic!O1539*12/10^7*$C262</f>
        <v>0</v>
      </c>
      <c r="P262" s="9">
        <f>P120*Traffic!P1539*12/10^7*$C262</f>
        <v>0</v>
      </c>
      <c r="Q262" s="9">
        <f>Q120*Traffic!Q1539*12/10^7*$C262</f>
        <v>0</v>
      </c>
      <c r="R262" s="9">
        <f>R120*Traffic!R1539*12/10^7*$C262</f>
        <v>0</v>
      </c>
      <c r="S262" s="9">
        <f>S120*Traffic!S1539*12/10^7*$C262</f>
        <v>0</v>
      </c>
      <c r="T262" s="9"/>
      <c r="U262" s="9">
        <f>U120*Traffic!U1539*365/10^7*$C262</f>
        <v>0.16452258108750001</v>
      </c>
      <c r="V262" s="9">
        <f>V120*Traffic!V1539*365/10^7*$C262</f>
        <v>1.8865363125506254E-2</v>
      </c>
      <c r="W262" s="9">
        <f>W120*Traffic!W1539*365/10^7*$C262</f>
        <v>1.6207863204093748E-2</v>
      </c>
      <c r="X262" s="9">
        <f>X120*Traffic!X1539*365/10^7*$C262</f>
        <v>0.29677813492812494</v>
      </c>
      <c r="Y262" s="9">
        <f>Y120*Traffic!Y1539*365/10^7*$C262</f>
        <v>0.2159407230413519</v>
      </c>
      <c r="Z262" s="9">
        <f>Z120*Traffic!Z1539*365/10^7*$C262</f>
        <v>0.76548479930486235</v>
      </c>
      <c r="AA262" s="9">
        <f>AA120*Traffic!AA1539*365/10^7*$C262</f>
        <v>2.5800733234867493E-2</v>
      </c>
      <c r="AB262" s="9"/>
      <c r="AC262" s="9">
        <f>AC120*Traffic!AC1539*12/10^7*$C262</f>
        <v>0.10641556068115497</v>
      </c>
      <c r="AD262" s="9">
        <f>AD120*Traffic!AD1539*12/10^7*$C262</f>
        <v>6.4220753933424014E-3</v>
      </c>
      <c r="AE262" s="9">
        <f>AE120*Traffic!AE1539*12/10^7*$C262</f>
        <v>6.7040798595119997E-3</v>
      </c>
      <c r="AF262" s="9">
        <f>AF120*Traffic!AF1539*12/10^7*$C262</f>
        <v>0.1132228287672</v>
      </c>
      <c r="AG262" s="9">
        <f>AG120*Traffic!AG1539*12/10^7*$C262</f>
        <v>5.3668030605E-2</v>
      </c>
      <c r="AH262" s="9">
        <f>AH120*Traffic!AH1539*12/10^7*$C262</f>
        <v>0.25147678202999996</v>
      </c>
      <c r="AI262" s="101">
        <f>AI120*Traffic!AI1539*12/10^7*$C262</f>
        <v>3.0897842976000001E-2</v>
      </c>
      <c r="AJ262" s="9"/>
    </row>
    <row r="263" spans="2:36" hidden="1" x14ac:dyDescent="0.3">
      <c r="B263" s="85">
        <f t="shared" si="7"/>
        <v>43555</v>
      </c>
      <c r="C263" s="3">
        <f>IF(B263&lt;Inputs!$E$13,0,1)</f>
        <v>1</v>
      </c>
      <c r="D263" s="1"/>
      <c r="E263" s="9">
        <f>E121*Traffic!E1540*365/10^7*$C263</f>
        <v>0.93426401462761066</v>
      </c>
      <c r="F263" s="9">
        <f>F121*Traffic!F1540*365/10^7*$C263</f>
        <v>0.12171387678781499</v>
      </c>
      <c r="G263" s="9">
        <f>G121*Traffic!G1540*365/10^7*$C263</f>
        <v>0.14417504707934251</v>
      </c>
      <c r="H263" s="9">
        <f>H121*Traffic!H1540*365/10^7*$C263</f>
        <v>0.35240369259374993</v>
      </c>
      <c r="I263" s="9">
        <f>I121*Traffic!I1540*365/10^7*$C263</f>
        <v>2.6189529847789474</v>
      </c>
      <c r="J263" s="9">
        <f>J121*Traffic!J1540*365/10^7*$C263</f>
        <v>7.1865785978157337</v>
      </c>
      <c r="K263" s="9">
        <f>K121*Traffic!K1540*365/10^7*$C263</f>
        <v>0.20475856783287652</v>
      </c>
      <c r="L263" s="9"/>
      <c r="M263" s="9">
        <f>M121*Traffic!M1540*12/10^7*$C263</f>
        <v>3.1352818743101522E-2</v>
      </c>
      <c r="N263" s="9">
        <f>N121*Traffic!N1540*12/10^7*$C263</f>
        <v>0</v>
      </c>
      <c r="O263" s="9">
        <f>O121*Traffic!O1540*12/10^7*$C263</f>
        <v>0</v>
      </c>
      <c r="P263" s="9">
        <f>P121*Traffic!P1540*12/10^7*$C263</f>
        <v>0</v>
      </c>
      <c r="Q263" s="9">
        <f>Q121*Traffic!Q1540*12/10^7*$C263</f>
        <v>0</v>
      </c>
      <c r="R263" s="9">
        <f>R121*Traffic!R1540*12/10^7*$C263</f>
        <v>0</v>
      </c>
      <c r="S263" s="9">
        <f>S121*Traffic!S1540*12/10^7*$C263</f>
        <v>0</v>
      </c>
      <c r="T263" s="9"/>
      <c r="U263" s="9">
        <f>U121*Traffic!U1540*365/10^7*$C263</f>
        <v>0.18743006047500005</v>
      </c>
      <c r="V263" s="9">
        <f>V121*Traffic!V1540*365/10^7*$C263</f>
        <v>2.0617306314442502E-2</v>
      </c>
      <c r="W263" s="9">
        <f>W121*Traffic!W1540*365/10^7*$C263</f>
        <v>1.7809693765841246E-2</v>
      </c>
      <c r="X263" s="9">
        <f>X121*Traffic!X1540*365/10^7*$C263</f>
        <v>0.32940853927002495</v>
      </c>
      <c r="Y263" s="9">
        <f>Y121*Traffic!Y1540*365/10^7*$C263</f>
        <v>0.24507755730851874</v>
      </c>
      <c r="Z263" s="9">
        <f>Z121*Traffic!Z1540*365/10^7*$C263</f>
        <v>0.86728508474182819</v>
      </c>
      <c r="AA263" s="9">
        <f>AA121*Traffic!AA1540*365/10^7*$C263</f>
        <v>2.9552527665524481E-2</v>
      </c>
      <c r="AB263" s="9"/>
      <c r="AC263" s="9">
        <f>AC121*Traffic!AC1540*12/10^7*$C263</f>
        <v>0.11999486794820617</v>
      </c>
      <c r="AD263" s="9">
        <f>AD121*Traffic!AD1540*12/10^7*$C263</f>
        <v>7.0833589133579983E-3</v>
      </c>
      <c r="AE263" s="9">
        <f>AE121*Traffic!AE1540*12/10^7*$C263</f>
        <v>7.4374385239709996E-3</v>
      </c>
      <c r="AF263" s="9">
        <f>AF121*Traffic!AF1540*12/10^7*$C263</f>
        <v>0.12434822414586004</v>
      </c>
      <c r="AG263" s="9">
        <f>AG121*Traffic!AG1540*12/10^7*$C263</f>
        <v>6.0288053962500011E-2</v>
      </c>
      <c r="AH263" s="9">
        <f>AH121*Traffic!AH1540*12/10^7*$C263</f>
        <v>0.28376517180000005</v>
      </c>
      <c r="AI263" s="101">
        <f>AI121*Traffic!AI1540*12/10^7*$C263</f>
        <v>3.4979578919999997E-2</v>
      </c>
      <c r="AJ263" s="9"/>
    </row>
    <row r="264" spans="2:36" hidden="1" x14ac:dyDescent="0.3">
      <c r="B264" s="85">
        <f t="shared" si="7"/>
        <v>43921</v>
      </c>
      <c r="C264" s="3">
        <f>IF(B264&lt;Inputs!$E$13,0,1)</f>
        <v>1</v>
      </c>
      <c r="D264" s="1"/>
      <c r="E264" s="9">
        <f>E122*Traffic!E1541*365/10^7*$C264</f>
        <v>1.0049164933699068</v>
      </c>
      <c r="F264" s="9">
        <f>F122*Traffic!F1541*365/10^7*$C264</f>
        <v>0.12753550979772299</v>
      </c>
      <c r="G264" s="9">
        <f>G122*Traffic!G1541*365/10^7*$C264</f>
        <v>0.15129383109988498</v>
      </c>
      <c r="H264" s="9">
        <f>H122*Traffic!H1541*365/10^7*$C264</f>
        <v>0.39017755514062497</v>
      </c>
      <c r="I264" s="9">
        <f>I122*Traffic!I1541*365/10^7*$C264</f>
        <v>2.9691955285845011</v>
      </c>
      <c r="J264" s="9">
        <f>J122*Traffic!J1541*365/10^7*$C264</f>
        <v>8.0276527952383958</v>
      </c>
      <c r="K264" s="9">
        <f>K122*Traffic!K1541*365/10^7*$C264</f>
        <v>0.22553214908046898</v>
      </c>
      <c r="L264" s="9"/>
      <c r="M264" s="9">
        <f>M122*Traffic!M1541*12/10^7*$C264</f>
        <v>3.5706896315527675E-2</v>
      </c>
      <c r="N264" s="9">
        <f>N122*Traffic!N1541*12/10^7*$C264</f>
        <v>0</v>
      </c>
      <c r="O264" s="9">
        <f>O122*Traffic!O1541*12/10^7*$C264</f>
        <v>0</v>
      </c>
      <c r="P264" s="9">
        <f>P122*Traffic!P1541*12/10^7*$C264</f>
        <v>0</v>
      </c>
      <c r="Q264" s="9">
        <f>Q122*Traffic!Q1541*12/10^7*$C264</f>
        <v>0</v>
      </c>
      <c r="R264" s="9">
        <f>R122*Traffic!R1541*12/10^7*$C264</f>
        <v>0</v>
      </c>
      <c r="S264" s="9">
        <f>S122*Traffic!S1541*12/10^7*$C264</f>
        <v>0</v>
      </c>
      <c r="T264" s="9"/>
      <c r="U264" s="9">
        <f>U122*Traffic!U1541*365/10^7*$C264</f>
        <v>0.20160882675000003</v>
      </c>
      <c r="V264" s="9">
        <f>V122*Traffic!V1541*365/10^7*$C264</f>
        <v>2.3265629244963008E-2</v>
      </c>
      <c r="W264" s="9">
        <f>W122*Traffic!W1541*365/10^7*$C264</f>
        <v>2.0073373639934999E-2</v>
      </c>
      <c r="X264" s="9">
        <f>X122*Traffic!X1541*365/10^7*$C264</f>
        <v>0.35812184128118751</v>
      </c>
      <c r="Y264" s="9">
        <f>Y122*Traffic!Y1541*365/10^7*$C264</f>
        <v>0.27277506510522331</v>
      </c>
      <c r="Z264" s="9">
        <f>Z122*Traffic!Z1541*365/10^7*$C264</f>
        <v>0.98083054820006821</v>
      </c>
      <c r="AA264" s="9">
        <f>AA122*Traffic!AA1541*365/10^7*$C264</f>
        <v>3.3038175056071123E-2</v>
      </c>
      <c r="AB264" s="9"/>
      <c r="AC264" s="9">
        <f>AC122*Traffic!AC1541*12/10^7*$C264</f>
        <v>0.13531673779040446</v>
      </c>
      <c r="AD264" s="9">
        <f>AD122*Traffic!AD1541*12/10^7*$C264</f>
        <v>7.7743375775136013E-3</v>
      </c>
      <c r="AE264" s="9">
        <f>AE122*Traffic!AE1541*12/10^7*$C264</f>
        <v>8.1669700876319997E-3</v>
      </c>
      <c r="AF264" s="9">
        <f>AF122*Traffic!AF1541*12/10^7*$C264</f>
        <v>0.13658648517647998</v>
      </c>
      <c r="AG264" s="9">
        <f>AG122*Traffic!AG1541*12/10^7*$C264</f>
        <v>6.7769787960000008E-2</v>
      </c>
      <c r="AH264" s="9">
        <f>AH122*Traffic!AH1541*12/10^7*$C264</f>
        <v>0.32033469484499999</v>
      </c>
      <c r="AI264" s="101">
        <f>AI122*Traffic!AI1541*12/10^7*$C264</f>
        <v>3.9286001898000009E-2</v>
      </c>
      <c r="AJ264" s="9"/>
    </row>
    <row r="265" spans="2:36" hidden="1" x14ac:dyDescent="0.3">
      <c r="B265" s="85">
        <f t="shared" si="7"/>
        <v>44286</v>
      </c>
      <c r="C265" s="3">
        <f>IF(B265&lt;Inputs!$E$13,0,1)</f>
        <v>1</v>
      </c>
      <c r="D265" s="1"/>
      <c r="E265" s="9">
        <f>E123*Traffic!E1542*365/10^7*$C265</f>
        <v>0.89989588594959435</v>
      </c>
      <c r="F265" s="9">
        <f>F123*Traffic!F1542*365/10^7*$C265</f>
        <v>0.14327881320124822</v>
      </c>
      <c r="G265" s="9">
        <f>G123*Traffic!G1542*365/10^7*$C265</f>
        <v>0.18079802259026248</v>
      </c>
      <c r="H265" s="9">
        <f>H123*Traffic!H1542*365/10^7*$C265</f>
        <v>0.33003320804999997</v>
      </c>
      <c r="I265" s="9">
        <f>I123*Traffic!I1542*365/10^7*$C265</f>
        <v>2.5400069932357616</v>
      </c>
      <c r="J265" s="9">
        <f>J123*Traffic!J1542*365/10^7*$C265</f>
        <v>7.4295016513987573</v>
      </c>
      <c r="K265" s="9">
        <f>K123*Traffic!K1542*365/10^7*$C265</f>
        <v>0.21717781153287663</v>
      </c>
      <c r="L265" s="9"/>
      <c r="M265" s="9">
        <f>M123*Traffic!M1542*12/10^7*$C265</f>
        <v>3.1058825440690569E-2</v>
      </c>
      <c r="N265" s="9">
        <f>N123*Traffic!N1542*12/10^7*$C265</f>
        <v>0</v>
      </c>
      <c r="O265" s="9">
        <f>O123*Traffic!O1542*12/10^7*$C265</f>
        <v>0</v>
      </c>
      <c r="P265" s="9">
        <f>P123*Traffic!P1542*12/10^7*$C265</f>
        <v>0</v>
      </c>
      <c r="Q265" s="9">
        <f>Q123*Traffic!Q1542*12/10^7*$C265</f>
        <v>0</v>
      </c>
      <c r="R265" s="9">
        <f>R123*Traffic!R1542*12/10^7*$C265</f>
        <v>0</v>
      </c>
      <c r="S265" s="9">
        <f>S123*Traffic!S1542*12/10^7*$C265</f>
        <v>0</v>
      </c>
      <c r="T265" s="9"/>
      <c r="U265" s="9">
        <f>U123*Traffic!U1542*365/10^7*$C265</f>
        <v>0.17677441563750002</v>
      </c>
      <c r="V265" s="9">
        <f>V123*Traffic!V1542*365/10^7*$C265</f>
        <v>2.580845316305137E-2</v>
      </c>
      <c r="W265" s="9">
        <f>W123*Traffic!W1542*365/10^7*$C265</f>
        <v>2.5373991802856249E-2</v>
      </c>
      <c r="X265" s="9">
        <f>X123*Traffic!X1542*365/10^7*$C265</f>
        <v>0.30014113608330001</v>
      </c>
      <c r="Y265" s="9">
        <f>Y123*Traffic!Y1542*365/10^7*$C265</f>
        <v>0.23288788942371058</v>
      </c>
      <c r="Z265" s="9">
        <f>Z123*Traffic!Z1542*365/10^7*$C265</f>
        <v>0.90241013087069111</v>
      </c>
      <c r="AA265" s="9">
        <f>AA123*Traffic!AA1542*365/10^7*$C265</f>
        <v>3.1241383391826104E-2</v>
      </c>
      <c r="AB265" s="9"/>
      <c r="AC265" s="9">
        <f>AC123*Traffic!AC1542*12/10^7*$C265</f>
        <v>0.11678078960739502</v>
      </c>
      <c r="AD265" s="9">
        <f>AD123*Traffic!AD1542*12/10^7*$C265</f>
        <v>8.6983090291386008E-3</v>
      </c>
      <c r="AE265" s="9">
        <f>AE123*Traffic!AE1542*12/10^7*$C265</f>
        <v>9.9233289777600035E-3</v>
      </c>
      <c r="AF265" s="9">
        <f>AF123*Traffic!AF1542*12/10^7*$C265</f>
        <v>0.11369761734852003</v>
      </c>
      <c r="AG265" s="9">
        <f>AG123*Traffic!AG1542*12/10^7*$C265</f>
        <v>5.8128804877500002E-2</v>
      </c>
      <c r="AH265" s="9">
        <f>AH123*Traffic!AH1542*12/10^7*$C265</f>
        <v>0.2940481006272514</v>
      </c>
      <c r="AI265" s="101">
        <f>AI123*Traffic!AI1542*12/10^7*$C265</f>
        <v>3.618262018800001E-2</v>
      </c>
      <c r="AJ265" s="9"/>
    </row>
    <row r="266" spans="2:36" x14ac:dyDescent="0.3">
      <c r="B266" s="85">
        <f t="shared" si="7"/>
        <v>44651</v>
      </c>
      <c r="C266" s="3">
        <f>IF(B266&lt;Inputs!$E$13,0,1)</f>
        <v>1</v>
      </c>
      <c r="D266" s="1"/>
      <c r="E266" s="9">
        <f>E124*Traffic!E1543*365/10^7*$C266</f>
        <v>0.15302715309164105</v>
      </c>
      <c r="F266" s="9">
        <f>F124*Traffic!F1543*365/10^7*$C266</f>
        <v>0.16483381569897321</v>
      </c>
      <c r="G266" s="9">
        <f>G124*Traffic!G1543*365/10^7*$C266</f>
        <v>0.23296325824199027</v>
      </c>
      <c r="H266" s="9">
        <f>H124*Traffic!H1543*365/10^7*$C266</f>
        <v>4.4208151942499989E-2</v>
      </c>
      <c r="I266" s="9">
        <f>I124*Traffic!I1543*365/10^7*$C266</f>
        <v>0.28201378745603572</v>
      </c>
      <c r="J266" s="9">
        <f>J124*Traffic!J1543*365/10^7*$C266</f>
        <v>3.0649975195060484</v>
      </c>
      <c r="K266" s="9">
        <f>K124*Traffic!K1543*365/10^7*$C266</f>
        <v>0.11547131674439839</v>
      </c>
      <c r="L266" s="9"/>
      <c r="M266" s="9">
        <f>M124*Traffic!M1543*12/10^7*$C266</f>
        <v>5.1657553388313607E-3</v>
      </c>
      <c r="N266" s="9">
        <f>N124*Traffic!N1543*12/10^7*$C266</f>
        <v>0</v>
      </c>
      <c r="O266" s="9">
        <f>O124*Traffic!O1543*12/10^7*$C266</f>
        <v>0</v>
      </c>
      <c r="P266" s="9">
        <f>P124*Traffic!P1543*12/10^7*$C266</f>
        <v>0</v>
      </c>
      <c r="Q266" s="9">
        <f>Q124*Traffic!Q1543*12/10^7*$C266</f>
        <v>0</v>
      </c>
      <c r="R266" s="9">
        <f>R124*Traffic!R1543*12/10^7*$C266</f>
        <v>0</v>
      </c>
      <c r="S266" s="9">
        <f>S124*Traffic!S1543*12/10^7*$C266</f>
        <v>0</v>
      </c>
      <c r="T266" s="9"/>
      <c r="U266" s="9">
        <f>U124*Traffic!U1543*365/10^7*$C266</f>
        <v>3.5157396592500001E-2</v>
      </c>
      <c r="V266" s="9">
        <f>V124*Traffic!V1543*365/10^7*$C266</f>
        <v>2.9671009882125298E-2</v>
      </c>
      <c r="W266" s="9">
        <f>W124*Traffic!W1543*365/10^7*$C266</f>
        <v>3.7220245893696921E-2</v>
      </c>
      <c r="X266" s="9">
        <f>X124*Traffic!X1543*365/10^7*$C266</f>
        <v>2.8687186694673013E-2</v>
      </c>
      <c r="Y266" s="9">
        <f>Y124*Traffic!Y1543*365/10^7*$C266</f>
        <v>2.4178614847970865E-2</v>
      </c>
      <c r="Z266" s="9">
        <f>Z124*Traffic!Z1543*365/10^7*$C266</f>
        <v>0.37074256132301858</v>
      </c>
      <c r="AA266" s="9">
        <f>AA124*Traffic!AA1543*365/10^7*$C266</f>
        <v>1.5281303932933754E-2</v>
      </c>
      <c r="AB266" s="9"/>
      <c r="AC266" s="9">
        <f>AC124*Traffic!AC1543*12/10^7*$C266</f>
        <v>1.8623432729546193E-2</v>
      </c>
      <c r="AD266" s="9">
        <f>AD124*Traffic!AD1543*12/10^7*$C266</f>
        <v>1.0025350739991756E-2</v>
      </c>
      <c r="AE266" s="9">
        <f>AE124*Traffic!AE1543*12/10^7*$C266</f>
        <v>1.3360689002338468E-2</v>
      </c>
      <c r="AF266" s="9">
        <f>AF124*Traffic!AF1543*12/10^7*$C266</f>
        <v>1.0118204068213803E-2</v>
      </c>
      <c r="AG266" s="9">
        <f>AG124*Traffic!AG1543*12/10^7*$C266</f>
        <v>8.3946955501499991E-3</v>
      </c>
      <c r="AH266" s="9">
        <f>AH124*Traffic!AH1543*12/10^7*$C266</f>
        <v>0.11920704408152885</v>
      </c>
      <c r="AI266" s="101">
        <f>AI124*Traffic!AI1543*12/10^7*$C266</f>
        <v>1.4603405285039998E-2</v>
      </c>
      <c r="AJ266" s="9"/>
    </row>
    <row r="267" spans="2:36" x14ac:dyDescent="0.3">
      <c r="B267" s="85">
        <f t="shared" si="7"/>
        <v>45016</v>
      </c>
      <c r="C267" s="3">
        <f>IF(B267&lt;Inputs!$E$13,0,1)</f>
        <v>1</v>
      </c>
      <c r="D267" s="1"/>
      <c r="E267" s="9">
        <f>E125*Traffic!E1544*365/10^7*$C267</f>
        <v>0.14549350863174484</v>
      </c>
      <c r="F267" s="9">
        <f>F125*Traffic!F1544*365/10^7*$C267</f>
        <v>0.15280094715294817</v>
      </c>
      <c r="G267" s="9">
        <f>G125*Traffic!G1544*365/10^7*$C267</f>
        <v>0.21595694039032495</v>
      </c>
      <c r="H267" s="9">
        <f>H125*Traffic!H1544*365/10^7*$C267</f>
        <v>4.2119316763216869E-2</v>
      </c>
      <c r="I267" s="9">
        <f>I125*Traffic!I1544*365/10^7*$C267</f>
        <v>0.26868863599873793</v>
      </c>
      <c r="J267" s="9">
        <f>J125*Traffic!J1544*365/10^7*$C267</f>
        <v>2.8464280242625839</v>
      </c>
      <c r="K267" s="9">
        <f>K125*Traffic!K1544*365/10^7*$C267</f>
        <v>0.10723688677983875</v>
      </c>
      <c r="L267" s="9"/>
      <c r="M267" s="9">
        <f>M125*Traffic!M1544*12/10^7*$C267</f>
        <v>2.6603639994981511E-3</v>
      </c>
      <c r="N267" s="9">
        <f>N125*Traffic!N1544*12/10^7*$C267</f>
        <v>0</v>
      </c>
      <c r="O267" s="9">
        <f>O125*Traffic!O1544*12/10^7*$C267</f>
        <v>0</v>
      </c>
      <c r="P267" s="9">
        <f>P125*Traffic!P1544*12/10^7*$C267</f>
        <v>0</v>
      </c>
      <c r="Q267" s="9">
        <f>Q125*Traffic!Q1544*12/10^7*$C267</f>
        <v>0</v>
      </c>
      <c r="R267" s="9">
        <f>R125*Traffic!R1544*12/10^7*$C267</f>
        <v>0</v>
      </c>
      <c r="S267" s="9">
        <f>S125*Traffic!S1544*12/10^7*$C267</f>
        <v>0</v>
      </c>
      <c r="T267" s="9"/>
      <c r="U267" s="9">
        <f>U125*Traffic!U1544*365/10^7*$C267</f>
        <v>3.2590906641247502E-2</v>
      </c>
      <c r="V267" s="9">
        <f>V125*Traffic!V1544*365/10^7*$C267</f>
        <v>2.7505026160730146E-2</v>
      </c>
      <c r="W267" s="9">
        <f>W125*Traffic!W1544*365/10^7*$C267</f>
        <v>3.4503167943457064E-2</v>
      </c>
      <c r="X267" s="9">
        <f>X125*Traffic!X1544*365/10^7*$C267</f>
        <v>2.6641461086118447E-2</v>
      </c>
      <c r="Y267" s="9">
        <f>Y125*Traffic!Y1544*365/10^7*$C267</f>
        <v>2.24544021497959E-2</v>
      </c>
      <c r="Z267" s="9">
        <f>Z125*Traffic!Z1544*365/10^7*$C267</f>
        <v>0.34409798603672687</v>
      </c>
      <c r="AA267" s="9">
        <f>AA125*Traffic!AA1544*365/10^7*$C267</f>
        <v>1.4183065166764666E-2</v>
      </c>
      <c r="AB267" s="9"/>
      <c r="AC267" s="9">
        <f>AC125*Traffic!AC1544*12/10^7*$C267</f>
        <v>1.9134772413379665E-2</v>
      </c>
      <c r="AD267" s="9">
        <f>AD125*Traffic!AD1544*12/10^7*$C267</f>
        <v>1.0292087831344089E-2</v>
      </c>
      <c r="AE267" s="9">
        <f>AE125*Traffic!AE1544*12/10^7*$C267</f>
        <v>1.3716166971675809E-2</v>
      </c>
      <c r="AF267" s="9">
        <f>AF125*Traffic!AF1544*12/10^7*$C267</f>
        <v>1.0104118594675674E-2</v>
      </c>
      <c r="AG267" s="9">
        <f>AG125*Traffic!AG1544*12/10^7*$C267</f>
        <v>8.3830093594747489E-3</v>
      </c>
      <c r="AH267" s="9">
        <f>AH125*Traffic!AH1544*12/10^7*$C267</f>
        <v>0.12285064467697358</v>
      </c>
      <c r="AI267" s="101">
        <f>AI125*Traffic!AI1544*12/10^7*$C267</f>
        <v>1.50497629361508E-2</v>
      </c>
      <c r="AJ267" s="9"/>
    </row>
    <row r="268" spans="2:36" x14ac:dyDescent="0.3">
      <c r="B268" s="85">
        <f t="shared" si="7"/>
        <v>45382</v>
      </c>
      <c r="C268" s="3">
        <f>IF(B268&lt;Inputs!$E$13,0,1)</f>
        <v>1</v>
      </c>
      <c r="D268" s="1"/>
      <c r="E268" s="9">
        <f>E126*Traffic!E1545*365/10^7*$C268</f>
        <v>0.16234650671492198</v>
      </c>
      <c r="F268" s="9">
        <f>F126*Traffic!F1545*365/10^7*$C268</f>
        <v>0.16612858532128863</v>
      </c>
      <c r="G268" s="9">
        <f>G126*Traffic!G1545*365/10^7*$C268</f>
        <v>0.23479318463548116</v>
      </c>
      <c r="H268" s="9">
        <f>H126*Traffic!H1545*365/10^7*$C268</f>
        <v>4.5727917685903292E-2</v>
      </c>
      <c r="I268" s="9">
        <f>I126*Traffic!I1545*365/10^7*$C268</f>
        <v>0.29170871643430557</v>
      </c>
      <c r="J268" s="9">
        <f>J126*Traffic!J1545*365/10^7*$C268</f>
        <v>3.0917383667172142</v>
      </c>
      <c r="K268" s="9">
        <f>K126*Traffic!K1545*365/10^7*$C268</f>
        <v>0.11647875665868308</v>
      </c>
      <c r="L268" s="9"/>
      <c r="M268" s="9">
        <f>M126*Traffic!M1545*12/10^7*$C268</f>
        <v>2.7401749194830936E-3</v>
      </c>
      <c r="N268" s="9">
        <f>N126*Traffic!N1545*12/10^7*$C268</f>
        <v>0</v>
      </c>
      <c r="O268" s="9">
        <f>O126*Traffic!O1545*12/10^7*$C268</f>
        <v>0</v>
      </c>
      <c r="P268" s="9">
        <f>P126*Traffic!P1545*12/10^7*$C268</f>
        <v>0</v>
      </c>
      <c r="Q268" s="9">
        <f>Q126*Traffic!Q1545*12/10^7*$C268</f>
        <v>0</v>
      </c>
      <c r="R268" s="9">
        <f>R126*Traffic!R1545*12/10^7*$C268</f>
        <v>0</v>
      </c>
      <c r="S268" s="9">
        <f>S126*Traffic!S1545*12/10^7*$C268</f>
        <v>0</v>
      </c>
      <c r="T268" s="9"/>
      <c r="U268" s="9">
        <f>U126*Traffic!U1545*365/10^7*$C268</f>
        <v>3.543355794273409E-2</v>
      </c>
      <c r="V268" s="9">
        <f>V126*Traffic!V1545*365/10^7*$C268</f>
        <v>2.9379442758350284E-2</v>
      </c>
      <c r="W268" s="9">
        <f>W126*Traffic!W1545*365/10^7*$C268</f>
        <v>3.6854494944048216E-2</v>
      </c>
      <c r="X268" s="9">
        <f>X126*Traffic!X1545*365/10^7*$C268</f>
        <v>2.89374706415403E-2</v>
      </c>
      <c r="Y268" s="9">
        <f>Y126*Traffic!Y1545*365/10^7*$C268</f>
        <v>2.4389563353251036E-2</v>
      </c>
      <c r="Z268" s="9">
        <f>Z126*Traffic!Z1545*365/10^7*$C268</f>
        <v>0.37603195766769631</v>
      </c>
      <c r="AA268" s="9">
        <f>AA126*Traffic!AA1545*365/10^7*$C268</f>
        <v>1.5499322799924177E-2</v>
      </c>
      <c r="AB268" s="9"/>
      <c r="AC268" s="9">
        <f>AC126*Traffic!AC1545*12/10^7*$C268</f>
        <v>1.8440426463923854E-2</v>
      </c>
      <c r="AD268" s="9">
        <f>AD126*Traffic!AD1545*12/10^7*$C268</f>
        <v>9.9174898577140142E-3</v>
      </c>
      <c r="AE268" s="9">
        <f>AE126*Traffic!AE1545*12/10^7*$C268</f>
        <v>1.3216943836607549E-2</v>
      </c>
      <c r="AF268" s="9">
        <f>AF126*Traffic!AF1545*12/10^7*$C268</f>
        <v>1.0292293853465214E-2</v>
      </c>
      <c r="AG268" s="9">
        <f>AG126*Traffic!AG1545*12/10^7*$C268</f>
        <v>8.539131334971509E-3</v>
      </c>
      <c r="AH268" s="9">
        <f>AH126*Traffic!AH1545*12/10^7*$C268</f>
        <v>0.12008094555671928</v>
      </c>
      <c r="AI268" s="101">
        <f>AI126*Traffic!AI1545*12/10^7*$C268</f>
        <v>1.471046219195124E-2</v>
      </c>
      <c r="AJ268" s="9"/>
    </row>
    <row r="269" spans="2:36" x14ac:dyDescent="0.3">
      <c r="B269" s="85">
        <f t="shared" si="7"/>
        <v>45747</v>
      </c>
      <c r="C269" s="3">
        <f>IF(B269&lt;Inputs!$E$13,0,1)</f>
        <v>1</v>
      </c>
      <c r="D269" s="1"/>
      <c r="E269" s="9">
        <f>E127*Traffic!E1546*365/10^7*$C269</f>
        <v>0.16721690191636962</v>
      </c>
      <c r="F269" s="9">
        <f>F127*Traffic!F1546*365/10^7*$C269</f>
        <v>0.17111244288092733</v>
      </c>
      <c r="G269" s="9">
        <f>G127*Traffic!G1546*365/10^7*$C269</f>
        <v>0.24183698017454561</v>
      </c>
      <c r="H269" s="9">
        <f>H127*Traffic!H1546*365/10^7*$C269</f>
        <v>4.8307441247672195E-2</v>
      </c>
      <c r="I269" s="9">
        <f>I127*Traffic!I1546*365/10^7*$C269</f>
        <v>0.30816407992547151</v>
      </c>
      <c r="J269" s="9">
        <f>J127*Traffic!J1546*365/10^7*$C269</f>
        <v>3.2393955266449148</v>
      </c>
      <c r="K269" s="9">
        <f>K127*Traffic!K1546*365/10^7*$C269</f>
        <v>0.12204162141634772</v>
      </c>
      <c r="L269" s="9"/>
      <c r="M269" s="9">
        <f>M127*Traffic!M1546*12/10^7*$C269</f>
        <v>3.1046181837743468E-3</v>
      </c>
      <c r="N269" s="9">
        <f>N127*Traffic!N1546*12/10^7*$C269</f>
        <v>0</v>
      </c>
      <c r="O269" s="9">
        <f>O127*Traffic!O1546*12/10^7*$C269</f>
        <v>0</v>
      </c>
      <c r="P269" s="9">
        <f>P127*Traffic!P1546*12/10^7*$C269</f>
        <v>0</v>
      </c>
      <c r="Q269" s="9">
        <f>Q127*Traffic!Q1546*12/10^7*$C269</f>
        <v>0</v>
      </c>
      <c r="R269" s="9">
        <f>R127*Traffic!R1546*12/10^7*$C269</f>
        <v>0</v>
      </c>
      <c r="S269" s="9">
        <f>S127*Traffic!S1546*12/10^7*$C269</f>
        <v>0</v>
      </c>
      <c r="T269" s="9"/>
      <c r="U269" s="9">
        <f>U127*Traffic!U1546*365/10^7*$C269</f>
        <v>3.6496564681016121E-2</v>
      </c>
      <c r="V269" s="9">
        <f>V127*Traffic!V1546*365/10^7*$C269</f>
        <v>3.134156982828297E-2</v>
      </c>
      <c r="W269" s="9">
        <f>W127*Traffic!W1546*365/10^7*$C269</f>
        <v>3.9315848713525725E-2</v>
      </c>
      <c r="X269" s="9">
        <f>X127*Traffic!X1546*365/10^7*$C269</f>
        <v>3.0319484325627644E-2</v>
      </c>
      <c r="Y269" s="9">
        <f>Y127*Traffic!Y1546*365/10^7*$C269</f>
        <v>2.5554375258225261E-2</v>
      </c>
      <c r="Z269" s="9">
        <f>Z127*Traffic!Z1546*365/10^7*$C269</f>
        <v>0.39176478899999984</v>
      </c>
      <c r="AA269" s="9">
        <f>AA127*Traffic!AA1546*365/10^7*$C269</f>
        <v>1.6147800213622141E-2</v>
      </c>
      <c r="AB269" s="9"/>
      <c r="AC269" s="9">
        <f>AC127*Traffic!AC1546*12/10^7*$C269</f>
        <v>1.9345373318171967E-2</v>
      </c>
      <c r="AD269" s="9">
        <f>AD127*Traffic!AD1546*12/10^7*$C269</f>
        <v>1.0413539571268579E-2</v>
      </c>
      <c r="AE269" s="9">
        <f>AE127*Traffic!AE1546*12/10^7*$C269</f>
        <v>1.38780245433467E-2</v>
      </c>
      <c r="AF269" s="9">
        <f>AF127*Traffic!AF1546*12/10^7*$C269</f>
        <v>1.0801426396491447E-2</v>
      </c>
      <c r="AG269" s="9">
        <f>AG127*Traffic!AG1546*12/10^7*$C269</f>
        <v>8.9615395671602226E-3</v>
      </c>
      <c r="AH269" s="9">
        <f>AH127*Traffic!AH1546*12/10^7*$C269</f>
        <v>0.1259711588746055</v>
      </c>
      <c r="AI269" s="101">
        <f>AI127*Traffic!AI1546*12/10^7*$C269</f>
        <v>1.5432040123517128E-2</v>
      </c>
      <c r="AJ269" s="9"/>
    </row>
    <row r="270" spans="2:36" x14ac:dyDescent="0.3">
      <c r="B270" s="85">
        <f t="shared" si="7"/>
        <v>46112</v>
      </c>
      <c r="C270" s="3">
        <f>IF(B270&lt;Inputs!$E$13,0,1)</f>
        <v>1</v>
      </c>
      <c r="D270" s="1"/>
      <c r="E270" s="9">
        <f>E128*Traffic!E1547*365/10^7*$C270</f>
        <v>0.17223340897386075</v>
      </c>
      <c r="F270" s="9">
        <f>F128*Traffic!F1547*365/10^7*$C270</f>
        <v>0.18552191175511065</v>
      </c>
      <c r="G270" s="9">
        <f>G128*Traffic!G1547*365/10^7*$C270</f>
        <v>0.26220219955766522</v>
      </c>
      <c r="H270" s="9">
        <f>H128*Traffic!H1547*365/10^7*$C270</f>
        <v>4.9756664485102367E-2</v>
      </c>
      <c r="I270" s="9">
        <f>I128*Traffic!I1547*365/10^7*$C270</f>
        <v>0.31740900232323543</v>
      </c>
      <c r="J270" s="9">
        <f>J128*Traffic!J1547*365/10^7*$C270</f>
        <v>3.3931295516382329</v>
      </c>
      <c r="K270" s="9">
        <f>K128*Traffic!K1547*365/10^7*$C270</f>
        <v>0.1278334271784794</v>
      </c>
      <c r="L270" s="9"/>
      <c r="M270" s="9">
        <f>M128*Traffic!M1547*12/10^7*$C270</f>
        <v>3.1977567292875773E-3</v>
      </c>
      <c r="N270" s="9">
        <f>N128*Traffic!N1547*12/10^7*$C270</f>
        <v>0</v>
      </c>
      <c r="O270" s="9">
        <f>O128*Traffic!O1547*12/10^7*$C270</f>
        <v>0</v>
      </c>
      <c r="P270" s="9">
        <f>P128*Traffic!P1547*12/10^7*$C270</f>
        <v>0</v>
      </c>
      <c r="Q270" s="9">
        <f>Q128*Traffic!Q1547*12/10^7*$C270</f>
        <v>0</v>
      </c>
      <c r="R270" s="9">
        <f>R128*Traffic!R1547*12/10^7*$C270</f>
        <v>0</v>
      </c>
      <c r="S270" s="9">
        <f>S128*Traffic!S1547*12/10^7*$C270</f>
        <v>0</v>
      </c>
      <c r="T270" s="9"/>
      <c r="U270" s="9">
        <f>U128*Traffic!U1547*365/10^7*$C270</f>
        <v>3.9569959601522729E-2</v>
      </c>
      <c r="V270" s="9">
        <f>V128*Traffic!V1547*365/10^7*$C270</f>
        <v>3.2281816923131451E-2</v>
      </c>
      <c r="W270" s="9">
        <f>W128*Traffic!W1547*365/10^7*$C270</f>
        <v>4.0495324174931492E-2</v>
      </c>
      <c r="X270" s="9">
        <f>X128*Traffic!X1547*365/10^7*$C270</f>
        <v>3.1758375107182851E-2</v>
      </c>
      <c r="Y270" s="9">
        <f>Y128*Traffic!Y1547*365/10^7*$C270</f>
        <v>2.6767125270480023E-2</v>
      </c>
      <c r="Z270" s="9">
        <f>Z128*Traffic!Z1547*365/10^7*$C270</f>
        <v>0.41268859023068166</v>
      </c>
      <c r="AA270" s="9">
        <f>AA128*Traffic!AA1547*365/10^7*$C270</f>
        <v>1.7010239543213325E-2</v>
      </c>
      <c r="AB270" s="9"/>
      <c r="AC270" s="9">
        <f>AC128*Traffic!AC1547*12/10^7*$C270</f>
        <v>2.0288020599857438E-2</v>
      </c>
      <c r="AD270" s="9">
        <f>AD128*Traffic!AD1547*12/10^7*$C270</f>
        <v>1.0930426526764474E-2</v>
      </c>
      <c r="AE270" s="9">
        <f>AE128*Traffic!AE1547*12/10^7*$C270</f>
        <v>1.4566874843037257E-2</v>
      </c>
      <c r="AF270" s="9">
        <f>AF128*Traffic!AF1547*12/10^7*$C270</f>
        <v>1.1331843827631118E-2</v>
      </c>
      <c r="AG270" s="9">
        <f>AG128*Traffic!AG1547*12/10^7*$C270</f>
        <v>9.4016070750787811E-3</v>
      </c>
      <c r="AH270" s="9">
        <f>AH128*Traffic!AH1547*12/10^7*$C270</f>
        <v>0.13218035021868016</v>
      </c>
      <c r="AI270" s="101">
        <f>AI128*Traffic!AI1547*12/10^7*$C270</f>
        <v>1.6192694314622377E-2</v>
      </c>
      <c r="AJ270" s="9"/>
    </row>
    <row r="271" spans="2:36" x14ac:dyDescent="0.3">
      <c r="B271" s="85">
        <f t="shared" si="7"/>
        <v>46477</v>
      </c>
      <c r="C271" s="3">
        <f>IF(B271&lt;Inputs!$E$13,0,1)</f>
        <v>1</v>
      </c>
      <c r="D271" s="1"/>
      <c r="E271" s="9">
        <f>E129*Traffic!E1548*365/10^7*$C271</f>
        <v>0.17740041124307654</v>
      </c>
      <c r="F271" s="9">
        <f>F129*Traffic!F1548*365/10^7*$C271</f>
        <v>0.19108756910776398</v>
      </c>
      <c r="G271" s="9">
        <f>G129*Traffic!G1548*365/10^7*$C271</f>
        <v>0.27006826554439517</v>
      </c>
      <c r="H271" s="9">
        <f>H129*Traffic!H1548*365/10^7*$C271</f>
        <v>5.253059853014682E-2</v>
      </c>
      <c r="I271" s="9">
        <f>I129*Traffic!I1548*365/10^7*$C271</f>
        <v>0.33510455420275581</v>
      </c>
      <c r="J271" s="9">
        <f>J129*Traffic!J1548*365/10^7*$C271</f>
        <v>3.5531721621571704</v>
      </c>
      <c r="K271" s="9">
        <f>K129*Traffic!K1548*365/10^7*$C271</f>
        <v>0.13386290382706434</v>
      </c>
      <c r="L271" s="9"/>
      <c r="M271" s="9">
        <f>M129*Traffic!M1548*12/10^7*$C271</f>
        <v>3.5931157430904043E-3</v>
      </c>
      <c r="N271" s="9">
        <f>N129*Traffic!N1548*12/10^7*$C271</f>
        <v>0</v>
      </c>
      <c r="O271" s="9">
        <f>O129*Traffic!O1548*12/10^7*$C271</f>
        <v>0</v>
      </c>
      <c r="P271" s="9">
        <f>P129*Traffic!P1548*12/10^7*$C271</f>
        <v>0</v>
      </c>
      <c r="Q271" s="9">
        <f>Q129*Traffic!Q1548*12/10^7*$C271</f>
        <v>0</v>
      </c>
      <c r="R271" s="9">
        <f>R129*Traffic!R1548*12/10^7*$C271</f>
        <v>0</v>
      </c>
      <c r="S271" s="9">
        <f>S129*Traffic!S1548*12/10^7*$C271</f>
        <v>0</v>
      </c>
      <c r="T271" s="9"/>
      <c r="U271" s="9">
        <f>U129*Traffic!U1548*365/10^7*$C271</f>
        <v>4.0757058389568425E-2</v>
      </c>
      <c r="V271" s="9">
        <f>V129*Traffic!V1548*365/10^7*$C271</f>
        <v>3.4396832514646966E-2</v>
      </c>
      <c r="W271" s="9">
        <f>W129*Traffic!W1548*365/10^7*$C271</f>
        <v>4.3148466103633917E-2</v>
      </c>
      <c r="X271" s="9">
        <f>X129*Traffic!X1548*365/10^7*$C271</f>
        <v>3.3801497239078271E-2</v>
      </c>
      <c r="Y271" s="9">
        <f>Y129*Traffic!Y1548*365/10^7*$C271</f>
        <v>2.8489143662880898E-2</v>
      </c>
      <c r="Z271" s="9">
        <f>Z129*Traffic!Z1548*365/10^7*$C271</f>
        <v>0.42979223958135332</v>
      </c>
      <c r="AA271" s="9">
        <f>AA129*Traffic!AA1548*365/10^7*$C271</f>
        <v>1.7715219470948718E-2</v>
      </c>
      <c r="AB271" s="9"/>
      <c r="AC271" s="9">
        <f>AC129*Traffic!AC1548*12/10^7*$C271</f>
        <v>2.1269815882457681E-2</v>
      </c>
      <c r="AD271" s="9">
        <f>AD129*Traffic!AD1548*12/10^7*$C271</f>
        <v>1.1468954513975983E-2</v>
      </c>
      <c r="AE271" s="9">
        <f>AE129*Traffic!AE1548*12/10^7*$C271</f>
        <v>1.5284565938620228E-2</v>
      </c>
      <c r="AF271" s="9">
        <f>AF129*Traffic!AF1548*12/10^7*$C271</f>
        <v>1.1884365020882342E-2</v>
      </c>
      <c r="AG271" s="9">
        <f>AG129*Traffic!AG1548*12/10^7*$C271</f>
        <v>9.8600132478620095E-3</v>
      </c>
      <c r="AH271" s="9">
        <f>AH129*Traffic!AH1548*12/10^7*$C271</f>
        <v>0.13872456622087187</v>
      </c>
      <c r="AI271" s="101">
        <f>AI129*Traffic!AI1548*12/10^7*$C271</f>
        <v>1.6994390550689506E-2</v>
      </c>
      <c r="AJ271" s="9"/>
    </row>
    <row r="272" spans="2:36" x14ac:dyDescent="0.3">
      <c r="B272" s="85">
        <f t="shared" si="7"/>
        <v>46843</v>
      </c>
      <c r="C272" s="3">
        <f>IF(B272&lt;Inputs!$E$13,0,1)</f>
        <v>1</v>
      </c>
      <c r="D272" s="1"/>
      <c r="E272" s="9">
        <f>E130*Traffic!E1549*365/10^7*$C272</f>
        <v>0.19677799462501261</v>
      </c>
      <c r="F272" s="9">
        <f>F130*Traffic!F1549*365/10^7*$C272</f>
        <v>0.19682019618099691</v>
      </c>
      <c r="G272" s="9">
        <f>G130*Traffic!G1549*365/10^7*$C272</f>
        <v>0.27817031351072702</v>
      </c>
      <c r="H272" s="9">
        <f>H130*Traffic!H1549*365/10^7*$C272</f>
        <v>5.5426187619857362E-2</v>
      </c>
      <c r="I272" s="9">
        <f>I130*Traffic!I1549*365/10^7*$C272</f>
        <v>0.35357617109295658</v>
      </c>
      <c r="J272" s="9">
        <f>J130*Traffic!J1549*365/10^7*$C272</f>
        <v>3.7197635127107689</v>
      </c>
      <c r="K272" s="9">
        <f>K130*Traffic!K1549*365/10^7*$C272</f>
        <v>0.14013909899010382</v>
      </c>
      <c r="L272" s="9"/>
      <c r="M272" s="9">
        <f>M130*Traffic!M1549*12/10^7*$C272</f>
        <v>4.0093183166650444E-3</v>
      </c>
      <c r="N272" s="9">
        <f>N130*Traffic!N1549*12/10^7*$C272</f>
        <v>0</v>
      </c>
      <c r="O272" s="9">
        <f>O130*Traffic!O1549*12/10^7*$C272</f>
        <v>0</v>
      </c>
      <c r="P272" s="9">
        <f>P130*Traffic!P1549*12/10^7*$C272</f>
        <v>0</v>
      </c>
      <c r="Q272" s="9">
        <f>Q130*Traffic!Q1549*12/10^7*$C272</f>
        <v>0</v>
      </c>
      <c r="R272" s="9">
        <f>R130*Traffic!R1549*12/10^7*$C272</f>
        <v>0</v>
      </c>
      <c r="S272" s="9">
        <f>S130*Traffic!S1549*12/10^7*$C272</f>
        <v>0</v>
      </c>
      <c r="T272" s="9"/>
      <c r="U272" s="9">
        <f>U130*Traffic!U1549*365/10^7*$C272</f>
        <v>4.1979770141255479E-2</v>
      </c>
      <c r="V272" s="9">
        <f>V130*Traffic!V1549*365/10^7*$C272</f>
        <v>3.5428737490086362E-2</v>
      </c>
      <c r="W272" s="9">
        <f>W130*Traffic!W1549*365/10^7*$C272</f>
        <v>4.4442920086742929E-2</v>
      </c>
      <c r="X272" s="9">
        <f>X130*Traffic!X1549*365/10^7*$C272</f>
        <v>3.5377083158770813E-2</v>
      </c>
      <c r="Y272" s="9">
        <f>Y130*Traffic!Y1549*365/10^7*$C272</f>
        <v>2.9817105359424879E-2</v>
      </c>
      <c r="Z272" s="9">
        <f>Z130*Traffic!Z1549*365/10^7*$C272</f>
        <v>0.45241536955492134</v>
      </c>
      <c r="AA272" s="9">
        <f>AA130*Traffic!AA1549*365/10^7*$C272</f>
        <v>1.8647701902441517E-2</v>
      </c>
      <c r="AB272" s="9"/>
      <c r="AC272" s="9">
        <f>AC130*Traffic!AC1549*12/10^7*$C272</f>
        <v>2.2292259663474086E-2</v>
      </c>
      <c r="AD272" s="9">
        <f>AD130*Traffic!AD1549*12/10^7*$C272</f>
        <v>1.2029956796546093E-2</v>
      </c>
      <c r="AE272" s="9">
        <f>AE130*Traffic!AE1549*12/10^7*$C272</f>
        <v>1.6032208312579448E-2</v>
      </c>
      <c r="AF272" s="9">
        <f>AF130*Traffic!AF1549*12/10^7*$C272</f>
        <v>1.2469790774228089E-2</v>
      </c>
      <c r="AG272" s="9">
        <f>AG130*Traffic!AG1549*12/10^7*$C272</f>
        <v>1.034571910370588E-2</v>
      </c>
      <c r="AH272" s="9">
        <f>AH130*Traffic!AH1549*12/10^7*$C272</f>
        <v>0.14554247286799829</v>
      </c>
      <c r="AI272" s="101">
        <f>AI130*Traffic!AI1549*12/10^7*$C272</f>
        <v>1.7829615136037501E-2</v>
      </c>
      <c r="AJ272" s="9"/>
    </row>
    <row r="273" spans="2:36" x14ac:dyDescent="0.3">
      <c r="B273" s="85">
        <f t="shared" si="7"/>
        <v>47208</v>
      </c>
      <c r="C273" s="3">
        <f>IF(B273&lt;Inputs!$E$13,0,1)</f>
        <v>1</v>
      </c>
      <c r="D273" s="1"/>
      <c r="E273" s="9">
        <f>E131*Traffic!E1550*365/10^7*$C273</f>
        <v>0.20268133446376299</v>
      </c>
      <c r="F273" s="9">
        <f>F131*Traffic!F1550*365/10^7*$C273</f>
        <v>0.21286104216974816</v>
      </c>
      <c r="G273" s="9">
        <f>G131*Traffic!G1550*365/10^7*$C273</f>
        <v>0.30084119406185128</v>
      </c>
      <c r="H273" s="9">
        <f>H131*Traffic!H1550*365/10^7*$C273</f>
        <v>5.844823451627338E-2</v>
      </c>
      <c r="I273" s="9">
        <f>I131*Traffic!I1550*365/10^7*$C273</f>
        <v>0.37285449089778683</v>
      </c>
      <c r="J273" s="9">
        <f>J131*Traffic!J1550*365/10^7*$C273</f>
        <v>3.893152489351642</v>
      </c>
      <c r="K273" s="9">
        <f>K131*Traffic!K1550*365/10^7*$C273</f>
        <v>0.14667138924948123</v>
      </c>
      <c r="L273" s="9"/>
      <c r="M273" s="9">
        <f>M131*Traffic!M1550*12/10^7*$C273</f>
        <v>4.1295978661649952E-3</v>
      </c>
      <c r="N273" s="9">
        <f>N131*Traffic!N1550*12/10^7*$C273</f>
        <v>0</v>
      </c>
      <c r="O273" s="9">
        <f>O131*Traffic!O1550*12/10^7*$C273</f>
        <v>0</v>
      </c>
      <c r="P273" s="9">
        <f>P131*Traffic!P1550*12/10^7*$C273</f>
        <v>0</v>
      </c>
      <c r="Q273" s="9">
        <f>Q131*Traffic!Q1550*12/10^7*$C273</f>
        <v>0</v>
      </c>
      <c r="R273" s="9">
        <f>R131*Traffic!R1550*12/10^7*$C273</f>
        <v>0</v>
      </c>
      <c r="S273" s="9">
        <f>S131*Traffic!S1550*12/10^7*$C273</f>
        <v>0</v>
      </c>
      <c r="T273" s="9"/>
      <c r="U273" s="9">
        <f>U131*Traffic!U1550*365/10^7*$C273</f>
        <v>4.5401121407767801E-2</v>
      </c>
      <c r="V273" s="9">
        <f>V131*Traffic!V1550*365/10^7*$C273</f>
        <v>3.7707986268615261E-2</v>
      </c>
      <c r="W273" s="9">
        <f>W131*Traffic!W1550*365/10^7*$C273</f>
        <v>4.7302081278990063E-2</v>
      </c>
      <c r="X273" s="9">
        <f>X131*Traffic!X1550*365/10^7*$C273</f>
        <v>3.7016782886129716E-2</v>
      </c>
      <c r="Y273" s="9">
        <f>Y131*Traffic!Y1550*365/10^7*$C273</f>
        <v>3.1199104528464867E-2</v>
      </c>
      <c r="Z273" s="9">
        <f>Z131*Traffic!Z1550*365/10^7*$C273</f>
        <v>0.47600907431128026</v>
      </c>
      <c r="AA273" s="9">
        <f>AA131*Traffic!AA1550*365/10^7*$C273</f>
        <v>1.9620189582300024E-2</v>
      </c>
      <c r="AB273" s="9"/>
      <c r="AC273" s="9">
        <f>AC131*Traffic!AC1550*12/10^7*$C273</f>
        <v>2.3413461491868511E-2</v>
      </c>
      <c r="AD273" s="9">
        <f>AD131*Traffic!AD1550*12/10^7*$C273</f>
        <v>1.2614297157007834E-2</v>
      </c>
      <c r="AE273" s="9">
        <f>AE131*Traffic!AE1550*12/10^7*$C273</f>
        <v>1.6810953119631464E-2</v>
      </c>
      <c r="AF273" s="9">
        <f>AF131*Traffic!AF1550*12/10^7*$C273</f>
        <v>1.3089896650638422E-2</v>
      </c>
      <c r="AG273" s="9">
        <f>AG131*Traffic!AG1550*12/10^7*$C273</f>
        <v>1.0860197760810358E-2</v>
      </c>
      <c r="AH273" s="9">
        <f>AH131*Traffic!AH1550*12/10^7*$C273</f>
        <v>0.15272506812053924</v>
      </c>
      <c r="AI273" s="101">
        <f>AI131*Traffic!AI1550*12/10^7*$C273</f>
        <v>1.8709515734860523E-2</v>
      </c>
      <c r="AJ273" s="9"/>
    </row>
    <row r="274" spans="2:36" x14ac:dyDescent="0.3">
      <c r="B274" s="85">
        <f t="shared" si="7"/>
        <v>47573</v>
      </c>
      <c r="C274" s="3">
        <f>IF(B274&lt;Inputs!$E$13,0,1)</f>
        <v>1</v>
      </c>
      <c r="D274" s="1"/>
      <c r="E274" s="9">
        <f>E132*Traffic!E1551*365/10^7*$C274</f>
        <v>0.20876177449767591</v>
      </c>
      <c r="F274" s="9">
        <f>F132*Traffic!F1551*365/10^7*$C274</f>
        <v>0.21924687343484056</v>
      </c>
      <c r="G274" s="9">
        <f>G132*Traffic!G1551*365/10^7*$C274</f>
        <v>0.30986642988370683</v>
      </c>
      <c r="H274" s="9">
        <f>H132*Traffic!H1551*365/10^7*$C274</f>
        <v>6.0201681551761574E-2</v>
      </c>
      <c r="I274" s="9">
        <f>I132*Traffic!I1551*365/10^7*$C274</f>
        <v>0.38404012562472056</v>
      </c>
      <c r="J274" s="9">
        <f>J132*Traffic!J1551*365/10^7*$C274</f>
        <v>4.0735970174295275</v>
      </c>
      <c r="K274" s="9">
        <f>K132*Traffic!K1551*365/10^7*$C274</f>
        <v>0.15346949173533014</v>
      </c>
      <c r="L274" s="9"/>
      <c r="M274" s="9">
        <f>M132*Traffic!M1551*12/10^7*$C274</f>
        <v>4.5806770176999414E-3</v>
      </c>
      <c r="N274" s="9">
        <f>N132*Traffic!N1551*12/10^7*$C274</f>
        <v>0</v>
      </c>
      <c r="O274" s="9">
        <f>O132*Traffic!O1551*12/10^7*$C274</f>
        <v>0</v>
      </c>
      <c r="P274" s="9">
        <f>P132*Traffic!P1551*12/10^7*$C274</f>
        <v>0</v>
      </c>
      <c r="Q274" s="9">
        <f>Q132*Traffic!Q1551*12/10^7*$C274</f>
        <v>0</v>
      </c>
      <c r="R274" s="9">
        <f>R132*Traffic!R1551*12/10^7*$C274</f>
        <v>0</v>
      </c>
      <c r="S274" s="9">
        <f>S132*Traffic!S1551*12/10^7*$C274</f>
        <v>0</v>
      </c>
      <c r="T274" s="9"/>
      <c r="U274" s="9">
        <f>U132*Traffic!U1551*365/10^7*$C274</f>
        <v>4.6763155050000831E-2</v>
      </c>
      <c r="V274" s="9">
        <f>V132*Traffic!V1551*365/10^7*$C274</f>
        <v>4.0092104110114803E-2</v>
      </c>
      <c r="W274" s="9">
        <f>W132*Traffic!W1551*365/10^7*$C274</f>
        <v>5.0292793514693949E-2</v>
      </c>
      <c r="X274" s="9">
        <f>X132*Traffic!X1551*365/10^7*$C274</f>
        <v>3.8723025222287273E-2</v>
      </c>
      <c r="Y274" s="9">
        <f>Y132*Traffic!Y1551*365/10^7*$C274</f>
        <v>3.2637188252823801E-2</v>
      </c>
      <c r="Z274" s="9">
        <f>Z132*Traffic!Z1551*365/10^7*$C274</f>
        <v>0.50061122752042098</v>
      </c>
      <c r="AA274" s="9">
        <f>AA132*Traffic!AA1551*365/10^7*$C274</f>
        <v>2.0634243591237864E-2</v>
      </c>
      <c r="AB274" s="9"/>
      <c r="AC274" s="9">
        <f>AC132*Traffic!AC1551*12/10^7*$C274</f>
        <v>2.4581872396269477E-2</v>
      </c>
      <c r="AD274" s="9">
        <f>AD132*Traffic!AD1551*12/10^7*$C274</f>
        <v>1.3243793242186049E-2</v>
      </c>
      <c r="AE274" s="9">
        <f>AE132*Traffic!AE1551*12/10^7*$C274</f>
        <v>1.7649876528934814E-2</v>
      </c>
      <c r="AF274" s="9">
        <f>AF132*Traffic!AF1551*12/10^7*$C274</f>
        <v>1.3725428046362448E-2</v>
      </c>
      <c r="AG274" s="9">
        <f>AG132*Traffic!AG1551*12/10^7*$C274</f>
        <v>1.1387474394459725E-2</v>
      </c>
      <c r="AH274" s="9">
        <f>AH132*Traffic!AH1551*12/10^7*$C274</f>
        <v>0.16020763086265144</v>
      </c>
      <c r="AI274" s="101">
        <f>AI132*Traffic!AI1551*12/10^7*$C274</f>
        <v>1.9626163715990495E-2</v>
      </c>
      <c r="AJ274" s="9"/>
    </row>
    <row r="275" spans="2:36" x14ac:dyDescent="0.3">
      <c r="B275" s="85">
        <f t="shared" si="7"/>
        <v>47938</v>
      </c>
      <c r="C275" s="3">
        <f>IF(B275&lt;Inputs!$E$13,0,1)</f>
        <v>1</v>
      </c>
      <c r="D275" s="1"/>
      <c r="E275" s="9">
        <f>E133*Traffic!E1552*365/10^7*$C275</f>
        <v>0.21502462773260619</v>
      </c>
      <c r="F275" s="9">
        <f>F133*Traffic!F1552*365/10^7*$C275</f>
        <v>0.22582427963788579</v>
      </c>
      <c r="G275" s="9">
        <f>G133*Traffic!G1552*365/10^7*$C275</f>
        <v>0.31916242278021806</v>
      </c>
      <c r="H275" s="9">
        <f>H133*Traffic!H1552*365/10^7*$C275</f>
        <v>6.3449772277344996E-2</v>
      </c>
      <c r="I275" s="9">
        <f>I133*Traffic!I1552*365/10^7*$C275</f>
        <v>0.40476043007703105</v>
      </c>
      <c r="J275" s="9">
        <f>J133*Traffic!J1552*365/10^7*$C275</f>
        <v>4.3269238319509276</v>
      </c>
      <c r="K275" s="9">
        <f>K133*Traffic!K1552*365/10^7*$C275</f>
        <v>0.16301337575262098</v>
      </c>
      <c r="L275" s="9"/>
      <c r="M275" s="9">
        <f>M133*Traffic!M1552*12/10^7*$C275</f>
        <v>4.718097328230939E-3</v>
      </c>
      <c r="N275" s="9">
        <f>N133*Traffic!N1552*12/10^7*$C275</f>
        <v>0</v>
      </c>
      <c r="O275" s="9">
        <f>O133*Traffic!O1552*12/10^7*$C275</f>
        <v>0</v>
      </c>
      <c r="P275" s="9">
        <f>P133*Traffic!P1552*12/10^7*$C275</f>
        <v>0</v>
      </c>
      <c r="Q275" s="9">
        <f>Q133*Traffic!Q1552*12/10^7*$C275</f>
        <v>0</v>
      </c>
      <c r="R275" s="9">
        <f>R133*Traffic!R1552*12/10^7*$C275</f>
        <v>0</v>
      </c>
      <c r="S275" s="9">
        <f>S133*Traffic!S1552*12/10^7*$C275</f>
        <v>0</v>
      </c>
      <c r="T275" s="9"/>
      <c r="U275" s="9">
        <f>U133*Traffic!U1552*365/10^7*$C275</f>
        <v>4.8166049701500867E-2</v>
      </c>
      <c r="V275" s="9">
        <f>V133*Traffic!V1552*365/10^7*$C275</f>
        <v>4.1294867233418256E-2</v>
      </c>
      <c r="W275" s="9">
        <f>W133*Traffic!W1552*365/10^7*$C275</f>
        <v>5.1801577320134781E-2</v>
      </c>
      <c r="X275" s="9">
        <f>X133*Traffic!X1552*365/10^7*$C275</f>
        <v>4.0498326994016717E-2</v>
      </c>
      <c r="Y275" s="9">
        <f>Y133*Traffic!Y1552*365/10^7*$C275</f>
        <v>3.4133477806568654E-2</v>
      </c>
      <c r="Z275" s="9">
        <f>Z133*Traffic!Z1552*365/10^7*$C275</f>
        <v>0.52094533305063206</v>
      </c>
      <c r="AA275" s="9">
        <f>AA133*Traffic!AA1552*365/10^7*$C275</f>
        <v>2.147237678453142E-2</v>
      </c>
      <c r="AB275" s="9"/>
      <c r="AC275" s="9">
        <f>AC133*Traffic!AC1552*12/10^7*$C275</f>
        <v>2.5799315839591844E-2</v>
      </c>
      <c r="AD275" s="9">
        <f>AD133*Traffic!AD1552*12/10^7*$C275</f>
        <v>1.3878156292901817E-2</v>
      </c>
      <c r="AE275" s="9">
        <f>AE133*Traffic!AE1552*12/10^7*$C275</f>
        <v>1.8495286096639876E-2</v>
      </c>
      <c r="AF275" s="9">
        <f>AF133*Traffic!AF1552*12/10^7*$C275</f>
        <v>1.4409059943287039E-2</v>
      </c>
      <c r="AG275" s="9">
        <f>AG133*Traffic!AG1552*12/10^7*$C275</f>
        <v>1.1954658215260702E-2</v>
      </c>
      <c r="AH275" s="9">
        <f>AH133*Traffic!AH1552*12/10^7*$C275</f>
        <v>0.16808706152282335</v>
      </c>
      <c r="AI275" s="101">
        <f>AI133*Traffic!AI1552*12/10^7*$C275</f>
        <v>2.0591429822808507E-2</v>
      </c>
      <c r="AJ275" s="9"/>
    </row>
    <row r="276" spans="2:36" x14ac:dyDescent="0.3">
      <c r="B276" s="85">
        <f t="shared" si="7"/>
        <v>48304</v>
      </c>
      <c r="C276" s="3">
        <f>IF(B276&lt;Inputs!$E$13,0,1)</f>
        <v>1</v>
      </c>
      <c r="D276" s="1"/>
      <c r="E276" s="9">
        <f>E134*Traffic!E1553*365/10^7*$C276</f>
        <v>0.23729503560491186</v>
      </c>
      <c r="F276" s="9">
        <f>F134*Traffic!F1553*365/10^7*$C276</f>
        <v>0.24367515126640438</v>
      </c>
      <c r="G276" s="9">
        <f>G134*Traffic!G1553*365/10^7*$C276</f>
        <v>0.34439145239046393</v>
      </c>
      <c r="H276" s="9">
        <f>H134*Traffic!H1553*365/10^7*$C276</f>
        <v>6.6838566933066834E-2</v>
      </c>
      <c r="I276" s="9">
        <f>I134*Traffic!I1553*365/10^7*$C276</f>
        <v>0.42637831668341786</v>
      </c>
      <c r="J276" s="9">
        <f>J134*Traffic!J1553*365/10^7*$C276</f>
        <v>4.5242577824686885</v>
      </c>
      <c r="K276" s="9">
        <f>K134*Traffic!K1553*365/10^7*$C276</f>
        <v>0.17044777364679342</v>
      </c>
      <c r="L276" s="9"/>
      <c r="M276" s="9">
        <f>M134*Traffic!M1553*12/10^7*$C276</f>
        <v>5.2067574086548602E-3</v>
      </c>
      <c r="N276" s="9">
        <f>N134*Traffic!N1553*12/10^7*$C276</f>
        <v>0</v>
      </c>
      <c r="O276" s="9">
        <f>O134*Traffic!O1553*12/10^7*$C276</f>
        <v>0</v>
      </c>
      <c r="P276" s="9">
        <f>P134*Traffic!P1553*12/10^7*$C276</f>
        <v>0</v>
      </c>
      <c r="Q276" s="9">
        <f>Q134*Traffic!Q1553*12/10^7*$C276</f>
        <v>0</v>
      </c>
      <c r="R276" s="9">
        <f>R134*Traffic!R1553*12/10^7*$C276</f>
        <v>0</v>
      </c>
      <c r="S276" s="9">
        <f>S134*Traffic!S1553*12/10^7*$C276</f>
        <v>0</v>
      </c>
      <c r="T276" s="9"/>
      <c r="U276" s="9">
        <f>U134*Traffic!U1553*365/10^7*$C276</f>
        <v>5.1973461249333795E-2</v>
      </c>
      <c r="V276" s="9">
        <f>V134*Traffic!V1553*365/10^7*$C276</f>
        <v>4.3862891789496455E-2</v>
      </c>
      <c r="W276" s="9">
        <f>W134*Traffic!W1553*365/10^7*$C276</f>
        <v>5.502298790973064E-2</v>
      </c>
      <c r="X276" s="9">
        <f>X134*Traffic!X1553*365/10^7*$C276</f>
        <v>4.2345296149349891E-2</v>
      </c>
      <c r="Y276" s="9">
        <f>Y134*Traffic!Y1553*365/10^7*$C276</f>
        <v>3.569017126411065E-2</v>
      </c>
      <c r="Z276" s="9">
        <f>Z134*Traffic!Z1553*365/10^7*$C276</f>
        <v>0.54752417657362329</v>
      </c>
      <c r="AA276" s="9">
        <f>AA134*Traffic!AA1553*365/10^7*$C276</f>
        <v>2.2567906212313627E-2</v>
      </c>
      <c r="AB276" s="9"/>
      <c r="AC276" s="9">
        <f>AC134*Traffic!AC1553*12/10^7*$C276</f>
        <v>2.7067682204356906E-2</v>
      </c>
      <c r="AD276" s="9">
        <f>AD134*Traffic!AD1553*12/10^7*$C276</f>
        <v>1.4560858142838353E-2</v>
      </c>
      <c r="AE276" s="9">
        <f>AE134*Traffic!AE1553*12/10^7*$C276</f>
        <v>1.9405116319530482E-2</v>
      </c>
      <c r="AF276" s="9">
        <f>AF134*Traffic!AF1553*12/10^7*$C276</f>
        <v>1.5110155863697388E-2</v>
      </c>
      <c r="AG276" s="9">
        <f>AG134*Traffic!AG1553*12/10^7*$C276</f>
        <v>1.2536331283289273E-2</v>
      </c>
      <c r="AH276" s="9">
        <f>AH134*Traffic!AH1553*12/10^7*$C276</f>
        <v>0.17638299887111589</v>
      </c>
      <c r="AI276" s="101">
        <f>AI134*Traffic!AI1553*12/10^7*$C276</f>
        <v>2.1607719894002269E-2</v>
      </c>
      <c r="AJ276" s="9"/>
    </row>
    <row r="277" spans="2:36" x14ac:dyDescent="0.3">
      <c r="B277" s="85">
        <f t="shared" si="7"/>
        <v>48669</v>
      </c>
      <c r="C277" s="3">
        <f>IF(B277&lt;Inputs!$E$13,0,1)</f>
        <v>1</v>
      </c>
      <c r="D277" s="1"/>
      <c r="E277" s="9">
        <f>E135*Traffic!E1554*365/10^7*$C277</f>
        <v>0.24441388667305919</v>
      </c>
      <c r="F277" s="9">
        <f>F135*Traffic!F1554*365/10^7*$C277</f>
        <v>0.25098540580439649</v>
      </c>
      <c r="G277" s="9">
        <f>G135*Traffic!G1554*365/10^7*$C277</f>
        <v>0.35472319596217783</v>
      </c>
      <c r="H277" s="9">
        <f>H135*Traffic!H1554*365/10^7*$C277</f>
        <v>7.0373584473082382E-2</v>
      </c>
      <c r="I277" s="9">
        <f>I135*Traffic!I1554*365/10^7*$C277</f>
        <v>0.44892899209911863</v>
      </c>
      <c r="J277" s="9">
        <f>J135*Traffic!J1554*365/10^7*$C277</f>
        <v>4.7295375385687608</v>
      </c>
      <c r="K277" s="9">
        <f>K135*Traffic!K1554*365/10^7*$C277</f>
        <v>0.17818152337643905</v>
      </c>
      <c r="L277" s="9"/>
      <c r="M277" s="9">
        <f>M135*Traffic!M1554*12/10^7*$C277</f>
        <v>5.7204908063088061E-3</v>
      </c>
      <c r="N277" s="9">
        <f>N135*Traffic!N1554*12/10^7*$C277</f>
        <v>0</v>
      </c>
      <c r="O277" s="9">
        <f>O135*Traffic!O1554*12/10^7*$C277</f>
        <v>0</v>
      </c>
      <c r="P277" s="9">
        <f>P135*Traffic!P1554*12/10^7*$C277</f>
        <v>0</v>
      </c>
      <c r="Q277" s="9">
        <f>Q135*Traffic!Q1554*12/10^7*$C277</f>
        <v>0</v>
      </c>
      <c r="R277" s="9">
        <f>R135*Traffic!R1554*12/10^7*$C277</f>
        <v>0</v>
      </c>
      <c r="S277" s="9">
        <f>S135*Traffic!S1554*12/10^7*$C277</f>
        <v>0</v>
      </c>
      <c r="T277" s="9"/>
      <c r="U277" s="9">
        <f>U135*Traffic!U1554*365/10^7*$C277</f>
        <v>5.3532665086813806E-2</v>
      </c>
      <c r="V277" s="9">
        <f>V135*Traffic!V1554*365/10^7*$C277</f>
        <v>4.5178778543181329E-2</v>
      </c>
      <c r="W277" s="9">
        <f>W135*Traffic!W1554*365/10^7*$C277</f>
        <v>5.6673677547022551E-2</v>
      </c>
      <c r="X277" s="9">
        <f>X135*Traffic!X1554*365/10^7*$C277</f>
        <v>4.4917614885586522E-2</v>
      </c>
      <c r="Y277" s="9">
        <f>Y135*Traffic!Y1554*365/10^7*$C277</f>
        <v>3.785821599612451E-2</v>
      </c>
      <c r="Z277" s="9">
        <f>Z135*Traffic!Z1554*365/10^7*$C277</f>
        <v>0.57522889990824866</v>
      </c>
      <c r="AA277" s="9">
        <f>AA135*Traffic!AA1554*365/10^7*$C277</f>
        <v>2.3709842266656692E-2</v>
      </c>
      <c r="AB277" s="9"/>
      <c r="AC277" s="9">
        <f>AC135*Traffic!AC1554*12/10^7*$C277</f>
        <v>2.8388931166752205E-2</v>
      </c>
      <c r="AD277" s="9">
        <f>AD135*Traffic!AD1554*12/10^7*$C277</f>
        <v>1.5294894086106131E-2</v>
      </c>
      <c r="AE277" s="9">
        <f>AE135*Traffic!AE1554*12/10^7*$C277</f>
        <v>2.0383358997406811E-2</v>
      </c>
      <c r="AF277" s="9">
        <f>AF135*Traffic!AF1554*12/10^7*$C277</f>
        <v>1.5851886420624031E-2</v>
      </c>
      <c r="AG277" s="9">
        <f>AG135*Traffic!AG1554*12/10^7*$C277</f>
        <v>1.3151717389723237E-2</v>
      </c>
      <c r="AH277" s="9">
        <f>AH135*Traffic!AH1554*12/10^7*$C277</f>
        <v>0.18502541410493542</v>
      </c>
      <c r="AI277" s="101">
        <f>AI135*Traffic!AI1554*12/10^7*$C277</f>
        <v>2.2666455082627136E-2</v>
      </c>
      <c r="AJ277" s="9"/>
    </row>
    <row r="278" spans="2:36" x14ac:dyDescent="0.3">
      <c r="B278" s="85">
        <f t="shared" si="7"/>
        <v>49034</v>
      </c>
      <c r="C278" s="3">
        <f>IF(B278&lt;Inputs!$E$13,0,1)</f>
        <v>1</v>
      </c>
      <c r="D278" s="1"/>
      <c r="E278" s="9">
        <f>E136*Traffic!E1555*365/10^7*$C278</f>
        <v>0.25174630327325093</v>
      </c>
      <c r="F278" s="9">
        <f>F136*Traffic!F1555*365/10^7*$C278</f>
        <v>0.27026564834118888</v>
      </c>
      <c r="G278" s="9">
        <f>G136*Traffic!G1555*365/10^7*$C278</f>
        <v>0.38197238692472685</v>
      </c>
      <c r="H278" s="9">
        <f>H136*Traffic!H1555*365/10^7*$C278</f>
        <v>7.4060548355259076E-2</v>
      </c>
      <c r="I278" s="9">
        <f>I136*Traffic!I1555*365/10^7*$C278</f>
        <v>0.4724489675547463</v>
      </c>
      <c r="J278" s="9">
        <f>J136*Traffic!J1555*365/10^7*$C278</f>
        <v>4.9430622480306159</v>
      </c>
      <c r="K278" s="9">
        <f>K136*Traffic!K1555*365/10^7*$C278</f>
        <v>0.18622589509358123</v>
      </c>
      <c r="L278" s="9"/>
      <c r="M278" s="9">
        <f>M136*Traffic!M1555*12/10^7*$C278</f>
        <v>6.2603621261541993E-3</v>
      </c>
      <c r="N278" s="9">
        <f>N136*Traffic!N1555*12/10^7*$C278</f>
        <v>0</v>
      </c>
      <c r="O278" s="9">
        <f>O136*Traffic!O1555*12/10^7*$C278</f>
        <v>0</v>
      </c>
      <c r="P278" s="9">
        <f>P136*Traffic!P1555*12/10^7*$C278</f>
        <v>0</v>
      </c>
      <c r="Q278" s="9">
        <f>Q136*Traffic!Q1555*12/10^7*$C278</f>
        <v>0</v>
      </c>
      <c r="R278" s="9">
        <f>R136*Traffic!R1555*12/10^7*$C278</f>
        <v>0</v>
      </c>
      <c r="S278" s="9">
        <f>S136*Traffic!S1555*12/10^7*$C278</f>
        <v>0</v>
      </c>
      <c r="T278" s="9"/>
      <c r="U278" s="9">
        <f>U136*Traffic!U1555*365/10^7*$C278</f>
        <v>5.7644947086664511E-2</v>
      </c>
      <c r="V278" s="9">
        <f>V136*Traffic!V1555*365/10^7*$C278</f>
        <v>4.7944267411582135E-2</v>
      </c>
      <c r="W278" s="9">
        <f>W136*Traffic!W1555*365/10^7*$C278</f>
        <v>6.0142793566567571E-2</v>
      </c>
      <c r="X278" s="9">
        <f>X136*Traffic!X1555*365/10^7*$C278</f>
        <v>4.6935652655808548E-2</v>
      </c>
      <c r="Y278" s="9">
        <f>Y136*Traffic!Y1555*365/10^7*$C278</f>
        <v>3.9559092366964893E-2</v>
      </c>
      <c r="Z278" s="9">
        <f>Z136*Traffic!Z1555*365/10^7*$C278</f>
        <v>0.60410313488403544</v>
      </c>
      <c r="AA278" s="9">
        <f>AA136*Traffic!AA1555*365/10^7*$C278</f>
        <v>2.489998336866928E-2</v>
      </c>
      <c r="AB278" s="9"/>
      <c r="AC278" s="9">
        <f>AC136*Traffic!AC1555*12/10^7*$C278</f>
        <v>2.9765094152907342E-2</v>
      </c>
      <c r="AD278" s="9">
        <f>AD136*Traffic!AD1555*12/10^7*$C278</f>
        <v>1.6036319220952805E-2</v>
      </c>
      <c r="AE278" s="9">
        <f>AE136*Traffic!AE1555*12/10^7*$C278</f>
        <v>2.1371449180195904E-2</v>
      </c>
      <c r="AF278" s="9">
        <f>AF136*Traffic!AF1555*12/10^7*$C278</f>
        <v>1.6636404816986795E-2</v>
      </c>
      <c r="AG278" s="9">
        <f>AG136*Traffic!AG1555*12/10^7*$C278</f>
        <v>1.3802602966507206E-2</v>
      </c>
      <c r="AH278" s="9">
        <f>AH136*Traffic!AH1555*12/10^7*$C278</f>
        <v>0.19412091206800869</v>
      </c>
      <c r="AI278" s="101">
        <f>AI136*Traffic!AI1555*12/10^7*$C278</f>
        <v>2.378069496708541E-2</v>
      </c>
      <c r="AJ278" s="9"/>
    </row>
    <row r="279" spans="2:36" x14ac:dyDescent="0.3">
      <c r="B279" s="85">
        <f t="shared" si="7"/>
        <v>49399</v>
      </c>
      <c r="C279" s="3">
        <f>IF(B279&lt;Inputs!$E$13,0,1)</f>
        <v>1</v>
      </c>
      <c r="D279" s="1"/>
      <c r="E279" s="9">
        <f>E137*Traffic!E1556*365/10^7*$C279</f>
        <v>0.25929869237144854</v>
      </c>
      <c r="F279" s="9">
        <f>F137*Traffic!F1556*365/10^7*$C279</f>
        <v>0.27837361779142444</v>
      </c>
      <c r="G279" s="9">
        <f>G137*Traffic!G1556*365/10^7*$C279</f>
        <v>0.39343155853246858</v>
      </c>
      <c r="H279" s="9">
        <f>H137*Traffic!H1556*365/10^7*$C279</f>
        <v>7.7905393844340642E-2</v>
      </c>
      <c r="I279" s="9">
        <f>I137*Traffic!I1556*365/10^7*$C279</f>
        <v>0.49697610544482235</v>
      </c>
      <c r="J279" s="9">
        <f>J137*Traffic!J1556*365/10^7*$C279</f>
        <v>5.2389295970794061</v>
      </c>
      <c r="K279" s="9">
        <f>K137*Traffic!K1556*365/10^7*$C279</f>
        <v>0.19737245953903759</v>
      </c>
      <c r="L279" s="9"/>
      <c r="M279" s="9">
        <f>M137*Traffic!M1556*12/10^7*$C279</f>
        <v>6.4481729899388274E-3</v>
      </c>
      <c r="N279" s="9">
        <f>N137*Traffic!N1556*12/10^7*$C279</f>
        <v>0</v>
      </c>
      <c r="O279" s="9">
        <f>O137*Traffic!O1556*12/10^7*$C279</f>
        <v>0</v>
      </c>
      <c r="P279" s="9">
        <f>P137*Traffic!P1556*12/10^7*$C279</f>
        <v>0</v>
      </c>
      <c r="Q279" s="9">
        <f>Q137*Traffic!Q1556*12/10^7*$C279</f>
        <v>0</v>
      </c>
      <c r="R279" s="9">
        <f>R137*Traffic!R1556*12/10^7*$C279</f>
        <v>0</v>
      </c>
      <c r="S279" s="9">
        <f>S137*Traffic!S1556*12/10^7*$C279</f>
        <v>0</v>
      </c>
      <c r="T279" s="9"/>
      <c r="U279" s="9">
        <f>U137*Traffic!U1556*365/10^7*$C279</f>
        <v>5.9374295499264436E-2</v>
      </c>
      <c r="V279" s="9">
        <f>V137*Traffic!V1556*365/10^7*$C279</f>
        <v>5.0835024711398127E-2</v>
      </c>
      <c r="W279" s="9">
        <f>W137*Traffic!W1556*365/10^7*$C279</f>
        <v>6.3769050237492964E-2</v>
      </c>
      <c r="X279" s="9">
        <f>X137*Traffic!X1556*365/10^7*$C279</f>
        <v>4.9034346838846832E-2</v>
      </c>
      <c r="Y279" s="9">
        <f>Y137*Traffic!Y1556*365/10^7*$C279</f>
        <v>4.1327948925659164E-2</v>
      </c>
      <c r="Z279" s="9">
        <f>Z137*Traffic!Z1556*365/10^7*$C279</f>
        <v>0.63419211794845187</v>
      </c>
      <c r="AA279" s="9">
        <f>AA137*Traffic!AA1556*365/10^7*$C279</f>
        <v>2.614019407876261E-2</v>
      </c>
      <c r="AB279" s="9"/>
      <c r="AC279" s="9">
        <f>AC137*Traffic!AC1556*12/10^7*$C279</f>
        <v>3.1265805618017568E-2</v>
      </c>
      <c r="AD279" s="9">
        <f>AD137*Traffic!AD1556*12/10^7*$C279</f>
        <v>1.6832719097682067E-2</v>
      </c>
      <c r="AE279" s="9">
        <f>AE137*Traffic!AE1556*12/10^7*$C279</f>
        <v>2.2432803675459082E-2</v>
      </c>
      <c r="AF279" s="9">
        <f>AF137*Traffic!AF1556*12/10^7*$C279</f>
        <v>1.7453727619352755E-2</v>
      </c>
      <c r="AG279" s="9">
        <f>AG137*Traffic!AG1556*12/10^7*$C279</f>
        <v>1.448070513224747E-2</v>
      </c>
      <c r="AH279" s="9">
        <f>AH137*Traffic!AH1556*12/10^7*$C279</f>
        <v>0.20369169802580669</v>
      </c>
      <c r="AI279" s="101">
        <f>AI137*Traffic!AI1556*12/10^7*$C279</f>
        <v>2.4953159793429932E-2</v>
      </c>
      <c r="AJ279" s="9"/>
    </row>
    <row r="280" spans="2:36" x14ac:dyDescent="0.3">
      <c r="B280" s="85">
        <f t="shared" si="7"/>
        <v>49765</v>
      </c>
      <c r="C280" s="3">
        <f>IF(B280&lt;Inputs!$E$13,0,1)</f>
        <v>1</v>
      </c>
      <c r="D280" s="1"/>
      <c r="E280" s="9">
        <f>E138*Traffic!E1557*365/10^7*$C280</f>
        <v>0.28488283001876474</v>
      </c>
      <c r="F280" s="9">
        <f>F138*Traffic!F1557*365/10^7*$C280</f>
        <v>0.2991911231219137</v>
      </c>
      <c r="G280" s="9">
        <f>G138*Traffic!G1557*365/10^7*$C280</f>
        <v>0.42285339682272272</v>
      </c>
      <c r="H280" s="9">
        <f>H138*Traffic!H1557*365/10^7*$C280</f>
        <v>8.0242555659670853E-2</v>
      </c>
      <c r="I280" s="9">
        <f>I138*Traffic!I1557*365/10^7*$C280</f>
        <v>0.51188538860816724</v>
      </c>
      <c r="J280" s="9">
        <f>J138*Traffic!J1557*365/10^7*$C280</f>
        <v>5.47209885801984</v>
      </c>
      <c r="K280" s="9">
        <f>K138*Traffic!K1557*365/10^7*$C280</f>
        <v>0.20615692393542301</v>
      </c>
      <c r="L280" s="9"/>
      <c r="M280" s="9">
        <f>M138*Traffic!M1557*12/10^7*$C280</f>
        <v>7.0323016019685786E-3</v>
      </c>
      <c r="N280" s="9">
        <f>N138*Traffic!N1557*12/10^7*$C280</f>
        <v>0</v>
      </c>
      <c r="O280" s="9">
        <f>O138*Traffic!O1557*12/10^7*$C280</f>
        <v>0</v>
      </c>
      <c r="P280" s="9">
        <f>P138*Traffic!P1557*12/10^7*$C280</f>
        <v>0</v>
      </c>
      <c r="Q280" s="9">
        <f>Q138*Traffic!Q1557*12/10^7*$C280</f>
        <v>0</v>
      </c>
      <c r="R280" s="9">
        <f>R138*Traffic!R1557*12/10^7*$C280</f>
        <v>0</v>
      </c>
      <c r="S280" s="9">
        <f>S138*Traffic!S1557*12/10^7*$C280</f>
        <v>0</v>
      </c>
      <c r="T280" s="9"/>
      <c r="U280" s="9">
        <f>U138*Traffic!U1557*365/10^7*$C280</f>
        <v>6.3814460206165949E-2</v>
      </c>
      <c r="V280" s="9">
        <f>V138*Traffic!V1557*365/10^7*$C280</f>
        <v>5.2360075452740074E-2</v>
      </c>
      <c r="W280" s="9">
        <f>W138*Traffic!W1557*365/10^7*$C280</f>
        <v>6.5682121744617752E-2</v>
      </c>
      <c r="X280" s="9">
        <f>X138*Traffic!X1557*365/10^7*$C280</f>
        <v>5.1928063926942152E-2</v>
      </c>
      <c r="Y280" s="9">
        <f>Y138*Traffic!Y1557*365/10^7*$C280</f>
        <v>4.3766879996060742E-2</v>
      </c>
      <c r="Z280" s="9">
        <f>Z138*Traffic!Z1557*365/10^7*$C280</f>
        <v>0.66554274717533768</v>
      </c>
      <c r="AA280" s="9">
        <f>AA138*Traffic!AA1557*365/10^7*$C280</f>
        <v>2.7432407446429746E-2</v>
      </c>
      <c r="AB280" s="9"/>
      <c r="AC280" s="9">
        <f>AC138*Traffic!AC1557*12/10^7*$C280</f>
        <v>3.2760216586325837E-2</v>
      </c>
      <c r="AD280" s="9">
        <f>AD138*Traffic!AD1557*12/10^7*$C280</f>
        <v>1.7662470279716218E-2</v>
      </c>
      <c r="AE280" s="9">
        <f>AE138*Traffic!AE1557*12/10^7*$C280</f>
        <v>2.3538605136175873E-2</v>
      </c>
      <c r="AF280" s="9">
        <f>AF138*Traffic!AF1557*12/10^7*$C280</f>
        <v>1.8317723855432774E-2</v>
      </c>
      <c r="AG280" s="9">
        <f>AG138*Traffic!AG1557*12/10^7*$C280</f>
        <v>1.5197530500610266E-2</v>
      </c>
      <c r="AH280" s="9">
        <f>AH138*Traffic!AH1557*12/10^7*$C280</f>
        <v>0.21366202232021136</v>
      </c>
      <c r="AI280" s="101">
        <f>AI138*Traffic!AI1557*12/10^7*$C280</f>
        <v>2.6174569883884762E-2</v>
      </c>
      <c r="AJ280" s="9"/>
    </row>
    <row r="281" spans="2:36" x14ac:dyDescent="0.3">
      <c r="B281" s="85">
        <f t="shared" si="7"/>
        <v>50130</v>
      </c>
      <c r="C281" s="3">
        <f>IF(B281&lt;Inputs!$E$13,0,1)</f>
        <v>1</v>
      </c>
      <c r="D281" s="1"/>
      <c r="E281" s="9">
        <f>E139*Traffic!E1558*365/10^7*$C281</f>
        <v>0.29342931491932767</v>
      </c>
      <c r="F281" s="9">
        <f>F139*Traffic!F1558*365/10^7*$C281</f>
        <v>0.30816685681557104</v>
      </c>
      <c r="G281" s="9">
        <f>G139*Traffic!G1558*365/10^7*$C281</f>
        <v>0.43553899872740443</v>
      </c>
      <c r="H281" s="9">
        <f>H139*Traffic!H1558*365/10^7*$C281</f>
        <v>8.4371703836324724E-2</v>
      </c>
      <c r="I281" s="9">
        <f>I139*Traffic!I1558*365/10^7*$C281</f>
        <v>0.53822615756362913</v>
      </c>
      <c r="J281" s="9">
        <f>J139*Traffic!J1558*365/10^7*$C281</f>
        <v>5.7145432379793322</v>
      </c>
      <c r="K281" s="9">
        <f>K139*Traffic!K1558*365/10^7*$C281</f>
        <v>0.21529082098200633</v>
      </c>
      <c r="L281" s="9"/>
      <c r="M281" s="9">
        <f>M139*Traffic!M1558*12/10^7*$C281</f>
        <v>7.6456745750291726E-3</v>
      </c>
      <c r="N281" s="9">
        <f>N139*Traffic!N1558*12/10^7*$C281</f>
        <v>0</v>
      </c>
      <c r="O281" s="9">
        <f>O139*Traffic!O1558*12/10^7*$C281</f>
        <v>0</v>
      </c>
      <c r="P281" s="9">
        <f>P139*Traffic!P1558*12/10^7*$C281</f>
        <v>0</v>
      </c>
      <c r="Q281" s="9">
        <f>Q139*Traffic!Q1558*12/10^7*$C281</f>
        <v>0</v>
      </c>
      <c r="R281" s="9">
        <f>R139*Traffic!R1558*12/10^7*$C281</f>
        <v>0</v>
      </c>
      <c r="S281" s="9">
        <f>S139*Traffic!S1558*12/10^7*$C281</f>
        <v>0</v>
      </c>
      <c r="T281" s="9"/>
      <c r="U281" s="9">
        <f>U139*Traffic!U1558*365/10^7*$C281</f>
        <v>6.572889401235095E-2</v>
      </c>
      <c r="V281" s="9">
        <f>V139*Traffic!V1558*365/10^7*$C281</f>
        <v>5.5471759936788628E-2</v>
      </c>
      <c r="W281" s="9">
        <f>W139*Traffic!W1558*365/10^7*$C281</f>
        <v>6.9585516408297896E-2</v>
      </c>
      <c r="X281" s="9">
        <f>X139*Traffic!X1558*365/10^7*$C281</f>
        <v>5.4218589486459329E-2</v>
      </c>
      <c r="Y281" s="9">
        <f>Y139*Traffic!Y1558*365/10^7*$C281</f>
        <v>4.5697419086297965E-2</v>
      </c>
      <c r="Z281" s="9">
        <f>Z139*Traffic!Z1558*365/10^7*$C281</f>
        <v>0.69820364124968326</v>
      </c>
      <c r="AA281" s="9">
        <f>AA139*Traffic!AA1558*365/10^7*$C281</f>
        <v>2.8778627441486036E-2</v>
      </c>
      <c r="AB281" s="9"/>
      <c r="AC281" s="9">
        <f>AC139*Traffic!AC1558*12/10^7*$C281</f>
        <v>3.4387794225646487E-2</v>
      </c>
      <c r="AD281" s="9">
        <f>AD139*Traffic!AD1558*12/10^7*$C281</f>
        <v>1.8526857085484509E-2</v>
      </c>
      <c r="AE281" s="9">
        <f>AE139*Traffic!AE1558*12/10^7*$C281</f>
        <v>2.4690565161227768E-2</v>
      </c>
      <c r="AF281" s="9">
        <f>AF139*Traffic!AF1558*12/10^7*$C281</f>
        <v>1.9217851510820189E-2</v>
      </c>
      <c r="AG281" s="9">
        <f>AG139*Traffic!AG1558*12/10^7*$C281</f>
        <v>1.594433275645581E-2</v>
      </c>
      <c r="AH281" s="9">
        <f>AH139*Traffic!AH1558*12/10^7*$C281</f>
        <v>0.22425110818786434</v>
      </c>
      <c r="AI281" s="101">
        <f>AI139*Traffic!AI1558*12/10^7*$C281</f>
        <v>2.747178108239132E-2</v>
      </c>
      <c r="AJ281" s="9"/>
    </row>
    <row r="282" spans="2:36" x14ac:dyDescent="0.3">
      <c r="B282" s="85">
        <f t="shared" si="7"/>
        <v>50495</v>
      </c>
      <c r="C282" s="3">
        <f>IF(B282&lt;Inputs!$E$13,0,1)</f>
        <v>1</v>
      </c>
      <c r="D282" s="1"/>
      <c r="E282" s="9">
        <f>E140*Traffic!E1559*365/10^7*$C282</f>
        <v>0.30223219436690751</v>
      </c>
      <c r="F282" s="9">
        <f>F140*Traffic!F1559*365/10^7*$C282</f>
        <v>0.31741186252003822</v>
      </c>
      <c r="G282" s="9">
        <f>G140*Traffic!G1559*365/10^7*$C282</f>
        <v>0.44860516868922673</v>
      </c>
      <c r="H282" s="9">
        <f>H140*Traffic!H1559*365/10^7*$C282</f>
        <v>8.8676382603484177E-2</v>
      </c>
      <c r="I282" s="9">
        <f>I140*Traffic!I1559*365/10^7*$C282</f>
        <v>0.56568667580667142</v>
      </c>
      <c r="J282" s="9">
        <f>J140*Traffic!J1559*365/10^7*$C282</f>
        <v>6.0472392484096371</v>
      </c>
      <c r="K282" s="9">
        <f>K140*Traffic!K1559*365/10^7*$C282</f>
        <v>0.22782487562821904</v>
      </c>
      <c r="L282" s="9"/>
      <c r="M282" s="9">
        <f>M140*Traffic!M1559*12/10^7*$C282</f>
        <v>8.289520855031627E-3</v>
      </c>
      <c r="N282" s="9">
        <f>N140*Traffic!N1559*12/10^7*$C282</f>
        <v>0</v>
      </c>
      <c r="O282" s="9">
        <f>O140*Traffic!O1559*12/10^7*$C282</f>
        <v>0</v>
      </c>
      <c r="P282" s="9">
        <f>P140*Traffic!P1559*12/10^7*$C282</f>
        <v>0</v>
      </c>
      <c r="Q282" s="9">
        <f>Q140*Traffic!Q1559*12/10^7*$C282</f>
        <v>0</v>
      </c>
      <c r="R282" s="9">
        <f>R140*Traffic!R1559*12/10^7*$C282</f>
        <v>0</v>
      </c>
      <c r="S282" s="9">
        <f>S140*Traffic!S1559*12/10^7*$C282</f>
        <v>0</v>
      </c>
      <c r="T282" s="9"/>
      <c r="U282" s="9">
        <f>U140*Traffic!U1559*365/10^7*$C282</f>
        <v>6.7700760832721474E-2</v>
      </c>
      <c r="V282" s="9">
        <f>V140*Traffic!V1559*365/10^7*$C282</f>
        <v>5.8723021421972631E-2</v>
      </c>
      <c r="W282" s="9">
        <f>W140*Traffic!W1559*365/10^7*$C282</f>
        <v>7.3664000842228697E-2</v>
      </c>
      <c r="X282" s="9">
        <f>X140*Traffic!X1559*365/10^7*$C282</f>
        <v>5.6599811322013298E-2</v>
      </c>
      <c r="Y282" s="9">
        <f>Y140*Traffic!Y1559*365/10^7*$C282</f>
        <v>4.7704400329952948E-2</v>
      </c>
      <c r="Z282" s="9">
        <f>Z140*Traffic!Z1559*365/10^7*$C282</f>
        <v>0.73222520049603135</v>
      </c>
      <c r="AA282" s="9">
        <f>AA140*Traffic!AA1559*365/10^7*$C282</f>
        <v>3.0180931469543877E-2</v>
      </c>
      <c r="AB282" s="9"/>
      <c r="AC282" s="9">
        <f>AC140*Traffic!AC1559*12/10^7*$C282</f>
        <v>3.6083542328398679E-2</v>
      </c>
      <c r="AD282" s="9">
        <f>AD140*Traffic!AD1559*12/10^7*$C282</f>
        <v>1.9427210876347155E-2</v>
      </c>
      <c r="AE282" s="9">
        <f>AE140*Traffic!AE1559*12/10^7*$C282</f>
        <v>2.589045804316021E-2</v>
      </c>
      <c r="AF282" s="9">
        <f>AF140*Traffic!AF1559*12/10^7*$C282</f>
        <v>2.0155500874060941E-2</v>
      </c>
      <c r="AG282" s="9">
        <f>AG140*Traffic!AG1559*12/10^7*$C282</f>
        <v>1.6722265370201536E-2</v>
      </c>
      <c r="AH282" s="9">
        <f>AH140*Traffic!AH1559*12/10^7*$C282</f>
        <v>0.23528324338748827</v>
      </c>
      <c r="AI282" s="101">
        <f>AI140*Traffic!AI1559*12/10^7*$C282</f>
        <v>2.8823267839912785E-2</v>
      </c>
      <c r="AJ282" s="9"/>
    </row>
    <row r="283" spans="2:36" x14ac:dyDescent="0.3">
      <c r="B283" s="85">
        <f t="shared" si="7"/>
        <v>50860</v>
      </c>
      <c r="C283" s="3">
        <f>IF(B283&lt;Inputs!$E$13,0,1)</f>
        <v>1</v>
      </c>
      <c r="D283" s="1"/>
      <c r="E283" s="9">
        <f>E141*Traffic!E1560*365/10^7*$C283</f>
        <v>0.33075535771028447</v>
      </c>
      <c r="F283" s="9">
        <f>F141*Traffic!F1560*365/10^7*$C283</f>
        <v>0.34055647749545775</v>
      </c>
      <c r="G283" s="9">
        <f>G141*Traffic!G1560*365/10^7*$C283</f>
        <v>0.48131596223948281</v>
      </c>
      <c r="H283" s="9">
        <f>H141*Traffic!H1560*365/10^7*$C283</f>
        <v>9.3163407563220488E-2</v>
      </c>
      <c r="I283" s="9">
        <f>I141*Traffic!I1560*365/10^7*$C283</f>
        <v>0.59431042160248893</v>
      </c>
      <c r="J283" s="9">
        <f>J141*Traffic!J1560*365/10^7*$C283</f>
        <v>6.3117051782067506</v>
      </c>
      <c r="K283" s="9">
        <f>K141*Traffic!K1560*365/10^7*$C283</f>
        <v>0.23778841685569305</v>
      </c>
      <c r="L283" s="9"/>
      <c r="M283" s="9">
        <f>M141*Traffic!M1560*12/10^7*$C283</f>
        <v>8.9651168047167034E-3</v>
      </c>
      <c r="N283" s="9">
        <f>N141*Traffic!N1560*12/10^7*$C283</f>
        <v>0</v>
      </c>
      <c r="O283" s="9">
        <f>O141*Traffic!O1560*12/10^7*$C283</f>
        <v>0</v>
      </c>
      <c r="P283" s="9">
        <f>P141*Traffic!P1560*12/10^7*$C283</f>
        <v>0</v>
      </c>
      <c r="Q283" s="9">
        <f>Q141*Traffic!Q1560*12/10^7*$C283</f>
        <v>0</v>
      </c>
      <c r="R283" s="9">
        <f>R141*Traffic!R1560*12/10^7*$C283</f>
        <v>0</v>
      </c>
      <c r="S283" s="9">
        <f>S141*Traffic!S1560*12/10^7*$C283</f>
        <v>0</v>
      </c>
      <c r="T283" s="9"/>
      <c r="U283" s="9">
        <f>U141*Traffic!U1560*365/10^7*$C283</f>
        <v>7.2637274643440747E-2</v>
      </c>
      <c r="V283" s="9">
        <f>V141*Traffic!V1560*365/10^7*$C283</f>
        <v>6.048471206463181E-2</v>
      </c>
      <c r="W283" s="9">
        <f>W141*Traffic!W1560*365/10^7*$C283</f>
        <v>7.5873920867495531E-2</v>
      </c>
      <c r="X283" s="9">
        <f>X141*Traffic!X1560*365/10^7*$C283</f>
        <v>5.9852413812651661E-2</v>
      </c>
      <c r="Y283" s="9">
        <f>Y141*Traffic!Y1560*365/10^7*$C283</f>
        <v>5.0445813202247572E-2</v>
      </c>
      <c r="Z283" s="9">
        <f>Z141*Traffic!Z1560*365/10^7*$C283</f>
        <v>0.76765967002003566</v>
      </c>
      <c r="AA283" s="9">
        <f>AA141*Traffic!AA1560*365/10^7*$C283</f>
        <v>3.16414729745879E-2</v>
      </c>
      <c r="AB283" s="9"/>
      <c r="AC283" s="9">
        <f>AC141*Traffic!AC1560*12/10^7*$C283</f>
        <v>3.7850086302512909E-2</v>
      </c>
      <c r="AD283" s="9">
        <f>AD141*Traffic!AD1560*12/10^7*$C283</f>
        <v>2.0392210532565163E-2</v>
      </c>
      <c r="AE283" s="9">
        <f>AE141*Traffic!AE1560*12/10^7*$C283</f>
        <v>2.7176503851279531E-2</v>
      </c>
      <c r="AF283" s="9">
        <f>AF141*Traffic!AF1560*12/10^7*$C283</f>
        <v>2.1145888956160621E-2</v>
      </c>
      <c r="AG283" s="9">
        <f>AG141*Traffic!AG1560*12/10^7*$C283</f>
        <v>1.7543953326846141E-2</v>
      </c>
      <c r="AH283" s="9">
        <f>AH141*Traffic!AH1560*12/10^7*$C283</f>
        <v>0.24677548070172053</v>
      </c>
      <c r="AI283" s="101">
        <f>AI141*Traffic!AI1560*12/10^7*$C283</f>
        <v>3.0231119199911383E-2</v>
      </c>
      <c r="AJ283" s="9"/>
    </row>
    <row r="284" spans="2:36" x14ac:dyDescent="0.3">
      <c r="B284" s="85">
        <f t="shared" si="7"/>
        <v>51226</v>
      </c>
      <c r="C284" s="3">
        <f>IF(B284&lt;Inputs!$E$13,0,1)</f>
        <v>1</v>
      </c>
      <c r="D284" s="1"/>
      <c r="E284" s="9">
        <f>E142*Traffic!E1561*365/10^7*$C284</f>
        <v>0.34067801844159301</v>
      </c>
      <c r="F284" s="9">
        <f>F142*Traffic!F1561*365/10^7*$C284</f>
        <v>0.35077317182032136</v>
      </c>
      <c r="G284" s="9">
        <f>G142*Traffic!G1561*365/10^7*$C284</f>
        <v>0.49575544110666747</v>
      </c>
      <c r="H284" s="9">
        <f>H142*Traffic!H1561*365/10^7*$C284</f>
        <v>9.7839845276197809E-2</v>
      </c>
      <c r="I284" s="9">
        <f>I142*Traffic!I1561*365/10^7*$C284</f>
        <v>0.62414247413782975</v>
      </c>
      <c r="J284" s="9">
        <f>J142*Traffic!J1561*365/10^7*$C284</f>
        <v>6.5865965484681253</v>
      </c>
      <c r="K284" s="9">
        <f>K142*Traffic!K1561*365/10^7*$C284</f>
        <v>0.24814472816875036</v>
      </c>
      <c r="L284" s="9"/>
      <c r="M284" s="9">
        <f>M142*Traffic!M1561*12/10^7*$C284</f>
        <v>9.6737879426133603E-3</v>
      </c>
      <c r="N284" s="9">
        <f>N142*Traffic!N1561*12/10^7*$C284</f>
        <v>0</v>
      </c>
      <c r="O284" s="9">
        <f>O142*Traffic!O1561*12/10^7*$C284</f>
        <v>0</v>
      </c>
      <c r="P284" s="9">
        <f>P142*Traffic!P1561*12/10^7*$C284</f>
        <v>0</v>
      </c>
      <c r="Q284" s="9">
        <f>Q142*Traffic!Q1561*12/10^7*$C284</f>
        <v>0</v>
      </c>
      <c r="R284" s="9">
        <f>R142*Traffic!R1561*12/10^7*$C284</f>
        <v>0</v>
      </c>
      <c r="S284" s="9">
        <f>S142*Traffic!S1561*12/10^7*$C284</f>
        <v>0</v>
      </c>
      <c r="T284" s="9"/>
      <c r="U284" s="9">
        <f>U142*Traffic!U1561*365/10^7*$C284</f>
        <v>7.4816392882743971E-2</v>
      </c>
      <c r="V284" s="9">
        <f>V142*Traffic!V1561*365/10^7*$C284</f>
        <v>6.3983017032694309E-2</v>
      </c>
      <c r="W284" s="9">
        <f>W142*Traffic!W1561*365/10^7*$C284</f>
        <v>8.0262304398750706E-2</v>
      </c>
      <c r="X284" s="9">
        <f>X142*Traffic!X1561*365/10^7*$C284</f>
        <v>6.2448609424784876E-2</v>
      </c>
      <c r="Y284" s="9">
        <f>Y142*Traffic!Y1561*365/10^7*$C284</f>
        <v>5.2633982242448987E-2</v>
      </c>
      <c r="Z284" s="9">
        <f>Z142*Traffic!Z1561*365/10^7*$C284</f>
        <v>0.80456120503503381</v>
      </c>
      <c r="AA284" s="9">
        <f>AA142*Traffic!AA1561*365/10^7*$C284</f>
        <v>3.3162484131611936E-2</v>
      </c>
      <c r="AB284" s="9"/>
      <c r="AC284" s="9">
        <f>AC142*Traffic!AC1561*12/10^7*$C284</f>
        <v>3.9690147726978466E-2</v>
      </c>
      <c r="AD284" s="9">
        <f>AD142*Traffic!AD1561*12/10^7*$C284</f>
        <v>2.1397625678367536E-2</v>
      </c>
      <c r="AE284" s="9">
        <f>AE142*Traffic!AE1561*12/10^7*$C284</f>
        <v>2.8516410995647171E-2</v>
      </c>
      <c r="AF284" s="9">
        <f>AF142*Traffic!AF1561*12/10^7*$C284</f>
        <v>2.2191749470526552E-2</v>
      </c>
      <c r="AG284" s="9">
        <f>AG142*Traffic!AG1561*12/10^7*$C284</f>
        <v>1.8411664686177841E-2</v>
      </c>
      <c r="AH284" s="9">
        <f>AH142*Traffic!AH1561*12/10^7*$C284</f>
        <v>0.25896826573639148</v>
      </c>
      <c r="AI284" s="101">
        <f>AI142*Traffic!AI1561*12/10^7*$C284</f>
        <v>3.172479084311472E-2</v>
      </c>
      <c r="AJ284" s="9"/>
    </row>
    <row r="285" spans="2:36" x14ac:dyDescent="0.3">
      <c r="B285" s="85">
        <f t="shared" si="7"/>
        <v>51591</v>
      </c>
      <c r="C285" s="3">
        <f>IF(B285&lt;Inputs!$E$13,0,1)</f>
        <v>1</v>
      </c>
      <c r="E285" s="9">
        <f>E143*Traffic!E1562*365/10^7*$C285</f>
        <v>0.26121465930137033</v>
      </c>
      <c r="F285" s="9">
        <f>F143*Traffic!F1562*365/10^7*$C285</f>
        <v>0.27971331636768854</v>
      </c>
      <c r="G285" s="9">
        <f>G143*Traffic!G1562*365/10^7*$C285</f>
        <v>0.3953249840050585</v>
      </c>
      <c r="H285" s="9">
        <f>H143*Traffic!H1562*365/10^7*$C285</f>
        <v>7.6461306837578333E-2</v>
      </c>
      <c r="I285" s="9">
        <f>I143*Traffic!I1562*365/10^7*$C285</f>
        <v>0.48776394822271624</v>
      </c>
      <c r="J285" s="9">
        <f>J143*Traffic!J1562*365/10^7*$C285</f>
        <v>5.1814446310030426</v>
      </c>
      <c r="K285" s="9">
        <f>K143*Traffic!K1562*365/10^7*$C285</f>
        <v>0.19520675967024478</v>
      </c>
      <c r="L285" s="9"/>
      <c r="M285" s="9">
        <f>M143*Traffic!M1562*12/10^7*$C285</f>
        <v>7.7545241267937236E-3</v>
      </c>
      <c r="N285" s="9">
        <f>N143*Traffic!N1562*12/10^7*$C285</f>
        <v>0</v>
      </c>
      <c r="O285" s="9">
        <f>O143*Traffic!O1562*12/10^7*$C285</f>
        <v>0</v>
      </c>
      <c r="P285" s="9">
        <f>P143*Traffic!P1562*12/10^7*$C285</f>
        <v>0</v>
      </c>
      <c r="Q285" s="9">
        <f>Q143*Traffic!Q1562*12/10^7*$C285</f>
        <v>0</v>
      </c>
      <c r="R285" s="9">
        <f>R143*Traffic!R1562*12/10^7*$C285</f>
        <v>0</v>
      </c>
      <c r="S285" s="9">
        <f>S143*Traffic!S1562*12/10^7*$C285</f>
        <v>0</v>
      </c>
      <c r="T285" s="9"/>
      <c r="U285" s="9">
        <f>U143*Traffic!U1562*365/10^7*$C285</f>
        <v>5.966003974391712E-2</v>
      </c>
      <c r="V285" s="9">
        <f>V143*Traffic!V1562*365/10^7*$C285</f>
        <v>5.0349963318597313E-2</v>
      </c>
      <c r="W285" s="9">
        <f>W143*Traffic!W1562*365/10^7*$C285</f>
        <v>6.3160574004789402E-2</v>
      </c>
      <c r="X285" s="9">
        <f>X143*Traffic!X1562*365/10^7*$C285</f>
        <v>4.911018721704781E-2</v>
      </c>
      <c r="Y285" s="9">
        <f>Y143*Traffic!Y1562*365/10^7*$C285</f>
        <v>4.1391869982609207E-2</v>
      </c>
      <c r="Z285" s="9">
        <f>Z143*Traffic!Z1562*365/10^7*$C285</f>
        <v>0.6275329566609783</v>
      </c>
      <c r="AA285" s="9">
        <f>AA143*Traffic!AA1562*365/10^7*$C285</f>
        <v>2.5865716103508914E-2</v>
      </c>
      <c r="AB285" s="9"/>
      <c r="AC285" s="9">
        <f>AC143*Traffic!AC1562*12/10^7*$C285</f>
        <v>3.1032640647941194E-2</v>
      </c>
      <c r="AD285" s="9">
        <f>AD143*Traffic!AD1562*12/10^7*$C285</f>
        <v>1.670844621099659E-2</v>
      </c>
      <c r="AE285" s="9">
        <f>AE143*Traffic!AE1562*12/10^7*$C285</f>
        <v>2.2267186388494332E-2</v>
      </c>
      <c r="AF285" s="9">
        <f>AF143*Traffic!AF1562*12/10^7*$C285</f>
        <v>1.7331015123345336E-2</v>
      </c>
      <c r="AG285" s="9">
        <f>AG143*Traffic!AG1562*12/10^7*$C285</f>
        <v>1.4378895163083338E-2</v>
      </c>
      <c r="AH285" s="9">
        <f>AH143*Traffic!AH1562*12/10^7*$C285</f>
        <v>0.20223611906241515</v>
      </c>
      <c r="AI285" s="101">
        <f>AI143*Traffic!AI1562*12/10^7*$C285</f>
        <v>2.4774844747615633E-2</v>
      </c>
      <c r="AJ285" s="9"/>
    </row>
    <row r="286" spans="2:36" x14ac:dyDescent="0.3">
      <c r="B286" s="85"/>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row>
    <row r="287" spans="2:36" s="105" customFormat="1" x14ac:dyDescent="0.3">
      <c r="B287" s="104" t="s">
        <v>282</v>
      </c>
      <c r="C287" s="104"/>
      <c r="E287" s="104"/>
      <c r="F287" s="104"/>
    </row>
    <row r="288" spans="2:36" x14ac:dyDescent="0.3">
      <c r="B288" s="1"/>
      <c r="C288" s="1"/>
      <c r="D288" s="1"/>
      <c r="E288" s="301" t="s">
        <v>89</v>
      </c>
      <c r="F288" s="301"/>
      <c r="G288" s="301"/>
      <c r="H288" s="301"/>
      <c r="I288" s="301"/>
      <c r="J288" s="301"/>
      <c r="K288" s="301"/>
      <c r="L288" s="1"/>
      <c r="M288" s="301" t="s">
        <v>64</v>
      </c>
      <c r="N288" s="301"/>
      <c r="O288" s="301"/>
      <c r="P288" s="301"/>
      <c r="Q288" s="301"/>
      <c r="R288" s="301"/>
      <c r="S288" s="301"/>
      <c r="T288" s="1"/>
      <c r="U288" s="301" t="s">
        <v>65</v>
      </c>
      <c r="V288" s="301"/>
      <c r="W288" s="301"/>
      <c r="X288" s="301"/>
      <c r="Y288" s="301"/>
      <c r="Z288" s="301"/>
      <c r="AA288" s="301"/>
      <c r="AB288" s="1"/>
      <c r="AC288" s="301" t="s">
        <v>66</v>
      </c>
      <c r="AD288" s="301"/>
      <c r="AE288" s="301"/>
      <c r="AF288" s="301"/>
      <c r="AG288" s="301"/>
      <c r="AH288" s="301"/>
      <c r="AI288" s="301"/>
    </row>
    <row r="289" spans="2:36" x14ac:dyDescent="0.3">
      <c r="B289" s="4" t="s">
        <v>67</v>
      </c>
      <c r="C289" s="4" t="s">
        <v>322</v>
      </c>
      <c r="D289" s="3"/>
      <c r="E289" s="3" t="s">
        <v>70</v>
      </c>
      <c r="F289" s="3" t="s">
        <v>69</v>
      </c>
      <c r="G289" s="3" t="s">
        <v>61</v>
      </c>
      <c r="H289" s="3" t="s">
        <v>68</v>
      </c>
      <c r="I289" s="3" t="s">
        <v>71</v>
      </c>
      <c r="J289" s="3" t="s">
        <v>72</v>
      </c>
      <c r="K289" s="3" t="s">
        <v>62</v>
      </c>
      <c r="L289" s="3"/>
      <c r="M289" s="3" t="s">
        <v>70</v>
      </c>
      <c r="N289" s="3" t="s">
        <v>69</v>
      </c>
      <c r="O289" s="3" t="s">
        <v>61</v>
      </c>
      <c r="P289" s="3" t="s">
        <v>68</v>
      </c>
      <c r="Q289" s="3" t="s">
        <v>71</v>
      </c>
      <c r="R289" s="3" t="s">
        <v>72</v>
      </c>
      <c r="S289" s="3" t="s">
        <v>62</v>
      </c>
      <c r="T289" s="3"/>
      <c r="U289" s="3" t="s">
        <v>70</v>
      </c>
      <c r="V289" s="3" t="s">
        <v>69</v>
      </c>
      <c r="W289" s="3" t="s">
        <v>61</v>
      </c>
      <c r="X289" s="3" t="s">
        <v>68</v>
      </c>
      <c r="Y289" s="3" t="s">
        <v>71</v>
      </c>
      <c r="Z289" s="3" t="s">
        <v>72</v>
      </c>
      <c r="AA289" s="3" t="s">
        <v>62</v>
      </c>
      <c r="AB289" s="3"/>
      <c r="AC289" s="3" t="s">
        <v>70</v>
      </c>
      <c r="AD289" s="3" t="s">
        <v>69</v>
      </c>
      <c r="AE289" s="3" t="s">
        <v>61</v>
      </c>
      <c r="AF289" s="3" t="s">
        <v>68</v>
      </c>
      <c r="AG289" s="3" t="s">
        <v>71</v>
      </c>
      <c r="AH289" s="3" t="s">
        <v>72</v>
      </c>
      <c r="AI289" s="3" t="s">
        <v>62</v>
      </c>
    </row>
    <row r="290" spans="2:36" hidden="1" x14ac:dyDescent="0.3">
      <c r="B290" s="85">
        <f>B78</f>
        <v>40633</v>
      </c>
      <c r="C290" s="3">
        <f>IF(B290&lt;Inputs!$E$13,0,1)</f>
        <v>0</v>
      </c>
      <c r="D290" s="1"/>
      <c r="E290" s="9">
        <f>E114*Traffic!E1568*365/10^7*$C290</f>
        <v>0</v>
      </c>
      <c r="F290" s="9">
        <f>F114*Traffic!F1568*365/10^7*$C290</f>
        <v>0</v>
      </c>
      <c r="G290" s="9">
        <f>G114*Traffic!G1568*365/10^7*$C290</f>
        <v>0</v>
      </c>
      <c r="H290" s="9">
        <f>H114*Traffic!H1568*365/10^7*$C290</f>
        <v>0</v>
      </c>
      <c r="I290" s="9">
        <f>I114*Traffic!I1568*365/10^7*$C290</f>
        <v>0</v>
      </c>
      <c r="J290" s="9">
        <f>J114*Traffic!J1568*365/10^7*$C290</f>
        <v>0</v>
      </c>
      <c r="K290" s="9">
        <f>K114*Traffic!K1568*365/10^7*$C290</f>
        <v>0</v>
      </c>
      <c r="L290" s="9"/>
      <c r="M290" s="9">
        <f>M114*Traffic!M1568*12/10^7*$C290</f>
        <v>0</v>
      </c>
      <c r="N290" s="9">
        <f>N114*Traffic!N1568*12/10^7*$C290</f>
        <v>0</v>
      </c>
      <c r="O290" s="9">
        <f>O114*Traffic!O1568*12/10^7*$C290</f>
        <v>0</v>
      </c>
      <c r="P290" s="9">
        <f>P114*Traffic!P1568*12/10^7*$C290</f>
        <v>0</v>
      </c>
      <c r="Q290" s="9">
        <f>Q114*Traffic!Q1568*12/10^7*$C290</f>
        <v>0</v>
      </c>
      <c r="R290" s="9">
        <f>R114*Traffic!R1568*12/10^7*$C290</f>
        <v>0</v>
      </c>
      <c r="S290" s="9">
        <f>S114*Traffic!S1568*12/10^7*$C290</f>
        <v>0</v>
      </c>
      <c r="T290" s="9"/>
      <c r="U290" s="9">
        <f>U114*Traffic!U1568*365/10^7*$C290</f>
        <v>0</v>
      </c>
      <c r="V290" s="9">
        <f>V114*Traffic!V1568*365/10^7*$C290</f>
        <v>0</v>
      </c>
      <c r="W290" s="9">
        <f>W114*Traffic!W1568*365/10^7*$C290</f>
        <v>0</v>
      </c>
      <c r="X290" s="9">
        <f>X114*Traffic!X1568*365/10^7*$C290</f>
        <v>0</v>
      </c>
      <c r="Y290" s="9">
        <f>Y114*Traffic!Y1568*365/10^7*$C290</f>
        <v>0</v>
      </c>
      <c r="Z290" s="9">
        <f>Z114*Traffic!Z1568*365/10^7*$C290</f>
        <v>0</v>
      </c>
      <c r="AA290" s="9">
        <f>AA114*Traffic!AA1568*365/10^7*$C290</f>
        <v>0</v>
      </c>
      <c r="AB290" s="9"/>
      <c r="AC290" s="9">
        <f>AC114*Traffic!AC1568*12/10^7*$C290</f>
        <v>0</v>
      </c>
      <c r="AD290" s="9">
        <f>AD114*Traffic!AD1568*12/10^7*$C290</f>
        <v>0</v>
      </c>
      <c r="AE290" s="9">
        <f>AE114*Traffic!AE1568*12/10^7*$C290</f>
        <v>0</v>
      </c>
      <c r="AF290" s="9">
        <f>AF114*Traffic!AF1568*12/10^7*$C290</f>
        <v>0</v>
      </c>
      <c r="AG290" s="9">
        <f>AG114*Traffic!AG1568*12/10^7*$C290</f>
        <v>0</v>
      </c>
      <c r="AH290" s="9">
        <f>AH114*Traffic!AH1568*12/10^7*$C290</f>
        <v>0</v>
      </c>
      <c r="AI290" s="9">
        <f>AI114*Traffic!AI1568*12/10^7*$C290</f>
        <v>0</v>
      </c>
      <c r="AJ290" s="9"/>
    </row>
    <row r="291" spans="2:36" hidden="1" x14ac:dyDescent="0.3">
      <c r="B291" s="85">
        <f t="shared" ref="B291:B320" si="8">B79</f>
        <v>40999</v>
      </c>
      <c r="C291" s="3">
        <f>IF(B291&lt;Inputs!$E$13,0,1)</f>
        <v>0</v>
      </c>
      <c r="D291" s="1"/>
      <c r="E291" s="9">
        <f>E115*Traffic!E1569*365/10^7*$C291</f>
        <v>0</v>
      </c>
      <c r="F291" s="9">
        <f>F115*Traffic!F1569*365/10^7*$C291</f>
        <v>0</v>
      </c>
      <c r="G291" s="9">
        <f>G115*Traffic!G1569*365/10^7*$C291</f>
        <v>0</v>
      </c>
      <c r="H291" s="9">
        <f>H115*Traffic!H1569*365/10^7*$C291</f>
        <v>0</v>
      </c>
      <c r="I291" s="9">
        <f>I115*Traffic!I1569*365/10^7*$C291</f>
        <v>0</v>
      </c>
      <c r="J291" s="9">
        <f>J115*Traffic!J1569*365/10^7*$C291</f>
        <v>0</v>
      </c>
      <c r="K291" s="9">
        <f>K115*Traffic!K1569*365/10^7*$C291</f>
        <v>0</v>
      </c>
      <c r="L291" s="9"/>
      <c r="M291" s="9">
        <f>M115*Traffic!M1569*12/10^7*$C291</f>
        <v>0</v>
      </c>
      <c r="N291" s="9">
        <f>N115*Traffic!N1569*12/10^7*$C291</f>
        <v>0</v>
      </c>
      <c r="O291" s="9">
        <f>O115*Traffic!O1569*12/10^7*$C291</f>
        <v>0</v>
      </c>
      <c r="P291" s="9">
        <f>P115*Traffic!P1569*12/10^7*$C291</f>
        <v>0</v>
      </c>
      <c r="Q291" s="9">
        <f>Q115*Traffic!Q1569*12/10^7*$C291</f>
        <v>0</v>
      </c>
      <c r="R291" s="9">
        <f>R115*Traffic!R1569*12/10^7*$C291</f>
        <v>0</v>
      </c>
      <c r="S291" s="9">
        <f>S115*Traffic!S1569*12/10^7*$C291</f>
        <v>0</v>
      </c>
      <c r="T291" s="9"/>
      <c r="U291" s="9">
        <f>U115*Traffic!U1569*365/10^7*$C291</f>
        <v>0</v>
      </c>
      <c r="V291" s="9">
        <f>V115*Traffic!V1569*365/10^7*$C291</f>
        <v>0</v>
      </c>
      <c r="W291" s="9">
        <f>W115*Traffic!W1569*365/10^7*$C291</f>
        <v>0</v>
      </c>
      <c r="X291" s="9">
        <f>X115*Traffic!X1569*365/10^7*$C291</f>
        <v>0</v>
      </c>
      <c r="Y291" s="9">
        <f>Y115*Traffic!Y1569*365/10^7*$C291</f>
        <v>0</v>
      </c>
      <c r="Z291" s="9">
        <f>Z115*Traffic!Z1569*365/10^7*$C291</f>
        <v>0</v>
      </c>
      <c r="AA291" s="9">
        <f>AA115*Traffic!AA1569*365/10^7*$C291</f>
        <v>0</v>
      </c>
      <c r="AB291" s="9"/>
      <c r="AC291" s="9">
        <f>AC115*Traffic!AC1569*12/10^7*$C291</f>
        <v>0</v>
      </c>
      <c r="AD291" s="9">
        <f>AD115*Traffic!AD1569*12/10^7*$C291</f>
        <v>0</v>
      </c>
      <c r="AE291" s="9">
        <f>AE115*Traffic!AE1569*12/10^7*$C291</f>
        <v>0</v>
      </c>
      <c r="AF291" s="9">
        <f>AF115*Traffic!AF1569*12/10^7*$C291</f>
        <v>0</v>
      </c>
      <c r="AG291" s="9">
        <f>AG115*Traffic!AG1569*12/10^7*$C291</f>
        <v>0</v>
      </c>
      <c r="AH291" s="9">
        <f>AH115*Traffic!AH1569*12/10^7*$C291</f>
        <v>0</v>
      </c>
      <c r="AI291" s="9">
        <f>AI115*Traffic!AI1569*12/10^7*$C291</f>
        <v>0</v>
      </c>
      <c r="AJ291" s="9"/>
    </row>
    <row r="292" spans="2:36" hidden="1" x14ac:dyDescent="0.3">
      <c r="B292" s="85">
        <f t="shared" si="8"/>
        <v>41364</v>
      </c>
      <c r="C292" s="3">
        <f>IF(B292&lt;Inputs!$E$13,0,1)</f>
        <v>1</v>
      </c>
      <c r="D292" s="1"/>
      <c r="E292" s="9">
        <f>E116*Traffic!E1570*365/10^7*$C292</f>
        <v>1.7768864591999996E-2</v>
      </c>
      <c r="F292" s="9">
        <f>F116*Traffic!F1570*365/10^7*$C292</f>
        <v>3.0428317710000062E-3</v>
      </c>
      <c r="G292" s="9">
        <f>G116*Traffic!G1570*365/10^7*$C292</f>
        <v>7.8718476899999872E-3</v>
      </c>
      <c r="H292" s="9">
        <f>H116*Traffic!H1570*365/10^7*$C292</f>
        <v>0.10158718069500003</v>
      </c>
      <c r="I292" s="9">
        <f>I116*Traffic!I1570*365/10^7*$C292</f>
        <v>7.6144785030999904E-2</v>
      </c>
      <c r="J292" s="9">
        <f>J116*Traffic!J1570*365/10^7*$C292</f>
        <v>0.29222867756984999</v>
      </c>
      <c r="K292" s="9">
        <f>K116*Traffic!K1570*365/10^7*$C292</f>
        <v>0.14025685757895004</v>
      </c>
      <c r="L292" s="9"/>
      <c r="M292" s="9">
        <f>M116*Traffic!M1570*12/10^7*$C292</f>
        <v>1.9100829887999985E-3</v>
      </c>
      <c r="N292" s="9">
        <f>N116*Traffic!N1570*12/10^7*$C292</f>
        <v>0</v>
      </c>
      <c r="O292" s="9">
        <f>O116*Traffic!O1570*12/10^7*$C292</f>
        <v>0</v>
      </c>
      <c r="P292" s="9">
        <f>P116*Traffic!P1570*12/10^7*$C292</f>
        <v>0</v>
      </c>
      <c r="Q292" s="9">
        <f>Q116*Traffic!Q1570*12/10^7*$C292</f>
        <v>0</v>
      </c>
      <c r="R292" s="9">
        <f>R116*Traffic!R1570*12/10^7*$C292</f>
        <v>0</v>
      </c>
      <c r="S292" s="9">
        <f>S116*Traffic!S1570*12/10^7*$C292</f>
        <v>0</v>
      </c>
      <c r="T292" s="9"/>
      <c r="U292" s="9">
        <f>U116*Traffic!U1570*365/10^7*$C292</f>
        <v>2.7872193510000011E-2</v>
      </c>
      <c r="V292" s="9">
        <f>V116*Traffic!V1570*365/10^7*$C292</f>
        <v>1.2297024652500003E-3</v>
      </c>
      <c r="W292" s="9">
        <f>W116*Traffic!W1570*365/10^7*$C292</f>
        <v>3.1731681975000017E-3</v>
      </c>
      <c r="X292" s="9">
        <f>X116*Traffic!X1570*365/10^7*$C292</f>
        <v>1.44683275275E-2</v>
      </c>
      <c r="Y292" s="9">
        <f>Y116*Traffic!Y1570*365/10^7*$C292</f>
        <v>1.0348422373799982E-2</v>
      </c>
      <c r="Z292" s="9">
        <f>Z116*Traffic!Z1570*365/10^7*$C292</f>
        <v>3.5060142357100019E-2</v>
      </c>
      <c r="AA292" s="9">
        <f>AA116*Traffic!AA1570*365/10^7*$C292</f>
        <v>1.660818359025E-2</v>
      </c>
      <c r="AB292" s="9"/>
      <c r="AC292" s="9">
        <f>AC116*Traffic!AC1570*12/10^7*$C292</f>
        <v>8.5026676823999996E-3</v>
      </c>
      <c r="AD292" s="9">
        <f>AD116*Traffic!AD1570*12/10^7*$C292</f>
        <v>1.6036147799999988E-4</v>
      </c>
      <c r="AE292" s="9">
        <f>AE116*Traffic!AE1570*12/10^7*$C292</f>
        <v>4.3888241999999955E-4</v>
      </c>
      <c r="AF292" s="9">
        <f>AF116*Traffic!AF1570*12/10^7*$C292</f>
        <v>4.7057456654999996E-3</v>
      </c>
      <c r="AG292" s="9">
        <f>AG116*Traffic!AG1570*12/10^7*$C292</f>
        <v>6.6958040062799935E-3</v>
      </c>
      <c r="AH292" s="9">
        <f>AH116*Traffic!AH1570*12/10^7*$C292</f>
        <v>0</v>
      </c>
      <c r="AI292" s="9">
        <f>AI116*Traffic!AI1570*12/10^7*$C292</f>
        <v>1.1885874362460001E-2</v>
      </c>
      <c r="AJ292" s="9"/>
    </row>
    <row r="293" spans="2:36" hidden="1" x14ac:dyDescent="0.3">
      <c r="B293" s="85">
        <f t="shared" si="8"/>
        <v>41729</v>
      </c>
      <c r="C293" s="3">
        <f>IF(B293&lt;Inputs!$E$13,0,1)</f>
        <v>1</v>
      </c>
      <c r="D293" s="1"/>
      <c r="E293" s="9">
        <f>E117*Traffic!E1571*365/10^7*$C293</f>
        <v>2.2654262279999997E-2</v>
      </c>
      <c r="F293" s="9">
        <f>F117*Traffic!F1571*365/10^7*$C293</f>
        <v>3.6675431775000061E-3</v>
      </c>
      <c r="G293" s="9">
        <f>G117*Traffic!G1571*365/10^7*$C293</f>
        <v>9.5930623124999958E-3</v>
      </c>
      <c r="H293" s="9">
        <f>H117*Traffic!H1571*365/10^7*$C293</f>
        <v>0.11785675338375</v>
      </c>
      <c r="I293" s="9">
        <f>I117*Traffic!I1571*365/10^7*$C293</f>
        <v>9.036800667262497E-2</v>
      </c>
      <c r="J293" s="9">
        <f>J117*Traffic!J1571*365/10^7*$C293</f>
        <v>0.35318036681179982</v>
      </c>
      <c r="K293" s="9">
        <f>K117*Traffic!K1571*365/10^7*$C293</f>
        <v>0.16959129049169996</v>
      </c>
      <c r="L293" s="9"/>
      <c r="M293" s="9">
        <f>M117*Traffic!M1571*12/10^7*$C293</f>
        <v>2.1917363328000008E-3</v>
      </c>
      <c r="N293" s="9">
        <f>N117*Traffic!N1571*12/10^7*$C293</f>
        <v>0</v>
      </c>
      <c r="O293" s="9">
        <f>O117*Traffic!O1571*12/10^7*$C293</f>
        <v>0</v>
      </c>
      <c r="P293" s="9">
        <f>P117*Traffic!P1571*12/10^7*$C293</f>
        <v>0</v>
      </c>
      <c r="Q293" s="9">
        <f>Q117*Traffic!Q1571*12/10^7*$C293</f>
        <v>0</v>
      </c>
      <c r="R293" s="9">
        <f>R117*Traffic!R1571*12/10^7*$C293</f>
        <v>0</v>
      </c>
      <c r="S293" s="9">
        <f>S117*Traffic!S1571*12/10^7*$C293</f>
        <v>0</v>
      </c>
      <c r="T293" s="9"/>
      <c r="U293" s="9">
        <f>U117*Traffic!U1571*365/10^7*$C293</f>
        <v>3.4266771225000013E-2</v>
      </c>
      <c r="V293" s="9">
        <f>V117*Traffic!V1571*365/10^7*$C293</f>
        <v>1.4491231095000007E-3</v>
      </c>
      <c r="W293" s="9">
        <f>W117*Traffic!W1571*365/10^7*$C293</f>
        <v>3.7806344124999966E-3</v>
      </c>
      <c r="X293" s="9">
        <f>X117*Traffic!X1571*365/10^7*$C293</f>
        <v>1.6977198645000007E-2</v>
      </c>
      <c r="Y293" s="9">
        <f>Y117*Traffic!Y1571*365/10^7*$C293</f>
        <v>1.2421510680149996E-2</v>
      </c>
      <c r="Z293" s="9">
        <f>Z117*Traffic!Z1571*365/10^7*$C293</f>
        <v>4.2403915633625014E-2</v>
      </c>
      <c r="AA293" s="9">
        <f>AA117*Traffic!AA1571*365/10^7*$C293</f>
        <v>2.0084956880625005E-2</v>
      </c>
      <c r="AB293" s="9"/>
      <c r="AC293" s="9">
        <f>AC117*Traffic!AC1571*12/10^7*$C293</f>
        <v>1.0214498087999993E-2</v>
      </c>
      <c r="AD293" s="9">
        <f>AD117*Traffic!AD1571*12/10^7*$C293</f>
        <v>1.8941239799999992E-4</v>
      </c>
      <c r="AE293" s="9">
        <f>AE117*Traffic!AE1571*12/10^7*$C293</f>
        <v>5.2451865000000019E-4</v>
      </c>
      <c r="AF293" s="9">
        <f>AF117*Traffic!AF1571*12/10^7*$C293</f>
        <v>5.5244607795000029E-3</v>
      </c>
      <c r="AG293" s="9">
        <f>AG117*Traffic!AG1571*12/10^7*$C293</f>
        <v>8.0400176719199953E-3</v>
      </c>
      <c r="AH293" s="9">
        <f>AH117*Traffic!AH1571*12/10^7*$C293</f>
        <v>0</v>
      </c>
      <c r="AI293" s="9">
        <f>AI117*Traffic!AI1571*12/10^7*$C293</f>
        <v>1.4371359210179997E-2</v>
      </c>
      <c r="AJ293" s="9"/>
    </row>
    <row r="294" spans="2:36" hidden="1" x14ac:dyDescent="0.3">
      <c r="B294" s="85">
        <f t="shared" si="8"/>
        <v>42094</v>
      </c>
      <c r="C294" s="3">
        <f>IF(B294&lt;Inputs!$E$13,0,1)</f>
        <v>1</v>
      </c>
      <c r="D294" s="1"/>
      <c r="E294" s="9">
        <f>E118*Traffic!E1572*365/10^7*$C294</f>
        <v>2.4243882540000001E-2</v>
      </c>
      <c r="F294" s="9">
        <f>F118*Traffic!F1572*365/10^7*$C294</f>
        <v>3.8379607650000018E-3</v>
      </c>
      <c r="G294" s="9">
        <f>G118*Traffic!G1572*365/10^7*$C294</f>
        <v>1.0086370762499984E-2</v>
      </c>
      <c r="H294" s="9">
        <f>H118*Traffic!H1572*365/10^7*$C294</f>
        <v>0.12725385778125006</v>
      </c>
      <c r="I294" s="9">
        <f>I118*Traffic!I1572*365/10^7*$C294</f>
        <v>9.979579491374993E-2</v>
      </c>
      <c r="J294" s="9">
        <f>J118*Traffic!J1572*365/10^7*$C294</f>
        <v>0.39614605184120011</v>
      </c>
      <c r="K294" s="9">
        <f>K118*Traffic!K1572*365/10^7*$C294</f>
        <v>0.18925214656320005</v>
      </c>
      <c r="L294" s="9"/>
      <c r="M294" s="9">
        <f>M118*Traffic!M1572*12/10^7*$C294</f>
        <v>2.5131371039999991E-3</v>
      </c>
      <c r="N294" s="9">
        <f>N118*Traffic!N1572*12/10^7*$C294</f>
        <v>0</v>
      </c>
      <c r="O294" s="9">
        <f>O118*Traffic!O1572*12/10^7*$C294</f>
        <v>0</v>
      </c>
      <c r="P294" s="9">
        <f>P118*Traffic!P1572*12/10^7*$C294</f>
        <v>0</v>
      </c>
      <c r="Q294" s="9">
        <f>Q118*Traffic!Q1572*12/10^7*$C294</f>
        <v>0</v>
      </c>
      <c r="R294" s="9">
        <f>R118*Traffic!R1572*12/10^7*$C294</f>
        <v>0</v>
      </c>
      <c r="S294" s="9">
        <f>S118*Traffic!S1572*12/10^7*$C294</f>
        <v>0</v>
      </c>
      <c r="T294" s="9"/>
      <c r="U294" s="9">
        <f>U118*Traffic!U1572*365/10^7*$C294</f>
        <v>3.6673140487499992E-2</v>
      </c>
      <c r="V294" s="9">
        <f>V118*Traffic!V1572*365/10^7*$C294</f>
        <v>1.5851766405000005E-3</v>
      </c>
      <c r="W294" s="9">
        <f>W118*Traffic!W1572*365/10^7*$C294</f>
        <v>4.156034996249996E-3</v>
      </c>
      <c r="X294" s="9">
        <f>X118*Traffic!X1572*365/10^7*$C294</f>
        <v>1.8546580293749997E-2</v>
      </c>
      <c r="Y294" s="9">
        <f>Y118*Traffic!Y1572*365/10^7*$C294</f>
        <v>1.3863210979924989E-2</v>
      </c>
      <c r="Z294" s="9">
        <f>Z118*Traffic!Z1572*365/10^7*$C294</f>
        <v>4.7596340559600006E-2</v>
      </c>
      <c r="AA294" s="9">
        <f>AA118*Traffic!AA1572*365/10^7*$C294</f>
        <v>2.243883373199999E-2</v>
      </c>
      <c r="AB294" s="9"/>
      <c r="AC294" s="9">
        <f>AC118*Traffic!AC1572*12/10^7*$C294</f>
        <v>1.1460021638399993E-2</v>
      </c>
      <c r="AD294" s="9">
        <f>AD118*Traffic!AD1572*12/10^7*$C294</f>
        <v>2.0887130159999998E-4</v>
      </c>
      <c r="AE294" s="9">
        <f>AE118*Traffic!AE1572*12/10^7*$C294</f>
        <v>5.7847699799999988E-4</v>
      </c>
      <c r="AF294" s="9">
        <f>AF118*Traffic!AF1572*12/10^7*$C294</f>
        <v>6.0511117837500003E-3</v>
      </c>
      <c r="AG294" s="9">
        <f>AG118*Traffic!AG1572*12/10^7*$C294</f>
        <v>8.9972483026799898E-3</v>
      </c>
      <c r="AH294" s="9">
        <f>AH118*Traffic!AH1572*12/10^7*$C294</f>
        <v>0</v>
      </c>
      <c r="AI294" s="9">
        <f>AI118*Traffic!AI1572*12/10^7*$C294</f>
        <v>1.6098941678400001E-2</v>
      </c>
      <c r="AJ294" s="9"/>
    </row>
    <row r="295" spans="2:36" hidden="1" x14ac:dyDescent="0.3">
      <c r="B295" s="85">
        <f t="shared" si="8"/>
        <v>42460</v>
      </c>
      <c r="C295" s="3">
        <f>IF(B295&lt;Inputs!$E$13,0,1)</f>
        <v>1</v>
      </c>
      <c r="D295" s="1"/>
      <c r="E295" s="9">
        <f>E119*Traffic!E1573*365/10^7*$C295</f>
        <v>2.8586846573999989E-2</v>
      </c>
      <c r="F295" s="9">
        <f>F119*Traffic!F1573*365/10^7*$C295</f>
        <v>4.2716668320000005E-3</v>
      </c>
      <c r="G295" s="9">
        <f>G119*Traffic!G1573*365/10^7*$C295</f>
        <v>1.1320031159999995E-2</v>
      </c>
      <c r="H295" s="9">
        <f>H119*Traffic!H1573*365/10^7*$C295</f>
        <v>0.14188920210000003</v>
      </c>
      <c r="I295" s="9">
        <f>I119*Traffic!I1573*365/10^7*$C295</f>
        <v>0.11378059531599986</v>
      </c>
      <c r="J295" s="9">
        <f>J119*Traffic!J1573*365/10^7*$C295</f>
        <v>0.44274521701440001</v>
      </c>
      <c r="K295" s="9">
        <f>K119*Traffic!K1573*365/10^7*$C295</f>
        <v>0.21293497300320002</v>
      </c>
      <c r="L295" s="9"/>
      <c r="M295" s="9">
        <f>M119*Traffic!M1573*12/10^7*$C295</f>
        <v>2.8735024896000003E-3</v>
      </c>
      <c r="N295" s="9">
        <f>N119*Traffic!N1573*12/10^7*$C295</f>
        <v>0</v>
      </c>
      <c r="O295" s="9">
        <f>O119*Traffic!O1573*12/10^7*$C295</f>
        <v>0</v>
      </c>
      <c r="P295" s="9">
        <f>P119*Traffic!P1573*12/10^7*$C295</f>
        <v>0</v>
      </c>
      <c r="Q295" s="9">
        <f>Q119*Traffic!Q1573*12/10^7*$C295</f>
        <v>0</v>
      </c>
      <c r="R295" s="9">
        <f>R119*Traffic!R1573*12/10^7*$C295</f>
        <v>0</v>
      </c>
      <c r="S295" s="9">
        <f>S119*Traffic!S1573*12/10^7*$C295</f>
        <v>0</v>
      </c>
      <c r="T295" s="9"/>
      <c r="U295" s="9">
        <f>U119*Traffic!U1573*365/10^7*$C295</f>
        <v>4.1931421920000017E-2</v>
      </c>
      <c r="V295" s="9">
        <f>V119*Traffic!V1573*365/10^7*$C295</f>
        <v>1.7260730280000026E-3</v>
      </c>
      <c r="W295" s="9">
        <f>W119*Traffic!W1573*365/10^7*$C295</f>
        <v>4.5631518900000013E-3</v>
      </c>
      <c r="X295" s="9">
        <f>X119*Traffic!X1573*365/10^7*$C295</f>
        <v>2.0232216450000007E-2</v>
      </c>
      <c r="Y295" s="9">
        <f>Y119*Traffic!Y1573*365/10^7*$C295</f>
        <v>1.5462208591799996E-2</v>
      </c>
      <c r="Z295" s="9">
        <f>Z119*Traffic!Z1573*365/10^7*$C295</f>
        <v>5.3972959836600012E-2</v>
      </c>
      <c r="AA295" s="9">
        <f>AA119*Traffic!AA1573*365/10^7*$C295</f>
        <v>2.5607204405999999E-2</v>
      </c>
      <c r="AB295" s="9"/>
      <c r="AC295" s="9">
        <f>AC119*Traffic!AC1573*12/10^7*$C295</f>
        <v>1.2890165270400003E-2</v>
      </c>
      <c r="AD295" s="9">
        <f>AD119*Traffic!AD1573*12/10^7*$C295</f>
        <v>2.2807949040000027E-4</v>
      </c>
      <c r="AE295" s="9">
        <f>AE119*Traffic!AE1573*12/10^7*$C295</f>
        <v>6.3737560199999936E-4</v>
      </c>
      <c r="AF295" s="9">
        <f>AF119*Traffic!AF1573*12/10^7*$C295</f>
        <v>6.6378299175000009E-3</v>
      </c>
      <c r="AG295" s="9">
        <f>AG119*Traffic!AG1573*12/10^7*$C295</f>
        <v>1.0090764137759995E-2</v>
      </c>
      <c r="AH295" s="9">
        <f>AH119*Traffic!AH1573*12/10^7*$C295</f>
        <v>0</v>
      </c>
      <c r="AI295" s="9">
        <f>AI119*Traffic!AI1573*12/10^7*$C295</f>
        <v>1.8200468119679996E-2</v>
      </c>
      <c r="AJ295" s="9"/>
    </row>
    <row r="296" spans="2:36" hidden="1" x14ac:dyDescent="0.3">
      <c r="B296" s="85">
        <f t="shared" si="8"/>
        <v>42825</v>
      </c>
      <c r="C296" s="3">
        <f>IF(B296&lt;Inputs!$E$13,0,1)</f>
        <v>1</v>
      </c>
      <c r="D296" s="1"/>
      <c r="E296" s="9">
        <f>E120*Traffic!E1574*365/10^7*$C296</f>
        <v>3.0753265091999993E-2</v>
      </c>
      <c r="F296" s="9">
        <f>F120*Traffic!F1574*365/10^7*$C296</f>
        <v>4.7694869010000002E-3</v>
      </c>
      <c r="G296" s="9">
        <f>G120*Traffic!G1574*365/10^7*$C296</f>
        <v>1.273553601749999E-2</v>
      </c>
      <c r="H296" s="9">
        <f>H120*Traffic!H1574*365/10^7*$C296</f>
        <v>0.15304626030375007</v>
      </c>
      <c r="I296" s="9">
        <f>I120*Traffic!I1574*365/10^7*$C296</f>
        <v>0.12575347432725009</v>
      </c>
      <c r="J296" s="9">
        <f>J120*Traffic!J1574*365/10^7*$C296</f>
        <v>0.49698264630625061</v>
      </c>
      <c r="K296" s="9">
        <f>K120*Traffic!K1574*365/10^7*$C296</f>
        <v>0.23953430450249993</v>
      </c>
      <c r="L296" s="9"/>
      <c r="M296" s="9">
        <f>M120*Traffic!M1574*12/10^7*$C296</f>
        <v>3.0912231167999991E-3</v>
      </c>
      <c r="N296" s="9">
        <f>N120*Traffic!N1574*12/10^7*$C296</f>
        <v>0</v>
      </c>
      <c r="O296" s="9">
        <f>O120*Traffic!O1574*12/10^7*$C296</f>
        <v>0</v>
      </c>
      <c r="P296" s="9">
        <f>P120*Traffic!P1574*12/10^7*$C296</f>
        <v>0</v>
      </c>
      <c r="Q296" s="9">
        <f>Q120*Traffic!Q1574*12/10^7*$C296</f>
        <v>0</v>
      </c>
      <c r="R296" s="9">
        <f>R120*Traffic!R1574*12/10^7*$C296</f>
        <v>0</v>
      </c>
      <c r="S296" s="9">
        <f>S120*Traffic!S1574*12/10^7*$C296</f>
        <v>0</v>
      </c>
      <c r="T296" s="9"/>
      <c r="U296" s="9">
        <f>U120*Traffic!U1574*365/10^7*$C296</f>
        <v>4.7927212132500022E-2</v>
      </c>
      <c r="V296" s="9">
        <f>V120*Traffic!V1574*365/10^7*$C296</f>
        <v>1.8893923875000029E-3</v>
      </c>
      <c r="W296" s="9">
        <f>W120*Traffic!W1574*365/10^7*$C296</f>
        <v>5.0329370937499942E-3</v>
      </c>
      <c r="X296" s="9">
        <f>X120*Traffic!X1574*365/10^7*$C296</f>
        <v>2.2048468312499996E-2</v>
      </c>
      <c r="Y296" s="9">
        <f>Y120*Traffic!Y1574*365/10^7*$C296</f>
        <v>1.7262091638750005E-2</v>
      </c>
      <c r="Z296" s="9">
        <f>Z120*Traffic!Z1574*365/10^7*$C296</f>
        <v>6.0588442818749984E-2</v>
      </c>
      <c r="AA296" s="9">
        <f>AA120*Traffic!AA1574*365/10^7*$C296</f>
        <v>2.878666441875E-2</v>
      </c>
      <c r="AB296" s="9"/>
      <c r="AC296" s="9">
        <f>AC120*Traffic!AC1574*12/10^7*$C296</f>
        <v>1.4561874737999999E-2</v>
      </c>
      <c r="AD296" s="9">
        <f>AD120*Traffic!AD1574*12/10^7*$C296</f>
        <v>2.5133453280000028E-4</v>
      </c>
      <c r="AE296" s="9">
        <f>AE120*Traffic!AE1574*12/10^7*$C296</f>
        <v>7.0775072399999932E-4</v>
      </c>
      <c r="AF296" s="9">
        <f>AF120*Traffic!AF1574*12/10^7*$C296</f>
        <v>7.2778067459999991E-3</v>
      </c>
      <c r="AG296" s="9">
        <f>AG120*Traffic!AG1574*12/10^7*$C296</f>
        <v>1.1334275757119993E-2</v>
      </c>
      <c r="AH296" s="9">
        <f>AH120*Traffic!AH1574*12/10^7*$C296</f>
        <v>0</v>
      </c>
      <c r="AI296" s="9">
        <f>AI120*Traffic!AI1574*12/10^7*$C296</f>
        <v>2.0585818181879999E-2</v>
      </c>
      <c r="AJ296" s="9"/>
    </row>
    <row r="297" spans="2:36" hidden="1" x14ac:dyDescent="0.3">
      <c r="B297" s="85">
        <f t="shared" si="8"/>
        <v>43190</v>
      </c>
      <c r="C297" s="3">
        <f>IF(B297&lt;Inputs!$E$13,0,1)</f>
        <v>1</v>
      </c>
      <c r="D297" s="1"/>
      <c r="E297" s="9">
        <f>E121*Traffic!E1575*365/10^7*$C297</f>
        <v>3.6087433199999998E-2</v>
      </c>
      <c r="F297" s="9">
        <f>F121*Traffic!F1575*365/10^7*$C297</f>
        <v>5.294464722000001E-3</v>
      </c>
      <c r="G297" s="9">
        <f>G121*Traffic!G1575*365/10^7*$C297</f>
        <v>1.4254045334999984E-2</v>
      </c>
      <c r="H297" s="9">
        <f>H121*Traffic!H1575*365/10^7*$C297</f>
        <v>0.16995882356250003</v>
      </c>
      <c r="I297" s="9">
        <f>I121*Traffic!I1575*365/10^7*$C297</f>
        <v>0.1429902463631248</v>
      </c>
      <c r="J297" s="9">
        <f>J121*Traffic!J1575*365/10^7*$C297</f>
        <v>0.56576298767455002</v>
      </c>
      <c r="K297" s="9">
        <f>K121*Traffic!K1575*365/10^7*$C297</f>
        <v>0.27224552143215008</v>
      </c>
      <c r="L297" s="9"/>
      <c r="M297" s="9">
        <f>M121*Traffic!M1575*12/10^7*$C297</f>
        <v>3.5329780799999988E-3</v>
      </c>
      <c r="N297" s="9">
        <f>N121*Traffic!N1575*12/10^7*$C297</f>
        <v>0</v>
      </c>
      <c r="O297" s="9">
        <f>O121*Traffic!O1575*12/10^7*$C297</f>
        <v>0</v>
      </c>
      <c r="P297" s="9">
        <f>P121*Traffic!P1575*12/10^7*$C297</f>
        <v>0</v>
      </c>
      <c r="Q297" s="9">
        <f>Q121*Traffic!Q1575*12/10^7*$C297</f>
        <v>0</v>
      </c>
      <c r="R297" s="9">
        <f>R121*Traffic!R1575*12/10^7*$C297</f>
        <v>0</v>
      </c>
      <c r="S297" s="9">
        <f>S121*Traffic!S1575*12/10^7*$C297</f>
        <v>0</v>
      </c>
      <c r="T297" s="9"/>
      <c r="U297" s="9">
        <f>U121*Traffic!U1575*365/10^7*$C297</f>
        <v>5.4587337749999985E-2</v>
      </c>
      <c r="V297" s="9">
        <f>V121*Traffic!V1575*365/10^7*$C297</f>
        <v>2.0600237190000034E-3</v>
      </c>
      <c r="W297" s="9">
        <f>W121*Traffic!W1575*365/10^7*$C297</f>
        <v>5.5326866074999941E-3</v>
      </c>
      <c r="X297" s="9">
        <f>X121*Traffic!X1575*365/10^7*$C297</f>
        <v>2.4454788300000002E-2</v>
      </c>
      <c r="Y297" s="9">
        <f>Y121*Traffic!Y1575*365/10^7*$C297</f>
        <v>1.9615936252412484E-2</v>
      </c>
      <c r="Z297" s="9">
        <f>Z121*Traffic!Z1575*365/10^7*$C297</f>
        <v>6.8533849801899999E-2</v>
      </c>
      <c r="AA297" s="9">
        <f>AA121*Traffic!AA1575*365/10^7*$C297</f>
        <v>3.2538665438999997E-2</v>
      </c>
      <c r="AB297" s="9"/>
      <c r="AC297" s="9">
        <f>AC121*Traffic!AC1575*12/10^7*$C297</f>
        <v>1.6412458139999992E-2</v>
      </c>
      <c r="AD297" s="9">
        <f>AD121*Traffic!AD1575*12/10^7*$C297</f>
        <v>2.7676733040000025E-4</v>
      </c>
      <c r="AE297" s="9">
        <f>AE121*Traffic!AE1575*12/10^7*$C297</f>
        <v>7.8601312199999898E-4</v>
      </c>
      <c r="AF297" s="9">
        <f>AF121*Traffic!AF1575*12/10^7*$C297</f>
        <v>7.986836520000002E-3</v>
      </c>
      <c r="AG297" s="9">
        <f>AG121*Traffic!AG1575*12/10^7*$C297</f>
        <v>1.2742728331319996E-2</v>
      </c>
      <c r="AH297" s="9">
        <f>AH121*Traffic!AH1575*12/10^7*$C297</f>
        <v>0</v>
      </c>
      <c r="AI297" s="9">
        <f>AI121*Traffic!AI1575*12/10^7*$C297</f>
        <v>2.3175127760399997E-2</v>
      </c>
      <c r="AJ297" s="9"/>
    </row>
    <row r="298" spans="2:36" hidden="1" x14ac:dyDescent="0.3">
      <c r="B298" s="85">
        <f t="shared" si="8"/>
        <v>43555</v>
      </c>
      <c r="C298" s="3">
        <f>IF(B298&lt;Inputs!$E$13,0,1)</f>
        <v>1</v>
      </c>
      <c r="D298" s="1"/>
      <c r="E298" s="9">
        <f>E122*Traffic!E1576*365/10^7*$C298</f>
        <v>3.8816881883999982E-2</v>
      </c>
      <c r="F298" s="9">
        <f>F122*Traffic!F1576*365/10^7*$C298</f>
        <v>5.5388844899999998E-3</v>
      </c>
      <c r="G298" s="9">
        <f>G122*Traffic!G1576*365/10^7*$C298</f>
        <v>1.5087546742500001E-2</v>
      </c>
      <c r="H298" s="9">
        <f>H122*Traffic!H1576*365/10^7*$C298</f>
        <v>0.18811388989125</v>
      </c>
      <c r="I298" s="9">
        <f>I122*Traffic!I1576*365/10^7*$C298</f>
        <v>0.16199517228612487</v>
      </c>
      <c r="J298" s="9">
        <f>J122*Traffic!J1576*365/10^7*$C298</f>
        <v>0.63236301442187515</v>
      </c>
      <c r="K298" s="9">
        <f>K122*Traffic!K1576*365/10^7*$C298</f>
        <v>0.30447165446775004</v>
      </c>
      <c r="L298" s="9"/>
      <c r="M298" s="9">
        <f>M122*Traffic!M1576*12/10^7*$C298</f>
        <v>4.0236495984000004E-3</v>
      </c>
      <c r="N298" s="9">
        <f>N122*Traffic!N1576*12/10^7*$C298</f>
        <v>0</v>
      </c>
      <c r="O298" s="9">
        <f>O122*Traffic!O1576*12/10^7*$C298</f>
        <v>0</v>
      </c>
      <c r="P298" s="9">
        <f>P122*Traffic!P1576*12/10^7*$C298</f>
        <v>0</v>
      </c>
      <c r="Q298" s="9">
        <f>Q122*Traffic!Q1576*12/10^7*$C298</f>
        <v>0</v>
      </c>
      <c r="R298" s="9">
        <f>R122*Traffic!R1576*12/10^7*$C298</f>
        <v>0</v>
      </c>
      <c r="S298" s="9">
        <f>S122*Traffic!S1576*12/10^7*$C298</f>
        <v>0</v>
      </c>
      <c r="T298" s="9"/>
      <c r="U298" s="9">
        <f>U122*Traffic!U1576*365/10^7*$C298</f>
        <v>5.8713783930000013E-2</v>
      </c>
      <c r="V298" s="9">
        <f>V122*Traffic!V1576*365/10^7*$C298</f>
        <v>2.320854690000004E-3</v>
      </c>
      <c r="W298" s="9">
        <f>W122*Traffic!W1576*365/10^7*$C298</f>
        <v>6.306553767499997E-3</v>
      </c>
      <c r="X298" s="9">
        <f>X122*Traffic!X1576*365/10^7*$C298</f>
        <v>2.6569658981250001E-2</v>
      </c>
      <c r="Y298" s="9">
        <f>Y122*Traffic!Y1576*365/10^7*$C298</f>
        <v>2.181500177931248E-2</v>
      </c>
      <c r="Z298" s="9">
        <f>Z122*Traffic!Z1576*365/10^7*$C298</f>
        <v>7.7556279259375055E-2</v>
      </c>
      <c r="AA298" s="9">
        <f>AA122*Traffic!AA1576*365/10^7*$C298</f>
        <v>3.6830060174250001E-2</v>
      </c>
      <c r="AB298" s="9"/>
      <c r="AC298" s="9">
        <f>AC122*Traffic!AC1576*12/10^7*$C298</f>
        <v>1.8507572582399993E-2</v>
      </c>
      <c r="AD298" s="9">
        <f>AD122*Traffic!AD1576*12/10^7*$C298</f>
        <v>3.0342556800000029E-4</v>
      </c>
      <c r="AE298" s="9">
        <f>AE122*Traffic!AE1576*12/10^7*$C298</f>
        <v>8.7183597599999995E-4</v>
      </c>
      <c r="AF298" s="9">
        <f>AF122*Traffic!AF1576*12/10^7*$C298</f>
        <v>8.7669948240000004E-3</v>
      </c>
      <c r="AG298" s="9">
        <f>AG122*Traffic!AG1576*12/10^7*$C298</f>
        <v>1.4317210707839992E-2</v>
      </c>
      <c r="AH298" s="9">
        <f>AH122*Traffic!AH1576*12/10^7*$C298</f>
        <v>0</v>
      </c>
      <c r="AI298" s="9">
        <f>AI122*Traffic!AI1576*12/10^7*$C298</f>
        <v>2.6184713966460001E-2</v>
      </c>
      <c r="AJ298" s="9"/>
    </row>
    <row r="299" spans="2:36" hidden="1" x14ac:dyDescent="0.3">
      <c r="B299" s="85">
        <f t="shared" si="8"/>
        <v>43921</v>
      </c>
      <c r="C299" s="3">
        <f>IF(B299&lt;Inputs!$E$13,0,1)</f>
        <v>1</v>
      </c>
      <c r="D299" s="1"/>
      <c r="E299" s="9">
        <f>E123*Traffic!E1577*365/10^7*$C299</f>
        <v>4.5228831335999975E-2</v>
      </c>
      <c r="F299" s="9">
        <f>F123*Traffic!F1577*365/10^7*$C299</f>
        <v>6.1045989389999994E-3</v>
      </c>
      <c r="G299" s="9">
        <f>G123*Traffic!G1577*365/10^7*$C299</f>
        <v>1.6836935167499994E-2</v>
      </c>
      <c r="H299" s="9">
        <f>H123*Traffic!H1577*365/10^7*$C299</f>
        <v>0.20753224471687506</v>
      </c>
      <c r="I299" s="9">
        <f>I123*Traffic!I1577*365/10^7*$C299</f>
        <v>0.18301890780712488</v>
      </c>
      <c r="J299" s="9">
        <f>J123*Traffic!J1577*365/10^7*$C299</f>
        <v>0.71833046554279956</v>
      </c>
      <c r="K299" s="9">
        <f>K123*Traffic!K1577*365/10^7*$C299</f>
        <v>0.34611855087599991</v>
      </c>
      <c r="L299" s="9"/>
      <c r="M299" s="9">
        <f>M123*Traffic!M1577*12/10^7*$C299</f>
        <v>4.5681328511999967E-3</v>
      </c>
      <c r="N299" s="9">
        <f>N123*Traffic!N1577*12/10^7*$C299</f>
        <v>0</v>
      </c>
      <c r="O299" s="9">
        <f>O123*Traffic!O1577*12/10^7*$C299</f>
        <v>0</v>
      </c>
      <c r="P299" s="9">
        <f>P123*Traffic!P1577*12/10^7*$C299</f>
        <v>0</v>
      </c>
      <c r="Q299" s="9">
        <f>Q123*Traffic!Q1577*12/10^7*$C299</f>
        <v>0</v>
      </c>
      <c r="R299" s="9">
        <f>R123*Traffic!R1577*12/10^7*$C299</f>
        <v>0</v>
      </c>
      <c r="S299" s="9">
        <f>S123*Traffic!S1577*12/10^7*$C299</f>
        <v>0</v>
      </c>
      <c r="T299" s="9"/>
      <c r="U299" s="9">
        <f>U123*Traffic!U1577*365/10^7*$C299</f>
        <v>6.6659594490000015E-2</v>
      </c>
      <c r="V299" s="9">
        <f>V123*Traffic!V1577*365/10^7*$C299</f>
        <v>2.5097659515000048E-3</v>
      </c>
      <c r="W299" s="9">
        <f>W123*Traffic!W1577*365/10^7*$C299</f>
        <v>6.9058577612499941E-3</v>
      </c>
      <c r="X299" s="9">
        <f>X123*Traffic!X1577*365/10^7*$C299</f>
        <v>2.9324639013750008E-2</v>
      </c>
      <c r="Y299" s="9">
        <f>Y123*Traffic!Y1577*365/10^7*$C299</f>
        <v>2.465758903972497E-2</v>
      </c>
      <c r="Z299" s="9">
        <f>Z123*Traffic!Z1577*365/10^7*$C299</f>
        <v>8.7572703412950037E-2</v>
      </c>
      <c r="AA299" s="9">
        <f>AA123*Traffic!AA1577*365/10^7*$C299</f>
        <v>4.1593246773749995E-2</v>
      </c>
      <c r="AB299" s="9"/>
      <c r="AC299" s="9">
        <f>AC123*Traffic!AC1577*12/10^7*$C299</f>
        <v>2.0880335260800017E-2</v>
      </c>
      <c r="AD299" s="9">
        <f>AD123*Traffic!AD1577*12/10^7*$C299</f>
        <v>3.3245763120000029E-4</v>
      </c>
      <c r="AE299" s="9">
        <f>AE123*Traffic!AE1577*12/10^7*$C299</f>
        <v>9.6574073399999867E-4</v>
      </c>
      <c r="AF299" s="9">
        <f>AF123*Traffic!AF1577*12/10^7*$C299</f>
        <v>9.6243548355000007E-3</v>
      </c>
      <c r="AG299" s="9">
        <f>AG123*Traffic!AG1577*12/10^7*$C299</f>
        <v>1.6096314456719989E-2</v>
      </c>
      <c r="AH299" s="9">
        <f>AH123*Traffic!AH1577*12/10^7*$C299</f>
        <v>0</v>
      </c>
      <c r="AI299" s="9">
        <f>AI123*Traffic!AI1577*12/10^7*$C299</f>
        <v>2.9574537539400002E-2</v>
      </c>
      <c r="AJ299" s="9"/>
    </row>
    <row r="300" spans="2:36" hidden="1" x14ac:dyDescent="0.3">
      <c r="B300" s="85">
        <f t="shared" si="8"/>
        <v>44286</v>
      </c>
      <c r="C300" s="3">
        <f>IF(B300&lt;Inputs!$E$13,0,1)</f>
        <v>1</v>
      </c>
      <c r="D300" s="1"/>
      <c r="E300" s="9">
        <f>E124*Traffic!E1578*365/10^7*$C300</f>
        <v>3.8211471714000002E-2</v>
      </c>
      <c r="F300" s="9">
        <f>F124*Traffic!F1578*365/10^7*$C300</f>
        <v>6.6378878100000005E-3</v>
      </c>
      <c r="G300" s="9">
        <f>G124*Traffic!G1578*365/10^7*$C300</f>
        <v>1.8756857249999988E-2</v>
      </c>
      <c r="H300" s="9">
        <f>H124*Traffic!H1578*365/10^7*$C300</f>
        <v>0.17444529314999999</v>
      </c>
      <c r="I300" s="9">
        <f>I124*Traffic!I1578*365/10^7*$C300</f>
        <v>0.15724053233499982</v>
      </c>
      <c r="J300" s="9">
        <f>J124*Traffic!J1578*365/10^7*$C300</f>
        <v>0.72026798150494953</v>
      </c>
      <c r="K300" s="9">
        <f>K124*Traffic!K1578*365/10^7*$C300</f>
        <v>0.32943332173342499</v>
      </c>
      <c r="L300" s="9"/>
      <c r="M300" s="9">
        <f>M124*Traffic!M1578*12/10^7*$C300</f>
        <v>4.0756919039999992E-3</v>
      </c>
      <c r="N300" s="9">
        <f>N124*Traffic!N1578*12/10^7*$C300</f>
        <v>0</v>
      </c>
      <c r="O300" s="9">
        <f>O124*Traffic!O1578*12/10^7*$C300</f>
        <v>0</v>
      </c>
      <c r="P300" s="9">
        <f>P124*Traffic!P1578*12/10^7*$C300</f>
        <v>0</v>
      </c>
      <c r="Q300" s="9">
        <f>Q124*Traffic!Q1578*12/10^7*$C300</f>
        <v>0</v>
      </c>
      <c r="R300" s="9">
        <f>R124*Traffic!R1578*12/10^7*$C300</f>
        <v>0</v>
      </c>
      <c r="S300" s="9">
        <f>S124*Traffic!S1578*12/10^7*$C300</f>
        <v>0</v>
      </c>
      <c r="T300" s="9"/>
      <c r="U300" s="9">
        <f>U124*Traffic!U1578*365/10^7*$C300</f>
        <v>5.963303205E-2</v>
      </c>
      <c r="V300" s="9">
        <f>V124*Traffic!V1578*365/10^7*$C300</f>
        <v>2.6877919275000045E-3</v>
      </c>
      <c r="W300" s="9">
        <f>W124*Traffic!W1578*365/10^7*$C300</f>
        <v>7.5719386874999999E-3</v>
      </c>
      <c r="X300" s="9">
        <f>X124*Traffic!X1578*365/10^7*$C300</f>
        <v>2.5278417461249997E-2</v>
      </c>
      <c r="Y300" s="9">
        <f>Y124*Traffic!Y1578*365/10^7*$C300</f>
        <v>2.1718196815112507E-2</v>
      </c>
      <c r="Z300" s="9">
        <f>Z124*Traffic!Z1578*365/10^7*$C300</f>
        <v>8.7658672392200029E-2</v>
      </c>
      <c r="AA300" s="9">
        <f>AA124*Traffic!AA1578*365/10^7*$C300</f>
        <v>3.9158160780374991E-2</v>
      </c>
      <c r="AB300" s="9"/>
      <c r="AC300" s="9">
        <f>AC124*Traffic!AC1578*12/10^7*$C300</f>
        <v>1.8705596165999996E-2</v>
      </c>
      <c r="AD300" s="9">
        <f>AD124*Traffic!AD1578*12/10^7*$C300</f>
        <v>3.4230939480000042E-4</v>
      </c>
      <c r="AE300" s="9">
        <f>AE124*Traffic!AE1578*12/10^7*$C300</f>
        <v>1.0372962300000002E-3</v>
      </c>
      <c r="AF300" s="9">
        <f>AF124*Traffic!AF1578*12/10^7*$C300</f>
        <v>8.269840233E-3</v>
      </c>
      <c r="AG300" s="9">
        <f>AG124*Traffic!AG1578*12/10^7*$C300</f>
        <v>1.4126882853839983E-2</v>
      </c>
      <c r="AH300" s="9">
        <f>AH124*Traffic!AH1578*12/10^7*$C300</f>
        <v>8.0678170932000075E-4</v>
      </c>
      <c r="AI300" s="9">
        <f>AI124*Traffic!AI1578*12/10^7*$C300</f>
        <v>2.7930694870259998E-2</v>
      </c>
      <c r="AJ300" s="9"/>
    </row>
    <row r="301" spans="2:36" x14ac:dyDescent="0.3">
      <c r="B301" s="85">
        <f t="shared" si="8"/>
        <v>44651</v>
      </c>
      <c r="C301" s="3">
        <f>IF(B301&lt;Inputs!$E$13,0,1)</f>
        <v>1</v>
      </c>
      <c r="D301" s="1"/>
      <c r="E301" s="9">
        <f>E125*Traffic!E1579*365/10^7*$C301</f>
        <v>8.9072141651999996E-3</v>
      </c>
      <c r="F301" s="9">
        <f>F125*Traffic!F1579*365/10^7*$C301</f>
        <v>6.0415129054800067E-3</v>
      </c>
      <c r="G301" s="9">
        <f>G125*Traffic!G1579*365/10^7*$C301</f>
        <v>1.7763082614224986E-2</v>
      </c>
      <c r="H301" s="9">
        <f>H125*Traffic!H1579*365/10^7*$C301</f>
        <v>3.4920516459318755E-2</v>
      </c>
      <c r="I301" s="9">
        <f>I125*Traffic!I1579*365/10^7*$C301</f>
        <v>3.3597355343207493E-2</v>
      </c>
      <c r="J301" s="9">
        <f>J125*Traffic!J1579*365/10^7*$C301</f>
        <v>0.44161015184268132</v>
      </c>
      <c r="K301" s="9">
        <f>K125*Traffic!K1579*365/10^7*$C301</f>
        <v>0.15389126202074629</v>
      </c>
      <c r="L301" s="9"/>
      <c r="M301" s="9">
        <f>M125*Traffic!M1579*12/10^7*$C301</f>
        <v>5.3941904639999991E-4</v>
      </c>
      <c r="N301" s="9">
        <f>N125*Traffic!N1579*12/10^7*$C301</f>
        <v>0</v>
      </c>
      <c r="O301" s="9">
        <f>O125*Traffic!O1579*12/10^7*$C301</f>
        <v>0</v>
      </c>
      <c r="P301" s="9">
        <f>P125*Traffic!P1579*12/10^7*$C301</f>
        <v>0</v>
      </c>
      <c r="Q301" s="9">
        <f>Q125*Traffic!Q1579*12/10^7*$C301</f>
        <v>0</v>
      </c>
      <c r="R301" s="9">
        <f>R125*Traffic!R1579*12/10^7*$C301</f>
        <v>0</v>
      </c>
      <c r="S301" s="9">
        <f>S125*Traffic!S1579*12/10^7*$C301</f>
        <v>0</v>
      </c>
      <c r="T301" s="9"/>
      <c r="U301" s="9">
        <f>U125*Traffic!U1579*365/10^7*$C301</f>
        <v>1.4743839327749992E-2</v>
      </c>
      <c r="V301" s="9">
        <f>V125*Traffic!V1579*365/10^7*$C301</f>
        <v>2.4622432099200009E-3</v>
      </c>
      <c r="W301" s="9">
        <f>W125*Traffic!W1579*365/10^7*$C301</f>
        <v>7.202348731743754E-3</v>
      </c>
      <c r="X301" s="9">
        <f>X125*Traffic!X1579*365/10^7*$C301</f>
        <v>5.0275793112187521E-3</v>
      </c>
      <c r="Y301" s="9">
        <f>Y125*Traffic!Y1579*365/10^7*$C301</f>
        <v>4.5058415099912506E-3</v>
      </c>
      <c r="Z301" s="9">
        <f>Z125*Traffic!Z1579*365/10^7*$C301</f>
        <v>5.4699255722247507E-2</v>
      </c>
      <c r="AA301" s="9">
        <f>AA125*Traffic!AA1579*365/10^7*$C301</f>
        <v>1.7521037571082497E-2</v>
      </c>
      <c r="AB301" s="9"/>
      <c r="AC301" s="9">
        <f>AC125*Traffic!AC1579*12/10^7*$C301</f>
        <v>5.4495097581599957E-3</v>
      </c>
      <c r="AD301" s="9">
        <f>AD125*Traffic!AD1579*12/10^7*$C301</f>
        <v>2.9137257864000015E-4</v>
      </c>
      <c r="AE301" s="9">
        <f>AE125*Traffic!AE1579*12/10^7*$C301</f>
        <v>9.8151873104999898E-4</v>
      </c>
      <c r="AF301" s="9">
        <f>AF125*Traffic!AF1579*12/10^7*$C301</f>
        <v>1.7686059823575008E-3</v>
      </c>
      <c r="AG301" s="9">
        <f>AG125*Traffic!AG1579*12/10^7*$C301</f>
        <v>3.1321692450047962E-3</v>
      </c>
      <c r="AH301" s="9">
        <f>AH125*Traffic!AH1579*12/10^7*$C301</f>
        <v>4.9770412212494994E-3</v>
      </c>
      <c r="AI301" s="9">
        <f>AI125*Traffic!AI1579*12/10^7*$C301</f>
        <v>1.39118898834279E-2</v>
      </c>
      <c r="AJ301" s="9"/>
    </row>
    <row r="302" spans="2:36" x14ac:dyDescent="0.3">
      <c r="B302" s="85">
        <f t="shared" si="8"/>
        <v>45016</v>
      </c>
      <c r="C302" s="3">
        <f>IF(B302&lt;Inputs!$E$13,0,1)</f>
        <v>1</v>
      </c>
      <c r="D302" s="1"/>
      <c r="E302" s="9">
        <f>E126*Traffic!E1580*365/10^7*$C302</f>
        <v>9.9389664726690016E-3</v>
      </c>
      <c r="F302" s="9">
        <f>F126*Traffic!F1580*365/10^7*$C302</f>
        <v>6.5684670866802044E-3</v>
      </c>
      <c r="G302" s="9">
        <f>G126*Traffic!G1580*365/10^7*$C302</f>
        <v>1.9312418153354615E-2</v>
      </c>
      <c r="H302" s="9">
        <f>H126*Traffic!H1580*365/10^7*$C302</f>
        <v>3.7912355301914447E-2</v>
      </c>
      <c r="I302" s="9">
        <f>I126*Traffic!I1580*365/10^7*$C302</f>
        <v>3.647583146315253E-2</v>
      </c>
      <c r="J302" s="9">
        <f>J126*Traffic!J1580*365/10^7*$C302</f>
        <v>0.47966891765603237</v>
      </c>
      <c r="K302" s="9">
        <f>K126*Traffic!K1580*365/10^7*$C302</f>
        <v>0.16715389078398871</v>
      </c>
      <c r="L302" s="9"/>
      <c r="M302" s="9">
        <f>M126*Traffic!M1580*12/10^7*$C302</f>
        <v>5.5560161779200025E-4</v>
      </c>
      <c r="N302" s="9">
        <f>N126*Traffic!N1580*12/10^7*$C302</f>
        <v>0</v>
      </c>
      <c r="O302" s="9">
        <f>O126*Traffic!O1580*12/10^7*$C302</f>
        <v>0</v>
      </c>
      <c r="P302" s="9">
        <f>P126*Traffic!P1580*12/10^7*$C302</f>
        <v>0</v>
      </c>
      <c r="Q302" s="9">
        <f>Q126*Traffic!Q1580*12/10^7*$C302</f>
        <v>0</v>
      </c>
      <c r="R302" s="9">
        <f>R126*Traffic!R1580*12/10^7*$C302</f>
        <v>0</v>
      </c>
      <c r="S302" s="9">
        <f>S126*Traffic!S1580*12/10^7*$C302</f>
        <v>0</v>
      </c>
      <c r="T302" s="9"/>
      <c r="U302" s="9">
        <f>U126*Traffic!U1580*365/10^7*$C302</f>
        <v>1.6029829758003756E-2</v>
      </c>
      <c r="V302" s="9">
        <f>V126*Traffic!V1580*365/10^7*$C302</f>
        <v>2.6300405249664056E-3</v>
      </c>
      <c r="W302" s="9">
        <f>W126*Traffic!W1580*365/10^7*$C302</f>
        <v>7.6931754601292472E-3</v>
      </c>
      <c r="X302" s="9">
        <f>X126*Traffic!X1580*365/10^7*$C302</f>
        <v>5.4608652373128765E-3</v>
      </c>
      <c r="Y302" s="9">
        <f>Y126*Traffic!Y1580*365/10^7*$C302</f>
        <v>4.8941631237614039E-3</v>
      </c>
      <c r="Z302" s="9">
        <f>Z126*Traffic!Z1580*365/10^7*$C302</f>
        <v>5.977561347890975E-2</v>
      </c>
      <c r="AA302" s="9">
        <f>AA126*Traffic!AA1580*365/10^7*$C302</f>
        <v>1.9147075326154912E-2</v>
      </c>
      <c r="AB302" s="9"/>
      <c r="AC302" s="9">
        <f>AC126*Traffic!AC1580*12/10^7*$C302</f>
        <v>5.251762696143596E-3</v>
      </c>
      <c r="AD302" s="9">
        <f>AD126*Traffic!AD1580*12/10^7*$C302</f>
        <v>2.8076757999264009E-4</v>
      </c>
      <c r="AE302" s="9">
        <f>AE126*Traffic!AE1580*12/10^7*$C302</f>
        <v>9.4579469392979917E-4</v>
      </c>
      <c r="AF302" s="9">
        <f>AF126*Traffic!AF1580*12/10^7*$C302</f>
        <v>1.8015438269907004E-3</v>
      </c>
      <c r="AG302" s="9">
        <f>AG126*Traffic!AG1580*12/10^7*$C302</f>
        <v>3.1905015728302061E-3</v>
      </c>
      <c r="AH302" s="9">
        <f>AH126*Traffic!AH1580*12/10^7*$C302</f>
        <v>4.8648325574023486E-3</v>
      </c>
      <c r="AI302" s="9">
        <f>AI126*Traffic!AI1580*12/10^7*$C302</f>
        <v>1.359824277744387E-2</v>
      </c>
      <c r="AJ302" s="9"/>
    </row>
    <row r="303" spans="2:36" x14ac:dyDescent="0.3">
      <c r="B303" s="85">
        <f t="shared" si="8"/>
        <v>45382</v>
      </c>
      <c r="C303" s="3">
        <f>IF(B303&lt;Inputs!$E$13,0,1)</f>
        <v>1</v>
      </c>
      <c r="D303" s="1"/>
      <c r="E303" s="9">
        <f>E127*Traffic!E1581*365/10^7*$C303</f>
        <v>1.0237135466849073E-2</v>
      </c>
      <c r="F303" s="9">
        <f>F127*Traffic!F1581*365/10^7*$C303</f>
        <v>6.7655210992806107E-3</v>
      </c>
      <c r="G303" s="9">
        <f>G127*Traffic!G1581*365/10^7*$C303</f>
        <v>1.9891790697955269E-2</v>
      </c>
      <c r="H303" s="9">
        <f>H127*Traffic!H1581*365/10^7*$C303</f>
        <v>4.0051000985612178E-2</v>
      </c>
      <c r="I303" s="9">
        <f>I127*Traffic!I1581*365/10^7*$C303</f>
        <v>3.853344246876627E-2</v>
      </c>
      <c r="J303" s="9">
        <f>J127*Traffic!J1581*365/10^7*$C303</f>
        <v>0.5025772435509841</v>
      </c>
      <c r="K303" s="9">
        <f>K127*Traffic!K1581*365/10^7*$C303</f>
        <v>0.17513693005074132</v>
      </c>
      <c r="L303" s="9"/>
      <c r="M303" s="9">
        <f>M127*Traffic!M1581*12/10^7*$C303</f>
        <v>6.294966329583356E-4</v>
      </c>
      <c r="N303" s="9">
        <f>N127*Traffic!N1581*12/10^7*$C303</f>
        <v>0</v>
      </c>
      <c r="O303" s="9">
        <f>O127*Traffic!O1581*12/10^7*$C303</f>
        <v>0</v>
      </c>
      <c r="P303" s="9">
        <f>P127*Traffic!P1581*12/10^7*$C303</f>
        <v>0</v>
      </c>
      <c r="Q303" s="9">
        <f>Q127*Traffic!Q1581*12/10^7*$C303</f>
        <v>0</v>
      </c>
      <c r="R303" s="9">
        <f>R127*Traffic!R1581*12/10^7*$C303</f>
        <v>0</v>
      </c>
      <c r="S303" s="9">
        <f>S127*Traffic!S1581*12/10^7*$C303</f>
        <v>0</v>
      </c>
      <c r="T303" s="9"/>
      <c r="U303" s="9">
        <f>U127*Traffic!U1581*365/10^7*$C303</f>
        <v>1.6510724650743876E-2</v>
      </c>
      <c r="V303" s="9">
        <f>V127*Traffic!V1581*365/10^7*$C303</f>
        <v>2.8056896600266558E-3</v>
      </c>
      <c r="W303" s="9">
        <f>W127*Traffic!W1581*365/10^7*$C303</f>
        <v>8.2069696783593077E-3</v>
      </c>
      <c r="X303" s="9">
        <f>X127*Traffic!X1581*365/10^7*$C303</f>
        <v>5.7216686288190264E-3</v>
      </c>
      <c r="Y303" s="9">
        <f>Y127*Traffic!Y1581*365/10^7*$C303</f>
        <v>5.1279016039824177E-3</v>
      </c>
      <c r="Z303" s="9">
        <f>Z127*Traffic!Z1581*365/10^7*$C303</f>
        <v>6.2276570180785973E-2</v>
      </c>
      <c r="AA303" s="9">
        <f>AA127*Traffic!AA1581*365/10^7*$C303</f>
        <v>1.9948171351295188E-2</v>
      </c>
      <c r="AB303" s="9"/>
      <c r="AC303" s="9">
        <f>AC127*Traffic!AC1581*12/10^7*$C303</f>
        <v>5.5094880877136097E-3</v>
      </c>
      <c r="AD303" s="9">
        <f>AD127*Traffic!AD1581*12/10^7*$C303</f>
        <v>2.9481091955022281E-4</v>
      </c>
      <c r="AE303" s="9">
        <f>AE127*Traffic!AE1581*12/10^7*$C303</f>
        <v>9.9310113877989267E-4</v>
      </c>
      <c r="AF303" s="9">
        <f>AF127*Traffic!AF1581*12/10^7*$C303</f>
        <v>1.8906614331402922E-3</v>
      </c>
      <c r="AG303" s="9">
        <f>AG127*Traffic!AG1581*12/10^7*$C303</f>
        <v>3.3483272434174584E-3</v>
      </c>
      <c r="AH303" s="9">
        <f>AH127*Traffic!AH1581*12/10^7*$C303</f>
        <v>5.1034624364897259E-3</v>
      </c>
      <c r="AI303" s="9">
        <f>AI127*Traffic!AI1581*12/10^7*$C303</f>
        <v>1.426526409657328E-2</v>
      </c>
      <c r="AJ303" s="9"/>
    </row>
    <row r="304" spans="2:36" x14ac:dyDescent="0.3">
      <c r="B304" s="85">
        <f t="shared" si="8"/>
        <v>45747</v>
      </c>
      <c r="C304" s="3">
        <f>IF(B304&lt;Inputs!$E$13,0,1)</f>
        <v>1</v>
      </c>
      <c r="D304" s="1"/>
      <c r="E304" s="9">
        <f>E128*Traffic!E1582*365/10^7*$C304</f>
        <v>1.054424953085455E-2</v>
      </c>
      <c r="F304" s="9">
        <f>F128*Traffic!F1582*365/10^7*$C304</f>
        <v>7.3352491918516113E-3</v>
      </c>
      <c r="G304" s="9">
        <f>G128*Traffic!G1582*365/10^7*$C304</f>
        <v>2.1566888861993594E-2</v>
      </c>
      <c r="H304" s="9">
        <f>H128*Traffic!H1582*365/10^7*$C304</f>
        <v>4.1252531015180567E-2</v>
      </c>
      <c r="I304" s="9">
        <f>I128*Traffic!I1582*365/10^7*$C304</f>
        <v>3.9689445742829267E-2</v>
      </c>
      <c r="J304" s="9">
        <f>J128*Traffic!J1582*365/10^7*$C304</f>
        <v>0.52642836697374262</v>
      </c>
      <c r="K304" s="9">
        <f>K128*Traffic!K1582*365/10^7*$C304</f>
        <v>0.18344851317179339</v>
      </c>
      <c r="L304" s="9"/>
      <c r="M304" s="9">
        <f>M128*Traffic!M1582*12/10^7*$C304</f>
        <v>6.4838153194708638E-4</v>
      </c>
      <c r="N304" s="9">
        <f>N128*Traffic!N1582*12/10^7*$C304</f>
        <v>0</v>
      </c>
      <c r="O304" s="9">
        <f>O128*Traffic!O1582*12/10^7*$C304</f>
        <v>0</v>
      </c>
      <c r="P304" s="9">
        <f>P128*Traffic!P1582*12/10^7*$C304</f>
        <v>0</v>
      </c>
      <c r="Q304" s="9">
        <f>Q128*Traffic!Q1582*12/10^7*$C304</f>
        <v>0</v>
      </c>
      <c r="R304" s="9">
        <f>R128*Traffic!R1582*12/10^7*$C304</f>
        <v>0</v>
      </c>
      <c r="S304" s="9">
        <f>S128*Traffic!S1582*12/10^7*$C304</f>
        <v>0</v>
      </c>
      <c r="T304" s="9"/>
      <c r="U304" s="9">
        <f>U128*Traffic!U1582*365/10^7*$C304</f>
        <v>1.7901101463438086E-2</v>
      </c>
      <c r="V304" s="9">
        <f>V128*Traffic!V1582*365/10^7*$C304</f>
        <v>2.8898603498274606E-3</v>
      </c>
      <c r="W304" s="9">
        <f>W128*Traffic!W1582*365/10^7*$C304</f>
        <v>8.4531787687100804E-3</v>
      </c>
      <c r="X304" s="9">
        <f>X128*Traffic!X1582*365/10^7*$C304</f>
        <v>5.9932054451019628E-3</v>
      </c>
      <c r="Y304" s="9">
        <f>Y128*Traffic!Y1582*365/10^7*$C304</f>
        <v>5.3712596462053173E-3</v>
      </c>
      <c r="Z304" s="9">
        <f>Z128*Traffic!Z1582*365/10^7*$C304</f>
        <v>6.5602705179077958E-2</v>
      </c>
      <c r="AA304" s="9">
        <f>AA128*Traffic!AA1582*365/10^7*$C304</f>
        <v>2.1013585048466631E-2</v>
      </c>
      <c r="AB304" s="9"/>
      <c r="AC304" s="9">
        <f>AC128*Traffic!AC1582*12/10^7*$C304</f>
        <v>5.7779504163512916E-3</v>
      </c>
      <c r="AD304" s="9">
        <f>AD128*Traffic!AD1582*12/10^7*$C304</f>
        <v>3.094441686592667E-4</v>
      </c>
      <c r="AE304" s="9">
        <f>AE128*Traffic!AE1582*12/10^7*$C304</f>
        <v>1.0423947550964529E-3</v>
      </c>
      <c r="AF304" s="9">
        <f>AF128*Traffic!AF1582*12/10^7*$C304</f>
        <v>1.9835047062145678E-3</v>
      </c>
      <c r="AG304" s="9">
        <f>AG128*Traffic!AG1582*12/10^7*$C304</f>
        <v>3.5127510028243997E-3</v>
      </c>
      <c r="AH304" s="9">
        <f>AH128*Traffic!AH1582*12/10^7*$C304</f>
        <v>5.3550150543155688E-3</v>
      </c>
      <c r="AI304" s="9">
        <f>AI128*Traffic!AI1582*12/10^7*$C304</f>
        <v>1.4968407221878274E-2</v>
      </c>
      <c r="AJ304" s="9"/>
    </row>
    <row r="305" spans="2:36" x14ac:dyDescent="0.3">
      <c r="B305" s="85">
        <f t="shared" si="8"/>
        <v>46112</v>
      </c>
      <c r="C305" s="3">
        <f>IF(B305&lt;Inputs!$E$13,0,1)</f>
        <v>1</v>
      </c>
      <c r="D305" s="1"/>
      <c r="E305" s="9">
        <f>E129*Traffic!E1583*365/10^7*$C305</f>
        <v>1.0860577016780178E-2</v>
      </c>
      <c r="F305" s="9">
        <f>F129*Traffic!F1583*365/10^7*$C305</f>
        <v>7.5553066676071496E-3</v>
      </c>
      <c r="G305" s="9">
        <f>G129*Traffic!G1583*365/10^7*$C305</f>
        <v>2.2213895527853408E-2</v>
      </c>
      <c r="H305" s="9">
        <f>H129*Traffic!H1583*365/10^7*$C305</f>
        <v>4.3552359619276816E-2</v>
      </c>
      <c r="I305" s="9">
        <f>I129*Traffic!I1583*365/10^7*$C305</f>
        <v>4.1902132342991998E-2</v>
      </c>
      <c r="J305" s="9">
        <f>J129*Traffic!J1583*365/10^7*$C305</f>
        <v>0.55125823828267106</v>
      </c>
      <c r="K305" s="9">
        <f>K129*Traffic!K1583*365/10^7*$C305</f>
        <v>0.19210116804306299</v>
      </c>
      <c r="L305" s="9"/>
      <c r="M305" s="9">
        <f>M129*Traffic!M1583*12/10^7*$C305</f>
        <v>7.2854506680599892E-4</v>
      </c>
      <c r="N305" s="9">
        <f>N129*Traffic!N1583*12/10^7*$C305</f>
        <v>0</v>
      </c>
      <c r="O305" s="9">
        <f>O129*Traffic!O1583*12/10^7*$C305</f>
        <v>0</v>
      </c>
      <c r="P305" s="9">
        <f>P129*Traffic!P1583*12/10^7*$C305</f>
        <v>0</v>
      </c>
      <c r="Q305" s="9">
        <f>Q129*Traffic!Q1583*12/10^7*$C305</f>
        <v>0</v>
      </c>
      <c r="R305" s="9">
        <f>R129*Traffic!R1583*12/10^7*$C305</f>
        <v>0</v>
      </c>
      <c r="S305" s="9">
        <f>S129*Traffic!S1583*12/10^7*$C305</f>
        <v>0</v>
      </c>
      <c r="T305" s="9"/>
      <c r="U305" s="9">
        <f>U129*Traffic!U1583*365/10^7*$C305</f>
        <v>1.8438134507341226E-2</v>
      </c>
      <c r="V305" s="9">
        <f>V129*Traffic!V1583*365/10^7*$C305</f>
        <v>3.0791960279196069E-3</v>
      </c>
      <c r="W305" s="9">
        <f>W129*Traffic!W1583*365/10^7*$C305</f>
        <v>9.0070077225221194E-3</v>
      </c>
      <c r="X305" s="9">
        <f>X129*Traffic!X1583*365/10^7*$C305</f>
        <v>6.3787683287368528E-3</v>
      </c>
      <c r="Y305" s="9">
        <f>Y129*Traffic!Y1583*365/10^7*$C305</f>
        <v>5.7168106834445225E-3</v>
      </c>
      <c r="Z305" s="9">
        <f>Z129*Traffic!Z1583*365/10^7*$C305</f>
        <v>6.8321572849277507E-2</v>
      </c>
      <c r="AA305" s="9">
        <f>AA129*Traffic!AA1583*365/10^7*$C305</f>
        <v>2.1884481406586418E-2</v>
      </c>
      <c r="AB305" s="9"/>
      <c r="AC305" s="9">
        <f>AC129*Traffic!AC1583*12/10^7*$C305</f>
        <v>6.057561945428295E-3</v>
      </c>
      <c r="AD305" s="9">
        <f>AD129*Traffic!AD1583*12/10^7*$C305</f>
        <v>3.246900828872578E-4</v>
      </c>
      <c r="AE305" s="9">
        <f>AE129*Traffic!AE1583*12/10^7*$C305</f>
        <v>1.0937521973671087E-3</v>
      </c>
      <c r="AF305" s="9">
        <f>AF129*Traffic!AF1583*12/10^7*$C305</f>
        <v>2.0802169803834721E-3</v>
      </c>
      <c r="AG305" s="9">
        <f>AG129*Traffic!AG1583*12/10^7*$C305</f>
        <v>3.6840266932766821E-3</v>
      </c>
      <c r="AH305" s="9">
        <f>AH129*Traffic!AH1583*12/10^7*$C305</f>
        <v>5.6201405071718471E-3</v>
      </c>
      <c r="AI305" s="9">
        <f>AI129*Traffic!AI1583*12/10^7*$C305</f>
        <v>1.570948931090798E-2</v>
      </c>
      <c r="AJ305" s="9"/>
    </row>
    <row r="306" spans="2:36" x14ac:dyDescent="0.3">
      <c r="B306" s="85">
        <f t="shared" si="8"/>
        <v>46477</v>
      </c>
      <c r="C306" s="3">
        <f>IF(B306&lt;Inputs!$E$13,0,1)</f>
        <v>1</v>
      </c>
      <c r="D306" s="1"/>
      <c r="E306" s="9">
        <f>E130*Traffic!E1584*365/10^7*$C306</f>
        <v>1.2046886198613094E-2</v>
      </c>
      <c r="F306" s="9">
        <f>F130*Traffic!F1584*365/10^7*$C306</f>
        <v>7.7819658676353629E-3</v>
      </c>
      <c r="G306" s="9">
        <f>G130*Traffic!G1584*365/10^7*$C306</f>
        <v>2.2880312393689012E-2</v>
      </c>
      <c r="H306" s="9">
        <f>H130*Traffic!H1584*365/10^7*$C306</f>
        <v>4.5953050661705283E-2</v>
      </c>
      <c r="I306" s="9">
        <f>I130*Traffic!I1584*365/10^7*$C306</f>
        <v>4.4211859637995947E-2</v>
      </c>
      <c r="J306" s="9">
        <f>J130*Traffic!J1584*365/10^7*$C306</f>
        <v>0.5771041163398587</v>
      </c>
      <c r="K306" s="9">
        <f>K130*Traffic!K1584*365/10^7*$C306</f>
        <v>0.20110787854475415</v>
      </c>
      <c r="L306" s="9"/>
      <c r="M306" s="9">
        <f>M130*Traffic!M1584*12/10^7*$C306</f>
        <v>8.1293487037769339E-4</v>
      </c>
      <c r="N306" s="9">
        <f>N130*Traffic!N1584*12/10^7*$C306</f>
        <v>0</v>
      </c>
      <c r="O306" s="9">
        <f>O130*Traffic!O1584*12/10^7*$C306</f>
        <v>0</v>
      </c>
      <c r="P306" s="9">
        <f>P130*Traffic!P1584*12/10^7*$C306</f>
        <v>0</v>
      </c>
      <c r="Q306" s="9">
        <f>Q130*Traffic!Q1584*12/10^7*$C306</f>
        <v>0</v>
      </c>
      <c r="R306" s="9">
        <f>R130*Traffic!R1584*12/10^7*$C306</f>
        <v>0</v>
      </c>
      <c r="S306" s="9">
        <f>S130*Traffic!S1584*12/10^7*$C306</f>
        <v>0</v>
      </c>
      <c r="T306" s="9"/>
      <c r="U306" s="9">
        <f>U130*Traffic!U1584*365/10^7*$C306</f>
        <v>1.8991278542561472E-2</v>
      </c>
      <c r="V306" s="9">
        <f>V130*Traffic!V1584*365/10^7*$C306</f>
        <v>3.1715719087571908E-3</v>
      </c>
      <c r="W306" s="9">
        <f>W130*Traffic!W1584*365/10^7*$C306</f>
        <v>9.277217954197791E-3</v>
      </c>
      <c r="X306" s="9">
        <f>X130*Traffic!X1584*365/10^7*$C306</f>
        <v>6.6761012395441036E-3</v>
      </c>
      <c r="Y306" s="9">
        <f>Y130*Traffic!Y1584*365/10^7*$C306</f>
        <v>5.9832878265921804E-3</v>
      </c>
      <c r="Z306" s="9">
        <f>Z130*Traffic!Z1584*365/10^7*$C306</f>
        <v>7.1917840255299945E-2</v>
      </c>
      <c r="AA306" s="9">
        <f>AA130*Traffic!AA1584*365/10^7*$C306</f>
        <v>2.3036422790515529E-2</v>
      </c>
      <c r="AB306" s="9"/>
      <c r="AC306" s="9">
        <f>AC130*Traffic!AC1584*12/10^7*$C306</f>
        <v>6.3487500108751977E-3</v>
      </c>
      <c r="AD306" s="9">
        <f>AD130*Traffic!AD1584*12/10^7*$C306</f>
        <v>3.405722522171355E-4</v>
      </c>
      <c r="AE306" s="9">
        <f>AE130*Traffic!AE1584*12/10^7*$C306</f>
        <v>1.1472529308944139E-3</v>
      </c>
      <c r="AF306" s="9">
        <f>AF130*Traffic!AF1584*12/10^7*$C306</f>
        <v>2.1826888070838255E-3</v>
      </c>
      <c r="AG306" s="9">
        <f>AG130*Traffic!AG1584*12/10^7*$C306</f>
        <v>3.8655024472162244E-3</v>
      </c>
      <c r="AH306" s="9">
        <f>AH130*Traffic!AH1584*12/10^7*$C306</f>
        <v>5.8963539736506237E-3</v>
      </c>
      <c r="AI306" s="9">
        <f>AI130*Traffic!AI1584*12/10^7*$C306</f>
        <v>1.6481564758779779E-2</v>
      </c>
      <c r="AJ306" s="9"/>
    </row>
    <row r="307" spans="2:36" x14ac:dyDescent="0.3">
      <c r="B307" s="85">
        <f t="shared" si="8"/>
        <v>46843</v>
      </c>
      <c r="C307" s="3">
        <f>IF(B307&lt;Inputs!$E$13,0,1)</f>
        <v>1</v>
      </c>
      <c r="D307" s="1"/>
      <c r="E307" s="9">
        <f>E131*Traffic!E1585*365/10^7*$C307</f>
        <v>1.2408292784571494E-2</v>
      </c>
      <c r="F307" s="9">
        <f>F131*Traffic!F1585*365/10^7*$C307</f>
        <v>8.416196085847644E-3</v>
      </c>
      <c r="G307" s="9">
        <f>G131*Traffic!G1585*365/10^7*$C307</f>
        <v>2.4745057853774632E-2</v>
      </c>
      <c r="H307" s="9">
        <f>H131*Traffic!H1585*365/10^7*$C307</f>
        <v>4.8458586043022112E-2</v>
      </c>
      <c r="I307" s="9">
        <f>I131*Traffic!I1585*365/10^7*$C307</f>
        <v>4.6622458651591515E-2</v>
      </c>
      <c r="J307" s="9">
        <f>J131*Traffic!J1585*365/10^7*$C307</f>
        <v>0.60400461466602307</v>
      </c>
      <c r="K307" s="9">
        <f>K131*Traffic!K1585*365/10^7*$C307</f>
        <v>0.21048210062530809</v>
      </c>
      <c r="L307" s="9"/>
      <c r="M307" s="9">
        <f>M131*Traffic!M1585*12/10^7*$C307</f>
        <v>8.3732291648902415E-4</v>
      </c>
      <c r="N307" s="9">
        <f>N131*Traffic!N1585*12/10^7*$C307</f>
        <v>0</v>
      </c>
      <c r="O307" s="9">
        <f>O131*Traffic!O1585*12/10^7*$C307</f>
        <v>0</v>
      </c>
      <c r="P307" s="9">
        <f>P131*Traffic!P1585*12/10^7*$C307</f>
        <v>0</v>
      </c>
      <c r="Q307" s="9">
        <f>Q131*Traffic!Q1585*12/10^7*$C307</f>
        <v>0</v>
      </c>
      <c r="R307" s="9">
        <f>R131*Traffic!R1585*12/10^7*$C307</f>
        <v>0</v>
      </c>
      <c r="S307" s="9">
        <f>S131*Traffic!S1585*12/10^7*$C307</f>
        <v>0</v>
      </c>
      <c r="T307" s="9"/>
      <c r="U307" s="9">
        <f>U131*Traffic!U1585*365/10^7*$C307</f>
        <v>2.0539067743780216E-2</v>
      </c>
      <c r="V307" s="9">
        <f>V131*Traffic!V1585*365/10^7*$C307</f>
        <v>3.375609701553903E-3</v>
      </c>
      <c r="W307" s="9">
        <f>W131*Traffic!W1585*365/10^7*$C307</f>
        <v>9.8740523092511866E-3</v>
      </c>
      <c r="X307" s="9">
        <f>X131*Traffic!X1585*365/10^7*$C307</f>
        <v>6.9855332335039275E-3</v>
      </c>
      <c r="Y307" s="9">
        <f>Y131*Traffic!Y1585*365/10^7*$C307</f>
        <v>6.2606084687135992E-3</v>
      </c>
      <c r="Z307" s="9">
        <f>Z131*Traffic!Z1585*365/10^7*$C307</f>
        <v>7.5668394290119331E-2</v>
      </c>
      <c r="AA307" s="9">
        <f>AA131*Traffic!AA1585*365/10^7*$C307</f>
        <v>2.4237784624214449E-2</v>
      </c>
      <c r="AB307" s="9"/>
      <c r="AC307" s="9">
        <f>AC131*Traffic!AC1585*12/10^7*$C307</f>
        <v>6.668063989254687E-3</v>
      </c>
      <c r="AD307" s="9">
        <f>AD131*Traffic!AD1585*12/10^7*$C307</f>
        <v>3.5711513063220717E-4</v>
      </c>
      <c r="AE307" s="9">
        <f>AE131*Traffic!AE1585*12/10^7*$C307</f>
        <v>1.202979331455728E-3</v>
      </c>
      <c r="AF307" s="9">
        <f>AF131*Traffic!AF1585*12/10^7*$C307</f>
        <v>2.2912309775302694E-3</v>
      </c>
      <c r="AG307" s="9">
        <f>AG131*Traffic!AG1585*12/10^7*$C307</f>
        <v>4.0577286702697269E-3</v>
      </c>
      <c r="AH307" s="9">
        <f>AH131*Traffic!AH1585*12/10^7*$C307</f>
        <v>6.1873420489793598E-3</v>
      </c>
      <c r="AI307" s="9">
        <f>AI131*Traffic!AI1585*12/10^7*$C307</f>
        <v>1.7294938384073495E-2</v>
      </c>
      <c r="AJ307" s="9"/>
    </row>
    <row r="308" spans="2:36" x14ac:dyDescent="0.3">
      <c r="B308" s="85">
        <f t="shared" si="8"/>
        <v>47208</v>
      </c>
      <c r="C308" s="3">
        <f>IF(B308&lt;Inputs!$E$13,0,1)</f>
        <v>1</v>
      </c>
      <c r="D308" s="1"/>
      <c r="E308" s="9">
        <f>E132*Traffic!E1586*365/10^7*$C308</f>
        <v>1.2780541568108634E-2</v>
      </c>
      <c r="F308" s="9">
        <f>F132*Traffic!F1586*365/10^7*$C308</f>
        <v>8.6686819684230892E-3</v>
      </c>
      <c r="G308" s="9">
        <f>G132*Traffic!G1586*365/10^7*$C308</f>
        <v>2.5487409589387923E-2</v>
      </c>
      <c r="H308" s="9">
        <f>H132*Traffic!H1586*365/10^7*$C308</f>
        <v>4.9912343624312724E-2</v>
      </c>
      <c r="I308" s="9">
        <f>I132*Traffic!I1586*365/10^7*$C308</f>
        <v>4.8021132411139159E-2</v>
      </c>
      <c r="J308" s="9">
        <f>J132*Traffic!J1586*365/10^7*$C308</f>
        <v>0.63199974918705137</v>
      </c>
      <c r="K308" s="9">
        <f>K132*Traffic!K1586*365/10^7*$C308</f>
        <v>0.2202377789400049</v>
      </c>
      <c r="L308" s="9"/>
      <c r="M308" s="9">
        <f>M132*Traffic!M1586*12/10^7*$C308</f>
        <v>9.2878434275167133E-4</v>
      </c>
      <c r="N308" s="9">
        <f>N132*Traffic!N1586*12/10^7*$C308</f>
        <v>0</v>
      </c>
      <c r="O308" s="9">
        <f>O132*Traffic!O1586*12/10^7*$C308</f>
        <v>0</v>
      </c>
      <c r="P308" s="9">
        <f>P132*Traffic!P1586*12/10^7*$C308</f>
        <v>0</v>
      </c>
      <c r="Q308" s="9">
        <f>Q132*Traffic!Q1586*12/10^7*$C308</f>
        <v>0</v>
      </c>
      <c r="R308" s="9">
        <f>R132*Traffic!R1586*12/10^7*$C308</f>
        <v>0</v>
      </c>
      <c r="S308" s="9">
        <f>S132*Traffic!S1586*12/10^7*$C308</f>
        <v>0</v>
      </c>
      <c r="T308" s="9"/>
      <c r="U308" s="9">
        <f>U132*Traffic!U1586*365/10^7*$C308</f>
        <v>2.1155239776093637E-2</v>
      </c>
      <c r="V308" s="9">
        <f>V132*Traffic!V1586*365/10^7*$C308</f>
        <v>3.5890353472005409E-3</v>
      </c>
      <c r="W308" s="9">
        <f>W132*Traffic!W1586*365/10^7*$C308</f>
        <v>1.0498347229449005E-2</v>
      </c>
      <c r="X308" s="9">
        <f>X132*Traffic!X1586*365/10^7*$C308</f>
        <v>7.3075226559857487E-3</v>
      </c>
      <c r="Y308" s="9">
        <f>Y132*Traffic!Y1586*365/10^7*$C308</f>
        <v>6.5491833903183671E-3</v>
      </c>
      <c r="Z308" s="9">
        <f>Z132*Traffic!Z1586*365/10^7*$C308</f>
        <v>7.9579255510798128E-2</v>
      </c>
      <c r="AA308" s="9">
        <f>AA132*Traffic!AA1586*365/10^7*$C308</f>
        <v>2.5490495387423862E-2</v>
      </c>
      <c r="AB308" s="9"/>
      <c r="AC308" s="9">
        <f>AC132*Traffic!AC1586*12/10^7*$C308</f>
        <v>7.0008229313271546E-3</v>
      </c>
      <c r="AD308" s="9">
        <f>AD132*Traffic!AD1586*12/10^7*$C308</f>
        <v>3.7493638328646195E-4</v>
      </c>
      <c r="AE308" s="9">
        <f>AE132*Traffic!AE1586*12/10^7*$C308</f>
        <v>1.2630120681414163E-3</v>
      </c>
      <c r="AF308" s="9">
        <f>AF132*Traffic!AF1586*12/10^7*$C308</f>
        <v>2.4024732019679168E-3</v>
      </c>
      <c r="AG308" s="9">
        <f>AG132*Traffic!AG1586*12/10^7*$C308</f>
        <v>4.2547366401653654E-3</v>
      </c>
      <c r="AH308" s="9">
        <f>AH132*Traffic!AH1586*12/10^7*$C308</f>
        <v>6.4904826902515344E-3</v>
      </c>
      <c r="AI308" s="9">
        <f>AI132*Traffic!AI1586*12/10^7*$C308</f>
        <v>1.8142281018601953E-2</v>
      </c>
      <c r="AJ308" s="9"/>
    </row>
    <row r="309" spans="2:36" x14ac:dyDescent="0.3">
      <c r="B309" s="85">
        <f t="shared" si="8"/>
        <v>47573</v>
      </c>
      <c r="C309" s="3">
        <f>IF(B309&lt;Inputs!$E$13,0,1)</f>
        <v>1</v>
      </c>
      <c r="D309" s="1"/>
      <c r="E309" s="9">
        <f>E133*Traffic!E1587*365/10^7*$C309</f>
        <v>1.3163957815151898E-2</v>
      </c>
      <c r="F309" s="9">
        <f>F133*Traffic!F1587*365/10^7*$C309</f>
        <v>8.92874242747577E-3</v>
      </c>
      <c r="G309" s="9">
        <f>G133*Traffic!G1587*365/10^7*$C309</f>
        <v>2.6252031877069554E-2</v>
      </c>
      <c r="H309" s="9">
        <f>H133*Traffic!H1587*365/10^7*$C309</f>
        <v>5.2605288675671026E-2</v>
      </c>
      <c r="I309" s="9">
        <f>I133*Traffic!I1587*365/10^7*$C309</f>
        <v>5.0612040020298385E-2</v>
      </c>
      <c r="J309" s="9">
        <f>J133*Traffic!J1587*365/10^7*$C309</f>
        <v>0.67130223358962116</v>
      </c>
      <c r="K309" s="9">
        <f>K133*Traffic!K1587*365/10^7*$C309</f>
        <v>0.2339338158178364</v>
      </c>
      <c r="L309" s="9"/>
      <c r="M309" s="9">
        <f>M133*Traffic!M1587*12/10^7*$C309</f>
        <v>9.5664787303422177E-4</v>
      </c>
      <c r="N309" s="9">
        <f>N133*Traffic!N1587*12/10^7*$C309</f>
        <v>0</v>
      </c>
      <c r="O309" s="9">
        <f>O133*Traffic!O1587*12/10^7*$C309</f>
        <v>0</v>
      </c>
      <c r="P309" s="9">
        <f>P133*Traffic!P1587*12/10^7*$C309</f>
        <v>0</v>
      </c>
      <c r="Q309" s="9">
        <f>Q133*Traffic!Q1587*12/10^7*$C309</f>
        <v>0</v>
      </c>
      <c r="R309" s="9">
        <f>R133*Traffic!R1587*12/10^7*$C309</f>
        <v>0</v>
      </c>
      <c r="S309" s="9">
        <f>S133*Traffic!S1587*12/10^7*$C309</f>
        <v>0</v>
      </c>
      <c r="T309" s="9"/>
      <c r="U309" s="9">
        <f>U133*Traffic!U1587*365/10^7*$C309</f>
        <v>2.1789896969376454E-2</v>
      </c>
      <c r="V309" s="9">
        <f>V133*Traffic!V1587*365/10^7*$C309</f>
        <v>3.6967064076165565E-3</v>
      </c>
      <c r="W309" s="9">
        <f>W133*Traffic!W1587*365/10^7*$C309</f>
        <v>1.0813297646332468E-2</v>
      </c>
      <c r="X309" s="9">
        <f>X133*Traffic!X1587*365/10^7*$C309</f>
        <v>7.6425444639063251E-3</v>
      </c>
      <c r="Y309" s="9">
        <f>Y133*Traffic!Y1587*365/10^7*$C309</f>
        <v>6.8494382595975711E-3</v>
      </c>
      <c r="Z309" s="9">
        <f>Z133*Traffic!Z1587*365/10^7*$C309</f>
        <v>8.2811650012989318E-2</v>
      </c>
      <c r="AA309" s="9">
        <f>AA133*Traffic!AA1587*365/10^7*$C309</f>
        <v>2.6525882519655302E-2</v>
      </c>
      <c r="AB309" s="9"/>
      <c r="AC309" s="9">
        <f>AC133*Traffic!AC1587*12/10^7*$C309</f>
        <v>7.3475461523336387E-3</v>
      </c>
      <c r="AD309" s="9">
        <f>AD133*Traffic!AD1587*12/10^7*$C309</f>
        <v>3.928954214242902E-4</v>
      </c>
      <c r="AE309" s="9">
        <f>AE133*Traffic!AE1587*12/10^7*$C309</f>
        <v>1.3235089495095809E-3</v>
      </c>
      <c r="AF309" s="9">
        <f>AF133*Traffic!AF1587*12/10^7*$C309</f>
        <v>2.5221348479890111E-3</v>
      </c>
      <c r="AG309" s="9">
        <f>AG133*Traffic!AG1587*12/10^7*$C309</f>
        <v>4.4666552535889839E-3</v>
      </c>
      <c r="AH309" s="9">
        <f>AH133*Traffic!AH1587*12/10^7*$C309</f>
        <v>6.8097016190472965E-3</v>
      </c>
      <c r="AI309" s="9">
        <f>AI133*Traffic!AI1587*12/10^7*$C309</f>
        <v>1.9034565890013479E-2</v>
      </c>
      <c r="AJ309" s="9"/>
    </row>
    <row r="310" spans="2:36" x14ac:dyDescent="0.3">
      <c r="B310" s="85">
        <f t="shared" si="8"/>
        <v>47938</v>
      </c>
      <c r="C310" s="3">
        <f>IF(B310&lt;Inputs!$E$13,0,1)</f>
        <v>1</v>
      </c>
      <c r="D310" s="1"/>
      <c r="E310" s="9">
        <f>E134*Traffic!E1588*365/10^7*$C310</f>
        <v>1.4527367731721193E-2</v>
      </c>
      <c r="F310" s="9">
        <f>F134*Traffic!F1588*365/10^7*$C310</f>
        <v>9.6345382574572081E-3</v>
      </c>
      <c r="G310" s="9">
        <f>G134*Traffic!G1588*365/10^7*$C310</f>
        <v>2.8327192492114076E-2</v>
      </c>
      <c r="H310" s="9">
        <f>H134*Traffic!H1588*365/10^7*$C310</f>
        <v>5.5414889320848905E-2</v>
      </c>
      <c r="I310" s="9">
        <f>I134*Traffic!I1588*365/10^7*$C310</f>
        <v>5.331518306683701E-2</v>
      </c>
      <c r="J310" s="9">
        <f>J134*Traffic!J1588*365/10^7*$C310</f>
        <v>0.70191768393969345</v>
      </c>
      <c r="K310" s="9">
        <f>K134*Traffic!K1588*365/10^7*$C310</f>
        <v>0.24460261559983165</v>
      </c>
      <c r="L310" s="9"/>
      <c r="M310" s="9">
        <f>M134*Traffic!M1588*12/10^7*$C310</f>
        <v>1.0557292598841952E-3</v>
      </c>
      <c r="N310" s="9">
        <f>N134*Traffic!N1588*12/10^7*$C310</f>
        <v>0</v>
      </c>
      <c r="O310" s="9">
        <f>O134*Traffic!O1588*12/10^7*$C310</f>
        <v>0</v>
      </c>
      <c r="P310" s="9">
        <f>P134*Traffic!P1588*12/10^7*$C310</f>
        <v>0</v>
      </c>
      <c r="Q310" s="9">
        <f>Q134*Traffic!Q1588*12/10^7*$C310</f>
        <v>0</v>
      </c>
      <c r="R310" s="9">
        <f>R134*Traffic!R1588*12/10^7*$C310</f>
        <v>0</v>
      </c>
      <c r="S310" s="9">
        <f>S134*Traffic!S1588*12/10^7*$C310</f>
        <v>0</v>
      </c>
      <c r="T310" s="9"/>
      <c r="U310" s="9">
        <f>U134*Traffic!U1588*365/10^7*$C310</f>
        <v>2.3512336444098596E-2</v>
      </c>
      <c r="V310" s="9">
        <f>V134*Traffic!V1588*365/10^7*$C310</f>
        <v>3.9265953373402067E-3</v>
      </c>
      <c r="W310" s="9">
        <f>W134*Traffic!W1588*365/10^7*$C310</f>
        <v>1.1485749593713762E-2</v>
      </c>
      <c r="X310" s="9">
        <f>X134*Traffic!X1588*365/10^7*$C310</f>
        <v>7.991090809911755E-3</v>
      </c>
      <c r="Y310" s="9">
        <f>Y134*Traffic!Y1588*365/10^7*$C310</f>
        <v>7.1618141559822573E-3</v>
      </c>
      <c r="Z310" s="9">
        <f>Z134*Traffic!Z1588*365/10^7*$C310</f>
        <v>8.7036734197325522E-2</v>
      </c>
      <c r="AA310" s="9">
        <f>AA134*Traffic!AA1588*365/10^7*$C310</f>
        <v>2.7879243872698925E-2</v>
      </c>
      <c r="AB310" s="9"/>
      <c r="AC310" s="9">
        <f>AC134*Traffic!AC1588*12/10^7*$C310</f>
        <v>7.7087720259623235E-3</v>
      </c>
      <c r="AD310" s="9">
        <f>AD134*Traffic!AD1588*12/10^7*$C310</f>
        <v>4.1222294774528683E-4</v>
      </c>
      <c r="AE310" s="9">
        <f>AE134*Traffic!AE1588*12/10^7*$C310</f>
        <v>1.388615725162473E-3</v>
      </c>
      <c r="AF310" s="9">
        <f>AF134*Traffic!AF1588*12/10^7*$C310</f>
        <v>2.6448533639511647E-3</v>
      </c>
      <c r="AG310" s="9">
        <f>AG134*Traffic!AG1588*12/10^7*$C310</f>
        <v>4.6839875284560711E-3</v>
      </c>
      <c r="AH310" s="9">
        <f>AH134*Traffic!AH1588*12/10^7*$C310</f>
        <v>7.1457944597476631E-3</v>
      </c>
      <c r="AI310" s="9">
        <f>AI134*Traffic!AI1588*12/10^7*$C310</f>
        <v>1.9974016937850708E-2</v>
      </c>
      <c r="AJ310" s="9"/>
    </row>
    <row r="311" spans="2:36" x14ac:dyDescent="0.3">
      <c r="B311" s="85">
        <f t="shared" si="8"/>
        <v>48304</v>
      </c>
      <c r="C311" s="3">
        <f>IF(B311&lt;Inputs!$E$13,0,1)</f>
        <v>1</v>
      </c>
      <c r="D311" s="1"/>
      <c r="E311" s="9">
        <f>E135*Traffic!E1589*365/10^7*$C311</f>
        <v>1.4963188763672841E-2</v>
      </c>
      <c r="F311" s="9">
        <f>F135*Traffic!F1589*365/10^7*$C311</f>
        <v>9.9235744051809176E-3</v>
      </c>
      <c r="G311" s="9">
        <f>G135*Traffic!G1589*365/10^7*$C311</f>
        <v>2.91770082668775E-2</v>
      </c>
      <c r="H311" s="9">
        <f>H135*Traffic!H1589*365/10^7*$C311</f>
        <v>5.8345721244929344E-2</v>
      </c>
      <c r="I311" s="9">
        <f>I135*Traffic!I1589*365/10^7*$C311</f>
        <v>5.6134963860149753E-2</v>
      </c>
      <c r="J311" s="9">
        <f>J135*Traffic!J1589*365/10^7*$C311</f>
        <v>0.73376588930053899</v>
      </c>
      <c r="K311" s="9">
        <f>K135*Traffic!K1589*365/10^7*$C311</f>
        <v>0.25570100293451059</v>
      </c>
      <c r="L311" s="9"/>
      <c r="M311" s="9">
        <f>M135*Traffic!M1589*12/10^7*$C311</f>
        <v>1.1598945468594361E-3</v>
      </c>
      <c r="N311" s="9">
        <f>N135*Traffic!N1589*12/10^7*$C311</f>
        <v>0</v>
      </c>
      <c r="O311" s="9">
        <f>O135*Traffic!O1589*12/10^7*$C311</f>
        <v>0</v>
      </c>
      <c r="P311" s="9">
        <f>P135*Traffic!P1589*12/10^7*$C311</f>
        <v>0</v>
      </c>
      <c r="Q311" s="9">
        <f>Q135*Traffic!Q1589*12/10^7*$C311</f>
        <v>0</v>
      </c>
      <c r="R311" s="9">
        <f>R135*Traffic!R1589*12/10^7*$C311</f>
        <v>0</v>
      </c>
      <c r="S311" s="9">
        <f>S135*Traffic!S1589*12/10^7*$C311</f>
        <v>0</v>
      </c>
      <c r="T311" s="9"/>
      <c r="U311" s="9">
        <f>U135*Traffic!U1589*365/10^7*$C311</f>
        <v>2.4217706537421547E-2</v>
      </c>
      <c r="V311" s="9">
        <f>V135*Traffic!V1589*365/10^7*$C311</f>
        <v>4.0443931974604129E-3</v>
      </c>
      <c r="W311" s="9">
        <f>W135*Traffic!W1589*365/10^7*$C311</f>
        <v>1.1830322081525175E-2</v>
      </c>
      <c r="X311" s="9">
        <f>X135*Traffic!X1589*365/10^7*$C311</f>
        <v>8.4765197591108715E-3</v>
      </c>
      <c r="Y311" s="9">
        <f>Y135*Traffic!Y1589*365/10^7*$C311</f>
        <v>7.596867642771031E-3</v>
      </c>
      <c r="Z311" s="9">
        <f>Z135*Traffic!Z1589*365/10^7*$C311</f>
        <v>9.1440792947710195E-2</v>
      </c>
      <c r="AA311" s="9">
        <f>AA135*Traffic!AA1589*365/10^7*$C311</f>
        <v>2.9289933612657502E-2</v>
      </c>
      <c r="AB311" s="9"/>
      <c r="AC311" s="9">
        <f>AC135*Traffic!AC1589*12/10^7*$C311</f>
        <v>8.0850586604716279E-3</v>
      </c>
      <c r="AD311" s="9">
        <f>AD135*Traffic!AD1589*12/10^7*$C311</f>
        <v>4.3300376006531207E-4</v>
      </c>
      <c r="AE311" s="9">
        <f>AE135*Traffic!AE1589*12/10^7*$C311</f>
        <v>1.4586180453318707E-3</v>
      </c>
      <c r="AF311" s="9">
        <f>AF135*Traffic!AF1589*12/10^7*$C311</f>
        <v>2.7746844905344454E-3</v>
      </c>
      <c r="AG311" s="9">
        <f>AG135*Traffic!AG1589*12/10^7*$C311</f>
        <v>4.9139161082443232E-3</v>
      </c>
      <c r="AH311" s="9">
        <f>AH135*Traffic!AH1589*12/10^7*$C311</f>
        <v>7.4959241394329116E-3</v>
      </c>
      <c r="AI311" s="9">
        <f>AI135*Traffic!AI1589*12/10^7*$C311</f>
        <v>2.0952703939257165E-2</v>
      </c>
      <c r="AJ311" s="9"/>
    </row>
    <row r="312" spans="2:36" x14ac:dyDescent="0.3">
      <c r="B312" s="85">
        <f t="shared" si="8"/>
        <v>48669</v>
      </c>
      <c r="C312" s="3">
        <f>IF(B312&lt;Inputs!$E$13,0,1)</f>
        <v>1</v>
      </c>
      <c r="D312" s="1"/>
      <c r="E312" s="9">
        <f>E136*Traffic!E1590*365/10^7*$C312</f>
        <v>1.5412084426583015E-2</v>
      </c>
      <c r="F312" s="9">
        <f>F136*Traffic!F1590*365/10^7*$C312</f>
        <v>1.0685885348124362E-2</v>
      </c>
      <c r="G312" s="9">
        <f>G136*Traffic!G1590*365/10^7*$C312</f>
        <v>3.1418332992833108E-2</v>
      </c>
      <c r="H312" s="9">
        <f>H136*Traffic!H1590*365/10^7*$C312</f>
        <v>6.1402529684065885E-2</v>
      </c>
      <c r="I312" s="9">
        <f>I136*Traffic!I1590*365/10^7*$C312</f>
        <v>5.9075947836301011E-2</v>
      </c>
      <c r="J312" s="9">
        <f>J136*Traffic!J1590*365/10^7*$C312</f>
        <v>0.7668932610674899</v>
      </c>
      <c r="K312" s="9">
        <f>K136*Traffic!K1590*365/10^7*$C312</f>
        <v>0.2672451511552304</v>
      </c>
      <c r="L312" s="9"/>
      <c r="M312" s="9">
        <f>M136*Traffic!M1590*12/10^7*$C312</f>
        <v>1.2693595947192947E-3</v>
      </c>
      <c r="N312" s="9">
        <f>N136*Traffic!N1590*12/10^7*$C312</f>
        <v>0</v>
      </c>
      <c r="O312" s="9">
        <f>O136*Traffic!O1590*12/10^7*$C312</f>
        <v>0</v>
      </c>
      <c r="P312" s="9">
        <f>P136*Traffic!P1590*12/10^7*$C312</f>
        <v>0</v>
      </c>
      <c r="Q312" s="9">
        <f>Q136*Traffic!Q1590*12/10^7*$C312</f>
        <v>0</v>
      </c>
      <c r="R312" s="9">
        <f>R136*Traffic!R1590*12/10^7*$C312</f>
        <v>0</v>
      </c>
      <c r="S312" s="9">
        <f>S136*Traffic!S1590*12/10^7*$C312</f>
        <v>0</v>
      </c>
      <c r="T312" s="9"/>
      <c r="U312" s="9">
        <f>U136*Traffic!U1590*365/10^7*$C312</f>
        <v>2.6078066721432553E-2</v>
      </c>
      <c r="V312" s="9">
        <f>V136*Traffic!V1590*365/10^7*$C312</f>
        <v>4.2919590840928409E-3</v>
      </c>
      <c r="W312" s="9">
        <f>W136*Traffic!W1590*365/10^7*$C312</f>
        <v>1.255448119075794E-2</v>
      </c>
      <c r="X312" s="9">
        <f>X136*Traffic!X1590*365/10^7*$C312</f>
        <v>8.8573489077086055E-3</v>
      </c>
      <c r="Y312" s="9">
        <f>Y136*Traffic!Y1590*365/10^7*$C312</f>
        <v>7.9381761890404516E-3</v>
      </c>
      <c r="Z312" s="9">
        <f>Z136*Traffic!Z1590*365/10^7*$C312</f>
        <v>9.6030762162340383E-2</v>
      </c>
      <c r="AA312" s="9">
        <f>AA136*Traffic!AA1590*365/10^7*$C312</f>
        <v>3.0760173417528142E-2</v>
      </c>
      <c r="AB312" s="9"/>
      <c r="AC312" s="9">
        <f>AC136*Traffic!AC1590*12/10^7*$C312</f>
        <v>8.4769845982281163E-3</v>
      </c>
      <c r="AD312" s="9">
        <f>AD136*Traffic!AD1590*12/10^7*$C312</f>
        <v>4.5399376296354567E-4</v>
      </c>
      <c r="AE312" s="9">
        <f>AE136*Traffic!AE1590*12/10^7*$C312</f>
        <v>1.5293250456459399E-3</v>
      </c>
      <c r="AF312" s="9">
        <f>AF136*Traffic!AF1590*12/10^7*$C312</f>
        <v>2.912005120342555E-3</v>
      </c>
      <c r="AG312" s="9">
        <f>AG136*Traffic!AG1590*12/10^7*$C312</f>
        <v>5.1571084629463762E-3</v>
      </c>
      <c r="AH312" s="9">
        <f>AH136*Traffic!AH1590*12/10^7*$C312</f>
        <v>7.8644095341089994E-3</v>
      </c>
      <c r="AI312" s="9">
        <f>AI136*Traffic!AI1590*12/10^7*$C312</f>
        <v>2.1982699072208515E-2</v>
      </c>
      <c r="AJ312" s="9"/>
    </row>
    <row r="313" spans="2:36" x14ac:dyDescent="0.3">
      <c r="B313" s="85">
        <f t="shared" si="8"/>
        <v>49034</v>
      </c>
      <c r="C313" s="3">
        <f>IF(B313&lt;Inputs!$E$13,0,1)</f>
        <v>1</v>
      </c>
      <c r="D313" s="1"/>
      <c r="E313" s="9">
        <f>E137*Traffic!E1591*365/10^7*$C313</f>
        <v>1.5874446959380509E-2</v>
      </c>
      <c r="F313" s="9">
        <f>F137*Traffic!F1591*365/10^7*$C313</f>
        <v>1.10064619085681E-2</v>
      </c>
      <c r="G313" s="9">
        <f>G137*Traffic!G1591*365/10^7*$C313</f>
        <v>3.236088298261805E-2</v>
      </c>
      <c r="H313" s="9">
        <f>H137*Traffic!H1591*365/10^7*$C313</f>
        <v>6.4590235480430178E-2</v>
      </c>
      <c r="I313" s="9">
        <f>I137*Traffic!I1591*365/10^7*$C313</f>
        <v>6.2142869383547301E-2</v>
      </c>
      <c r="J313" s="9">
        <f>J137*Traffic!J1591*365/10^7*$C313</f>
        <v>0.81279571278065987</v>
      </c>
      <c r="K313" s="9">
        <f>K137*Traffic!K1591*365/10^7*$C313</f>
        <v>0.28324112904321747</v>
      </c>
      <c r="L313" s="9"/>
      <c r="M313" s="9">
        <f>M137*Traffic!M1591*12/10^7*$C313</f>
        <v>1.3074403825608734E-3</v>
      </c>
      <c r="N313" s="9">
        <f>N137*Traffic!N1591*12/10^7*$C313</f>
        <v>0</v>
      </c>
      <c r="O313" s="9">
        <f>O137*Traffic!O1591*12/10^7*$C313</f>
        <v>0</v>
      </c>
      <c r="P313" s="9">
        <f>P137*Traffic!P1591*12/10^7*$C313</f>
        <v>0</v>
      </c>
      <c r="Q313" s="9">
        <f>Q137*Traffic!Q1591*12/10^7*$C313</f>
        <v>0</v>
      </c>
      <c r="R313" s="9">
        <f>R137*Traffic!R1591*12/10^7*$C313</f>
        <v>0</v>
      </c>
      <c r="S313" s="9">
        <f>S137*Traffic!S1591*12/10^7*$C313</f>
        <v>0</v>
      </c>
      <c r="T313" s="9"/>
      <c r="U313" s="9">
        <f>U137*Traffic!U1591*365/10^7*$C313</f>
        <v>2.6860408723075536E-2</v>
      </c>
      <c r="V313" s="9">
        <f>V137*Traffic!V1591*365/10^7*$C313</f>
        <v>4.5507389700454948E-3</v>
      </c>
      <c r="W313" s="9">
        <f>W137*Traffic!W1591*365/10^7*$C313</f>
        <v>1.331144255667128E-2</v>
      </c>
      <c r="X313" s="9">
        <f>X137*Traffic!X1591*365/10^7*$C313</f>
        <v>9.2533989374389992E-3</v>
      </c>
      <c r="Y313" s="9">
        <f>Y137*Traffic!Y1591*365/10^7*$C313</f>
        <v>8.2931260672075551E-3</v>
      </c>
      <c r="Z313" s="9">
        <f>Z137*Traffic!Z1591*365/10^7*$C313</f>
        <v>0.10081383281619538</v>
      </c>
      <c r="AA313" s="9">
        <f>AA137*Traffic!AA1591*365/10^7*$C313</f>
        <v>3.2292266670439655E-2</v>
      </c>
      <c r="AB313" s="9"/>
      <c r="AC313" s="9">
        <f>AC137*Traffic!AC1591*12/10^7*$C313</f>
        <v>8.9043814648656593E-3</v>
      </c>
      <c r="AD313" s="9">
        <f>AD137*Traffic!AD1591*12/10^7*$C313</f>
        <v>4.76540119884877E-4</v>
      </c>
      <c r="AE313" s="9">
        <f>AE137*Traffic!AE1591*12/10^7*$C313</f>
        <v>1.6052747857982807E-3</v>
      </c>
      <c r="AF313" s="9">
        <f>AF137*Traffic!AF1591*12/10^7*$C313</f>
        <v>3.0550677718976685E-3</v>
      </c>
      <c r="AG313" s="9">
        <f>AG137*Traffic!AG1591*12/10^7*$C313</f>
        <v>5.4104698344331252E-3</v>
      </c>
      <c r="AH313" s="9">
        <f>AH137*Traffic!AH1591*12/10^7*$C313</f>
        <v>8.2521502444403774E-3</v>
      </c>
      <c r="AI313" s="9">
        <f>AI137*Traffic!AI1591*12/10^7*$C313</f>
        <v>2.3066516912097317E-2</v>
      </c>
      <c r="AJ313" s="9"/>
    </row>
    <row r="314" spans="2:36" x14ac:dyDescent="0.3">
      <c r="B314" s="85">
        <f t="shared" si="8"/>
        <v>49399</v>
      </c>
      <c r="C314" s="3">
        <f>IF(B314&lt;Inputs!$E$13,0,1)</f>
        <v>1</v>
      </c>
      <c r="D314" s="1"/>
      <c r="E314" s="9">
        <f>E138*Traffic!E1592*365/10^7*$C314</f>
        <v>1.7440725726039386E-2</v>
      </c>
      <c r="F314" s="9">
        <f>F138*Traffic!F1592*365/10^7*$C314</f>
        <v>1.1829553842600123E-2</v>
      </c>
      <c r="G314" s="9">
        <f>G138*Traffic!G1592*365/10^7*$C314</f>
        <v>3.4780914231752988E-2</v>
      </c>
      <c r="H314" s="9">
        <f>H138*Traffic!H1592*365/10^7*$C314</f>
        <v>6.6527942544843038E-2</v>
      </c>
      <c r="I314" s="9">
        <f>I138*Traffic!I1592*365/10^7*$C314</f>
        <v>6.4007155465053756E-2</v>
      </c>
      <c r="J314" s="9">
        <f>J138*Traffic!J1592*365/10^7*$C314</f>
        <v>0.84897084591286931</v>
      </c>
      <c r="K314" s="9">
        <f>K138*Traffic!K1592*365/10^7*$C314</f>
        <v>0.29584735394147893</v>
      </c>
      <c r="L314" s="9"/>
      <c r="M314" s="9">
        <f>M138*Traffic!M1592*12/10^7*$C314</f>
        <v>1.4258790995693301E-3</v>
      </c>
      <c r="N314" s="9">
        <f>N138*Traffic!N1592*12/10^7*$C314</f>
        <v>0</v>
      </c>
      <c r="O314" s="9">
        <f>O138*Traffic!O1592*12/10^7*$C314</f>
        <v>0</v>
      </c>
      <c r="P314" s="9">
        <f>P138*Traffic!P1592*12/10^7*$C314</f>
        <v>0</v>
      </c>
      <c r="Q314" s="9">
        <f>Q138*Traffic!Q1592*12/10^7*$C314</f>
        <v>0</v>
      </c>
      <c r="R314" s="9">
        <f>R138*Traffic!R1592*12/10^7*$C314</f>
        <v>0</v>
      </c>
      <c r="S314" s="9">
        <f>S138*Traffic!S1592*12/10^7*$C314</f>
        <v>0</v>
      </c>
      <c r="T314" s="9"/>
      <c r="U314" s="9">
        <f>U138*Traffic!U1592*365/10^7*$C314</f>
        <v>2.8869100158018583E-2</v>
      </c>
      <c r="V314" s="9">
        <f>V138*Traffic!V1592*365/10^7*$C314</f>
        <v>4.687261139146864E-3</v>
      </c>
      <c r="W314" s="9">
        <f>W138*Traffic!W1592*365/10^7*$C314</f>
        <v>1.3710785833371418E-2</v>
      </c>
      <c r="X314" s="9">
        <f>X138*Traffic!X1592*365/10^7*$C314</f>
        <v>9.7994798043104011E-3</v>
      </c>
      <c r="Y314" s="9">
        <f>Y138*Traffic!Y1592*365/10^7*$C314</f>
        <v>8.7825373097652794E-3</v>
      </c>
      <c r="Z314" s="9">
        <f>Z138*Traffic!Z1592*365/10^7*$C314</f>
        <v>0.10579746002333565</v>
      </c>
      <c r="AA314" s="9">
        <f>AA138*Traffic!AA1592*365/10^7*$C314</f>
        <v>3.3888601362450067E-2</v>
      </c>
      <c r="AB314" s="9"/>
      <c r="AC314" s="9">
        <f>AC138*Traffic!AC1592*12/10^7*$C314</f>
        <v>9.3299839741906587E-3</v>
      </c>
      <c r="AD314" s="9">
        <f>AD138*Traffic!AD1592*12/10^7*$C314</f>
        <v>5.0003066383482256E-4</v>
      </c>
      <c r="AE314" s="9">
        <f>AE138*Traffic!AE1592*12/10^7*$C314</f>
        <v>1.6844051178186849E-3</v>
      </c>
      <c r="AF314" s="9">
        <f>AF138*Traffic!AF1592*12/10^7*$C314</f>
        <v>3.2063000538179046E-3</v>
      </c>
      <c r="AG314" s="9">
        <f>AG138*Traffic!AG1592*12/10^7*$C314</f>
        <v>5.6782994737126702E-3</v>
      </c>
      <c r="AH314" s="9">
        <f>AH138*Traffic!AH1592*12/10^7*$C314</f>
        <v>8.6560774288109259E-3</v>
      </c>
      <c r="AI314" s="9">
        <f>AI138*Traffic!AI1592*12/10^7*$C314</f>
        <v>2.4195579393214452E-2</v>
      </c>
      <c r="AJ314" s="9"/>
    </row>
    <row r="315" spans="2:36" x14ac:dyDescent="0.3">
      <c r="B315" s="85">
        <f t="shared" si="8"/>
        <v>49765</v>
      </c>
      <c r="C315" s="3">
        <f>IF(B315&lt;Inputs!$E$13,0,1)</f>
        <v>1</v>
      </c>
      <c r="D315" s="1"/>
      <c r="E315" s="9">
        <f>E139*Traffic!E1593*365/10^7*$C315</f>
        <v>1.7963947497820557E-2</v>
      </c>
      <c r="F315" s="9">
        <f>F139*Traffic!F1593*365/10^7*$C315</f>
        <v>1.2184440457878139E-2</v>
      </c>
      <c r="G315" s="9">
        <f>G139*Traffic!G1593*365/10^7*$C315</f>
        <v>3.5824341658705607E-2</v>
      </c>
      <c r="H315" s="9">
        <f>H139*Traffic!H1593*365/10^7*$C315</f>
        <v>6.995135958829643E-2</v>
      </c>
      <c r="I315" s="9">
        <f>I139*Traffic!I1593*365/10^7*$C315</f>
        <v>6.7300857006692916E-2</v>
      </c>
      <c r="J315" s="9">
        <f>J139*Traffic!J1593*365/10^7*$C315</f>
        <v>0.88658497089150923</v>
      </c>
      <c r="K315" s="9">
        <f>K139*Traffic!K1593*365/10^7*$C315</f>
        <v>0.30895503531749724</v>
      </c>
      <c r="L315" s="9"/>
      <c r="M315" s="9">
        <f>M139*Traffic!M1593*12/10^7*$C315</f>
        <v>1.5502474432539887E-3</v>
      </c>
      <c r="N315" s="9">
        <f>N139*Traffic!N1593*12/10^7*$C315</f>
        <v>0</v>
      </c>
      <c r="O315" s="9">
        <f>O139*Traffic!O1593*12/10^7*$C315</f>
        <v>0</v>
      </c>
      <c r="P315" s="9">
        <f>P139*Traffic!P1593*12/10^7*$C315</f>
        <v>0</v>
      </c>
      <c r="Q315" s="9">
        <f>Q139*Traffic!Q1593*12/10^7*$C315</f>
        <v>0</v>
      </c>
      <c r="R315" s="9">
        <f>R139*Traffic!R1593*12/10^7*$C315</f>
        <v>0</v>
      </c>
      <c r="S315" s="9">
        <f>S139*Traffic!S1593*12/10^7*$C315</f>
        <v>0</v>
      </c>
      <c r="T315" s="9"/>
      <c r="U315" s="9">
        <f>U139*Traffic!U1593*365/10^7*$C315</f>
        <v>2.9735173162759143E-2</v>
      </c>
      <c r="V315" s="9">
        <f>V139*Traffic!V1593*365/10^7*$C315</f>
        <v>4.9658183725590143E-3</v>
      </c>
      <c r="W315" s="9">
        <f>W139*Traffic!W1593*365/10^7*$C315</f>
        <v>1.4525598248611781E-2</v>
      </c>
      <c r="X315" s="9">
        <f>X139*Traffic!X1593*365/10^7*$C315</f>
        <v>1.0231730831295062E-2</v>
      </c>
      <c r="Y315" s="9">
        <f>Y139*Traffic!Y1593*365/10^7*$C315</f>
        <v>9.1699314212371295E-3</v>
      </c>
      <c r="Z315" s="9">
        <f>Z139*Traffic!Z1593*365/10^7*$C315</f>
        <v>0.11098937241336969</v>
      </c>
      <c r="AA315" s="9">
        <f>AA139*Traffic!AA1593*365/10^7*$C315</f>
        <v>3.5551653095977707E-2</v>
      </c>
      <c r="AB315" s="9"/>
      <c r="AC315" s="9">
        <f>AC139*Traffic!AC1593*12/10^7*$C315</f>
        <v>9.7935118404243356E-3</v>
      </c>
      <c r="AD315" s="9">
        <f>AD139*Traffic!AD1593*12/10^7*$C315</f>
        <v>5.2450175431386714E-4</v>
      </c>
      <c r="AE315" s="9">
        <f>AE139*Traffic!AE1593*12/10^7*$C315</f>
        <v>1.7668385224530931E-3</v>
      </c>
      <c r="AF315" s="9">
        <f>AF139*Traffic!AF1593*12/10^7*$C315</f>
        <v>3.3638567116586497E-3</v>
      </c>
      <c r="AG315" s="9">
        <f>AG139*Traffic!AG1593*12/10^7*$C315</f>
        <v>5.9573294684980068E-3</v>
      </c>
      <c r="AH315" s="9">
        <f>AH139*Traffic!AH1593*12/10^7*$C315</f>
        <v>9.0850724658108149E-3</v>
      </c>
      <c r="AI315" s="9">
        <f>AI139*Traffic!AI1593*12/10^7*$C315</f>
        <v>2.5394711859668344E-2</v>
      </c>
      <c r="AJ315" s="9"/>
    </row>
    <row r="316" spans="2:36" x14ac:dyDescent="0.3">
      <c r="B316" s="85">
        <f t="shared" si="8"/>
        <v>50130</v>
      </c>
      <c r="C316" s="3">
        <f>IF(B316&lt;Inputs!$E$13,0,1)</f>
        <v>1</v>
      </c>
      <c r="D316" s="1"/>
      <c r="E316" s="9">
        <f>E140*Traffic!E1594*365/10^7*$C316</f>
        <v>1.8502865922755192E-2</v>
      </c>
      <c r="F316" s="9">
        <f>F140*Traffic!F1594*365/10^7*$C316</f>
        <v>1.2549973671614484E-2</v>
      </c>
      <c r="G316" s="9">
        <f>G140*Traffic!G1594*365/10^7*$C316</f>
        <v>3.6899071908466745E-2</v>
      </c>
      <c r="H316" s="9">
        <f>H140*Traffic!H1594*365/10^7*$C316</f>
        <v>7.3520306506066641E-2</v>
      </c>
      <c r="I316" s="9">
        <f>I140*Traffic!I1594*365/10^7*$C316</f>
        <v>7.0734574200912045E-2</v>
      </c>
      <c r="J316" s="9">
        <f>J140*Traffic!J1594*365/10^7*$C316</f>
        <v>0.93820121919683686</v>
      </c>
      <c r="K316" s="9">
        <f>K140*Traffic!K1594*365/10^7*$C316</f>
        <v>0.32694214353803652</v>
      </c>
      <c r="L316" s="9"/>
      <c r="M316" s="9">
        <f>M140*Traffic!M1594*12/10^7*$C316</f>
        <v>1.6807945963701128E-3</v>
      </c>
      <c r="N316" s="9">
        <f>N140*Traffic!N1594*12/10^7*$C316</f>
        <v>0</v>
      </c>
      <c r="O316" s="9">
        <f>O140*Traffic!O1594*12/10^7*$C316</f>
        <v>0</v>
      </c>
      <c r="P316" s="9">
        <f>P140*Traffic!P1594*12/10^7*$C316</f>
        <v>0</v>
      </c>
      <c r="Q316" s="9">
        <f>Q140*Traffic!Q1594*12/10^7*$C316</f>
        <v>0</v>
      </c>
      <c r="R316" s="9">
        <f>R140*Traffic!R1594*12/10^7*$C316</f>
        <v>0</v>
      </c>
      <c r="S316" s="9">
        <f>S140*Traffic!S1594*12/10^7*$C316</f>
        <v>0</v>
      </c>
      <c r="T316" s="9"/>
      <c r="U316" s="9">
        <f>U140*Traffic!U1594*365/10^7*$C316</f>
        <v>3.0627228357641905E-2</v>
      </c>
      <c r="V316" s="9">
        <f>V140*Traffic!V1594*365/10^7*$C316</f>
        <v>5.2568705049506692E-3</v>
      </c>
      <c r="W316" s="9">
        <f>W140*Traffic!W1594*365/10^7*$C316</f>
        <v>1.5376959701516526E-2</v>
      </c>
      <c r="X316" s="9">
        <f>X140*Traffic!X1594*365/10^7*$C316</f>
        <v>1.0681097388074903E-2</v>
      </c>
      <c r="Y316" s="9">
        <f>Y140*Traffic!Y1594*365/10^7*$C316</f>
        <v>9.5726648958184887E-3</v>
      </c>
      <c r="Z316" s="9">
        <f>Z140*Traffic!Z1594*365/10^7*$C316</f>
        <v>0.11639758183278476</v>
      </c>
      <c r="AA316" s="9">
        <f>AA140*Traffic!AA1594*365/10^7*$C316</f>
        <v>3.7283988192290819E-2</v>
      </c>
      <c r="AB316" s="9"/>
      <c r="AC316" s="9">
        <f>AC140*Traffic!AC1594*12/10^7*$C316</f>
        <v>1.0276454393055258E-2</v>
      </c>
      <c r="AD316" s="9">
        <f>AD140*Traffic!AD1594*12/10^7*$C316</f>
        <v>5.4999108262420414E-4</v>
      </c>
      <c r="AE316" s="9">
        <f>AE140*Traffic!AE1594*12/10^7*$C316</f>
        <v>1.852701966759529E-3</v>
      </c>
      <c r="AF316" s="9">
        <f>AF140*Traffic!AF1594*12/10^7*$C316</f>
        <v>3.5279810989213975E-3</v>
      </c>
      <c r="AG316" s="9">
        <f>AG140*Traffic!AG1594*12/10^7*$C316</f>
        <v>6.24799079344411E-3</v>
      </c>
      <c r="AH316" s="9">
        <f>AH140*Traffic!AH1594*12/10^7*$C316</f>
        <v>9.5320167353447789E-3</v>
      </c>
      <c r="AI316" s="9">
        <f>AI140*Traffic!AI1594*12/10^7*$C316</f>
        <v>2.664401625265557E-2</v>
      </c>
      <c r="AJ316" s="9"/>
    </row>
    <row r="317" spans="2:36" x14ac:dyDescent="0.3">
      <c r="B317" s="85">
        <f t="shared" si="8"/>
        <v>50495</v>
      </c>
      <c r="C317" s="3">
        <f>IF(B317&lt;Inputs!$E$13,0,1)</f>
        <v>1</v>
      </c>
      <c r="D317" s="1"/>
      <c r="E317" s="9">
        <f>E141*Traffic!E1595*365/10^7*$C317</f>
        <v>2.0249073894215222E-2</v>
      </c>
      <c r="F317" s="9">
        <f>F141*Traffic!F1595*365/10^7*$C317</f>
        <v>1.346507591850305E-2</v>
      </c>
      <c r="G317" s="9">
        <f>G141*Traffic!G1595*365/10^7*$C317</f>
        <v>3.958962923512576E-2</v>
      </c>
      <c r="H317" s="9">
        <f>H141*Traffic!H1595*365/10^7*$C317</f>
        <v>7.724043401527364E-2</v>
      </c>
      <c r="I317" s="9">
        <f>I141*Traffic!I1595*365/10^7*$C317</f>
        <v>7.4313743655478118E-2</v>
      </c>
      <c r="J317" s="9">
        <f>J141*Traffic!J1595*365/10^7*$C317</f>
        <v>0.97923188584971144</v>
      </c>
      <c r="K317" s="9">
        <f>K141*Traffic!K1595*365/10^7*$C317</f>
        <v>0.34124041328209986</v>
      </c>
      <c r="L317" s="9"/>
      <c r="M317" s="9">
        <f>M141*Traffic!M1595*12/10^7*$C317</f>
        <v>1.8177793559742764E-3</v>
      </c>
      <c r="N317" s="9">
        <f>N141*Traffic!N1595*12/10^7*$C317</f>
        <v>0</v>
      </c>
      <c r="O317" s="9">
        <f>O141*Traffic!O1595*12/10^7*$C317</f>
        <v>0</v>
      </c>
      <c r="P317" s="9">
        <f>P141*Traffic!P1595*12/10^7*$C317</f>
        <v>0</v>
      </c>
      <c r="Q317" s="9">
        <f>Q141*Traffic!Q1595*12/10^7*$C317</f>
        <v>0</v>
      </c>
      <c r="R317" s="9">
        <f>R141*Traffic!R1595*12/10^7*$C317</f>
        <v>0</v>
      </c>
      <c r="S317" s="9">
        <f>S141*Traffic!S1595*12/10^7*$C317</f>
        <v>0</v>
      </c>
      <c r="T317" s="9"/>
      <c r="U317" s="9">
        <f>U141*Traffic!U1595*365/10^7*$C317</f>
        <v>3.2860463758719989E-2</v>
      </c>
      <c r="V317" s="9">
        <f>V141*Traffic!V1595*365/10^7*$C317</f>
        <v>5.4145766200991872E-3</v>
      </c>
      <c r="W317" s="9">
        <f>W141*Traffic!W1595*365/10^7*$C317</f>
        <v>1.5838268492562015E-2</v>
      </c>
      <c r="X317" s="9">
        <f>X141*Traffic!X1595*365/10^7*$C317</f>
        <v>1.1294904451309606E-2</v>
      </c>
      <c r="Y317" s="9">
        <f>Y141*Traffic!Y1595*365/10^7*$C317</f>
        <v>1.0122774038498199E-2</v>
      </c>
      <c r="Z317" s="9">
        <f>Z141*Traffic!Z1595*365/10^7*$C317</f>
        <v>0.12203039338219278</v>
      </c>
      <c r="AA317" s="9">
        <f>AA141*Traffic!AA1595*365/10^7*$C317</f>
        <v>3.9088266906596315E-2</v>
      </c>
      <c r="AB317" s="9"/>
      <c r="AC317" s="9">
        <f>AC141*Traffic!AC1595*12/10^7*$C317</f>
        <v>1.0779559338187656E-2</v>
      </c>
      <c r="AD317" s="9">
        <f>AD141*Traffic!AD1595*12/10^7*$C317</f>
        <v>5.7731055781976579E-4</v>
      </c>
      <c r="AE317" s="9">
        <f>AE141*Traffic!AE1595*12/10^7*$C317</f>
        <v>1.9447304505381283E-3</v>
      </c>
      <c r="AF317" s="9">
        <f>AF141*Traffic!AF1595*12/10^7*$C317</f>
        <v>3.7013367726938793E-3</v>
      </c>
      <c r="AG317" s="9">
        <f>AG141*Traffic!AG1595*12/10^7*$C317</f>
        <v>6.5550005600363715E-3</v>
      </c>
      <c r="AH317" s="9">
        <f>AH141*Traffic!AH1595*12/10^7*$C317</f>
        <v>9.9976010958315459E-3</v>
      </c>
      <c r="AI317" s="9">
        <f>AI141*Traffic!AI1595*12/10^7*$C317</f>
        <v>2.7945423668548335E-2</v>
      </c>
      <c r="AJ317" s="9"/>
    </row>
    <row r="318" spans="2:36" x14ac:dyDescent="0.3">
      <c r="B318" s="85">
        <f t="shared" si="8"/>
        <v>50860</v>
      </c>
      <c r="C318" s="3">
        <f>IF(B318&lt;Inputs!$E$13,0,1)</f>
        <v>1</v>
      </c>
      <c r="D318" s="1"/>
      <c r="E318" s="9">
        <f>E142*Traffic!E1596*365/10^7*$C318</f>
        <v>2.0856546111041672E-2</v>
      </c>
      <c r="F318" s="9">
        <f>F142*Traffic!F1596*365/10^7*$C318</f>
        <v>1.3869028196058149E-2</v>
      </c>
      <c r="G318" s="9">
        <f>G142*Traffic!G1596*365/10^7*$C318</f>
        <v>4.0777318112179564E-2</v>
      </c>
      <c r="H318" s="9">
        <f>H142*Traffic!H1596*365/10^7*$C318</f>
        <v>8.1117600899177564E-2</v>
      </c>
      <c r="I318" s="9">
        <f>I142*Traffic!I1596*365/10^7*$C318</f>
        <v>7.8044002160537432E-2</v>
      </c>
      <c r="J318" s="9">
        <f>J142*Traffic!J1596*365/10^7*$C318</f>
        <v>1.0218800114044817</v>
      </c>
      <c r="K318" s="9">
        <f>K142*Traffic!K1596*365/10^7*$C318</f>
        <v>0.35610233128162294</v>
      </c>
      <c r="L318" s="9"/>
      <c r="M318" s="9">
        <f>M142*Traffic!M1596*12/10^7*$C318</f>
        <v>1.961470486017958E-3</v>
      </c>
      <c r="N318" s="9">
        <f>N142*Traffic!N1596*12/10^7*$C318</f>
        <v>0</v>
      </c>
      <c r="O318" s="9">
        <f>O142*Traffic!O1596*12/10^7*$C318</f>
        <v>0</v>
      </c>
      <c r="P318" s="9">
        <f>P142*Traffic!P1596*12/10^7*$C318</f>
        <v>0</v>
      </c>
      <c r="Q318" s="9">
        <f>Q142*Traffic!Q1596*12/10^7*$C318</f>
        <v>0</v>
      </c>
      <c r="R318" s="9">
        <f>R142*Traffic!R1596*12/10^7*$C318</f>
        <v>0</v>
      </c>
      <c r="S318" s="9">
        <f>S142*Traffic!S1596*12/10^7*$C318</f>
        <v>0</v>
      </c>
      <c r="T318" s="9"/>
      <c r="U318" s="9">
        <f>U142*Traffic!U1596*365/10^7*$C318</f>
        <v>3.384627767148158E-2</v>
      </c>
      <c r="V318" s="9">
        <f>V142*Traffic!V1596*365/10^7*$C318</f>
        <v>5.7277440246130424E-3</v>
      </c>
      <c r="W318" s="9">
        <f>W142*Traffic!W1596*365/10^7*$C318</f>
        <v>1.675431969726697E-2</v>
      </c>
      <c r="X318" s="9">
        <f>X142*Traffic!X1596*365/10^7*$C318</f>
        <v>1.1784839267769019E-2</v>
      </c>
      <c r="Y318" s="9">
        <f>Y142*Traffic!Y1596*365/10^7*$C318</f>
        <v>1.0561865795492772E-2</v>
      </c>
      <c r="Z318" s="9">
        <f>Z142*Traffic!Z1596*365/10^7*$C318</f>
        <v>0.12789641580091574</v>
      </c>
      <c r="AA318" s="9">
        <f>AA142*Traffic!AA1596*365/10^7*$C318</f>
        <v>4.0967246754387086E-2</v>
      </c>
      <c r="AB318" s="9"/>
      <c r="AC318" s="9">
        <f>AC142*Traffic!AC1596*12/10^7*$C318</f>
        <v>1.1303601771074255E-2</v>
      </c>
      <c r="AD318" s="9">
        <f>AD142*Traffic!AD1596*12/10^7*$C318</f>
        <v>6.0577420955270104E-4</v>
      </c>
      <c r="AE318" s="9">
        <f>AE142*Traffic!AE1596*12/10^7*$C318</f>
        <v>2.0406132115733618E-3</v>
      </c>
      <c r="AF318" s="9">
        <f>AF142*Traffic!AF1596*12/10^7*$C318</f>
        <v>3.8844022370475751E-3</v>
      </c>
      <c r="AG318" s="9">
        <f>AG142*Traffic!AG1596*12/10^7*$C318</f>
        <v>6.8792061903412338E-3</v>
      </c>
      <c r="AH318" s="9">
        <f>AH142*Traffic!AH1596*12/10^7*$C318</f>
        <v>1.0491566706504198E-2</v>
      </c>
      <c r="AI318" s="9">
        <f>AI142*Traffic!AI1596*12/10^7*$C318</f>
        <v>2.9326162721409345E-2</v>
      </c>
      <c r="AJ318" s="9"/>
    </row>
    <row r="319" spans="2:36" x14ac:dyDescent="0.3">
      <c r="B319" s="85">
        <f t="shared" si="8"/>
        <v>51226</v>
      </c>
      <c r="C319" s="3">
        <f>IF(B319&lt;Inputs!$E$13,0,1)</f>
        <v>1</v>
      </c>
      <c r="D319" s="1"/>
      <c r="E319" s="9">
        <f>E143*Traffic!E1597*365/10^7*$C319</f>
        <v>2.1482242494372916E-2</v>
      </c>
      <c r="F319" s="9">
        <f>F143*Traffic!F1597*365/10^7*$C319</f>
        <v>1.485650300361749E-2</v>
      </c>
      <c r="G319" s="9">
        <f>G143*Traffic!G1597*365/10^7*$C319</f>
        <v>4.3680663161766782E-2</v>
      </c>
      <c r="H319" s="9">
        <f>H143*Traffic!H1597*365/10^7*$C319</f>
        <v>8.5157881405502039E-2</v>
      </c>
      <c r="I319" s="9">
        <f>I143*Traffic!I1597*365/10^7*$C319</f>
        <v>8.1931193806610306E-2</v>
      </c>
      <c r="J319" s="9">
        <f>J143*Traffic!J1597*365/10^7*$C319</f>
        <v>1.0798750198439317</v>
      </c>
      <c r="K319" s="9">
        <f>K143*Traffic!K1597*365/10^7*$C319</f>
        <v>0.37631229475825539</v>
      </c>
      <c r="L319" s="9"/>
      <c r="M319" s="9">
        <f>M143*Traffic!M1597*12/10^7*$C319</f>
        <v>2.1121470824438842E-3</v>
      </c>
      <c r="N319" s="9">
        <f>N143*Traffic!N1597*12/10^7*$C319</f>
        <v>0</v>
      </c>
      <c r="O319" s="9">
        <f>O143*Traffic!O1597*12/10^7*$C319</f>
        <v>0</v>
      </c>
      <c r="P319" s="9">
        <f>P143*Traffic!P1597*12/10^7*$C319</f>
        <v>0</v>
      </c>
      <c r="Q319" s="9">
        <f>Q143*Traffic!Q1597*12/10^7*$C319</f>
        <v>0</v>
      </c>
      <c r="R319" s="9">
        <f>R143*Traffic!R1597*12/10^7*$C319</f>
        <v>0</v>
      </c>
      <c r="S319" s="9">
        <f>S143*Traffic!S1597*12/10^7*$C319</f>
        <v>0</v>
      </c>
      <c r="T319" s="9"/>
      <c r="U319" s="9">
        <f>U143*Traffic!U1597*365/10^7*$C319</f>
        <v>3.6256132641691058E-2</v>
      </c>
      <c r="V319" s="9">
        <f>V143*Traffic!V1597*365/10^7*$C319</f>
        <v>6.0548283544396208E-3</v>
      </c>
      <c r="W319" s="9">
        <f>W143*Traffic!W1597*365/10^7*$C319</f>
        <v>1.7711079532610894E-2</v>
      </c>
      <c r="X319" s="9">
        <f>X143*Traffic!X1597*365/10^7*$C319</f>
        <v>1.2449625072617525E-2</v>
      </c>
      <c r="Y319" s="9">
        <f>Y143*Traffic!Y1597*365/10^7*$C319</f>
        <v>1.1157663353187255E-2</v>
      </c>
      <c r="Z319" s="9">
        <f>Z143*Traffic!Z1597*365/10^7*$C319</f>
        <v>0.1340045722107181</v>
      </c>
      <c r="AA319" s="9">
        <f>AA143*Traffic!AA1597*365/10^7*$C319</f>
        <v>4.2923785952829363E-2</v>
      </c>
      <c r="AB319" s="9"/>
      <c r="AC319" s="9">
        <f>AC143*Traffic!AC1597*12/10^7*$C319</f>
        <v>1.1872349071232254E-2</v>
      </c>
      <c r="AD319" s="9">
        <f>AD143*Traffic!AD1597*12/10^7*$C319</f>
        <v>6.3542610088757393E-4</v>
      </c>
      <c r="AE319" s="9">
        <f>AE143*Traffic!AE1597*12/10^7*$C319</f>
        <v>2.1404986808652238E-3</v>
      </c>
      <c r="AF319" s="9">
        <f>AF143*Traffic!AF1597*12/10^7*$C319</f>
        <v>4.0751204261670658E-3</v>
      </c>
      <c r="AG319" s="9">
        <f>AG143*Traffic!AG1597*12/10^7*$C319</f>
        <v>7.2169646579603444E-3</v>
      </c>
      <c r="AH319" s="9">
        <f>AH143*Traffic!AH1597*12/10^7*$C319</f>
        <v>1.1006172412830978E-2</v>
      </c>
      <c r="AI319" s="9">
        <f>AI143*Traffic!AI1597*12/10^7*$C319</f>
        <v>3.0764595236140332E-2</v>
      </c>
      <c r="AJ319" s="9"/>
    </row>
    <row r="320" spans="2:36" x14ac:dyDescent="0.3">
      <c r="B320" s="85">
        <f t="shared" si="8"/>
        <v>51591</v>
      </c>
      <c r="C320" s="3">
        <f>IF(B320&lt;Inputs!$E$13,0,1)</f>
        <v>1</v>
      </c>
      <c r="E320" s="9">
        <f>E144*Traffic!E1598*365/10^7*$C320</f>
        <v>1.744040764176065E-2</v>
      </c>
      <c r="F320" s="9">
        <f>F144*Traffic!F1598*365/10^7*$C320</f>
        <v>1.1391214461830779E-2</v>
      </c>
      <c r="G320" s="9">
        <f>G144*Traffic!G1598*365/10^7*$C320</f>
        <v>3.3492121382099102E-2</v>
      </c>
      <c r="H320" s="9">
        <f>H144*Traffic!H1598*365/10^7*$C320</f>
        <v>6.6526729206994997E-2</v>
      </c>
      <c r="I320" s="9">
        <f>I144*Traffic!I1598*365/10^7*$C320</f>
        <v>6.4005988101367123E-2</v>
      </c>
      <c r="J320" s="9">
        <f>J144*Traffic!J1598*365/10^7*$C320</f>
        <v>0.83847443196727089</v>
      </c>
      <c r="K320" s="9">
        <f>K144*Traffic!K1598*365/10^7*$C320</f>
        <v>0.29218958841675008</v>
      </c>
      <c r="L320" s="9"/>
      <c r="M320" s="9">
        <f>M144*Traffic!M1598*12/10^7*$C320</f>
        <v>1.6898999636858177E-3</v>
      </c>
      <c r="N320" s="9">
        <f>N144*Traffic!N1598*12/10^7*$C320</f>
        <v>0</v>
      </c>
      <c r="O320" s="9">
        <f>O144*Traffic!O1598*12/10^7*$C320</f>
        <v>0</v>
      </c>
      <c r="P320" s="9">
        <f>P144*Traffic!P1598*12/10^7*$C320</f>
        <v>0</v>
      </c>
      <c r="Q320" s="9">
        <f>Q144*Traffic!Q1598*12/10^7*$C320</f>
        <v>0</v>
      </c>
      <c r="R320" s="9">
        <f>R144*Traffic!R1598*12/10^7*$C320</f>
        <v>0</v>
      </c>
      <c r="S320" s="9">
        <f>S144*Traffic!S1598*12/10^7*$C320</f>
        <v>0</v>
      </c>
      <c r="T320" s="9"/>
      <c r="U320" s="9">
        <f>U144*Traffic!U1598*365/10^7*$C320</f>
        <v>2.77993672116192E-2</v>
      </c>
      <c r="V320" s="9">
        <f>V144*Traffic!V1598*365/10^7*$C320</f>
        <v>4.642535884669583E-3</v>
      </c>
      <c r="W320" s="9">
        <f>W144*Traffic!W1598*365/10^7*$C320</f>
        <v>1.3579959244607358E-2</v>
      </c>
      <c r="X320" s="9">
        <f>X144*Traffic!X1598*365/10^7*$C320</f>
        <v>9.6650640801037198E-3</v>
      </c>
      <c r="Y320" s="9">
        <f>Y144*Traffic!Y1598*365/10^7*$C320</f>
        <v>8.6620705976092945E-3</v>
      </c>
      <c r="Z320" s="9">
        <f>Z144*Traffic!Z1598*365/10^7*$C320</f>
        <v>0.10536015793385503</v>
      </c>
      <c r="AA320" s="9">
        <f>AA144*Traffic!AA1598*365/10^7*$C320</f>
        <v>3.3748526580105499E-2</v>
      </c>
      <c r="AB320" s="9"/>
      <c r="AC320" s="9">
        <f>AC144*Traffic!AC1598*12/10^7*$C320</f>
        <v>9.2615844605673271E-3</v>
      </c>
      <c r="AD320" s="9">
        <f>AD144*Traffic!AD1598*12/10^7*$C320</f>
        <v>4.9664248935456842E-4</v>
      </c>
      <c r="AE320" s="9">
        <f>AE144*Traffic!AE1598*12/10^7*$C320</f>
        <v>1.672991700907742E-3</v>
      </c>
      <c r="AF320" s="9">
        <f>AF144*Traffic!AF1598*12/10^7*$C320</f>
        <v>3.1834396756993074E-3</v>
      </c>
      <c r="AG320" s="9">
        <f>AG144*Traffic!AG1598*12/10^7*$C320</f>
        <v>5.6378141570358562E-3</v>
      </c>
      <c r="AH320" s="9">
        <f>AH144*Traffic!AH1598*12/10^7*$C320</f>
        <v>8.5957811647674447E-3</v>
      </c>
      <c r="AI320" s="9">
        <f>AI144*Traffic!AI1598*12/10^7*$C320</f>
        <v>2.4027038497436114E-2</v>
      </c>
      <c r="AJ320" s="9"/>
    </row>
    <row r="321" spans="2:36" x14ac:dyDescent="0.3">
      <c r="B321" s="85"/>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row>
    <row r="322" spans="2:36" s="105" customFormat="1" x14ac:dyDescent="0.3">
      <c r="B322" s="104" t="s">
        <v>283</v>
      </c>
      <c r="C322" s="104"/>
      <c r="E322" s="104"/>
      <c r="F322" s="104"/>
    </row>
    <row r="323" spans="2:36" x14ac:dyDescent="0.3">
      <c r="B323" s="1"/>
      <c r="C323" s="1"/>
      <c r="D323" s="1"/>
      <c r="E323" s="301" t="s">
        <v>89</v>
      </c>
      <c r="F323" s="301"/>
      <c r="G323" s="301"/>
      <c r="H323" s="301"/>
      <c r="I323" s="301"/>
      <c r="J323" s="301"/>
      <c r="K323" s="301"/>
      <c r="L323" s="1"/>
      <c r="M323" s="301" t="s">
        <v>64</v>
      </c>
      <c r="N323" s="301"/>
      <c r="O323" s="301"/>
      <c r="P323" s="301"/>
      <c r="Q323" s="301"/>
      <c r="R323" s="301"/>
      <c r="S323" s="301"/>
      <c r="T323" s="1"/>
      <c r="U323" s="301" t="s">
        <v>65</v>
      </c>
      <c r="V323" s="301"/>
      <c r="W323" s="301"/>
      <c r="X323" s="301"/>
      <c r="Y323" s="301"/>
      <c r="Z323" s="301"/>
      <c r="AA323" s="301"/>
      <c r="AB323" s="1"/>
      <c r="AC323" s="301" t="s">
        <v>66</v>
      </c>
      <c r="AD323" s="301"/>
      <c r="AE323" s="301"/>
      <c r="AF323" s="301"/>
      <c r="AG323" s="301"/>
      <c r="AH323" s="301"/>
      <c r="AI323" s="301"/>
    </row>
    <row r="324" spans="2:36" x14ac:dyDescent="0.3">
      <c r="B324" s="4" t="s">
        <v>67</v>
      </c>
      <c r="C324" s="4" t="s">
        <v>322</v>
      </c>
      <c r="D324" s="3"/>
      <c r="E324" s="3" t="s">
        <v>70</v>
      </c>
      <c r="F324" s="3" t="s">
        <v>69</v>
      </c>
      <c r="G324" s="3" t="s">
        <v>61</v>
      </c>
      <c r="H324" s="3" t="s">
        <v>68</v>
      </c>
      <c r="I324" s="3" t="s">
        <v>71</v>
      </c>
      <c r="J324" s="3" t="s">
        <v>72</v>
      </c>
      <c r="K324" s="3" t="s">
        <v>62</v>
      </c>
      <c r="L324" s="3"/>
      <c r="M324" s="3" t="s">
        <v>70</v>
      </c>
      <c r="N324" s="3" t="s">
        <v>69</v>
      </c>
      <c r="O324" s="3" t="s">
        <v>61</v>
      </c>
      <c r="P324" s="3" t="s">
        <v>68</v>
      </c>
      <c r="Q324" s="3" t="s">
        <v>71</v>
      </c>
      <c r="R324" s="3" t="s">
        <v>72</v>
      </c>
      <c r="S324" s="3" t="s">
        <v>62</v>
      </c>
      <c r="T324" s="3"/>
      <c r="U324" s="3" t="s">
        <v>70</v>
      </c>
      <c r="V324" s="3" t="s">
        <v>69</v>
      </c>
      <c r="W324" s="3" t="s">
        <v>61</v>
      </c>
      <c r="X324" s="3" t="s">
        <v>68</v>
      </c>
      <c r="Y324" s="3" t="s">
        <v>71</v>
      </c>
      <c r="Z324" s="3" t="s">
        <v>72</v>
      </c>
      <c r="AA324" s="3" t="s">
        <v>62</v>
      </c>
      <c r="AB324" s="3"/>
      <c r="AC324" s="3" t="s">
        <v>70</v>
      </c>
      <c r="AD324" s="3" t="s">
        <v>69</v>
      </c>
      <c r="AE324" s="3" t="s">
        <v>61</v>
      </c>
      <c r="AF324" s="3" t="s">
        <v>68</v>
      </c>
      <c r="AG324" s="3" t="s">
        <v>71</v>
      </c>
      <c r="AH324" s="3" t="s">
        <v>72</v>
      </c>
      <c r="AI324" s="3" t="s">
        <v>62</v>
      </c>
    </row>
    <row r="325" spans="2:36" hidden="1" x14ac:dyDescent="0.3">
      <c r="B325" s="85">
        <f>B290</f>
        <v>40633</v>
      </c>
      <c r="C325" s="3">
        <f>IF(B325&lt;Inputs!$E$13,0,1)</f>
        <v>0</v>
      </c>
      <c r="D325" s="1"/>
      <c r="E325" s="9">
        <f>E114*Traffic!E1603*365/10^7*$C325</f>
        <v>0</v>
      </c>
      <c r="F325" s="9">
        <f>F114*Traffic!F1603*365/10^7*$C325</f>
        <v>0</v>
      </c>
      <c r="G325" s="9">
        <f>G114*Traffic!G1603*365/10^7*$C325</f>
        <v>0</v>
      </c>
      <c r="H325" s="9">
        <f>H114*Traffic!H1603*365/10^7*$C325</f>
        <v>0</v>
      </c>
      <c r="I325" s="9">
        <f>I114*Traffic!I1603*365/10^7*$C325</f>
        <v>0</v>
      </c>
      <c r="J325" s="9">
        <f>J114*Traffic!J1603*365/10^7*$C325</f>
        <v>0</v>
      </c>
      <c r="K325" s="9">
        <f>K114*Traffic!K1603*365/10^7*$C325</f>
        <v>0</v>
      </c>
      <c r="L325" s="9"/>
      <c r="M325" s="9">
        <f>M114*Traffic!M1603*12/10^7*$C325</f>
        <v>0</v>
      </c>
      <c r="N325" s="9">
        <f>N114*Traffic!N1603*12/10^7*$C325</f>
        <v>0</v>
      </c>
      <c r="O325" s="9">
        <f>O114*Traffic!O1603*12/10^7*$C325</f>
        <v>0</v>
      </c>
      <c r="P325" s="9">
        <f>P114*Traffic!P1603*12/10^7*$C325</f>
        <v>0</v>
      </c>
      <c r="Q325" s="9">
        <f>Q114*Traffic!Q1603*12/10^7*$C325</f>
        <v>0</v>
      </c>
      <c r="R325" s="9">
        <f>R114*Traffic!R1603*12/10^7*$C325</f>
        <v>0</v>
      </c>
      <c r="S325" s="9">
        <f>S114*Traffic!S1603*12/10^7*$C325</f>
        <v>0</v>
      </c>
      <c r="T325" s="9"/>
      <c r="U325" s="9">
        <f>U114*Traffic!U1603*365/10^7*$C325</f>
        <v>0</v>
      </c>
      <c r="V325" s="9">
        <f>V114*Traffic!V1603*365/10^7*$C325</f>
        <v>0</v>
      </c>
      <c r="W325" s="9">
        <f>W114*Traffic!W1603*365/10^7*$C325</f>
        <v>0</v>
      </c>
      <c r="X325" s="9">
        <f>X114*Traffic!X1603*365/10^7*$C325</f>
        <v>0</v>
      </c>
      <c r="Y325" s="9">
        <f>Y114*Traffic!Y1603*365/10^7*$C325</f>
        <v>0</v>
      </c>
      <c r="Z325" s="9">
        <f>Z114*Traffic!Z1603*365/10^7*$C325</f>
        <v>0</v>
      </c>
      <c r="AA325" s="9">
        <f>AA114*Traffic!AA1603*365/10^7*$C325</f>
        <v>0</v>
      </c>
      <c r="AB325" s="9"/>
      <c r="AC325" s="9">
        <f>AC114*Traffic!AC1603*12/10^7*$C325</f>
        <v>0</v>
      </c>
      <c r="AD325" s="9">
        <f>AD114*Traffic!AD1603*12/10^7*$C325</f>
        <v>0</v>
      </c>
      <c r="AE325" s="9">
        <f>AE114*Traffic!AE1603*12/10^7*$C325</f>
        <v>0</v>
      </c>
      <c r="AF325" s="9">
        <f>AF114*Traffic!AF1603*12/10^7*$C325</f>
        <v>0</v>
      </c>
      <c r="AG325" s="9">
        <f>AG114*Traffic!AG1603*12/10^7*$C325</f>
        <v>0</v>
      </c>
      <c r="AH325" s="9">
        <f>AH114*Traffic!AH1603*12/10^7*$C325</f>
        <v>0</v>
      </c>
      <c r="AI325" s="9">
        <f>AI114*Traffic!AI1603*12/10^7*$C325</f>
        <v>0</v>
      </c>
      <c r="AJ325" s="9"/>
    </row>
    <row r="326" spans="2:36" hidden="1" x14ac:dyDescent="0.3">
      <c r="B326" s="85">
        <f t="shared" ref="B326:B355" si="9">B291</f>
        <v>40999</v>
      </c>
      <c r="C326" s="3">
        <f>IF(B326&lt;Inputs!$E$13,0,1)</f>
        <v>0</v>
      </c>
      <c r="D326" s="1"/>
      <c r="E326" s="9">
        <f>E115*Traffic!E1604*365/10^7*$C326</f>
        <v>0</v>
      </c>
      <c r="F326" s="9">
        <f>F115*Traffic!F1604*365/10^7*$C326</f>
        <v>0</v>
      </c>
      <c r="G326" s="9">
        <f>G115*Traffic!G1604*365/10^7*$C326</f>
        <v>0</v>
      </c>
      <c r="H326" s="9">
        <f>H115*Traffic!H1604*365/10^7*$C326</f>
        <v>0</v>
      </c>
      <c r="I326" s="9">
        <f>I115*Traffic!I1604*365/10^7*$C326</f>
        <v>0</v>
      </c>
      <c r="J326" s="9">
        <f>J115*Traffic!J1604*365/10^7*$C326</f>
        <v>0</v>
      </c>
      <c r="K326" s="9">
        <f>K115*Traffic!K1604*365/10^7*$C326</f>
        <v>0</v>
      </c>
      <c r="L326" s="9"/>
      <c r="M326" s="9">
        <f>M115*Traffic!M1604*12/10^7*$C326</f>
        <v>0</v>
      </c>
      <c r="N326" s="9">
        <f>N115*Traffic!N1604*12/10^7*$C326</f>
        <v>0</v>
      </c>
      <c r="O326" s="9">
        <f>O115*Traffic!O1604*12/10^7*$C326</f>
        <v>0</v>
      </c>
      <c r="P326" s="9">
        <f>P115*Traffic!P1604*12/10^7*$C326</f>
        <v>0</v>
      </c>
      <c r="Q326" s="9">
        <f>Q115*Traffic!Q1604*12/10^7*$C326</f>
        <v>0</v>
      </c>
      <c r="R326" s="9">
        <f>R115*Traffic!R1604*12/10^7*$C326</f>
        <v>0</v>
      </c>
      <c r="S326" s="9">
        <f>S115*Traffic!S1604*12/10^7*$C326</f>
        <v>0</v>
      </c>
      <c r="T326" s="9"/>
      <c r="U326" s="9">
        <f>U115*Traffic!U1604*365/10^7*$C326</f>
        <v>0</v>
      </c>
      <c r="V326" s="9">
        <f>V115*Traffic!V1604*365/10^7*$C326</f>
        <v>0</v>
      </c>
      <c r="W326" s="9">
        <f>W115*Traffic!W1604*365/10^7*$C326</f>
        <v>0</v>
      </c>
      <c r="X326" s="9">
        <f>X115*Traffic!X1604*365/10^7*$C326</f>
        <v>0</v>
      </c>
      <c r="Y326" s="9">
        <f>Y115*Traffic!Y1604*365/10^7*$C326</f>
        <v>0</v>
      </c>
      <c r="Z326" s="9">
        <f>Z115*Traffic!Z1604*365/10^7*$C326</f>
        <v>0</v>
      </c>
      <c r="AA326" s="9">
        <f>AA115*Traffic!AA1604*365/10^7*$C326</f>
        <v>0</v>
      </c>
      <c r="AB326" s="9"/>
      <c r="AC326" s="9">
        <f>AC115*Traffic!AC1604*12/10^7*$C326</f>
        <v>0</v>
      </c>
      <c r="AD326" s="9">
        <f>AD115*Traffic!AD1604*12/10^7*$C326</f>
        <v>0</v>
      </c>
      <c r="AE326" s="9">
        <f>AE115*Traffic!AE1604*12/10^7*$C326</f>
        <v>0</v>
      </c>
      <c r="AF326" s="9">
        <f>AF115*Traffic!AF1604*12/10^7*$C326</f>
        <v>0</v>
      </c>
      <c r="AG326" s="9">
        <f>AG115*Traffic!AG1604*12/10^7*$C326</f>
        <v>0</v>
      </c>
      <c r="AH326" s="9">
        <f>AH115*Traffic!AH1604*12/10^7*$C326</f>
        <v>0</v>
      </c>
      <c r="AI326" s="9">
        <f>AI115*Traffic!AI1604*12/10^7*$C326</f>
        <v>0</v>
      </c>
      <c r="AJ326" s="9"/>
    </row>
    <row r="327" spans="2:36" hidden="1" x14ac:dyDescent="0.3">
      <c r="B327" s="85">
        <f t="shared" si="9"/>
        <v>41364</v>
      </c>
      <c r="C327" s="3">
        <f>IF(B327&lt;Inputs!$E$13,0,1)</f>
        <v>1</v>
      </c>
      <c r="D327" s="1"/>
      <c r="E327" s="9">
        <f>E116*Traffic!E1605*365/10^7*$C327</f>
        <v>3.5704097283606309E-2</v>
      </c>
      <c r="F327" s="9">
        <f>F116*Traffic!F1605*365/10^7*$C327</f>
        <v>1.9464214056854178E-2</v>
      </c>
      <c r="G327" s="9">
        <f>G116*Traffic!G1605*365/10^7*$C327</f>
        <v>2.0675265454703981E-2</v>
      </c>
      <c r="H327" s="9">
        <f>H116*Traffic!H1605*365/10^7*$C327</f>
        <v>0.24158532369712307</v>
      </c>
      <c r="I327" s="9">
        <f>I116*Traffic!I1605*365/10^7*$C327</f>
        <v>0.34271232689459485</v>
      </c>
      <c r="J327" s="9">
        <f>J116*Traffic!J1605*365/10^7*$C327</f>
        <v>1.3974687805463701</v>
      </c>
      <c r="K327" s="9">
        <f>K116*Traffic!K1605*365/10^7*$C327</f>
        <v>0.27319762335103354</v>
      </c>
      <c r="L327" s="9"/>
      <c r="M327" s="9">
        <f>M116*Traffic!M1605*12/10^7*$C327</f>
        <v>3.8304484685913586E-3</v>
      </c>
      <c r="N327" s="9">
        <f>N116*Traffic!N1605*12/10^7*$C327</f>
        <v>0</v>
      </c>
      <c r="O327" s="9">
        <f>O116*Traffic!O1605*12/10^7*$C327</f>
        <v>0</v>
      </c>
      <c r="P327" s="9">
        <f>P116*Traffic!P1605*12/10^7*$C327</f>
        <v>0</v>
      </c>
      <c r="Q327" s="9">
        <f>Q116*Traffic!Q1605*12/10^7*$C327</f>
        <v>0</v>
      </c>
      <c r="R327" s="9">
        <f>R116*Traffic!R1605*12/10^7*$C327</f>
        <v>0</v>
      </c>
      <c r="S327" s="9">
        <f>S116*Traffic!S1605*12/10^7*$C327</f>
        <v>0</v>
      </c>
      <c r="T327" s="9"/>
      <c r="U327" s="9">
        <f>U116*Traffic!U1605*365/10^7*$C327</f>
        <v>5.5420139783496608E-2</v>
      </c>
      <c r="V327" s="9">
        <f>V116*Traffic!V1605*365/10^7*$C327</f>
        <v>7.8582847676216608E-3</v>
      </c>
      <c r="W327" s="9">
        <f>W116*Traffic!W1605*365/10^7*$C327</f>
        <v>8.4625661775480036E-3</v>
      </c>
      <c r="X327" s="9">
        <f>X116*Traffic!X1605*365/10^7*$C327</f>
        <v>4.0526732092197759E-2</v>
      </c>
      <c r="Y327" s="9">
        <f>Y116*Traffic!Y1605*365/10^7*$C327</f>
        <v>4.4943829175266847E-2</v>
      </c>
      <c r="Z327" s="9">
        <f>Z116*Traffic!Z1605*365/10^7*$C327</f>
        <v>0.1728649301332961</v>
      </c>
      <c r="AA327" s="9">
        <f>AA116*Traffic!AA1605*365/10^7*$C327</f>
        <v>3.1137902239167993E-2</v>
      </c>
      <c r="AB327" s="9"/>
      <c r="AC327" s="9">
        <f>AC116*Traffic!AC1605*12/10^7*$C327</f>
        <v>1.6610645674289153E-2</v>
      </c>
      <c r="AD327" s="9">
        <f>AD116*Traffic!AD1605*12/10^7*$C327</f>
        <v>1.2025388355212249E-3</v>
      </c>
      <c r="AE327" s="9">
        <f>AE116*Traffic!AE1605*12/10^7*$C327</f>
        <v>1.2217969130879991E-3</v>
      </c>
      <c r="AF327" s="9">
        <f>AF116*Traffic!AF1605*12/10^7*$C327</f>
        <v>1.2948986128734005E-2</v>
      </c>
      <c r="AG327" s="9">
        <f>AG116*Traffic!AG1605*12/10^7*$C327</f>
        <v>2.6550569989959732E-2</v>
      </c>
      <c r="AH327" s="9">
        <f>AH116*Traffic!AH1605*12/10^7*$C327</f>
        <v>9.5704389115776022E-3</v>
      </c>
      <c r="AI327" s="9">
        <f>AI116*Traffic!AI1605*12/10^7*$C327</f>
        <v>2.7574540712460002E-2</v>
      </c>
      <c r="AJ327" s="9"/>
    </row>
    <row r="328" spans="2:36" hidden="1" x14ac:dyDescent="0.3">
      <c r="B328" s="85">
        <f t="shared" si="9"/>
        <v>41729</v>
      </c>
      <c r="C328" s="3">
        <f>IF(B328&lt;Inputs!$E$13,0,1)</f>
        <v>1</v>
      </c>
      <c r="D328" s="1"/>
      <c r="E328" s="9">
        <f>E117*Traffic!E1606*365/10^7*$C328</f>
        <v>4.5521877378257983E-2</v>
      </c>
      <c r="F328" s="9">
        <f>F117*Traffic!F1606*365/10^7*$C328</f>
        <v>2.3430845708819165E-2</v>
      </c>
      <c r="G328" s="9">
        <f>G117*Traffic!G1606*365/10^7*$C328</f>
        <v>2.5182430705140004E-2</v>
      </c>
      <c r="H328" s="9">
        <f>H117*Traffic!H1606*365/10^7*$C328</f>
        <v>0.2802998077048045</v>
      </c>
      <c r="I328" s="9">
        <f>I117*Traffic!I1606*365/10^7*$C328</f>
        <v>0.4065837826412087</v>
      </c>
      <c r="J328" s="9">
        <f>J117*Traffic!J1606*365/10^7*$C328</f>
        <v>1.6891121031091996</v>
      </c>
      <c r="K328" s="9">
        <f>K117*Traffic!K1606*365/10^7*$C328</f>
        <v>0.32978507431306353</v>
      </c>
      <c r="L328" s="9"/>
      <c r="M328" s="9">
        <f>M117*Traffic!M1606*12/10^7*$C328</f>
        <v>4.3953624635558412E-3</v>
      </c>
      <c r="N328" s="9">
        <f>N117*Traffic!N1606*12/10^7*$C328</f>
        <v>0</v>
      </c>
      <c r="O328" s="9">
        <f>O117*Traffic!O1606*12/10^7*$C328</f>
        <v>0</v>
      </c>
      <c r="P328" s="9">
        <f>P117*Traffic!P1606*12/10^7*$C328</f>
        <v>0</v>
      </c>
      <c r="Q328" s="9">
        <f>Q117*Traffic!Q1606*12/10^7*$C328</f>
        <v>0</v>
      </c>
      <c r="R328" s="9">
        <f>R117*Traffic!R1606*12/10^7*$C328</f>
        <v>0</v>
      </c>
      <c r="S328" s="9">
        <f>S117*Traffic!S1606*12/10^7*$C328</f>
        <v>0</v>
      </c>
      <c r="T328" s="9"/>
      <c r="U328" s="9">
        <f>U117*Traffic!U1606*365/10^7*$C328</f>
        <v>6.8136076870591505E-2</v>
      </c>
      <c r="V328" s="9">
        <f>V117*Traffic!V1606*365/10^7*$C328</f>
        <v>9.2498032868371608E-3</v>
      </c>
      <c r="W328" s="9">
        <f>W117*Traffic!W1606*365/10^7*$C328</f>
        <v>1.0076735938675998E-2</v>
      </c>
      <c r="X328" s="9">
        <f>X117*Traffic!X1606*365/10^7*$C328</f>
        <v>4.7560727325859024E-2</v>
      </c>
      <c r="Y328" s="9">
        <f>Y117*Traffic!Y1606*365/10^7*$C328</f>
        <v>5.3932065620853717E-2</v>
      </c>
      <c r="Z328" s="9">
        <f>Z117*Traffic!Z1606*365/10^7*$C328</f>
        <v>0.20909351883460633</v>
      </c>
      <c r="AA328" s="9">
        <f>AA117*Traffic!AA1606*365/10^7*$C328</f>
        <v>3.7607578047533015E-2</v>
      </c>
      <c r="AB328" s="9"/>
      <c r="AC328" s="9">
        <f>AC117*Traffic!AC1606*12/10^7*$C328</f>
        <v>1.995508813330079E-2</v>
      </c>
      <c r="AD328" s="9">
        <f>AD117*Traffic!AD1606*12/10^7*$C328</f>
        <v>1.4164584820131375E-3</v>
      </c>
      <c r="AE328" s="9">
        <f>AE117*Traffic!AE1606*12/10^7*$C328</f>
        <v>1.4574861681120005E-3</v>
      </c>
      <c r="AF328" s="9">
        <f>AF117*Traffic!AF1606*12/10^7*$C328</f>
        <v>1.5204356159382008E-2</v>
      </c>
      <c r="AG328" s="9">
        <f>AG117*Traffic!AG1606*12/10^7*$C328</f>
        <v>3.1875932804420241E-2</v>
      </c>
      <c r="AH328" s="9">
        <f>AH117*Traffic!AH1606*12/10^7*$C328</f>
        <v>1.1581123449186E-2</v>
      </c>
      <c r="AI328" s="9">
        <f>AI117*Traffic!AI1606*12/10^7*$C328</f>
        <v>3.3299413110180004E-2</v>
      </c>
      <c r="AJ328" s="9"/>
    </row>
    <row r="329" spans="2:36" hidden="1" x14ac:dyDescent="0.3">
      <c r="B329" s="85">
        <f t="shared" si="9"/>
        <v>42094</v>
      </c>
      <c r="C329" s="3">
        <f>IF(B329&lt;Inputs!$E$13,0,1)</f>
        <v>1</v>
      </c>
      <c r="D329" s="1"/>
      <c r="E329" s="9">
        <f>E118*Traffic!E1607*365/10^7*$C329</f>
        <v>4.8719260607018984E-2</v>
      </c>
      <c r="F329" s="9">
        <f>F118*Traffic!F1607*365/10^7*$C329</f>
        <v>2.4472230974727185E-2</v>
      </c>
      <c r="G329" s="9">
        <f>G118*Traffic!G1607*365/10^7*$C329</f>
        <v>2.6502926210099982E-2</v>
      </c>
      <c r="H329" s="9">
        <f>H118*Traffic!H1607*365/10^7*$C329</f>
        <v>0.30257124095452503</v>
      </c>
      <c r="I329" s="9">
        <f>I118*Traffic!I1607*365/10^7*$C329</f>
        <v>0.44904492888427489</v>
      </c>
      <c r="J329" s="9">
        <f>J118*Traffic!J1607*365/10^7*$C329</f>
        <v>1.8935963425096702</v>
      </c>
      <c r="K329" s="9">
        <f>K118*Traffic!K1607*365/10^7*$C329</f>
        <v>0.36886339375081079</v>
      </c>
      <c r="L329" s="9"/>
      <c r="M329" s="9">
        <f>M118*Traffic!M1607*12/10^7*$C329</f>
        <v>5.0401805532911993E-3</v>
      </c>
      <c r="N329" s="9">
        <f>N118*Traffic!N1607*12/10^7*$C329</f>
        <v>0</v>
      </c>
      <c r="O329" s="9">
        <f>O118*Traffic!O1607*12/10^7*$C329</f>
        <v>0</v>
      </c>
      <c r="P329" s="9">
        <f>P118*Traffic!P1607*12/10^7*$C329</f>
        <v>0</v>
      </c>
      <c r="Q329" s="9">
        <f>Q118*Traffic!Q1607*12/10^7*$C329</f>
        <v>0</v>
      </c>
      <c r="R329" s="9">
        <f>R118*Traffic!R1607*12/10^7*$C329</f>
        <v>0</v>
      </c>
      <c r="S329" s="9">
        <f>S118*Traffic!S1607*12/10^7*$C329</f>
        <v>0</v>
      </c>
      <c r="T329" s="9"/>
      <c r="U329" s="9">
        <f>U118*Traffic!U1607*365/10^7*$C329</f>
        <v>7.2923990740271991E-2</v>
      </c>
      <c r="V329" s="9">
        <f>V118*Traffic!V1607*365/10^7*$C329</f>
        <v>1.0099224791145689E-2</v>
      </c>
      <c r="W329" s="9">
        <f>W118*Traffic!W1607*365/10^7*$C329</f>
        <v>1.1087525646809995E-2</v>
      </c>
      <c r="X329" s="9">
        <f>X118*Traffic!X1607*365/10^7*$C329</f>
        <v>5.1905138499047508E-2</v>
      </c>
      <c r="Y329" s="9">
        <f>Y118*Traffic!Y1607*365/10^7*$C329</f>
        <v>6.019626155408872E-2</v>
      </c>
      <c r="Z329" s="9">
        <f>Z118*Traffic!Z1607*365/10^7*$C329</f>
        <v>0.234563450418693</v>
      </c>
      <c r="AA329" s="9">
        <f>AA118*Traffic!AA1607*365/10^7*$C329</f>
        <v>4.2102289410996786E-2</v>
      </c>
      <c r="AB329" s="9"/>
      <c r="AC329" s="9">
        <f>AC118*Traffic!AC1607*12/10^7*$C329</f>
        <v>2.2388808072205429E-2</v>
      </c>
      <c r="AD329" s="9">
        <f>AD118*Traffic!AD1607*12/10^7*$C329</f>
        <v>1.5547648500129751E-3</v>
      </c>
      <c r="AE329" s="9">
        <f>AE118*Traffic!AE1607*12/10^7*$C329</f>
        <v>1.610713120176E-3</v>
      </c>
      <c r="AF329" s="9">
        <f>AF118*Traffic!AF1607*12/10^7*$C329</f>
        <v>1.6637024923860003E-2</v>
      </c>
      <c r="AG329" s="9">
        <f>AG118*Traffic!AG1607*12/10^7*$C329</f>
        <v>3.5672272606393482E-2</v>
      </c>
      <c r="AH329" s="9">
        <f>AH118*Traffic!AH1607*12/10^7*$C329</f>
        <v>1.3036220968734006E-2</v>
      </c>
      <c r="AI329" s="9">
        <f>AI118*Traffic!AI1607*12/10^7*$C329</f>
        <v>3.7339832678400006E-2</v>
      </c>
      <c r="AJ329" s="9"/>
    </row>
    <row r="330" spans="2:36" hidden="1" x14ac:dyDescent="0.3">
      <c r="B330" s="85">
        <f t="shared" si="9"/>
        <v>42460</v>
      </c>
      <c r="C330" s="3">
        <f>IF(B330&lt;Inputs!$E$13,0,1)</f>
        <v>1</v>
      </c>
      <c r="D330" s="1"/>
      <c r="E330" s="9">
        <f>E119*Traffic!E1608*365/10^7*$C330</f>
        <v>5.7444892701068381E-2</v>
      </c>
      <c r="F330" s="9">
        <f>F119*Traffic!F1608*365/10^7*$C330</f>
        <v>2.7265595624992194E-2</v>
      </c>
      <c r="G330" s="9">
        <f>G119*Traffic!G1608*365/10^7*$C330</f>
        <v>2.9745414134207997E-2</v>
      </c>
      <c r="H330" s="9">
        <f>H119*Traffic!H1608*365/10^7*$C330</f>
        <v>0.33736388294608816</v>
      </c>
      <c r="I330" s="9">
        <f>I119*Traffic!I1608*365/10^7*$C330</f>
        <v>0.51196403319367978</v>
      </c>
      <c r="J330" s="9">
        <f>J119*Traffic!J1608*365/10^7*$C330</f>
        <v>2.1190389381215997</v>
      </c>
      <c r="K330" s="9">
        <f>K119*Traffic!K1608*365/10^7*$C330</f>
        <v>0.41426862200670245</v>
      </c>
      <c r="L330" s="9"/>
      <c r="M330" s="9">
        <f>M119*Traffic!M1608*12/10^7*$C330</f>
        <v>5.7627673996492792E-3</v>
      </c>
      <c r="N330" s="9">
        <f>N119*Traffic!N1608*12/10^7*$C330</f>
        <v>0</v>
      </c>
      <c r="O330" s="9">
        <f>O119*Traffic!O1608*12/10^7*$C330</f>
        <v>0</v>
      </c>
      <c r="P330" s="9">
        <f>P119*Traffic!P1608*12/10^7*$C330</f>
        <v>0</v>
      </c>
      <c r="Q330" s="9">
        <f>Q119*Traffic!Q1608*12/10^7*$C330</f>
        <v>0</v>
      </c>
      <c r="R330" s="9">
        <f>R119*Traffic!R1608*12/10^7*$C330</f>
        <v>0</v>
      </c>
      <c r="S330" s="9">
        <f>S119*Traffic!S1608*12/10^7*$C330</f>
        <v>0</v>
      </c>
      <c r="T330" s="9"/>
      <c r="U330" s="9">
        <f>U119*Traffic!U1608*365/10^7*$C330</f>
        <v>8.3378423353276832E-2</v>
      </c>
      <c r="V330" s="9">
        <f>V119*Traffic!V1608*365/10^7*$C330</f>
        <v>1.1007839500473902E-2</v>
      </c>
      <c r="W330" s="9">
        <f>W119*Traffic!W1608*365/10^7*$C330</f>
        <v>1.2174524655696004E-2</v>
      </c>
      <c r="X330" s="9">
        <f>X119*Traffic!X1608*365/10^7*$C330</f>
        <v>5.6616744709674038E-2</v>
      </c>
      <c r="Y330" s="9">
        <f>Y119*Traffic!Y1608*365/10^7*$C330</f>
        <v>6.7138599145529984E-2</v>
      </c>
      <c r="Z330" s="9">
        <f>Z119*Traffic!Z1608*365/10^7*$C330</f>
        <v>0.2663477288928901</v>
      </c>
      <c r="AA330" s="9">
        <f>AA119*Traffic!AA1608*365/10^7*$C330</f>
        <v>4.7967016066480801E-2</v>
      </c>
      <c r="AB330" s="9"/>
      <c r="AC330" s="9">
        <f>AC119*Traffic!AC1608*12/10^7*$C330</f>
        <v>2.5182516011811838E-2</v>
      </c>
      <c r="AD330" s="9">
        <f>AD119*Traffic!AD1608*12/10^7*$C330</f>
        <v>1.7018615896319854E-3</v>
      </c>
      <c r="AE330" s="9">
        <f>AE119*Traffic!AE1608*12/10^7*$C330</f>
        <v>1.7755364198303997E-3</v>
      </c>
      <c r="AF330" s="9">
        <f>AF119*Traffic!AF1608*12/10^7*$C330</f>
        <v>1.824825093328801E-2</v>
      </c>
      <c r="AG330" s="9">
        <f>AG119*Traffic!AG1608*12/10^7*$C330</f>
        <v>4.0007772439682981E-2</v>
      </c>
      <c r="AH330" s="9">
        <f>AH119*Traffic!AH1608*12/10^7*$C330</f>
        <v>1.4665070920113009E-2</v>
      </c>
      <c r="AI330" s="9">
        <f>AI119*Traffic!AI1608*12/10^7*$C330</f>
        <v>4.2175340194679993E-2</v>
      </c>
      <c r="AJ330" s="9"/>
    </row>
    <row r="331" spans="2:36" hidden="1" x14ac:dyDescent="0.3">
      <c r="B331" s="85">
        <f t="shared" si="9"/>
        <v>42825</v>
      </c>
      <c r="C331" s="3">
        <f>IF(B331&lt;Inputs!$E$13,0,1)</f>
        <v>1</v>
      </c>
      <c r="D331" s="1"/>
      <c r="E331" s="9">
        <f>E120*Traffic!E1609*365/10^7*$C331</f>
        <v>6.1796389181848196E-2</v>
      </c>
      <c r="F331" s="9">
        <f>F120*Traffic!F1609*365/10^7*$C331</f>
        <v>3.0436160308007564E-2</v>
      </c>
      <c r="G331" s="9">
        <f>G120*Traffic!G1609*365/10^7*$C331</f>
        <v>3.3454776570587992E-2</v>
      </c>
      <c r="H331" s="9">
        <f>H120*Traffic!H1609*365/10^7*$C331</f>
        <v>0.36384853930675809</v>
      </c>
      <c r="I331" s="9">
        <f>I120*Traffic!I1609*365/10^7*$C331</f>
        <v>0.56585959092724858</v>
      </c>
      <c r="J331" s="9">
        <f>J120*Traffic!J1609*365/10^7*$C331</f>
        <v>2.3762312648957509</v>
      </c>
      <c r="K331" s="9">
        <f>K120*Traffic!K1609*365/10^7*$C331</f>
        <v>0.46513847707762734</v>
      </c>
      <c r="L331" s="9"/>
      <c r="M331" s="9">
        <f>M120*Traffic!M1609*12/10^7*$C331</f>
        <v>6.1992392229734379E-3</v>
      </c>
      <c r="N331" s="9">
        <f>N120*Traffic!N1609*12/10^7*$C331</f>
        <v>0</v>
      </c>
      <c r="O331" s="9">
        <f>O120*Traffic!O1609*12/10^7*$C331</f>
        <v>0</v>
      </c>
      <c r="P331" s="9">
        <f>P120*Traffic!P1609*12/10^7*$C331</f>
        <v>0</v>
      </c>
      <c r="Q331" s="9">
        <f>Q120*Traffic!Q1609*12/10^7*$C331</f>
        <v>0</v>
      </c>
      <c r="R331" s="9">
        <f>R120*Traffic!R1609*12/10^7*$C331</f>
        <v>0</v>
      </c>
      <c r="S331" s="9">
        <f>S120*Traffic!S1609*12/10^7*$C331</f>
        <v>0</v>
      </c>
      <c r="T331" s="9"/>
      <c r="U331" s="9">
        <f>U120*Traffic!U1609*365/10^7*$C331</f>
        <v>9.5298745541851818E-2</v>
      </c>
      <c r="V331" s="9">
        <f>V120*Traffic!V1609*365/10^7*$C331</f>
        <v>1.2047025588521719E-2</v>
      </c>
      <c r="W331" s="9">
        <f>W120*Traffic!W1609*365/10^7*$C331</f>
        <v>1.3424004116549995E-2</v>
      </c>
      <c r="X331" s="9">
        <f>X120*Traffic!X1609*365/10^7*$C331</f>
        <v>6.168071903910001E-2</v>
      </c>
      <c r="Y331" s="9">
        <f>Y120*Traffic!Y1609*365/10^7*$C331</f>
        <v>7.4956432440515613E-2</v>
      </c>
      <c r="Z331" s="9">
        <f>Z120*Traffic!Z1609*365/10^7*$C331</f>
        <v>0.2986769179183687</v>
      </c>
      <c r="AA331" s="9">
        <f>AA120*Traffic!AA1609*365/10^7*$C331</f>
        <v>5.3840476639604999E-2</v>
      </c>
      <c r="AB331" s="9"/>
      <c r="AC331" s="9">
        <f>AC120*Traffic!AC1609*12/10^7*$C331</f>
        <v>2.8448130041038792E-2</v>
      </c>
      <c r="AD331" s="9">
        <f>AD120*Traffic!AD1609*12/10^7*$C331</f>
        <v>1.874126684588895E-3</v>
      </c>
      <c r="AE331" s="9">
        <f>AE120*Traffic!AE1609*12/10^7*$C331</f>
        <v>1.9701889246655992E-3</v>
      </c>
      <c r="AF331" s="9">
        <f>AF120*Traffic!AF1609*12/10^7*$C331</f>
        <v>2.0000968136016005E-2</v>
      </c>
      <c r="AG331" s="9">
        <f>AG120*Traffic!AG1609*12/10^7*$C331</f>
        <v>4.4939049967460974E-2</v>
      </c>
      <c r="AH331" s="9">
        <f>AH120*Traffic!AH1609*12/10^7*$C331</f>
        <v>1.6536146886392385E-2</v>
      </c>
      <c r="AI331" s="9">
        <f>AI120*Traffic!AI1609*12/10^7*$C331</f>
        <v>4.7633502881879987E-2</v>
      </c>
      <c r="AJ331" s="9"/>
    </row>
    <row r="332" spans="2:36" hidden="1" x14ac:dyDescent="0.3">
      <c r="B332" s="85">
        <f t="shared" si="9"/>
        <v>43190</v>
      </c>
      <c r="C332" s="3">
        <f>IF(B332&lt;Inputs!$E$13,0,1)</f>
        <v>1</v>
      </c>
      <c r="D332" s="1"/>
      <c r="E332" s="9">
        <f>E121*Traffic!E1610*365/10^7*$C332</f>
        <v>7.2516958159244416E-2</v>
      </c>
      <c r="F332" s="9">
        <f>F121*Traffic!F1610*365/10^7*$C332</f>
        <v>3.3783932954050973E-2</v>
      </c>
      <c r="G332" s="9">
        <f>G121*Traffic!G1610*365/10^7*$C332</f>
        <v>3.7430473898231981E-2</v>
      </c>
      <c r="H332" s="9">
        <f>H121*Traffic!H1610*365/10^7*$C332</f>
        <v>0.40411776491099122</v>
      </c>
      <c r="I332" s="9">
        <f>I121*Traffic!I1610*365/10^7*$C332</f>
        <v>0.64328075846986832</v>
      </c>
      <c r="J332" s="9">
        <f>J121*Traffic!J1610*365/10^7*$C332</f>
        <v>2.7085498476778902</v>
      </c>
      <c r="K332" s="9">
        <f>K121*Traffic!K1610*365/10^7*$C332</f>
        <v>0.53008694544684776</v>
      </c>
      <c r="L332" s="9"/>
      <c r="M332" s="9">
        <f>M121*Traffic!M1610*12/10^7*$C332</f>
        <v>7.0853134026412782E-3</v>
      </c>
      <c r="N332" s="9">
        <f>N121*Traffic!N1610*12/10^7*$C332</f>
        <v>0</v>
      </c>
      <c r="O332" s="9">
        <f>O121*Traffic!O1610*12/10^7*$C332</f>
        <v>0</v>
      </c>
      <c r="P332" s="9">
        <f>P121*Traffic!P1610*12/10^7*$C332</f>
        <v>0</v>
      </c>
      <c r="Q332" s="9">
        <f>Q121*Traffic!Q1610*12/10^7*$C332</f>
        <v>0</v>
      </c>
      <c r="R332" s="9">
        <f>R121*Traffic!R1610*12/10^7*$C332</f>
        <v>0</v>
      </c>
      <c r="S332" s="9">
        <f>S121*Traffic!S1610*12/10^7*$C332</f>
        <v>0</v>
      </c>
      <c r="T332" s="9"/>
      <c r="U332" s="9">
        <f>U121*Traffic!U1610*365/10^7*$C332</f>
        <v>0.10854376773899216</v>
      </c>
      <c r="V332" s="9">
        <f>V121*Traffic!V1610*365/10^7*$C332</f>
        <v>1.3133487666133736E-2</v>
      </c>
      <c r="W332" s="9">
        <f>W121*Traffic!W1610*365/10^7*$C332</f>
        <v>1.4751399211691992E-2</v>
      </c>
      <c r="X332" s="9">
        <f>X121*Traffic!X1610*365/10^7*$C332</f>
        <v>6.8452416540054156E-2</v>
      </c>
      <c r="Y332" s="9">
        <f>Y121*Traffic!Y1610*365/10^7*$C332</f>
        <v>8.5162212633572182E-2</v>
      </c>
      <c r="Z332" s="9">
        <f>Z121*Traffic!Z1610*365/10^7*$C332</f>
        <v>0.3383038388714974</v>
      </c>
      <c r="AA332" s="9">
        <f>AA121*Traffic!AA1610*365/10^7*$C332</f>
        <v>6.0993973403505396E-2</v>
      </c>
      <c r="AB332" s="9"/>
      <c r="AC332" s="9">
        <f>AC121*Traffic!AC1610*12/10^7*$C332</f>
        <v>3.2063708681882269E-2</v>
      </c>
      <c r="AD332" s="9">
        <f>AD121*Traffic!AD1610*12/10^7*$C332</f>
        <v>2.062794180118328E-3</v>
      </c>
      <c r="AE332" s="9">
        <f>AE121*Traffic!AE1610*12/10^7*$C332</f>
        <v>2.1861332544095987E-3</v>
      </c>
      <c r="AF332" s="9">
        <f>AF121*Traffic!AF1610*12/10^7*$C332</f>
        <v>2.1962465777772E-2</v>
      </c>
      <c r="AG332" s="9">
        <f>AG121*Traffic!AG1610*12/10^7*$C332</f>
        <v>5.0517656801264237E-2</v>
      </c>
      <c r="AH332" s="9">
        <f>AH121*Traffic!AH1610*12/10^7*$C332</f>
        <v>1.864936894712399E-2</v>
      </c>
      <c r="AI332" s="9">
        <f>AI121*Traffic!AI1610*12/10^7*$C332</f>
        <v>5.3720043260399995E-2</v>
      </c>
      <c r="AJ332" s="9"/>
    </row>
    <row r="333" spans="2:36" hidden="1" x14ac:dyDescent="0.3">
      <c r="B333" s="85">
        <f t="shared" si="9"/>
        <v>43555</v>
      </c>
      <c r="C333" s="3">
        <f>IF(B333&lt;Inputs!$E$13,0,1)</f>
        <v>1</v>
      </c>
      <c r="D333" s="1"/>
      <c r="E333" s="9">
        <f>E122*Traffic!E1611*365/10^7*$C333</f>
        <v>7.799761702682638E-2</v>
      </c>
      <c r="F333" s="9">
        <f>F122*Traffic!F1611*365/10^7*$C333</f>
        <v>3.5336707954422633E-2</v>
      </c>
      <c r="G333" s="9">
        <f>G122*Traffic!G1611*365/10^7*$C333</f>
        <v>3.9611788709507996E-2</v>
      </c>
      <c r="H333" s="9">
        <f>H122*Traffic!H1611*365/10^7*$C333</f>
        <v>0.44730320633480053</v>
      </c>
      <c r="I333" s="9">
        <f>I122*Traffic!I1611*365/10^7*$C333</f>
        <v>0.72873678009301224</v>
      </c>
      <c r="J333" s="9">
        <f>J122*Traffic!J1611*365/10^7*$C333</f>
        <v>3.0255433738824249</v>
      </c>
      <c r="K333" s="9">
        <f>K122*Traffic!K1611*365/10^7*$C333</f>
        <v>0.59324715765609548</v>
      </c>
      <c r="L333" s="9"/>
      <c r="M333" s="9">
        <f>M122*Traffic!M1611*12/10^7*$C333</f>
        <v>8.0689953932467241E-3</v>
      </c>
      <c r="N333" s="9">
        <f>N122*Traffic!N1611*12/10^7*$C333</f>
        <v>0</v>
      </c>
      <c r="O333" s="9">
        <f>O122*Traffic!O1611*12/10^7*$C333</f>
        <v>0</v>
      </c>
      <c r="P333" s="9">
        <f>P122*Traffic!P1611*12/10^7*$C333</f>
        <v>0</v>
      </c>
      <c r="Q333" s="9">
        <f>Q122*Traffic!Q1611*12/10^7*$C333</f>
        <v>0</v>
      </c>
      <c r="R333" s="9">
        <f>R122*Traffic!R1611*12/10^7*$C333</f>
        <v>0</v>
      </c>
      <c r="S333" s="9">
        <f>S122*Traffic!S1611*12/10^7*$C333</f>
        <v>0</v>
      </c>
      <c r="T333" s="9"/>
      <c r="U333" s="9">
        <f>U122*Traffic!U1611*365/10^7*$C333</f>
        <v>0.11674490232095823</v>
      </c>
      <c r="V333" s="9">
        <f>V122*Traffic!V1611*365/10^7*$C333</f>
        <v>1.4793215076168728E-2</v>
      </c>
      <c r="W333" s="9">
        <f>W122*Traffic!W1611*365/10^7*$C333</f>
        <v>1.6811635712843994E-2</v>
      </c>
      <c r="X333" s="9">
        <f>X122*Traffic!X1611*365/10^7*$C333</f>
        <v>7.4376778141146252E-2</v>
      </c>
      <c r="Y333" s="9">
        <f>Y122*Traffic!Y1611*365/10^7*$C333</f>
        <v>9.4704700981859347E-2</v>
      </c>
      <c r="Z333" s="9">
        <f>Z122*Traffic!Z1611*365/10^7*$C333</f>
        <v>0.38259560621975658</v>
      </c>
      <c r="AA333" s="9">
        <f>AA122*Traffic!AA1611*365/10^7*$C333</f>
        <v>6.9095142980890201E-2</v>
      </c>
      <c r="AB333" s="9"/>
      <c r="AC333" s="9">
        <f>AC122*Traffic!AC1611*12/10^7*$C333</f>
        <v>3.6156069621066225E-2</v>
      </c>
      <c r="AD333" s="9">
        <f>AD122*Traffic!AD1611*12/10^7*$C333</f>
        <v>2.26012980908826E-3</v>
      </c>
      <c r="AE333" s="9">
        <f>AE122*Traffic!AE1611*12/10^7*$C333</f>
        <v>2.4237097271423993E-3</v>
      </c>
      <c r="AF333" s="9">
        <f>AF122*Traffic!AF1611*12/10^7*$C333</f>
        <v>2.4109597459584013E-2</v>
      </c>
      <c r="AG333" s="9">
        <f>AG122*Traffic!AG1611*12/10^7*$C333</f>
        <v>5.6756985593399999E-2</v>
      </c>
      <c r="AH333" s="9">
        <f>AH122*Traffic!AH1611*12/10^7*$C333</f>
        <v>2.1046981104673214E-2</v>
      </c>
      <c r="AI333" s="9">
        <f>AI122*Traffic!AI1611*12/10^7*$C333</f>
        <v>6.0651639566459997E-2</v>
      </c>
      <c r="AJ333" s="9"/>
    </row>
    <row r="334" spans="2:36" hidden="1" x14ac:dyDescent="0.3">
      <c r="B334" s="85">
        <f t="shared" si="9"/>
        <v>43921</v>
      </c>
      <c r="C334" s="3">
        <f>IF(B334&lt;Inputs!$E$13,0,1)</f>
        <v>1</v>
      </c>
      <c r="D334" s="1"/>
      <c r="E334" s="9">
        <f>E123*Traffic!E1612*365/10^7*$C334</f>
        <v>9.0884009965495463E-2</v>
      </c>
      <c r="F334" s="9">
        <f>F123*Traffic!F1612*365/10^7*$C334</f>
        <v>3.8924220304898817E-2</v>
      </c>
      <c r="G334" s="9">
        <f>G123*Traffic!G1612*365/10^7*$C334</f>
        <v>4.4244663117339995E-2</v>
      </c>
      <c r="H334" s="9">
        <f>H123*Traffic!H1612*365/10^7*$C334</f>
        <v>0.49348160943163905</v>
      </c>
      <c r="I334" s="9">
        <f>I123*Traffic!I1612*365/10^7*$C334</f>
        <v>0.82333658376908236</v>
      </c>
      <c r="J334" s="9">
        <f>J123*Traffic!J1612*365/10^7*$C334</f>
        <v>3.4352357871027803</v>
      </c>
      <c r="K334" s="9">
        <f>K123*Traffic!K1612*365/10^7*$C334</f>
        <v>0.6723070201621949</v>
      </c>
      <c r="L334" s="9"/>
      <c r="M334" s="9">
        <f>M123*Traffic!M1612*12/10^7*$C334</f>
        <v>9.1610964750527962E-3</v>
      </c>
      <c r="N334" s="9">
        <f>N123*Traffic!N1612*12/10^7*$C334</f>
        <v>0</v>
      </c>
      <c r="O334" s="9">
        <f>O123*Traffic!O1612*12/10^7*$C334</f>
        <v>0</v>
      </c>
      <c r="P334" s="9">
        <f>P123*Traffic!P1612*12/10^7*$C334</f>
        <v>0</v>
      </c>
      <c r="Q334" s="9">
        <f>Q123*Traffic!Q1612*12/10^7*$C334</f>
        <v>0</v>
      </c>
      <c r="R334" s="9">
        <f>R123*Traffic!R1612*12/10^7*$C334</f>
        <v>0</v>
      </c>
      <c r="S334" s="9">
        <f>S123*Traffic!S1612*12/10^7*$C334</f>
        <v>0</v>
      </c>
      <c r="T334" s="9"/>
      <c r="U334" s="9">
        <f>U123*Traffic!U1612*365/10^7*$C334</f>
        <v>0.13254638886946804</v>
      </c>
      <c r="V334" s="9">
        <f>V123*Traffic!V1612*365/10^7*$C334</f>
        <v>1.5989139354170869E-2</v>
      </c>
      <c r="W334" s="9">
        <f>W123*Traffic!W1612*365/10^7*$C334</f>
        <v>1.8424875112769995E-2</v>
      </c>
      <c r="X334" s="9">
        <f>X123*Traffic!X1612*365/10^7*$C334</f>
        <v>8.2093049305523733E-2</v>
      </c>
      <c r="Y334" s="9">
        <f>Y123*Traffic!Y1612*365/10^7*$C334</f>
        <v>0.10704807978787871</v>
      </c>
      <c r="Z334" s="9">
        <f>Z123*Traffic!Z1612*365/10^7*$C334</f>
        <v>0.43178646206568994</v>
      </c>
      <c r="AA334" s="9">
        <f>AA123*Traffic!AA1612*365/10^7*$C334</f>
        <v>7.7818705660128301E-2</v>
      </c>
      <c r="AB334" s="9"/>
      <c r="AC334" s="9">
        <f>AC123*Traffic!AC1612*12/10^7*$C334</f>
        <v>4.0791804718244409E-2</v>
      </c>
      <c r="AD334" s="9">
        <f>AD123*Traffic!AD1612*12/10^7*$C334</f>
        <v>2.473839671139697E-3</v>
      </c>
      <c r="AE334" s="9">
        <f>AE123*Traffic!AE1612*12/10^7*$C334</f>
        <v>2.6894690534879986E-3</v>
      </c>
      <c r="AF334" s="9">
        <f>AF123*Traffic!AF1612*12/10^7*$C334</f>
        <v>2.6468779767660006E-2</v>
      </c>
      <c r="AG334" s="9">
        <f>AG123*Traffic!AG1612*12/10^7*$C334</f>
        <v>6.3812330476730988E-2</v>
      </c>
      <c r="AH334" s="9">
        <f>AH123*Traffic!AH1612*12/10^7*$C334</f>
        <v>2.377820420105221E-2</v>
      </c>
      <c r="AI334" s="9">
        <f>AI123*Traffic!AI1612*12/10^7*$C334</f>
        <v>6.8423715014400005E-2</v>
      </c>
      <c r="AJ334" s="9"/>
    </row>
    <row r="335" spans="2:36" hidden="1" x14ac:dyDescent="0.3">
      <c r="B335" s="85">
        <f t="shared" si="9"/>
        <v>44286</v>
      </c>
      <c r="C335" s="3">
        <f>IF(B335&lt;Inputs!$E$13,0,1)</f>
        <v>1</v>
      </c>
      <c r="D335" s="1"/>
      <c r="E335" s="9">
        <f>E124*Traffic!E1613*365/10^7*$C335</f>
        <v>7.7460543623505865E-2</v>
      </c>
      <c r="F335" s="9">
        <f>F124*Traffic!F1613*365/10^7*$C335</f>
        <v>4.4206467200082741E-2</v>
      </c>
      <c r="G335" s="9">
        <f>G124*Traffic!G1613*365/10^7*$C335</f>
        <v>5.1232026871439969E-2</v>
      </c>
      <c r="H335" s="9">
        <f>H124*Traffic!H1613*365/10^7*$C335</f>
        <v>0.41476940138848012</v>
      </c>
      <c r="I335" s="9">
        <f>I124*Traffic!I1613*365/10^7*$C335</f>
        <v>0.70633656152414981</v>
      </c>
      <c r="J335" s="9">
        <f>J124*Traffic!J1613*365/10^7*$C335</f>
        <v>3.2407748094406696</v>
      </c>
      <c r="K335" s="9">
        <f>K124*Traffic!K1613*365/10^7*$C335</f>
        <v>0.63310599297990033</v>
      </c>
      <c r="L335" s="9"/>
      <c r="M335" s="9">
        <f>M124*Traffic!M1613*12/10^7*$C335</f>
        <v>8.2312137202752017E-3</v>
      </c>
      <c r="N335" s="9">
        <f>N124*Traffic!N1613*12/10^7*$C335</f>
        <v>0</v>
      </c>
      <c r="O335" s="9">
        <f>O124*Traffic!O1613*12/10^7*$C335</f>
        <v>0</v>
      </c>
      <c r="P335" s="9">
        <f>P124*Traffic!P1613*12/10^7*$C335</f>
        <v>0</v>
      </c>
      <c r="Q335" s="9">
        <f>Q124*Traffic!Q1613*12/10^7*$C335</f>
        <v>0</v>
      </c>
      <c r="R335" s="9">
        <f>R124*Traffic!R1613*12/10^7*$C335</f>
        <v>0</v>
      </c>
      <c r="S335" s="9">
        <f>S124*Traffic!S1613*12/10^7*$C335</f>
        <v>0</v>
      </c>
      <c r="T335" s="9"/>
      <c r="U335" s="9">
        <f>U124*Traffic!U1613*365/10^7*$C335</f>
        <v>0.119246442575562</v>
      </c>
      <c r="V335" s="9">
        <f>V124*Traffic!V1613*365/10^7*$C335</f>
        <v>1.7821130936296128E-2</v>
      </c>
      <c r="W335" s="9">
        <f>W124*Traffic!W1613*365/10^7*$C335</f>
        <v>2.0905016340779996E-2</v>
      </c>
      <c r="X335" s="9">
        <f>X124*Traffic!X1613*365/10^7*$C335</f>
        <v>7.0730864462274001E-2</v>
      </c>
      <c r="Y335" s="9">
        <f>Y124*Traffic!Y1613*365/10^7*$C335</f>
        <v>9.4178882779635334E-2</v>
      </c>
      <c r="Z335" s="9">
        <f>Z124*Traffic!Z1613*365/10^7*$C335</f>
        <v>0.40525215094213857</v>
      </c>
      <c r="AA335" s="9">
        <f>AA124*Traffic!AA1613*365/10^7*$C335</f>
        <v>7.2689983222392882E-2</v>
      </c>
      <c r="AB335" s="9"/>
      <c r="AC335" s="9">
        <f>AC124*Traffic!AC1613*12/10^7*$C335</f>
        <v>3.6663822289722599E-2</v>
      </c>
      <c r="AD335" s="9">
        <f>AD124*Traffic!AD1613*12/10^7*$C335</f>
        <v>2.7912765543683547E-3</v>
      </c>
      <c r="AE335" s="9">
        <f>AE124*Traffic!AE1613*12/10^7*$C335</f>
        <v>3.0909787384608002E-3</v>
      </c>
      <c r="AF335" s="9">
        <f>AF124*Traffic!AF1613*12/10^7*$C335</f>
        <v>2.2730444631072006E-2</v>
      </c>
      <c r="AG335" s="9">
        <f>AG124*Traffic!AG1613*12/10^7*$C335</f>
        <v>5.5967827056418479E-2</v>
      </c>
      <c r="AH335" s="9">
        <f>AH124*Traffic!AH1613*12/10^7*$C335</f>
        <v>2.2866891777794413E-2</v>
      </c>
      <c r="AI335" s="9">
        <f>AI124*Traffic!AI1613*12/10^7*$C335</f>
        <v>6.385584322026E-2</v>
      </c>
      <c r="AJ335" s="9"/>
    </row>
    <row r="336" spans="2:36" x14ac:dyDescent="0.3">
      <c r="B336" s="85">
        <f t="shared" si="9"/>
        <v>44651</v>
      </c>
      <c r="C336" s="3">
        <f>IF(B336&lt;Inputs!$E$13,0,1)</f>
        <v>1</v>
      </c>
      <c r="D336" s="1"/>
      <c r="E336" s="9">
        <f>E125*Traffic!E1614*365/10^7*$C336</f>
        <v>2.0406378057687649E-2</v>
      </c>
      <c r="F336" s="9">
        <f>F125*Traffic!F1614*365/10^7*$C336</f>
        <v>4.5392000591827388E-2</v>
      </c>
      <c r="G336" s="9">
        <f>G125*Traffic!G1614*365/10^7*$C336</f>
        <v>5.3849981921097939E-2</v>
      </c>
      <c r="H336" s="9">
        <f>H125*Traffic!H1614*365/10^7*$C336</f>
        <v>8.2603530042402298E-2</v>
      </c>
      <c r="I336" s="9">
        <f>I125*Traffic!I1614*365/10^7*$C336</f>
        <v>0.14731889368121151</v>
      </c>
      <c r="J336" s="9">
        <f>J125*Traffic!J1614*365/10^7*$C336</f>
        <v>1.3770808671519186</v>
      </c>
      <c r="K336" s="9">
        <f>K125*Traffic!K1614*365/10^7*$C336</f>
        <v>0.26859753103497824</v>
      </c>
      <c r="L336" s="9"/>
      <c r="M336" s="9">
        <f>M125*Traffic!M1614*12/10^7*$C336</f>
        <v>1.1974508323577275E-3</v>
      </c>
      <c r="N336" s="9">
        <f>N125*Traffic!N1614*12/10^7*$C336</f>
        <v>0</v>
      </c>
      <c r="O336" s="9">
        <f>O125*Traffic!O1614*12/10^7*$C336</f>
        <v>0</v>
      </c>
      <c r="P336" s="9">
        <f>P125*Traffic!P1614*12/10^7*$C336</f>
        <v>0</v>
      </c>
      <c r="Q336" s="9">
        <f>Q125*Traffic!Q1614*12/10^7*$C336</f>
        <v>0</v>
      </c>
      <c r="R336" s="9">
        <f>R125*Traffic!R1614*12/10^7*$C336</f>
        <v>0</v>
      </c>
      <c r="S336" s="9">
        <f>S125*Traffic!S1614*12/10^7*$C336</f>
        <v>0</v>
      </c>
      <c r="T336" s="9"/>
      <c r="U336" s="9">
        <f>U125*Traffic!U1614*365/10^7*$C336</f>
        <v>3.1741576900045962E-2</v>
      </c>
      <c r="V336" s="9">
        <f>V125*Traffic!V1614*365/10^7*$C336</f>
        <v>1.8233991238414134E-2</v>
      </c>
      <c r="W336" s="9">
        <f>W125*Traffic!W1614*365/10^7*$C336</f>
        <v>2.1816213860763274E-2</v>
      </c>
      <c r="X336" s="9">
        <f>X125*Traffic!X1614*365/10^7*$C336</f>
        <v>1.3730590269122517E-2</v>
      </c>
      <c r="Y336" s="9">
        <f>Y125*Traffic!Y1614*365/10^7*$C336</f>
        <v>1.9171841102883221E-2</v>
      </c>
      <c r="Z336" s="9">
        <f>Z125*Traffic!Z1614*365/10^7*$C336</f>
        <v>0.17252519009865055</v>
      </c>
      <c r="AA336" s="9">
        <f>AA125*Traffic!AA1614*365/10^7*$C336</f>
        <v>3.0143301966109644E-2</v>
      </c>
      <c r="AB336" s="9"/>
      <c r="AC336" s="9">
        <f>AC125*Traffic!AC1614*12/10^7*$C336</f>
        <v>1.1128343513504625E-2</v>
      </c>
      <c r="AD336" s="9">
        <f>AD125*Traffic!AD1614*12/10^7*$C336</f>
        <v>3.1544855394037333E-3</v>
      </c>
      <c r="AE336" s="9">
        <f>AE125*Traffic!AE1614*12/10^7*$C336</f>
        <v>3.5638235812951186E-3</v>
      </c>
      <c r="AF336" s="9">
        <f>AF125*Traffic!AF1614*12/10^7*$C336</f>
        <v>4.7375696272647623E-3</v>
      </c>
      <c r="AG336" s="9">
        <f>AG125*Traffic!AG1614*12/10^7*$C336</f>
        <v>1.2276521474909829E-2</v>
      </c>
      <c r="AH336" s="9">
        <f>AH125*Traffic!AH1614*12/10^7*$C336</f>
        <v>1.4284597689312365E-2</v>
      </c>
      <c r="AI336" s="9">
        <f>AI125*Traffic!AI1614*12/10^7*$C336</f>
        <v>2.8769101070427905E-2</v>
      </c>
      <c r="AJ336" s="9"/>
    </row>
    <row r="337" spans="2:36" x14ac:dyDescent="0.3">
      <c r="B337" s="85">
        <f t="shared" si="9"/>
        <v>45016</v>
      </c>
      <c r="C337" s="3">
        <f>IF(B337&lt;Inputs!$E$13,0,1)</f>
        <v>1</v>
      </c>
      <c r="D337" s="1"/>
      <c r="E337" s="9">
        <f>E126*Traffic!E1615*365/10^7*$C337</f>
        <v>2.2770116849369804E-2</v>
      </c>
      <c r="F337" s="9">
        <f>F126*Traffic!F1615*365/10^7*$C337</f>
        <v>4.9351191754559001E-2</v>
      </c>
      <c r="G337" s="9">
        <f>G126*Traffic!G1615*365/10^7*$C337</f>
        <v>5.8546897010882615E-2</v>
      </c>
      <c r="H337" s="9">
        <f>H126*Traffic!H1615*365/10^7*$C337</f>
        <v>8.9680643291981083E-2</v>
      </c>
      <c r="I337" s="9">
        <f>I126*Traffic!I1615*365/10^7*$C337</f>
        <v>0.15994053943714232</v>
      </c>
      <c r="J337" s="9">
        <f>J126*Traffic!J1615*365/10^7*$C337</f>
        <v>1.4957602000664656</v>
      </c>
      <c r="K337" s="9">
        <f>K126*Traffic!K1615*365/10^7*$C337</f>
        <v>0.29174575461871988</v>
      </c>
      <c r="L337" s="9"/>
      <c r="M337" s="9">
        <f>M126*Traffic!M1615*12/10^7*$C337</f>
        <v>1.2333743573284604E-3</v>
      </c>
      <c r="N337" s="9">
        <f>N126*Traffic!N1615*12/10^7*$C337</f>
        <v>0</v>
      </c>
      <c r="O337" s="9">
        <f>O126*Traffic!O1615*12/10^7*$C337</f>
        <v>0</v>
      </c>
      <c r="P337" s="9">
        <f>P126*Traffic!P1615*12/10^7*$C337</f>
        <v>0</v>
      </c>
      <c r="Q337" s="9">
        <f>Q126*Traffic!Q1615*12/10^7*$C337</f>
        <v>0</v>
      </c>
      <c r="R337" s="9">
        <f>R126*Traffic!R1615*12/10^7*$C337</f>
        <v>0</v>
      </c>
      <c r="S337" s="9">
        <f>S126*Traffic!S1615*12/10^7*$C337</f>
        <v>0</v>
      </c>
      <c r="T337" s="9"/>
      <c r="U337" s="9">
        <f>U126*Traffic!U1615*365/10^7*$C337</f>
        <v>3.4510147774105555E-2</v>
      </c>
      <c r="V337" s="9">
        <f>V126*Traffic!V1615*365/10^7*$C337</f>
        <v>1.9476603974661628E-2</v>
      </c>
      <c r="W337" s="9">
        <f>W126*Traffic!W1615*365/10^7*$C337</f>
        <v>2.3302948434978259E-2</v>
      </c>
      <c r="X337" s="9">
        <f>X126*Traffic!X1615*365/10^7*$C337</f>
        <v>1.4913917503225075E-2</v>
      </c>
      <c r="Y337" s="9">
        <f>Y126*Traffic!Y1615*365/10^7*$C337</f>
        <v>2.0824105227022608E-2</v>
      </c>
      <c r="Z337" s="9">
        <f>Z126*Traffic!Z1615*365/10^7*$C337</f>
        <v>0.18853636932609849</v>
      </c>
      <c r="AA337" s="9">
        <f>AA126*Traffic!AA1615*365/10^7*$C337</f>
        <v>3.2940747429062014E-2</v>
      </c>
      <c r="AB337" s="9"/>
      <c r="AC337" s="9">
        <f>AC126*Traffic!AC1615*12/10^7*$C337</f>
        <v>1.072452788006904E-2</v>
      </c>
      <c r="AD337" s="9">
        <f>AD126*Traffic!AD1615*12/10^7*$C337</f>
        <v>3.0396726938208079E-3</v>
      </c>
      <c r="AE337" s="9">
        <f>AE126*Traffic!AE1615*12/10^7*$C337</f>
        <v>3.4341121841709567E-3</v>
      </c>
      <c r="AF337" s="9">
        <f>AF126*Traffic!AF1615*12/10^7*$C337</f>
        <v>4.8258003207478917E-3</v>
      </c>
      <c r="AG337" s="9">
        <f>AG126*Traffic!AG1615*12/10^7*$C337</f>
        <v>1.2505154738061935E-2</v>
      </c>
      <c r="AH337" s="9">
        <f>AH126*Traffic!AH1615*12/10^7*$C337</f>
        <v>1.3962547790776577E-2</v>
      </c>
      <c r="AI337" s="9">
        <f>AI126*Traffic!AI1615*12/10^7*$C337</f>
        <v>2.812049434854387E-2</v>
      </c>
      <c r="AJ337" s="9"/>
    </row>
    <row r="338" spans="2:36" x14ac:dyDescent="0.3">
      <c r="B338" s="85">
        <f t="shared" si="9"/>
        <v>45382</v>
      </c>
      <c r="C338" s="3">
        <f>IF(B338&lt;Inputs!$E$13,0,1)</f>
        <v>1</v>
      </c>
      <c r="D338" s="1"/>
      <c r="E338" s="9">
        <f>E127*Traffic!E1616*365/10^7*$C338</f>
        <v>2.3453220354850899E-2</v>
      </c>
      <c r="F338" s="9">
        <f>F127*Traffic!F1616*365/10^7*$C338</f>
        <v>5.0831727507195765E-2</v>
      </c>
      <c r="G338" s="9">
        <f>G127*Traffic!G1616*365/10^7*$C338</f>
        <v>6.0303303921209112E-2</v>
      </c>
      <c r="H338" s="9">
        <f>H127*Traffic!H1616*365/10^7*$C338</f>
        <v>9.4739551375118469E-2</v>
      </c>
      <c r="I338" s="9">
        <f>I127*Traffic!I1616*365/10^7*$C338</f>
        <v>0.16896282627718626</v>
      </c>
      <c r="J338" s="9">
        <f>J127*Traffic!J1616*365/10^7*$C338</f>
        <v>1.5671956441041224</v>
      </c>
      <c r="K338" s="9">
        <f>K127*Traffic!K1616*365/10^7*$C338</f>
        <v>0.3056791294513726</v>
      </c>
      <c r="L338" s="9"/>
      <c r="M338" s="9">
        <f>M127*Traffic!M1616*12/10^7*$C338</f>
        <v>1.397413146853145E-3</v>
      </c>
      <c r="N338" s="9">
        <f>N127*Traffic!N1616*12/10^7*$C338</f>
        <v>0</v>
      </c>
      <c r="O338" s="9">
        <f>O127*Traffic!O1616*12/10^7*$C338</f>
        <v>0</v>
      </c>
      <c r="P338" s="9">
        <f>P127*Traffic!P1616*12/10^7*$C338</f>
        <v>0</v>
      </c>
      <c r="Q338" s="9">
        <f>Q127*Traffic!Q1616*12/10^7*$C338</f>
        <v>0</v>
      </c>
      <c r="R338" s="9">
        <f>R127*Traffic!R1616*12/10^7*$C338</f>
        <v>0</v>
      </c>
      <c r="S338" s="9">
        <f>S127*Traffic!S1616*12/10^7*$C338</f>
        <v>0</v>
      </c>
      <c r="T338" s="9"/>
      <c r="U338" s="9">
        <f>U127*Traffic!U1616*365/10^7*$C338</f>
        <v>3.5545452207328715E-2</v>
      </c>
      <c r="V338" s="9">
        <f>V127*Traffic!V1616*365/10^7*$C338</f>
        <v>2.0777362882969379E-2</v>
      </c>
      <c r="W338" s="9">
        <f>W127*Traffic!W1616*365/10^7*$C338</f>
        <v>2.4859252491171428E-2</v>
      </c>
      <c r="X338" s="9">
        <f>X127*Traffic!X1616*365/10^7*$C338</f>
        <v>1.5626185632258413E-2</v>
      </c>
      <c r="Y338" s="9">
        <f>Y127*Traffic!Y1616*365/10^7*$C338</f>
        <v>2.1818635769761445E-2</v>
      </c>
      <c r="Z338" s="9">
        <f>Z127*Traffic!Z1616*365/10^7*$C338</f>
        <v>0.19642455765192612</v>
      </c>
      <c r="AA338" s="9">
        <f>AA127*Traffic!AA1616*365/10^7*$C338</f>
        <v>3.4318958011151521E-2</v>
      </c>
      <c r="AB338" s="9"/>
      <c r="AC338" s="9">
        <f>AC127*Traffic!AC1616*12/10^7*$C338</f>
        <v>1.125082415566502E-2</v>
      </c>
      <c r="AD338" s="9">
        <f>AD127*Traffic!AD1616*12/10^7*$C338</f>
        <v>3.1917100329764041E-3</v>
      </c>
      <c r="AE338" s="9">
        <f>AE127*Traffic!AE1616*12/10^7*$C338</f>
        <v>3.6058784667396494E-3</v>
      </c>
      <c r="AF338" s="9">
        <f>AF127*Traffic!AF1616*12/10^7*$C338</f>
        <v>5.0645198933154719E-3</v>
      </c>
      <c r="AG338" s="9">
        <f>AG127*Traffic!AG1616*12/10^7*$C338</f>
        <v>1.3123751653712795E-2</v>
      </c>
      <c r="AH338" s="9">
        <f>AH127*Traffic!AH1616*12/10^7*$C338</f>
        <v>1.4647439007843228E-2</v>
      </c>
      <c r="AI338" s="9">
        <f>AI127*Traffic!AI1616*12/10^7*$C338</f>
        <v>2.9499861487513476E-2</v>
      </c>
      <c r="AJ338" s="9"/>
    </row>
    <row r="339" spans="2:36" x14ac:dyDescent="0.3">
      <c r="B339" s="85">
        <f t="shared" si="9"/>
        <v>45747</v>
      </c>
      <c r="C339" s="3">
        <f>IF(B339&lt;Inputs!$E$13,0,1)</f>
        <v>1</v>
      </c>
      <c r="D339" s="1"/>
      <c r="E339" s="9">
        <f>E128*Traffic!E1617*365/10^7*$C339</f>
        <v>2.4156816965496434E-2</v>
      </c>
      <c r="F339" s="9">
        <f>F128*Traffic!F1617*365/10^7*$C339</f>
        <v>5.511229403411752E-2</v>
      </c>
      <c r="G339" s="9">
        <f>G128*Traffic!G1617*365/10^7*$C339</f>
        <v>6.5381476882995102E-2</v>
      </c>
      <c r="H339" s="9">
        <f>H128*Traffic!H1617*365/10^7*$C339</f>
        <v>9.7581737916372049E-2</v>
      </c>
      <c r="I339" s="9">
        <f>I128*Traffic!I1617*365/10^7*$C339</f>
        <v>0.17403171106550183</v>
      </c>
      <c r="J339" s="9">
        <f>J128*Traffic!J1617*365/10^7*$C339</f>
        <v>1.6415710306039792</v>
      </c>
      <c r="K339" s="9">
        <f>K128*Traffic!K1617*365/10^7*$C339</f>
        <v>0.32018593559482755</v>
      </c>
      <c r="L339" s="9"/>
      <c r="M339" s="9">
        <f>M128*Traffic!M1617*12/10^7*$C339</f>
        <v>1.43933554125874E-3</v>
      </c>
      <c r="N339" s="9">
        <f>N128*Traffic!N1617*12/10^7*$C339</f>
        <v>0</v>
      </c>
      <c r="O339" s="9">
        <f>O128*Traffic!O1617*12/10^7*$C339</f>
        <v>0</v>
      </c>
      <c r="P339" s="9">
        <f>P128*Traffic!P1617*12/10^7*$C339</f>
        <v>0</v>
      </c>
      <c r="Q339" s="9">
        <f>Q128*Traffic!Q1617*12/10^7*$C339</f>
        <v>0</v>
      </c>
      <c r="R339" s="9">
        <f>R128*Traffic!R1617*12/10^7*$C339</f>
        <v>0</v>
      </c>
      <c r="S339" s="9">
        <f>S128*Traffic!S1617*12/10^7*$C339</f>
        <v>0</v>
      </c>
      <c r="T339" s="9"/>
      <c r="U339" s="9">
        <f>U128*Traffic!U1617*365/10^7*$C339</f>
        <v>3.8538753445840596E-2</v>
      </c>
      <c r="V339" s="9">
        <f>V128*Traffic!V1617*365/10^7*$C339</f>
        <v>2.1400683769458466E-2</v>
      </c>
      <c r="W339" s="9">
        <f>W128*Traffic!W1617*365/10^7*$C339</f>
        <v>2.5605030065906576E-2</v>
      </c>
      <c r="X339" s="9">
        <f>X128*Traffic!X1617*365/10^7*$C339</f>
        <v>1.6367767323280845E-2</v>
      </c>
      <c r="Y339" s="9">
        <f>Y128*Traffic!Y1617*365/10^7*$C339</f>
        <v>2.2854096450360292E-2</v>
      </c>
      <c r="Z339" s="9">
        <f>Z128*Traffic!Z1617*365/10^7*$C339</f>
        <v>0.20691541470833577</v>
      </c>
      <c r="AA339" s="9">
        <f>AA128*Traffic!AA1617*365/10^7*$C339</f>
        <v>3.615190235947436E-2</v>
      </c>
      <c r="AB339" s="9"/>
      <c r="AC339" s="9">
        <f>AC128*Traffic!AC1617*12/10^7*$C339</f>
        <v>1.1799046132704704E-2</v>
      </c>
      <c r="AD339" s="9">
        <f>AD128*Traffic!AD1617*12/10^7*$C339</f>
        <v>3.3501339070568961E-3</v>
      </c>
      <c r="AE339" s="9">
        <f>AE128*Traffic!AE1617*12/10^7*$C339</f>
        <v>3.7848600252967071E-3</v>
      </c>
      <c r="AF339" s="9">
        <f>AF128*Traffic!AF1617*12/10^7*$C339</f>
        <v>5.3132194199484338E-3</v>
      </c>
      <c r="AG339" s="9">
        <f>AG128*Traffic!AG1617*12/10^7*$C339</f>
        <v>1.3768209745038458E-2</v>
      </c>
      <c r="AH339" s="9">
        <f>AH128*Traffic!AH1617*12/10^7*$C339</f>
        <v>1.5369419755761039E-2</v>
      </c>
      <c r="AI339" s="9">
        <f>AI128*Traffic!AI1617*12/10^7*$C339</f>
        <v>3.0953926737337857E-2</v>
      </c>
      <c r="AJ339" s="9"/>
    </row>
    <row r="340" spans="2:36" x14ac:dyDescent="0.3">
      <c r="B340" s="85">
        <f t="shared" si="9"/>
        <v>46112</v>
      </c>
      <c r="C340" s="3">
        <f>IF(B340&lt;Inputs!$E$13,0,1)</f>
        <v>1</v>
      </c>
      <c r="D340" s="1"/>
      <c r="E340" s="9">
        <f>E129*Traffic!E1618*365/10^7*$C340</f>
        <v>2.4881521474461314E-2</v>
      </c>
      <c r="F340" s="9">
        <f>F129*Traffic!F1618*365/10^7*$C340</f>
        <v>5.6765662855141029E-2</v>
      </c>
      <c r="G340" s="9">
        <f>G129*Traffic!G1618*365/10^7*$C340</f>
        <v>6.7342921189484997E-2</v>
      </c>
      <c r="H340" s="9">
        <f>H129*Traffic!H1618*365/10^7*$C340</f>
        <v>0.10302191980520971</v>
      </c>
      <c r="I340" s="9">
        <f>I129*Traffic!I1618*365/10^7*$C340</f>
        <v>0.18373397895740362</v>
      </c>
      <c r="J340" s="9">
        <f>J129*Traffic!J1618*365/10^7*$C340</f>
        <v>1.7189984642141343</v>
      </c>
      <c r="K340" s="9">
        <f>K129*Traffic!K1618*365/10^7*$C340</f>
        <v>0.3352880388903835</v>
      </c>
      <c r="L340" s="9"/>
      <c r="M340" s="9">
        <f>M129*Traffic!M1618*12/10^7*$C340</f>
        <v>1.6172897536325473E-3</v>
      </c>
      <c r="N340" s="9">
        <f>N129*Traffic!N1618*12/10^7*$C340</f>
        <v>0</v>
      </c>
      <c r="O340" s="9">
        <f>O129*Traffic!O1618*12/10^7*$C340</f>
        <v>0</v>
      </c>
      <c r="P340" s="9">
        <f>P129*Traffic!P1618*12/10^7*$C340</f>
        <v>0</v>
      </c>
      <c r="Q340" s="9">
        <f>Q129*Traffic!Q1618*12/10^7*$C340</f>
        <v>0</v>
      </c>
      <c r="R340" s="9">
        <f>R129*Traffic!R1618*12/10^7*$C340</f>
        <v>0</v>
      </c>
      <c r="S340" s="9">
        <f>S129*Traffic!S1618*12/10^7*$C340</f>
        <v>0</v>
      </c>
      <c r="T340" s="9"/>
      <c r="U340" s="9">
        <f>U129*Traffic!U1618*365/10^7*$C340</f>
        <v>3.969491604921583E-2</v>
      </c>
      <c r="V340" s="9">
        <f>V129*Traffic!V1618*365/10^7*$C340</f>
        <v>2.2802797533664369E-2</v>
      </c>
      <c r="W340" s="9">
        <f>W129*Traffic!W1618*365/10^7*$C340</f>
        <v>2.728260100125908E-2</v>
      </c>
      <c r="X340" s="9">
        <f>X129*Traffic!X1618*365/10^7*$C340</f>
        <v>1.7420760354411906E-2</v>
      </c>
      <c r="Y340" s="9">
        <f>Y129*Traffic!Y1618*365/10^7*$C340</f>
        <v>2.4324376655333466E-2</v>
      </c>
      <c r="Z340" s="9">
        <f>Z129*Traffic!Z1618*365/10^7*$C340</f>
        <v>0.21549090911791455</v>
      </c>
      <c r="AA340" s="9">
        <f>AA129*Traffic!AA1618*365/10^7*$C340</f>
        <v>3.7650197868372579E-2</v>
      </c>
      <c r="AB340" s="9"/>
      <c r="AC340" s="9">
        <f>AC129*Traffic!AC1618*12/10^7*$C340</f>
        <v>1.2370035686626663E-2</v>
      </c>
      <c r="AD340" s="9">
        <f>AD129*Traffic!AD1618*12/10^7*$C340</f>
        <v>3.5151906745525406E-3</v>
      </c>
      <c r="AE340" s="9">
        <f>AE129*Traffic!AE1618*12/10^7*$C340</f>
        <v>3.9713351867471276E-3</v>
      </c>
      <c r="AF340" s="9">
        <f>AF129*Traffic!AF1618*12/10^7*$C340</f>
        <v>5.572282850275387E-3</v>
      </c>
      <c r="AG340" s="9">
        <f>AG129*Traffic!AG1618*12/10^7*$C340</f>
        <v>1.4439523945355316E-2</v>
      </c>
      <c r="AH340" s="9">
        <f>AH129*Traffic!AH1618*12/10^7*$C340</f>
        <v>1.6130355874810889E-2</v>
      </c>
      <c r="AI340" s="9">
        <f>AI129*Traffic!AI1618*12/10^7*$C340</f>
        <v>3.248644789006612E-2</v>
      </c>
      <c r="AJ340" s="9"/>
    </row>
    <row r="341" spans="2:36" x14ac:dyDescent="0.3">
      <c r="B341" s="85">
        <f t="shared" si="9"/>
        <v>46477</v>
      </c>
      <c r="C341" s="3">
        <f>IF(B341&lt;Inputs!$E$13,0,1)</f>
        <v>1</v>
      </c>
      <c r="D341" s="1"/>
      <c r="E341" s="9">
        <f>E130*Traffic!E1619*365/10^7*$C341</f>
        <v>2.759934920474864E-2</v>
      </c>
      <c r="F341" s="9">
        <f>F130*Traffic!F1619*365/10^7*$C341</f>
        <v>5.8468632740795265E-2</v>
      </c>
      <c r="G341" s="9">
        <f>G130*Traffic!G1619*365/10^7*$C341</f>
        <v>6.9363208825169553E-2</v>
      </c>
      <c r="H341" s="9">
        <f>H130*Traffic!H1619*365/10^7*$C341</f>
        <v>0.10870068904325303</v>
      </c>
      <c r="I341" s="9">
        <f>I130*Traffic!I1619*365/10^7*$C341</f>
        <v>0.19386175438286044</v>
      </c>
      <c r="J341" s="9">
        <f>J130*Traffic!J1619*365/10^7*$C341</f>
        <v>1.7995941299133542</v>
      </c>
      <c r="K341" s="9">
        <f>K130*Traffic!K1619*365/10^7*$C341</f>
        <v>0.35100810104163749</v>
      </c>
      <c r="L341" s="9"/>
      <c r="M341" s="9">
        <f>M130*Traffic!M1619*12/10^7*$C341</f>
        <v>1.8046258167616499E-3</v>
      </c>
      <c r="N341" s="9">
        <f>N130*Traffic!N1619*12/10^7*$C341</f>
        <v>0</v>
      </c>
      <c r="O341" s="9">
        <f>O130*Traffic!O1619*12/10^7*$C341</f>
        <v>0</v>
      </c>
      <c r="P341" s="9">
        <f>P130*Traffic!P1619*12/10^7*$C341</f>
        <v>0</v>
      </c>
      <c r="Q341" s="9">
        <f>Q130*Traffic!Q1619*12/10^7*$C341</f>
        <v>0</v>
      </c>
      <c r="R341" s="9">
        <f>R130*Traffic!R1619*12/10^7*$C341</f>
        <v>0</v>
      </c>
      <c r="S341" s="9">
        <f>S130*Traffic!S1619*12/10^7*$C341</f>
        <v>0</v>
      </c>
      <c r="T341" s="9"/>
      <c r="U341" s="9">
        <f>U130*Traffic!U1619*365/10^7*$C341</f>
        <v>4.0885763530692287E-2</v>
      </c>
      <c r="V341" s="9">
        <f>V130*Traffic!V1619*365/10^7*$C341</f>
        <v>2.3486881459674296E-2</v>
      </c>
      <c r="W341" s="9">
        <f>W130*Traffic!W1619*365/10^7*$C341</f>
        <v>2.8101079031296848E-2</v>
      </c>
      <c r="X341" s="9">
        <f>X130*Traffic!X1619*365/10^7*$C341</f>
        <v>1.8232792570932077E-2</v>
      </c>
      <c r="Y341" s="9">
        <f>Y130*Traffic!Y1619*365/10^7*$C341</f>
        <v>2.5458206470396604E-2</v>
      </c>
      <c r="Z341" s="9">
        <f>Z130*Traffic!Z1619*365/10^7*$C341</f>
        <v>0.2268337822462092</v>
      </c>
      <c r="AA341" s="9">
        <f>AA130*Traffic!AA1619*365/10^7*$C341</f>
        <v>3.9632004986938571E-2</v>
      </c>
      <c r="AB341" s="9"/>
      <c r="AC341" s="9">
        <f>AC130*Traffic!AC1619*12/10^7*$C341</f>
        <v>1.2964665472264507E-2</v>
      </c>
      <c r="AD341" s="9">
        <f>AD130*Traffic!AD1619*12/10^7*$C341</f>
        <v>3.6871357275815695E-3</v>
      </c>
      <c r="AE341" s="9">
        <f>AE130*Traffic!AE1619*12/10^7*$C341</f>
        <v>4.165592483861804E-3</v>
      </c>
      <c r="AF341" s="9">
        <f>AF130*Traffic!AF1619*12/10^7*$C341</f>
        <v>5.8467744095422047E-3</v>
      </c>
      <c r="AG341" s="9">
        <f>AG130*Traffic!AG1619*12/10^7*$C341</f>
        <v>1.5150817242793596E-2</v>
      </c>
      <c r="AH341" s="9">
        <f>AH130*Traffic!AH1619*12/10^7*$C341</f>
        <v>1.6923115683223546E-2</v>
      </c>
      <c r="AI341" s="9">
        <f>AI130*Traffic!AI1619*12/10^7*$C341</f>
        <v>3.4083061777894469E-2</v>
      </c>
      <c r="AJ341" s="9"/>
    </row>
    <row r="342" spans="2:36" x14ac:dyDescent="0.3">
      <c r="B342" s="85">
        <f t="shared" si="9"/>
        <v>46843</v>
      </c>
      <c r="C342" s="3">
        <f>IF(B342&lt;Inputs!$E$13,0,1)</f>
        <v>1</v>
      </c>
      <c r="D342" s="1"/>
      <c r="E342" s="9">
        <f>E131*Traffic!E1620*365/10^7*$C342</f>
        <v>2.8427329680891109E-2</v>
      </c>
      <c r="F342" s="9">
        <f>F131*Traffic!F1620*365/10^7*$C342</f>
        <v>6.3233826309170085E-2</v>
      </c>
      <c r="G342" s="9">
        <f>G131*Traffic!G1620*365/10^7*$C342</f>
        <v>7.50163103444208E-2</v>
      </c>
      <c r="H342" s="9">
        <f>H131*Traffic!H1620*365/10^7*$C342</f>
        <v>0.11462746470775427</v>
      </c>
      <c r="I342" s="9">
        <f>I131*Traffic!I1620*365/10^7*$C342</f>
        <v>0.2044318357527832</v>
      </c>
      <c r="J342" s="9">
        <f>J131*Traffic!J1620*365/10^7*$C342</f>
        <v>1.883478436936735</v>
      </c>
      <c r="K342" s="9">
        <f>K131*Traffic!K1620*365/10^7*$C342</f>
        <v>0.36736960768696569</v>
      </c>
      <c r="L342" s="9"/>
      <c r="M342" s="9">
        <f>M131*Traffic!M1620*12/10^7*$C342</f>
        <v>1.8587645912645006E-3</v>
      </c>
      <c r="N342" s="9">
        <f>N131*Traffic!N1620*12/10^7*$C342</f>
        <v>0</v>
      </c>
      <c r="O342" s="9">
        <f>O131*Traffic!O1620*12/10^7*$C342</f>
        <v>0</v>
      </c>
      <c r="P342" s="9">
        <f>P131*Traffic!P1620*12/10^7*$C342</f>
        <v>0</v>
      </c>
      <c r="Q342" s="9">
        <f>Q131*Traffic!Q1620*12/10^7*$C342</f>
        <v>0</v>
      </c>
      <c r="R342" s="9">
        <f>R131*Traffic!R1620*12/10^7*$C342</f>
        <v>0</v>
      </c>
      <c r="S342" s="9">
        <f>S131*Traffic!S1620*12/10^7*$C342</f>
        <v>0</v>
      </c>
      <c r="T342" s="9"/>
      <c r="U342" s="9">
        <f>U131*Traffic!U1620*365/10^7*$C342</f>
        <v>4.4217953258443715E-2</v>
      </c>
      <c r="V342" s="9">
        <f>V131*Traffic!V1620*365/10^7*$C342</f>
        <v>2.4997870833580009E-2</v>
      </c>
      <c r="W342" s="9">
        <f>W131*Traffic!W1620*365/10^7*$C342</f>
        <v>2.9908915115643617E-2</v>
      </c>
      <c r="X342" s="9">
        <f>X131*Traffic!X1620*365/10^7*$C342</f>
        <v>1.9077868036124487E-2</v>
      </c>
      <c r="Y342" s="9">
        <f>Y131*Traffic!Y1620*365/10^7*$C342</f>
        <v>2.6638174135373713E-2</v>
      </c>
      <c r="Z342" s="9">
        <f>Z131*Traffic!Z1620*365/10^7*$C342</f>
        <v>0.23866328594399541</v>
      </c>
      <c r="AA342" s="9">
        <f>AA131*Traffic!AA1620*365/10^7*$C342</f>
        <v>4.169883535453698E-2</v>
      </c>
      <c r="AB342" s="9"/>
      <c r="AC342" s="9">
        <f>AC131*Traffic!AC1620*12/10^7*$C342</f>
        <v>1.3616730666706973E-2</v>
      </c>
      <c r="AD342" s="9">
        <f>AD131*Traffic!AD1620*12/10^7*$C342</f>
        <v>3.866233812185245E-3</v>
      </c>
      <c r="AE342" s="9">
        <f>AE131*Traffic!AE1620*12/10^7*$C342</f>
        <v>4.3679310171352891E-3</v>
      </c>
      <c r="AF342" s="9">
        <f>AF131*Traffic!AF1620*12/10^7*$C342</f>
        <v>6.1375266150159296E-3</v>
      </c>
      <c r="AG342" s="9">
        <f>AG131*Traffic!AG1620*12/10^7*$C342</f>
        <v>1.5904246949416469E-2</v>
      </c>
      <c r="AH342" s="9">
        <f>AH131*Traffic!AH1620*12/10^7*$C342</f>
        <v>1.7758280071798731E-2</v>
      </c>
      <c r="AI342" s="9">
        <f>AI131*Traffic!AI1620*12/10^7*$C342</f>
        <v>3.5765078256616727E-2</v>
      </c>
      <c r="AJ342" s="9"/>
    </row>
    <row r="343" spans="2:36" x14ac:dyDescent="0.3">
      <c r="B343" s="85">
        <f t="shared" si="9"/>
        <v>47208</v>
      </c>
      <c r="C343" s="3">
        <f>IF(B343&lt;Inputs!$E$13,0,1)</f>
        <v>1</v>
      </c>
      <c r="D343" s="1"/>
      <c r="E343" s="9">
        <f>E132*Traffic!E1621*365/10^7*$C343</f>
        <v>2.9280149571317825E-2</v>
      </c>
      <c r="F343" s="9">
        <f>F132*Traffic!F1621*365/10^7*$C343</f>
        <v>6.5130841098445205E-2</v>
      </c>
      <c r="G343" s="9">
        <f>G132*Traffic!G1621*365/10^7*$C343</f>
        <v>7.7266799654753471E-2</v>
      </c>
      <c r="H343" s="9">
        <f>H132*Traffic!H1621*365/10^7*$C343</f>
        <v>0.11806628864898679</v>
      </c>
      <c r="I343" s="9">
        <f>I132*Traffic!I1621*365/10^7*$C343</f>
        <v>0.21056479082536655</v>
      </c>
      <c r="J343" s="9">
        <f>J132*Traffic!J1621*365/10^7*$C343</f>
        <v>1.9707761676645961</v>
      </c>
      <c r="K343" s="9">
        <f>K132*Traffic!K1621*365/10^7*$C343</f>
        <v>0.38439689744007577</v>
      </c>
      <c r="L343" s="9"/>
      <c r="M343" s="9">
        <f>M132*Traffic!M1621*12/10^7*$C343</f>
        <v>2.0617988773872381E-3</v>
      </c>
      <c r="N343" s="9">
        <f>N132*Traffic!N1621*12/10^7*$C343</f>
        <v>0</v>
      </c>
      <c r="O343" s="9">
        <f>O132*Traffic!O1621*12/10^7*$C343</f>
        <v>0</v>
      </c>
      <c r="P343" s="9">
        <f>P132*Traffic!P1621*12/10^7*$C343</f>
        <v>0</v>
      </c>
      <c r="Q343" s="9">
        <f>Q132*Traffic!Q1621*12/10^7*$C343</f>
        <v>0</v>
      </c>
      <c r="R343" s="9">
        <f>R132*Traffic!R1621*12/10^7*$C343</f>
        <v>0</v>
      </c>
      <c r="S343" s="9">
        <f>S132*Traffic!S1621*12/10^7*$C343</f>
        <v>0</v>
      </c>
      <c r="T343" s="9"/>
      <c r="U343" s="9">
        <f>U132*Traffic!U1621*365/10^7*$C343</f>
        <v>4.5544491856197043E-2</v>
      </c>
      <c r="V343" s="9">
        <f>V132*Traffic!V1621*365/10^7*$C343</f>
        <v>2.6578381376606359E-2</v>
      </c>
      <c r="W343" s="9">
        <f>W132*Traffic!W1621*365/10^7*$C343</f>
        <v>3.179993039392303E-2</v>
      </c>
      <c r="X343" s="9">
        <f>X132*Traffic!X1621*365/10^7*$C343</f>
        <v>1.9957238515914594E-2</v>
      </c>
      <c r="Y343" s="9">
        <f>Y132*Traffic!Y1621*365/10^7*$C343</f>
        <v>2.7866027474426094E-2</v>
      </c>
      <c r="Z343" s="9">
        <f>Z132*Traffic!Z1621*365/10^7*$C343</f>
        <v>0.2509984094596272</v>
      </c>
      <c r="AA343" s="9">
        <f>AA132*Traffic!AA1621*365/10^7*$C343</f>
        <v>4.3854006739703057E-2</v>
      </c>
      <c r="AB343" s="9"/>
      <c r="AC343" s="9">
        <f>AC132*Traffic!AC1621*12/10^7*$C343</f>
        <v>1.4296251573890945E-2</v>
      </c>
      <c r="AD343" s="9">
        <f>AD132*Traffic!AD1621*12/10^7*$C343</f>
        <v>4.0591719536339109E-3</v>
      </c>
      <c r="AE343" s="9">
        <f>AE132*Traffic!AE1621*12/10^7*$C343</f>
        <v>4.5859055456715534E-3</v>
      </c>
      <c r="AF343" s="9">
        <f>AF132*Traffic!AF1621*12/10^7*$C343</f>
        <v>6.4355114624168597E-3</v>
      </c>
      <c r="AG343" s="9">
        <f>AG132*Traffic!AG1621*12/10^7*$C343</f>
        <v>1.6676418688542412E-2</v>
      </c>
      <c r="AH343" s="9">
        <f>AH132*Traffic!AH1621*12/10^7*$C343</f>
        <v>1.8628323519573539E-2</v>
      </c>
      <c r="AI343" s="9">
        <f>AI132*Traffic!AI1621*12/10^7*$C343</f>
        <v>3.7517340968462258E-2</v>
      </c>
      <c r="AJ343" s="9"/>
    </row>
    <row r="344" spans="2:36" x14ac:dyDescent="0.3">
      <c r="B344" s="85">
        <f t="shared" si="9"/>
        <v>47573</v>
      </c>
      <c r="C344" s="3">
        <f>IF(B344&lt;Inputs!$E$13,0,1)</f>
        <v>1</v>
      </c>
      <c r="D344" s="1"/>
      <c r="E344" s="9">
        <f>E133*Traffic!E1622*365/10^7*$C344</f>
        <v>3.0158554058457375E-2</v>
      </c>
      <c r="F344" s="9">
        <f>F133*Traffic!F1622*365/10^7*$C344</f>
        <v>6.7084766331398551E-2</v>
      </c>
      <c r="G344" s="9">
        <f>G133*Traffic!G1622*365/10^7*$C344</f>
        <v>7.9584803644396115E-2</v>
      </c>
      <c r="H344" s="9">
        <f>H133*Traffic!H1622*365/10^7*$C344</f>
        <v>0.12443637678074614</v>
      </c>
      <c r="I344" s="9">
        <f>I133*Traffic!I1622*365/10^7*$C344</f>
        <v>0.22192549581873527</v>
      </c>
      <c r="J344" s="9">
        <f>J133*Traffic!J1622*365/10^7*$C344</f>
        <v>2.0933338105912389</v>
      </c>
      <c r="K344" s="9">
        <f>K133*Traffic!K1622*365/10^7*$C344</f>
        <v>0.40830157949963036</v>
      </c>
      <c r="L344" s="9"/>
      <c r="M344" s="9">
        <f>M133*Traffic!M1622*12/10^7*$C344</f>
        <v>2.1236528437088551E-3</v>
      </c>
      <c r="N344" s="9">
        <f>N133*Traffic!N1622*12/10^7*$C344</f>
        <v>0</v>
      </c>
      <c r="O344" s="9">
        <f>O133*Traffic!O1622*12/10^7*$C344</f>
        <v>0</v>
      </c>
      <c r="P344" s="9">
        <f>P133*Traffic!P1622*12/10^7*$C344</f>
        <v>0</v>
      </c>
      <c r="Q344" s="9">
        <f>Q133*Traffic!Q1622*12/10^7*$C344</f>
        <v>0</v>
      </c>
      <c r="R344" s="9">
        <f>R133*Traffic!R1622*12/10^7*$C344</f>
        <v>0</v>
      </c>
      <c r="S344" s="9">
        <f>S133*Traffic!S1622*12/10^7*$C344</f>
        <v>0</v>
      </c>
      <c r="T344" s="9"/>
      <c r="U344" s="9">
        <f>U133*Traffic!U1622*365/10^7*$C344</f>
        <v>4.6910826611882964E-2</v>
      </c>
      <c r="V344" s="9">
        <f>V133*Traffic!V1622*365/10^7*$C344</f>
        <v>2.7375732817904546E-2</v>
      </c>
      <c r="W344" s="9">
        <f>W133*Traffic!W1622*365/10^7*$C344</f>
        <v>3.2753928305740705E-2</v>
      </c>
      <c r="X344" s="9">
        <f>X133*Traffic!X1622*365/10^7*$C344</f>
        <v>2.0872201143259606E-2</v>
      </c>
      <c r="Y344" s="9">
        <f>Y133*Traffic!Y1622*365/10^7*$C344</f>
        <v>2.9143577657099785E-2</v>
      </c>
      <c r="Z344" s="9">
        <f>Z133*Traffic!Z1622*365/10^7*$C344</f>
        <v>0.26119360258613161</v>
      </c>
      <c r="AA344" s="9">
        <f>AA133*Traffic!AA1622*365/10^7*$C344</f>
        <v>4.563529319902708E-2</v>
      </c>
      <c r="AB344" s="9"/>
      <c r="AC344" s="9">
        <f>AC133*Traffic!AC1622*12/10^7*$C344</f>
        <v>1.5004288677905922E-2</v>
      </c>
      <c r="AD344" s="9">
        <f>AD133*Traffic!AD1622*12/10^7*$C344</f>
        <v>4.2536018013972273E-3</v>
      </c>
      <c r="AE344" s="9">
        <f>AE133*Traffic!AE1622*12/10^7*$C344</f>
        <v>4.8055653500076734E-3</v>
      </c>
      <c r="AF344" s="9">
        <f>AF133*Traffic!AF1622*12/10^7*$C344</f>
        <v>6.756049437179547E-3</v>
      </c>
      <c r="AG344" s="9">
        <f>AG133*Traffic!AG1622*12/10^7*$C344</f>
        <v>1.7507032619375584E-2</v>
      </c>
      <c r="AH344" s="9">
        <f>AH133*Traffic!AH1622*12/10^7*$C344</f>
        <v>1.9544513233492749E-2</v>
      </c>
      <c r="AI344" s="9">
        <f>AI133*Traffic!AI1622*12/10^7*$C344</f>
        <v>3.936254200616101E-2</v>
      </c>
      <c r="AJ344" s="9"/>
    </row>
    <row r="345" spans="2:36" x14ac:dyDescent="0.3">
      <c r="B345" s="85">
        <f t="shared" si="9"/>
        <v>47938</v>
      </c>
      <c r="C345" s="3">
        <f>IF(B345&lt;Inputs!$E$13,0,1)</f>
        <v>1</v>
      </c>
      <c r="D345" s="1"/>
      <c r="E345" s="9">
        <f>E134*Traffic!E1623*365/10^7*$C345</f>
        <v>3.3282118585940448E-2</v>
      </c>
      <c r="F345" s="9">
        <f>F134*Traffic!F1623*365/10^7*$C345</f>
        <v>7.2387657384261492E-2</v>
      </c>
      <c r="G345" s="9">
        <f>G134*Traffic!G1623*365/10^7*$C345</f>
        <v>8.5875792884857846E-2</v>
      </c>
      <c r="H345" s="9">
        <f>H134*Traffic!H1623*365/10^7*$C345</f>
        <v>0.13108241054062694</v>
      </c>
      <c r="I345" s="9">
        <f>I134*Traffic!I1623*365/10^7*$C345</f>
        <v>0.23377833479996318</v>
      </c>
      <c r="J345" s="9">
        <f>J134*Traffic!J1623*365/10^7*$C345</f>
        <v>2.1888025192257778</v>
      </c>
      <c r="K345" s="9">
        <f>K134*Traffic!K1623*365/10^7*$C345</f>
        <v>0.42692260607984073</v>
      </c>
      <c r="L345" s="9"/>
      <c r="M345" s="9">
        <f>M134*Traffic!M1623*12/10^7*$C345</f>
        <v>2.3436026025215589E-3</v>
      </c>
      <c r="N345" s="9">
        <f>N134*Traffic!N1623*12/10^7*$C345</f>
        <v>0</v>
      </c>
      <c r="O345" s="9">
        <f>O134*Traffic!O1623*12/10^7*$C345</f>
        <v>0</v>
      </c>
      <c r="P345" s="9">
        <f>P134*Traffic!P1623*12/10^7*$C345</f>
        <v>0</v>
      </c>
      <c r="Q345" s="9">
        <f>Q134*Traffic!Q1623*12/10^7*$C345</f>
        <v>0</v>
      </c>
      <c r="R345" s="9">
        <f>R134*Traffic!R1623*12/10^7*$C345</f>
        <v>0</v>
      </c>
      <c r="S345" s="9">
        <f>S134*Traffic!S1623*12/10^7*$C345</f>
        <v>0</v>
      </c>
      <c r="T345" s="9"/>
      <c r="U345" s="9">
        <f>U134*Traffic!U1623*365/10^7*$C345</f>
        <v>5.0619015763108011E-2</v>
      </c>
      <c r="V345" s="9">
        <f>V134*Traffic!V1623*365/10^7*$C345</f>
        <v>2.9078161202517983E-2</v>
      </c>
      <c r="W345" s="9">
        <f>W134*Traffic!W1623*365/10^7*$C345</f>
        <v>3.4790813222253962E-2</v>
      </c>
      <c r="X345" s="9">
        <f>X134*Traffic!X1623*365/10^7*$C345</f>
        <v>2.1824100013580996E-2</v>
      </c>
      <c r="Y345" s="9">
        <f>Y134*Traffic!Y1623*365/10^7*$C345</f>
        <v>3.0472701426006919E-2</v>
      </c>
      <c r="Z345" s="9">
        <f>Z134*Traffic!Z1623*365/10^7*$C345</f>
        <v>0.27451980679970978</v>
      </c>
      <c r="AA345" s="9">
        <f>AA134*Traffic!AA1623*365/10^7*$C345</f>
        <v>4.7963624484691707E-2</v>
      </c>
      <c r="AB345" s="9"/>
      <c r="AC345" s="9">
        <f>AC134*Traffic!AC1623*12/10^7*$C345</f>
        <v>1.5741941381745308E-2</v>
      </c>
      <c r="AD345" s="9">
        <f>AD134*Traffic!AD1623*12/10^7*$C345</f>
        <v>4.4628473061616132E-3</v>
      </c>
      <c r="AE345" s="9">
        <f>AE134*Traffic!AE1623*12/10^7*$C345</f>
        <v>5.0419633473496595E-3</v>
      </c>
      <c r="AF345" s="9">
        <f>AF134*Traffic!AF1623*12/10^7*$C345</f>
        <v>7.0847758577191446E-3</v>
      </c>
      <c r="AG345" s="9">
        <f>AG134*Traffic!AG1623*12/10^7*$C345</f>
        <v>1.835886536878778E-2</v>
      </c>
      <c r="AH345" s="9">
        <f>AH134*Traffic!AH1623*12/10^7*$C345</f>
        <v>2.0509132733762345E-2</v>
      </c>
      <c r="AI345" s="9">
        <f>AI134*Traffic!AI1623*12/10^7*$C345</f>
        <v>4.130528036683076E-2</v>
      </c>
      <c r="AJ345" s="9"/>
    </row>
    <row r="346" spans="2:36" x14ac:dyDescent="0.3">
      <c r="B346" s="85">
        <f t="shared" si="9"/>
        <v>48304</v>
      </c>
      <c r="C346" s="3">
        <f>IF(B346&lt;Inputs!$E$13,0,1)</f>
        <v>1</v>
      </c>
      <c r="D346" s="1"/>
      <c r="E346" s="9">
        <f>E135*Traffic!E1624*365/10^7*$C346</f>
        <v>3.4280582143518666E-2</v>
      </c>
      <c r="F346" s="9">
        <f>F135*Traffic!F1624*365/10^7*$C346</f>
        <v>7.4559287105789324E-2</v>
      </c>
      <c r="G346" s="9">
        <f>G135*Traffic!G1624*365/10^7*$C346</f>
        <v>8.8452066671403567E-2</v>
      </c>
      <c r="H346" s="9">
        <f>H135*Traffic!H1624*365/10^7*$C346</f>
        <v>0.13801521358699781</v>
      </c>
      <c r="I346" s="9">
        <f>I135*Traffic!I1624*365/10^7*$C346</f>
        <v>0.24614261117382785</v>
      </c>
      <c r="J346" s="9">
        <f>J135*Traffic!J1624*365/10^7*$C346</f>
        <v>2.2881153499488578</v>
      </c>
      <c r="K346" s="9">
        <f>K135*Traffic!K1624*365/10^7*$C346</f>
        <v>0.44629342283331419</v>
      </c>
      <c r="L346" s="9"/>
      <c r="M346" s="9">
        <f>M135*Traffic!M1624*12/10^7*$C346</f>
        <v>2.5748380593036864E-3</v>
      </c>
      <c r="N346" s="9">
        <f>N135*Traffic!N1624*12/10^7*$C346</f>
        <v>0</v>
      </c>
      <c r="O346" s="9">
        <f>O135*Traffic!O1624*12/10^7*$C346</f>
        <v>0</v>
      </c>
      <c r="P346" s="9">
        <f>P135*Traffic!P1624*12/10^7*$C346</f>
        <v>0</v>
      </c>
      <c r="Q346" s="9">
        <f>Q135*Traffic!Q1624*12/10^7*$C346</f>
        <v>0</v>
      </c>
      <c r="R346" s="9">
        <f>R135*Traffic!R1624*12/10^7*$C346</f>
        <v>0</v>
      </c>
      <c r="S346" s="9">
        <f>S135*Traffic!S1624*12/10^7*$C346</f>
        <v>0</v>
      </c>
      <c r="T346" s="9"/>
      <c r="U346" s="9">
        <f>U135*Traffic!U1624*365/10^7*$C346</f>
        <v>5.2137586236001239E-2</v>
      </c>
      <c r="V346" s="9">
        <f>V135*Traffic!V1624*365/10^7*$C346</f>
        <v>2.9950506038593519E-2</v>
      </c>
      <c r="W346" s="9">
        <f>W135*Traffic!W1624*365/10^7*$C346</f>
        <v>3.5834537618921587E-2</v>
      </c>
      <c r="X346" s="9">
        <f>X135*Traffic!X1624*365/10^7*$C346</f>
        <v>2.3149832656197033E-2</v>
      </c>
      <c r="Y346" s="9">
        <f>Y135*Traffic!Y1624*365/10^7*$C346</f>
        <v>3.2323804333527058E-2</v>
      </c>
      <c r="Z346" s="9">
        <f>Z135*Traffic!Z1624*365/10^7*$C346</f>
        <v>0.28841050902377519</v>
      </c>
      <c r="AA346" s="9">
        <f>AA135*Traffic!AA1624*365/10^7*$C346</f>
        <v>5.0390583883617113E-2</v>
      </c>
      <c r="AB346" s="9"/>
      <c r="AC346" s="9">
        <f>AC135*Traffic!AC1624*12/10^7*$C346</f>
        <v>1.6510349388004931E-2</v>
      </c>
      <c r="AD346" s="9">
        <f>AD135*Traffic!AD1624*12/10^7*$C346</f>
        <v>4.6878265141109491E-3</v>
      </c>
      <c r="AE346" s="9">
        <f>AE135*Traffic!AE1624*12/10^7*$C346</f>
        <v>5.29613671304609E-3</v>
      </c>
      <c r="AF346" s="9">
        <f>AF135*Traffic!AF1624*12/10^7*$C346</f>
        <v>7.4325548475621091E-3</v>
      </c>
      <c r="AG346" s="9">
        <f>AG135*Traffic!AG1624*12/10^7*$C346</f>
        <v>1.9260069271472072E-2</v>
      </c>
      <c r="AH346" s="9">
        <f>AH135*Traffic!AH1624*12/10^7*$C346</f>
        <v>2.1514039342137983E-2</v>
      </c>
      <c r="AI346" s="9">
        <f>AI135*Traffic!AI1624*12/10^7*$C346</f>
        <v>4.3329156741335147E-2</v>
      </c>
      <c r="AJ346" s="9"/>
    </row>
    <row r="347" spans="2:36" x14ac:dyDescent="0.3">
      <c r="B347" s="85">
        <f t="shared" si="9"/>
        <v>48669</v>
      </c>
      <c r="C347" s="3">
        <f>IF(B347&lt;Inputs!$E$13,0,1)</f>
        <v>1</v>
      </c>
      <c r="D347" s="1"/>
      <c r="E347" s="9">
        <f>E136*Traffic!E1625*365/10^7*$C347</f>
        <v>3.5308999607824229E-2</v>
      </c>
      <c r="F347" s="9">
        <f>F136*Traffic!F1625*365/10^7*$C347</f>
        <v>8.0286795978915859E-2</v>
      </c>
      <c r="G347" s="9">
        <f>G136*Traffic!G1625*365/10^7*$C347</f>
        <v>9.5246793611161451E-2</v>
      </c>
      <c r="H347" s="9">
        <f>H136*Traffic!H1625*365/10^7*$C347</f>
        <v>0.14524601064666448</v>
      </c>
      <c r="I347" s="9">
        <f>I136*Traffic!I1625*365/10^7*$C347</f>
        <v>0.25903834362880446</v>
      </c>
      <c r="J347" s="9">
        <f>J136*Traffic!J1625*365/10^7*$C347</f>
        <v>2.39141702824802</v>
      </c>
      <c r="K347" s="9">
        <f>K136*Traffic!K1625*365/10^7*$C347</f>
        <v>0.46644225824652419</v>
      </c>
      <c r="L347" s="9"/>
      <c r="M347" s="9">
        <f>M136*Traffic!M1625*12/10^7*$C347</f>
        <v>2.8178384011504705E-3</v>
      </c>
      <c r="N347" s="9">
        <f>N136*Traffic!N1625*12/10^7*$C347</f>
        <v>0</v>
      </c>
      <c r="O347" s="9">
        <f>O136*Traffic!O1625*12/10^7*$C347</f>
        <v>0</v>
      </c>
      <c r="P347" s="9">
        <f>P136*Traffic!P1625*12/10^7*$C347</f>
        <v>0</v>
      </c>
      <c r="Q347" s="9">
        <f>Q136*Traffic!Q1625*12/10^7*$C347</f>
        <v>0</v>
      </c>
      <c r="R347" s="9">
        <f>R136*Traffic!R1625*12/10^7*$C347</f>
        <v>0</v>
      </c>
      <c r="S347" s="9">
        <f>S136*Traffic!S1625*12/10^7*$C347</f>
        <v>0</v>
      </c>
      <c r="T347" s="9"/>
      <c r="U347" s="9">
        <f>U136*Traffic!U1625*365/10^7*$C347</f>
        <v>5.6142700815039498E-2</v>
      </c>
      <c r="V347" s="9">
        <f>V136*Traffic!V1625*365/10^7*$C347</f>
        <v>3.1783840044592289E-2</v>
      </c>
      <c r="W347" s="9">
        <f>W136*Traffic!W1625*365/10^7*$C347</f>
        <v>3.8028045679231334E-2</v>
      </c>
      <c r="X347" s="9">
        <f>X136*Traffic!X1625*365/10^7*$C347</f>
        <v>2.4189897601620377E-2</v>
      </c>
      <c r="Y347" s="9">
        <f>Y136*Traffic!Y1625*365/10^7*$C347</f>
        <v>3.3776033223873909E-2</v>
      </c>
      <c r="Z347" s="9">
        <f>Z136*Traffic!Z1625*365/10^7*$C347</f>
        <v>0.30288758555516465</v>
      </c>
      <c r="AA347" s="9">
        <f>AA136*Traffic!AA1625*365/10^7*$C347</f>
        <v>5.2919993584441813E-2</v>
      </c>
      <c r="AB347" s="9"/>
      <c r="AC347" s="9">
        <f>AC136*Traffic!AC1625*12/10^7*$C347</f>
        <v>1.7310694127396557E-2</v>
      </c>
      <c r="AD347" s="9">
        <f>AD136*Traffic!AD1625*12/10^7*$C347</f>
        <v>4.9150704810057462E-3</v>
      </c>
      <c r="AE347" s="9">
        <f>AE136*Traffic!AE1625*12/10^7*$C347</f>
        <v>5.5528687214228952E-3</v>
      </c>
      <c r="AF347" s="9">
        <f>AF136*Traffic!AF1625*12/10^7*$C347</f>
        <v>7.8003959899450954E-3</v>
      </c>
      <c r="AG347" s="9">
        <f>AG136*Traffic!AG1625*12/10^7*$C347</f>
        <v>2.0213260472680305E-2</v>
      </c>
      <c r="AH347" s="9">
        <f>AH136*Traffic!AH1625*12/10^7*$C347</f>
        <v>2.2571628657424774E-2</v>
      </c>
      <c r="AI347" s="9">
        <f>AI136*Traffic!AI1625*12/10^7*$C347</f>
        <v>4.5459135797396001E-2</v>
      </c>
      <c r="AJ347" s="9"/>
    </row>
    <row r="348" spans="2:36" x14ac:dyDescent="0.3">
      <c r="B348" s="85">
        <f t="shared" si="9"/>
        <v>49034</v>
      </c>
      <c r="C348" s="3">
        <f>IF(B348&lt;Inputs!$E$13,0,1)</f>
        <v>1</v>
      </c>
      <c r="D348" s="1"/>
      <c r="E348" s="9">
        <f>E137*Traffic!E1626*365/10^7*$C348</f>
        <v>3.6368269596058961E-2</v>
      </c>
      <c r="F348" s="9">
        <f>F137*Traffic!F1626*365/10^7*$C348</f>
        <v>8.269539985828335E-2</v>
      </c>
      <c r="G348" s="9">
        <f>G137*Traffic!G1626*365/10^7*$C348</f>
        <v>9.8104197419496247E-2</v>
      </c>
      <c r="H348" s="9">
        <f>H137*Traffic!H1626*365/10^7*$C348</f>
        <v>0.15278644183768286</v>
      </c>
      <c r="I348" s="9">
        <f>I137*Traffic!I1626*365/10^7*$C348</f>
        <v>0.27248629168102334</v>
      </c>
      <c r="J348" s="9">
        <f>J137*Traffic!J1626*365/10^7*$C348</f>
        <v>2.5345554677648945</v>
      </c>
      <c r="K348" s="9">
        <f>K137*Traffic!K1626*365/10^7*$C348</f>
        <v>0.49436119341403356</v>
      </c>
      <c r="L348" s="9"/>
      <c r="M348" s="9">
        <f>M137*Traffic!M1626*12/10^7*$C348</f>
        <v>2.9023735531849854E-3</v>
      </c>
      <c r="N348" s="9">
        <f>N137*Traffic!N1626*12/10^7*$C348</f>
        <v>0</v>
      </c>
      <c r="O348" s="9">
        <f>O137*Traffic!O1626*12/10^7*$C348</f>
        <v>0</v>
      </c>
      <c r="P348" s="9">
        <f>P137*Traffic!P1626*12/10^7*$C348</f>
        <v>0</v>
      </c>
      <c r="Q348" s="9">
        <f>Q137*Traffic!Q1626*12/10^7*$C348</f>
        <v>0</v>
      </c>
      <c r="R348" s="9">
        <f>R137*Traffic!R1626*12/10^7*$C348</f>
        <v>0</v>
      </c>
      <c r="S348" s="9">
        <f>S137*Traffic!S1626*12/10^7*$C348</f>
        <v>0</v>
      </c>
      <c r="T348" s="9"/>
      <c r="U348" s="9">
        <f>U137*Traffic!U1626*365/10^7*$C348</f>
        <v>5.7826981839490692E-2</v>
      </c>
      <c r="V348" s="9">
        <f>V137*Traffic!V1626*365/10^7*$C348</f>
        <v>3.3700218635516227E-2</v>
      </c>
      <c r="W348" s="9">
        <f>W137*Traffic!W1626*365/10^7*$C348</f>
        <v>4.0320913139302625E-2</v>
      </c>
      <c r="X348" s="9">
        <f>X137*Traffic!X1626*365/10^7*$C348</f>
        <v>2.5271531594378543E-2</v>
      </c>
      <c r="Y348" s="9">
        <f>Y137*Traffic!Y1626*365/10^7*$C348</f>
        <v>3.5286304423741421E-2</v>
      </c>
      <c r="Z348" s="9">
        <f>Z137*Traffic!Z1626*365/10^7*$C348</f>
        <v>0.31797371722031603</v>
      </c>
      <c r="AA348" s="9">
        <f>AA137*Traffic!AA1626*365/10^7*$C348</f>
        <v>5.5555816341820753E-2</v>
      </c>
      <c r="AB348" s="9"/>
      <c r="AC348" s="9">
        <f>AC137*Traffic!AC1626*12/10^7*$C348</f>
        <v>1.8183473397387993E-2</v>
      </c>
      <c r="AD348" s="9">
        <f>AD137*Traffic!AD1626*12/10^7*$C348</f>
        <v>5.1591639959361604E-3</v>
      </c>
      <c r="AE348" s="9">
        <f>AE137*Traffic!AE1626*12/10^7*$C348</f>
        <v>5.8286367392768185E-3</v>
      </c>
      <c r="AF348" s="9">
        <f>AF137*Traffic!AF1626*12/10^7*$C348</f>
        <v>8.1836183015082525E-3</v>
      </c>
      <c r="AG348" s="9">
        <f>AG137*Traffic!AG1626*12/10^7*$C348</f>
        <v>2.1206309083616693E-2</v>
      </c>
      <c r="AH348" s="9">
        <f>AH137*Traffic!AH1626*12/10^7*$C348</f>
        <v>2.3684482621985952E-2</v>
      </c>
      <c r="AI348" s="9">
        <f>AI137*Traffic!AI1626*12/10^7*$C348</f>
        <v>4.7700417552712107E-2</v>
      </c>
      <c r="AJ348" s="9"/>
    </row>
    <row r="349" spans="2:36" x14ac:dyDescent="0.3">
      <c r="B349" s="85">
        <f t="shared" si="9"/>
        <v>49399</v>
      </c>
      <c r="C349" s="3">
        <f>IF(B349&lt;Inputs!$E$13,0,1)</f>
        <v>1</v>
      </c>
      <c r="D349" s="1"/>
      <c r="E349" s="9">
        <f>E138*Traffic!E1627*365/10^7*$C349</f>
        <v>3.9956605529536768E-2</v>
      </c>
      <c r="F349" s="9">
        <f>F138*Traffic!F1627*365/10^7*$C349</f>
        <v>8.8879577586815833E-2</v>
      </c>
      <c r="G349" s="9">
        <f>G138*Traffic!G1627*365/10^7*$C349</f>
        <v>0.10544068522651945</v>
      </c>
      <c r="H349" s="9">
        <f>H138*Traffic!H1627*365/10^7*$C349</f>
        <v>0.15737003509281328</v>
      </c>
      <c r="I349" s="9">
        <f>I138*Traffic!I1627*365/10^7*$C349</f>
        <v>0.28066088043145404</v>
      </c>
      <c r="J349" s="9">
        <f>J138*Traffic!J1627*365/10^7*$C349</f>
        <v>2.6473610350625996</v>
      </c>
      <c r="K349" s="9">
        <f>K138*Traffic!K1627*365/10^7*$C349</f>
        <v>0.51636374793781303</v>
      </c>
      <c r="L349" s="9"/>
      <c r="M349" s="9">
        <f>M138*Traffic!M1627*12/10^7*$C349</f>
        <v>3.1652944515323318E-3</v>
      </c>
      <c r="N349" s="9">
        <f>N138*Traffic!N1627*12/10^7*$C349</f>
        <v>0</v>
      </c>
      <c r="O349" s="9">
        <f>O138*Traffic!O1627*12/10^7*$C349</f>
        <v>0</v>
      </c>
      <c r="P349" s="9">
        <f>P138*Traffic!P1627*12/10^7*$C349</f>
        <v>0</v>
      </c>
      <c r="Q349" s="9">
        <f>Q138*Traffic!Q1627*12/10^7*$C349</f>
        <v>0</v>
      </c>
      <c r="R349" s="9">
        <f>R138*Traffic!R1627*12/10^7*$C349</f>
        <v>0</v>
      </c>
      <c r="S349" s="9">
        <f>S138*Traffic!S1627*12/10^7*$C349</f>
        <v>0</v>
      </c>
      <c r="T349" s="9"/>
      <c r="U349" s="9">
        <f>U138*Traffic!U1627*365/10^7*$C349</f>
        <v>6.215143439444392E-2</v>
      </c>
      <c r="V349" s="9">
        <f>V138*Traffic!V1627*365/10^7*$C349</f>
        <v>3.4711225194581731E-2</v>
      </c>
      <c r="W349" s="9">
        <f>W138*Traffic!W1627*365/10^7*$C349</f>
        <v>4.1530540533481722E-2</v>
      </c>
      <c r="X349" s="9">
        <f>X138*Traffic!X1627*365/10^7*$C349</f>
        <v>2.6762907895511591E-2</v>
      </c>
      <c r="Y349" s="9">
        <f>Y138*Traffic!Y1627*365/10^7*$C349</f>
        <v>3.7368693374945298E-2</v>
      </c>
      <c r="Z349" s="9">
        <f>Z138*Traffic!Z1627*365/10^7*$C349</f>
        <v>0.33369241795837706</v>
      </c>
      <c r="AA349" s="9">
        <f>AA138*Traffic!AA1627*365/10^7*$C349</f>
        <v>5.830216047041642E-2</v>
      </c>
      <c r="AB349" s="9"/>
      <c r="AC349" s="9">
        <f>AC138*Traffic!AC1627*12/10^7*$C349</f>
        <v>1.9052588443358165E-2</v>
      </c>
      <c r="AD349" s="9">
        <f>AD138*Traffic!AD1627*12/10^7*$C349</f>
        <v>5.4134795583295021E-3</v>
      </c>
      <c r="AE349" s="9">
        <f>AE138*Traffic!AE1627*12/10^7*$C349</f>
        <v>6.115953256352699E-3</v>
      </c>
      <c r="AF349" s="9">
        <f>AF138*Traffic!AF1627*12/10^7*$C349</f>
        <v>8.5887246240212052E-3</v>
      </c>
      <c r="AG349" s="9">
        <f>AG138*Traffic!AG1627*12/10^7*$C349</f>
        <v>2.2256065996809189E-2</v>
      </c>
      <c r="AH349" s="9">
        <f>AH138*Traffic!AH1627*12/10^7*$C349</f>
        <v>2.4843793358629088E-2</v>
      </c>
      <c r="AI349" s="9">
        <f>AI138*Traffic!AI1627*12/10^7*$C349</f>
        <v>5.0035262991129523E-2</v>
      </c>
      <c r="AJ349" s="9"/>
    </row>
    <row r="350" spans="2:36" x14ac:dyDescent="0.3">
      <c r="B350" s="85">
        <f t="shared" si="9"/>
        <v>49765</v>
      </c>
      <c r="C350" s="3">
        <f>IF(B350&lt;Inputs!$E$13,0,1)</f>
        <v>1</v>
      </c>
      <c r="D350" s="1"/>
      <c r="E350" s="9">
        <f>E139*Traffic!E1628*365/10^7*$C350</f>
        <v>4.1155303695422876E-2</v>
      </c>
      <c r="F350" s="9">
        <f>F139*Traffic!F1628*365/10^7*$C350</f>
        <v>9.1545964914420325E-2</v>
      </c>
      <c r="G350" s="9">
        <f>G139*Traffic!G1628*365/10^7*$C350</f>
        <v>0.10860390578331507</v>
      </c>
      <c r="H350" s="9">
        <f>H139*Traffic!H1628*365/10^7*$C350</f>
        <v>0.16546803481529762</v>
      </c>
      <c r="I350" s="9">
        <f>I139*Traffic!I1628*365/10^7*$C350</f>
        <v>0.29510322157032254</v>
      </c>
      <c r="J350" s="9">
        <f>J139*Traffic!J1628*365/10^7*$C350</f>
        <v>2.7646538364771782</v>
      </c>
      <c r="K350" s="9">
        <f>K139*Traffic!K1628*365/10^7*$C350</f>
        <v>0.53924153065894664</v>
      </c>
      <c r="L350" s="9"/>
      <c r="M350" s="9">
        <f>M139*Traffic!M1628*12/10^7*$C350</f>
        <v>3.4413784675826524E-3</v>
      </c>
      <c r="N350" s="9">
        <f>N139*Traffic!N1628*12/10^7*$C350</f>
        <v>0</v>
      </c>
      <c r="O350" s="9">
        <f>O139*Traffic!O1628*12/10^7*$C350</f>
        <v>0</v>
      </c>
      <c r="P350" s="9">
        <f>P139*Traffic!P1628*12/10^7*$C350</f>
        <v>0</v>
      </c>
      <c r="Q350" s="9">
        <f>Q139*Traffic!Q1628*12/10^7*$C350</f>
        <v>0</v>
      </c>
      <c r="R350" s="9">
        <f>R139*Traffic!R1628*12/10^7*$C350</f>
        <v>0</v>
      </c>
      <c r="S350" s="9">
        <f>S139*Traffic!S1628*12/10^7*$C350</f>
        <v>0</v>
      </c>
      <c r="T350" s="9"/>
      <c r="U350" s="9">
        <f>U139*Traffic!U1628*365/10^7*$C350</f>
        <v>6.4015977426277224E-2</v>
      </c>
      <c r="V350" s="9">
        <f>V139*Traffic!V1628*365/10^7*$C350</f>
        <v>3.6774063720431155E-2</v>
      </c>
      <c r="W350" s="9">
        <f>W139*Traffic!W1628*365/10^7*$C350</f>
        <v>4.3998641228042923E-2</v>
      </c>
      <c r="X350" s="9">
        <f>X139*Traffic!X1628*365/10^7*$C350</f>
        <v>2.7943408764327313E-2</v>
      </c>
      <c r="Y350" s="9">
        <f>Y139*Traffic!Y1628*365/10^7*$C350</f>
        <v>3.9017011082716858E-2</v>
      </c>
      <c r="Z350" s="9">
        <f>Z139*Traffic!Z1628*365/10^7*$C350</f>
        <v>0.35006806439522326</v>
      </c>
      <c r="AA350" s="9">
        <f>AA139*Traffic!AA1628*365/10^7*$C350</f>
        <v>6.1163285012020167E-2</v>
      </c>
      <c r="AB350" s="9"/>
      <c r="AC350" s="9">
        <f>AC139*Traffic!AC1628*12/10^7*$C350</f>
        <v>1.999915016220017E-2</v>
      </c>
      <c r="AD350" s="9">
        <f>AD139*Traffic!AD1628*12/10^7*$C350</f>
        <v>5.678410806870096E-3</v>
      </c>
      <c r="AE350" s="9">
        <f>AE139*Traffic!AE1628*12/10^7*$C350</f>
        <v>6.4152629913877823E-3</v>
      </c>
      <c r="AF350" s="9">
        <f>AF139*Traffic!AF1628*12/10^7*$C350</f>
        <v>9.010772069413581E-3</v>
      </c>
      <c r="AG350" s="9">
        <f>AG139*Traffic!AG1628*12/10^7*$C350</f>
        <v>2.3349722646617995E-2</v>
      </c>
      <c r="AH350" s="9">
        <f>AH139*Traffic!AH1628*12/10^7*$C350</f>
        <v>2.6075051297199406E-2</v>
      </c>
      <c r="AI350" s="9">
        <f>AI139*Traffic!AI1628*12/10^7*$C350</f>
        <v>5.2515009697961787E-2</v>
      </c>
      <c r="AJ350" s="9"/>
    </row>
    <row r="351" spans="2:36" x14ac:dyDescent="0.3">
      <c r="B351" s="85">
        <f t="shared" si="9"/>
        <v>50130</v>
      </c>
      <c r="C351" s="3">
        <f>IF(B351&lt;Inputs!$E$13,0,1)</f>
        <v>1</v>
      </c>
      <c r="D351" s="1"/>
      <c r="E351" s="9">
        <f>E140*Traffic!E1629*365/10^7*$C351</f>
        <v>4.2389962806285569E-2</v>
      </c>
      <c r="F351" s="9">
        <f>F140*Traffic!F1629*365/10^7*$C351</f>
        <v>9.4292343861852923E-2</v>
      </c>
      <c r="G351" s="9">
        <f>G140*Traffic!G1629*365/10^7*$C351</f>
        <v>0.11186202295681445</v>
      </c>
      <c r="H351" s="9">
        <f>H140*Traffic!H1629*365/10^7*$C351</f>
        <v>0.17391028148954749</v>
      </c>
      <c r="I351" s="9">
        <f>I140*Traffic!I1629*365/10^7*$C351</f>
        <v>0.31015950838513501</v>
      </c>
      <c r="J351" s="9">
        <f>J140*Traffic!J1629*365/10^7*$C351</f>
        <v>2.9256097105186578</v>
      </c>
      <c r="K351" s="9">
        <f>K140*Traffic!K1629*365/10^7*$C351</f>
        <v>0.5706357293616936</v>
      </c>
      <c r="L351" s="9"/>
      <c r="M351" s="9">
        <f>M140*Traffic!M1629*12/10^7*$C351</f>
        <v>3.7311787595896108E-3</v>
      </c>
      <c r="N351" s="9">
        <f>N140*Traffic!N1629*12/10^7*$C351</f>
        <v>0</v>
      </c>
      <c r="O351" s="9">
        <f>O140*Traffic!O1629*12/10^7*$C351</f>
        <v>0</v>
      </c>
      <c r="P351" s="9">
        <f>P140*Traffic!P1629*12/10^7*$C351</f>
        <v>0</v>
      </c>
      <c r="Q351" s="9">
        <f>Q140*Traffic!Q1629*12/10^7*$C351</f>
        <v>0</v>
      </c>
      <c r="R351" s="9">
        <f>R140*Traffic!R1629*12/10^7*$C351</f>
        <v>0</v>
      </c>
      <c r="S351" s="9">
        <f>S140*Traffic!S1629*12/10^7*$C351</f>
        <v>0</v>
      </c>
      <c r="T351" s="9"/>
      <c r="U351" s="9">
        <f>U140*Traffic!U1629*365/10^7*$C351</f>
        <v>6.593645674906555E-2</v>
      </c>
      <c r="V351" s="9">
        <f>V140*Traffic!V1629*365/10^7*$C351</f>
        <v>3.8929432455156419E-2</v>
      </c>
      <c r="W351" s="9">
        <f>W140*Traffic!W1629*365/10^7*$C351</f>
        <v>4.6577450477797648E-2</v>
      </c>
      <c r="X351" s="9">
        <f>X140*Traffic!X1629*365/10^7*$C351</f>
        <v>2.9170653068165998E-2</v>
      </c>
      <c r="Y351" s="9">
        <f>Y140*Traffic!Y1629*365/10^7*$C351</f>
        <v>4.0730596028917258E-2</v>
      </c>
      <c r="Z351" s="9">
        <f>Z140*Traffic!Z1629*365/10^7*$C351</f>
        <v>0.36712592644211783</v>
      </c>
      <c r="AA351" s="9">
        <f>AA140*Traffic!AA1629*365/10^7*$C351</f>
        <v>6.4143605081696822E-2</v>
      </c>
      <c r="AB351" s="9"/>
      <c r="AC351" s="9">
        <f>AC140*Traffic!AC1629*12/10^7*$C351</f>
        <v>2.0985358254573656E-2</v>
      </c>
      <c r="AD351" s="9">
        <f>AD140*Traffic!AD1629*12/10^7*$C351</f>
        <v>5.954365798720631E-3</v>
      </c>
      <c r="AE351" s="9">
        <f>AE140*Traffic!AE1629*12/10^7*$C351</f>
        <v>6.7270269525942505E-3</v>
      </c>
      <c r="AF351" s="9">
        <f>AF140*Traffic!AF1629*12/10^7*$C351</f>
        <v>9.4504125093678691E-3</v>
      </c>
      <c r="AG351" s="9">
        <f>AG140*Traffic!AG1629*12/10^7*$C351</f>
        <v>2.4488968236018177E-2</v>
      </c>
      <c r="AH351" s="9">
        <f>AH140*Traffic!AH1629*12/10^7*$C351</f>
        <v>2.7357825298061186E-2</v>
      </c>
      <c r="AI351" s="9">
        <f>AI140*Traffic!AI1629*12/10^7*$C351</f>
        <v>5.5098509470511974E-2</v>
      </c>
      <c r="AJ351" s="9"/>
    </row>
    <row r="352" spans="2:36" x14ac:dyDescent="0.3">
      <c r="B352" s="85">
        <f t="shared" si="9"/>
        <v>50495</v>
      </c>
      <c r="C352" s="3">
        <f>IF(B352&lt;Inputs!$E$13,0,1)</f>
        <v>1</v>
      </c>
      <c r="D352" s="1"/>
      <c r="E352" s="9">
        <f>E141*Traffic!E1630*365/10^7*$C352</f>
        <v>4.6390515546128767E-2</v>
      </c>
      <c r="F352" s="9">
        <f>F141*Traffic!F1630*365/10^7*$C352</f>
        <v>0.10116782726844641</v>
      </c>
      <c r="G352" s="9">
        <f>G141*Traffic!G1630*365/10^7*$C352</f>
        <v>0.12001862879741548</v>
      </c>
      <c r="H352" s="9">
        <f>H141*Traffic!H1630*365/10^7*$C352</f>
        <v>0.18271014173291864</v>
      </c>
      <c r="I352" s="9">
        <f>I141*Traffic!I1630*365/10^7*$C352</f>
        <v>0.32585357950942284</v>
      </c>
      <c r="J352" s="9">
        <f>J141*Traffic!J1630*365/10^7*$C352</f>
        <v>3.0535563751920072</v>
      </c>
      <c r="K352" s="9">
        <f>K141*Traffic!K1630*365/10^7*$C352</f>
        <v>0.59559153192577841</v>
      </c>
      <c r="L352" s="9"/>
      <c r="M352" s="9">
        <f>M141*Traffic!M1630*12/10^7*$C352</f>
        <v>4.0352698284961651E-3</v>
      </c>
      <c r="N352" s="9">
        <f>N141*Traffic!N1630*12/10^7*$C352</f>
        <v>0</v>
      </c>
      <c r="O352" s="9">
        <f>O141*Traffic!O1630*12/10^7*$C352</f>
        <v>0</v>
      </c>
      <c r="P352" s="9">
        <f>P141*Traffic!P1630*12/10^7*$C352</f>
        <v>0</v>
      </c>
      <c r="Q352" s="9">
        <f>Q141*Traffic!Q1630*12/10^7*$C352</f>
        <v>0</v>
      </c>
      <c r="R352" s="9">
        <f>R141*Traffic!R1630*12/10^7*$C352</f>
        <v>0</v>
      </c>
      <c r="S352" s="9">
        <f>S141*Traffic!S1630*12/10^7*$C352</f>
        <v>0</v>
      </c>
      <c r="T352" s="9"/>
      <c r="U352" s="9">
        <f>U141*Traffic!U1630*365/10^7*$C352</f>
        <v>7.0744323387018263E-2</v>
      </c>
      <c r="V352" s="9">
        <f>V141*Traffic!V1630*365/10^7*$C352</f>
        <v>4.0097315428811106E-2</v>
      </c>
      <c r="W352" s="9">
        <f>W141*Traffic!W1630*365/10^7*$C352</f>
        <v>4.7974773992131577E-2</v>
      </c>
      <c r="X352" s="9">
        <f>X141*Traffic!X1630*365/10^7*$C352</f>
        <v>3.0846993264483289E-2</v>
      </c>
      <c r="Y352" s="9">
        <f>Y141*Traffic!Y1630*365/10^7*$C352</f>
        <v>4.3071247614045724E-2</v>
      </c>
      <c r="Z352" s="9">
        <f>Z141*Traffic!Z1630*365/10^7*$C352</f>
        <v>0.38489219895387039</v>
      </c>
      <c r="AA352" s="9">
        <f>AA141*Traffic!AA1630*365/10^7*$C352</f>
        <v>6.7247697399043196E-2</v>
      </c>
      <c r="AB352" s="9"/>
      <c r="AC352" s="9">
        <f>AC141*Traffic!AC1630*12/10^7*$C352</f>
        <v>2.2012739597343577E-2</v>
      </c>
      <c r="AD352" s="9">
        <f>AD141*Traffic!AD1630*12/10^7*$C352</f>
        <v>6.2501345009463036E-3</v>
      </c>
      <c r="AE352" s="9">
        <f>AE141*Traffic!AE1630*12/10^7*$C352</f>
        <v>7.0611757265969183E-3</v>
      </c>
      <c r="AF352" s="9">
        <f>AF141*Traffic!AF1630*12/10^7*$C352</f>
        <v>9.9147808214572457E-3</v>
      </c>
      <c r="AG352" s="9">
        <f>AG141*Traffic!AG1630*12/10^7*$C352</f>
        <v>2.5692291459559743E-2</v>
      </c>
      <c r="AH352" s="9">
        <f>AH141*Traffic!AH1630*12/10^7*$C352</f>
        <v>2.8694098192807181E-2</v>
      </c>
      <c r="AI352" s="9">
        <f>AI141*Traffic!AI1630*12/10^7*$C352</f>
        <v>5.7789755720687015E-2</v>
      </c>
      <c r="AJ352" s="9"/>
    </row>
    <row r="353" spans="2:36" x14ac:dyDescent="0.3">
      <c r="B353" s="85">
        <f t="shared" si="9"/>
        <v>50860</v>
      </c>
      <c r="C353" s="3">
        <f>IF(B353&lt;Inputs!$E$13,0,1)</f>
        <v>1</v>
      </c>
      <c r="D353" s="1"/>
      <c r="E353" s="9">
        <f>E142*Traffic!E1631*365/10^7*$C353</f>
        <v>4.7782231012512645E-2</v>
      </c>
      <c r="F353" s="9">
        <f>F142*Traffic!F1631*365/10^7*$C353</f>
        <v>0.10420286208649981</v>
      </c>
      <c r="G353" s="9">
        <f>G142*Traffic!G1631*365/10^7*$C353</f>
        <v>0.12361918766133802</v>
      </c>
      <c r="H353" s="9">
        <f>H142*Traffic!H1631*365/10^7*$C353</f>
        <v>0.19188147433755143</v>
      </c>
      <c r="I353" s="9">
        <f>I142*Traffic!I1631*365/10^7*$C353</f>
        <v>0.34221015134362132</v>
      </c>
      <c r="J353" s="9">
        <f>J142*Traffic!J1631*365/10^7*$C353</f>
        <v>3.1865467910062897</v>
      </c>
      <c r="K353" s="9">
        <f>K142*Traffic!K1631*365/10^7*$C353</f>
        <v>0.62153111048728249</v>
      </c>
      <c r="L353" s="9"/>
      <c r="M353" s="9">
        <f>M142*Traffic!M1631*12/10^7*$C353</f>
        <v>4.3542483006534811E-3</v>
      </c>
      <c r="N353" s="9">
        <f>N142*Traffic!N1631*12/10^7*$C353</f>
        <v>0</v>
      </c>
      <c r="O353" s="9">
        <f>O142*Traffic!O1631*12/10^7*$C353</f>
        <v>0</v>
      </c>
      <c r="P353" s="9">
        <f>P142*Traffic!P1631*12/10^7*$C353</f>
        <v>0</v>
      </c>
      <c r="Q353" s="9">
        <f>Q142*Traffic!Q1631*12/10^7*$C353</f>
        <v>0</v>
      </c>
      <c r="R353" s="9">
        <f>R142*Traffic!R1631*12/10^7*$C353</f>
        <v>0</v>
      </c>
      <c r="S353" s="9">
        <f>S142*Traffic!S1631*12/10^7*$C353</f>
        <v>0</v>
      </c>
      <c r="T353" s="9"/>
      <c r="U353" s="9">
        <f>U142*Traffic!U1631*365/10^7*$C353</f>
        <v>7.2866653088628844E-2</v>
      </c>
      <c r="V353" s="9">
        <f>V142*Traffic!V1631*365/10^7*$C353</f>
        <v>4.241645745631533E-2</v>
      </c>
      <c r="W353" s="9">
        <f>W142*Traffic!W1631*365/10^7*$C353</f>
        <v>5.0749531190595394E-2</v>
      </c>
      <c r="X353" s="9">
        <f>X142*Traffic!X1631*365/10^7*$C353</f>
        <v>3.2185031673618025E-2</v>
      </c>
      <c r="Y353" s="9">
        <f>Y142*Traffic!Y1631*365/10^7*$C353</f>
        <v>4.4939532900161443E-2</v>
      </c>
      <c r="Z353" s="9">
        <f>Z142*Traffic!Z1631*365/10^7*$C353</f>
        <v>0.40339403448253014</v>
      </c>
      <c r="AA353" s="9">
        <f>AA142*Traffic!AA1631*365/10^7*$C353</f>
        <v>7.0480306010856877E-2</v>
      </c>
      <c r="AB353" s="9"/>
      <c r="AC353" s="9">
        <f>AC142*Traffic!AC1631*12/10^7*$C353</f>
        <v>2.3082876998250599E-2</v>
      </c>
      <c r="AD353" s="9">
        <f>AD142*Traffic!AD1631*12/10^7*$C353</f>
        <v>6.5582903960866683E-3</v>
      </c>
      <c r="AE353" s="9">
        <f>AE142*Traffic!AE1631*12/10^7*$C353</f>
        <v>7.4093191027824138E-3</v>
      </c>
      <c r="AF353" s="9">
        <f>AF142*Traffic!AF1631*12/10^7*$C353</f>
        <v>1.0405158775831865E-2</v>
      </c>
      <c r="AG353" s="9">
        <f>AG142*Traffic!AG1631*12/10^7*$C353</f>
        <v>2.6963013783735501E-2</v>
      </c>
      <c r="AH353" s="9">
        <f>AH142*Traffic!AH1631*12/10^7*$C353</f>
        <v>3.0111828066268609E-2</v>
      </c>
      <c r="AI353" s="9">
        <f>AI142*Traffic!AI1631*12/10^7*$C353</f>
        <v>6.0645055877351112E-2</v>
      </c>
      <c r="AJ353" s="9"/>
    </row>
    <row r="354" spans="2:36" x14ac:dyDescent="0.3">
      <c r="B354" s="85">
        <f t="shared" si="9"/>
        <v>51226</v>
      </c>
      <c r="C354" s="3">
        <f>IF(B354&lt;Inputs!$E$13,0,1)</f>
        <v>1</v>
      </c>
      <c r="D354" s="1"/>
      <c r="E354" s="9">
        <f>E143*Traffic!E1632*365/10^7*$C354</f>
        <v>4.9215697942888041E-2</v>
      </c>
      <c r="F354" s="9">
        <f>F143*Traffic!F1632*365/10^7*$C354</f>
        <v>0.11162210586705859</v>
      </c>
      <c r="G354" s="9">
        <f>G143*Traffic!G1632*365/10^7*$C354</f>
        <v>0.13242087382282533</v>
      </c>
      <c r="H354" s="9">
        <f>H143*Traffic!H1632*365/10^7*$C354</f>
        <v>0.20143864777090256</v>
      </c>
      <c r="I354" s="9">
        <f>I143*Traffic!I1632*365/10^7*$C354</f>
        <v>0.35925484926631318</v>
      </c>
      <c r="J354" s="9">
        <f>J143*Traffic!J1632*365/10^7*$C354</f>
        <v>3.3673936673270384</v>
      </c>
      <c r="K354" s="9">
        <f>K143*Traffic!K1632*365/10^7*$C354</f>
        <v>0.65680501896558696</v>
      </c>
      <c r="L354" s="9"/>
      <c r="M354" s="9">
        <f>M143*Traffic!M1632*12/10^7*$C354</f>
        <v>4.68873373829459E-3</v>
      </c>
      <c r="N354" s="9">
        <f>N143*Traffic!N1632*12/10^7*$C354</f>
        <v>0</v>
      </c>
      <c r="O354" s="9">
        <f>O143*Traffic!O1632*12/10^7*$C354</f>
        <v>0</v>
      </c>
      <c r="P354" s="9">
        <f>P143*Traffic!P1632*12/10^7*$C354</f>
        <v>0</v>
      </c>
      <c r="Q354" s="9">
        <f>Q143*Traffic!Q1632*12/10^7*$C354</f>
        <v>0</v>
      </c>
      <c r="R354" s="9">
        <f>R143*Traffic!R1632*12/10^7*$C354</f>
        <v>0</v>
      </c>
      <c r="S354" s="9">
        <f>S143*Traffic!S1632*12/10^7*$C354</f>
        <v>0</v>
      </c>
      <c r="T354" s="9"/>
      <c r="U354" s="9">
        <f>U143*Traffic!U1632*365/10^7*$C354</f>
        <v>7.8054758788539166E-2</v>
      </c>
      <c r="V354" s="9">
        <f>V143*Traffic!V1632*365/10^7*$C354</f>
        <v>4.4838660421583867E-2</v>
      </c>
      <c r="W354" s="9">
        <f>W143*Traffic!W1632*365/10^7*$C354</f>
        <v>5.364759652437414E-2</v>
      </c>
      <c r="X354" s="9">
        <f>X143*Traffic!X1632*365/10^7*$C354</f>
        <v>3.4000597562899033E-2</v>
      </c>
      <c r="Y354" s="9">
        <f>Y143*Traffic!Y1632*365/10^7*$C354</f>
        <v>4.7474583474016736E-2</v>
      </c>
      <c r="Z354" s="9">
        <f>Z143*Traffic!Z1632*365/10^7*$C354</f>
        <v>0.422659577163851</v>
      </c>
      <c r="AA354" s="9">
        <f>AA143*Traffic!AA1632*365/10^7*$C354</f>
        <v>7.3846348211720203E-2</v>
      </c>
      <c r="AB354" s="9"/>
      <c r="AC354" s="9">
        <f>AC143*Traffic!AC1632*12/10^7*$C354</f>
        <v>2.4244305385282893E-2</v>
      </c>
      <c r="AD354" s="9">
        <f>AD143*Traffic!AD1632*12/10^7*$C354</f>
        <v>6.8793105238846063E-3</v>
      </c>
      <c r="AE354" s="9">
        <f>AE143*Traffic!AE1632*12/10^7*$C354</f>
        <v>7.7719960233851018E-3</v>
      </c>
      <c r="AF354" s="9">
        <f>AF143*Traffic!AF1632*12/10^7*$C354</f>
        <v>1.0916036104729646E-2</v>
      </c>
      <c r="AG354" s="9">
        <f>AG143*Traffic!AG1632*12/10^7*$C354</f>
        <v>2.8286856385048187E-2</v>
      </c>
      <c r="AH354" s="9">
        <f>AH143*Traffic!AH1632*12/10^7*$C354</f>
        <v>3.1588797043764244E-2</v>
      </c>
      <c r="AI354" s="9">
        <f>AI143*Traffic!AI1632*12/10^7*$C354</f>
        <v>6.3619663263266429E-2</v>
      </c>
      <c r="AJ354" s="9"/>
    </row>
    <row r="355" spans="2:36" x14ac:dyDescent="0.3">
      <c r="B355" s="85">
        <f t="shared" si="9"/>
        <v>51591</v>
      </c>
      <c r="C355" s="3">
        <f>IF(B355&lt;Inputs!$E$13,0,1)</f>
        <v>1</v>
      </c>
      <c r="E355" s="9">
        <f>E144*Traffic!E1633*365/10^7*$C355</f>
        <v>3.9955876800225242E-2</v>
      </c>
      <c r="F355" s="9">
        <f>F144*Traffic!F1633*365/10^7*$C355</f>
        <v>8.5586180429084641E-2</v>
      </c>
      <c r="G355" s="9">
        <f>G144*Traffic!G1633*365/10^7*$C355</f>
        <v>0.10153362285670725</v>
      </c>
      <c r="H355" s="9">
        <f>H144*Traffic!H1633*365/10^7*$C355</f>
        <v>0.15736716497519918</v>
      </c>
      <c r="I355" s="9">
        <f>I144*Traffic!I1633*365/10^7*$C355</f>
        <v>0.28065576173311968</v>
      </c>
      <c r="J355" s="9">
        <f>J144*Traffic!J1633*365/10^7*$C355</f>
        <v>2.61462987895607</v>
      </c>
      <c r="K355" s="9">
        <f>K144*Traffic!K1633*365/10^7*$C355</f>
        <v>0.50997958566539903</v>
      </c>
      <c r="L355" s="9"/>
      <c r="M355" s="9">
        <f>M144*Traffic!M1633*12/10^7*$C355</f>
        <v>3.7513916715063854E-3</v>
      </c>
      <c r="N355" s="9">
        <f>N144*Traffic!N1633*12/10^7*$C355</f>
        <v>0</v>
      </c>
      <c r="O355" s="9">
        <f>O144*Traffic!O1633*12/10^7*$C355</f>
        <v>0</v>
      </c>
      <c r="P355" s="9">
        <f>P144*Traffic!P1633*12/10^7*$C355</f>
        <v>0</v>
      </c>
      <c r="Q355" s="9">
        <f>Q144*Traffic!Q1633*12/10^7*$C355</f>
        <v>0</v>
      </c>
      <c r="R355" s="9">
        <f>R144*Traffic!R1633*12/10^7*$C355</f>
        <v>0</v>
      </c>
      <c r="S355" s="9">
        <f>S144*Traffic!S1633*12/10^7*$C355</f>
        <v>0</v>
      </c>
      <c r="T355" s="9"/>
      <c r="U355" s="9">
        <f>U144*Traffic!U1633*365/10^7*$C355</f>
        <v>5.9848437880046179E-2</v>
      </c>
      <c r="V355" s="9">
        <f>V144*Traffic!V1633*365/10^7*$C355</f>
        <v>3.4380015062703252E-2</v>
      </c>
      <c r="W355" s="9">
        <f>W144*Traffic!W1633*365/10^7*$C355</f>
        <v>4.113426135491715E-2</v>
      </c>
      <c r="X355" s="9">
        <f>X144*Traffic!X1633*365/10^7*$C355</f>
        <v>2.6395811302785354E-2</v>
      </c>
      <c r="Y355" s="9">
        <f>Y144*Traffic!Y1633*365/10^7*$C355</f>
        <v>3.6856121270817777E-2</v>
      </c>
      <c r="Z355" s="9">
        <f>Z144*Traffic!Z1633*365/10^7*$C355</f>
        <v>0.33231313728769885</v>
      </c>
      <c r="AA355" s="9">
        <f>AA144*Traffic!AA1633*365/10^7*$C355</f>
        <v>5.806117494402168E-2</v>
      </c>
      <c r="AB355" s="9"/>
      <c r="AC355" s="9">
        <f>AC144*Traffic!AC1633*12/10^7*$C355</f>
        <v>1.8912911056301964E-2</v>
      </c>
      <c r="AD355" s="9">
        <f>AD144*Traffic!AD1633*12/10^7*$C355</f>
        <v>5.3767981813350532E-3</v>
      </c>
      <c r="AE355" s="9">
        <f>AE144*Traffic!AE1633*12/10^7*$C355</f>
        <v>6.0745119643593618E-3</v>
      </c>
      <c r="AF355" s="9">
        <f>AF144*Traffic!AF1633*12/10^7*$C355</f>
        <v>8.5274884673402877E-3</v>
      </c>
      <c r="AG355" s="9">
        <f>AG144*Traffic!AG1633*12/10^7*$C355</f>
        <v>2.2097384003365163E-2</v>
      </c>
      <c r="AH355" s="9">
        <f>AH144*Traffic!AH1633*12/10^7*$C355</f>
        <v>2.4670737151991234E-2</v>
      </c>
      <c r="AI355" s="9">
        <f>AI144*Traffic!AI1633*12/10^7*$C355</f>
        <v>4.9686728744109392E-2</v>
      </c>
      <c r="AJ355" s="9"/>
    </row>
    <row r="356" spans="2:36" x14ac:dyDescent="0.3">
      <c r="B356" s="85"/>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row>
    <row r="357" spans="2:36" s="105" customFormat="1" x14ac:dyDescent="0.3">
      <c r="B357" s="104" t="s">
        <v>284</v>
      </c>
      <c r="C357" s="104"/>
      <c r="E357" s="104"/>
      <c r="F357" s="104"/>
    </row>
    <row r="358" spans="2:36" x14ac:dyDescent="0.3">
      <c r="B358" s="1"/>
      <c r="C358" s="1"/>
      <c r="D358" s="1"/>
      <c r="E358" s="301" t="s">
        <v>89</v>
      </c>
      <c r="F358" s="301"/>
      <c r="G358" s="301"/>
      <c r="H358" s="301"/>
      <c r="I358" s="301"/>
      <c r="J358" s="301"/>
      <c r="K358" s="301"/>
      <c r="L358" s="1"/>
      <c r="M358" s="301" t="s">
        <v>64</v>
      </c>
      <c r="N358" s="301"/>
      <c r="O358" s="301"/>
      <c r="P358" s="301"/>
      <c r="Q358" s="301"/>
      <c r="R358" s="301"/>
      <c r="S358" s="301"/>
      <c r="T358" s="1"/>
      <c r="U358" s="301" t="s">
        <v>65</v>
      </c>
      <c r="V358" s="301"/>
      <c r="W358" s="301"/>
      <c r="X358" s="301"/>
      <c r="Y358" s="301"/>
      <c r="Z358" s="301"/>
      <c r="AA358" s="301"/>
      <c r="AB358" s="1"/>
      <c r="AC358" s="301" t="s">
        <v>66</v>
      </c>
      <c r="AD358" s="301"/>
      <c r="AE358" s="301"/>
      <c r="AF358" s="301"/>
      <c r="AG358" s="301"/>
      <c r="AH358" s="301"/>
      <c r="AI358" s="301"/>
    </row>
    <row r="359" spans="2:36" x14ac:dyDescent="0.3">
      <c r="B359" s="4" t="s">
        <v>67</v>
      </c>
      <c r="C359" s="4" t="s">
        <v>322</v>
      </c>
      <c r="D359" s="3"/>
      <c r="E359" s="3" t="s">
        <v>70</v>
      </c>
      <c r="F359" s="3" t="s">
        <v>69</v>
      </c>
      <c r="G359" s="3" t="s">
        <v>61</v>
      </c>
      <c r="H359" s="3" t="s">
        <v>68</v>
      </c>
      <c r="I359" s="3" t="s">
        <v>71</v>
      </c>
      <c r="J359" s="3" t="s">
        <v>72</v>
      </c>
      <c r="K359" s="3" t="s">
        <v>62</v>
      </c>
      <c r="L359" s="3"/>
      <c r="M359" s="3" t="s">
        <v>70</v>
      </c>
      <c r="N359" s="3" t="s">
        <v>69</v>
      </c>
      <c r="O359" s="3" t="s">
        <v>61</v>
      </c>
      <c r="P359" s="3" t="s">
        <v>68</v>
      </c>
      <c r="Q359" s="3" t="s">
        <v>71</v>
      </c>
      <c r="R359" s="3" t="s">
        <v>72</v>
      </c>
      <c r="S359" s="3" t="s">
        <v>62</v>
      </c>
      <c r="T359" s="3"/>
      <c r="U359" s="3" t="s">
        <v>70</v>
      </c>
      <c r="V359" s="3" t="s">
        <v>69</v>
      </c>
      <c r="W359" s="3" t="s">
        <v>61</v>
      </c>
      <c r="X359" s="3" t="s">
        <v>68</v>
      </c>
      <c r="Y359" s="3" t="s">
        <v>71</v>
      </c>
      <c r="Z359" s="3" t="s">
        <v>72</v>
      </c>
      <c r="AA359" s="3" t="s">
        <v>62</v>
      </c>
      <c r="AB359" s="3"/>
      <c r="AC359" s="3" t="s">
        <v>70</v>
      </c>
      <c r="AD359" s="3" t="s">
        <v>69</v>
      </c>
      <c r="AE359" s="3" t="s">
        <v>61</v>
      </c>
      <c r="AF359" s="3" t="s">
        <v>68</v>
      </c>
      <c r="AG359" s="3" t="s">
        <v>71</v>
      </c>
      <c r="AH359" s="3" t="s">
        <v>72</v>
      </c>
      <c r="AI359" s="3" t="s">
        <v>62</v>
      </c>
    </row>
    <row r="360" spans="2:36" hidden="1" x14ac:dyDescent="0.3">
      <c r="B360" s="85">
        <f>B325</f>
        <v>40633</v>
      </c>
      <c r="C360" s="3">
        <f>IF(B360&lt;Inputs!$E$13,0,1)</f>
        <v>0</v>
      </c>
      <c r="D360" s="1"/>
      <c r="E360" s="9">
        <f>E114*Traffic!E1638*365/10^7*$C360</f>
        <v>0</v>
      </c>
      <c r="F360" s="9">
        <f>F114*Traffic!F1638*365/10^7*$C360</f>
        <v>0</v>
      </c>
      <c r="G360" s="9">
        <f>G114*Traffic!G1638*365/10^7*$C360</f>
        <v>0</v>
      </c>
      <c r="H360" s="9">
        <f>H114*Traffic!H1638*365/10^7*$C360</f>
        <v>0</v>
      </c>
      <c r="I360" s="9">
        <f>I114*Traffic!I1638*365/10^7*$C360</f>
        <v>0</v>
      </c>
      <c r="J360" s="9">
        <f>J114*Traffic!J1638*365/10^7*$C360</f>
        <v>0</v>
      </c>
      <c r="K360" s="9">
        <f>K114*Traffic!K1638*365/10^7*$C360</f>
        <v>0</v>
      </c>
      <c r="L360" s="9"/>
      <c r="M360" s="9">
        <f>M114*Traffic!M1638*12/10^7*$C360</f>
        <v>0</v>
      </c>
      <c r="N360" s="9">
        <f>N114*Traffic!N1638*12/10^7*$C360</f>
        <v>0</v>
      </c>
      <c r="O360" s="9">
        <f>O114*Traffic!O1638*12/10^7*$C360</f>
        <v>0</v>
      </c>
      <c r="P360" s="9">
        <f>P114*Traffic!P1638*12/10^7*$C360</f>
        <v>0</v>
      </c>
      <c r="Q360" s="9">
        <f>Q114*Traffic!Q1638*12/10^7*$C360</f>
        <v>0</v>
      </c>
      <c r="R360" s="9">
        <f>R114*Traffic!R1638*12/10^7*$C360</f>
        <v>0</v>
      </c>
      <c r="S360" s="9">
        <f>S114*Traffic!S1638*12/10^7*$C360</f>
        <v>0</v>
      </c>
      <c r="T360" s="9"/>
      <c r="U360" s="9">
        <f>U114*Traffic!U1638*365/10^7*$C360</f>
        <v>0</v>
      </c>
      <c r="V360" s="9">
        <f>V114*Traffic!V1638*365/10^7*$C360</f>
        <v>0</v>
      </c>
      <c r="W360" s="9">
        <f>W114*Traffic!W1638*365/10^7*$C360</f>
        <v>0</v>
      </c>
      <c r="X360" s="9">
        <f>X114*Traffic!X1638*365/10^7*$C360</f>
        <v>0</v>
      </c>
      <c r="Y360" s="9">
        <f>Y114*Traffic!Y1638*365/10^7*$C360</f>
        <v>0</v>
      </c>
      <c r="Z360" s="9">
        <f>Z114*Traffic!Z1638*365/10^7*$C360</f>
        <v>0</v>
      </c>
      <c r="AA360" s="9">
        <f>AA114*Traffic!AA1638*365/10^7*$C360</f>
        <v>0</v>
      </c>
      <c r="AB360" s="9"/>
      <c r="AC360" s="9">
        <f>AC114*Traffic!AC1638*12/10^7*$C360</f>
        <v>0</v>
      </c>
      <c r="AD360" s="9">
        <f>AD114*Traffic!AD1638*12/10^7*$C360</f>
        <v>0</v>
      </c>
      <c r="AE360" s="9">
        <f>AE114*Traffic!AE1638*12/10^7*$C360</f>
        <v>0</v>
      </c>
      <c r="AF360" s="9">
        <f>AF114*Traffic!AF1638*12/10^7*$C360</f>
        <v>0</v>
      </c>
      <c r="AG360" s="9">
        <f>AG114*Traffic!AG1638*12/10^7*$C360</f>
        <v>0</v>
      </c>
      <c r="AH360" s="9">
        <f>AH114*Traffic!AH1638*12/10^7*$C360</f>
        <v>0</v>
      </c>
      <c r="AI360" s="9">
        <f>AI114*Traffic!AI1638*12/10^7*$C360</f>
        <v>0</v>
      </c>
      <c r="AJ360" s="9"/>
    </row>
    <row r="361" spans="2:36" hidden="1" x14ac:dyDescent="0.3">
      <c r="B361" s="85">
        <f t="shared" ref="B361:B390" si="10">B326</f>
        <v>40999</v>
      </c>
      <c r="C361" s="3">
        <f>IF(B361&lt;Inputs!$E$13,0,1)</f>
        <v>0</v>
      </c>
      <c r="D361" s="1"/>
      <c r="E361" s="9">
        <f>E115*Traffic!E1639*365/10^7*$C361</f>
        <v>0</v>
      </c>
      <c r="F361" s="9">
        <f>F115*Traffic!F1639*365/10^7*$C361</f>
        <v>0</v>
      </c>
      <c r="G361" s="9">
        <f>G115*Traffic!G1639*365/10^7*$C361</f>
        <v>0</v>
      </c>
      <c r="H361" s="9">
        <f>H115*Traffic!H1639*365/10^7*$C361</f>
        <v>0</v>
      </c>
      <c r="I361" s="9">
        <f>I115*Traffic!I1639*365/10^7*$C361</f>
        <v>0</v>
      </c>
      <c r="J361" s="9">
        <f>J115*Traffic!J1639*365/10^7*$C361</f>
        <v>0</v>
      </c>
      <c r="K361" s="9">
        <f>K115*Traffic!K1639*365/10^7*$C361</f>
        <v>0</v>
      </c>
      <c r="L361" s="9"/>
      <c r="M361" s="9">
        <f>M115*Traffic!M1639*12/10^7*$C361</f>
        <v>0</v>
      </c>
      <c r="N361" s="9">
        <f>N115*Traffic!N1639*12/10^7*$C361</f>
        <v>0</v>
      </c>
      <c r="O361" s="9">
        <f>O115*Traffic!O1639*12/10^7*$C361</f>
        <v>0</v>
      </c>
      <c r="P361" s="9">
        <f>P115*Traffic!P1639*12/10^7*$C361</f>
        <v>0</v>
      </c>
      <c r="Q361" s="9">
        <f>Q115*Traffic!Q1639*12/10^7*$C361</f>
        <v>0</v>
      </c>
      <c r="R361" s="9">
        <f>R115*Traffic!R1639*12/10^7*$C361</f>
        <v>0</v>
      </c>
      <c r="S361" s="9">
        <f>S115*Traffic!S1639*12/10^7*$C361</f>
        <v>0</v>
      </c>
      <c r="T361" s="9"/>
      <c r="U361" s="9">
        <f>U115*Traffic!U1639*365/10^7*$C361</f>
        <v>0</v>
      </c>
      <c r="V361" s="9">
        <f>V115*Traffic!V1639*365/10^7*$C361</f>
        <v>0</v>
      </c>
      <c r="W361" s="9">
        <f>W115*Traffic!W1639*365/10^7*$C361</f>
        <v>0</v>
      </c>
      <c r="X361" s="9">
        <f>X115*Traffic!X1639*365/10^7*$C361</f>
        <v>0</v>
      </c>
      <c r="Y361" s="9">
        <f>Y115*Traffic!Y1639*365/10^7*$C361</f>
        <v>0</v>
      </c>
      <c r="Z361" s="9">
        <f>Z115*Traffic!Z1639*365/10^7*$C361</f>
        <v>0</v>
      </c>
      <c r="AA361" s="9">
        <f>AA115*Traffic!AA1639*365/10^7*$C361</f>
        <v>0</v>
      </c>
      <c r="AB361" s="9"/>
      <c r="AC361" s="9">
        <f>AC115*Traffic!AC1639*12/10^7*$C361</f>
        <v>0</v>
      </c>
      <c r="AD361" s="9">
        <f>AD115*Traffic!AD1639*12/10^7*$C361</f>
        <v>0</v>
      </c>
      <c r="AE361" s="9">
        <f>AE115*Traffic!AE1639*12/10^7*$C361</f>
        <v>0</v>
      </c>
      <c r="AF361" s="9">
        <f>AF115*Traffic!AF1639*12/10^7*$C361</f>
        <v>0</v>
      </c>
      <c r="AG361" s="9">
        <f>AG115*Traffic!AG1639*12/10^7*$C361</f>
        <v>0</v>
      </c>
      <c r="AH361" s="9">
        <f>AH115*Traffic!AH1639*12/10^7*$C361</f>
        <v>0</v>
      </c>
      <c r="AI361" s="9">
        <f>AI115*Traffic!AI1639*12/10^7*$C361</f>
        <v>0</v>
      </c>
      <c r="AJ361" s="9"/>
    </row>
    <row r="362" spans="2:36" hidden="1" x14ac:dyDescent="0.3">
      <c r="B362" s="85">
        <f t="shared" si="10"/>
        <v>41364</v>
      </c>
      <c r="C362" s="3">
        <f>IF(B362&lt;Inputs!$E$13,0,1)</f>
        <v>1</v>
      </c>
      <c r="D362" s="1"/>
      <c r="E362" s="9">
        <f>E116*Traffic!E1640*365/10^7*$C362</f>
        <v>0.14668116900517711</v>
      </c>
      <c r="F362" s="9">
        <f>F116*Traffic!F1640*365/10^7*$C362</f>
        <v>9.2844729128864906E-3</v>
      </c>
      <c r="G362" s="9">
        <f>G116*Traffic!G1640*365/10^7*$C362</f>
        <v>5.245834904541001E-2</v>
      </c>
      <c r="H362" s="9">
        <f>H116*Traffic!H1640*365/10^7*$C362</f>
        <v>0.45858866239759999</v>
      </c>
      <c r="I362" s="9">
        <f>I116*Traffic!I1640*365/10^7*$C362</f>
        <v>0.57400234000141215</v>
      </c>
      <c r="J362" s="9">
        <f>J116*Traffic!J1640*365/10^7*$C362</f>
        <v>1.2843599543705122</v>
      </c>
      <c r="K362" s="9">
        <f>K116*Traffic!K1640*365/10^7*$C362</f>
        <v>0.27982805449234016</v>
      </c>
      <c r="L362" s="9"/>
      <c r="M362" s="9">
        <f>M116*Traffic!M1640*12/10^7*$C362</f>
        <v>9.2135805182534409E-3</v>
      </c>
      <c r="N362" s="9">
        <f>N116*Traffic!N1640*12/10^7*$C362</f>
        <v>0</v>
      </c>
      <c r="O362" s="9">
        <f>O116*Traffic!O1640*12/10^7*$C362</f>
        <v>0</v>
      </c>
      <c r="P362" s="9">
        <f>P116*Traffic!P1640*12/10^7*$C362</f>
        <v>0</v>
      </c>
      <c r="Q362" s="9">
        <f>Q116*Traffic!Q1640*12/10^7*$C362</f>
        <v>0</v>
      </c>
      <c r="R362" s="9">
        <f>R116*Traffic!R1640*12/10^7*$C362</f>
        <v>0</v>
      </c>
      <c r="S362" s="9">
        <f>S116*Traffic!S1640*12/10^7*$C362</f>
        <v>0</v>
      </c>
      <c r="T362" s="9"/>
      <c r="U362" s="9">
        <f>U116*Traffic!U1640*365/10^7*$C362</f>
        <v>0.12167943200251299</v>
      </c>
      <c r="V362" s="9">
        <f>V116*Traffic!V1640*365/10^7*$C362</f>
        <v>3.2510674815491233E-3</v>
      </c>
      <c r="W362" s="9">
        <f>W116*Traffic!W1640*365/10^7*$C362</f>
        <v>1.7846887896652498E-2</v>
      </c>
      <c r="X362" s="9">
        <f>X116*Traffic!X1640*365/10^7*$C362</f>
        <v>0.10383665223645</v>
      </c>
      <c r="Y362" s="9">
        <f>Y116*Traffic!Y1640*365/10^7*$C362</f>
        <v>7.1334036366048223E-2</v>
      </c>
      <c r="Z362" s="9">
        <f>Z116*Traffic!Z1640*365/10^7*$C362</f>
        <v>0.15714463210940349</v>
      </c>
      <c r="AA362" s="9">
        <f>AA116*Traffic!AA1640*365/10^7*$C362</f>
        <v>2.7158697098108031E-2</v>
      </c>
      <c r="AB362" s="9"/>
      <c r="AC362" s="9">
        <f>AC116*Traffic!AC1640*12/10^7*$C362</f>
        <v>4.2995936305806122E-2</v>
      </c>
      <c r="AD362" s="9">
        <f>AD116*Traffic!AD1640*12/10^7*$C362</f>
        <v>7.4697318718199934E-4</v>
      </c>
      <c r="AE362" s="9">
        <f>AE116*Traffic!AE1640*12/10^7*$C362</f>
        <v>4.20967580148E-3</v>
      </c>
      <c r="AF362" s="9">
        <f>AF116*Traffic!AF1640*12/10^7*$C362</f>
        <v>4.4794001075939997E-2</v>
      </c>
      <c r="AG362" s="9">
        <f>AG116*Traffic!AG1640*12/10^7*$C362</f>
        <v>6.0452574380694832E-2</v>
      </c>
      <c r="AH362" s="9">
        <f>AH116*Traffic!AH1640*12/10^7*$C362</f>
        <v>7.369667027856E-2</v>
      </c>
      <c r="AI362" s="9">
        <f>AI116*Traffic!AI1640*12/10^7*$C362</f>
        <v>0</v>
      </c>
      <c r="AJ362" s="9"/>
    </row>
    <row r="363" spans="2:36" hidden="1" x14ac:dyDescent="0.3">
      <c r="B363" s="85">
        <f t="shared" si="10"/>
        <v>41729</v>
      </c>
      <c r="C363" s="3">
        <f>IF(B363&lt;Inputs!$E$13,0,1)</f>
        <v>1</v>
      </c>
      <c r="D363" s="1"/>
      <c r="E363" s="9">
        <f>E117*Traffic!E1641*365/10^7*$C363</f>
        <v>0.18696778574251408</v>
      </c>
      <c r="F363" s="9">
        <f>F117*Traffic!F1641*365/10^7*$C363</f>
        <v>1.119108991187249E-2</v>
      </c>
      <c r="G363" s="9">
        <f>G117*Traffic!G1641*365/10^7*$C363</f>
        <v>6.3454913465437482E-2</v>
      </c>
      <c r="H363" s="9">
        <f>H117*Traffic!H1641*365/10^7*$C363</f>
        <v>0.53121265873894996</v>
      </c>
      <c r="I363" s="9">
        <f>I117*Traffic!I1641*365/10^7*$C363</f>
        <v>0.68041631004393599</v>
      </c>
      <c r="J363" s="9">
        <f>J117*Traffic!J1641*365/10^7*$C363</f>
        <v>1.5516515700881037</v>
      </c>
      <c r="K363" s="9">
        <f>K117*Traffic!K1641*365/10^7*$C363</f>
        <v>0.33773036426243036</v>
      </c>
      <c r="L363" s="9"/>
      <c r="M363" s="9">
        <f>M117*Traffic!M1641*12/10^7*$C363</f>
        <v>1.056960184232064E-2</v>
      </c>
      <c r="N363" s="9">
        <f>N117*Traffic!N1641*12/10^7*$C363</f>
        <v>0</v>
      </c>
      <c r="O363" s="9">
        <f>O117*Traffic!O1641*12/10^7*$C363</f>
        <v>0</v>
      </c>
      <c r="P363" s="9">
        <f>P117*Traffic!P1641*12/10^7*$C363</f>
        <v>0</v>
      </c>
      <c r="Q363" s="9">
        <f>Q117*Traffic!Q1641*12/10^7*$C363</f>
        <v>0</v>
      </c>
      <c r="R363" s="9">
        <f>R117*Traffic!R1641*12/10^7*$C363</f>
        <v>0</v>
      </c>
      <c r="S363" s="9">
        <f>S117*Traffic!S1641*12/10^7*$C363</f>
        <v>0</v>
      </c>
      <c r="T363" s="9"/>
      <c r="U363" s="9">
        <f>U117*Traffic!U1641*365/10^7*$C363</f>
        <v>0.1495578580438425</v>
      </c>
      <c r="V363" s="9">
        <f>V117*Traffic!V1641*365/10^7*$C363</f>
        <v>3.830769175274249E-3</v>
      </c>
      <c r="W363" s="9">
        <f>W117*Traffic!W1641*365/10^7*$C363</f>
        <v>2.1106395332687503E-2</v>
      </c>
      <c r="X363" s="9">
        <f>X117*Traffic!X1641*365/10^7*$C363</f>
        <v>0.12167047745159999</v>
      </c>
      <c r="Y363" s="9">
        <f>Y117*Traffic!Y1641*365/10^7*$C363</f>
        <v>8.5530532603777812E-2</v>
      </c>
      <c r="Z363" s="9">
        <f>Z117*Traffic!Z1641*365/10^7*$C363</f>
        <v>0.18998823378048316</v>
      </c>
      <c r="AA363" s="9">
        <f>AA117*Traffic!AA1641*365/10^7*$C363</f>
        <v>3.2807251147590553E-2</v>
      </c>
      <c r="AB363" s="9"/>
      <c r="AC363" s="9">
        <f>AC117*Traffic!AC1641*12/10^7*$C363</f>
        <v>5.1638731085894396E-2</v>
      </c>
      <c r="AD363" s="9">
        <f>AD117*Traffic!AD1641*12/10^7*$C363</f>
        <v>8.8072617244949964E-4</v>
      </c>
      <c r="AE363" s="9">
        <f>AE117*Traffic!AE1641*12/10^7*$C363</f>
        <v>4.9817245000499995E-3</v>
      </c>
      <c r="AF363" s="9">
        <f>AF117*Traffic!AF1641*12/10^7*$C363</f>
        <v>5.2514419500660013E-2</v>
      </c>
      <c r="AG363" s="9">
        <f>AG117*Traffic!AG1641*12/10^7*$C363</f>
        <v>7.2520791318526581E-2</v>
      </c>
      <c r="AH363" s="9">
        <f>AH117*Traffic!AH1641*12/10^7*$C363</f>
        <v>8.9084564894100007E-2</v>
      </c>
      <c r="AI363" s="9">
        <f>AI117*Traffic!AI1641*12/10^7*$C363</f>
        <v>0</v>
      </c>
      <c r="AJ363" s="9"/>
    </row>
    <row r="364" spans="2:36" hidden="1" x14ac:dyDescent="0.3">
      <c r="B364" s="85">
        <f t="shared" si="10"/>
        <v>42094</v>
      </c>
      <c r="C364" s="3">
        <f>IF(B364&lt;Inputs!$E$13,0,1)</f>
        <v>1</v>
      </c>
      <c r="D364" s="1"/>
      <c r="E364" s="9">
        <f>E118*Traffic!E1642*365/10^7*$C364</f>
        <v>0.20017815556207699</v>
      </c>
      <c r="F364" s="9">
        <f>F118*Traffic!F1642*365/10^7*$C364</f>
        <v>1.1676438880784974E-2</v>
      </c>
      <c r="G364" s="9">
        <f>G118*Traffic!G1642*365/10^7*$C364</f>
        <v>6.6754295020237511E-2</v>
      </c>
      <c r="H364" s="9">
        <f>H118*Traffic!H1642*365/10^7*$C364</f>
        <v>0.57398069077875002</v>
      </c>
      <c r="I364" s="9">
        <f>I118*Traffic!I1642*365/10^7*$C364</f>
        <v>0.7516978378988588</v>
      </c>
      <c r="J364" s="9">
        <f>J118*Traffic!J1642*365/10^7*$C364</f>
        <v>1.7378530621866524</v>
      </c>
      <c r="K364" s="9">
        <f>K118*Traffic!K1642*365/10^7*$C364</f>
        <v>0.37742513788285142</v>
      </c>
      <c r="L364" s="9"/>
      <c r="M364" s="9">
        <f>M118*Traffic!M1642*12/10^7*$C364</f>
        <v>1.2124922566075207E-2</v>
      </c>
      <c r="N364" s="9">
        <f>N118*Traffic!N1642*12/10^7*$C364</f>
        <v>0</v>
      </c>
      <c r="O364" s="9">
        <f>O118*Traffic!O1642*12/10^7*$C364</f>
        <v>0</v>
      </c>
      <c r="P364" s="9">
        <f>P118*Traffic!P1642*12/10^7*$C364</f>
        <v>0</v>
      </c>
      <c r="Q364" s="9">
        <f>Q118*Traffic!Q1642*12/10^7*$C364</f>
        <v>0</v>
      </c>
      <c r="R364" s="9">
        <f>R118*Traffic!R1642*12/10^7*$C364</f>
        <v>0</v>
      </c>
      <c r="S364" s="9">
        <f>S118*Traffic!S1642*12/10^7*$C364</f>
        <v>0</v>
      </c>
      <c r="T364" s="9"/>
      <c r="U364" s="9">
        <f>U118*Traffic!U1642*365/10^7*$C364</f>
        <v>0.16012778669388375</v>
      </c>
      <c r="V364" s="9">
        <f>V118*Traffic!V1642*365/10^7*$C364</f>
        <v>4.1802369237007473E-3</v>
      </c>
      <c r="W364" s="9">
        <f>W118*Traffic!W1642*365/10^7*$C364</f>
        <v>2.3212135537203752E-2</v>
      </c>
      <c r="X364" s="9">
        <f>X118*Traffic!X1642*365/10^7*$C364</f>
        <v>0.13284206906474999</v>
      </c>
      <c r="Y364" s="9">
        <f>Y118*Traffic!Y1642*365/10^7*$C364</f>
        <v>9.5493584859672992E-2</v>
      </c>
      <c r="Z364" s="9">
        <f>Z118*Traffic!Z1642*365/10^7*$C364</f>
        <v>0.21292982669606614</v>
      </c>
      <c r="AA364" s="9">
        <f>AA118*Traffic!AA1642*365/10^7*$C364</f>
        <v>3.6671223390145218E-2</v>
      </c>
      <c r="AB364" s="9"/>
      <c r="AC364" s="9">
        <f>AC118*Traffic!AC1642*12/10^7*$C364</f>
        <v>5.7956729326513919E-2</v>
      </c>
      <c r="AD364" s="9">
        <f>AD118*Traffic!AD1642*12/10^7*$C364</f>
        <v>9.65585384105399E-4</v>
      </c>
      <c r="AE364" s="9">
        <f>AE118*Traffic!AE1642*12/10^7*$C364</f>
        <v>5.5059325752420006E-3</v>
      </c>
      <c r="AF364" s="9">
        <f>AF118*Traffic!AF1642*12/10^7*$C364</f>
        <v>5.748863695244999E-2</v>
      </c>
      <c r="AG364" s="9">
        <f>AG118*Traffic!AG1642*12/10^7*$C364</f>
        <v>8.1182941499398878E-2</v>
      </c>
      <c r="AH364" s="9">
        <f>AH118*Traffic!AH1642*12/10^7*$C364</f>
        <v>0.10012901555790002</v>
      </c>
      <c r="AI364" s="9">
        <f>AI118*Traffic!AI1642*12/10^7*$C364</f>
        <v>0</v>
      </c>
      <c r="AJ364" s="9"/>
    </row>
    <row r="365" spans="2:36" hidden="1" x14ac:dyDescent="0.3">
      <c r="B365" s="85">
        <f t="shared" si="10"/>
        <v>42460</v>
      </c>
      <c r="C365" s="3">
        <f>IF(B365&lt;Inputs!$E$13,0,1)</f>
        <v>1</v>
      </c>
      <c r="D365" s="1"/>
      <c r="E365" s="9">
        <f>E119*Traffic!E1643*365/10^7*$C365</f>
        <v>0.23603125795253621</v>
      </c>
      <c r="F365" s="9">
        <f>F119*Traffic!F1643*365/10^7*$C365</f>
        <v>1.3011248593008002E-2</v>
      </c>
      <c r="G365" s="9">
        <f>G119*Traffic!G1643*365/10^7*$C365</f>
        <v>7.5212259910439977E-2</v>
      </c>
      <c r="H365" s="9">
        <f>H119*Traffic!H1643*365/10^7*$C365</f>
        <v>0.63983564461200004</v>
      </c>
      <c r="I365" s="9">
        <f>I119*Traffic!I1643*365/10^7*$C365</f>
        <v>0.85688914689293183</v>
      </c>
      <c r="J365" s="9">
        <f>J119*Traffic!J1643*365/10^7*$C365</f>
        <v>1.9463347312590242</v>
      </c>
      <c r="K365" s="9">
        <f>K119*Traffic!K1643*365/10^7*$C365</f>
        <v>0.42333509490621557</v>
      </c>
      <c r="L365" s="9"/>
      <c r="M365" s="9">
        <f>M119*Traffic!M1643*12/10^7*$C365</f>
        <v>1.3863322320852477E-2</v>
      </c>
      <c r="N365" s="9">
        <f>N119*Traffic!N1643*12/10^7*$C365</f>
        <v>0</v>
      </c>
      <c r="O365" s="9">
        <f>O119*Traffic!O1643*12/10^7*$C365</f>
        <v>0</v>
      </c>
      <c r="P365" s="9">
        <f>P119*Traffic!P1643*12/10^7*$C365</f>
        <v>0</v>
      </c>
      <c r="Q365" s="9">
        <f>Q119*Traffic!Q1643*12/10^7*$C365</f>
        <v>0</v>
      </c>
      <c r="R365" s="9">
        <f>R119*Traffic!R1643*12/10^7*$C365</f>
        <v>0</v>
      </c>
      <c r="S365" s="9">
        <f>S119*Traffic!S1643*12/10^7*$C365</f>
        <v>0</v>
      </c>
      <c r="T365" s="9"/>
      <c r="U365" s="9">
        <f>U119*Traffic!U1643*365/10^7*$C365</f>
        <v>0.18308596778449601</v>
      </c>
      <c r="V365" s="9">
        <f>V119*Traffic!V1643*365/10^7*$C365</f>
        <v>4.555833343181998E-3</v>
      </c>
      <c r="W365" s="9">
        <f>W119*Traffic!W1643*365/10^7*$C365</f>
        <v>2.5585767566910004E-2</v>
      </c>
      <c r="X365" s="9">
        <f>X119*Traffic!X1643*365/10^7*$C365</f>
        <v>0.144868358088</v>
      </c>
      <c r="Y365" s="9">
        <f>Y119*Traffic!Y1643*365/10^7*$C365</f>
        <v>0.10649095529701862</v>
      </c>
      <c r="Z365" s="9">
        <f>Z119*Traffic!Z1643*365/10^7*$C365</f>
        <v>0.24198212430431101</v>
      </c>
      <c r="AA365" s="9">
        <f>AA119*Traffic!AA1643*365/10^7*$C365</f>
        <v>4.1750405177376604E-2</v>
      </c>
      <c r="AB365" s="9"/>
      <c r="AC365" s="9">
        <f>AC119*Traffic!AC1643*12/10^7*$C365</f>
        <v>6.5190112415255519E-2</v>
      </c>
      <c r="AD365" s="9">
        <f>AD119*Traffic!AD1643*12/10^7*$C365</f>
        <v>1.0571654345525993E-3</v>
      </c>
      <c r="AE365" s="9">
        <f>AE119*Traffic!AE1643*12/10^7*$C365</f>
        <v>6.0956950168979986E-3</v>
      </c>
      <c r="AF365" s="9">
        <f>AF119*Traffic!AF1643*12/10^7*$C365</f>
        <v>6.3042330546900005E-2</v>
      </c>
      <c r="AG365" s="9">
        <f>AG119*Traffic!AG1643*12/10^7*$C365</f>
        <v>9.1037716247612532E-2</v>
      </c>
      <c r="AH365" s="9">
        <f>AH119*Traffic!AH1643*12/10^7*$C365</f>
        <v>0.11270466535904999</v>
      </c>
      <c r="AI365" s="9">
        <f>AI119*Traffic!AI1643*12/10^7*$C365</f>
        <v>0</v>
      </c>
      <c r="AJ365" s="9"/>
    </row>
    <row r="366" spans="2:36" hidden="1" x14ac:dyDescent="0.3">
      <c r="B366" s="85">
        <f t="shared" si="10"/>
        <v>42825</v>
      </c>
      <c r="C366" s="3">
        <f>IF(B366&lt;Inputs!$E$13,0,1)</f>
        <v>1</v>
      </c>
      <c r="D366" s="1"/>
      <c r="E366" s="9">
        <f>E120*Traffic!E1644*365/10^7*$C366</f>
        <v>0.25386296721091456</v>
      </c>
      <c r="F366" s="9">
        <f>F120*Traffic!F1644*365/10^7*$C366</f>
        <v>1.448550474481273E-2</v>
      </c>
      <c r="G366" s="9">
        <f>G120*Traffic!G1644*365/10^7*$C366</f>
        <v>8.4543495602932492E-2</v>
      </c>
      <c r="H366" s="9">
        <f>H120*Traffic!H1644*365/10^7*$C366</f>
        <v>0.69106720045605008</v>
      </c>
      <c r="I366" s="9">
        <f>I120*Traffic!I1644*365/10^7*$C366</f>
        <v>0.9471550783377044</v>
      </c>
      <c r="J366" s="9">
        <f>J120*Traffic!J1644*365/10^7*$C366</f>
        <v>2.1821160845454068</v>
      </c>
      <c r="K366" s="9">
        <f>K120*Traffic!K1644*365/10^7*$C366</f>
        <v>0.47430438215654025</v>
      </c>
      <c r="L366" s="9"/>
      <c r="M366" s="9">
        <f>M120*Traffic!M1644*12/10^7*$C366</f>
        <v>1.4910577966179844E-2</v>
      </c>
      <c r="N366" s="9">
        <f>N120*Traffic!N1644*12/10^7*$C366</f>
        <v>0</v>
      </c>
      <c r="O366" s="9">
        <f>O120*Traffic!O1644*12/10^7*$C366</f>
        <v>0</v>
      </c>
      <c r="P366" s="9">
        <f>P120*Traffic!P1644*12/10^7*$C366</f>
        <v>0</v>
      </c>
      <c r="Q366" s="9">
        <f>Q120*Traffic!Q1644*12/10^7*$C366</f>
        <v>0</v>
      </c>
      <c r="R366" s="9">
        <f>R120*Traffic!R1644*12/10^7*$C366</f>
        <v>0</v>
      </c>
      <c r="S366" s="9">
        <f>S120*Traffic!S1644*12/10^7*$C366</f>
        <v>0</v>
      </c>
      <c r="T366" s="9"/>
      <c r="U366" s="9">
        <f>U120*Traffic!U1644*365/10^7*$C366</f>
        <v>0.20922405591014731</v>
      </c>
      <c r="V366" s="9">
        <f>V120*Traffic!V1644*365/10^7*$C366</f>
        <v>4.9714544388000017E-3</v>
      </c>
      <c r="W366" s="9">
        <f>W120*Traffic!W1644*365/10^7*$C366</f>
        <v>2.8195791516656254E-2</v>
      </c>
      <c r="X366" s="9">
        <f>X120*Traffic!X1644*365/10^7*$C366</f>
        <v>0.15804653427750004</v>
      </c>
      <c r="Y366" s="9">
        <f>Y120*Traffic!Y1644*365/10^7*$C366</f>
        <v>0.11889670341548063</v>
      </c>
      <c r="Z366" s="9">
        <f>Z120*Traffic!Z1644*365/10^7*$C366</f>
        <v>0.27129452794678127</v>
      </c>
      <c r="AA366" s="9">
        <f>AA120*Traffic!AA1644*365/10^7*$C366</f>
        <v>4.6784741450641883E-2</v>
      </c>
      <c r="AB366" s="9"/>
      <c r="AC366" s="9">
        <f>AC120*Traffic!AC1644*12/10^7*$C366</f>
        <v>7.3631794216289403E-2</v>
      </c>
      <c r="AD366" s="9">
        <f>AD120*Traffic!AD1644*12/10^7*$C366</f>
        <v>1.1607805532681992E-3</v>
      </c>
      <c r="AE366" s="9">
        <f>AE120*Traffic!AE1644*12/10^7*$C366</f>
        <v>6.7584723235560003E-3</v>
      </c>
      <c r="AF366" s="9">
        <f>AF120*Traffic!AF1644*12/10^7*$C366</f>
        <v>6.919462582008E-2</v>
      </c>
      <c r="AG366" s="9">
        <f>AG120*Traffic!AG1644*12/10^7*$C366</f>
        <v>0.10226066857803322</v>
      </c>
      <c r="AH366" s="9">
        <f>AH120*Traffic!AH1644*12/10^7*$C366</f>
        <v>0.12713861106594002</v>
      </c>
      <c r="AI366" s="9">
        <f>AI120*Traffic!AI1644*12/10^7*$C366</f>
        <v>0</v>
      </c>
      <c r="AJ366" s="9"/>
    </row>
    <row r="367" spans="2:36" hidden="1" x14ac:dyDescent="0.3">
      <c r="B367" s="85">
        <f t="shared" si="10"/>
        <v>43190</v>
      </c>
      <c r="C367" s="3">
        <f>IF(B367&lt;Inputs!$E$13,0,1)</f>
        <v>1</v>
      </c>
      <c r="D367" s="1"/>
      <c r="E367" s="9">
        <f>E121*Traffic!E1645*365/10^7*$C367</f>
        <v>0.29795375593431006</v>
      </c>
      <c r="F367" s="9">
        <f>F121*Traffic!F1645*365/10^7*$C367</f>
        <v>1.6021328826955492E-2</v>
      </c>
      <c r="G367" s="9">
        <f>G121*Traffic!G1645*365/10^7*$C367</f>
        <v>9.4534508863665004E-2</v>
      </c>
      <c r="H367" s="9">
        <f>H121*Traffic!H1645*365/10^7*$C367</f>
        <v>0.76705341108375014</v>
      </c>
      <c r="I367" s="9">
        <f>I121*Traffic!I1645*365/10^7*$C367</f>
        <v>1.0765451271296795</v>
      </c>
      <c r="J367" s="9">
        <f>J121*Traffic!J1645*365/10^7*$C367</f>
        <v>2.4902342541065616</v>
      </c>
      <c r="K367" s="9">
        <f>K121*Traffic!K1645*365/10^7*$C367</f>
        <v>0.54100033380087043</v>
      </c>
      <c r="L367" s="9"/>
      <c r="M367" s="9">
        <f>M121*Traffic!M1645*12/10^7*$C367</f>
        <v>1.7044600328784004E-2</v>
      </c>
      <c r="N367" s="9">
        <f>N121*Traffic!N1645*12/10^7*$C367</f>
        <v>0</v>
      </c>
      <c r="O367" s="9">
        <f>O121*Traffic!O1645*12/10^7*$C367</f>
        <v>0</v>
      </c>
      <c r="P367" s="9">
        <f>P121*Traffic!P1645*12/10^7*$C367</f>
        <v>0</v>
      </c>
      <c r="Q367" s="9">
        <f>Q121*Traffic!Q1645*12/10^7*$C367</f>
        <v>0</v>
      </c>
      <c r="R367" s="9">
        <f>R121*Traffic!R1645*12/10^7*$C367</f>
        <v>0</v>
      </c>
      <c r="S367" s="9">
        <f>S121*Traffic!S1645*12/10^7*$C367</f>
        <v>0</v>
      </c>
      <c r="T367" s="9"/>
      <c r="U367" s="9">
        <f>U121*Traffic!U1645*365/10^7*$C367</f>
        <v>0.23834072361802505</v>
      </c>
      <c r="V367" s="9">
        <f>V121*Traffic!V1645*365/10^7*$C367</f>
        <v>5.4022536408359972E-3</v>
      </c>
      <c r="W367" s="9">
        <f>W121*Traffic!W1645*365/10^7*$C367</f>
        <v>3.0970256451192498E-2</v>
      </c>
      <c r="X367" s="9">
        <f>X121*Traffic!X1645*365/10^7*$C367</f>
        <v>0.17533813203262499</v>
      </c>
      <c r="Y367" s="9">
        <f>Y121*Traffic!Y1645*365/10^7*$C367</f>
        <v>0.13506317699693107</v>
      </c>
      <c r="Z367" s="9">
        <f>Z121*Traffic!Z1645*365/10^7*$C367</f>
        <v>0.30765567853087411</v>
      </c>
      <c r="AA367" s="9">
        <f>AA121*Traffic!AA1645*365/10^7*$C367</f>
        <v>5.3010543634332913E-2</v>
      </c>
      <c r="AB367" s="9"/>
      <c r="AC367" s="9">
        <f>AC121*Traffic!AC1645*12/10^7*$C367</f>
        <v>8.3002088597337015E-2</v>
      </c>
      <c r="AD367" s="9">
        <f>AD121*Traffic!AD1645*12/10^7*$C367</f>
        <v>1.2731126009300998E-3</v>
      </c>
      <c r="AE367" s="9">
        <f>AE121*Traffic!AE1645*12/10^7*$C367</f>
        <v>7.4930428741980006E-3</v>
      </c>
      <c r="AF367" s="9">
        <f>AF121*Traffic!AF1645*12/10^7*$C367</f>
        <v>7.5953916885600006E-2</v>
      </c>
      <c r="AG367" s="9">
        <f>AG121*Traffic!AG1645*12/10^7*$C367</f>
        <v>0.11494126256613039</v>
      </c>
      <c r="AH367" s="9">
        <f>AH121*Traffic!AH1645*12/10^7*$C367</f>
        <v>0.14357294957940003</v>
      </c>
      <c r="AI367" s="9">
        <f>AI121*Traffic!AI1645*12/10^7*$C367</f>
        <v>0</v>
      </c>
      <c r="AJ367" s="9"/>
    </row>
    <row r="368" spans="2:36" hidden="1" x14ac:dyDescent="0.3">
      <c r="B368" s="85">
        <f t="shared" si="10"/>
        <v>43555</v>
      </c>
      <c r="C368" s="3">
        <f>IF(B368&lt;Inputs!$E$13,0,1)</f>
        <v>1</v>
      </c>
      <c r="D368" s="1"/>
      <c r="E368" s="9">
        <f>E122*Traffic!E1646*365/10^7*$C368</f>
        <v>0.32046693342478921</v>
      </c>
      <c r="F368" s="9">
        <f>F122*Traffic!F1646*365/10^7*$C368</f>
        <v>1.6732177963447489E-2</v>
      </c>
      <c r="G368" s="9">
        <f>G122*Traffic!G1646*365/10^7*$C368</f>
        <v>9.9980994813457486E-2</v>
      </c>
      <c r="H368" s="9">
        <f>H122*Traffic!H1646*365/10^7*$C368</f>
        <v>0.84839183309805</v>
      </c>
      <c r="I368" s="9">
        <f>I122*Traffic!I1646*365/10^7*$C368</f>
        <v>1.2199410523510317</v>
      </c>
      <c r="J368" s="9">
        <f>J122*Traffic!J1646*365/10^7*$C368</f>
        <v>2.7809286721261715</v>
      </c>
      <c r="K368" s="9">
        <f>K122*Traffic!K1646*365/10^7*$C368</f>
        <v>0.60097911830418549</v>
      </c>
      <c r="L368" s="9"/>
      <c r="M368" s="9">
        <f>M122*Traffic!M1646*12/10^7*$C368</f>
        <v>1.9410882932941922E-2</v>
      </c>
      <c r="N368" s="9">
        <f>N122*Traffic!N1646*12/10^7*$C368</f>
        <v>0</v>
      </c>
      <c r="O368" s="9">
        <f>O122*Traffic!O1646*12/10^7*$C368</f>
        <v>0</v>
      </c>
      <c r="P368" s="9">
        <f>P122*Traffic!P1646*12/10^7*$C368</f>
        <v>0</v>
      </c>
      <c r="Q368" s="9">
        <f>Q122*Traffic!Q1646*12/10^7*$C368</f>
        <v>0</v>
      </c>
      <c r="R368" s="9">
        <f>R122*Traffic!R1646*12/10^7*$C368</f>
        <v>0</v>
      </c>
      <c r="S368" s="9">
        <f>S122*Traffic!S1646*12/10^7*$C368</f>
        <v>0</v>
      </c>
      <c r="T368" s="9"/>
      <c r="U368" s="9">
        <f>U122*Traffic!U1646*365/10^7*$C368</f>
        <v>0.25635072962160904</v>
      </c>
      <c r="V368" s="9">
        <f>V122*Traffic!V1646*365/10^7*$C368</f>
        <v>6.0771180174599921E-3</v>
      </c>
      <c r="W368" s="9">
        <f>W122*Traffic!W1646*365/10^7*$C368</f>
        <v>3.527367858103251E-2</v>
      </c>
      <c r="X368" s="9">
        <f>X122*Traffic!X1646*365/10^7*$C368</f>
        <v>0.19037341478100003</v>
      </c>
      <c r="Y368" s="9">
        <f>Y122*Traffic!Y1646*365/10^7*$C368</f>
        <v>0.15024246329711646</v>
      </c>
      <c r="Z368" s="9">
        <f>Z122*Traffic!Z1646*365/10^7*$C368</f>
        <v>0.34783768147875943</v>
      </c>
      <c r="AA368" s="9">
        <f>AA122*Traffic!AA1646*365/10^7*$C368</f>
        <v>5.9591472856045435E-2</v>
      </c>
      <c r="AB368" s="9"/>
      <c r="AC368" s="9">
        <f>AC122*Traffic!AC1646*12/10^7*$C368</f>
        <v>9.3598160788581131E-2</v>
      </c>
      <c r="AD368" s="9">
        <f>AD122*Traffic!AD1646*12/10^7*$C368</f>
        <v>1.3928222774519997E-3</v>
      </c>
      <c r="AE368" s="9">
        <f>AE122*Traffic!AE1646*12/10^7*$C368</f>
        <v>8.3006179435439996E-3</v>
      </c>
      <c r="AF368" s="9">
        <f>AF122*Traffic!AF1646*12/10^7*$C368</f>
        <v>8.3318147363519987E-2</v>
      </c>
      <c r="AG368" s="9">
        <f>AG122*Traffic!AG1646*12/10^7*$C368</f>
        <v>0.1291738282427837</v>
      </c>
      <c r="AH368" s="9">
        <f>AH122*Traffic!AH1646*12/10^7*$C368</f>
        <v>0.16203966721542001</v>
      </c>
      <c r="AI368" s="9">
        <f>AI122*Traffic!AI1646*12/10^7*$C368</f>
        <v>0</v>
      </c>
      <c r="AJ368" s="9"/>
    </row>
    <row r="369" spans="2:36" hidden="1" x14ac:dyDescent="0.3">
      <c r="B369" s="85">
        <f t="shared" si="10"/>
        <v>43921</v>
      </c>
      <c r="C369" s="3">
        <f>IF(B369&lt;Inputs!$E$13,0,1)</f>
        <v>1</v>
      </c>
      <c r="D369" s="1"/>
      <c r="E369" s="9">
        <f>E123*Traffic!E1647*365/10^7*$C369</f>
        <v>0.37346206395018439</v>
      </c>
      <c r="F369" s="9">
        <f>F123*Traffic!F1647*365/10^7*$C369</f>
        <v>1.8497943795422227E-2</v>
      </c>
      <c r="G369" s="9">
        <f>G123*Traffic!G1647*365/10^7*$C369</f>
        <v>0.11143853767398251</v>
      </c>
      <c r="H369" s="9">
        <f>H123*Traffic!H1647*365/10^7*$C369</f>
        <v>0.93605403645097485</v>
      </c>
      <c r="I369" s="9">
        <f>I123*Traffic!I1647*365/10^7*$C369</f>
        <v>1.3776313638440489</v>
      </c>
      <c r="J369" s="9">
        <f>J123*Traffic!J1647*365/10^7*$C369</f>
        <v>3.1538588760752382</v>
      </c>
      <c r="K369" s="9">
        <f>K123*Traffic!K1647*365/10^7*$C369</f>
        <v>0.68451463076118357</v>
      </c>
      <c r="L369" s="9"/>
      <c r="M369" s="9">
        <f>M123*Traffic!M1647*12/10^7*$C369</f>
        <v>2.2040937027298566E-2</v>
      </c>
      <c r="N369" s="9">
        <f>N123*Traffic!N1647*12/10^7*$C369</f>
        <v>0</v>
      </c>
      <c r="O369" s="9">
        <f>O123*Traffic!O1647*12/10^7*$C369</f>
        <v>0</v>
      </c>
      <c r="P369" s="9">
        <f>P123*Traffic!P1647*12/10^7*$C369</f>
        <v>0</v>
      </c>
      <c r="Q369" s="9">
        <f>Q123*Traffic!Q1647*12/10^7*$C369</f>
        <v>0</v>
      </c>
      <c r="R369" s="9">
        <f>R123*Traffic!R1647*12/10^7*$C369</f>
        <v>0</v>
      </c>
      <c r="S369" s="9">
        <f>S123*Traffic!S1647*12/10^7*$C369</f>
        <v>0</v>
      </c>
      <c r="T369" s="9"/>
      <c r="U369" s="9">
        <f>U123*Traffic!U1647*365/10^7*$C369</f>
        <v>0.29108472963861204</v>
      </c>
      <c r="V369" s="9">
        <f>V123*Traffic!V1647*365/10^7*$C369</f>
        <v>6.5923169845409878E-3</v>
      </c>
      <c r="W369" s="9">
        <f>W123*Traffic!W1647*365/10^7*$C369</f>
        <v>3.8574003821888754E-2</v>
      </c>
      <c r="X369" s="9">
        <f>X123*Traffic!X1647*365/10^7*$C369</f>
        <v>0.21013846862160004</v>
      </c>
      <c r="Y369" s="9">
        <f>Y123*Traffic!Y1647*365/10^7*$C369</f>
        <v>0.16974334459542761</v>
      </c>
      <c r="Z369" s="9">
        <f>Z123*Traffic!Z1647*365/10^7*$C369</f>
        <v>0.3921083061427883</v>
      </c>
      <c r="AA369" s="9">
        <f>AA123*Traffic!AA1647*365/10^7*$C369</f>
        <v>6.750999481352736E-2</v>
      </c>
      <c r="AB369" s="9"/>
      <c r="AC369" s="9">
        <f>AC123*Traffic!AC1647*12/10^7*$C369</f>
        <v>0.10561091714611705</v>
      </c>
      <c r="AD369" s="9">
        <f>AD123*Traffic!AD1647*12/10^7*$C369</f>
        <v>1.5301032322652989E-3</v>
      </c>
      <c r="AE369" s="9">
        <f>AE123*Traffic!AE1647*12/10^7*$C369</f>
        <v>9.1938292726859994E-3</v>
      </c>
      <c r="AF369" s="9">
        <f>AF123*Traffic!AF1647*12/10^7*$C369</f>
        <v>9.1477243665540026E-2</v>
      </c>
      <c r="AG369" s="9">
        <f>AG123*Traffic!AG1647*12/10^7*$C369</f>
        <v>0.14516455550975246</v>
      </c>
      <c r="AH369" s="9">
        <f>AH123*Traffic!AH1647*12/10^7*$C369</f>
        <v>0.18270992601657002</v>
      </c>
      <c r="AI369" s="9">
        <f>AI123*Traffic!AI1647*12/10^7*$C369</f>
        <v>0</v>
      </c>
      <c r="AJ369" s="9"/>
    </row>
    <row r="370" spans="2:36" hidden="1" x14ac:dyDescent="0.3">
      <c r="B370" s="85">
        <f t="shared" si="10"/>
        <v>44286</v>
      </c>
      <c r="C370" s="3">
        <f>IF(B370&lt;Inputs!$E$13,0,1)</f>
        <v>1</v>
      </c>
      <c r="D370" s="1"/>
      <c r="E370" s="9">
        <f>E124*Traffic!E1648*365/10^7*$C370</f>
        <v>0.31498772340605574</v>
      </c>
      <c r="F370" s="9">
        <f>F124*Traffic!F1648*365/10^7*$C370</f>
        <v>1.8046728985514977E-2</v>
      </c>
      <c r="G370" s="9">
        <f>G124*Traffic!G1648*365/10^7*$C370</f>
        <v>0.11016866465174999</v>
      </c>
      <c r="H370" s="9">
        <f>H124*Traffic!H1648*365/10^7*$C370</f>
        <v>0.78548803540200007</v>
      </c>
      <c r="I370" s="9">
        <f>I124*Traffic!I1648*365/10^7*$C370</f>
        <v>1.1813030956265456</v>
      </c>
      <c r="J370" s="9">
        <f>J124*Traffic!J1648*365/10^7*$C370</f>
        <v>2.8917126892574454</v>
      </c>
      <c r="K370" s="9">
        <f>K124*Traffic!K1648*365/10^7*$C370</f>
        <v>0.62262766281325665</v>
      </c>
      <c r="L370" s="9"/>
      <c r="M370" s="9">
        <f>M124*Traffic!M1648*12/10^7*$C370</f>
        <v>1.9557333379315197E-2</v>
      </c>
      <c r="N370" s="9">
        <f>N124*Traffic!N1648*12/10^7*$C370</f>
        <v>0</v>
      </c>
      <c r="O370" s="9">
        <f>O124*Traffic!O1648*12/10^7*$C370</f>
        <v>0</v>
      </c>
      <c r="P370" s="9">
        <f>P124*Traffic!P1648*12/10^7*$C370</f>
        <v>0</v>
      </c>
      <c r="Q370" s="9">
        <f>Q124*Traffic!Q1648*12/10^7*$C370</f>
        <v>0</v>
      </c>
      <c r="R370" s="9">
        <f>R124*Traffic!R1648*12/10^7*$C370</f>
        <v>0</v>
      </c>
      <c r="S370" s="9">
        <f>S124*Traffic!S1648*12/10^7*$C370</f>
        <v>0</v>
      </c>
      <c r="T370" s="9"/>
      <c r="U370" s="9">
        <f>U124*Traffic!U1648*365/10^7*$C370</f>
        <v>0.25815828026166499</v>
      </c>
      <c r="V370" s="9">
        <f>V124*Traffic!V1648*365/10^7*$C370</f>
        <v>6.3500344610287526E-3</v>
      </c>
      <c r="W370" s="9">
        <f>W124*Traffic!W1648*365/10^7*$C370</f>
        <v>3.750466091681251E-2</v>
      </c>
      <c r="X370" s="9">
        <f>X124*Traffic!X1648*365/10^7*$C370</f>
        <v>0.18093795436214999</v>
      </c>
      <c r="Y370" s="9">
        <f>Y124*Traffic!Y1648*365/10^7*$C370</f>
        <v>0.14921041807459334</v>
      </c>
      <c r="Z370" s="9">
        <f>Z124*Traffic!Z1648*365/10^7*$C370</f>
        <v>0.35746297369346197</v>
      </c>
      <c r="AA370" s="9">
        <f>AA124*Traffic!AA1648*365/10^7*$C370</f>
        <v>6.1055246282431551E-2</v>
      </c>
      <c r="AB370" s="9"/>
      <c r="AC370" s="9">
        <f>AC124*Traffic!AC1648*12/10^7*$C370</f>
        <v>9.3327284903050797E-2</v>
      </c>
      <c r="AD370" s="9">
        <f>AD124*Traffic!AD1648*12/10^7*$C370</f>
        <v>1.4921667831311978E-3</v>
      </c>
      <c r="AE370" s="9">
        <f>AE124*Traffic!AE1648*12/10^7*$C370</f>
        <v>9.0882175729499991E-3</v>
      </c>
      <c r="AF370" s="9">
        <f>AF124*Traffic!AF1648*12/10^7*$C370</f>
        <v>7.8509760054839992E-2</v>
      </c>
      <c r="AG370" s="9">
        <f>AG124*Traffic!AG1648*12/10^7*$C370</f>
        <v>0.12712340276493322</v>
      </c>
      <c r="AH370" s="9">
        <f>AH124*Traffic!AH1648*12/10^7*$C370</f>
        <v>0.16805762250827216</v>
      </c>
      <c r="AI370" s="9">
        <f>AI124*Traffic!AI1648*12/10^7*$C370</f>
        <v>0</v>
      </c>
      <c r="AJ370" s="9"/>
    </row>
    <row r="371" spans="2:36" x14ac:dyDescent="0.3">
      <c r="B371" s="85">
        <f t="shared" si="10"/>
        <v>44651</v>
      </c>
      <c r="C371" s="3">
        <f>IF(B371&lt;Inputs!$E$13,0,1)</f>
        <v>1</v>
      </c>
      <c r="D371" s="1"/>
      <c r="E371" s="9">
        <f>E125*Traffic!E1649*365/10^7*$C371</f>
        <v>7.1839494699914769E-2</v>
      </c>
      <c r="F371" s="9">
        <f>F125*Traffic!F1649*365/10^7*$C371</f>
        <v>1.069228898648936E-2</v>
      </c>
      <c r="G371" s="9">
        <f>G125*Traffic!G1649*365/10^7*$C371</f>
        <v>6.6958068066794788E-2</v>
      </c>
      <c r="H371" s="9">
        <f>H125*Traffic!H1649*365/10^7*$C371</f>
        <v>0.15203739099239927</v>
      </c>
      <c r="I371" s="9">
        <f>I125*Traffic!I1649*365/10^7*$C371</f>
        <v>0.24358982678927188</v>
      </c>
      <c r="J371" s="9">
        <f>J125*Traffic!J1649*365/10^7*$C371</f>
        <v>0.96114101429216858</v>
      </c>
      <c r="K371" s="9">
        <f>K125*Traffic!K1649*365/10^7*$C371</f>
        <v>0.19624856908187985</v>
      </c>
      <c r="L371" s="9"/>
      <c r="M371" s="9">
        <f>M125*Traffic!M1649*12/10^7*$C371</f>
        <v>2.3957841758323207E-3</v>
      </c>
      <c r="N371" s="9">
        <f>N125*Traffic!N1649*12/10^7*$C371</f>
        <v>0</v>
      </c>
      <c r="O371" s="9">
        <f>O125*Traffic!O1649*12/10^7*$C371</f>
        <v>0</v>
      </c>
      <c r="P371" s="9">
        <f>P125*Traffic!P1649*12/10^7*$C371</f>
        <v>0</v>
      </c>
      <c r="Q371" s="9">
        <f>Q125*Traffic!Q1649*12/10^7*$C371</f>
        <v>0</v>
      </c>
      <c r="R371" s="9">
        <f>R125*Traffic!R1649*12/10^7*$C371</f>
        <v>0</v>
      </c>
      <c r="S371" s="9">
        <f>S125*Traffic!S1649*12/10^7*$C371</f>
        <v>0</v>
      </c>
      <c r="T371" s="9"/>
      <c r="U371" s="9">
        <f>U125*Traffic!U1649*365/10^7*$C371</f>
        <v>5.6496947799412583E-2</v>
      </c>
      <c r="V371" s="9">
        <f>V125*Traffic!V1649*365/10^7*$C371</f>
        <v>3.8511777977671014E-3</v>
      </c>
      <c r="W371" s="9">
        <f>W125*Traffic!W1649*365/10^7*$C371</f>
        <v>2.2868801955479755E-2</v>
      </c>
      <c r="X371" s="9">
        <f>X125*Traffic!X1649*365/10^7*$C371</f>
        <v>3.4515896064828751E-2</v>
      </c>
      <c r="Y371" s="9">
        <f>Y125*Traffic!Y1649*365/10^7*$C371</f>
        <v>2.9838963226501366E-2</v>
      </c>
      <c r="Z371" s="9">
        <f>Z125*Traffic!Z1649*365/10^7*$C371</f>
        <v>0.11844942411149426</v>
      </c>
      <c r="AA371" s="9">
        <f>AA125*Traffic!AA1649*365/10^7*$C371</f>
        <v>1.9273633674476674E-2</v>
      </c>
      <c r="AB371" s="9"/>
      <c r="AC371" s="9">
        <f>AC125*Traffic!AC1649*12/10^7*$C371</f>
        <v>2.2508455116937619E-2</v>
      </c>
      <c r="AD371" s="9">
        <f>AD125*Traffic!AD1649*12/10^7*$C371</f>
        <v>9.9740523223340897E-4</v>
      </c>
      <c r="AE371" s="9">
        <f>AE125*Traffic!AE1649*12/10^7*$C371</f>
        <v>6.2378535933499488E-3</v>
      </c>
      <c r="AF371" s="9">
        <f>AF125*Traffic!AF1649*12/10^7*$C371</f>
        <v>1.6094426073254099E-2</v>
      </c>
      <c r="AG371" s="9">
        <f>AG125*Traffic!AG1649*12/10^7*$C371</f>
        <v>2.7067342490025296E-2</v>
      </c>
      <c r="AH371" s="9">
        <f>AH125*Traffic!AH1649*12/10^7*$C371</f>
        <v>6.4820851387583561E-2</v>
      </c>
      <c r="AI371" s="9">
        <f>AI125*Traffic!AI1649*12/10^7*$C371</f>
        <v>0</v>
      </c>
      <c r="AJ371" s="9"/>
    </row>
    <row r="372" spans="2:36" x14ac:dyDescent="0.3">
      <c r="B372" s="85">
        <f t="shared" si="10"/>
        <v>45016</v>
      </c>
      <c r="C372" s="3">
        <f>IF(B372&lt;Inputs!$E$13,0,1)</f>
        <v>1</v>
      </c>
      <c r="D372" s="1"/>
      <c r="E372" s="9">
        <f>E126*Traffic!E1650*365/10^7*$C372</f>
        <v>8.0160902835988215E-2</v>
      </c>
      <c r="F372" s="9">
        <f>F126*Traffic!F1650*365/10^7*$C372</f>
        <v>1.1624894192533155E-2</v>
      </c>
      <c r="G372" s="9">
        <f>G126*Traffic!G1650*365/10^7*$C372</f>
        <v>7.2798299559287433E-2</v>
      </c>
      <c r="H372" s="9">
        <f>H126*Traffic!H1650*365/10^7*$C372</f>
        <v>0.16506329719363994</v>
      </c>
      <c r="I372" s="9">
        <f>I126*Traffic!I1650*365/10^7*$C372</f>
        <v>0.26445954978716357</v>
      </c>
      <c r="J372" s="9">
        <f>J126*Traffic!J1650*365/10^7*$C372</f>
        <v>1.0439738944329848</v>
      </c>
      <c r="K372" s="9">
        <f>K126*Traffic!K1650*365/10^7*$C372</f>
        <v>0.21316162758093649</v>
      </c>
      <c r="L372" s="9"/>
      <c r="M372" s="9">
        <f>M126*Traffic!M1650*12/10^7*$C372</f>
        <v>2.4676577011072901E-3</v>
      </c>
      <c r="N372" s="9">
        <f>N126*Traffic!N1650*12/10^7*$C372</f>
        <v>0</v>
      </c>
      <c r="O372" s="9">
        <f>O126*Traffic!O1650*12/10^7*$C372</f>
        <v>0</v>
      </c>
      <c r="P372" s="9">
        <f>P126*Traffic!P1650*12/10^7*$C372</f>
        <v>0</v>
      </c>
      <c r="Q372" s="9">
        <f>Q126*Traffic!Q1650*12/10^7*$C372</f>
        <v>0</v>
      </c>
      <c r="R372" s="9">
        <f>R126*Traffic!R1650*12/10^7*$C372</f>
        <v>0</v>
      </c>
      <c r="S372" s="9">
        <f>S126*Traffic!S1650*12/10^7*$C372</f>
        <v>0</v>
      </c>
      <c r="T372" s="9"/>
      <c r="U372" s="9">
        <f>U126*Traffic!U1650*365/10^7*$C372</f>
        <v>6.1424737135250235E-2</v>
      </c>
      <c r="V372" s="9">
        <f>V126*Traffic!V1650*365/10^7*$C372</f>
        <v>4.1136284328741959E-3</v>
      </c>
      <c r="W372" s="9">
        <f>W126*Traffic!W1650*365/10^7*$C372</f>
        <v>2.4427268459112451E-2</v>
      </c>
      <c r="X372" s="9">
        <f>X126*Traffic!X1650*365/10^7*$C372</f>
        <v>3.7490538743870365E-2</v>
      </c>
      <c r="Y372" s="9">
        <f>Y126*Traffic!Y1650*365/10^7*$C372</f>
        <v>3.2410539330021651E-2</v>
      </c>
      <c r="Z372" s="9">
        <f>Z126*Traffic!Z1650*365/10^7*$C372</f>
        <v>0.12944210847110979</v>
      </c>
      <c r="AA372" s="9">
        <f>AA126*Traffic!AA1650*365/10^7*$C372</f>
        <v>2.106232089719336E-2</v>
      </c>
      <c r="AB372" s="9"/>
      <c r="AC372" s="9">
        <f>AC126*Traffic!AC1650*12/10^7*$C372</f>
        <v>2.1691687908981405E-2</v>
      </c>
      <c r="AD372" s="9">
        <f>AD126*Traffic!AD1650*12/10^7*$C372</f>
        <v>9.6110297898749321E-4</v>
      </c>
      <c r="AE372" s="9">
        <f>AE126*Traffic!AE1650*12/10^7*$C372</f>
        <v>6.0108163435556253E-3</v>
      </c>
      <c r="AF372" s="9">
        <f>AF126*Traffic!AF1650*12/10^7*$C372</f>
        <v>1.6394162538441635E-2</v>
      </c>
      <c r="AG372" s="9">
        <f>AG126*Traffic!AG1650*12/10^7*$C372</f>
        <v>2.7571434373951681E-2</v>
      </c>
      <c r="AH372" s="9">
        <f>AH126*Traffic!AH1650*12/10^7*$C372</f>
        <v>6.3359448758933151E-2</v>
      </c>
      <c r="AI372" s="9">
        <f>AI126*Traffic!AI1650*12/10^7*$C372</f>
        <v>0</v>
      </c>
      <c r="AJ372" s="9"/>
    </row>
    <row r="373" spans="2:36" x14ac:dyDescent="0.3">
      <c r="B373" s="85">
        <f t="shared" si="10"/>
        <v>45382</v>
      </c>
      <c r="C373" s="3">
        <f>IF(B373&lt;Inputs!$E$13,0,1)</f>
        <v>1</v>
      </c>
      <c r="D373" s="1"/>
      <c r="E373" s="9">
        <f>E127*Traffic!E1651*365/10^7*$C373</f>
        <v>8.2565729921067865E-2</v>
      </c>
      <c r="F373" s="9">
        <f>F127*Traffic!F1651*365/10^7*$C373</f>
        <v>1.1973641018309156E-2</v>
      </c>
      <c r="G373" s="9">
        <f>G127*Traffic!G1651*365/10^7*$C373</f>
        <v>7.4982248546066041E-2</v>
      </c>
      <c r="H373" s="9">
        <f>H127*Traffic!H1651*365/10^7*$C373</f>
        <v>0.17437456011225552</v>
      </c>
      <c r="I373" s="9">
        <f>I127*Traffic!I1651*365/10^7*$C373</f>
        <v>0.27937778080079839</v>
      </c>
      <c r="J373" s="9">
        <f>J127*Traffic!J1651*365/10^7*$C373</f>
        <v>1.0938326476671114</v>
      </c>
      <c r="K373" s="9">
        <f>K127*Traffic!K1651*365/10^7*$C373</f>
        <v>0.22334193289816393</v>
      </c>
      <c r="L373" s="9"/>
      <c r="M373" s="9">
        <f>M127*Traffic!M1651*12/10^7*$C373</f>
        <v>2.7958561753545596E-3</v>
      </c>
      <c r="N373" s="9">
        <f>N127*Traffic!N1651*12/10^7*$C373</f>
        <v>0</v>
      </c>
      <c r="O373" s="9">
        <f>O127*Traffic!O1651*12/10^7*$C373</f>
        <v>0</v>
      </c>
      <c r="P373" s="9">
        <f>P127*Traffic!P1651*12/10^7*$C373</f>
        <v>0</v>
      </c>
      <c r="Q373" s="9">
        <f>Q127*Traffic!Q1651*12/10^7*$C373</f>
        <v>0</v>
      </c>
      <c r="R373" s="9">
        <f>R127*Traffic!R1651*12/10^7*$C373</f>
        <v>0</v>
      </c>
      <c r="S373" s="9">
        <f>S127*Traffic!S1651*12/10^7*$C373</f>
        <v>0</v>
      </c>
      <c r="T373" s="9"/>
      <c r="U373" s="9">
        <f>U127*Traffic!U1651*365/10^7*$C373</f>
        <v>6.3267479249307729E-2</v>
      </c>
      <c r="V373" s="9">
        <f>V127*Traffic!V1651*365/10^7*$C373</f>
        <v>4.3883600460697175E-3</v>
      </c>
      <c r="W373" s="9">
        <f>W127*Traffic!W1651*365/10^7*$C373</f>
        <v>2.6058661031203179E-2</v>
      </c>
      <c r="X373" s="9">
        <f>X127*Traffic!X1651*365/10^7*$C373</f>
        <v>3.9281035163189683E-2</v>
      </c>
      <c r="Y373" s="9">
        <f>Y127*Traffic!Y1651*365/10^7*$C373</f>
        <v>3.3958421984231317E-2</v>
      </c>
      <c r="Z373" s="9">
        <f>Z127*Traffic!Z1651*365/10^7*$C373</f>
        <v>0.13485784726231484</v>
      </c>
      <c r="AA373" s="9">
        <f>AA127*Traffic!AA1651*365/10^7*$C373</f>
        <v>2.194354903588052E-2</v>
      </c>
      <c r="AB373" s="9"/>
      <c r="AC373" s="9">
        <f>AC127*Traffic!AC1651*12/10^7*$C373</f>
        <v>2.2756187408218456E-2</v>
      </c>
      <c r="AD373" s="9">
        <f>AD127*Traffic!AD1651*12/10^7*$C373</f>
        <v>1.0091751085548697E-3</v>
      </c>
      <c r="AE373" s="9">
        <f>AE127*Traffic!AE1651*12/10^7*$C373</f>
        <v>6.3114633589020216E-3</v>
      </c>
      <c r="AF373" s="9">
        <f>AF127*Traffic!AF1651*12/10^7*$C373</f>
        <v>1.7205138379475547E-2</v>
      </c>
      <c r="AG373" s="9">
        <f>AG127*Traffic!AG1651*12/10^7*$C373</f>
        <v>2.8935320277089258E-2</v>
      </c>
      <c r="AH373" s="9">
        <f>AH127*Traffic!AH1651*12/10^7*$C373</f>
        <v>6.6467357904414701E-2</v>
      </c>
      <c r="AI373" s="9">
        <f>AI127*Traffic!AI1651*12/10^7*$C373</f>
        <v>0</v>
      </c>
      <c r="AJ373" s="9"/>
    </row>
    <row r="374" spans="2:36" x14ac:dyDescent="0.3">
      <c r="B374" s="85">
        <f t="shared" si="10"/>
        <v>45747</v>
      </c>
      <c r="C374" s="3">
        <f>IF(B374&lt;Inputs!$E$13,0,1)</f>
        <v>1</v>
      </c>
      <c r="D374" s="1"/>
      <c r="E374" s="9">
        <f>E128*Traffic!E1652*365/10^7*$C374</f>
        <v>8.5042701818699912E-2</v>
      </c>
      <c r="F374" s="9">
        <f>F128*Traffic!F1652*365/10^7*$C374</f>
        <v>1.2981947630377294E-2</v>
      </c>
      <c r="G374" s="9">
        <f>G128*Traffic!G1652*365/10^7*$C374</f>
        <v>8.1296543160471593E-2</v>
      </c>
      <c r="H374" s="9">
        <f>H128*Traffic!H1652*365/10^7*$C374</f>
        <v>0.1796057969156232</v>
      </c>
      <c r="I374" s="9">
        <f>I128*Traffic!I1652*365/10^7*$C374</f>
        <v>0.28775911422482237</v>
      </c>
      <c r="J374" s="9">
        <f>J128*Traffic!J1652*365/10^7*$C374</f>
        <v>1.1457433495902969</v>
      </c>
      <c r="K374" s="9">
        <f>K128*Traffic!K1652*365/10^7*$C374</f>
        <v>0.23394121106960228</v>
      </c>
      <c r="L374" s="9"/>
      <c r="M374" s="9">
        <f>M128*Traffic!M1652*12/10^7*$C374</f>
        <v>2.8797318606151963E-3</v>
      </c>
      <c r="N374" s="9">
        <f>N128*Traffic!N1652*12/10^7*$C374</f>
        <v>0</v>
      </c>
      <c r="O374" s="9">
        <f>O128*Traffic!O1652*12/10^7*$C374</f>
        <v>0</v>
      </c>
      <c r="P374" s="9">
        <f>P128*Traffic!P1652*12/10^7*$C374</f>
        <v>0</v>
      </c>
      <c r="Q374" s="9">
        <f>Q128*Traffic!Q1652*12/10^7*$C374</f>
        <v>0</v>
      </c>
      <c r="R374" s="9">
        <f>R128*Traffic!R1652*12/10^7*$C374</f>
        <v>0</v>
      </c>
      <c r="S374" s="9">
        <f>S128*Traffic!S1652*12/10^7*$C374</f>
        <v>0</v>
      </c>
      <c r="T374" s="9"/>
      <c r="U374" s="9">
        <f>U128*Traffic!U1652*365/10^7*$C374</f>
        <v>6.8595266975565228E-2</v>
      </c>
      <c r="V374" s="9">
        <f>V128*Traffic!V1652*365/10^7*$C374</f>
        <v>4.5200108474518132E-3</v>
      </c>
      <c r="W374" s="9">
        <f>W128*Traffic!W1652*365/10^7*$C374</f>
        <v>2.6840420862139273E-2</v>
      </c>
      <c r="X374" s="9">
        <f>X128*Traffic!X1652*365/10^7*$C374</f>
        <v>4.1145219882798685E-2</v>
      </c>
      <c r="Y374" s="9">
        <f>Y128*Traffic!Y1652*365/10^7*$C374</f>
        <v>3.5570008112296526E-2</v>
      </c>
      <c r="Z374" s="9">
        <f>Z128*Traffic!Z1652*365/10^7*$C374</f>
        <v>0.14206048228655213</v>
      </c>
      <c r="AA374" s="9">
        <f>AA128*Traffic!AA1652*365/10^7*$C374</f>
        <v>2.3115534041205973E-2</v>
      </c>
      <c r="AB374" s="9"/>
      <c r="AC374" s="9">
        <f>AC128*Traffic!AC1652*12/10^7*$C374</f>
        <v>2.3865034358291654E-2</v>
      </c>
      <c r="AD374" s="9">
        <f>AD128*Traffic!AD1652*12/10^7*$C374</f>
        <v>1.0592665732152022E-3</v>
      </c>
      <c r="AE374" s="9">
        <f>AE128*Traffic!AE1652*12/10^7*$C374</f>
        <v>6.6247394604600019E-3</v>
      </c>
      <c r="AF374" s="9">
        <f>AF128*Traffic!AF1652*12/10^7*$C374</f>
        <v>1.8050018024686885E-2</v>
      </c>
      <c r="AG374" s="9">
        <f>AG128*Traffic!AG1652*12/10^7*$C374</f>
        <v>3.0356225043478534E-2</v>
      </c>
      <c r="AH374" s="9">
        <f>AH128*Traffic!AH1652*12/10^7*$C374</f>
        <v>6.9743572452654432E-2</v>
      </c>
      <c r="AI374" s="9">
        <f>AI128*Traffic!AI1652*12/10^7*$C374</f>
        <v>0</v>
      </c>
      <c r="AJ374" s="9"/>
    </row>
    <row r="375" spans="2:36" x14ac:dyDescent="0.3">
      <c r="B375" s="85">
        <f t="shared" si="10"/>
        <v>46112</v>
      </c>
      <c r="C375" s="3">
        <f>IF(B375&lt;Inputs!$E$13,0,1)</f>
        <v>1</v>
      </c>
      <c r="D375" s="1"/>
      <c r="E375" s="9">
        <f>E129*Traffic!E1653*365/10^7*$C375</f>
        <v>8.7593982873260923E-2</v>
      </c>
      <c r="F375" s="9">
        <f>F129*Traffic!F1653*365/10^7*$C375</f>
        <v>1.3371406059288618E-2</v>
      </c>
      <c r="G375" s="9">
        <f>G129*Traffic!G1653*365/10^7*$C375</f>
        <v>8.3735439455285748E-2</v>
      </c>
      <c r="H375" s="9">
        <f>H129*Traffic!H1653*365/10^7*$C375</f>
        <v>0.1896188200936692</v>
      </c>
      <c r="I375" s="9">
        <f>I129*Traffic!I1653*365/10^7*$C375</f>
        <v>0.3038016848428563</v>
      </c>
      <c r="J375" s="9">
        <f>J129*Traffic!J1653*365/10^7*$C375</f>
        <v>1.1997842442459721</v>
      </c>
      <c r="K375" s="9">
        <f>K129*Traffic!K1653*365/10^7*$C375</f>
        <v>0.2449754381917186</v>
      </c>
      <c r="L375" s="9"/>
      <c r="M375" s="9">
        <f>M129*Traffic!M1653*12/10^7*$C375</f>
        <v>3.2357714361094382E-3</v>
      </c>
      <c r="N375" s="9">
        <f>N129*Traffic!N1653*12/10^7*$C375</f>
        <v>0</v>
      </c>
      <c r="O375" s="9">
        <f>O129*Traffic!O1653*12/10^7*$C375</f>
        <v>0</v>
      </c>
      <c r="P375" s="9">
        <f>P129*Traffic!P1653*12/10^7*$C375</f>
        <v>0</v>
      </c>
      <c r="Q375" s="9">
        <f>Q129*Traffic!Q1653*12/10^7*$C375</f>
        <v>0</v>
      </c>
      <c r="R375" s="9">
        <f>R129*Traffic!R1653*12/10^7*$C375</f>
        <v>0</v>
      </c>
      <c r="S375" s="9">
        <f>S129*Traffic!S1653*12/10^7*$C375</f>
        <v>0</v>
      </c>
      <c r="T375" s="9"/>
      <c r="U375" s="9">
        <f>U129*Traffic!U1653*365/10^7*$C375</f>
        <v>7.06531249848322E-2</v>
      </c>
      <c r="V375" s="9">
        <f>V129*Traffic!V1653*365/10^7*$C375</f>
        <v>4.8161494891814146E-3</v>
      </c>
      <c r="W375" s="9">
        <f>W129*Traffic!W1653*365/10^7*$C375</f>
        <v>2.8598931194486331E-2</v>
      </c>
      <c r="X375" s="9">
        <f>X129*Traffic!X1653*365/10^7*$C375</f>
        <v>4.3792229028592075E-2</v>
      </c>
      <c r="Y375" s="9">
        <f>Y129*Traffic!Y1653*365/10^7*$C375</f>
        <v>3.7858345300854274E-2</v>
      </c>
      <c r="Z375" s="9">
        <f>Z129*Traffic!Z1653*365/10^7*$C375</f>
        <v>0.14794810005242812</v>
      </c>
      <c r="AA375" s="9">
        <f>AA129*Traffic!AA1653*365/10^7*$C375</f>
        <v>2.40735445075804E-2</v>
      </c>
      <c r="AB375" s="9"/>
      <c r="AC375" s="9">
        <f>AC129*Traffic!AC1653*12/10^7*$C375</f>
        <v>2.5019931556701836E-2</v>
      </c>
      <c r="AD375" s="9">
        <f>AD129*Traffic!AD1653*12/10^7*$C375</f>
        <v>1.1114552681574536E-3</v>
      </c>
      <c r="AE375" s="9">
        <f>AE129*Traffic!AE1653*12/10^7*$C375</f>
        <v>6.9511318110884457E-3</v>
      </c>
      <c r="AF375" s="9">
        <f>AF129*Traffic!AF1653*12/10^7*$C375</f>
        <v>1.8930105824069395E-2</v>
      </c>
      <c r="AG375" s="9">
        <f>AG129*Traffic!AG1653*12/10^7*$C375</f>
        <v>3.1836342307601788E-2</v>
      </c>
      <c r="AH375" s="9">
        <f>AH129*Traffic!AH1653*12/10^7*$C375</f>
        <v>7.3196559240324283E-2</v>
      </c>
      <c r="AI375" s="9">
        <f>AI129*Traffic!AI1653*12/10^7*$C375</f>
        <v>0</v>
      </c>
      <c r="AJ375" s="9"/>
    </row>
    <row r="376" spans="2:36" x14ac:dyDescent="0.3">
      <c r="B376" s="85">
        <f t="shared" si="10"/>
        <v>46477</v>
      </c>
      <c r="C376" s="3">
        <f>IF(B376&lt;Inputs!$E$13,0,1)</f>
        <v>1</v>
      </c>
      <c r="D376" s="1"/>
      <c r="E376" s="9">
        <f>E130*Traffic!E1654*365/10^7*$C376</f>
        <v>9.7161941002494021E-2</v>
      </c>
      <c r="F376" s="9">
        <f>F130*Traffic!F1654*365/10^7*$C376</f>
        <v>1.3772548241067273E-2</v>
      </c>
      <c r="G376" s="9">
        <f>G130*Traffic!G1654*365/10^7*$C376</f>
        <v>8.6247502638944304E-2</v>
      </c>
      <c r="H376" s="9">
        <f>H130*Traffic!H1654*365/10^7*$C376</f>
        <v>0.20007097944517394</v>
      </c>
      <c r="I376" s="9">
        <f>I130*Traffic!I1654*365/10^7*$C376</f>
        <v>0.32054782649516977</v>
      </c>
      <c r="J376" s="9">
        <f>J130*Traffic!J1654*365/10^7*$C376</f>
        <v>1.2560364235663573</v>
      </c>
      <c r="K376" s="9">
        <f>K130*Traffic!K1654*365/10^7*$C376</f>
        <v>0.25646117185119932</v>
      </c>
      <c r="L376" s="9"/>
      <c r="M376" s="9">
        <f>M130*Traffic!M1654*12/10^7*$C376</f>
        <v>3.6105816274587823E-3</v>
      </c>
      <c r="N376" s="9">
        <f>N130*Traffic!N1654*12/10^7*$C376</f>
        <v>0</v>
      </c>
      <c r="O376" s="9">
        <f>O130*Traffic!O1654*12/10^7*$C376</f>
        <v>0</v>
      </c>
      <c r="P376" s="9">
        <f>P130*Traffic!P1654*12/10^7*$C376</f>
        <v>0</v>
      </c>
      <c r="Q376" s="9">
        <f>Q130*Traffic!Q1654*12/10^7*$C376</f>
        <v>0</v>
      </c>
      <c r="R376" s="9">
        <f>R130*Traffic!R1654*12/10^7*$C376</f>
        <v>0</v>
      </c>
      <c r="S376" s="9">
        <f>S130*Traffic!S1654*12/10^7*$C376</f>
        <v>0</v>
      </c>
      <c r="T376" s="9"/>
      <c r="U376" s="9">
        <f>U130*Traffic!U1654*365/10^7*$C376</f>
        <v>7.2772718734377198E-2</v>
      </c>
      <c r="V376" s="9">
        <f>V130*Traffic!V1654*365/10^7*$C376</f>
        <v>4.9606339738568544E-3</v>
      </c>
      <c r="W376" s="9">
        <f>W130*Traffic!W1654*365/10^7*$C376</f>
        <v>2.9456899130320915E-2</v>
      </c>
      <c r="X376" s="9">
        <f>X130*Traffic!X1654*365/10^7*$C376</f>
        <v>4.5833511962344198E-2</v>
      </c>
      <c r="Y376" s="9">
        <f>Y130*Traffic!Y1654*365/10^7*$C376</f>
        <v>3.9623032686652161E-2</v>
      </c>
      <c r="Z376" s="9">
        <f>Z130*Traffic!Z1654*365/10^7*$C376</f>
        <v>0.15573569784639657</v>
      </c>
      <c r="AA376" s="9">
        <f>AA130*Traffic!AA1654*365/10^7*$C376</f>
        <v>2.5340712399792596E-2</v>
      </c>
      <c r="AB376" s="9"/>
      <c r="AC376" s="9">
        <f>AC130*Traffic!AC1654*12/10^7*$C376</f>
        <v>2.6222644056094171E-2</v>
      </c>
      <c r="AD376" s="9">
        <f>AD130*Traffic!AD1654*12/10^7*$C376</f>
        <v>1.1658219448803487E-3</v>
      </c>
      <c r="AE376" s="9">
        <f>AE130*Traffic!AE1654*12/10^7*$C376</f>
        <v>7.2911454372401856E-3</v>
      </c>
      <c r="AF376" s="9">
        <f>AF130*Traffic!AF1654*12/10^7*$C376</f>
        <v>1.9862605915029037E-2</v>
      </c>
      <c r="AG376" s="9">
        <f>AG130*Traffic!AG1654*12/10^7*$C376</f>
        <v>3.3404605706315267E-2</v>
      </c>
      <c r="AH376" s="9">
        <f>AH130*Traffic!AH1654*12/10^7*$C376</f>
        <v>7.6793956020046975E-2</v>
      </c>
      <c r="AI376" s="9">
        <f>AI130*Traffic!AI1654*12/10^7*$C376</f>
        <v>0</v>
      </c>
      <c r="AJ376" s="9"/>
    </row>
    <row r="377" spans="2:36" x14ac:dyDescent="0.3">
      <c r="B377" s="85">
        <f t="shared" si="10"/>
        <v>46843</v>
      </c>
      <c r="C377" s="3">
        <f>IF(B377&lt;Inputs!$E$13,0,1)</f>
        <v>1</v>
      </c>
      <c r="D377" s="1"/>
      <c r="E377" s="9">
        <f>E131*Traffic!E1655*365/10^7*$C377</f>
        <v>0.10007679923256885</v>
      </c>
      <c r="F377" s="9">
        <f>F131*Traffic!F1655*365/10^7*$C377</f>
        <v>1.4895010922714242E-2</v>
      </c>
      <c r="G377" s="9">
        <f>G131*Traffic!G1655*365/10^7*$C377</f>
        <v>9.3276674104018298E-2</v>
      </c>
      <c r="H377" s="9">
        <f>H131*Traffic!H1655*365/10^7*$C377</f>
        <v>0.21097961141968463</v>
      </c>
      <c r="I377" s="9">
        <f>I131*Traffic!I1655*365/10^7*$C377</f>
        <v>0.33802531513026357</v>
      </c>
      <c r="J377" s="9">
        <f>J131*Traffic!J1655*365/10^7*$C377</f>
        <v>1.3145839278261437</v>
      </c>
      <c r="K377" s="9">
        <f>K131*Traffic!K1655*365/10^7*$C377</f>
        <v>0.26841557163587604</v>
      </c>
      <c r="L377" s="9"/>
      <c r="M377" s="9">
        <f>M131*Traffic!M1655*12/10^7*$C377</f>
        <v>3.7188990762825466E-3</v>
      </c>
      <c r="N377" s="9">
        <f>N131*Traffic!N1655*12/10^7*$C377</f>
        <v>0</v>
      </c>
      <c r="O377" s="9">
        <f>O131*Traffic!O1655*12/10^7*$C377</f>
        <v>0</v>
      </c>
      <c r="P377" s="9">
        <f>P131*Traffic!P1655*12/10^7*$C377</f>
        <v>0</v>
      </c>
      <c r="Q377" s="9">
        <f>Q131*Traffic!Q1655*12/10^7*$C377</f>
        <v>0</v>
      </c>
      <c r="R377" s="9">
        <f>R131*Traffic!R1655*12/10^7*$C377</f>
        <v>0</v>
      </c>
      <c r="S377" s="9">
        <f>S131*Traffic!S1655*12/10^7*$C377</f>
        <v>0</v>
      </c>
      <c r="T377" s="9"/>
      <c r="U377" s="9">
        <f>U131*Traffic!U1655*365/10^7*$C377</f>
        <v>7.8703695311228908E-2</v>
      </c>
      <c r="V377" s="9">
        <f>V131*Traffic!V1655*365/10^7*$C377</f>
        <v>5.2797680928416474E-3</v>
      </c>
      <c r="W377" s="9">
        <f>W131*Traffic!W1655*365/10^7*$C377</f>
        <v>3.1351959641038228E-2</v>
      </c>
      <c r="X377" s="9">
        <f>X131*Traffic!X1655*365/10^7*$C377</f>
        <v>4.7957858865995698E-2</v>
      </c>
      <c r="Y377" s="9">
        <f>Y131*Traffic!Y1655*365/10^7*$C377</f>
        <v>4.1459528804827145E-2</v>
      </c>
      <c r="Z377" s="9">
        <f>Z131*Traffic!Z1655*365/10^7*$C377</f>
        <v>0.16385739821795595</v>
      </c>
      <c r="AA377" s="9">
        <f>AA131*Traffic!AA1655*365/10^7*$C377</f>
        <v>2.6662244175480701E-2</v>
      </c>
      <c r="AB377" s="9"/>
      <c r="AC377" s="9">
        <f>AC131*Traffic!AC1655*12/10^7*$C377</f>
        <v>2.7541526794087869E-2</v>
      </c>
      <c r="AD377" s="9">
        <f>AD131*Traffic!AD1655*12/10^7*$C377</f>
        <v>1.2224503124652749E-3</v>
      </c>
      <c r="AE377" s="9">
        <f>AE131*Traffic!AE1655*12/10^7*$C377</f>
        <v>7.6453038623310477E-3</v>
      </c>
      <c r="AF377" s="9">
        <f>AF131*Traffic!AF1655*12/10^7*$C377</f>
        <v>2.085034651723611E-2</v>
      </c>
      <c r="AG377" s="9">
        <f>AG131*Traffic!AG1655*12/10^7*$C377</f>
        <v>3.5065771693195164E-2</v>
      </c>
      <c r="AH377" s="9">
        <f>AH131*Traffic!AH1655*12/10^7*$C377</f>
        <v>8.0583776909195159E-2</v>
      </c>
      <c r="AI377" s="9">
        <f>AI131*Traffic!AI1655*12/10^7*$C377</f>
        <v>0</v>
      </c>
      <c r="AJ377" s="9"/>
    </row>
    <row r="378" spans="2:36" x14ac:dyDescent="0.3">
      <c r="B378" s="85">
        <f t="shared" si="10"/>
        <v>47208</v>
      </c>
      <c r="C378" s="3">
        <f>IF(B378&lt;Inputs!$E$13,0,1)</f>
        <v>1</v>
      </c>
      <c r="D378" s="1"/>
      <c r="E378" s="9">
        <f>E132*Traffic!E1656*365/10^7*$C378</f>
        <v>0.1030791032095459</v>
      </c>
      <c r="F378" s="9">
        <f>F132*Traffic!F1656*365/10^7*$C378</f>
        <v>1.5341861250395663E-2</v>
      </c>
      <c r="G378" s="9">
        <f>G132*Traffic!G1656*365/10^7*$C378</f>
        <v>9.6074974327138823E-2</v>
      </c>
      <c r="H378" s="9">
        <f>H132*Traffic!H1656*365/10^7*$C378</f>
        <v>0.21730899976227516</v>
      </c>
      <c r="I378" s="9">
        <f>I132*Traffic!I1656*365/10^7*$C378</f>
        <v>0.34816607458417154</v>
      </c>
      <c r="J378" s="9">
        <f>J132*Traffic!J1656*365/10^7*$C378</f>
        <v>1.3755138495603076</v>
      </c>
      <c r="K378" s="9">
        <f>K132*Traffic!K1656*365/10^7*$C378</f>
        <v>0.28085642035296743</v>
      </c>
      <c r="L378" s="9"/>
      <c r="M378" s="9">
        <f>M132*Traffic!M1656*12/10^7*$C378</f>
        <v>4.1251172830764835E-3</v>
      </c>
      <c r="N378" s="9">
        <f>N132*Traffic!N1656*12/10^7*$C378</f>
        <v>0</v>
      </c>
      <c r="O378" s="9">
        <f>O132*Traffic!O1656*12/10^7*$C378</f>
        <v>0</v>
      </c>
      <c r="P378" s="9">
        <f>P132*Traffic!P1656*12/10^7*$C378</f>
        <v>0</v>
      </c>
      <c r="Q378" s="9">
        <f>Q132*Traffic!Q1656*12/10^7*$C378</f>
        <v>0</v>
      </c>
      <c r="R378" s="9">
        <f>R132*Traffic!R1656*12/10^7*$C378</f>
        <v>0</v>
      </c>
      <c r="S378" s="9">
        <f>S132*Traffic!S1656*12/10^7*$C378</f>
        <v>0</v>
      </c>
      <c r="T378" s="9"/>
      <c r="U378" s="9">
        <f>U132*Traffic!U1656*365/10^7*$C378</f>
        <v>8.1064806170565759E-2</v>
      </c>
      <c r="V378" s="9">
        <f>V132*Traffic!V1656*365/10^7*$C378</f>
        <v>5.6135856883890618E-3</v>
      </c>
      <c r="W378" s="9">
        <f>W132*Traffic!W1656*365/10^7*$C378</f>
        <v>3.3334212573181289E-2</v>
      </c>
      <c r="X378" s="9">
        <f>X132*Traffic!X1656*365/10^7*$C378</f>
        <v>5.0168416423100194E-2</v>
      </c>
      <c r="Y378" s="9">
        <f>Y132*Traffic!Y1656*365/10^7*$C378</f>
        <v>4.3370553960674643E-2</v>
      </c>
      <c r="Z378" s="9">
        <f>Z132*Traffic!Z1656*365/10^7*$C378</f>
        <v>0.1723262384837472</v>
      </c>
      <c r="AA378" s="9">
        <f>AA132*Traffic!AA1656*365/10^7*$C378</f>
        <v>2.8040261216550292E-2</v>
      </c>
      <c r="AB378" s="9"/>
      <c r="AC378" s="9">
        <f>AC132*Traffic!AC1656*12/10^7*$C378</f>
        <v>2.8915942116710707E-2</v>
      </c>
      <c r="AD378" s="9">
        <f>AD132*Traffic!AD1656*12/10^7*$C378</f>
        <v>1.2834547169472364E-3</v>
      </c>
      <c r="AE378" s="9">
        <f>AE132*Traffic!AE1656*12/10^7*$C378</f>
        <v>8.0268303787459274E-3</v>
      </c>
      <c r="AF378" s="9">
        <f>AF132*Traffic!AF1656*12/10^7*$C378</f>
        <v>2.1862657781189624E-2</v>
      </c>
      <c r="AG378" s="9">
        <f>AG132*Traffic!AG1656*12/10^7*$C378</f>
        <v>3.6768260217062115E-2</v>
      </c>
      <c r="AH378" s="9">
        <f>AH132*Traffic!AH1656*12/10^7*$C378</f>
        <v>8.4531872491274224E-2</v>
      </c>
      <c r="AI378" s="9">
        <f>AI132*Traffic!AI1656*12/10^7*$C378</f>
        <v>0</v>
      </c>
      <c r="AJ378" s="9"/>
    </row>
    <row r="379" spans="2:36" x14ac:dyDescent="0.3">
      <c r="B379" s="85">
        <f t="shared" si="10"/>
        <v>47573</v>
      </c>
      <c r="C379" s="3">
        <f>IF(B379&lt;Inputs!$E$13,0,1)</f>
        <v>1</v>
      </c>
      <c r="D379" s="1"/>
      <c r="E379" s="9">
        <f>E133*Traffic!E1657*365/10^7*$C379</f>
        <v>0.10617147630583228</v>
      </c>
      <c r="F379" s="9">
        <f>F133*Traffic!F1657*365/10^7*$C379</f>
        <v>1.5802117087907543E-2</v>
      </c>
      <c r="G379" s="9">
        <f>G133*Traffic!G1657*365/10^7*$C379</f>
        <v>9.8957223556953022E-2</v>
      </c>
      <c r="H379" s="9">
        <f>H133*Traffic!H1657*365/10^7*$C379</f>
        <v>0.22903357835410026</v>
      </c>
      <c r="I379" s="9">
        <f>I133*Traffic!I1657*365/10^7*$C379</f>
        <v>0.36695084884080575</v>
      </c>
      <c r="J379" s="9">
        <f>J133*Traffic!J1657*365/10^7*$C379</f>
        <v>1.4610536170798394</v>
      </c>
      <c r="K379" s="9">
        <f>K133*Traffic!K1657*365/10^7*$C379</f>
        <v>0.2983221789936677</v>
      </c>
      <c r="L379" s="9"/>
      <c r="M379" s="9">
        <f>M133*Traffic!M1657*12/10^7*$C379</f>
        <v>4.2488708015687793E-3</v>
      </c>
      <c r="N379" s="9">
        <f>N133*Traffic!N1657*12/10^7*$C379</f>
        <v>0</v>
      </c>
      <c r="O379" s="9">
        <f>O133*Traffic!O1657*12/10^7*$C379</f>
        <v>0</v>
      </c>
      <c r="P379" s="9">
        <f>P133*Traffic!P1657*12/10^7*$C379</f>
        <v>0</v>
      </c>
      <c r="Q379" s="9">
        <f>Q133*Traffic!Q1657*12/10^7*$C379</f>
        <v>0</v>
      </c>
      <c r="R379" s="9">
        <f>R133*Traffic!R1657*12/10^7*$C379</f>
        <v>0</v>
      </c>
      <c r="S379" s="9">
        <f>S133*Traffic!S1657*12/10^7*$C379</f>
        <v>0</v>
      </c>
      <c r="T379" s="9"/>
      <c r="U379" s="9">
        <f>U133*Traffic!U1657*365/10^7*$C379</f>
        <v>8.3496750355682714E-2</v>
      </c>
      <c r="V379" s="9">
        <f>V133*Traffic!V1657*365/10^7*$C379</f>
        <v>5.7819932590407316E-3</v>
      </c>
      <c r="W379" s="9">
        <f>W133*Traffic!W1657*365/10^7*$C379</f>
        <v>3.4334238950376739E-2</v>
      </c>
      <c r="X379" s="9">
        <f>X133*Traffic!X1657*365/10^7*$C379</f>
        <v>5.2468445360651567E-2</v>
      </c>
      <c r="Y379" s="9">
        <f>Y133*Traffic!Y1657*365/10^7*$C379</f>
        <v>4.5358927049948664E-2</v>
      </c>
      <c r="Z379" s="9">
        <f>Z133*Traffic!Z1657*365/10^7*$C379</f>
        <v>0.17932588157267471</v>
      </c>
      <c r="AA379" s="9">
        <f>AA133*Traffic!AA1657*365/10^7*$C379</f>
        <v>2.9179216156686436E-2</v>
      </c>
      <c r="AB379" s="9"/>
      <c r="AC379" s="9">
        <f>AC133*Traffic!AC1657*12/10^7*$C379</f>
        <v>3.0348034984576243E-2</v>
      </c>
      <c r="AD379" s="9">
        <f>AD133*Traffic!AD1657*12/10^7*$C379</f>
        <v>1.3449307785867947E-3</v>
      </c>
      <c r="AE379" s="9">
        <f>AE133*Traffic!AE1657*12/10^7*$C379</f>
        <v>8.4113066774561575E-3</v>
      </c>
      <c r="AF379" s="9">
        <f>AF133*Traffic!AF1657*12/10^7*$C379</f>
        <v>2.2951586312983493E-2</v>
      </c>
      <c r="AG379" s="9">
        <f>AG133*Traffic!AG1657*12/10^7*$C379</f>
        <v>3.8599602408642707E-2</v>
      </c>
      <c r="AH379" s="9">
        <f>AH133*Traffic!AH1657*12/10^7*$C379</f>
        <v>8.8689371258861102E-2</v>
      </c>
      <c r="AI379" s="9">
        <f>AI133*Traffic!AI1657*12/10^7*$C379</f>
        <v>0</v>
      </c>
      <c r="AJ379" s="9"/>
    </row>
    <row r="380" spans="2:36" x14ac:dyDescent="0.3">
      <c r="B380" s="85">
        <f t="shared" si="10"/>
        <v>47938</v>
      </c>
      <c r="C380" s="3">
        <f>IF(B380&lt;Inputs!$E$13,0,1)</f>
        <v>1</v>
      </c>
      <c r="D380" s="1"/>
      <c r="E380" s="9">
        <f>E134*Traffic!E1658*365/10^7*$C380</f>
        <v>0.1171678077803649</v>
      </c>
      <c r="F380" s="9">
        <f>F134*Traffic!F1658*365/10^7*$C380</f>
        <v>1.7051236819618343E-2</v>
      </c>
      <c r="G380" s="9">
        <f>G134*Traffic!G1658*365/10^7*$C380</f>
        <v>0.1067795564666931</v>
      </c>
      <c r="H380" s="9">
        <f>H134*Traffic!H1658*365/10^7*$C380</f>
        <v>0.24126605356164882</v>
      </c>
      <c r="I380" s="9">
        <f>I134*Traffic!I1658*365/10^7*$C380</f>
        <v>0.3865493600857125</v>
      </c>
      <c r="J380" s="9">
        <f>J134*Traffic!J1658*365/10^7*$C380</f>
        <v>1.5276865168890867</v>
      </c>
      <c r="K380" s="9">
        <f>K134*Traffic!K1658*365/10^7*$C380</f>
        <v>0.31192747836898504</v>
      </c>
      <c r="L380" s="9"/>
      <c r="M380" s="9">
        <f>M134*Traffic!M1658*12/10^7*$C380</f>
        <v>4.6889324203026892E-3</v>
      </c>
      <c r="N380" s="9">
        <f>N134*Traffic!N1658*12/10^7*$C380</f>
        <v>0</v>
      </c>
      <c r="O380" s="9">
        <f>O134*Traffic!O1658*12/10^7*$C380</f>
        <v>0</v>
      </c>
      <c r="P380" s="9">
        <f>P134*Traffic!P1658*12/10^7*$C380</f>
        <v>0</v>
      </c>
      <c r="Q380" s="9">
        <f>Q134*Traffic!Q1658*12/10^7*$C380</f>
        <v>0</v>
      </c>
      <c r="R380" s="9">
        <f>R134*Traffic!R1658*12/10^7*$C380</f>
        <v>0</v>
      </c>
      <c r="S380" s="9">
        <f>S134*Traffic!S1658*12/10^7*$C380</f>
        <v>0</v>
      </c>
      <c r="T380" s="9"/>
      <c r="U380" s="9">
        <f>U134*Traffic!U1658*365/10^7*$C380</f>
        <v>9.0096969669512916E-2</v>
      </c>
      <c r="V380" s="9">
        <f>V134*Traffic!V1658*365/10^7*$C380</f>
        <v>6.1415609648373228E-3</v>
      </c>
      <c r="W380" s="9">
        <f>W134*Traffic!W1658*365/10^7*$C380</f>
        <v>3.6469399435103286E-2</v>
      </c>
      <c r="X380" s="9">
        <f>X134*Traffic!X1658*365/10^7*$C380</f>
        <v>5.4861324459675224E-2</v>
      </c>
      <c r="Y380" s="9">
        <f>Y134*Traffic!Y1658*365/10^7*$C380</f>
        <v>4.7427569026014485E-2</v>
      </c>
      <c r="Z380" s="9">
        <f>Z134*Traffic!Z1658*365/10^7*$C380</f>
        <v>0.18847516124474989</v>
      </c>
      <c r="AA380" s="9">
        <f>AA134*Traffic!AA1658*365/10^7*$C380</f>
        <v>3.0667951674884751E-2</v>
      </c>
      <c r="AB380" s="9"/>
      <c r="AC380" s="9">
        <f>AC134*Traffic!AC1658*12/10^7*$C380</f>
        <v>3.1840029076608663E-2</v>
      </c>
      <c r="AD380" s="9">
        <f>AD134*Traffic!AD1658*12/10^7*$C380</f>
        <v>1.4110913485644815E-3</v>
      </c>
      <c r="AE380" s="9">
        <f>AE134*Traffic!AE1658*12/10^7*$C380</f>
        <v>8.8250802730179771E-3</v>
      </c>
      <c r="AF380" s="9">
        <f>AF134*Traffic!AF1658*12/10^7*$C380</f>
        <v>2.4068332554189564E-2</v>
      </c>
      <c r="AG380" s="9">
        <f>AG134*Traffic!AG1658*12/10^7*$C380</f>
        <v>4.047772796885795E-2</v>
      </c>
      <c r="AH380" s="9">
        <f>AH134*Traffic!AH1658*12/10^7*$C380</f>
        <v>9.3066635402556469E-2</v>
      </c>
      <c r="AI380" s="9">
        <f>AI134*Traffic!AI1658*12/10^7*$C380</f>
        <v>0</v>
      </c>
      <c r="AJ380" s="9"/>
    </row>
    <row r="381" spans="2:36" x14ac:dyDescent="0.3">
      <c r="B381" s="85">
        <f t="shared" si="10"/>
        <v>48304</v>
      </c>
      <c r="C381" s="3">
        <f>IF(B381&lt;Inputs!$E$13,0,1)</f>
        <v>1</v>
      </c>
      <c r="D381" s="1"/>
      <c r="E381" s="9">
        <f>E135*Traffic!E1659*365/10^7*$C381</f>
        <v>0.12068284201377585</v>
      </c>
      <c r="F381" s="9">
        <f>F135*Traffic!F1659*365/10^7*$C381</f>
        <v>1.7562773924206906E-2</v>
      </c>
      <c r="G381" s="9">
        <f>G135*Traffic!G1659*365/10^7*$C381</f>
        <v>0.10998294316069393</v>
      </c>
      <c r="H381" s="9">
        <f>H135*Traffic!H1659*365/10^7*$C381</f>
        <v>0.25402634706113164</v>
      </c>
      <c r="I381" s="9">
        <f>I135*Traffic!I1659*365/10^7*$C381</f>
        <v>0.40699352624135687</v>
      </c>
      <c r="J381" s="9">
        <f>J135*Traffic!J1659*365/10^7*$C381</f>
        <v>1.5970024424315168</v>
      </c>
      <c r="K381" s="9">
        <f>K135*Traffic!K1659*365/10^7*$C381</f>
        <v>0.32608060574572711</v>
      </c>
      <c r="L381" s="9"/>
      <c r="M381" s="9">
        <f>M135*Traffic!M1659*12/10^7*$C381</f>
        <v>5.1515737524392216E-3</v>
      </c>
      <c r="N381" s="9">
        <f>N135*Traffic!N1659*12/10^7*$C381</f>
        <v>0</v>
      </c>
      <c r="O381" s="9">
        <f>O135*Traffic!O1659*12/10^7*$C381</f>
        <v>0</v>
      </c>
      <c r="P381" s="9">
        <f>P135*Traffic!P1659*12/10^7*$C381</f>
        <v>0</v>
      </c>
      <c r="Q381" s="9">
        <f>Q135*Traffic!Q1659*12/10^7*$C381</f>
        <v>0</v>
      </c>
      <c r="R381" s="9">
        <f>R135*Traffic!R1659*12/10^7*$C381</f>
        <v>0</v>
      </c>
      <c r="S381" s="9">
        <f>S135*Traffic!S1659*12/10^7*$C381</f>
        <v>0</v>
      </c>
      <c r="T381" s="9"/>
      <c r="U381" s="9">
        <f>U135*Traffic!U1659*365/10^7*$C381</f>
        <v>9.2799878759598317E-2</v>
      </c>
      <c r="V381" s="9">
        <f>V135*Traffic!V1659*365/10^7*$C381</f>
        <v>6.3258077937824479E-3</v>
      </c>
      <c r="W381" s="9">
        <f>W135*Traffic!W1659*365/10^7*$C381</f>
        <v>3.7563481418156387E-2</v>
      </c>
      <c r="X381" s="9">
        <f>X135*Traffic!X1659*365/10^7*$C381</f>
        <v>5.8193945214165946E-2</v>
      </c>
      <c r="Y381" s="9">
        <f>Y135*Traffic!Y1659*365/10^7*$C381</f>
        <v>5.0308616875803715E-2</v>
      </c>
      <c r="Z381" s="9">
        <f>Z135*Traffic!Z1659*365/10^7*$C381</f>
        <v>0.19801200440373429</v>
      </c>
      <c r="AA381" s="9">
        <f>AA135*Traffic!AA1659*365/10^7*$C381</f>
        <v>3.2219750029633926E-2</v>
      </c>
      <c r="AB381" s="9"/>
      <c r="AC381" s="9">
        <f>AC135*Traffic!AC1659*12/10^7*$C381</f>
        <v>3.3394229582676911E-2</v>
      </c>
      <c r="AD381" s="9">
        <f>AD135*Traffic!AD1659*12/10^7*$C381</f>
        <v>1.4822267005416582E-3</v>
      </c>
      <c r="AE381" s="9">
        <f>AE135*Traffic!AE1659*12/10^7*$C381</f>
        <v>9.2699665605617335E-3</v>
      </c>
      <c r="AF381" s="9">
        <f>AF135*Traffic!AF1659*12/10^7*$C381</f>
        <v>2.5249804000993456E-2</v>
      </c>
      <c r="AG381" s="9">
        <f>AG135*Traffic!AG1659*12/10^7*$C381</f>
        <v>4.2464707321043106E-2</v>
      </c>
      <c r="AH381" s="9">
        <f>AH135*Traffic!AH1659*12/10^7*$C381</f>
        <v>9.7626714960740518E-2</v>
      </c>
      <c r="AI381" s="9">
        <f>AI135*Traffic!AI1659*12/10^7*$C381</f>
        <v>0</v>
      </c>
      <c r="AJ381" s="9"/>
    </row>
    <row r="382" spans="2:36" x14ac:dyDescent="0.3">
      <c r="B382" s="85">
        <f t="shared" si="10"/>
        <v>48669</v>
      </c>
      <c r="C382" s="3">
        <f>IF(B382&lt;Inputs!$E$13,0,1)</f>
        <v>1</v>
      </c>
      <c r="D382" s="1"/>
      <c r="E382" s="9">
        <f>E136*Traffic!E1660*365/10^7*$C382</f>
        <v>0.12430332727418919</v>
      </c>
      <c r="F382" s="9">
        <f>F136*Traffic!F1660*365/10^7*$C382</f>
        <v>1.891191428474823E-2</v>
      </c>
      <c r="G382" s="9">
        <f>G136*Traffic!G1660*365/10^7*$C382</f>
        <v>0.11843163288531085</v>
      </c>
      <c r="H382" s="9">
        <f>H136*Traffic!H1660*365/10^7*$C382</f>
        <v>0.26733511872237786</v>
      </c>
      <c r="I382" s="9">
        <f>I136*Traffic!I1660*365/10^7*$C382</f>
        <v>0.42831644794226281</v>
      </c>
      <c r="J382" s="9">
        <f>J136*Traffic!J1660*365/10^7*$C382</f>
        <v>1.6691024056412926</v>
      </c>
      <c r="K382" s="9">
        <f>K136*Traffic!K1660*365/10^7*$C382</f>
        <v>0.34080218603454149</v>
      </c>
      <c r="L382" s="9"/>
      <c r="M382" s="9">
        <f>M136*Traffic!M1660*12/10^7*$C382</f>
        <v>5.6377535253256733E-3</v>
      </c>
      <c r="N382" s="9">
        <f>N136*Traffic!N1660*12/10^7*$C382</f>
        <v>0</v>
      </c>
      <c r="O382" s="9">
        <f>O136*Traffic!O1660*12/10^7*$C382</f>
        <v>0</v>
      </c>
      <c r="P382" s="9">
        <f>P136*Traffic!P1660*12/10^7*$C382</f>
        <v>0</v>
      </c>
      <c r="Q382" s="9">
        <f>Q136*Traffic!Q1660*12/10^7*$C382</f>
        <v>0</v>
      </c>
      <c r="R382" s="9">
        <f>R136*Traffic!R1660*12/10^7*$C382</f>
        <v>0</v>
      </c>
      <c r="S382" s="9">
        <f>S136*Traffic!S1660*12/10^7*$C382</f>
        <v>0</v>
      </c>
      <c r="T382" s="9"/>
      <c r="U382" s="9">
        <f>U136*Traffic!U1660*365/10^7*$C382</f>
        <v>9.9928596718858398E-2</v>
      </c>
      <c r="V382" s="9">
        <f>V136*Traffic!V1660*365/10^7*$C382</f>
        <v>6.7130239072200407E-3</v>
      </c>
      <c r="W382" s="9">
        <f>W136*Traffic!W1660*365/10^7*$C382</f>
        <v>3.9862821795873846E-2</v>
      </c>
      <c r="X382" s="9">
        <f>X136*Traffic!X1660*365/10^7*$C382</f>
        <v>6.0808455796251666E-2</v>
      </c>
      <c r="Y382" s="9">
        <f>Y136*Traffic!Y1660*365/10^7*$C382</f>
        <v>5.2568859083267382E-2</v>
      </c>
      <c r="Z382" s="9">
        <f>Z136*Traffic!Z1660*365/10^7*$C382</f>
        <v>0.20795143050713735</v>
      </c>
      <c r="AA382" s="9">
        <f>AA136*Traffic!AA1660*365/10^7*$C382</f>
        <v>3.3837055129160666E-2</v>
      </c>
      <c r="AB382" s="9"/>
      <c r="AC382" s="9">
        <f>AC136*Traffic!AC1660*12/10^7*$C382</f>
        <v>3.5013026092940311E-2</v>
      </c>
      <c r="AD382" s="9">
        <f>AD136*Traffic!AD1660*12/10^7*$C382</f>
        <v>1.5540781383571506E-3</v>
      </c>
      <c r="AE382" s="9">
        <f>AE136*Traffic!AE1660*12/10^7*$C382</f>
        <v>9.719331307286725E-3</v>
      </c>
      <c r="AF382" s="9">
        <f>AF136*Traffic!AF1660*12/10^7*$C382</f>
        <v>2.6499430399878138E-2</v>
      </c>
      <c r="AG382" s="9">
        <f>AG136*Traffic!AG1660*12/10^7*$C382</f>
        <v>4.4566308556727913E-2</v>
      </c>
      <c r="AH382" s="9">
        <f>AH136*Traffic!AH1660*12/10^7*$C382</f>
        <v>0.10242585885868827</v>
      </c>
      <c r="AI382" s="9">
        <f>AI136*Traffic!AI1660*12/10^7*$C382</f>
        <v>0</v>
      </c>
      <c r="AJ382" s="9"/>
    </row>
    <row r="383" spans="2:36" x14ac:dyDescent="0.3">
      <c r="B383" s="85">
        <f t="shared" si="10"/>
        <v>49034</v>
      </c>
      <c r="C383" s="3">
        <f>IF(B383&lt;Inputs!$E$13,0,1)</f>
        <v>1</v>
      </c>
      <c r="D383" s="1"/>
      <c r="E383" s="9">
        <f>E137*Traffic!E1661*365/10^7*$C383</f>
        <v>0.12803242709241483</v>
      </c>
      <c r="F383" s="9">
        <f>F137*Traffic!F1661*365/10^7*$C383</f>
        <v>1.9479271713290693E-2</v>
      </c>
      <c r="G383" s="9">
        <f>G137*Traffic!G1661*365/10^7*$C383</f>
        <v>0.12198458187187022</v>
      </c>
      <c r="H383" s="9">
        <f>H137*Traffic!H1661*365/10^7*$C383</f>
        <v>0.28121379297094384</v>
      </c>
      <c r="I383" s="9">
        <f>I137*Traffic!I1661*365/10^7*$C383</f>
        <v>0.45055245077160577</v>
      </c>
      <c r="J383" s="9">
        <f>J137*Traffic!J1661*365/10^7*$C383</f>
        <v>1.7690066510804023</v>
      </c>
      <c r="K383" s="9">
        <f>K137*Traffic!K1661*365/10^7*$C383</f>
        <v>0.36120092557544958</v>
      </c>
      <c r="L383" s="9"/>
      <c r="M383" s="9">
        <f>M137*Traffic!M1661*12/10^7*$C383</f>
        <v>5.8068861310854427E-3</v>
      </c>
      <c r="N383" s="9">
        <f>N137*Traffic!N1661*12/10^7*$C383</f>
        <v>0</v>
      </c>
      <c r="O383" s="9">
        <f>O137*Traffic!O1661*12/10^7*$C383</f>
        <v>0</v>
      </c>
      <c r="P383" s="9">
        <f>P137*Traffic!P1661*12/10^7*$C383</f>
        <v>0</v>
      </c>
      <c r="Q383" s="9">
        <f>Q137*Traffic!Q1661*12/10^7*$C383</f>
        <v>0</v>
      </c>
      <c r="R383" s="9">
        <f>R137*Traffic!R1661*12/10^7*$C383</f>
        <v>0</v>
      </c>
      <c r="S383" s="9">
        <f>S137*Traffic!S1661*12/10^7*$C383</f>
        <v>0</v>
      </c>
      <c r="T383" s="9"/>
      <c r="U383" s="9">
        <f>U137*Traffic!U1661*365/10^7*$C383</f>
        <v>0.10292645462042414</v>
      </c>
      <c r="V383" s="9">
        <f>V137*Traffic!V1661*365/10^7*$C383</f>
        <v>7.1177797604494815E-3</v>
      </c>
      <c r="W383" s="9">
        <f>W137*Traffic!W1661*365/10^7*$C383</f>
        <v>4.2266315462978016E-2</v>
      </c>
      <c r="X383" s="9">
        <f>X137*Traffic!X1661*365/10^7*$C383</f>
        <v>6.3527462462569767E-2</v>
      </c>
      <c r="Y383" s="9">
        <f>Y137*Traffic!Y1661*365/10^7*$C383</f>
        <v>5.4919438067990621E-2</v>
      </c>
      <c r="Z383" s="9">
        <f>Z137*Traffic!Z1661*365/10^7*$C383</f>
        <v>0.21830901137278136</v>
      </c>
      <c r="AA383" s="9">
        <f>AA137*Traffic!AA1661*365/10^7*$C383</f>
        <v>3.5522400759632297E-2</v>
      </c>
      <c r="AB383" s="9"/>
      <c r="AC383" s="9">
        <f>AC137*Traffic!AC1661*12/10^7*$C383</f>
        <v>3.6778330426128415E-2</v>
      </c>
      <c r="AD383" s="9">
        <f>AD137*Traffic!AD1661*12/10^7*$C383</f>
        <v>1.6312571730696913E-3</v>
      </c>
      <c r="AE383" s="9">
        <f>AE137*Traffic!AE1661*12/10^7*$C383</f>
        <v>1.0202015279111158E-2</v>
      </c>
      <c r="AF383" s="9">
        <f>AF137*Traffic!AF1661*12/10^7*$C383</f>
        <v>2.780130955909501E-2</v>
      </c>
      <c r="AG383" s="9">
        <f>AG137*Traffic!AG1661*12/10^7*$C383</f>
        <v>4.6755787629964893E-2</v>
      </c>
      <c r="AH383" s="9">
        <f>AH137*Traffic!AH1661*12/10^7*$C383</f>
        <v>0.10747578347132707</v>
      </c>
      <c r="AI383" s="9">
        <f>AI137*Traffic!AI1661*12/10^7*$C383</f>
        <v>0</v>
      </c>
      <c r="AJ383" s="9"/>
    </row>
    <row r="384" spans="2:36" x14ac:dyDescent="0.3">
      <c r="B384" s="85">
        <f t="shared" si="10"/>
        <v>49399</v>
      </c>
      <c r="C384" s="3">
        <f>IF(B384&lt;Inputs!$E$13,0,1)</f>
        <v>1</v>
      </c>
      <c r="D384" s="1"/>
      <c r="E384" s="9">
        <f>E138*Traffic!E1662*365/10^7*$C384</f>
        <v>0.14066495989886646</v>
      </c>
      <c r="F384" s="9">
        <f>F138*Traffic!F1662*365/10^7*$C384</f>
        <v>2.0935982467502001E-2</v>
      </c>
      <c r="G384" s="9">
        <f>G138*Traffic!G1662*365/10^7*$C384</f>
        <v>0.13110690712489703</v>
      </c>
      <c r="H384" s="9">
        <f>H138*Traffic!H1662*365/10^7*$C384</f>
        <v>0.28965020676007225</v>
      </c>
      <c r="I384" s="9">
        <f>I138*Traffic!I1662*365/10^7*$C384</f>
        <v>0.46406902429475394</v>
      </c>
      <c r="J384" s="9">
        <f>J138*Traffic!J1662*365/10^7*$C384</f>
        <v>1.8477399048467975</v>
      </c>
      <c r="K384" s="9">
        <f>K138*Traffic!K1662*365/10^7*$C384</f>
        <v>0.37727691043204709</v>
      </c>
      <c r="L384" s="9"/>
      <c r="M384" s="9">
        <f>M138*Traffic!M1662*12/10^7*$C384</f>
        <v>6.3329216982543598E-3</v>
      </c>
      <c r="N384" s="9">
        <f>N138*Traffic!N1662*12/10^7*$C384</f>
        <v>0</v>
      </c>
      <c r="O384" s="9">
        <f>O138*Traffic!O1662*12/10^7*$C384</f>
        <v>0</v>
      </c>
      <c r="P384" s="9">
        <f>P138*Traffic!P1662*12/10^7*$C384</f>
        <v>0</v>
      </c>
      <c r="Q384" s="9">
        <f>Q138*Traffic!Q1662*12/10^7*$C384</f>
        <v>0</v>
      </c>
      <c r="R384" s="9">
        <f>R138*Traffic!R1662*12/10^7*$C384</f>
        <v>0</v>
      </c>
      <c r="S384" s="9">
        <f>S138*Traffic!S1662*12/10^7*$C384</f>
        <v>0</v>
      </c>
      <c r="T384" s="9"/>
      <c r="U384" s="9">
        <f>U138*Traffic!U1662*365/10^7*$C384</f>
        <v>0.11062356340073408</v>
      </c>
      <c r="V384" s="9">
        <f>V138*Traffic!V1662*365/10^7*$C384</f>
        <v>7.3313131532629604E-3</v>
      </c>
      <c r="W384" s="9">
        <f>W138*Traffic!W1662*365/10^7*$C384</f>
        <v>4.353430492686735E-2</v>
      </c>
      <c r="X384" s="9">
        <f>X138*Traffic!X1662*365/10^7*$C384</f>
        <v>6.7276477500853832E-2</v>
      </c>
      <c r="Y384" s="9">
        <f>Y138*Traffic!Y1662*365/10^7*$C384</f>
        <v>5.8160458427214311E-2</v>
      </c>
      <c r="Z384" s="9">
        <f>Z138*Traffic!Z1662*365/10^7*$C384</f>
        <v>0.22910089080290746</v>
      </c>
      <c r="AA384" s="9">
        <f>AA138*Traffic!AA1662*365/10^7*$C384</f>
        <v>3.7278413778316026E-2</v>
      </c>
      <c r="AB384" s="9"/>
      <c r="AC384" s="9">
        <f>AC138*Traffic!AC1662*12/10^7*$C384</f>
        <v>3.8536223411722872E-2</v>
      </c>
      <c r="AD384" s="9">
        <f>AD138*Traffic!AD1662*12/10^7*$C384</f>
        <v>1.7116682795404617E-3</v>
      </c>
      <c r="AE384" s="9">
        <f>AE138*Traffic!AE1662*12/10^7*$C384</f>
        <v>1.0704912891068494E-2</v>
      </c>
      <c r="AF384" s="9">
        <f>AF138*Traffic!AF1662*12/10^7*$C384</f>
        <v>2.9177532870298742E-2</v>
      </c>
      <c r="AG384" s="9">
        <f>AG138*Traffic!AG1662*12/10^7*$C384</f>
        <v>4.9070297481857754E-2</v>
      </c>
      <c r="AH384" s="9">
        <f>AH138*Traffic!AH1662*12/10^7*$C384</f>
        <v>0.11273652028775145</v>
      </c>
      <c r="AI384" s="9">
        <f>AI138*Traffic!AI1662*12/10^7*$C384</f>
        <v>0</v>
      </c>
      <c r="AJ384" s="9"/>
    </row>
    <row r="385" spans="2:36" x14ac:dyDescent="0.3">
      <c r="B385" s="85">
        <f t="shared" si="10"/>
        <v>49765</v>
      </c>
      <c r="C385" s="3">
        <f>IF(B385&lt;Inputs!$E$13,0,1)</f>
        <v>1</v>
      </c>
      <c r="D385" s="1"/>
      <c r="E385" s="9">
        <f>E139*Traffic!E1663*365/10^7*$C385</f>
        <v>0.14488490869583245</v>
      </c>
      <c r="F385" s="9">
        <f>F139*Traffic!F1663*365/10^7*$C385</f>
        <v>2.1564061941527057E-2</v>
      </c>
      <c r="G385" s="9">
        <f>G139*Traffic!G1663*365/10^7*$C385</f>
        <v>0.13504011433864394</v>
      </c>
      <c r="H385" s="9">
        <f>H139*Traffic!H1663*365/10^7*$C385</f>
        <v>0.30455512364960097</v>
      </c>
      <c r="I385" s="9">
        <f>I139*Traffic!I1663*365/10^7*$C385</f>
        <v>0.48794924283658825</v>
      </c>
      <c r="J385" s="9">
        <f>J139*Traffic!J1663*365/10^7*$C385</f>
        <v>1.929605047853205</v>
      </c>
      <c r="K385" s="9">
        <f>K139*Traffic!K1663*365/10^7*$C385</f>
        <v>0.39399237354702255</v>
      </c>
      <c r="L385" s="9"/>
      <c r="M385" s="9">
        <f>M139*Traffic!M1663*12/10^7*$C385</f>
        <v>6.8852932019354343E-3</v>
      </c>
      <c r="N385" s="9">
        <f>N139*Traffic!N1663*12/10^7*$C385</f>
        <v>0</v>
      </c>
      <c r="O385" s="9">
        <f>O139*Traffic!O1663*12/10^7*$C385</f>
        <v>0</v>
      </c>
      <c r="P385" s="9">
        <f>P139*Traffic!P1663*12/10^7*$C385</f>
        <v>0</v>
      </c>
      <c r="Q385" s="9">
        <f>Q139*Traffic!Q1663*12/10^7*$C385</f>
        <v>0</v>
      </c>
      <c r="R385" s="9">
        <f>R139*Traffic!R1663*12/10^7*$C385</f>
        <v>0</v>
      </c>
      <c r="S385" s="9">
        <f>S139*Traffic!S1663*12/10^7*$C385</f>
        <v>0</v>
      </c>
      <c r="T385" s="9"/>
      <c r="U385" s="9">
        <f>U139*Traffic!U1663*365/10^7*$C385</f>
        <v>0.11394227030275615</v>
      </c>
      <c r="V385" s="9">
        <f>V139*Traffic!V1663*365/10^7*$C385</f>
        <v>7.7670026206568786E-3</v>
      </c>
      <c r="W385" s="9">
        <f>W139*Traffic!W1663*365/10^7*$C385</f>
        <v>4.6121486476806896E-2</v>
      </c>
      <c r="X385" s="9">
        <f>X139*Traffic!X1663*365/10^7*$C385</f>
        <v>7.0244015275549021E-2</v>
      </c>
      <c r="Y385" s="9">
        <f>Y139*Traffic!Y1663*365/10^7*$C385</f>
        <v>6.0725892346880479E-2</v>
      </c>
      <c r="Z385" s="9">
        <f>Z139*Traffic!Z1663*365/10^7*$C385</f>
        <v>0.24034380488860571</v>
      </c>
      <c r="AA385" s="9">
        <f>AA139*Traffic!AA1663*365/10^7*$C385</f>
        <v>3.9107817417437088E-2</v>
      </c>
      <c r="AB385" s="9"/>
      <c r="AC385" s="9">
        <f>AC139*Traffic!AC1663*12/10^7*$C385</f>
        <v>4.04507618996938E-2</v>
      </c>
      <c r="AD385" s="9">
        <f>AD139*Traffic!AD1663*12/10^7*$C385</f>
        <v>1.7954359209437145E-3</v>
      </c>
      <c r="AE385" s="9">
        <f>AE139*Traffic!AE1663*12/10^7*$C385</f>
        <v>1.1228802545992072E-2</v>
      </c>
      <c r="AF385" s="9">
        <f>AF139*Traffic!AF1663*12/10^7*$C385</f>
        <v>3.0611308401571499E-2</v>
      </c>
      <c r="AG385" s="9">
        <f>AG139*Traffic!AG1663*12/10^7*$C385</f>
        <v>5.148159771599721E-2</v>
      </c>
      <c r="AH385" s="9">
        <f>AH139*Traffic!AH1663*12/10^7*$C385</f>
        <v>0.11832374014453208</v>
      </c>
      <c r="AI385" s="9">
        <f>AI139*Traffic!AI1663*12/10^7*$C385</f>
        <v>0</v>
      </c>
      <c r="AJ385" s="9"/>
    </row>
    <row r="386" spans="2:36" x14ac:dyDescent="0.3">
      <c r="B386" s="85">
        <f t="shared" si="10"/>
        <v>50130</v>
      </c>
      <c r="C386" s="3">
        <f>IF(B386&lt;Inputs!$E$13,0,1)</f>
        <v>1</v>
      </c>
      <c r="D386" s="1"/>
      <c r="E386" s="9">
        <f>E140*Traffic!E1664*365/10^7*$C386</f>
        <v>0.14923145595670745</v>
      </c>
      <c r="F386" s="9">
        <f>F140*Traffic!F1664*365/10^7*$C386</f>
        <v>2.2210983799772887E-2</v>
      </c>
      <c r="G386" s="9">
        <f>G140*Traffic!G1664*365/10^7*$C386</f>
        <v>0.13909131776880324</v>
      </c>
      <c r="H386" s="9">
        <f>H140*Traffic!H1664*365/10^7*$C386</f>
        <v>0.32009365036641729</v>
      </c>
      <c r="I386" s="9">
        <f>I140*Traffic!I1664*365/10^7*$C386</f>
        <v>0.5128446123690672</v>
      </c>
      <c r="J386" s="9">
        <f>J140*Traffic!J1664*365/10^7*$C386</f>
        <v>2.0419450677624664</v>
      </c>
      <c r="K386" s="9">
        <f>K140*Traffic!K1664*365/10^7*$C386</f>
        <v>0.41693028570558205</v>
      </c>
      <c r="L386" s="9"/>
      <c r="M386" s="9">
        <f>M140*Traffic!M1664*12/10^7*$C386</f>
        <v>7.4651073663089453E-3</v>
      </c>
      <c r="N386" s="9">
        <f>N140*Traffic!N1664*12/10^7*$C386</f>
        <v>0</v>
      </c>
      <c r="O386" s="9">
        <f>O140*Traffic!O1664*12/10^7*$C386</f>
        <v>0</v>
      </c>
      <c r="P386" s="9">
        <f>P140*Traffic!P1664*12/10^7*$C386</f>
        <v>0</v>
      </c>
      <c r="Q386" s="9">
        <f>Q140*Traffic!Q1664*12/10^7*$C386</f>
        <v>0</v>
      </c>
      <c r="R386" s="9">
        <f>R140*Traffic!R1664*12/10^7*$C386</f>
        <v>0</v>
      </c>
      <c r="S386" s="9">
        <f>S140*Traffic!S1664*12/10^7*$C386</f>
        <v>0</v>
      </c>
      <c r="T386" s="9"/>
      <c r="U386" s="9">
        <f>U140*Traffic!U1664*365/10^7*$C386</f>
        <v>0.1173605384118388</v>
      </c>
      <c r="V386" s="9">
        <f>V140*Traffic!V1664*365/10^7*$C386</f>
        <v>8.2222352742564869E-3</v>
      </c>
      <c r="W386" s="9">
        <f>W140*Traffic!W1664*365/10^7*$C386</f>
        <v>4.8824718045308628E-2</v>
      </c>
      <c r="X386" s="9">
        <f>X140*Traffic!X1664*365/10^7*$C386</f>
        <v>7.3329056486975172E-2</v>
      </c>
      <c r="Y386" s="9">
        <f>Y140*Traffic!Y1664*365/10^7*$C386</f>
        <v>6.3392907889142106E-2</v>
      </c>
      <c r="Z386" s="9">
        <f>Z140*Traffic!Z1664*365/10^7*$C386</f>
        <v>0.25205510301772321</v>
      </c>
      <c r="AA386" s="9">
        <f>AA140*Traffic!AA1664*365/10^7*$C386</f>
        <v>4.101343470250491E-2</v>
      </c>
      <c r="AB386" s="9"/>
      <c r="AC386" s="9">
        <f>AC140*Traffic!AC1664*12/10^7*$C386</f>
        <v>4.2445490095872472E-2</v>
      </c>
      <c r="AD386" s="9">
        <f>AD140*Traffic!AD1664*12/10^7*$C386</f>
        <v>1.8826891193795777E-3</v>
      </c>
      <c r="AE386" s="9">
        <f>AE140*Traffic!AE1664*12/10^7*$C386</f>
        <v>1.1774491158609103E-2</v>
      </c>
      <c r="AF386" s="9">
        <f>AF140*Traffic!AF1664*12/10^7*$C386</f>
        <v>3.2104850685137368E-2</v>
      </c>
      <c r="AG386" s="9">
        <f>AG140*Traffic!AG1664*12/10^7*$C386</f>
        <v>5.399341269645138E-2</v>
      </c>
      <c r="AH386" s="9">
        <f>AH140*Traffic!AH1664*12/10^7*$C386</f>
        <v>0.12414473032446059</v>
      </c>
      <c r="AI386" s="9">
        <f>AI140*Traffic!AI1664*12/10^7*$C386</f>
        <v>0</v>
      </c>
      <c r="AJ386" s="9"/>
    </row>
    <row r="387" spans="2:36" x14ac:dyDescent="0.3">
      <c r="B387" s="85">
        <f t="shared" si="10"/>
        <v>50495</v>
      </c>
      <c r="C387" s="3">
        <f>IF(B387&lt;Inputs!$E$13,0,1)</f>
        <v>1</v>
      </c>
      <c r="D387" s="1"/>
      <c r="E387" s="9">
        <f>E141*Traffic!E1665*365/10^7*$C387</f>
        <v>0.16331517461262171</v>
      </c>
      <c r="F387" s="9">
        <f>F141*Traffic!F1665*365/10^7*$C387</f>
        <v>2.3830534701839639E-2</v>
      </c>
      <c r="G387" s="9">
        <f>G141*Traffic!G1665*365/10^7*$C387</f>
        <v>0.14923339302277849</v>
      </c>
      <c r="H387" s="9">
        <f>H141*Traffic!H1665*365/10^7*$C387</f>
        <v>0.33629038907495806</v>
      </c>
      <c r="I387" s="9">
        <f>I141*Traffic!I1665*365/10^7*$C387</f>
        <v>0.5387945497549419</v>
      </c>
      <c r="J387" s="9">
        <f>J141*Traffic!J1665*365/10^7*$C387</f>
        <v>2.1312461320592786</v>
      </c>
      <c r="K387" s="9">
        <f>K141*Traffic!K1665*365/10^7*$C387</f>
        <v>0.43516403686710603</v>
      </c>
      <c r="L387" s="9"/>
      <c r="M387" s="9">
        <f>M141*Traffic!M1665*12/10^7*$C387</f>
        <v>8.073513616663126E-3</v>
      </c>
      <c r="N387" s="9">
        <f>N141*Traffic!N1665*12/10^7*$C387</f>
        <v>0</v>
      </c>
      <c r="O387" s="9">
        <f>O141*Traffic!O1665*12/10^7*$C387</f>
        <v>0</v>
      </c>
      <c r="P387" s="9">
        <f>P141*Traffic!P1665*12/10^7*$C387</f>
        <v>0</v>
      </c>
      <c r="Q387" s="9">
        <f>Q141*Traffic!Q1665*12/10^7*$C387</f>
        <v>0</v>
      </c>
      <c r="R387" s="9">
        <f>R141*Traffic!R1665*12/10^7*$C387</f>
        <v>0</v>
      </c>
      <c r="S387" s="9">
        <f>S141*Traffic!S1665*12/10^7*$C387</f>
        <v>0</v>
      </c>
      <c r="T387" s="9"/>
      <c r="U387" s="9">
        <f>U141*Traffic!U1665*365/10^7*$C387</f>
        <v>0.12591807767103541</v>
      </c>
      <c r="V387" s="9">
        <f>V141*Traffic!V1665*365/10^7*$C387</f>
        <v>8.4689023324841933E-3</v>
      </c>
      <c r="W387" s="9">
        <f>W141*Traffic!W1665*365/10^7*$C387</f>
        <v>5.028945958666789E-2</v>
      </c>
      <c r="X387" s="9">
        <f>X141*Traffic!X1665*365/10^7*$C387</f>
        <v>7.7543032933093323E-2</v>
      </c>
      <c r="Y387" s="9">
        <f>Y141*Traffic!Y1665*365/10^7*$C387</f>
        <v>6.7035886995838137E-2</v>
      </c>
      <c r="Z387" s="9">
        <f>Z141*Traffic!Z1665*365/10^7*$C387</f>
        <v>0.26425276961018818</v>
      </c>
      <c r="AA387" s="9">
        <f>AA141*Traffic!AA1665*365/10^7*$C387</f>
        <v>4.2998191989001164E-2</v>
      </c>
      <c r="AB387" s="9"/>
      <c r="AC387" s="9">
        <f>AC141*Traffic!AC1665*12/10^7*$C387</f>
        <v>4.4523496298112107E-2</v>
      </c>
      <c r="AD387" s="9">
        <f>AD141*Traffic!AD1665*12/10^7*$C387</f>
        <v>1.9762071423490308E-3</v>
      </c>
      <c r="AE387" s="9">
        <f>AE141*Traffic!AE1665*12/10^7*$C387</f>
        <v>1.2359360494332105E-2</v>
      </c>
      <c r="AF387" s="9">
        <f>AF141*Traffic!AF1665*12/10^7*$C387</f>
        <v>3.3682398258617401E-2</v>
      </c>
      <c r="AG387" s="9">
        <f>AG141*Traffic!AG1665*12/10^7*$C387</f>
        <v>5.6646506399286305E-2</v>
      </c>
      <c r="AH387" s="9">
        <f>AH141*Traffic!AH1665*12/10^7*$C387</f>
        <v>0.13020848854905473</v>
      </c>
      <c r="AI387" s="9">
        <f>AI141*Traffic!AI1665*12/10^7*$C387</f>
        <v>0</v>
      </c>
      <c r="AJ387" s="9"/>
    </row>
    <row r="388" spans="2:36" x14ac:dyDescent="0.3">
      <c r="B388" s="85">
        <f t="shared" si="10"/>
        <v>50860</v>
      </c>
      <c r="C388" s="3">
        <f>IF(B388&lt;Inputs!$E$13,0,1)</f>
        <v>1</v>
      </c>
      <c r="D388" s="1"/>
      <c r="E388" s="9">
        <f>E142*Traffic!E1666*365/10^7*$C388</f>
        <v>0.16821462985100033</v>
      </c>
      <c r="F388" s="9">
        <f>F142*Traffic!F1666*365/10^7*$C388</f>
        <v>2.4545450742894829E-2</v>
      </c>
      <c r="G388" s="9">
        <f>G142*Traffic!G1666*365/10^7*$C388</f>
        <v>0.1537103948134618</v>
      </c>
      <c r="H388" s="9">
        <f>H142*Traffic!H1666*365/10^7*$C388</f>
        <v>0.35317084782068142</v>
      </c>
      <c r="I388" s="9">
        <f>I142*Traffic!I1666*365/10^7*$C388</f>
        <v>0.56583992323283716</v>
      </c>
      <c r="J388" s="9">
        <f>J142*Traffic!J1666*365/10^7*$C388</f>
        <v>2.2240675096529126</v>
      </c>
      <c r="K388" s="9">
        <f>K142*Traffic!K1666*365/10^7*$C388</f>
        <v>0.45411657584118675</v>
      </c>
      <c r="L388" s="9"/>
      <c r="M388" s="9">
        <f>M142*Traffic!M1666*12/10^7*$C388</f>
        <v>8.7117056454088775E-3</v>
      </c>
      <c r="N388" s="9">
        <f>N142*Traffic!N1666*12/10^7*$C388</f>
        <v>0</v>
      </c>
      <c r="O388" s="9">
        <f>O142*Traffic!O1666*12/10^7*$C388</f>
        <v>0</v>
      </c>
      <c r="P388" s="9">
        <f>P142*Traffic!P1666*12/10^7*$C388</f>
        <v>0</v>
      </c>
      <c r="Q388" s="9">
        <f>Q142*Traffic!Q1666*12/10^7*$C388</f>
        <v>0</v>
      </c>
      <c r="R388" s="9">
        <f>R142*Traffic!R1666*12/10^7*$C388</f>
        <v>0</v>
      </c>
      <c r="S388" s="9">
        <f>S142*Traffic!S1666*12/10^7*$C388</f>
        <v>0</v>
      </c>
      <c r="T388" s="9"/>
      <c r="U388" s="9">
        <f>U142*Traffic!U1666*365/10^7*$C388</f>
        <v>0.12969562000116647</v>
      </c>
      <c r="V388" s="9">
        <f>V142*Traffic!V1666*365/10^7*$C388</f>
        <v>8.9587253322548892E-3</v>
      </c>
      <c r="W388" s="9">
        <f>W142*Traffic!W1666*365/10^7*$C388</f>
        <v>5.3198093195194085E-2</v>
      </c>
      <c r="X388" s="9">
        <f>X142*Traffic!X1666*365/10^7*$C388</f>
        <v>8.0906587868113222E-2</v>
      </c>
      <c r="Y388" s="9">
        <f>Y142*Traffic!Y1666*365/10^7*$C388</f>
        <v>6.9943677418774511E-2</v>
      </c>
      <c r="Z388" s="9">
        <f>Z142*Traffic!Z1666*365/10^7*$C388</f>
        <v>0.27695544660548477</v>
      </c>
      <c r="AA388" s="9">
        <f>AA142*Traffic!AA1666*365/10^7*$C388</f>
        <v>4.5065122621454894E-2</v>
      </c>
      <c r="AB388" s="9"/>
      <c r="AC388" s="9">
        <f>AC142*Traffic!AC1666*12/10^7*$C388</f>
        <v>4.6687981931399856E-2</v>
      </c>
      <c r="AD388" s="9">
        <f>AD142*Traffic!AD1666*12/10^7*$C388</f>
        <v>2.0736418264892102E-3</v>
      </c>
      <c r="AE388" s="9">
        <f>AE142*Traffic!AE1666*12/10^7*$C388</f>
        <v>1.2968724948155732E-2</v>
      </c>
      <c r="AF388" s="9">
        <f>AF142*Traffic!AF1666*12/10^7*$C388</f>
        <v>3.5348305539265122E-2</v>
      </c>
      <c r="AG388" s="9">
        <f>AG142*Traffic!AG1666*12/10^7*$C388</f>
        <v>5.9448202012207324E-2</v>
      </c>
      <c r="AH388" s="9">
        <f>AH142*Traffic!AH1666*12/10^7*$C388</f>
        <v>0.13664188341492062</v>
      </c>
      <c r="AI388" s="9">
        <f>AI142*Traffic!AI1666*12/10^7*$C388</f>
        <v>0</v>
      </c>
      <c r="AJ388" s="9"/>
    </row>
    <row r="389" spans="2:36" x14ac:dyDescent="0.3">
      <c r="B389" s="85">
        <f t="shared" si="10"/>
        <v>51226</v>
      </c>
      <c r="C389" s="3">
        <f>IF(B389&lt;Inputs!$E$13,0,1)</f>
        <v>1</v>
      </c>
      <c r="D389" s="1"/>
      <c r="E389" s="9">
        <f>E143*Traffic!E1667*365/10^7*$C389</f>
        <v>0.17326106874653033</v>
      </c>
      <c r="F389" s="9">
        <f>F143*Traffic!F1667*365/10^7*$C389</f>
        <v>2.6293086835788917E-2</v>
      </c>
      <c r="G389" s="9">
        <f>G143*Traffic!G1667*365/10^7*$C389</f>
        <v>0.16465457492418034</v>
      </c>
      <c r="H389" s="9">
        <f>H143*Traffic!H1667*365/10^7*$C389</f>
        <v>0.37076147274098081</v>
      </c>
      <c r="I389" s="9">
        <f>I143*Traffic!I1667*365/10^7*$C389</f>
        <v>0.59402310402462644</v>
      </c>
      <c r="J389" s="9">
        <f>J143*Traffic!J1667*365/10^7*$C389</f>
        <v>2.350290561824123</v>
      </c>
      <c r="K389" s="9">
        <f>K143*Traffic!K1667*365/10^7*$C389</f>
        <v>0.47988916592464109</v>
      </c>
      <c r="L389" s="9"/>
      <c r="M389" s="9">
        <f>M143*Traffic!M1667*12/10^7*$C389</f>
        <v>9.3809230336243787E-3</v>
      </c>
      <c r="N389" s="9">
        <f>N143*Traffic!N1667*12/10^7*$C389</f>
        <v>0</v>
      </c>
      <c r="O389" s="9">
        <f>O143*Traffic!O1667*12/10^7*$C389</f>
        <v>0</v>
      </c>
      <c r="P389" s="9">
        <f>P143*Traffic!P1667*12/10^7*$C389</f>
        <v>0</v>
      </c>
      <c r="Q389" s="9">
        <f>Q143*Traffic!Q1667*12/10^7*$C389</f>
        <v>0</v>
      </c>
      <c r="R389" s="9">
        <f>R143*Traffic!R1667*12/10^7*$C389</f>
        <v>0</v>
      </c>
      <c r="S389" s="9">
        <f>S143*Traffic!S1667*12/10^7*$C389</f>
        <v>0</v>
      </c>
      <c r="T389" s="9"/>
      <c r="U389" s="9">
        <f>U143*Traffic!U1667*365/10^7*$C389</f>
        <v>0.1389299481452495</v>
      </c>
      <c r="V389" s="9">
        <f>V143*Traffic!V1667*365/10^7*$C389</f>
        <v>9.4703156999126053E-3</v>
      </c>
      <c r="W389" s="9">
        <f>W143*Traffic!W1667*365/10^7*$C389</f>
        <v>5.6235984306603856E-2</v>
      </c>
      <c r="X389" s="9">
        <f>X143*Traffic!X1667*365/10^7*$C389</f>
        <v>8.5470549235032445E-2</v>
      </c>
      <c r="Y389" s="9">
        <f>Y143*Traffic!Y1667*365/10^7*$C389</f>
        <v>7.3889218196243833E-2</v>
      </c>
      <c r="Z389" s="9">
        <f>Z143*Traffic!Z1667*365/10^7*$C389</f>
        <v>0.29018245672785026</v>
      </c>
      <c r="AA389" s="9">
        <f>AA143*Traffic!AA1667*365/10^7*$C389</f>
        <v>4.7217370719065781E-2</v>
      </c>
      <c r="AB389" s="9"/>
      <c r="AC389" s="9">
        <f>AC143*Traffic!AC1667*12/10^7*$C389</f>
        <v>4.9037114907869293E-2</v>
      </c>
      <c r="AD389" s="9">
        <f>AD143*Traffic!AD1667*12/10^7*$C389</f>
        <v>2.1751440052496904E-3</v>
      </c>
      <c r="AE389" s="9">
        <f>AE143*Traffic!AE1667*12/10^7*$C389</f>
        <v>1.3603527844763879E-2</v>
      </c>
      <c r="AF389" s="9">
        <f>AF143*Traffic!AF1667*12/10^7*$C389</f>
        <v>3.7083853098318943E-2</v>
      </c>
      <c r="AG389" s="9">
        <f>AG143*Traffic!AG1667*12/10^7*$C389</f>
        <v>6.2367017506144311E-2</v>
      </c>
      <c r="AH389" s="9">
        <f>AH143*Traffic!AH1667*12/10^7*$C389</f>
        <v>0.14334409433304424</v>
      </c>
      <c r="AI389" s="9">
        <f>AI143*Traffic!AI1667*12/10^7*$C389</f>
        <v>0</v>
      </c>
      <c r="AJ389" s="9"/>
    </row>
    <row r="390" spans="2:36" x14ac:dyDescent="0.3">
      <c r="B390" s="85">
        <f t="shared" si="10"/>
        <v>51591</v>
      </c>
      <c r="C390" s="3">
        <f>IF(B390&lt;Inputs!$E$13,0,1)</f>
        <v>1</v>
      </c>
      <c r="E390" s="9">
        <f>E144*Traffic!E1668*365/10^7*$C390</f>
        <v>0.14066239444872308</v>
      </c>
      <c r="F390" s="9">
        <f>F144*Traffic!F1668*365/10^7*$C390</f>
        <v>2.0160208020493266E-2</v>
      </c>
      <c r="G390" s="9">
        <f>G144*Traffic!G1668*365/10^7*$C390</f>
        <v>0.1262487931800787</v>
      </c>
      <c r="H390" s="9">
        <f>H144*Traffic!H1668*365/10^7*$C390</f>
        <v>0.2896449241142377</v>
      </c>
      <c r="I390" s="9">
        <f>I144*Traffic!I1668*365/10^7*$C390</f>
        <v>0.46406056059529549</v>
      </c>
      <c r="J390" s="9">
        <f>J144*Traffic!J1668*365/10^7*$C390</f>
        <v>1.8248950180071088</v>
      </c>
      <c r="K390" s="9">
        <f>K144*Traffic!K1668*365/10^7*$C390</f>
        <v>0.37261237496174665</v>
      </c>
      <c r="L390" s="9"/>
      <c r="M390" s="9">
        <f>M144*Traffic!M1668*12/10^7*$C390</f>
        <v>7.5055480868872993E-3</v>
      </c>
      <c r="N390" s="9">
        <f>N144*Traffic!N1668*12/10^7*$C390</f>
        <v>0</v>
      </c>
      <c r="O390" s="9">
        <f>O144*Traffic!O1668*12/10^7*$C390</f>
        <v>0</v>
      </c>
      <c r="P390" s="9">
        <f>P144*Traffic!P1668*12/10^7*$C390</f>
        <v>0</v>
      </c>
      <c r="Q390" s="9">
        <f>Q144*Traffic!Q1668*12/10^7*$C390</f>
        <v>0</v>
      </c>
      <c r="R390" s="9">
        <f>R144*Traffic!R1668*12/10^7*$C390</f>
        <v>0</v>
      </c>
      <c r="S390" s="9">
        <f>S144*Traffic!S1668*12/10^7*$C390</f>
        <v>0</v>
      </c>
      <c r="T390" s="9"/>
      <c r="U390" s="9">
        <f>U144*Traffic!U1668*365/10^7*$C390</f>
        <v>0.10652445155553872</v>
      </c>
      <c r="V390" s="9">
        <f>V144*Traffic!V1668*365/10^7*$C390</f>
        <v>7.2613586880223126E-3</v>
      </c>
      <c r="W390" s="9">
        <f>W144*Traffic!W1668*365/10^7*$C390</f>
        <v>4.3118906081242164E-2</v>
      </c>
      <c r="X390" s="9">
        <f>X144*Traffic!X1668*365/10^7*$C390</f>
        <v>6.6353671737085215E-2</v>
      </c>
      <c r="Y390" s="9">
        <f>Y144*Traffic!Y1668*365/10^7*$C390</f>
        <v>5.7362693617673301E-2</v>
      </c>
      <c r="Z390" s="9">
        <f>Z144*Traffic!Z1668*365/10^7*$C390</f>
        <v>0.22815392763169431</v>
      </c>
      <c r="AA390" s="9">
        <f>AA144*Traffic!AA1668*365/10^7*$C390</f>
        <v>3.7124327581594591E-2</v>
      </c>
      <c r="AB390" s="9"/>
      <c r="AC390" s="9">
        <f>AC144*Traffic!AC1668*12/10^7*$C390</f>
        <v>3.8253708570804214E-2</v>
      </c>
      <c r="AD390" s="9">
        <f>AD144*Traffic!AD1668*12/10^7*$C390</f>
        <v>1.700070129261192E-3</v>
      </c>
      <c r="AE390" s="9">
        <f>AE144*Traffic!AE1668*12/10^7*$C390</f>
        <v>1.0632377114176932E-2</v>
      </c>
      <c r="AF390" s="9">
        <f>AF144*Traffic!AF1668*12/10^7*$C390</f>
        <v>2.8969501986480302E-2</v>
      </c>
      <c r="AG390" s="9">
        <f>AG144*Traffic!AG1668*12/10^7*$C390</f>
        <v>4.8720434544516134E-2</v>
      </c>
      <c r="AH390" s="9">
        <f>AH144*Traffic!AH1668*12/10^7*$C390</f>
        <v>0.11195122336191882</v>
      </c>
      <c r="AI390" s="9">
        <f>AI144*Traffic!AI1668*12/10^7*$C390</f>
        <v>0</v>
      </c>
      <c r="AJ390" s="9"/>
    </row>
    <row r="391" spans="2:36" x14ac:dyDescent="0.3">
      <c r="B391" s="85"/>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row>
    <row r="392" spans="2:36" s="105" customFormat="1" x14ac:dyDescent="0.3">
      <c r="B392" s="104" t="s">
        <v>285</v>
      </c>
      <c r="C392" s="104"/>
      <c r="E392" s="104"/>
      <c r="F392" s="104"/>
    </row>
    <row r="393" spans="2:36" x14ac:dyDescent="0.3">
      <c r="B393" s="1"/>
      <c r="C393" s="1"/>
      <c r="D393" s="1"/>
      <c r="E393" s="301" t="s">
        <v>89</v>
      </c>
      <c r="F393" s="301"/>
      <c r="G393" s="301"/>
      <c r="H393" s="301"/>
      <c r="I393" s="301"/>
      <c r="J393" s="301"/>
      <c r="K393" s="301"/>
      <c r="L393" s="1"/>
      <c r="M393" s="301" t="s">
        <v>64</v>
      </c>
      <c r="N393" s="301"/>
      <c r="O393" s="301"/>
      <c r="P393" s="301"/>
      <c r="Q393" s="301"/>
      <c r="R393" s="301"/>
      <c r="S393" s="301"/>
      <c r="T393" s="1"/>
      <c r="U393" s="301" t="s">
        <v>65</v>
      </c>
      <c r="V393" s="301"/>
      <c r="W393" s="301"/>
      <c r="X393" s="301"/>
      <c r="Y393" s="301"/>
      <c r="Z393" s="301"/>
      <c r="AA393" s="301"/>
      <c r="AB393" s="1"/>
      <c r="AC393" s="301" t="s">
        <v>66</v>
      </c>
      <c r="AD393" s="301"/>
      <c r="AE393" s="301"/>
      <c r="AF393" s="301"/>
      <c r="AG393" s="301"/>
      <c r="AH393" s="301"/>
      <c r="AI393" s="301"/>
    </row>
    <row r="394" spans="2:36" x14ac:dyDescent="0.3">
      <c r="B394" s="4" t="s">
        <v>67</v>
      </c>
      <c r="C394" s="4" t="s">
        <v>322</v>
      </c>
      <c r="D394" s="3"/>
      <c r="E394" s="3" t="s">
        <v>70</v>
      </c>
      <c r="F394" s="3" t="s">
        <v>69</v>
      </c>
      <c r="G394" s="3" t="s">
        <v>61</v>
      </c>
      <c r="H394" s="3" t="s">
        <v>68</v>
      </c>
      <c r="I394" s="3" t="s">
        <v>71</v>
      </c>
      <c r="J394" s="3" t="s">
        <v>72</v>
      </c>
      <c r="K394" s="3" t="s">
        <v>62</v>
      </c>
      <c r="L394" s="3"/>
      <c r="M394" s="3" t="s">
        <v>70</v>
      </c>
      <c r="N394" s="3" t="s">
        <v>69</v>
      </c>
      <c r="O394" s="3" t="s">
        <v>61</v>
      </c>
      <c r="P394" s="3" t="s">
        <v>68</v>
      </c>
      <c r="Q394" s="3" t="s">
        <v>71</v>
      </c>
      <c r="R394" s="3" t="s">
        <v>72</v>
      </c>
      <c r="S394" s="3" t="s">
        <v>62</v>
      </c>
      <c r="T394" s="3"/>
      <c r="U394" s="3" t="s">
        <v>70</v>
      </c>
      <c r="V394" s="3" t="s">
        <v>69</v>
      </c>
      <c r="W394" s="3" t="s">
        <v>61</v>
      </c>
      <c r="X394" s="3" t="s">
        <v>68</v>
      </c>
      <c r="Y394" s="3" t="s">
        <v>71</v>
      </c>
      <c r="Z394" s="3" t="s">
        <v>72</v>
      </c>
      <c r="AA394" s="3" t="s">
        <v>62</v>
      </c>
      <c r="AB394" s="3"/>
      <c r="AC394" s="3" t="s">
        <v>70</v>
      </c>
      <c r="AD394" s="3" t="s">
        <v>69</v>
      </c>
      <c r="AE394" s="3" t="s">
        <v>61</v>
      </c>
      <c r="AF394" s="3" t="s">
        <v>68</v>
      </c>
      <c r="AG394" s="3" t="s">
        <v>71</v>
      </c>
      <c r="AH394" s="3" t="s">
        <v>72</v>
      </c>
      <c r="AI394" s="3" t="s">
        <v>62</v>
      </c>
    </row>
    <row r="395" spans="2:36" hidden="1" x14ac:dyDescent="0.3">
      <c r="B395" s="85">
        <f>B360</f>
        <v>40633</v>
      </c>
      <c r="C395" s="3">
        <f>IF(B395&lt;Inputs!$E$13,0,1)</f>
        <v>0</v>
      </c>
      <c r="D395" s="1"/>
      <c r="E395" s="9">
        <f>E114*Traffic!E1673*365/10^7*$C395</f>
        <v>0</v>
      </c>
      <c r="F395" s="9">
        <f>F114*Traffic!F1673*365/10^7*$C395</f>
        <v>0</v>
      </c>
      <c r="G395" s="9">
        <f>G114*Traffic!G1673*365/10^7*$C395</f>
        <v>0</v>
      </c>
      <c r="H395" s="9">
        <f>H114*Traffic!H1673*365/10^7*$C395</f>
        <v>0</v>
      </c>
      <c r="I395" s="9">
        <f>I114*Traffic!I1673*365/10^7*$C395</f>
        <v>0</v>
      </c>
      <c r="J395" s="9">
        <f>J114*Traffic!J1673*365/10^7*$C395</f>
        <v>0</v>
      </c>
      <c r="K395" s="9">
        <f>K114*Traffic!K1673*365/10^7*$C395</f>
        <v>0</v>
      </c>
      <c r="L395" s="9"/>
      <c r="M395" s="101">
        <f>M114*Traffic!M1673*12/10^7*$C395</f>
        <v>0</v>
      </c>
      <c r="N395" s="101">
        <f>N114*Traffic!N1673*12/10^7*$C395</f>
        <v>0</v>
      </c>
      <c r="O395" s="101">
        <f>O114*Traffic!O1673*12/10^7*$C395</f>
        <v>0</v>
      </c>
      <c r="P395" s="101">
        <f>P114*Traffic!P1673*12/10^7*$C395</f>
        <v>0</v>
      </c>
      <c r="Q395" s="101">
        <f>Q114*Traffic!Q1673*12/10^7*$C395</f>
        <v>0</v>
      </c>
      <c r="R395" s="101">
        <f>R114*Traffic!R1673*12/10^7*$C395</f>
        <v>0</v>
      </c>
      <c r="S395" s="101">
        <f>S114*Traffic!S1673*12/10^7*$C395</f>
        <v>0</v>
      </c>
      <c r="T395" s="9"/>
      <c r="U395" s="9">
        <f>U114*Traffic!U1673*365/10^7*$C395</f>
        <v>0</v>
      </c>
      <c r="V395" s="9">
        <f>V114*Traffic!V1673*365/10^7*$C395</f>
        <v>0</v>
      </c>
      <c r="W395" s="9">
        <f>W114*Traffic!W1673*365/10^7*$C395</f>
        <v>0</v>
      </c>
      <c r="X395" s="9">
        <f>X114*Traffic!X1673*365/10^7*$C395</f>
        <v>0</v>
      </c>
      <c r="Y395" s="9">
        <f>Y114*Traffic!Y1673*365/10^7*$C395</f>
        <v>0</v>
      </c>
      <c r="Z395" s="9">
        <f>Z114*Traffic!Z1673*365/10^7*$C395</f>
        <v>0</v>
      </c>
      <c r="AA395" s="9">
        <f>AA114*Traffic!AA1673*365/10^7*$C395</f>
        <v>0</v>
      </c>
      <c r="AB395" s="9"/>
      <c r="AC395" s="9">
        <f>AC114*Traffic!AC1673*12/10^7*$C395</f>
        <v>0</v>
      </c>
      <c r="AD395" s="9">
        <f>AD114*Traffic!AD1673*12/10^7*$C395</f>
        <v>0</v>
      </c>
      <c r="AE395" s="9">
        <f>AE114*Traffic!AE1673*12/10^7*$C395</f>
        <v>0</v>
      </c>
      <c r="AF395" s="9">
        <f>AF114*Traffic!AF1673*12/10^7*$C395</f>
        <v>0</v>
      </c>
      <c r="AG395" s="9">
        <f>AG114*Traffic!AG1673*12/10^7*$C395</f>
        <v>0</v>
      </c>
      <c r="AH395" s="9">
        <f>AH114*Traffic!AH1673*12/10^7*$C395</f>
        <v>0</v>
      </c>
      <c r="AI395" s="9">
        <f>AI114*Traffic!AI1673*12/10^7*$C395</f>
        <v>0</v>
      </c>
      <c r="AJ395" s="9"/>
    </row>
    <row r="396" spans="2:36" hidden="1" x14ac:dyDescent="0.3">
      <c r="B396" s="85">
        <f t="shared" ref="B396:B425" si="11">B361</f>
        <v>40999</v>
      </c>
      <c r="C396" s="3">
        <f>IF(B396&lt;Inputs!$E$13,0,1)</f>
        <v>0</v>
      </c>
      <c r="D396" s="1"/>
      <c r="E396" s="9">
        <f>E115*Traffic!E1674*365/10^7*$C396</f>
        <v>0</v>
      </c>
      <c r="F396" s="9">
        <f>F115*Traffic!F1674*365/10^7*$C396</f>
        <v>0</v>
      </c>
      <c r="G396" s="9">
        <f>G115*Traffic!G1674*365/10^7*$C396</f>
        <v>0</v>
      </c>
      <c r="H396" s="9">
        <f>H115*Traffic!H1674*365/10^7*$C396</f>
        <v>0</v>
      </c>
      <c r="I396" s="9">
        <f>I115*Traffic!I1674*365/10^7*$C396</f>
        <v>0</v>
      </c>
      <c r="J396" s="9">
        <f>J115*Traffic!J1674*365/10^7*$C396</f>
        <v>0</v>
      </c>
      <c r="K396" s="9">
        <f>K115*Traffic!K1674*365/10^7*$C396</f>
        <v>0</v>
      </c>
      <c r="L396" s="9"/>
      <c r="M396" s="101">
        <f>M115*Traffic!M1674*12/10^7*$C396</f>
        <v>0</v>
      </c>
      <c r="N396" s="101">
        <f>N115*Traffic!N1674*12/10^7*$C396</f>
        <v>0</v>
      </c>
      <c r="O396" s="101">
        <f>O115*Traffic!O1674*12/10^7*$C396</f>
        <v>0</v>
      </c>
      <c r="P396" s="101">
        <f>P115*Traffic!P1674*12/10^7*$C396</f>
        <v>0</v>
      </c>
      <c r="Q396" s="101">
        <f>Q115*Traffic!Q1674*12/10^7*$C396</f>
        <v>0</v>
      </c>
      <c r="R396" s="101">
        <f>R115*Traffic!R1674*12/10^7*$C396</f>
        <v>0</v>
      </c>
      <c r="S396" s="101">
        <f>S115*Traffic!S1674*12/10^7*$C396</f>
        <v>0</v>
      </c>
      <c r="T396" s="9"/>
      <c r="U396" s="9">
        <f>U115*Traffic!U1674*365/10^7*$C396</f>
        <v>0</v>
      </c>
      <c r="V396" s="9">
        <f>V115*Traffic!V1674*365/10^7*$C396</f>
        <v>0</v>
      </c>
      <c r="W396" s="9">
        <f>W115*Traffic!W1674*365/10^7*$C396</f>
        <v>0</v>
      </c>
      <c r="X396" s="9">
        <f>X115*Traffic!X1674*365/10^7*$C396</f>
        <v>0</v>
      </c>
      <c r="Y396" s="9">
        <f>Y115*Traffic!Y1674*365/10^7*$C396</f>
        <v>0</v>
      </c>
      <c r="Z396" s="9">
        <f>Z115*Traffic!Z1674*365/10^7*$C396</f>
        <v>0</v>
      </c>
      <c r="AA396" s="9">
        <f>AA115*Traffic!AA1674*365/10^7*$C396</f>
        <v>0</v>
      </c>
      <c r="AB396" s="9"/>
      <c r="AC396" s="9">
        <f>AC115*Traffic!AC1674*12/10^7*$C396</f>
        <v>0</v>
      </c>
      <c r="AD396" s="9">
        <f>AD115*Traffic!AD1674*12/10^7*$C396</f>
        <v>0</v>
      </c>
      <c r="AE396" s="9">
        <f>AE115*Traffic!AE1674*12/10^7*$C396</f>
        <v>0</v>
      </c>
      <c r="AF396" s="9">
        <f>AF115*Traffic!AF1674*12/10^7*$C396</f>
        <v>0</v>
      </c>
      <c r="AG396" s="9">
        <f>AG115*Traffic!AG1674*12/10^7*$C396</f>
        <v>0</v>
      </c>
      <c r="AH396" s="9">
        <f>AH115*Traffic!AH1674*12/10^7*$C396</f>
        <v>0</v>
      </c>
      <c r="AI396" s="9">
        <f>AI115*Traffic!AI1674*12/10^7*$C396</f>
        <v>0</v>
      </c>
      <c r="AJ396" s="9"/>
    </row>
    <row r="397" spans="2:36" hidden="1" x14ac:dyDescent="0.3">
      <c r="B397" s="85">
        <f t="shared" si="11"/>
        <v>41364</v>
      </c>
      <c r="C397" s="3">
        <f>IF(B397&lt;Inputs!$E$13,0,1)</f>
        <v>1</v>
      </c>
      <c r="D397" s="1"/>
      <c r="E397" s="9">
        <f>E116*Traffic!E1675*365/10^7*$C397</f>
        <v>5.4609380099999973E-2</v>
      </c>
      <c r="F397" s="9">
        <f>F116*Traffic!F1675*365/10^7*$C397</f>
        <v>1.1868882025000001E-2</v>
      </c>
      <c r="G397" s="9">
        <f>G116*Traffic!G1675*365/10^7*$C397</f>
        <v>6.1333126312499951E-3</v>
      </c>
      <c r="H397" s="9">
        <f>H116*Traffic!H1675*365/10^7*$C397</f>
        <v>0.12947354551250001</v>
      </c>
      <c r="I397" s="9">
        <f>I116*Traffic!I1675*365/10^7*$C397</f>
        <v>0.35458991347499991</v>
      </c>
      <c r="J397" s="9">
        <f>J116*Traffic!J1675*365/10^7*$C397</f>
        <v>1.3681963680000002</v>
      </c>
      <c r="K397" s="9">
        <f>K116*Traffic!K1675*365/10^7*$C397</f>
        <v>0.13755907935</v>
      </c>
      <c r="L397" s="9"/>
      <c r="M397" s="101">
        <f>M116*Traffic!M1675*12/10^7*$C397</f>
        <v>2.3518387199999991E-3</v>
      </c>
      <c r="N397" s="101">
        <f>N116*Traffic!N1675*12/10^7*$C397</f>
        <v>0</v>
      </c>
      <c r="O397" s="101">
        <f>O116*Traffic!O1675*12/10^7*$C397</f>
        <v>0</v>
      </c>
      <c r="P397" s="101">
        <f>P116*Traffic!P1675*12/10^7*$C397</f>
        <v>0</v>
      </c>
      <c r="Q397" s="101">
        <f>Q116*Traffic!Q1675*12/10^7*$C397</f>
        <v>0</v>
      </c>
      <c r="R397" s="101">
        <f>R116*Traffic!R1675*12/10^7*$C397</f>
        <v>0</v>
      </c>
      <c r="S397" s="101">
        <f>S116*Traffic!S1675*12/10^7*$C397</f>
        <v>0</v>
      </c>
      <c r="T397" s="9"/>
      <c r="U397" s="9">
        <f>U116*Traffic!U1675*365/10^7*$C397</f>
        <v>1.9001509449999985E-2</v>
      </c>
      <c r="V397" s="9">
        <f>V116*Traffic!V1675*365/10^7*$C397</f>
        <v>2.1949302375000005E-3</v>
      </c>
      <c r="W397" s="9">
        <f>W116*Traffic!W1675*365/10^7*$C397</f>
        <v>1.1342427468749991E-3</v>
      </c>
      <c r="X397" s="9">
        <f>X116*Traffic!X1675*365/10^7*$C397</f>
        <v>6.818021811562501E-2</v>
      </c>
      <c r="Y397" s="9">
        <f>Y116*Traffic!Y1675*365/10^7*$C397</f>
        <v>3.5675204709374991E-2</v>
      </c>
      <c r="Z397" s="9">
        <f>Z116*Traffic!Z1675*365/10^7*$C397</f>
        <v>0.16410212389999998</v>
      </c>
      <c r="AA397" s="9">
        <f>AA116*Traffic!AA1675*365/10^7*$C397</f>
        <v>1.5823122299999996E-2</v>
      </c>
      <c r="AB397" s="9"/>
      <c r="AC397" s="9">
        <f>AC116*Traffic!AC1675*12/10^7*$C397</f>
        <v>9.4519768200000027E-3</v>
      </c>
      <c r="AD397" s="9">
        <f>AD116*Traffic!AD1675*12/10^7*$C397</f>
        <v>7.1303017500000008E-4</v>
      </c>
      <c r="AE397" s="9">
        <f>AE116*Traffic!AE1675*12/10^7*$C397</f>
        <v>3.684624187499998E-4</v>
      </c>
      <c r="AF397" s="9">
        <f>AF116*Traffic!AF1675*12/10^7*$C397</f>
        <v>2.6879089725000003E-2</v>
      </c>
      <c r="AG397" s="9">
        <f>AG116*Traffic!AG1675*12/10^7*$C397</f>
        <v>1.4767668798750005E-2</v>
      </c>
      <c r="AH397" s="9">
        <f>AH116*Traffic!AH1675*12/10^7*$C397</f>
        <v>5.8382625840000008E-2</v>
      </c>
      <c r="AI397" s="9">
        <f>AI116*Traffic!AI1675*12/10^7*$C397</f>
        <v>9.5833722599999987E-3</v>
      </c>
      <c r="AJ397" s="9"/>
    </row>
    <row r="398" spans="2:36" hidden="1" x14ac:dyDescent="0.3">
      <c r="B398" s="85">
        <f t="shared" si="11"/>
        <v>41729</v>
      </c>
      <c r="C398" s="3">
        <f>IF(B398&lt;Inputs!$E$13,0,1)</f>
        <v>1</v>
      </c>
      <c r="D398" s="1"/>
      <c r="E398" s="9">
        <f>E117*Traffic!E1676*365/10^7*$C398</f>
        <v>6.9617690999999954E-2</v>
      </c>
      <c r="F398" s="9">
        <f>F117*Traffic!F1676*365/10^7*$C398</f>
        <v>1.421693934375E-2</v>
      </c>
      <c r="G398" s="9">
        <f>G117*Traffic!G1676*365/10^7*$C398</f>
        <v>7.4032299843749981E-3</v>
      </c>
      <c r="H398" s="9">
        <f>H117*Traffic!H1676*365/10^7*$C398</f>
        <v>0.15002397033124998</v>
      </c>
      <c r="I398" s="9">
        <f>I117*Traffic!I1676*365/10^7*$C398</f>
        <v>0.42036383829374996</v>
      </c>
      <c r="J398" s="9">
        <f>J117*Traffic!J1676*365/10^7*$C398</f>
        <v>1.6537142600000001</v>
      </c>
      <c r="K398" s="9">
        <f>K117*Traffic!K1676*365/10^7*$C398</f>
        <v>0.16614978995999999</v>
      </c>
      <c r="L398" s="9"/>
      <c r="M398" s="101">
        <f>M117*Traffic!M1676*12/10^7*$C398</f>
        <v>2.6983756799999984E-3</v>
      </c>
      <c r="N398" s="101">
        <f>N117*Traffic!N1676*12/10^7*$C398</f>
        <v>0</v>
      </c>
      <c r="O398" s="101">
        <f>O117*Traffic!O1676*12/10^7*$C398</f>
        <v>0</v>
      </c>
      <c r="P398" s="101">
        <f>P117*Traffic!P1676*12/10^7*$C398</f>
        <v>0</v>
      </c>
      <c r="Q398" s="101">
        <f>Q117*Traffic!Q1676*12/10^7*$C398</f>
        <v>0</v>
      </c>
      <c r="R398" s="101">
        <f>R117*Traffic!R1676*12/10^7*$C398</f>
        <v>0</v>
      </c>
      <c r="S398" s="101">
        <f>S117*Traffic!S1676*12/10^7*$C398</f>
        <v>0</v>
      </c>
      <c r="T398" s="9"/>
      <c r="U398" s="9">
        <f>U117*Traffic!U1676*365/10^7*$C398</f>
        <v>2.3358567374999997E-2</v>
      </c>
      <c r="V398" s="9">
        <f>V117*Traffic!V1676*365/10^7*$C398</f>
        <v>2.5707342375000004E-3</v>
      </c>
      <c r="W398" s="9">
        <f>W117*Traffic!W1676*365/10^7*$C398</f>
        <v>1.3386662437499999E-3</v>
      </c>
      <c r="X398" s="9">
        <f>X117*Traffic!X1676*365/10^7*$C398</f>
        <v>7.9910053162500008E-2</v>
      </c>
      <c r="Y398" s="9">
        <f>Y117*Traffic!Y1676*365/10^7*$C398</f>
        <v>4.277882626875E-2</v>
      </c>
      <c r="Z398" s="9">
        <f>Z117*Traffic!Z1676*365/10^7*$C398</f>
        <v>0.19849269171875003</v>
      </c>
      <c r="AA398" s="9">
        <f>AA117*Traffic!AA1676*365/10^7*$C398</f>
        <v>1.9125861299999998E-2</v>
      </c>
      <c r="AB398" s="9"/>
      <c r="AC398" s="9">
        <f>AC117*Traffic!AC1676*12/10^7*$C398</f>
        <v>1.1353656599999996E-2</v>
      </c>
      <c r="AD398" s="9">
        <f>AD117*Traffic!AD1676*12/10^7*$C398</f>
        <v>8.3556866250000003E-4</v>
      </c>
      <c r="AE398" s="9">
        <f>AE117*Traffic!AE1676*12/10^7*$C398</f>
        <v>4.3510820624999996E-4</v>
      </c>
      <c r="AF398" s="9">
        <f>AF117*Traffic!AF1676*12/10^7*$C398</f>
        <v>3.1518920549999996E-2</v>
      </c>
      <c r="AG398" s="9">
        <f>AG117*Traffic!AG1676*12/10^7*$C398</f>
        <v>1.7716914101249998E-2</v>
      </c>
      <c r="AH398" s="9">
        <f>AH117*Traffic!AH1676*12/10^7*$C398</f>
        <v>7.060206614999999E-2</v>
      </c>
      <c r="AI398" s="9">
        <f>AI117*Traffic!AI1676*12/10^7*$C398</f>
        <v>1.1581122167999999E-2</v>
      </c>
      <c r="AJ398" s="9"/>
    </row>
    <row r="399" spans="2:36" hidden="1" x14ac:dyDescent="0.3">
      <c r="B399" s="85">
        <f t="shared" si="11"/>
        <v>42094</v>
      </c>
      <c r="C399" s="3">
        <f>IF(B399&lt;Inputs!$E$13,0,1)</f>
        <v>1</v>
      </c>
      <c r="D399" s="1"/>
      <c r="E399" s="9">
        <f>E118*Traffic!E1677*365/10^7*$C399</f>
        <v>7.4515187999999954E-2</v>
      </c>
      <c r="F399" s="9">
        <f>F118*Traffic!F1677*365/10^7*$C399</f>
        <v>1.5002800312500002E-2</v>
      </c>
      <c r="G399" s="9">
        <f>G118*Traffic!G1677*365/10^7*$C399</f>
        <v>7.763686875000001E-3</v>
      </c>
      <c r="H399" s="9">
        <f>H118*Traffic!H1677*365/10^7*$C399</f>
        <v>0.1622401959375</v>
      </c>
      <c r="I399" s="9">
        <f>I118*Traffic!I1677*365/10^7*$C399</f>
        <v>0.46457233762499989</v>
      </c>
      <c r="J399" s="9">
        <f>J118*Traffic!J1677*365/10^7*$C399</f>
        <v>1.8532163979999996</v>
      </c>
      <c r="K399" s="9">
        <f>K118*Traffic!K1677*365/10^7*$C399</f>
        <v>0.18729098926999999</v>
      </c>
      <c r="L399" s="9"/>
      <c r="M399" s="101">
        <f>M118*Traffic!M1677*12/10^7*$C399</f>
        <v>3.0945023999999982E-3</v>
      </c>
      <c r="N399" s="101">
        <f>N118*Traffic!N1677*12/10^7*$C399</f>
        <v>0</v>
      </c>
      <c r="O399" s="101">
        <f>O118*Traffic!O1677*12/10^7*$C399</f>
        <v>0</v>
      </c>
      <c r="P399" s="101">
        <f>P118*Traffic!P1677*12/10^7*$C399</f>
        <v>0</v>
      </c>
      <c r="Q399" s="101">
        <f>Q118*Traffic!Q1677*12/10^7*$C399</f>
        <v>0</v>
      </c>
      <c r="R399" s="101">
        <f>R118*Traffic!R1677*12/10^7*$C399</f>
        <v>0</v>
      </c>
      <c r="S399" s="101">
        <f>S118*Traffic!S1677*12/10^7*$C399</f>
        <v>0</v>
      </c>
      <c r="T399" s="9"/>
      <c r="U399" s="9">
        <f>U118*Traffic!U1677*365/10^7*$C399</f>
        <v>2.5001806500000001E-2</v>
      </c>
      <c r="V399" s="9">
        <f>V118*Traffic!V1677*365/10^7*$C399</f>
        <v>2.8361458124999996E-3</v>
      </c>
      <c r="W399" s="9">
        <f>W118*Traffic!W1677*365/10^7*$C399</f>
        <v>1.467655875E-3</v>
      </c>
      <c r="X399" s="9">
        <f>X118*Traffic!X1677*365/10^7*$C399</f>
        <v>8.7333552281250018E-2</v>
      </c>
      <c r="Y399" s="9">
        <f>Y118*Traffic!Y1677*365/10^7*$C399</f>
        <v>4.7779187568749992E-2</v>
      </c>
      <c r="Z399" s="9">
        <f>Z118*Traffic!Z1677*365/10^7*$C399</f>
        <v>0.22258740432499996</v>
      </c>
      <c r="AA399" s="9">
        <f>AA118*Traffic!AA1677*365/10^7*$C399</f>
        <v>2.1573891479999999E-2</v>
      </c>
      <c r="AB399" s="9"/>
      <c r="AC399" s="9">
        <f>AC118*Traffic!AC1677*12/10^7*$C399</f>
        <v>1.2739034879999995E-2</v>
      </c>
      <c r="AD399" s="9">
        <f>AD118*Traffic!AD1677*12/10^7*$C399</f>
        <v>9.2635042499999997E-4</v>
      </c>
      <c r="AE399" s="9">
        <f>AE118*Traffic!AE1677*12/10^7*$C399</f>
        <v>4.7937015000000001E-4</v>
      </c>
      <c r="AF399" s="9">
        <f>AF118*Traffic!AF1677*12/10^7*$C399</f>
        <v>3.4538105250000006E-2</v>
      </c>
      <c r="AG399" s="9">
        <f>AG118*Traffic!AG1677*12/10^7*$C399</f>
        <v>1.9840172467499997E-2</v>
      </c>
      <c r="AH399" s="9">
        <f>AH118*Traffic!AH1677*12/10^7*$C399</f>
        <v>7.938808185E-2</v>
      </c>
      <c r="AI399" s="9">
        <f>AI118*Traffic!AI1677*12/10^7*$C399</f>
        <v>1.3099054979999998E-2</v>
      </c>
      <c r="AJ399" s="9"/>
    </row>
    <row r="400" spans="2:36" hidden="1" x14ac:dyDescent="0.3">
      <c r="B400" s="85">
        <f t="shared" si="11"/>
        <v>42460</v>
      </c>
      <c r="C400" s="3">
        <f>IF(B400&lt;Inputs!$E$13,0,1)</f>
        <v>1</v>
      </c>
      <c r="D400" s="1"/>
      <c r="E400" s="9">
        <f>E119*Traffic!E1678*365/10^7*$C400</f>
        <v>8.7840651799999975E-2</v>
      </c>
      <c r="F400" s="9">
        <f>F119*Traffic!F1678*365/10^7*$C400</f>
        <v>1.6612624600000004E-2</v>
      </c>
      <c r="G400" s="9">
        <f>G119*Traffic!G1678*365/10^7*$C400</f>
        <v>8.7544812000000024E-3</v>
      </c>
      <c r="H400" s="9">
        <f>H119*Traffic!H1678*365/10^7*$C400</f>
        <v>0.18070287870000001</v>
      </c>
      <c r="I400" s="9">
        <f>I119*Traffic!I1678*365/10^7*$C400</f>
        <v>0.52982924039999979</v>
      </c>
      <c r="J400" s="9">
        <f>J119*Traffic!J1678*365/10^7*$C400</f>
        <v>2.0754016800000001</v>
      </c>
      <c r="K400" s="9">
        <f>K119*Traffic!K1678*365/10^7*$C400</f>
        <v>0.20838081264000005</v>
      </c>
      <c r="L400" s="9"/>
      <c r="M400" s="101">
        <f>M119*Traffic!M1678*12/10^7*$C400</f>
        <v>3.537346559999998E-3</v>
      </c>
      <c r="N400" s="101">
        <f>N119*Traffic!N1678*12/10^7*$C400</f>
        <v>0</v>
      </c>
      <c r="O400" s="101">
        <f>O119*Traffic!O1678*12/10^7*$C400</f>
        <v>0</v>
      </c>
      <c r="P400" s="101">
        <f>P119*Traffic!P1678*12/10^7*$C400</f>
        <v>0</v>
      </c>
      <c r="Q400" s="101">
        <f>Q119*Traffic!Q1678*12/10^7*$C400</f>
        <v>0</v>
      </c>
      <c r="R400" s="101">
        <f>R119*Traffic!R1678*12/10^7*$C400</f>
        <v>0</v>
      </c>
      <c r="S400" s="101">
        <f>S119*Traffic!S1678*12/10^7*$C400</f>
        <v>0</v>
      </c>
      <c r="T400" s="9"/>
      <c r="U400" s="9">
        <f>U119*Traffic!U1678*365/10^7*$C400</f>
        <v>2.8579733599999994E-2</v>
      </c>
      <c r="V400" s="9">
        <f>V119*Traffic!V1678*365/10^7*$C400</f>
        <v>3.0721977000000003E-3</v>
      </c>
      <c r="W400" s="9">
        <f>W119*Traffic!W1678*365/10^7*$C400</f>
        <v>1.6189793999999997E-3</v>
      </c>
      <c r="X400" s="9">
        <f>X119*Traffic!X1678*365/10^7*$C400</f>
        <v>9.5157366974999991E-2</v>
      </c>
      <c r="Y400" s="9">
        <f>Y119*Traffic!Y1678*365/10^7*$C400</f>
        <v>5.3305990649999996E-2</v>
      </c>
      <c r="Z400" s="9">
        <f>Z119*Traffic!Z1678*365/10^7*$C400</f>
        <v>0.25293957974999998</v>
      </c>
      <c r="AA400" s="9">
        <f>AA119*Traffic!AA1678*365/10^7*$C400</f>
        <v>2.4356198879999996E-2</v>
      </c>
      <c r="AB400" s="9"/>
      <c r="AC400" s="9">
        <f>AC119*Traffic!AC1678*12/10^7*$C400</f>
        <v>1.4325562679999999E-2</v>
      </c>
      <c r="AD400" s="9">
        <f>AD119*Traffic!AD1678*12/10^7*$C400</f>
        <v>1.007933355E-3</v>
      </c>
      <c r="AE400" s="9">
        <f>AE119*Traffic!AE1678*12/10^7*$C400</f>
        <v>5.3115830999999984E-4</v>
      </c>
      <c r="AF400" s="9">
        <f>AF119*Traffic!AF1678*12/10^7*$C400</f>
        <v>3.7841742450000007E-2</v>
      </c>
      <c r="AG400" s="9">
        <f>AG119*Traffic!AG1678*12/10^7*$C400</f>
        <v>2.2258404315000004E-2</v>
      </c>
      <c r="AH400" s="9">
        <f>AH119*Traffic!AH1678*12/10^7*$C400</f>
        <v>8.9368431075000018E-2</v>
      </c>
      <c r="AI400" s="9">
        <f>AI119*Traffic!AI1678*12/10^7*$C400</f>
        <v>1.4649864371999999E-2</v>
      </c>
      <c r="AJ400" s="9"/>
    </row>
    <row r="401" spans="2:36" hidden="1" x14ac:dyDescent="0.3">
      <c r="B401" s="85">
        <f t="shared" si="11"/>
        <v>42825</v>
      </c>
      <c r="C401" s="3">
        <f>IF(B401&lt;Inputs!$E$13,0,1)</f>
        <v>1</v>
      </c>
      <c r="D401" s="1"/>
      <c r="E401" s="9">
        <f>E120*Traffic!E1679*365/10^7*$C401</f>
        <v>9.4520166399999994E-2</v>
      </c>
      <c r="F401" s="9">
        <f>F120*Traffic!F1679*365/10^7*$C401</f>
        <v>1.8379621081250005E-2</v>
      </c>
      <c r="G401" s="9">
        <f>G120*Traffic!G1679*365/10^7*$C401</f>
        <v>9.8358518718750024E-3</v>
      </c>
      <c r="H401" s="9">
        <f>H120*Traffic!H1679*365/10^7*$C401</f>
        <v>0.1947888492</v>
      </c>
      <c r="I401" s="9">
        <f>I120*Traffic!I1679*365/10^7*$C401</f>
        <v>0.58523780761874988</v>
      </c>
      <c r="J401" s="9">
        <f>J120*Traffic!J1679*365/10^7*$C401</f>
        <v>2.3261705500000001</v>
      </c>
      <c r="K401" s="9">
        <f>K120*Traffic!K1679*365/10^7*$C401</f>
        <v>0.23311832774999999</v>
      </c>
      <c r="L401" s="9"/>
      <c r="M401" s="101">
        <f>M120*Traffic!M1679*12/10^7*$C401</f>
        <v>3.8063308799999979E-3</v>
      </c>
      <c r="N401" s="101">
        <f>N120*Traffic!N1679*12/10^7*$C401</f>
        <v>0</v>
      </c>
      <c r="O401" s="101">
        <f>O120*Traffic!O1679*12/10^7*$C401</f>
        <v>0</v>
      </c>
      <c r="P401" s="101">
        <f>P120*Traffic!P1679*12/10^7*$C401</f>
        <v>0</v>
      </c>
      <c r="Q401" s="101">
        <f>Q120*Traffic!Q1679*12/10^7*$C401</f>
        <v>0</v>
      </c>
      <c r="R401" s="101">
        <f>R120*Traffic!R1679*12/10^7*$C401</f>
        <v>0</v>
      </c>
      <c r="S401" s="101">
        <f>S120*Traffic!S1679*12/10^7*$C401</f>
        <v>0</v>
      </c>
      <c r="T401" s="9"/>
      <c r="U401" s="9">
        <f>U120*Traffic!U1679*365/10^7*$C401</f>
        <v>3.2675033599999986E-2</v>
      </c>
      <c r="V401" s="9">
        <f>V120*Traffic!V1679*365/10^7*$C401</f>
        <v>3.3323245312500004E-3</v>
      </c>
      <c r="W401" s="9">
        <f>W120*Traffic!W1679*365/10^7*$C401</f>
        <v>1.783293046875E-3</v>
      </c>
      <c r="X401" s="9">
        <f>X120*Traffic!X1679*365/10^7*$C401</f>
        <v>0.10361108999999999</v>
      </c>
      <c r="Y401" s="9">
        <f>Y120*Traffic!Y1679*365/10^7*$C401</f>
        <v>5.9475386953125001E-2</v>
      </c>
      <c r="Z401" s="9">
        <f>Z120*Traffic!Z1679*365/10^7*$C401</f>
        <v>0.28350203578125005</v>
      </c>
      <c r="AA401" s="9">
        <f>AA120*Traffic!AA1679*365/10^7*$C401</f>
        <v>2.7247596750000002E-2</v>
      </c>
      <c r="AB401" s="9"/>
      <c r="AC401" s="9">
        <f>AC120*Traffic!AC1679*12/10^7*$C401</f>
        <v>1.6188057599999993E-2</v>
      </c>
      <c r="AD401" s="9">
        <f>AD120*Traffic!AD1679*12/10^7*$C401</f>
        <v>1.0999409850000002E-3</v>
      </c>
      <c r="AE401" s="9">
        <f>AE120*Traffic!AE1679*12/10^7*$C401</f>
        <v>5.8863327750000006E-4</v>
      </c>
      <c r="AF401" s="9">
        <f>AF120*Traffic!AF1679*12/10^7*$C401</f>
        <v>4.1454758400000007E-2</v>
      </c>
      <c r="AG401" s="9">
        <f>AG120*Traffic!AG1679*12/10^7*$C401</f>
        <v>2.4985884105000005E-2</v>
      </c>
      <c r="AH401" s="9">
        <f>AH120*Traffic!AH1679*12/10^7*$C401</f>
        <v>0.10077735590999999</v>
      </c>
      <c r="AI401" s="9">
        <f>AI120*Traffic!AI1679*12/10^7*$C401</f>
        <v>1.6488901836000006E-2</v>
      </c>
      <c r="AJ401" s="9"/>
    </row>
    <row r="402" spans="2:36" hidden="1" x14ac:dyDescent="0.3">
      <c r="B402" s="85">
        <f t="shared" si="11"/>
        <v>43190</v>
      </c>
      <c r="C402" s="3">
        <f>IF(B402&lt;Inputs!$E$13,0,1)</f>
        <v>1</v>
      </c>
      <c r="D402" s="1"/>
      <c r="E402" s="9">
        <f>E121*Traffic!E1680*365/10^7*$C402</f>
        <v>0.11089397879999997</v>
      </c>
      <c r="F402" s="9">
        <f>F121*Traffic!F1680*365/10^7*$C402</f>
        <v>2.0489538712499998E-2</v>
      </c>
      <c r="G402" s="9">
        <f>G121*Traffic!G1680*365/10^7*$C402</f>
        <v>1.1079890268750002E-2</v>
      </c>
      <c r="H402" s="9">
        <f>H121*Traffic!H1680*365/10^7*$C402</f>
        <v>0.21613160985937496</v>
      </c>
      <c r="I402" s="9">
        <f>I121*Traffic!I1680*365/10^7*$C402</f>
        <v>0.66561916246874986</v>
      </c>
      <c r="J402" s="9">
        <f>J121*Traffic!J1680*365/10^7*$C402</f>
        <v>2.6539366809999998</v>
      </c>
      <c r="K402" s="9">
        <f>K121*Traffic!K1680*365/10^7*$C402</f>
        <v>0.26684663236</v>
      </c>
      <c r="L402" s="9"/>
      <c r="M402" s="101">
        <f>M121*Traffic!M1680*12/10^7*$C402</f>
        <v>4.3494105599999992E-3</v>
      </c>
      <c r="N402" s="101">
        <f>N121*Traffic!N1680*12/10^7*$C402</f>
        <v>0</v>
      </c>
      <c r="O402" s="101">
        <f>O121*Traffic!O1680*12/10^7*$C402</f>
        <v>0</v>
      </c>
      <c r="P402" s="101">
        <f>P121*Traffic!P1680*12/10^7*$C402</f>
        <v>0</v>
      </c>
      <c r="Q402" s="101">
        <f>Q121*Traffic!Q1680*12/10^7*$C402</f>
        <v>0</v>
      </c>
      <c r="R402" s="101">
        <f>R121*Traffic!R1680*12/10^7*$C402</f>
        <v>0</v>
      </c>
      <c r="S402" s="101">
        <f>S121*Traffic!S1680*12/10^7*$C402</f>
        <v>0</v>
      </c>
      <c r="T402" s="9"/>
      <c r="U402" s="9">
        <f>U121*Traffic!U1680*365/10^7*$C402</f>
        <v>3.7207848149999986E-2</v>
      </c>
      <c r="V402" s="9">
        <f>V121*Traffic!V1680*365/10^7*$C402</f>
        <v>3.6488219625000007E-3</v>
      </c>
      <c r="W402" s="9">
        <f>W121*Traffic!W1680*365/10^7*$C402</f>
        <v>1.9731311437500001E-3</v>
      </c>
      <c r="X402" s="9">
        <f>X121*Traffic!X1680*365/10^7*$C402</f>
        <v>0.11489792876718752</v>
      </c>
      <c r="Y402" s="9">
        <f>Y121*Traffic!Y1680*365/10^7*$C402</f>
        <v>6.7605569985937475E-2</v>
      </c>
      <c r="Z402" s="9">
        <f>Z121*Traffic!Z1680*365/10^7*$C402</f>
        <v>0.32141426549375002</v>
      </c>
      <c r="AA402" s="9">
        <f>AA121*Traffic!AA1680*365/10^7*$C402</f>
        <v>3.0993703439999996E-2</v>
      </c>
      <c r="AB402" s="9"/>
      <c r="AC402" s="9">
        <f>AC121*Traffic!AC1680*12/10^7*$C402</f>
        <v>1.8241140060000001E-2</v>
      </c>
      <c r="AD402" s="9">
        <f>AD121*Traffic!AD1680*12/10^7*$C402</f>
        <v>1.2157613325000003E-3</v>
      </c>
      <c r="AE402" s="9">
        <f>AE121*Traffic!AE1680*12/10^7*$C402</f>
        <v>6.5743315874999993E-4</v>
      </c>
      <c r="AF402" s="9">
        <f>AF121*Traffic!AF1680*12/10^7*$C402</f>
        <v>4.5485098424999995E-2</v>
      </c>
      <c r="AG402" s="9">
        <f>AG121*Traffic!AG1680*12/10^7*$C402</f>
        <v>2.8101449171250004E-2</v>
      </c>
      <c r="AH402" s="9">
        <f>AH121*Traffic!AH1680*12/10^7*$C402</f>
        <v>0.11379893910000001</v>
      </c>
      <c r="AI402" s="9">
        <f>AI121*Traffic!AI1680*12/10^7*$C402</f>
        <v>1.8681136320000003E-2</v>
      </c>
      <c r="AJ402" s="9"/>
    </row>
    <row r="403" spans="2:36" hidden="1" x14ac:dyDescent="0.3">
      <c r="B403" s="85">
        <f t="shared" si="11"/>
        <v>43555</v>
      </c>
      <c r="C403" s="3">
        <f>IF(B403&lt;Inputs!$E$13,0,1)</f>
        <v>1</v>
      </c>
      <c r="D403" s="1"/>
      <c r="E403" s="9">
        <f>E122*Traffic!E1681*365/10^7*$C403</f>
        <v>0.11931584279999996</v>
      </c>
      <c r="F403" s="9">
        <f>F122*Traffic!F1681*365/10^7*$C403</f>
        <v>2.1518302162500006E-2</v>
      </c>
      <c r="G403" s="9">
        <f>G122*Traffic!G1681*365/10^7*$C403</f>
        <v>1.1712076199999999E-2</v>
      </c>
      <c r="H403" s="9">
        <f>H122*Traffic!H1681*365/10^7*$C403</f>
        <v>0.23918480979374995</v>
      </c>
      <c r="I403" s="9">
        <f>I122*Traffic!I1681*365/10^7*$C403</f>
        <v>0.75366863943749973</v>
      </c>
      <c r="J403" s="9">
        <f>J122*Traffic!J1681*365/10^7*$C403</f>
        <v>2.9624998699999994</v>
      </c>
      <c r="K403" s="9">
        <f>K122*Traffic!K1681*365/10^7*$C403</f>
        <v>0.29881531102499992</v>
      </c>
      <c r="L403" s="9"/>
      <c r="M403" s="101">
        <f>M122*Traffic!M1681*12/10^7*$C403</f>
        <v>4.9550054399999975E-3</v>
      </c>
      <c r="N403" s="101">
        <f>N122*Traffic!N1681*12/10^7*$C403</f>
        <v>0</v>
      </c>
      <c r="O403" s="101">
        <f>O122*Traffic!O1681*12/10^7*$C403</f>
        <v>0</v>
      </c>
      <c r="P403" s="101">
        <f>P122*Traffic!P1681*12/10^7*$C403</f>
        <v>0</v>
      </c>
      <c r="Q403" s="101">
        <f>Q122*Traffic!Q1681*12/10^7*$C403</f>
        <v>0</v>
      </c>
      <c r="R403" s="101">
        <f>R122*Traffic!R1681*12/10^7*$C403</f>
        <v>0</v>
      </c>
      <c r="S403" s="101">
        <f>S122*Traffic!S1681*12/10^7*$C403</f>
        <v>0</v>
      </c>
      <c r="T403" s="9"/>
      <c r="U403" s="9">
        <f>U122*Traffic!U1681*365/10^7*$C403</f>
        <v>4.0033605149999978E-2</v>
      </c>
      <c r="V403" s="9">
        <f>V122*Traffic!V1681*365/10^7*$C403</f>
        <v>4.126797675000001E-3</v>
      </c>
      <c r="W403" s="9">
        <f>W122*Traffic!W1681*365/10^7*$C403</f>
        <v>2.2461515999999985E-3</v>
      </c>
      <c r="X403" s="9">
        <f>X122*Traffic!X1681*365/10^7*$C403</f>
        <v>0.12481898498437498</v>
      </c>
      <c r="Y403" s="9">
        <f>Y122*Traffic!Y1681*365/10^7*$C403</f>
        <v>7.5143297109374993E-2</v>
      </c>
      <c r="Z403" s="9">
        <f>Z122*Traffic!Z1681*365/10^7*$C403</f>
        <v>0.36324288178750003</v>
      </c>
      <c r="AA403" s="9">
        <f>AA122*Traffic!AA1681*365/10^7*$C403</f>
        <v>3.5138140469999996E-2</v>
      </c>
      <c r="AB403" s="9"/>
      <c r="AC403" s="9">
        <f>AC122*Traffic!AC1681*12/10^7*$C403</f>
        <v>2.0577036479999988E-2</v>
      </c>
      <c r="AD403" s="9">
        <f>AD122*Traffic!AD1681*12/10^7*$C403</f>
        <v>1.3373731800000004E-3</v>
      </c>
      <c r="AE403" s="9">
        <f>AE122*Traffic!AE1681*12/10^7*$C403</f>
        <v>7.2791135999999957E-4</v>
      </c>
      <c r="AF403" s="9">
        <f>AF122*Traffic!AF1681*12/10^7*$C403</f>
        <v>4.9921941600000005E-2</v>
      </c>
      <c r="AG403" s="9">
        <f>AG122*Traffic!AG1681*12/10^7*$C403</f>
        <v>3.1556611799999988E-2</v>
      </c>
      <c r="AH403" s="9">
        <f>AH122*Traffic!AH1681*12/10^7*$C403</f>
        <v>0.12837622413000002</v>
      </c>
      <c r="AI403" s="9">
        <f>AI122*Traffic!AI1681*12/10^7*$C403</f>
        <v>2.1140877581999996E-2</v>
      </c>
      <c r="AJ403" s="9"/>
    </row>
    <row r="404" spans="2:36" hidden="1" x14ac:dyDescent="0.3">
      <c r="B404" s="85">
        <f t="shared" si="11"/>
        <v>43921</v>
      </c>
      <c r="C404" s="3">
        <f>IF(B404&lt;Inputs!$E$13,0,1)</f>
        <v>1</v>
      </c>
      <c r="D404" s="1"/>
      <c r="E404" s="9">
        <f>E123*Traffic!E1682*365/10^7*$C404</f>
        <v>0.13903704099999992</v>
      </c>
      <c r="F404" s="9">
        <f>F123*Traffic!F1682*365/10^7*$C404</f>
        <v>2.3799680368750003E-2</v>
      </c>
      <c r="G404" s="9">
        <f>G123*Traffic!G1682*365/10^7*$C404</f>
        <v>1.2994933031249999E-2</v>
      </c>
      <c r="H404" s="9">
        <f>H123*Traffic!H1682*365/10^7*$C404</f>
        <v>0.26404906307812498</v>
      </c>
      <c r="I404" s="9">
        <f>I123*Traffic!I1682*365/10^7*$C404</f>
        <v>0.85174086903750001</v>
      </c>
      <c r="J404" s="9">
        <f>J123*Traffic!J1682*365/10^7*$C404</f>
        <v>3.3623167820000002</v>
      </c>
      <c r="K404" s="9">
        <f>K123*Traffic!K1682*365/10^7*$C404</f>
        <v>0.33746286188999997</v>
      </c>
      <c r="L404" s="9"/>
      <c r="M404" s="101">
        <f>M123*Traffic!M1682*12/10^7*$C404</f>
        <v>5.6259455999999979E-3</v>
      </c>
      <c r="N404" s="101">
        <f>N123*Traffic!N1682*12/10^7*$C404</f>
        <v>0</v>
      </c>
      <c r="O404" s="101">
        <f>O123*Traffic!O1682*12/10^7*$C404</f>
        <v>0</v>
      </c>
      <c r="P404" s="101">
        <f>P123*Traffic!P1682*12/10^7*$C404</f>
        <v>0</v>
      </c>
      <c r="Q404" s="101">
        <f>Q123*Traffic!Q1682*12/10^7*$C404</f>
        <v>0</v>
      </c>
      <c r="R404" s="101">
        <f>R123*Traffic!R1682*12/10^7*$C404</f>
        <v>0</v>
      </c>
      <c r="S404" s="101">
        <f>S123*Traffic!S1682*12/10^7*$C404</f>
        <v>0</v>
      </c>
      <c r="T404" s="9"/>
      <c r="U404" s="9">
        <f>U123*Traffic!U1682*365/10^7*$C404</f>
        <v>4.5454417249999997E-2</v>
      </c>
      <c r="V404" s="9">
        <f>V123*Traffic!V1682*365/10^7*$C404</f>
        <v>4.4785267312499998E-3</v>
      </c>
      <c r="W404" s="9">
        <f>W123*Traffic!W1682*365/10^7*$C404</f>
        <v>2.4453334687500002E-3</v>
      </c>
      <c r="X404" s="9">
        <f>X123*Traffic!X1682*365/10^7*$C404</f>
        <v>0.13785867614062502</v>
      </c>
      <c r="Y404" s="9">
        <f>Y123*Traffic!Y1682*365/10^7*$C404</f>
        <v>8.4961018518750001E-2</v>
      </c>
      <c r="Z404" s="9">
        <f>Z123*Traffic!Z1682*365/10^7*$C404</f>
        <v>0.40978235780625</v>
      </c>
      <c r="AA404" s="9">
        <f>AA123*Traffic!AA1682*365/10^7*$C404</f>
        <v>3.9443711129999996E-2</v>
      </c>
      <c r="AB404" s="9"/>
      <c r="AC404" s="9">
        <f>AC123*Traffic!AC1682*12/10^7*$C404</f>
        <v>2.3216278799999993E-2</v>
      </c>
      <c r="AD404" s="9">
        <f>AD123*Traffic!AD1682*12/10^7*$C404</f>
        <v>1.4698537424999998E-3</v>
      </c>
      <c r="AE404" s="9">
        <f>AE123*Traffic!AE1682*12/10^7*$C404</f>
        <v>8.0255913750000021E-4</v>
      </c>
      <c r="AF404" s="9">
        <f>AF123*Traffic!AF1682*12/10^7*$C404</f>
        <v>5.4842735250000003E-2</v>
      </c>
      <c r="AG404" s="9">
        <f>AG123*Traffic!AG1682*12/10^7*$C404</f>
        <v>3.5489020454999992E-2</v>
      </c>
      <c r="AH404" s="9">
        <f>AH123*Traffic!AH1682*12/10^7*$C404</f>
        <v>0.14483612335500001</v>
      </c>
      <c r="AI404" s="9">
        <f>AI123*Traffic!AI1682*12/10^7*$C404</f>
        <v>2.3733301481999997E-2</v>
      </c>
      <c r="AJ404" s="9"/>
    </row>
    <row r="405" spans="2:36" hidden="1" x14ac:dyDescent="0.3">
      <c r="B405" s="85">
        <f t="shared" si="11"/>
        <v>44286</v>
      </c>
      <c r="C405" s="3">
        <f>IF(B405&lt;Inputs!$E$13,0,1)</f>
        <v>1</v>
      </c>
      <c r="D405" s="1"/>
      <c r="E405" s="9">
        <f>E124*Traffic!E1683*365/10^7*$C405</f>
        <v>0.11549396429999997</v>
      </c>
      <c r="F405" s="9">
        <f>F124*Traffic!F1683*365/10^7*$C405</f>
        <v>2.648113325E-2</v>
      </c>
      <c r="G405" s="9">
        <f>G124*Traffic!G1683*365/10^7*$C405</f>
        <v>1.4751005062499992E-2</v>
      </c>
      <c r="H405" s="9">
        <f>H124*Traffic!H1683*365/10^7*$C405</f>
        <v>0.21732640200000006</v>
      </c>
      <c r="I405" s="9">
        <f>I124*Traffic!I1683*365/10^7*$C405</f>
        <v>0.71436250574999982</v>
      </c>
      <c r="J405" s="9">
        <f>J124*Traffic!J1683*365/10^7*$C405</f>
        <v>3.096019498</v>
      </c>
      <c r="K405" s="9">
        <f>K124*Traffic!K1683*365/10^7*$C405</f>
        <v>0.31182626782999995</v>
      </c>
      <c r="L405" s="9"/>
      <c r="M405" s="101">
        <f>M124*Traffic!M1683*12/10^7*$C405</f>
        <v>4.9192703999999966E-3</v>
      </c>
      <c r="N405" s="101">
        <f>N124*Traffic!N1683*12/10^7*$C405</f>
        <v>0</v>
      </c>
      <c r="O405" s="101">
        <f>O124*Traffic!O1683*12/10^7*$C405</f>
        <v>0</v>
      </c>
      <c r="P405" s="101">
        <f>P124*Traffic!P1683*12/10^7*$C405</f>
        <v>0</v>
      </c>
      <c r="Q405" s="101">
        <f>Q124*Traffic!Q1683*12/10^7*$C405</f>
        <v>0</v>
      </c>
      <c r="R405" s="101">
        <f>R124*Traffic!R1683*12/10^7*$C405</f>
        <v>0</v>
      </c>
      <c r="S405" s="101">
        <f>S124*Traffic!S1683*12/10^7*$C405</f>
        <v>0</v>
      </c>
      <c r="T405" s="9"/>
      <c r="U405" s="9">
        <f>U124*Traffic!U1683*365/10^7*$C405</f>
        <v>3.9744886499999993E-2</v>
      </c>
      <c r="V405" s="9">
        <f>V124*Traffic!V1683*365/10^7*$C405</f>
        <v>4.8971958750000022E-3</v>
      </c>
      <c r="W405" s="9">
        <f>W124*Traffic!W1683*365/10^7*$C405</f>
        <v>2.7279255937500001E-3</v>
      </c>
      <c r="X405" s="9">
        <f>X124*Traffic!X1683*365/10^7*$C405</f>
        <v>0.11635054447500003</v>
      </c>
      <c r="Y405" s="9">
        <f>Y124*Traffic!Y1683*365/10^7*$C405</f>
        <v>7.3069701426562494E-2</v>
      </c>
      <c r="Z405" s="9">
        <f>Z124*Traffic!Z1683*365/10^7*$C405</f>
        <v>0.37526547808749999</v>
      </c>
      <c r="AA405" s="9">
        <f>AA124*Traffic!AA1683*365/10^7*$C405</f>
        <v>3.6248060939999993E-2</v>
      </c>
      <c r="AB405" s="9"/>
      <c r="AC405" s="9">
        <f>AC124*Traffic!AC1683*12/10^7*$C405</f>
        <v>2.0234342699999998E-2</v>
      </c>
      <c r="AD405" s="9">
        <f>AD124*Traffic!AD1683*12/10^7*$C405</f>
        <v>1.6288207650000004E-3</v>
      </c>
      <c r="AE405" s="9">
        <f>AE124*Traffic!AE1683*12/10^7*$C405</f>
        <v>9.0731552625000008E-4</v>
      </c>
      <c r="AF405" s="9">
        <f>AF124*Traffic!AF1683*12/10^7*$C405</f>
        <v>4.6138312800000005E-2</v>
      </c>
      <c r="AG405" s="9">
        <f>AG124*Traffic!AG1683*12/10^7*$C405</f>
        <v>3.0424252792499995E-2</v>
      </c>
      <c r="AH405" s="9">
        <f>AH124*Traffic!AH1683*12/10^7*$C405</f>
        <v>0.13301133846000002</v>
      </c>
      <c r="AI405" s="9">
        <f>AI124*Traffic!AI1683*12/10^7*$C405</f>
        <v>2.1872155272E-2</v>
      </c>
      <c r="AJ405" s="9"/>
    </row>
    <row r="406" spans="2:36" x14ac:dyDescent="0.3">
      <c r="B406" s="85">
        <f t="shared" si="11"/>
        <v>44651</v>
      </c>
      <c r="C406" s="3">
        <f>IF(B406&lt;Inputs!$E$13,0,1)</f>
        <v>1</v>
      </c>
      <c r="D406" s="1"/>
      <c r="E406" s="9">
        <f>E125*Traffic!E1684*365/10^7*$C406</f>
        <v>2.0142718595999986E-2</v>
      </c>
      <c r="F406" s="9">
        <f>F125*Traffic!F1684*365/10^7*$C406</f>
        <v>2.5566486338249997E-2</v>
      </c>
      <c r="G406" s="9">
        <f>G125*Traffic!G1684*365/10^7*$C406</f>
        <v>1.4481716037749991E-2</v>
      </c>
      <c r="H406" s="9">
        <f>H125*Traffic!H1684*365/10^7*$C406</f>
        <v>2.6254488265687496E-2</v>
      </c>
      <c r="I406" s="9">
        <f>I125*Traffic!I1684*365/10^7*$C406</f>
        <v>9.1025655186374982E-2</v>
      </c>
      <c r="J406" s="9">
        <f>J125*Traffic!J1684*365/10^7*$C406</f>
        <v>1.0709354441500001</v>
      </c>
      <c r="K406" s="9">
        <f>K125*Traffic!K1684*365/10^7*$C406</f>
        <v>0.10818103245950002</v>
      </c>
      <c r="L406" s="9"/>
      <c r="M406" s="101">
        <f>M125*Traffic!M1684*12/10^7*$C406</f>
        <v>4.6472025599999996E-4</v>
      </c>
      <c r="N406" s="101">
        <f>N125*Traffic!N1684*12/10^7*$C406</f>
        <v>0</v>
      </c>
      <c r="O406" s="101">
        <f>O125*Traffic!O1684*12/10^7*$C406</f>
        <v>0</v>
      </c>
      <c r="P406" s="101">
        <f>P125*Traffic!P1684*12/10^7*$C406</f>
        <v>0</v>
      </c>
      <c r="Q406" s="101">
        <f>Q125*Traffic!Q1684*12/10^7*$C406</f>
        <v>0</v>
      </c>
      <c r="R406" s="101">
        <f>R125*Traffic!R1684*12/10^7*$C406</f>
        <v>0</v>
      </c>
      <c r="S406" s="101">
        <f>S125*Traffic!S1684*12/10^7*$C406</f>
        <v>0</v>
      </c>
      <c r="T406" s="9"/>
      <c r="U406" s="9">
        <f>U125*Traffic!U1684*365/10^7*$C406</f>
        <v>6.7584121604999979E-3</v>
      </c>
      <c r="V406" s="9">
        <f>V125*Traffic!V1684*365/10^7*$C406</f>
        <v>4.7280488433749995E-3</v>
      </c>
      <c r="W406" s="9">
        <f>W125*Traffic!W1684*365/10^7*$C406</f>
        <v>2.6781255686250008E-3</v>
      </c>
      <c r="X406" s="9">
        <f>X125*Traffic!X1684*365/10^7*$C406</f>
        <v>1.3700947729218755E-2</v>
      </c>
      <c r="Y406" s="9">
        <f>Y125*Traffic!Y1684*365/10^7*$C406</f>
        <v>9.0755638410937485E-3</v>
      </c>
      <c r="Z406" s="9">
        <f>Z125*Traffic!Z1684*365/10^7*$C406</f>
        <v>0.129729225393625</v>
      </c>
      <c r="AA406" s="9">
        <f>AA125*Traffic!AA1684*365/10^7*$C406</f>
        <v>1.2567902708399999E-2</v>
      </c>
      <c r="AB406" s="9"/>
      <c r="AC406" s="9">
        <f>AC125*Traffic!AC1684*12/10^7*$C406</f>
        <v>3.813610600799999E-3</v>
      </c>
      <c r="AD406" s="9">
        <f>AD125*Traffic!AD1684*12/10^7*$C406</f>
        <v>1.7415339727499999E-3</v>
      </c>
      <c r="AE406" s="9">
        <f>AE125*Traffic!AE1684*12/10^7*$C406</f>
        <v>9.8646329925000035E-4</v>
      </c>
      <c r="AF406" s="9">
        <f>AF125*Traffic!AF1684*12/10^7*$C406</f>
        <v>5.8420977615000012E-3</v>
      </c>
      <c r="AG406" s="9">
        <f>AG125*Traffic!AG1684*12/10^7*$C406</f>
        <v>4.0633209366750002E-3</v>
      </c>
      <c r="AH406" s="9">
        <f>AH125*Traffic!AH1684*12/10^7*$C406</f>
        <v>5.1056813958149996E-2</v>
      </c>
      <c r="AI406" s="9">
        <f>AI125*Traffic!AI1684*12/10^7*$C406</f>
        <v>8.4204528236399984E-3</v>
      </c>
      <c r="AJ406" s="9"/>
    </row>
    <row r="407" spans="2:36" x14ac:dyDescent="0.3">
      <c r="B407" s="85">
        <f t="shared" si="11"/>
        <v>45016</v>
      </c>
      <c r="C407" s="3">
        <f>IF(B407&lt;Inputs!$E$13,0,1)</f>
        <v>1</v>
      </c>
      <c r="D407" s="1"/>
      <c r="E407" s="9">
        <f>E126*Traffic!E1685*365/10^7*$C407</f>
        <v>2.2475916833369986E-2</v>
      </c>
      <c r="F407" s="9">
        <f>F126*Traffic!F1685*365/10^7*$C407</f>
        <v>2.7796452091086249E-2</v>
      </c>
      <c r="G407" s="9">
        <f>G126*Traffic!G1685*365/10^7*$C407</f>
        <v>1.5744843492153753E-2</v>
      </c>
      <c r="H407" s="9">
        <f>H126*Traffic!H1685*365/10^7*$C407</f>
        <v>2.8503859287369367E-2</v>
      </c>
      <c r="I407" s="9">
        <f>I126*Traffic!I1685*365/10^7*$C407</f>
        <v>9.882433969828873E-2</v>
      </c>
      <c r="J407" s="9">
        <f>J126*Traffic!J1685*365/10^7*$C407</f>
        <v>1.1632306078821999</v>
      </c>
      <c r="K407" s="9">
        <f>K126*Traffic!K1685*365/10^7*$C407</f>
        <v>0.117504270529646</v>
      </c>
      <c r="L407" s="9"/>
      <c r="M407" s="101">
        <f>M126*Traffic!M1685*12/10^7*$C407</f>
        <v>4.7866186367999982E-4</v>
      </c>
      <c r="N407" s="101">
        <f>N126*Traffic!N1685*12/10^7*$C407</f>
        <v>0</v>
      </c>
      <c r="O407" s="101">
        <f>O126*Traffic!O1685*12/10^7*$C407</f>
        <v>0</v>
      </c>
      <c r="P407" s="101">
        <f>P126*Traffic!P1685*12/10^7*$C407</f>
        <v>0</v>
      </c>
      <c r="Q407" s="101">
        <f>Q126*Traffic!Q1685*12/10^7*$C407</f>
        <v>0</v>
      </c>
      <c r="R407" s="101">
        <f>R126*Traffic!R1685*12/10^7*$C407</f>
        <v>0</v>
      </c>
      <c r="S407" s="101">
        <f>S126*Traffic!S1685*12/10^7*$C407</f>
        <v>0</v>
      </c>
      <c r="T407" s="9"/>
      <c r="U407" s="9">
        <f>U126*Traffic!U1685*365/10^7*$C407</f>
        <v>7.3478958878325003E-3</v>
      </c>
      <c r="V407" s="9">
        <f>V126*Traffic!V1685*365/10^7*$C407</f>
        <v>5.0502566164049995E-3</v>
      </c>
      <c r="W407" s="9">
        <f>W126*Traffic!W1685*365/10^7*$C407</f>
        <v>2.8606348666349985E-3</v>
      </c>
      <c r="X407" s="9">
        <f>X126*Traffic!X1685*365/10^7*$C407</f>
        <v>1.4881720315336876E-2</v>
      </c>
      <c r="Y407" s="9">
        <f>Y126*Traffic!Y1685*365/10^7*$C407</f>
        <v>9.8577124339443746E-3</v>
      </c>
      <c r="Z407" s="9">
        <f>Z126*Traffic!Z1685*365/10^7*$C407</f>
        <v>0.14176873033564311</v>
      </c>
      <c r="AA407" s="9">
        <f>AA126*Traffic!AA1685*365/10^7*$C407</f>
        <v>1.3734265386581996E-2</v>
      </c>
      <c r="AB407" s="9"/>
      <c r="AC407" s="9">
        <f>AC126*Traffic!AC1685*12/10^7*$C407</f>
        <v>3.6752256220679985E-3</v>
      </c>
      <c r="AD407" s="9">
        <f>AD126*Traffic!AD1685*12/10^7*$C407</f>
        <v>1.6781478932789999E-3</v>
      </c>
      <c r="AE407" s="9">
        <f>AE126*Traffic!AE1685*12/10^7*$C407</f>
        <v>9.5055929619299972E-4</v>
      </c>
      <c r="AF407" s="9">
        <f>AF126*Traffic!AF1685*12/10^7*$C407</f>
        <v>5.9508987665400012E-3</v>
      </c>
      <c r="AG407" s="9">
        <f>AG126*Traffic!AG1685*12/10^7*$C407</f>
        <v>4.1389946791829998E-3</v>
      </c>
      <c r="AH407" s="9">
        <f>AH126*Traffic!AH1685*12/10^7*$C407</f>
        <v>4.9905725064194995E-2</v>
      </c>
      <c r="AI407" s="9">
        <f>AI126*Traffic!AI1685*12/10^7*$C407</f>
        <v>8.2306115668919991E-3</v>
      </c>
      <c r="AJ407" s="9"/>
    </row>
    <row r="408" spans="2:36" x14ac:dyDescent="0.3">
      <c r="B408" s="85">
        <f t="shared" si="11"/>
        <v>45382</v>
      </c>
      <c r="C408" s="3">
        <f>IF(B408&lt;Inputs!$E$13,0,1)</f>
        <v>1</v>
      </c>
      <c r="D408" s="1"/>
      <c r="E408" s="9">
        <f>E127*Traffic!E1686*365/10^7*$C408</f>
        <v>2.3150194338371087E-2</v>
      </c>
      <c r="F408" s="9">
        <f>F127*Traffic!F1686*365/10^7*$C408</f>
        <v>2.8630345653818844E-2</v>
      </c>
      <c r="G408" s="9">
        <f>G127*Traffic!G1686*365/10^7*$C408</f>
        <v>1.6217188796918372E-2</v>
      </c>
      <c r="H408" s="9">
        <f>H127*Traffic!H1686*365/10^7*$C408</f>
        <v>3.0111769298451749E-2</v>
      </c>
      <c r="I408" s="9">
        <f>I127*Traffic!I1686*365/10^7*$C408</f>
        <v>0.1043990460402435</v>
      </c>
      <c r="J408" s="9">
        <f>J127*Traffic!J1686*365/10^7*$C408</f>
        <v>1.218784897258643</v>
      </c>
      <c r="K408" s="9">
        <f>K127*Traffic!K1686*365/10^7*$C408</f>
        <v>0.12311611241528599</v>
      </c>
      <c r="L408" s="9"/>
      <c r="M408" s="101">
        <f>M127*Traffic!M1686*12/10^7*$C408</f>
        <v>5.4232389154943979E-4</v>
      </c>
      <c r="N408" s="101">
        <f>N127*Traffic!N1686*12/10^7*$C408</f>
        <v>0</v>
      </c>
      <c r="O408" s="101">
        <f>O127*Traffic!O1686*12/10^7*$C408</f>
        <v>0</v>
      </c>
      <c r="P408" s="101">
        <f>P127*Traffic!P1686*12/10^7*$C408</f>
        <v>0</v>
      </c>
      <c r="Q408" s="101">
        <f>Q127*Traffic!Q1686*12/10^7*$C408</f>
        <v>0</v>
      </c>
      <c r="R408" s="101">
        <f>R127*Traffic!R1686*12/10^7*$C408</f>
        <v>0</v>
      </c>
      <c r="S408" s="101">
        <f>S127*Traffic!S1686*12/10^7*$C408</f>
        <v>0</v>
      </c>
      <c r="T408" s="9"/>
      <c r="U408" s="9">
        <f>U127*Traffic!U1686*365/10^7*$C408</f>
        <v>7.5683327644674734E-3</v>
      </c>
      <c r="V408" s="9">
        <f>V127*Traffic!V1686*365/10^7*$C408</f>
        <v>5.3875416118577633E-3</v>
      </c>
      <c r="W408" s="9">
        <f>W127*Traffic!W1686*365/10^7*$C408</f>
        <v>3.0516844095138393E-3</v>
      </c>
      <c r="X408" s="9">
        <f>X127*Traffic!X1686*365/10^7*$C408</f>
        <v>1.5592450751086584E-2</v>
      </c>
      <c r="Y408" s="9">
        <f>Y127*Traffic!Y1686*365/10^7*$C408</f>
        <v>1.0328503182944818E-2</v>
      </c>
      <c r="Z408" s="9">
        <f>Z127*Traffic!Z1686*365/10^7*$C408</f>
        <v>0.14770020365083555</v>
      </c>
      <c r="AA408" s="9">
        <f>AA127*Traffic!AA1686*365/10^7*$C408</f>
        <v>1.430889442114704E-2</v>
      </c>
      <c r="AB408" s="9"/>
      <c r="AC408" s="9">
        <f>AC127*Traffic!AC1686*12/10^7*$C408</f>
        <v>3.8555839164842996E-3</v>
      </c>
      <c r="AD408" s="9">
        <f>AD127*Traffic!AD1686*12/10^7*$C408</f>
        <v>1.7620849371990154E-3</v>
      </c>
      <c r="AE408" s="9">
        <f>AE127*Traffic!AE1686*12/10^7*$C408</f>
        <v>9.9810405533650565E-4</v>
      </c>
      <c r="AF408" s="9">
        <f>AF127*Traffic!AF1686*12/10^7*$C408</f>
        <v>6.2452739821563007E-3</v>
      </c>
      <c r="AG408" s="9">
        <f>AG127*Traffic!AG1686*12/10^7*$C408</f>
        <v>4.3437397939831346E-3</v>
      </c>
      <c r="AH408" s="9">
        <f>AH127*Traffic!AH1686*12/10^7*$C408</f>
        <v>5.2353701843933495E-2</v>
      </c>
      <c r="AI408" s="9">
        <f>AI127*Traffic!AI1686*12/10^7*$C408</f>
        <v>8.6343397157743439E-3</v>
      </c>
      <c r="AJ408" s="9"/>
    </row>
    <row r="409" spans="2:36" x14ac:dyDescent="0.3">
      <c r="B409" s="85">
        <f t="shared" si="11"/>
        <v>45747</v>
      </c>
      <c r="C409" s="3">
        <f>IF(B409&lt;Inputs!$E$13,0,1)</f>
        <v>1</v>
      </c>
      <c r="D409" s="1"/>
      <c r="E409" s="9">
        <f>E128*Traffic!E1687*365/10^7*$C409</f>
        <v>2.3844700168522238E-2</v>
      </c>
      <c r="F409" s="9">
        <f>F128*Traffic!F1687*365/10^7*$C409</f>
        <v>3.1041322129929903E-2</v>
      </c>
      <c r="G409" s="9">
        <f>G128*Traffic!G1687*365/10^7*$C409</f>
        <v>1.7582846800869387E-2</v>
      </c>
      <c r="H409" s="9">
        <f>H128*Traffic!H1687*365/10^7*$C409</f>
        <v>3.1015122377405297E-2</v>
      </c>
      <c r="I409" s="9">
        <f>I128*Traffic!I1687*365/10^7*$C409</f>
        <v>0.1075310174214508</v>
      </c>
      <c r="J409" s="9">
        <f>J128*Traffic!J1687*365/10^7*$C409</f>
        <v>1.2766255364505785</v>
      </c>
      <c r="K409" s="9">
        <f>K128*Traffic!K1687*365/10^7*$C409</f>
        <v>0.1289589109705877</v>
      </c>
      <c r="L409" s="9"/>
      <c r="M409" s="101">
        <f>M128*Traffic!M1687*12/10^7*$C409</f>
        <v>5.585936082959231E-4</v>
      </c>
      <c r="N409" s="101">
        <f>N128*Traffic!N1687*12/10^7*$C409</f>
        <v>0</v>
      </c>
      <c r="O409" s="101">
        <f>O128*Traffic!O1687*12/10^7*$C409</f>
        <v>0</v>
      </c>
      <c r="P409" s="101">
        <f>P128*Traffic!P1687*12/10^7*$C409</f>
        <v>0</v>
      </c>
      <c r="Q409" s="101">
        <f>Q128*Traffic!Q1687*12/10^7*$C409</f>
        <v>0</v>
      </c>
      <c r="R409" s="101">
        <f>R128*Traffic!R1687*12/10^7*$C409</f>
        <v>0</v>
      </c>
      <c r="S409" s="101">
        <f>S128*Traffic!S1687*12/10^7*$C409</f>
        <v>0</v>
      </c>
      <c r="T409" s="9"/>
      <c r="U409" s="9">
        <f>U128*Traffic!U1687*365/10^7*$C409</f>
        <v>8.2056660498963131E-3</v>
      </c>
      <c r="V409" s="9">
        <f>V128*Traffic!V1687*365/10^7*$C409</f>
        <v>5.5491678602134957E-3</v>
      </c>
      <c r="W409" s="9">
        <f>W128*Traffic!W1687*365/10^7*$C409</f>
        <v>3.1432349417992531E-3</v>
      </c>
      <c r="X409" s="9">
        <f>X128*Traffic!X1687*365/10^7*$C409</f>
        <v>1.6332431464697476E-2</v>
      </c>
      <c r="Y409" s="9">
        <f>Y128*Traffic!Y1687*365/10^7*$C409</f>
        <v>1.081866943569474E-2</v>
      </c>
      <c r="Z409" s="9">
        <f>Z128*Traffic!Z1687*365/10^7*$C409</f>
        <v>0.15558873725491423</v>
      </c>
      <c r="AA409" s="9">
        <f>AA128*Traffic!AA1687*365/10^7*$C409</f>
        <v>1.5073119464094663E-2</v>
      </c>
      <c r="AB409" s="9"/>
      <c r="AC409" s="9">
        <f>AC128*Traffic!AC1687*12/10^7*$C409</f>
        <v>4.0434560055057139E-3</v>
      </c>
      <c r="AD409" s="9">
        <f>AD128*Traffic!AD1687*12/10^7*$C409</f>
        <v>1.8495478706502799E-3</v>
      </c>
      <c r="AE409" s="9">
        <f>AE128*Traffic!AE1687*12/10^7*$C409</f>
        <v>1.0476459966620468E-3</v>
      </c>
      <c r="AF409" s="9">
        <f>AF128*Traffic!AF1687*12/10^7*$C409</f>
        <v>6.5519559018196918E-3</v>
      </c>
      <c r="AG409" s="9">
        <f>AG128*Traffic!AG1687*12/10^7*$C409</f>
        <v>4.5570445204600133E-3</v>
      </c>
      <c r="AH409" s="9">
        <f>AH128*Traffic!AH1687*12/10^7*$C409</f>
        <v>5.4934246114731231E-2</v>
      </c>
      <c r="AI409" s="9">
        <f>AI128*Traffic!AI1687*12/10^7*$C409</f>
        <v>9.0599313186772983E-3</v>
      </c>
      <c r="AJ409" s="9"/>
    </row>
    <row r="410" spans="2:36" x14ac:dyDescent="0.3">
      <c r="B410" s="85">
        <f t="shared" si="11"/>
        <v>46112</v>
      </c>
      <c r="C410" s="3">
        <f>IF(B410&lt;Inputs!$E$13,0,1)</f>
        <v>1</v>
      </c>
      <c r="D410" s="1"/>
      <c r="E410" s="9">
        <f>E129*Traffic!E1688*365/10^7*$C410</f>
        <v>2.4560041173577893E-2</v>
      </c>
      <c r="F410" s="9">
        <f>F129*Traffic!F1688*365/10^7*$C410</f>
        <v>3.1972561793827813E-2</v>
      </c>
      <c r="G410" s="9">
        <f>G129*Traffic!G1688*365/10^7*$C410</f>
        <v>1.8110332204895465E-2</v>
      </c>
      <c r="H410" s="9">
        <f>H129*Traffic!H1688*365/10^7*$C410</f>
        <v>3.274421544994565E-2</v>
      </c>
      <c r="I410" s="9">
        <f>I129*Traffic!I1688*365/10^7*$C410</f>
        <v>0.11352587164269665</v>
      </c>
      <c r="J410" s="9">
        <f>J129*Traffic!J1688*365/10^7*$C410</f>
        <v>1.3368397075864975</v>
      </c>
      <c r="K410" s="9">
        <f>K129*Traffic!K1688*365/10^7*$C410</f>
        <v>0.13504147293803376</v>
      </c>
      <c r="L410" s="9"/>
      <c r="M410" s="101">
        <f>M129*Traffic!M1688*12/10^7*$C410</f>
        <v>6.2765609077614613E-4</v>
      </c>
      <c r="N410" s="101">
        <f>N129*Traffic!N1688*12/10^7*$C410</f>
        <v>0</v>
      </c>
      <c r="O410" s="101">
        <f>O129*Traffic!O1688*12/10^7*$C410</f>
        <v>0</v>
      </c>
      <c r="P410" s="101">
        <f>P129*Traffic!P1688*12/10^7*$C410</f>
        <v>0</v>
      </c>
      <c r="Q410" s="101">
        <f>Q129*Traffic!Q1688*12/10^7*$C410</f>
        <v>0</v>
      </c>
      <c r="R410" s="101">
        <f>R129*Traffic!R1688*12/10^7*$C410</f>
        <v>0</v>
      </c>
      <c r="S410" s="101">
        <f>S129*Traffic!S1688*12/10^7*$C410</f>
        <v>0</v>
      </c>
      <c r="T410" s="9"/>
      <c r="U410" s="9">
        <f>U129*Traffic!U1688*365/10^7*$C410</f>
        <v>8.4518360313932048E-3</v>
      </c>
      <c r="V410" s="9">
        <f>V129*Traffic!V1688*365/10^7*$C410</f>
        <v>5.9127340303654135E-3</v>
      </c>
      <c r="W410" s="9">
        <f>W129*Traffic!W1688*365/10^7*$C410</f>
        <v>3.3491710241929985E-3</v>
      </c>
      <c r="X410" s="9">
        <f>X129*Traffic!X1688*365/10^7*$C410</f>
        <v>1.7383151222259682E-2</v>
      </c>
      <c r="Y410" s="9">
        <f>Y129*Traffic!Y1688*365/10^7*$C410</f>
        <v>1.1514670502724441E-2</v>
      </c>
      <c r="Z410" s="9">
        <f>Z129*Traffic!Z1688*365/10^7*$C410</f>
        <v>0.16203702603225684</v>
      </c>
      <c r="AA410" s="9">
        <f>AA129*Traffic!AA1688*365/10^7*$C410</f>
        <v>1.5697816526328814E-2</v>
      </c>
      <c r="AB410" s="9"/>
      <c r="AC410" s="9">
        <f>AC129*Traffic!AC1688*12/10^7*$C410</f>
        <v>4.239130394343581E-3</v>
      </c>
      <c r="AD410" s="9">
        <f>AD129*Traffic!AD1688*12/10^7*$C410</f>
        <v>1.9406727036651414E-3</v>
      </c>
      <c r="AE410" s="9">
        <f>AE129*Traffic!AE1688*12/10^7*$C410</f>
        <v>1.0992621608173184E-3</v>
      </c>
      <c r="AF410" s="9">
        <f>AF129*Traffic!AF1688*12/10^7*$C410</f>
        <v>6.8714179900789471E-3</v>
      </c>
      <c r="AG410" s="9">
        <f>AG129*Traffic!AG1688*12/10^7*$C410</f>
        <v>4.7792381647109201E-3</v>
      </c>
      <c r="AH410" s="9">
        <f>AH129*Traffic!AH1688*12/10^7*$C410</f>
        <v>5.7654026868054993E-2</v>
      </c>
      <c r="AI410" s="9">
        <f>AI129*Traffic!AI1688*12/10^7*$C410</f>
        <v>9.5084862469730341E-3</v>
      </c>
      <c r="AJ410" s="9"/>
    </row>
    <row r="411" spans="2:36" x14ac:dyDescent="0.3">
      <c r="B411" s="85">
        <f t="shared" si="11"/>
        <v>46477</v>
      </c>
      <c r="C411" s="3">
        <f>IF(B411&lt;Inputs!$E$13,0,1)</f>
        <v>1</v>
      </c>
      <c r="D411" s="1"/>
      <c r="E411" s="9">
        <f>E130*Traffic!E1689*365/10^7*$C411</f>
        <v>2.7242753363307171E-2</v>
      </c>
      <c r="F411" s="9">
        <f>F130*Traffic!F1689*365/10^7*$C411</f>
        <v>3.2931738647642629E-2</v>
      </c>
      <c r="G411" s="9">
        <f>G130*Traffic!G1689*365/10^7*$C411</f>
        <v>1.8653642171042331E-2</v>
      </c>
      <c r="H411" s="9">
        <f>H130*Traffic!H1689*365/10^7*$C411</f>
        <v>3.4549140496698758E-2</v>
      </c>
      <c r="I411" s="9">
        <f>I130*Traffic!I1689*365/10^7*$C411</f>
        <v>0.11978363920153799</v>
      </c>
      <c r="J411" s="9">
        <f>J130*Traffic!J1689*365/10^7*$C411</f>
        <v>1.3995177660077662</v>
      </c>
      <c r="K411" s="9">
        <f>K130*Traffic!K1689*365/10^7*$C411</f>
        <v>0.14137292560365303</v>
      </c>
      <c r="L411" s="9"/>
      <c r="M411" s="101">
        <f>M130*Traffic!M1689*12/10^7*$C411</f>
        <v>7.0035958795771681E-4</v>
      </c>
      <c r="N411" s="101">
        <f>N130*Traffic!N1689*12/10^7*$C411</f>
        <v>0</v>
      </c>
      <c r="O411" s="101">
        <f>O130*Traffic!O1689*12/10^7*$C411</f>
        <v>0</v>
      </c>
      <c r="P411" s="101">
        <f>P130*Traffic!P1689*12/10^7*$C411</f>
        <v>0</v>
      </c>
      <c r="Q411" s="101">
        <f>Q130*Traffic!Q1689*12/10^7*$C411</f>
        <v>0</v>
      </c>
      <c r="R411" s="101">
        <f>R130*Traffic!R1689*12/10^7*$C411</f>
        <v>0</v>
      </c>
      <c r="S411" s="101">
        <f>S130*Traffic!S1689*12/10^7*$C411</f>
        <v>0</v>
      </c>
      <c r="T411" s="9"/>
      <c r="U411" s="9">
        <f>U130*Traffic!U1689*365/10^7*$C411</f>
        <v>8.7053911123350005E-3</v>
      </c>
      <c r="V411" s="9">
        <f>V130*Traffic!V1689*365/10^7*$C411</f>
        <v>6.0901160512763794E-3</v>
      </c>
      <c r="W411" s="9">
        <f>W130*Traffic!W1689*365/10^7*$C411</f>
        <v>3.4496461549187859E-3</v>
      </c>
      <c r="X411" s="9">
        <f>X130*Traffic!X1689*365/10^7*$C411</f>
        <v>1.8193430367942427E-2</v>
      </c>
      <c r="Y411" s="9">
        <f>Y130*Traffic!Y1689*365/10^7*$C411</f>
        <v>1.2051402724544981E-2</v>
      </c>
      <c r="Z411" s="9">
        <f>Z130*Traffic!Z1689*365/10^7*$C411</f>
        <v>0.17056622773219651</v>
      </c>
      <c r="AA411" s="9">
        <f>AA130*Traffic!AA1689*365/10^7*$C411</f>
        <v>1.6524108187439962E-2</v>
      </c>
      <c r="AB411" s="9"/>
      <c r="AC411" s="9">
        <f>AC130*Traffic!AC1689*12/10^7*$C411</f>
        <v>4.4429061361067638E-3</v>
      </c>
      <c r="AD411" s="9">
        <f>AD130*Traffic!AD1689*12/10^7*$C411</f>
        <v>2.0356004335773102E-3</v>
      </c>
      <c r="AE411" s="9">
        <f>AE130*Traffic!AE1689*12/10^7*$C411</f>
        <v>1.1530324134249093E-3</v>
      </c>
      <c r="AF411" s="9">
        <f>AF130*Traffic!AF1689*12/10^7*$C411</f>
        <v>7.2099051575739755E-3</v>
      </c>
      <c r="AG411" s="9">
        <f>AG130*Traffic!AG1689*12/10^7*$C411</f>
        <v>5.014664213816477E-3</v>
      </c>
      <c r="AH411" s="9">
        <f>AH130*Traffic!AH1689*12/10^7*$C411</f>
        <v>6.0487553645074951E-2</v>
      </c>
      <c r="AI411" s="9">
        <f>AI130*Traffic!AI1689*12/10^7*$C411</f>
        <v>9.9758005327797074E-3</v>
      </c>
      <c r="AJ411" s="9"/>
    </row>
    <row r="412" spans="2:36" x14ac:dyDescent="0.3">
      <c r="B412" s="85">
        <f t="shared" si="11"/>
        <v>46843</v>
      </c>
      <c r="C412" s="3">
        <f>IF(B412&lt;Inputs!$E$13,0,1)</f>
        <v>1</v>
      </c>
      <c r="D412" s="1"/>
      <c r="E412" s="9">
        <f>E131*Traffic!E1690*365/10^7*$C412</f>
        <v>2.8060035964206396E-2</v>
      </c>
      <c r="F412" s="9">
        <f>F131*Traffic!F1690*365/10^7*$C412</f>
        <v>3.5615675347425518E-2</v>
      </c>
      <c r="G412" s="9">
        <f>G131*Traffic!G1690*365/10^7*$C412</f>
        <v>2.017391400798229E-2</v>
      </c>
      <c r="H412" s="9">
        <f>H131*Traffic!H1690*365/10^7*$C412</f>
        <v>3.6432891252352093E-2</v>
      </c>
      <c r="I412" s="9">
        <f>I131*Traffic!I1690*365/10^7*$C412</f>
        <v>0.12631469952943133</v>
      </c>
      <c r="J412" s="9">
        <f>J131*Traffic!J1690*365/10^7*$C412</f>
        <v>1.4647533521974834</v>
      </c>
      <c r="K412" s="9">
        <f>K131*Traffic!K1690*365/10^7*$C412</f>
        <v>0.14796272810356526</v>
      </c>
      <c r="L412" s="9"/>
      <c r="M412" s="101">
        <f>M131*Traffic!M1690*12/10^7*$C412</f>
        <v>7.2137037559644797E-4</v>
      </c>
      <c r="N412" s="101">
        <f>N131*Traffic!N1690*12/10^7*$C412</f>
        <v>0</v>
      </c>
      <c r="O412" s="101">
        <f>O131*Traffic!O1690*12/10^7*$C412</f>
        <v>0</v>
      </c>
      <c r="P412" s="101">
        <f>P131*Traffic!P1690*12/10^7*$C412</f>
        <v>0</v>
      </c>
      <c r="Q412" s="101">
        <f>Q131*Traffic!Q1690*12/10^7*$C412</f>
        <v>0</v>
      </c>
      <c r="R412" s="101">
        <f>R131*Traffic!R1690*12/10^7*$C412</f>
        <v>0</v>
      </c>
      <c r="S412" s="101">
        <f>S131*Traffic!S1690*12/10^7*$C412</f>
        <v>0</v>
      </c>
      <c r="T412" s="9"/>
      <c r="U412" s="9">
        <f>U131*Traffic!U1690*365/10^7*$C412</f>
        <v>9.4148804879903014E-3</v>
      </c>
      <c r="V412" s="9">
        <f>V131*Traffic!V1690*365/10^7*$C412</f>
        <v>6.4819135172418246E-3</v>
      </c>
      <c r="W412" s="9">
        <f>W131*Traffic!W1690*365/10^7*$C412</f>
        <v>3.6715733908852313E-3</v>
      </c>
      <c r="X412" s="9">
        <f>X131*Traffic!X1690*365/10^7*$C412</f>
        <v>1.9036681426266109E-2</v>
      </c>
      <c r="Y412" s="9">
        <f>Y131*Traffic!Y1690*365/10^7*$C412</f>
        <v>1.2609975676222306E-2</v>
      </c>
      <c r="Z412" s="9">
        <f>Z131*Traffic!Z1690*365/10^7*$C412</f>
        <v>0.17946134821070353</v>
      </c>
      <c r="AA412" s="9">
        <f>AA131*Traffic!AA1690*365/10^7*$C412</f>
        <v>1.7385849313344092E-2</v>
      </c>
      <c r="AB412" s="9"/>
      <c r="AC412" s="9">
        <f>AC131*Traffic!AC1690*12/10^7*$C412</f>
        <v>4.6663646171395245E-3</v>
      </c>
      <c r="AD412" s="9">
        <f>AD131*Traffic!AD1690*12/10^7*$C412</f>
        <v>2.1344772218509088E-3</v>
      </c>
      <c r="AE412" s="9">
        <f>AE131*Traffic!AE1690*12/10^7*$C412</f>
        <v>1.209039545244222E-3</v>
      </c>
      <c r="AF412" s="9">
        <f>AF131*Traffic!AF1690*12/10^7*$C412</f>
        <v>7.5684440166070444E-3</v>
      </c>
      <c r="AG412" s="9">
        <f>AG131*Traffic!AG1690*12/10^7*$C412</f>
        <v>5.2640367015761771E-3</v>
      </c>
      <c r="AH412" s="9">
        <f>AH131*Traffic!AH1690*12/10^7*$C412</f>
        <v>6.3472645261890934E-2</v>
      </c>
      <c r="AI412" s="9">
        <f>AI131*Traffic!AI1690*12/10^7*$C412</f>
        <v>1.0468111376034549E-2</v>
      </c>
      <c r="AJ412" s="9"/>
    </row>
    <row r="413" spans="2:36" x14ac:dyDescent="0.3">
      <c r="B413" s="85">
        <f t="shared" si="11"/>
        <v>47208</v>
      </c>
      <c r="C413" s="3">
        <f>IF(B413&lt;Inputs!$E$13,0,1)</f>
        <v>1</v>
      </c>
      <c r="D413" s="1"/>
      <c r="E413" s="9">
        <f>E132*Traffic!E1691*365/10^7*$C413</f>
        <v>2.8901837043132574E-2</v>
      </c>
      <c r="F413" s="9">
        <f>F132*Traffic!F1691*365/10^7*$C413</f>
        <v>3.6684145607848273E-2</v>
      </c>
      <c r="G413" s="9">
        <f>G132*Traffic!G1691*365/10^7*$C413</f>
        <v>2.0779131428221746E-2</v>
      </c>
      <c r="H413" s="9">
        <f>H132*Traffic!H1691*365/10^7*$C413</f>
        <v>3.752587798992265E-2</v>
      </c>
      <c r="I413" s="9">
        <f>I132*Traffic!I1691*365/10^7*$C413</f>
        <v>0.13010414051531433</v>
      </c>
      <c r="J413" s="9">
        <f>J132*Traffic!J1691*365/10^7*$C413</f>
        <v>1.5326435075691762</v>
      </c>
      <c r="K413" s="9">
        <f>K132*Traffic!K1691*365/10^7*$C413</f>
        <v>0.15482068312042888</v>
      </c>
      <c r="L413" s="9"/>
      <c r="M413" s="101">
        <f>M132*Traffic!M1691*12/10^7*$C413</f>
        <v>8.0016621662313723E-4</v>
      </c>
      <c r="N413" s="101">
        <f>N132*Traffic!N1691*12/10^7*$C413</f>
        <v>0</v>
      </c>
      <c r="O413" s="101">
        <f>O132*Traffic!O1691*12/10^7*$C413</f>
        <v>0</v>
      </c>
      <c r="P413" s="101">
        <f>P132*Traffic!P1691*12/10^7*$C413</f>
        <v>0</v>
      </c>
      <c r="Q413" s="101">
        <f>Q132*Traffic!Q1691*12/10^7*$C413</f>
        <v>0</v>
      </c>
      <c r="R413" s="101">
        <f>R132*Traffic!R1691*12/10^7*$C413</f>
        <v>0</v>
      </c>
      <c r="S413" s="101">
        <f>S132*Traffic!S1691*12/10^7*$C413</f>
        <v>0</v>
      </c>
      <c r="T413" s="9"/>
      <c r="U413" s="9">
        <f>U132*Traffic!U1691*365/10^7*$C413</f>
        <v>9.6973269026300098E-3</v>
      </c>
      <c r="V413" s="9">
        <f>V132*Traffic!V1691*365/10^7*$C413</f>
        <v>6.8917377267190506E-3</v>
      </c>
      <c r="W413" s="9">
        <f>W132*Traffic!W1691*365/10^7*$C413</f>
        <v>3.9037115794702316E-3</v>
      </c>
      <c r="X413" s="9">
        <f>X132*Traffic!X1691*365/10^7*$C413</f>
        <v>1.9914153460758068E-2</v>
      </c>
      <c r="Y413" s="9">
        <f>Y132*Traffic!Y1691*365/10^7*$C413</f>
        <v>1.3191216742548178E-2</v>
      </c>
      <c r="Z413" s="9">
        <f>Z132*Traffic!Z1691*365/10^7*$C413</f>
        <v>0.18873666631296201</v>
      </c>
      <c r="AA413" s="9">
        <f>AA132*Traffic!AA1691*365/10^7*$C413</f>
        <v>1.8284423209433767E-2</v>
      </c>
      <c r="AB413" s="9"/>
      <c r="AC413" s="9">
        <f>AC132*Traffic!AC1691*12/10^7*$C413</f>
        <v>4.8992319915117507E-3</v>
      </c>
      <c r="AD413" s="9">
        <f>AD132*Traffic!AD1691*12/10^7*$C413</f>
        <v>2.2409948532601844E-3</v>
      </c>
      <c r="AE413" s="9">
        <f>AE132*Traffic!AE1691*12/10^7*$C413</f>
        <v>1.2693747070914333E-3</v>
      </c>
      <c r="AF413" s="9">
        <f>AF132*Traffic!AF1691*12/10^7*$C413</f>
        <v>7.935901752730486E-3</v>
      </c>
      <c r="AG413" s="9">
        <f>AG132*Traffic!AG1691*12/10^7*$C413</f>
        <v>5.5196124850512935E-3</v>
      </c>
      <c r="AH413" s="9">
        <f>AH132*Traffic!AH1691*12/10^7*$C413</f>
        <v>6.658240357743532E-2</v>
      </c>
      <c r="AI413" s="9">
        <f>AI132*Traffic!AI1691*12/10^7*$C413</f>
        <v>1.0980982649405176E-2</v>
      </c>
      <c r="AJ413" s="9"/>
    </row>
    <row r="414" spans="2:36" x14ac:dyDescent="0.3">
      <c r="B414" s="85">
        <f t="shared" si="11"/>
        <v>47573</v>
      </c>
      <c r="C414" s="3">
        <f>IF(B414&lt;Inputs!$E$13,0,1)</f>
        <v>1</v>
      </c>
      <c r="D414" s="1"/>
      <c r="E414" s="9">
        <f>E133*Traffic!E1692*365/10^7*$C414</f>
        <v>2.9768892154426553E-2</v>
      </c>
      <c r="F414" s="9">
        <f>F133*Traffic!F1692*365/10^7*$C414</f>
        <v>3.7784669976083728E-2</v>
      </c>
      <c r="G414" s="9">
        <f>G133*Traffic!G1692*365/10^7*$C414</f>
        <v>2.1402505371068394E-2</v>
      </c>
      <c r="H414" s="9">
        <f>H133*Traffic!H1692*365/10^7*$C414</f>
        <v>3.9550530011704527E-2</v>
      </c>
      <c r="I414" s="9">
        <f>I133*Traffic!I1692*365/10^7*$C414</f>
        <v>0.13712371274776849</v>
      </c>
      <c r="J414" s="9">
        <f>J133*Traffic!J1692*365/10^7*$C414</f>
        <v>1.6279547756961346</v>
      </c>
      <c r="K414" s="9">
        <f>K133*Traffic!K1692*365/10^7*$C414</f>
        <v>0.16444859435198059</v>
      </c>
      <c r="L414" s="9"/>
      <c r="M414" s="101">
        <f>M133*Traffic!M1692*12/10^7*$C414</f>
        <v>8.2417120312183127E-4</v>
      </c>
      <c r="N414" s="101">
        <f>N133*Traffic!N1692*12/10^7*$C414</f>
        <v>0</v>
      </c>
      <c r="O414" s="101">
        <f>O133*Traffic!O1692*12/10^7*$C414</f>
        <v>0</v>
      </c>
      <c r="P414" s="101">
        <f>P133*Traffic!P1692*12/10^7*$C414</f>
        <v>0</v>
      </c>
      <c r="Q414" s="101">
        <f>Q133*Traffic!Q1692*12/10^7*$C414</f>
        <v>0</v>
      </c>
      <c r="R414" s="101">
        <f>R133*Traffic!R1692*12/10^7*$C414</f>
        <v>0</v>
      </c>
      <c r="S414" s="101">
        <f>S133*Traffic!S1692*12/10^7*$C414</f>
        <v>0</v>
      </c>
      <c r="T414" s="9"/>
      <c r="U414" s="9">
        <f>U133*Traffic!U1692*365/10^7*$C414</f>
        <v>9.9882467097089124E-3</v>
      </c>
      <c r="V414" s="9">
        <f>V133*Traffic!V1692*365/10^7*$C414</f>
        <v>7.0984898585206204E-3</v>
      </c>
      <c r="W414" s="9">
        <f>W133*Traffic!W1692*365/10^7*$C414</f>
        <v>4.0208229268543358E-3</v>
      </c>
      <c r="X414" s="9">
        <f>X133*Traffic!X1692*365/10^7*$C414</f>
        <v>2.0827140804035905E-2</v>
      </c>
      <c r="Y414" s="9">
        <f>Y133*Traffic!Y1692*365/10^7*$C414</f>
        <v>1.3795983294744999E-2</v>
      </c>
      <c r="Z414" s="9">
        <f>Z133*Traffic!Z1692*365/10^7*$C414</f>
        <v>0.19640287729515862</v>
      </c>
      <c r="AA414" s="9">
        <f>AA133*Traffic!AA1692*365/10^7*$C414</f>
        <v>1.902711009031181E-2</v>
      </c>
      <c r="AB414" s="9"/>
      <c r="AC414" s="9">
        <f>AC133*Traffic!AC1692*12/10^7*$C414</f>
        <v>5.1418716801908872E-3</v>
      </c>
      <c r="AD414" s="9">
        <f>AD133*Traffic!AD1692*12/10^7*$C414</f>
        <v>2.3483360285379861E-3</v>
      </c>
      <c r="AE414" s="9">
        <f>AE133*Traffic!AE1692*12/10^7*$C414</f>
        <v>1.3301763518292083E-3</v>
      </c>
      <c r="AF414" s="9">
        <f>AF133*Traffic!AF1692*12/10^7*$C414</f>
        <v>8.3311707054145624E-3</v>
      </c>
      <c r="AG414" s="9">
        <f>AG133*Traffic!AG1692*12/10^7*$C414</f>
        <v>5.7945316453644237E-3</v>
      </c>
      <c r="AH414" s="9">
        <f>AH133*Traffic!AH1692*12/10^7*$C414</f>
        <v>6.9857100477645762E-2</v>
      </c>
      <c r="AI414" s="9">
        <f>AI133*Traffic!AI1692*12/10^7*$C414</f>
        <v>1.1521056120941106E-2</v>
      </c>
      <c r="AJ414" s="9"/>
    </row>
    <row r="415" spans="2:36" x14ac:dyDescent="0.3">
      <c r="B415" s="85">
        <f t="shared" si="11"/>
        <v>47938</v>
      </c>
      <c r="C415" s="3">
        <f>IF(B415&lt;Inputs!$E$13,0,1)</f>
        <v>1</v>
      </c>
      <c r="D415" s="1"/>
      <c r="E415" s="9">
        <f>E134*Traffic!E1693*365/10^7*$C415</f>
        <v>3.2852098841849309E-2</v>
      </c>
      <c r="F415" s="9">
        <f>F134*Traffic!F1693*365/10^7*$C415</f>
        <v>4.0771458174193191E-2</v>
      </c>
      <c r="G415" s="9">
        <f>G134*Traffic!G1693*365/10^7*$C415</f>
        <v>2.3094322462305236E-2</v>
      </c>
      <c r="H415" s="9">
        <f>H134*Traffic!H1693*365/10^7*$C415</f>
        <v>4.1662887864602378E-2</v>
      </c>
      <c r="I415" s="9">
        <f>I134*Traffic!I1693*365/10^7*$C415</f>
        <v>0.1444473655877061</v>
      </c>
      <c r="J415" s="9">
        <f>J134*Traffic!J1693*365/10^7*$C415</f>
        <v>1.7021993798604582</v>
      </c>
      <c r="K415" s="9">
        <f>K134*Traffic!K1693*365/10^7*$C415</f>
        <v>0.17194844691257846</v>
      </c>
      <c r="L415" s="9"/>
      <c r="M415" s="101">
        <f>M134*Traffic!M1693*12/10^7*$C415</f>
        <v>9.0953179201659238E-4</v>
      </c>
      <c r="N415" s="101">
        <f>N134*Traffic!N1693*12/10^7*$C415</f>
        <v>0</v>
      </c>
      <c r="O415" s="101">
        <f>O134*Traffic!O1693*12/10^7*$C415</f>
        <v>0</v>
      </c>
      <c r="P415" s="101">
        <f>P134*Traffic!P1693*12/10^7*$C415</f>
        <v>0</v>
      </c>
      <c r="Q415" s="101">
        <f>Q134*Traffic!Q1693*12/10^7*$C415</f>
        <v>0</v>
      </c>
      <c r="R415" s="101">
        <f>R134*Traffic!R1693*12/10^7*$C415</f>
        <v>0</v>
      </c>
      <c r="S415" s="101">
        <f>S134*Traffic!S1693*12/10^7*$C415</f>
        <v>0</v>
      </c>
      <c r="T415" s="9"/>
      <c r="U415" s="9">
        <f>U134*Traffic!U1693*365/10^7*$C415</f>
        <v>1.0777793830571614E-2</v>
      </c>
      <c r="V415" s="9">
        <f>V134*Traffic!V1693*365/10^7*$C415</f>
        <v>7.5399271965973721E-3</v>
      </c>
      <c r="W415" s="9">
        <f>W134*Traffic!W1693*365/10^7*$C415</f>
        <v>4.270867852618091E-3</v>
      </c>
      <c r="X415" s="9">
        <f>X134*Traffic!X1693*365/10^7*$C415</f>
        <v>2.1776984649795716E-2</v>
      </c>
      <c r="Y415" s="9">
        <f>Y134*Traffic!Y1693*365/10^7*$C415</f>
        <v>1.4425163745005338E-2</v>
      </c>
      <c r="Z415" s="9">
        <f>Z134*Traffic!Z1693*365/10^7*$C415</f>
        <v>0.20642343225919732</v>
      </c>
      <c r="AA415" s="9">
        <f>AA134*Traffic!AA1693*365/10^7*$C415</f>
        <v>1.9997881013286894E-2</v>
      </c>
      <c r="AB415" s="9"/>
      <c r="AC415" s="9">
        <f>AC134*Traffic!AC1693*12/10^7*$C415</f>
        <v>5.3946604413984143E-3</v>
      </c>
      <c r="AD415" s="9">
        <f>AD134*Traffic!AD1693*12/10^7*$C415</f>
        <v>2.4638566580163766E-3</v>
      </c>
      <c r="AE415" s="9">
        <f>AE134*Traffic!AE1693*12/10^7*$C415</f>
        <v>1.3956111139813042E-3</v>
      </c>
      <c r="AF415" s="9">
        <f>AF134*Traffic!AF1693*12/10^7*$C415</f>
        <v>8.7365371773980172E-3</v>
      </c>
      <c r="AG415" s="9">
        <f>AG134*Traffic!AG1693*12/10^7*$C415</f>
        <v>6.076473875686419E-3</v>
      </c>
      <c r="AH415" s="9">
        <f>AH134*Traffic!AH1693*12/10^7*$C415</f>
        <v>7.330489784911233E-2</v>
      </c>
      <c r="AI415" s="9">
        <f>AI134*Traffic!AI1693*12/10^7*$C415</f>
        <v>1.2089677875046263E-2</v>
      </c>
      <c r="AJ415" s="9"/>
    </row>
    <row r="416" spans="2:36" x14ac:dyDescent="0.3">
      <c r="B416" s="85">
        <f t="shared" si="11"/>
        <v>48304</v>
      </c>
      <c r="C416" s="3">
        <f>IF(B416&lt;Inputs!$E$13,0,1)</f>
        <v>1</v>
      </c>
      <c r="D416" s="1"/>
      <c r="E416" s="9">
        <f>E135*Traffic!E1694*365/10^7*$C416</f>
        <v>3.3837661807104791E-2</v>
      </c>
      <c r="F416" s="9">
        <f>F135*Traffic!F1694*365/10^7*$C416</f>
        <v>4.1994601919418992E-2</v>
      </c>
      <c r="G416" s="9">
        <f>G135*Traffic!G1694*365/10^7*$C416</f>
        <v>2.3787152136174401E-2</v>
      </c>
      <c r="H416" s="9">
        <f>H135*Traffic!H1694*365/10^7*$C416</f>
        <v>4.3866391711663566E-2</v>
      </c>
      <c r="I416" s="9">
        <f>I135*Traffic!I1694*365/10^7*$C416</f>
        <v>0.152087026256567</v>
      </c>
      <c r="J416" s="9">
        <f>J135*Traffic!J1694*365/10^7*$C416</f>
        <v>1.7794335009765145</v>
      </c>
      <c r="K416" s="9">
        <f>K135*Traffic!K1694*365/10^7*$C416</f>
        <v>0.17975028689189546</v>
      </c>
      <c r="L416" s="9"/>
      <c r="M416" s="101">
        <f>M135*Traffic!M1694*12/10^7*$C416</f>
        <v>9.9927226216222969E-4</v>
      </c>
      <c r="N416" s="101">
        <f>N135*Traffic!N1694*12/10^7*$C416</f>
        <v>0</v>
      </c>
      <c r="O416" s="101">
        <f>O135*Traffic!O1694*12/10^7*$C416</f>
        <v>0</v>
      </c>
      <c r="P416" s="101">
        <f>P135*Traffic!P1694*12/10^7*$C416</f>
        <v>0</v>
      </c>
      <c r="Q416" s="101">
        <f>Q135*Traffic!Q1694*12/10^7*$C416</f>
        <v>0</v>
      </c>
      <c r="R416" s="101">
        <f>R135*Traffic!R1694*12/10^7*$C416</f>
        <v>0</v>
      </c>
      <c r="S416" s="101">
        <f>S135*Traffic!S1694*12/10^7*$C416</f>
        <v>0</v>
      </c>
      <c r="T416" s="9"/>
      <c r="U416" s="9">
        <f>U135*Traffic!U1694*365/10^7*$C416</f>
        <v>1.1101127645488765E-2</v>
      </c>
      <c r="V416" s="9">
        <f>V135*Traffic!V1694*365/10^7*$C416</f>
        <v>7.7661250124952935E-3</v>
      </c>
      <c r="W416" s="9">
        <f>W135*Traffic!W1694*365/10^7*$C416</f>
        <v>4.3989938881966355E-3</v>
      </c>
      <c r="X416" s="9">
        <f>X135*Traffic!X1694*365/10^7*$C416</f>
        <v>2.3099855209865391E-2</v>
      </c>
      <c r="Y416" s="9">
        <f>Y135*Traffic!Y1694*365/10^7*$C416</f>
        <v>1.5301438617276557E-2</v>
      </c>
      <c r="Z416" s="9">
        <f>Z135*Traffic!Z1694*365/10^7*$C416</f>
        <v>0.21686845793151269</v>
      </c>
      <c r="AA416" s="9">
        <f>AA135*Traffic!AA1694*365/10^7*$C416</f>
        <v>2.1009773792559205E-2</v>
      </c>
      <c r="AB416" s="9"/>
      <c r="AC416" s="9">
        <f>AC135*Traffic!AC1694*12/10^7*$C416</f>
        <v>5.6579888437662176E-3</v>
      </c>
      <c r="AD416" s="9">
        <f>AD135*Traffic!AD1694*12/10^7*$C416</f>
        <v>2.5880635782611961E-3</v>
      </c>
      <c r="AE416" s="9">
        <f>AE135*Traffic!AE1694*12/10^7*$C416</f>
        <v>1.4659660827913074E-3</v>
      </c>
      <c r="AF416" s="9">
        <f>AF135*Traffic!AF1694*12/10^7*$C416</f>
        <v>9.1653981795383425E-3</v>
      </c>
      <c r="AG416" s="9">
        <f>AG135*Traffic!AG1694*12/10^7*$C416</f>
        <v>6.3747571225714859E-3</v>
      </c>
      <c r="AH416" s="9">
        <f>AH135*Traffic!AH1694*12/10^7*$C416</f>
        <v>7.6896691672436984E-2</v>
      </c>
      <c r="AI416" s="9">
        <f>AI135*Traffic!AI1694*12/10^7*$C416</f>
        <v>1.2682047983888885E-2</v>
      </c>
      <c r="AJ416" s="9"/>
    </row>
    <row r="417" spans="2:36" x14ac:dyDescent="0.3">
      <c r="B417" s="85">
        <f t="shared" si="11"/>
        <v>48669</v>
      </c>
      <c r="C417" s="3">
        <f>IF(B417&lt;Inputs!$E$13,0,1)</f>
        <v>1</v>
      </c>
      <c r="D417" s="1"/>
      <c r="E417" s="9">
        <f>E136*Traffic!E1695*365/10^7*$C417</f>
        <v>3.4852791661317939E-2</v>
      </c>
      <c r="F417" s="9">
        <f>F136*Traffic!F1695*365/10^7*$C417</f>
        <v>4.5220550885047089E-2</v>
      </c>
      <c r="G417" s="9">
        <f>G136*Traffic!G1695*365/10^7*$C417</f>
        <v>2.5614437913907804E-2</v>
      </c>
      <c r="H417" s="9">
        <f>H136*Traffic!H1695*365/10^7*$C417</f>
        <v>4.6164609190470308E-2</v>
      </c>
      <c r="I417" s="9">
        <f>I136*Traffic!I1695*365/10^7*$C417</f>
        <v>0.16005506393653063</v>
      </c>
      <c r="J417" s="9">
        <f>J136*Traffic!J1695*365/10^7*$C417</f>
        <v>1.8597696899176601</v>
      </c>
      <c r="K417" s="9">
        <f>K136*Traffic!K1695*365/10^7*$C417</f>
        <v>0.18786548366775016</v>
      </c>
      <c r="L417" s="9"/>
      <c r="M417" s="101">
        <f>M136*Traffic!M1695*12/10^7*$C417</f>
        <v>1.0935785819037901E-3</v>
      </c>
      <c r="N417" s="101">
        <f>N136*Traffic!N1695*12/10^7*$C417</f>
        <v>0</v>
      </c>
      <c r="O417" s="101">
        <f>O136*Traffic!O1695*12/10^7*$C417</f>
        <v>0</v>
      </c>
      <c r="P417" s="101">
        <f>P136*Traffic!P1695*12/10^7*$C417</f>
        <v>0</v>
      </c>
      <c r="Q417" s="101">
        <f>Q136*Traffic!Q1695*12/10^7*$C417</f>
        <v>0</v>
      </c>
      <c r="R417" s="101">
        <f>R136*Traffic!R1695*12/10^7*$C417</f>
        <v>0</v>
      </c>
      <c r="S417" s="101">
        <f>S136*Traffic!S1695*12/10^7*$C417</f>
        <v>0</v>
      </c>
      <c r="T417" s="9"/>
      <c r="U417" s="9">
        <f>U136*Traffic!U1695*365/10^7*$C417</f>
        <v>1.1953896087346771E-2</v>
      </c>
      <c r="V417" s="9">
        <f>V136*Traffic!V1695*365/10^7*$C417</f>
        <v>8.2415059981086388E-3</v>
      </c>
      <c r="W417" s="9">
        <f>W136*Traffic!W1695*365/10^7*$C417</f>
        <v>4.6682656352923096E-3</v>
      </c>
      <c r="X417" s="9">
        <f>X136*Traffic!X1695*365/10^7*$C417</f>
        <v>2.4137674791757897E-2</v>
      </c>
      <c r="Y417" s="9">
        <f>Y136*Traffic!Y1695*365/10^7*$C417</f>
        <v>1.59888945551542E-2</v>
      </c>
      <c r="Z417" s="9">
        <f>Z136*Traffic!Z1695*365/10^7*$C417</f>
        <v>0.22775440405513378</v>
      </c>
      <c r="AA417" s="9">
        <f>AA136*Traffic!AA1695*365/10^7*$C417</f>
        <v>2.2064382045675908E-2</v>
      </c>
      <c r="AB417" s="9"/>
      <c r="AC417" s="9">
        <f>AC136*Traffic!AC1695*12/10^7*$C417</f>
        <v>5.9322617558788338E-3</v>
      </c>
      <c r="AD417" s="9">
        <f>AD136*Traffic!AD1695*12/10^7*$C417</f>
        <v>2.713520830642377E-3</v>
      </c>
      <c r="AE417" s="9">
        <f>AE136*Traffic!AE1695*12/10^7*$C417</f>
        <v>1.5370292816925368E-3</v>
      </c>
      <c r="AF417" s="9">
        <f>AF136*Traffic!AF1695*12/10^7*$C417</f>
        <v>9.6189986716843437E-3</v>
      </c>
      <c r="AG417" s="9">
        <f>AG136*Traffic!AG1695*12/10^7*$C417</f>
        <v>6.6902472858428545E-3</v>
      </c>
      <c r="AH417" s="9">
        <f>AH136*Traffic!AH1695*12/10^7*$C417</f>
        <v>8.067678699532628E-2</v>
      </c>
      <c r="AI417" s="9">
        <f>AI136*Traffic!AI1695*12/10^7*$C417</f>
        <v>1.3305473377438542E-2</v>
      </c>
      <c r="AJ417" s="9"/>
    </row>
    <row r="418" spans="2:36" x14ac:dyDescent="0.3">
      <c r="B418" s="85">
        <f t="shared" si="11"/>
        <v>49034</v>
      </c>
      <c r="C418" s="3">
        <f>IF(B418&lt;Inputs!$E$13,0,1)</f>
        <v>1</v>
      </c>
      <c r="D418" s="1"/>
      <c r="E418" s="9">
        <f>E137*Traffic!E1696*365/10^7*$C418</f>
        <v>3.5898375411157465E-2</v>
      </c>
      <c r="F418" s="9">
        <f>F137*Traffic!F1696*365/10^7*$C418</f>
        <v>4.6577167411598508E-2</v>
      </c>
      <c r="G418" s="9">
        <f>G137*Traffic!G1696*365/10^7*$C418</f>
        <v>2.6382871051325016E-2</v>
      </c>
      <c r="H418" s="9">
        <f>H137*Traffic!H1696*365/10^7*$C418</f>
        <v>4.8561239965464922E-2</v>
      </c>
      <c r="I418" s="9">
        <f>I137*Traffic!I1696*365/10^7*$C418</f>
        <v>0.16836430555366111</v>
      </c>
      <c r="J418" s="9">
        <f>J137*Traffic!J1696*365/10^7*$C418</f>
        <v>1.9710863394736018</v>
      </c>
      <c r="K418" s="9">
        <f>K137*Traffic!K1696*365/10^7*$C418</f>
        <v>0.19911018580612419</v>
      </c>
      <c r="L418" s="9"/>
      <c r="M418" s="101">
        <f>M137*Traffic!M1696*12/10^7*$C418</f>
        <v>1.1263859393609034E-3</v>
      </c>
      <c r="N418" s="101">
        <f>N137*Traffic!N1696*12/10^7*$C418</f>
        <v>0</v>
      </c>
      <c r="O418" s="101">
        <f>O137*Traffic!O1696*12/10^7*$C418</f>
        <v>0</v>
      </c>
      <c r="P418" s="101">
        <f>P137*Traffic!P1696*12/10^7*$C418</f>
        <v>0</v>
      </c>
      <c r="Q418" s="101">
        <f>Q137*Traffic!Q1696*12/10^7*$C418</f>
        <v>0</v>
      </c>
      <c r="R418" s="101">
        <f>R137*Traffic!R1696*12/10^7*$C418</f>
        <v>0</v>
      </c>
      <c r="S418" s="101">
        <f>S137*Traffic!S1696*12/10^7*$C418</f>
        <v>0</v>
      </c>
      <c r="T418" s="9"/>
      <c r="U418" s="9">
        <f>U137*Traffic!U1696*365/10^7*$C418</f>
        <v>1.2312512969967172E-2</v>
      </c>
      <c r="V418" s="9">
        <f>V137*Traffic!V1696*365/10^7*$C418</f>
        <v>8.7384203303475464E-3</v>
      </c>
      <c r="W418" s="9">
        <f>W137*Traffic!W1696*365/10^7*$C418</f>
        <v>4.9497345927143419E-3</v>
      </c>
      <c r="X418" s="9">
        <f>X137*Traffic!X1696*365/10^7*$C418</f>
        <v>2.5216973678875071E-2</v>
      </c>
      <c r="Y418" s="9">
        <f>Y137*Traffic!Y1696*365/10^7*$C418</f>
        <v>1.6703826554548957E-2</v>
      </c>
      <c r="Z418" s="9">
        <f>Z137*Traffic!Z1696*365/10^7*$C418</f>
        <v>0.23909832533403369</v>
      </c>
      <c r="AA418" s="9">
        <f>AA137*Traffic!AA1696*365/10^7*$C418</f>
        <v>2.3163357997566303E-2</v>
      </c>
      <c r="AB418" s="9"/>
      <c r="AC418" s="9">
        <f>AC137*Traffic!AC1696*12/10^7*$C418</f>
        <v>6.2313575082842626E-3</v>
      </c>
      <c r="AD418" s="9">
        <f>AD137*Traffic!AD1696*12/10^7*$C418</f>
        <v>2.8482804113946921E-3</v>
      </c>
      <c r="AE418" s="9">
        <f>AE137*Traffic!AE1696*12/10^7*$C418</f>
        <v>1.61336163162916E-3</v>
      </c>
      <c r="AF418" s="9">
        <f>AF137*Traffic!AF1696*12/10^7*$C418</f>
        <v>1.0091566334997524E-2</v>
      </c>
      <c r="AG418" s="9">
        <f>AG137*Traffic!AG1696*12/10^7*$C418</f>
        <v>7.0189295775001902E-3</v>
      </c>
      <c r="AH418" s="9">
        <f>AH137*Traffic!AH1696*12/10^7*$C418</f>
        <v>8.4654412341660004E-2</v>
      </c>
      <c r="AI418" s="9">
        <f>AI137*Traffic!AI1696*12/10^7*$C418</f>
        <v>1.3961476053327636E-2</v>
      </c>
      <c r="AJ418" s="9"/>
    </row>
    <row r="419" spans="2:36" x14ac:dyDescent="0.3">
      <c r="B419" s="85">
        <f t="shared" si="11"/>
        <v>49399</v>
      </c>
      <c r="C419" s="3">
        <f>IF(B419&lt;Inputs!$E$13,0,1)</f>
        <v>1</v>
      </c>
      <c r="D419" s="1"/>
      <c r="E419" s="9">
        <f>E138*Traffic!E1697*365/10^7*$C419</f>
        <v>3.9440348451725019E-2</v>
      </c>
      <c r="F419" s="9">
        <f>F138*Traffic!F1697*365/10^7*$C419</f>
        <v>5.0060329496291953E-2</v>
      </c>
      <c r="G419" s="9">
        <f>G138*Traffic!G1697*365/10^7*$C419</f>
        <v>2.8355850973424124E-2</v>
      </c>
      <c r="H419" s="9">
        <f>H138*Traffic!H1697*365/10^7*$C419</f>
        <v>5.0018077164428881E-2</v>
      </c>
      <c r="I419" s="9">
        <f>I138*Traffic!I1697*365/10^7*$C419</f>
        <v>0.17341523472027093</v>
      </c>
      <c r="J419" s="9">
        <f>J138*Traffic!J1697*365/10^7*$C419</f>
        <v>2.0588135624698918</v>
      </c>
      <c r="K419" s="9">
        <f>K138*Traffic!K1697*365/10^7*$C419</f>
        <v>0.20797199125890384</v>
      </c>
      <c r="L419" s="9"/>
      <c r="M419" s="101">
        <f>M138*Traffic!M1697*12/10^7*$C419</f>
        <v>1.2284232538677152E-3</v>
      </c>
      <c r="N419" s="101">
        <f>N138*Traffic!N1697*12/10^7*$C419</f>
        <v>0</v>
      </c>
      <c r="O419" s="101">
        <f>O138*Traffic!O1697*12/10^7*$C419</f>
        <v>0</v>
      </c>
      <c r="P419" s="101">
        <f>P138*Traffic!P1697*12/10^7*$C419</f>
        <v>0</v>
      </c>
      <c r="Q419" s="101">
        <f>Q138*Traffic!Q1697*12/10^7*$C419</f>
        <v>0</v>
      </c>
      <c r="R419" s="101">
        <f>R138*Traffic!R1697*12/10^7*$C419</f>
        <v>0</v>
      </c>
      <c r="S419" s="101">
        <f>S138*Traffic!S1697*12/10^7*$C419</f>
        <v>0</v>
      </c>
      <c r="T419" s="9"/>
      <c r="U419" s="9">
        <f>U138*Traffic!U1697*365/10^7*$C419</f>
        <v>1.3233274809460365E-2</v>
      </c>
      <c r="V419" s="9">
        <f>V138*Traffic!V1697*365/10^7*$C419</f>
        <v>9.000572940257974E-3</v>
      </c>
      <c r="W419" s="9">
        <f>W138*Traffic!W1697*365/10^7*$C419</f>
        <v>5.0982266304957736E-3</v>
      </c>
      <c r="X419" s="9">
        <f>X138*Traffic!X1697*365/10^7*$C419</f>
        <v>2.6705130294572072E-2</v>
      </c>
      <c r="Y419" s="9">
        <f>Y138*Traffic!Y1697*365/10^7*$C419</f>
        <v>1.7689587586430078E-2</v>
      </c>
      <c r="Z419" s="9">
        <f>Z138*Traffic!Z1697*365/10^7*$C419</f>
        <v>0.25091790292601807</v>
      </c>
      <c r="AA419" s="9">
        <f>AA138*Traffic!AA1697*365/10^7*$C419</f>
        <v>2.4308414562729017E-2</v>
      </c>
      <c r="AB419" s="9"/>
      <c r="AC419" s="9">
        <f>AC138*Traffic!AC1697*12/10^7*$C419</f>
        <v>6.5291975550625181E-3</v>
      </c>
      <c r="AD419" s="9">
        <f>AD138*Traffic!AD1697*12/10^7*$C419</f>
        <v>2.9886833982445656E-3</v>
      </c>
      <c r="AE419" s="9">
        <f>AE138*Traffic!AE1697*12/10^7*$C419</f>
        <v>1.6928905962084594E-3</v>
      </c>
      <c r="AF419" s="9">
        <f>AF138*Traffic!AF1697*12/10^7*$C419</f>
        <v>1.0591120099084111E-2</v>
      </c>
      <c r="AG419" s="9">
        <f>AG138*Traffic!AG1697*12/10^7*$C419</f>
        <v>7.3663813579179591E-3</v>
      </c>
      <c r="AH419" s="9">
        <f>AH138*Traffic!AH1697*12/10^7*$C419</f>
        <v>8.8798086100477958E-2</v>
      </c>
      <c r="AI419" s="9">
        <f>AI138*Traffic!AI1697*12/10^7*$C419</f>
        <v>1.4644863963730378E-2</v>
      </c>
      <c r="AJ419" s="9"/>
    </row>
    <row r="420" spans="2:36" x14ac:dyDescent="0.3">
      <c r="B420" s="85">
        <f t="shared" si="11"/>
        <v>49765</v>
      </c>
      <c r="C420" s="3">
        <f>IF(B420&lt;Inputs!$E$13,0,1)</f>
        <v>1</v>
      </c>
      <c r="D420" s="1"/>
      <c r="E420" s="9">
        <f>E139*Traffic!E1698*365/10^7*$C420</f>
        <v>4.0623558905276753E-2</v>
      </c>
      <c r="F420" s="9">
        <f>F139*Traffic!F1698*365/10^7*$C420</f>
        <v>5.1562139381180712E-2</v>
      </c>
      <c r="G420" s="9">
        <f>G139*Traffic!G1698*365/10^7*$C420</f>
        <v>2.9206526502626836E-2</v>
      </c>
      <c r="H420" s="9">
        <f>H139*Traffic!H1698*365/10^7*$C420</f>
        <v>5.259192405184844E-2</v>
      </c>
      <c r="I420" s="9">
        <f>I139*Traffic!I1698*365/10^7*$C420</f>
        <v>0.18233889367358494</v>
      </c>
      <c r="J420" s="9">
        <f>J139*Traffic!J1698*365/10^7*$C420</f>
        <v>2.1500304411404332</v>
      </c>
      <c r="K420" s="9">
        <f>K139*Traffic!K1698*365/10^7*$C420</f>
        <v>0.21718630587162469</v>
      </c>
      <c r="L420" s="9"/>
      <c r="M420" s="101">
        <f>M139*Traffic!M1698*12/10^7*$C420</f>
        <v>1.3355690598995103E-3</v>
      </c>
      <c r="N420" s="101">
        <f>N139*Traffic!N1698*12/10^7*$C420</f>
        <v>0</v>
      </c>
      <c r="O420" s="101">
        <f>O139*Traffic!O1698*12/10^7*$C420</f>
        <v>0</v>
      </c>
      <c r="P420" s="101">
        <f>P139*Traffic!P1698*12/10^7*$C420</f>
        <v>0</v>
      </c>
      <c r="Q420" s="101">
        <f>Q139*Traffic!Q1698*12/10^7*$C420</f>
        <v>0</v>
      </c>
      <c r="R420" s="101">
        <f>R139*Traffic!R1698*12/10^7*$C420</f>
        <v>0</v>
      </c>
      <c r="S420" s="101">
        <f>S139*Traffic!S1698*12/10^7*$C420</f>
        <v>0</v>
      </c>
      <c r="T420" s="9"/>
      <c r="U420" s="9">
        <f>U139*Traffic!U1698*365/10^7*$C420</f>
        <v>1.3630273053744176E-2</v>
      </c>
      <c r="V420" s="9">
        <f>V139*Traffic!V1698*365/10^7*$C420</f>
        <v>9.5354641321361601E-3</v>
      </c>
      <c r="W420" s="9">
        <f>W139*Traffic!W1698*365/10^7*$C420</f>
        <v>5.4012069559652379E-3</v>
      </c>
      <c r="X420" s="9">
        <f>X139*Traffic!X1698*365/10^7*$C420</f>
        <v>2.7883082617154567E-2</v>
      </c>
      <c r="Y420" s="9">
        <f>Y139*Traffic!Y1698*365/10^7*$C420</f>
        <v>1.8469868025173985E-2</v>
      </c>
      <c r="Z420" s="9">
        <f>Z139*Traffic!Z1698*365/10^7*$C420</f>
        <v>0.26323146668072078</v>
      </c>
      <c r="AA420" s="9">
        <f>AA139*Traffic!AA1698*365/10^7*$C420</f>
        <v>2.5501327499603686E-2</v>
      </c>
      <c r="AB420" s="9"/>
      <c r="AC420" s="9">
        <f>AC139*Traffic!AC1698*12/10^7*$C420</f>
        <v>6.8535780705369599E-3</v>
      </c>
      <c r="AD420" s="9">
        <f>AD139*Traffic!AD1698*12/10^7*$C420</f>
        <v>3.1349471119351759E-3</v>
      </c>
      <c r="AE420" s="9">
        <f>AE139*Traffic!AE1698*12/10^7*$C420</f>
        <v>1.7757392731940509E-3</v>
      </c>
      <c r="AF420" s="9">
        <f>AF139*Traffic!AF1698*12/10^7*$C420</f>
        <v>1.1111564679314397E-2</v>
      </c>
      <c r="AG420" s="9">
        <f>AG139*Traffic!AG1698*12/10^7*$C420</f>
        <v>7.7283632085410458E-3</v>
      </c>
      <c r="AH420" s="9">
        <f>AH139*Traffic!AH1698*12/10^7*$C420</f>
        <v>9.3198917602446973E-2</v>
      </c>
      <c r="AI420" s="9">
        <f>AI139*Traffic!AI1698*12/10^7*$C420</f>
        <v>1.5370663150446056E-2</v>
      </c>
      <c r="AJ420" s="9"/>
    </row>
    <row r="421" spans="2:36" x14ac:dyDescent="0.3">
      <c r="B421" s="85">
        <f t="shared" si="11"/>
        <v>50130</v>
      </c>
      <c r="C421" s="3">
        <f>IF(B421&lt;Inputs!$E$13,0,1)</f>
        <v>1</v>
      </c>
      <c r="D421" s="1"/>
      <c r="E421" s="9">
        <f>E140*Traffic!E1699*365/10^7*$C421</f>
        <v>4.1842265672435083E-2</v>
      </c>
      <c r="F421" s="9">
        <f>F140*Traffic!F1699*365/10^7*$C421</f>
        <v>5.310900356261615E-2</v>
      </c>
      <c r="G421" s="9">
        <f>G140*Traffic!G1699*365/10^7*$C421</f>
        <v>3.0082722297705651E-2</v>
      </c>
      <c r="H421" s="9">
        <f>H140*Traffic!H1699*365/10^7*$C421</f>
        <v>5.527518548306521E-2</v>
      </c>
      <c r="I421" s="9">
        <f>I140*Traffic!I1699*365/10^7*$C421</f>
        <v>0.19164189845284943</v>
      </c>
      <c r="J421" s="9">
        <f>J140*Traffic!J1699*365/10^7*$C421</f>
        <v>2.2752034462753215</v>
      </c>
      <c r="K421" s="9">
        <f>K140*Traffic!K1699*365/10^7*$C421</f>
        <v>0.22983071409017816</v>
      </c>
      <c r="L421" s="9"/>
      <c r="M421" s="101">
        <f>M140*Traffic!M1699*12/10^7*$C421</f>
        <v>1.4480380333647324E-3</v>
      </c>
      <c r="N421" s="101">
        <f>N140*Traffic!N1699*12/10^7*$C421</f>
        <v>0</v>
      </c>
      <c r="O421" s="101">
        <f>O140*Traffic!O1699*12/10^7*$C421</f>
        <v>0</v>
      </c>
      <c r="P421" s="101">
        <f>P140*Traffic!P1699*12/10^7*$C421</f>
        <v>0</v>
      </c>
      <c r="Q421" s="101">
        <f>Q140*Traffic!Q1699*12/10^7*$C421</f>
        <v>0</v>
      </c>
      <c r="R421" s="101">
        <f>R140*Traffic!R1699*12/10^7*$C421</f>
        <v>0</v>
      </c>
      <c r="S421" s="101">
        <f>S140*Traffic!S1699*12/10^7*$C421</f>
        <v>0</v>
      </c>
      <c r="T421" s="9"/>
      <c r="U421" s="9">
        <f>U140*Traffic!U1699*365/10^7*$C421</f>
        <v>1.4039181245356504E-2</v>
      </c>
      <c r="V421" s="9">
        <f>V140*Traffic!V1699*365/10^7*$C421</f>
        <v>1.0094348279880807E-2</v>
      </c>
      <c r="W421" s="9">
        <f>W140*Traffic!W1699*365/10^7*$C421</f>
        <v>5.71777769699542E-3</v>
      </c>
      <c r="X421" s="9">
        <f>X140*Traffic!X1699*365/10^7*$C421</f>
        <v>2.9107677461826895E-2</v>
      </c>
      <c r="Y421" s="9">
        <f>Y140*Traffic!Y1699*365/10^7*$C421</f>
        <v>1.9281044661414733E-2</v>
      </c>
      <c r="Z421" s="9">
        <f>Z140*Traffic!Z1699*365/10^7*$C421</f>
        <v>0.27605801814807235</v>
      </c>
      <c r="AA421" s="9">
        <f>AA140*Traffic!AA1699*365/10^7*$C421</f>
        <v>2.674393763958437E-2</v>
      </c>
      <c r="AB421" s="9"/>
      <c r="AC421" s="9">
        <f>AC140*Traffic!AC1699*12/10^7*$C421</f>
        <v>7.1915451391403153E-3</v>
      </c>
      <c r="AD421" s="9">
        <f>AD140*Traffic!AD1699*12/10^7*$C421</f>
        <v>3.287296833388804E-3</v>
      </c>
      <c r="AE421" s="9">
        <f>AE140*Traffic!AE1699*12/10^7*$C421</f>
        <v>1.8620352692621887E-3</v>
      </c>
      <c r="AF421" s="9">
        <f>AF140*Traffic!AF1699*12/10^7*$C421</f>
        <v>1.1653703926269326E-2</v>
      </c>
      <c r="AG421" s="9">
        <f>AG140*Traffic!AG1699*12/10^7*$C421</f>
        <v>8.1054342269793883E-3</v>
      </c>
      <c r="AH421" s="9">
        <f>AH140*Traffic!AH1699*12/10^7*$C421</f>
        <v>9.7783880717043747E-2</v>
      </c>
      <c r="AI421" s="9">
        <f>AI140*Traffic!AI1699*12/10^7*$C421</f>
        <v>1.6126829910797318E-2</v>
      </c>
      <c r="AJ421" s="9"/>
    </row>
    <row r="422" spans="2:36" x14ac:dyDescent="0.3">
      <c r="B422" s="85">
        <f t="shared" si="11"/>
        <v>50495</v>
      </c>
      <c r="C422" s="3">
        <f>IF(B422&lt;Inputs!$E$13,0,1)</f>
        <v>1</v>
      </c>
      <c r="D422" s="1"/>
      <c r="E422" s="9">
        <f>E141*Traffic!E1700*365/10^7*$C422</f>
        <v>4.5791129495271143E-2</v>
      </c>
      <c r="F422" s="9">
        <f>F141*Traffic!F1700*365/10^7*$C422</f>
        <v>5.6981535072390226E-2</v>
      </c>
      <c r="G422" s="9">
        <f>G141*Traffic!G1700*365/10^7*$C422</f>
        <v>3.2276254131913346E-2</v>
      </c>
      <c r="H422" s="9">
        <f>H141*Traffic!H1700*365/10^7*$C422</f>
        <v>5.8072109868508297E-2</v>
      </c>
      <c r="I422" s="9">
        <f>I141*Traffic!I1700*365/10^7*$C422</f>
        <v>0.20133897851456367</v>
      </c>
      <c r="J422" s="9">
        <f>J141*Traffic!J1700*365/10^7*$C422</f>
        <v>2.3747056769924288</v>
      </c>
      <c r="K422" s="9">
        <f>K141*Traffic!K1700*365/10^7*$C422</f>
        <v>0.23988197731972205</v>
      </c>
      <c r="L422" s="9"/>
      <c r="M422" s="101">
        <f>M141*Traffic!M1700*12/10^7*$C422</f>
        <v>1.5660531330839579E-3</v>
      </c>
      <c r="N422" s="101">
        <f>N141*Traffic!N1700*12/10^7*$C422</f>
        <v>0</v>
      </c>
      <c r="O422" s="101">
        <f>O141*Traffic!O1700*12/10^7*$C422</f>
        <v>0</v>
      </c>
      <c r="P422" s="101">
        <f>P141*Traffic!P1700*12/10^7*$C422</f>
        <v>0</v>
      </c>
      <c r="Q422" s="101">
        <f>Q141*Traffic!Q1700*12/10^7*$C422</f>
        <v>0</v>
      </c>
      <c r="R422" s="101">
        <f>R141*Traffic!R1700*12/10^7*$C422</f>
        <v>0</v>
      </c>
      <c r="S422" s="101">
        <f>S141*Traffic!S1700*12/10^7*$C422</f>
        <v>0</v>
      </c>
      <c r="T422" s="9"/>
      <c r="U422" s="9">
        <f>U141*Traffic!U1700*365/10^7*$C422</f>
        <v>1.5062871544497081E-2</v>
      </c>
      <c r="V422" s="9">
        <f>V141*Traffic!V1700*365/10^7*$C422</f>
        <v>1.0397178728277235E-2</v>
      </c>
      <c r="W422" s="9">
        <f>W141*Traffic!W1700*365/10^7*$C422</f>
        <v>5.8893110279052818E-3</v>
      </c>
      <c r="X422" s="9">
        <f>X141*Traffic!X1700*365/10^7*$C422</f>
        <v>3.0780398659966544E-2</v>
      </c>
      <c r="Y422" s="9">
        <f>Y141*Traffic!Y1700*365/10^7*$C422</f>
        <v>2.0389062027957365E-2</v>
      </c>
      <c r="Z422" s="9">
        <f>Z141*Traffic!Z1700*365/10^7*$C422</f>
        <v>0.28941725438345228</v>
      </c>
      <c r="AA422" s="9">
        <f>AA141*Traffic!AA1700*365/10^7*$C422</f>
        <v>2.803815319321425E-2</v>
      </c>
      <c r="AB422" s="9"/>
      <c r="AC422" s="9">
        <f>AC141*Traffic!AC1700*12/10^7*$C422</f>
        <v>7.5436220115963877E-3</v>
      </c>
      <c r="AD422" s="9">
        <f>AD141*Traffic!AD1700*12/10^7*$C422</f>
        <v>3.4505853432164803E-3</v>
      </c>
      <c r="AE422" s="9">
        <f>AE141*Traffic!AE1700*12/10^7*$C422</f>
        <v>1.9545273622415013E-3</v>
      </c>
      <c r="AF422" s="9">
        <f>AF141*Traffic!AF1700*12/10^7*$C422</f>
        <v>1.2226336159673602E-2</v>
      </c>
      <c r="AG422" s="9">
        <f>AG141*Traffic!AG1700*12/10^7*$C422</f>
        <v>8.5037138583714429E-3</v>
      </c>
      <c r="AH422" s="9">
        <f>AH141*Traffic!AH1700*12/10^7*$C422</f>
        <v>0.1025600625926741</v>
      </c>
      <c r="AI422" s="9">
        <f>AI141*Traffic!AI1700*12/10^7*$C422</f>
        <v>1.6914533079934256E-2</v>
      </c>
      <c r="AJ422" s="9"/>
    </row>
    <row r="423" spans="2:36" x14ac:dyDescent="0.3">
      <c r="B423" s="85">
        <f t="shared" si="11"/>
        <v>50860</v>
      </c>
      <c r="C423" s="3">
        <f>IF(B423&lt;Inputs!$E$13,0,1)</f>
        <v>1</v>
      </c>
      <c r="D423" s="1"/>
      <c r="E423" s="9">
        <f>E142*Traffic!E1701*365/10^7*$C423</f>
        <v>4.716486338012927E-2</v>
      </c>
      <c r="F423" s="9">
        <f>F142*Traffic!F1701*365/10^7*$C423</f>
        <v>5.8690981124561968E-2</v>
      </c>
      <c r="G423" s="9">
        <f>G142*Traffic!G1701*365/10^7*$C423</f>
        <v>3.3244541755870764E-2</v>
      </c>
      <c r="H423" s="9">
        <f>H142*Traffic!H1701*365/10^7*$C423</f>
        <v>6.0987102050143245E-2</v>
      </c>
      <c r="I423" s="9">
        <f>I142*Traffic!I1701*365/10^7*$C423</f>
        <v>0.2114454056713731</v>
      </c>
      <c r="J423" s="9">
        <f>J142*Traffic!J1701*365/10^7*$C423</f>
        <v>2.4781303584509144</v>
      </c>
      <c r="K423" s="9">
        <f>K142*Traffic!K1701*365/10^7*$C423</f>
        <v>0.25032946870035727</v>
      </c>
      <c r="L423" s="9"/>
      <c r="M423" s="101">
        <f>M142*Traffic!M1701*12/10^7*$C423</f>
        <v>1.6898459045563089E-3</v>
      </c>
      <c r="N423" s="101">
        <f>N142*Traffic!N1701*12/10^7*$C423</f>
        <v>0</v>
      </c>
      <c r="O423" s="101">
        <f>O142*Traffic!O1701*12/10^7*$C423</f>
        <v>0</v>
      </c>
      <c r="P423" s="101">
        <f>P142*Traffic!P1701*12/10^7*$C423</f>
        <v>0</v>
      </c>
      <c r="Q423" s="101">
        <f>Q142*Traffic!Q1701*12/10^7*$C423</f>
        <v>0</v>
      </c>
      <c r="R423" s="101">
        <f>R142*Traffic!R1701*12/10^7*$C423</f>
        <v>0</v>
      </c>
      <c r="S423" s="101">
        <f>S142*Traffic!S1701*12/10^7*$C423</f>
        <v>0</v>
      </c>
      <c r="T423" s="9"/>
      <c r="U423" s="9">
        <f>U142*Traffic!U1701*365/10^7*$C423</f>
        <v>1.5514757690831998E-2</v>
      </c>
      <c r="V423" s="9">
        <f>V142*Traffic!V1701*365/10^7*$C423</f>
        <v>1.0998529065534347E-2</v>
      </c>
      <c r="W423" s="9">
        <f>W142*Traffic!W1701*365/10^7*$C423</f>
        <v>6.2299360441138629E-3</v>
      </c>
      <c r="X423" s="9">
        <f>X142*Traffic!X1701*365/10^7*$C423</f>
        <v>3.2115548420022233E-2</v>
      </c>
      <c r="Y423" s="9">
        <f>Y142*Traffic!Y1701*365/10^7*$C423</f>
        <v>2.1273470692546689E-2</v>
      </c>
      <c r="Z423" s="9">
        <f>Z142*Traffic!Z1701*365/10^7*$C423</f>
        <v>0.30332959257662173</v>
      </c>
      <c r="AA423" s="9">
        <f>AA142*Traffic!AA1701*365/10^7*$C423</f>
        <v>2.9385952136186323E-2</v>
      </c>
      <c r="AB423" s="9"/>
      <c r="AC423" s="9">
        <f>AC142*Traffic!AC1701*12/10^7*$C423</f>
        <v>7.9103511057745986E-3</v>
      </c>
      <c r="AD423" s="9">
        <f>AD142*Traffic!AD1701*12/10^7*$C423</f>
        <v>3.6207125964837659E-3</v>
      </c>
      <c r="AE423" s="9">
        <f>AE142*Traffic!AE1701*12/10^7*$C423</f>
        <v>2.0508931490572382E-3</v>
      </c>
      <c r="AF423" s="9">
        <f>AF142*Traffic!AF1701*12/10^7*$C423</f>
        <v>1.2831041984587229E-2</v>
      </c>
      <c r="AG423" s="9">
        <f>AG142*Traffic!AG1701*12/10^7*$C423</f>
        <v>8.9243014519398856E-3</v>
      </c>
      <c r="AH423" s="9">
        <f>AH142*Traffic!AH1701*12/10^7*$C423</f>
        <v>0.10762739259150145</v>
      </c>
      <c r="AI423" s="9">
        <f>AI142*Traffic!AI1701*12/10^7*$C423</f>
        <v>1.7750253327420057E-2</v>
      </c>
      <c r="AJ423" s="9"/>
    </row>
    <row r="424" spans="2:36" x14ac:dyDescent="0.3">
      <c r="B424" s="85">
        <f t="shared" si="11"/>
        <v>51226</v>
      </c>
      <c r="C424" s="3">
        <f>IF(B424&lt;Inputs!$E$13,0,1)</f>
        <v>1</v>
      </c>
      <c r="D424" s="1"/>
      <c r="E424" s="9">
        <f>E143*Traffic!E1702*365/10^7*$C424</f>
        <v>4.8579809281533153E-2</v>
      </c>
      <c r="F424" s="9">
        <f>F143*Traffic!F1702*365/10^7*$C424</f>
        <v>6.2869778980630758E-2</v>
      </c>
      <c r="G424" s="9">
        <f>G143*Traffic!G1702*365/10^7*$C424</f>
        <v>3.5611553128888758E-2</v>
      </c>
      <c r="H424" s="9">
        <f>H143*Traffic!H1702*365/10^7*$C424</f>
        <v>6.4024728863794594E-2</v>
      </c>
      <c r="I424" s="9">
        <f>I143*Traffic!I1702*365/10^7*$C424</f>
        <v>0.22197701337692807</v>
      </c>
      <c r="J424" s="9">
        <f>J143*Traffic!J1702*365/10^7*$C424</f>
        <v>2.6187723021707918</v>
      </c>
      <c r="K424" s="9">
        <f>K143*Traffic!K1702*365/10^7*$C424</f>
        <v>0.26453647880711789</v>
      </c>
      <c r="L424" s="9"/>
      <c r="M424" s="101">
        <f>M143*Traffic!M1702*12/10^7*$C424</f>
        <v>1.8196567944972247E-3</v>
      </c>
      <c r="N424" s="101">
        <f>N143*Traffic!N1702*12/10^7*$C424</f>
        <v>0</v>
      </c>
      <c r="O424" s="101">
        <f>O143*Traffic!O1702*12/10^7*$C424</f>
        <v>0</v>
      </c>
      <c r="P424" s="101">
        <f>P143*Traffic!P1702*12/10^7*$C424</f>
        <v>0</v>
      </c>
      <c r="Q424" s="101">
        <f>Q143*Traffic!Q1702*12/10^7*$C424</f>
        <v>0</v>
      </c>
      <c r="R424" s="101">
        <f>R143*Traffic!R1702*12/10^7*$C424</f>
        <v>0</v>
      </c>
      <c r="S424" s="101">
        <f>S143*Traffic!S1702*12/10^7*$C424</f>
        <v>0</v>
      </c>
      <c r="T424" s="9"/>
      <c r="U424" s="9">
        <f>U143*Traffic!U1702*365/10^7*$C424</f>
        <v>1.6619408438419227E-2</v>
      </c>
      <c r="V424" s="9">
        <f>V143*Traffic!V1702*365/10^7*$C424</f>
        <v>1.1626602962171441E-2</v>
      </c>
      <c r="W424" s="9">
        <f>W143*Traffic!W1702*365/10^7*$C424</f>
        <v>6.5856981813698342E-3</v>
      </c>
      <c r="X424" s="9">
        <f>X143*Traffic!X1702*365/10^7*$C424</f>
        <v>3.3927194741151703E-2</v>
      </c>
      <c r="Y424" s="9">
        <f>Y143*Traffic!Y1702*365/10^7*$C424</f>
        <v>2.2473512629049324E-2</v>
      </c>
      <c r="Z424" s="9">
        <f>Z143*Traffic!Z1702*365/10^7*$C424</f>
        <v>0.31781619553243623</v>
      </c>
      <c r="AA424" s="9">
        <f>AA143*Traffic!AA1702*365/10^7*$C424</f>
        <v>3.07893846778628E-2</v>
      </c>
      <c r="AB424" s="9"/>
      <c r="AC424" s="9">
        <f>AC143*Traffic!AC1702*12/10^7*$C424</f>
        <v>8.3083650243314187E-3</v>
      </c>
      <c r="AD424" s="9">
        <f>AD143*Traffic!AD1702*12/10^7*$C424</f>
        <v>3.7979419581381955E-3</v>
      </c>
      <c r="AE424" s="9">
        <f>AE143*Traffic!AE1702*12/10^7*$C424</f>
        <v>2.1512818084558991E-3</v>
      </c>
      <c r="AF424" s="9">
        <f>AF143*Traffic!AF1702*12/10^7*$C424</f>
        <v>1.3461026456451966E-2</v>
      </c>
      <c r="AG424" s="9">
        <f>AG143*Traffic!AG1702*12/10^7*$C424</f>
        <v>9.362470958649902E-3</v>
      </c>
      <c r="AH424" s="9">
        <f>AH143*Traffic!AH1702*12/10^7*$C424</f>
        <v>0.11290645833392504</v>
      </c>
      <c r="AI424" s="9">
        <f>AI143*Traffic!AI1702*12/10^7*$C424</f>
        <v>1.8620893709983061E-2</v>
      </c>
      <c r="AJ424" s="9"/>
    </row>
    <row r="425" spans="2:36" x14ac:dyDescent="0.3">
      <c r="B425" s="85">
        <f t="shared" si="11"/>
        <v>51591</v>
      </c>
      <c r="C425" s="3">
        <f>IF(B425&lt;Inputs!$E$13,0,1)</f>
        <v>1</v>
      </c>
      <c r="E425" s="9">
        <f>E144*Traffic!E1703*365/10^7*$C425</f>
        <v>3.9439629137919617E-2</v>
      </c>
      <c r="F425" s="9">
        <f>F144*Traffic!F1703*365/10^7*$C425</f>
        <v>4.8205364032295049E-2</v>
      </c>
      <c r="G425" s="9">
        <f>G144*Traffic!G1703*365/10^7*$C425</f>
        <v>2.7305136270041247E-2</v>
      </c>
      <c r="H425" s="9">
        <f>H144*Traffic!H1703*365/10^7*$C425</f>
        <v>5.0017164933811357E-2</v>
      </c>
      <c r="I425" s="9">
        <f>I144*Traffic!I1703*365/10^7*$C425</f>
        <v>0.17341207197000899</v>
      </c>
      <c r="J425" s="9">
        <f>J144*Traffic!J1703*365/10^7*$C425</f>
        <v>2.0333590259654484</v>
      </c>
      <c r="K425" s="9">
        <f>K144*Traffic!K1703*365/10^7*$C425</f>
        <v>0.20540068964135924</v>
      </c>
      <c r="L425" s="9"/>
      <c r="M425" s="101">
        <f>M144*Traffic!M1703*12/10^7*$C425</f>
        <v>1.455882488724935E-3</v>
      </c>
      <c r="N425" s="101">
        <f>N144*Traffic!N1703*12/10^7*$C425</f>
        <v>0</v>
      </c>
      <c r="O425" s="101">
        <f>O144*Traffic!O1703*12/10^7*$C425</f>
        <v>0</v>
      </c>
      <c r="P425" s="101">
        <f>P144*Traffic!P1703*12/10^7*$C425</f>
        <v>0</v>
      </c>
      <c r="Q425" s="101">
        <f>Q144*Traffic!Q1703*12/10^7*$C425</f>
        <v>0</v>
      </c>
      <c r="R425" s="101">
        <f>R144*Traffic!R1703*12/10^7*$C425</f>
        <v>0</v>
      </c>
      <c r="S425" s="101">
        <f>S144*Traffic!S1703*12/10^7*$C425</f>
        <v>0</v>
      </c>
      <c r="T425" s="9"/>
      <c r="U425" s="9">
        <f>U144*Traffic!U1703*365/10^7*$C425</f>
        <v>1.2742921110351225E-2</v>
      </c>
      <c r="V425" s="9">
        <f>V144*Traffic!V1703*365/10^7*$C425</f>
        <v>8.9146906087120958E-3</v>
      </c>
      <c r="W425" s="9">
        <f>W144*Traffic!W1703*365/10^7*$C425</f>
        <v>5.0495799951446171E-3</v>
      </c>
      <c r="X425" s="9">
        <f>X144*Traffic!X1703*365/10^7*$C425</f>
        <v>2.6338826215145342E-2</v>
      </c>
      <c r="Y425" s="9">
        <f>Y144*Traffic!Y1703*365/10^7*$C425</f>
        <v>1.7446946265275293E-2</v>
      </c>
      <c r="Z425" s="9">
        <f>Z144*Traffic!Z1703*365/10^7*$C425</f>
        <v>0.24988076155028516</v>
      </c>
      <c r="AA425" s="9">
        <f>AA144*Traffic!AA1703*365/10^7*$C425</f>
        <v>2.4207938422017333E-2</v>
      </c>
      <c r="AB425" s="9"/>
      <c r="AC425" s="9">
        <f>AC144*Traffic!AC1703*12/10^7*$C425</f>
        <v>6.4813310272793636E-3</v>
      </c>
      <c r="AD425" s="9">
        <f>AD144*Traffic!AD1703*12/10^7*$C425</f>
        <v>2.9684322785595604E-3</v>
      </c>
      <c r="AE425" s="9">
        <f>AE144*Traffic!AE1703*12/10^7*$C425</f>
        <v>1.6814196822610102E-3</v>
      </c>
      <c r="AF425" s="9">
        <f>AF144*Traffic!AF1703*12/10^7*$C425</f>
        <v>1.0515607200696374E-2</v>
      </c>
      <c r="AG425" s="9">
        <f>AG144*Traffic!AG1703*12/10^7*$C425</f>
        <v>7.3138603023769231E-3</v>
      </c>
      <c r="AH425" s="9">
        <f>AH144*Traffic!AH1703*12/10^7*$C425</f>
        <v>8.8179538855481063E-2</v>
      </c>
      <c r="AI425" s="9">
        <f>AI144*Traffic!AI1703*12/10^7*$C425</f>
        <v>1.4542851176564337E-2</v>
      </c>
      <c r="AJ425" s="9"/>
    </row>
    <row r="426" spans="2:36" x14ac:dyDescent="0.3">
      <c r="B426" s="85"/>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row>
    <row r="427" spans="2:36" s="18" customFormat="1" x14ac:dyDescent="0.3">
      <c r="B427" s="17" t="s">
        <v>286</v>
      </c>
      <c r="C427" s="17"/>
      <c r="E427" s="17"/>
      <c r="F427" s="17"/>
    </row>
    <row r="428" spans="2:36" x14ac:dyDescent="0.3">
      <c r="B428" s="1"/>
      <c r="C428" s="1"/>
      <c r="D428" s="1"/>
      <c r="E428" s="301" t="s">
        <v>89</v>
      </c>
      <c r="F428" s="301"/>
      <c r="G428" s="301"/>
      <c r="H428" s="301"/>
      <c r="I428" s="301"/>
      <c r="J428" s="301"/>
      <c r="K428" s="301"/>
      <c r="L428" s="1"/>
      <c r="M428" s="301" t="s">
        <v>64</v>
      </c>
      <c r="N428" s="301"/>
      <c r="O428" s="301"/>
      <c r="P428" s="301"/>
      <c r="Q428" s="301"/>
      <c r="R428" s="301"/>
      <c r="S428" s="301"/>
      <c r="T428" s="1"/>
      <c r="U428" s="301" t="s">
        <v>65</v>
      </c>
      <c r="V428" s="301"/>
      <c r="W428" s="301"/>
      <c r="X428" s="301"/>
      <c r="Y428" s="301"/>
      <c r="Z428" s="301"/>
      <c r="AA428" s="301"/>
      <c r="AB428" s="1"/>
      <c r="AC428" s="301" t="s">
        <v>66</v>
      </c>
      <c r="AD428" s="301"/>
      <c r="AE428" s="301"/>
      <c r="AF428" s="301"/>
      <c r="AG428" s="301"/>
      <c r="AH428" s="301"/>
      <c r="AI428" s="301"/>
    </row>
    <row r="429" spans="2:36" x14ac:dyDescent="0.3">
      <c r="B429" s="4" t="s">
        <v>67</v>
      </c>
      <c r="C429" s="4"/>
      <c r="D429" s="3"/>
      <c r="E429" s="3" t="s">
        <v>70</v>
      </c>
      <c r="F429" s="3" t="s">
        <v>69</v>
      </c>
      <c r="G429" s="3" t="s">
        <v>61</v>
      </c>
      <c r="H429" s="3" t="s">
        <v>68</v>
      </c>
      <c r="I429" s="3" t="s">
        <v>71</v>
      </c>
      <c r="J429" s="3" t="s">
        <v>72</v>
      </c>
      <c r="K429" s="3" t="s">
        <v>62</v>
      </c>
      <c r="L429" s="3"/>
      <c r="M429" s="3" t="s">
        <v>70</v>
      </c>
      <c r="N429" s="3" t="s">
        <v>69</v>
      </c>
      <c r="O429" s="3" t="s">
        <v>61</v>
      </c>
      <c r="P429" s="3" t="s">
        <v>68</v>
      </c>
      <c r="Q429" s="3" t="s">
        <v>71</v>
      </c>
      <c r="R429" s="3" t="s">
        <v>72</v>
      </c>
      <c r="S429" s="3" t="s">
        <v>62</v>
      </c>
      <c r="T429" s="3"/>
      <c r="U429" s="3" t="s">
        <v>70</v>
      </c>
      <c r="V429" s="3" t="s">
        <v>69</v>
      </c>
      <c r="W429" s="3" t="s">
        <v>61</v>
      </c>
      <c r="X429" s="3" t="s">
        <v>68</v>
      </c>
      <c r="Y429" s="3" t="s">
        <v>71</v>
      </c>
      <c r="Z429" s="3" t="s">
        <v>72</v>
      </c>
      <c r="AA429" s="3" t="s">
        <v>62</v>
      </c>
      <c r="AB429" s="3"/>
      <c r="AC429" s="3" t="s">
        <v>70</v>
      </c>
      <c r="AD429" s="3" t="s">
        <v>69</v>
      </c>
      <c r="AE429" s="3" t="s">
        <v>61</v>
      </c>
      <c r="AF429" s="3" t="s">
        <v>68</v>
      </c>
      <c r="AG429" s="3" t="s">
        <v>71</v>
      </c>
      <c r="AH429" s="3" t="s">
        <v>72</v>
      </c>
      <c r="AI429" s="3" t="s">
        <v>62</v>
      </c>
    </row>
    <row r="430" spans="2:36" hidden="1" x14ac:dyDescent="0.3">
      <c r="B430" s="85">
        <f>B150</f>
        <v>40633</v>
      </c>
      <c r="C430" s="3"/>
      <c r="D430" s="1"/>
      <c r="E430" s="9">
        <f>E150+E290</f>
        <v>0</v>
      </c>
      <c r="F430" s="9">
        <f t="shared" ref="F430:K430" si="12">F150+F290</f>
        <v>0</v>
      </c>
      <c r="G430" s="9">
        <f t="shared" si="12"/>
        <v>0</v>
      </c>
      <c r="H430" s="9">
        <f t="shared" si="12"/>
        <v>0</v>
      </c>
      <c r="I430" s="9">
        <f t="shared" si="12"/>
        <v>0</v>
      </c>
      <c r="J430" s="9">
        <f t="shared" si="12"/>
        <v>0</v>
      </c>
      <c r="K430" s="9">
        <f t="shared" si="12"/>
        <v>0</v>
      </c>
      <c r="L430" s="9"/>
      <c r="M430" s="9">
        <f t="shared" ref="M430:S430" si="13">M150+M290</f>
        <v>0</v>
      </c>
      <c r="N430" s="9">
        <f t="shared" si="13"/>
        <v>0</v>
      </c>
      <c r="O430" s="9">
        <f t="shared" si="13"/>
        <v>0</v>
      </c>
      <c r="P430" s="9">
        <f t="shared" si="13"/>
        <v>0</v>
      </c>
      <c r="Q430" s="9">
        <f t="shared" si="13"/>
        <v>0</v>
      </c>
      <c r="R430" s="9">
        <f t="shared" si="13"/>
        <v>0</v>
      </c>
      <c r="S430" s="9">
        <f t="shared" si="13"/>
        <v>0</v>
      </c>
      <c r="T430" s="9"/>
      <c r="U430" s="9">
        <f t="shared" ref="U430:AA430" si="14">U150+U290</f>
        <v>0</v>
      </c>
      <c r="V430" s="9">
        <f t="shared" si="14"/>
        <v>0</v>
      </c>
      <c r="W430" s="9">
        <f t="shared" si="14"/>
        <v>0</v>
      </c>
      <c r="X430" s="9">
        <f t="shared" si="14"/>
        <v>0</v>
      </c>
      <c r="Y430" s="9">
        <f t="shared" si="14"/>
        <v>0</v>
      </c>
      <c r="Z430" s="9">
        <f t="shared" si="14"/>
        <v>0</v>
      </c>
      <c r="AA430" s="9">
        <f t="shared" si="14"/>
        <v>0</v>
      </c>
      <c r="AB430" s="9"/>
      <c r="AC430" s="9">
        <f t="shared" ref="AC430:AI430" si="15">AC150+AC290</f>
        <v>0</v>
      </c>
      <c r="AD430" s="9">
        <f t="shared" si="15"/>
        <v>0</v>
      </c>
      <c r="AE430" s="9">
        <f t="shared" si="15"/>
        <v>0</v>
      </c>
      <c r="AF430" s="9">
        <f t="shared" si="15"/>
        <v>0</v>
      </c>
      <c r="AG430" s="9">
        <f t="shared" si="15"/>
        <v>0</v>
      </c>
      <c r="AH430" s="9">
        <f t="shared" si="15"/>
        <v>0</v>
      </c>
      <c r="AI430" s="9">
        <f t="shared" si="15"/>
        <v>0</v>
      </c>
      <c r="AJ430" s="9"/>
    </row>
    <row r="431" spans="2:36" hidden="1" x14ac:dyDescent="0.3">
      <c r="B431" s="85">
        <f t="shared" ref="B431:B460" si="16">B151</f>
        <v>40999</v>
      </c>
      <c r="C431" s="3"/>
      <c r="D431" s="1"/>
      <c r="E431" s="9">
        <f t="shared" ref="E431:K431" si="17">E151+E291</f>
        <v>0</v>
      </c>
      <c r="F431" s="9">
        <f t="shared" si="17"/>
        <v>0</v>
      </c>
      <c r="G431" s="9">
        <f t="shared" si="17"/>
        <v>0</v>
      </c>
      <c r="H431" s="9">
        <f t="shared" si="17"/>
        <v>0</v>
      </c>
      <c r="I431" s="9">
        <f t="shared" si="17"/>
        <v>0</v>
      </c>
      <c r="J431" s="9">
        <f t="shared" si="17"/>
        <v>0</v>
      </c>
      <c r="K431" s="9">
        <f t="shared" si="17"/>
        <v>0</v>
      </c>
      <c r="L431" s="9"/>
      <c r="M431" s="9">
        <f t="shared" ref="M431:S431" si="18">M151+M291</f>
        <v>0</v>
      </c>
      <c r="N431" s="9">
        <f t="shared" si="18"/>
        <v>0</v>
      </c>
      <c r="O431" s="9">
        <f t="shared" si="18"/>
        <v>0</v>
      </c>
      <c r="P431" s="9">
        <f t="shared" si="18"/>
        <v>0</v>
      </c>
      <c r="Q431" s="9">
        <f t="shared" si="18"/>
        <v>0</v>
      </c>
      <c r="R431" s="9">
        <f t="shared" si="18"/>
        <v>0</v>
      </c>
      <c r="S431" s="9">
        <f t="shared" si="18"/>
        <v>0</v>
      </c>
      <c r="T431" s="9"/>
      <c r="U431" s="9">
        <f t="shared" ref="U431:AA431" si="19">U151+U291</f>
        <v>0</v>
      </c>
      <c r="V431" s="9">
        <f t="shared" si="19"/>
        <v>0</v>
      </c>
      <c r="W431" s="9">
        <f t="shared" si="19"/>
        <v>0</v>
      </c>
      <c r="X431" s="9">
        <f t="shared" si="19"/>
        <v>0</v>
      </c>
      <c r="Y431" s="9">
        <f t="shared" si="19"/>
        <v>0</v>
      </c>
      <c r="Z431" s="9">
        <f t="shared" si="19"/>
        <v>0</v>
      </c>
      <c r="AA431" s="9">
        <f t="shared" si="19"/>
        <v>0</v>
      </c>
      <c r="AB431" s="9"/>
      <c r="AC431" s="9">
        <f t="shared" ref="AC431:AI431" si="20">AC151+AC291</f>
        <v>0</v>
      </c>
      <c r="AD431" s="9">
        <f t="shared" si="20"/>
        <v>0</v>
      </c>
      <c r="AE431" s="9">
        <f t="shared" si="20"/>
        <v>0</v>
      </c>
      <c r="AF431" s="9">
        <f t="shared" si="20"/>
        <v>0</v>
      </c>
      <c r="AG431" s="9">
        <f t="shared" si="20"/>
        <v>0</v>
      </c>
      <c r="AH431" s="9">
        <f t="shared" si="20"/>
        <v>0</v>
      </c>
      <c r="AI431" s="9">
        <f t="shared" si="20"/>
        <v>0</v>
      </c>
      <c r="AJ431" s="9"/>
    </row>
    <row r="432" spans="2:36" hidden="1" x14ac:dyDescent="0.3">
      <c r="B432" s="85">
        <f t="shared" si="16"/>
        <v>41364</v>
      </c>
      <c r="C432" s="3"/>
      <c r="D432" s="1"/>
      <c r="E432" s="9">
        <f t="shared" ref="E432:K432" si="21">E152+E292</f>
        <v>6.9628399715195091E-2</v>
      </c>
      <c r="F432" s="9">
        <f t="shared" si="21"/>
        <v>2.0396092392828864E-2</v>
      </c>
      <c r="G432" s="9">
        <f t="shared" si="21"/>
        <v>1.7971284258803986E-2</v>
      </c>
      <c r="H432" s="9">
        <f t="shared" si="21"/>
        <v>0.13351177064500003</v>
      </c>
      <c r="I432" s="9">
        <f t="shared" si="21"/>
        <v>0.37655407328103252</v>
      </c>
      <c r="J432" s="9">
        <f t="shared" si="21"/>
        <v>1.3185164049668696</v>
      </c>
      <c r="K432" s="9">
        <f t="shared" si="21"/>
        <v>0.29590263190177729</v>
      </c>
      <c r="L432" s="9"/>
      <c r="M432" s="9">
        <f t="shared" ref="M432:S432" si="22">M152+M292</f>
        <v>7.3271057490086385E-3</v>
      </c>
      <c r="N432" s="9">
        <f t="shared" si="22"/>
        <v>0</v>
      </c>
      <c r="O432" s="9">
        <f t="shared" si="22"/>
        <v>0</v>
      </c>
      <c r="P432" s="9">
        <f t="shared" si="22"/>
        <v>0</v>
      </c>
      <c r="Q432" s="9">
        <f t="shared" si="22"/>
        <v>0</v>
      </c>
      <c r="R432" s="9">
        <f t="shared" si="22"/>
        <v>0</v>
      </c>
      <c r="S432" s="9">
        <f t="shared" si="22"/>
        <v>0</v>
      </c>
      <c r="T432" s="9"/>
      <c r="U432" s="9">
        <f t="shared" ref="U432:AA432" si="23">U152+U292</f>
        <v>7.3671549330824121E-2</v>
      </c>
      <c r="V432" s="9">
        <f t="shared" si="23"/>
        <v>7.374473444395401E-3</v>
      </c>
      <c r="W432" s="9">
        <f t="shared" si="23"/>
        <v>6.602400188891998E-3</v>
      </c>
      <c r="X432" s="9">
        <f t="shared" si="23"/>
        <v>6.4495600573094614E-2</v>
      </c>
      <c r="Y432" s="9">
        <f t="shared" si="23"/>
        <v>4.0525028604790306E-2</v>
      </c>
      <c r="Z432" s="9">
        <f t="shared" si="23"/>
        <v>0.16899071273920002</v>
      </c>
      <c r="AA432" s="9">
        <f t="shared" si="23"/>
        <v>2.9833057613300001E-2</v>
      </c>
      <c r="AB432" s="9"/>
      <c r="AC432" s="9">
        <f t="shared" ref="AC432:AI432" si="24">AC152+AC292</f>
        <v>1.3888945574762404E-2</v>
      </c>
      <c r="AD432" s="9">
        <f t="shared" si="24"/>
        <v>2.9705828856880947E-3</v>
      </c>
      <c r="AE432" s="9">
        <f t="shared" si="24"/>
        <v>2.2415709802655996E-3</v>
      </c>
      <c r="AF432" s="9">
        <f t="shared" si="24"/>
        <v>2.1362619386645996E-2</v>
      </c>
      <c r="AG432" s="9">
        <f t="shared" si="24"/>
        <v>1.6084424249682754E-2</v>
      </c>
      <c r="AH432" s="9">
        <f t="shared" si="24"/>
        <v>3.812823955503359E-2</v>
      </c>
      <c r="AI432" s="9">
        <f t="shared" si="24"/>
        <v>1.7302476077460001E-2</v>
      </c>
      <c r="AJ432" s="9"/>
    </row>
    <row r="433" spans="2:36" hidden="1" x14ac:dyDescent="0.3">
      <c r="B433" s="85">
        <f t="shared" si="16"/>
        <v>41729</v>
      </c>
      <c r="C433" s="3"/>
      <c r="D433" s="1"/>
      <c r="E433" s="9">
        <f t="shared" ref="E433:K433" si="25">E153+E293</f>
        <v>9.0692335401393626E-2</v>
      </c>
      <c r="F433" s="9">
        <f t="shared" si="25"/>
        <v>2.2963751129532622E-2</v>
      </c>
      <c r="G433" s="9">
        <f t="shared" si="25"/>
        <v>2.075313835581399E-2</v>
      </c>
      <c r="H433" s="9">
        <f t="shared" si="25"/>
        <v>0.15525152533375</v>
      </c>
      <c r="I433" s="9">
        <f t="shared" si="25"/>
        <v>0.44913881335271383</v>
      </c>
      <c r="J433" s="9">
        <f t="shared" si="25"/>
        <v>1.6087303070070502</v>
      </c>
      <c r="K433" s="9">
        <f t="shared" si="25"/>
        <v>0.35889580640368346</v>
      </c>
      <c r="L433" s="9"/>
      <c r="M433" s="9">
        <f t="shared" ref="M433:S433" si="26">M153+M293</f>
        <v>8.4105096420441592E-3</v>
      </c>
      <c r="N433" s="9">
        <f t="shared" si="26"/>
        <v>0</v>
      </c>
      <c r="O433" s="9">
        <f t="shared" si="26"/>
        <v>0</v>
      </c>
      <c r="P433" s="9">
        <f t="shared" si="26"/>
        <v>0</v>
      </c>
      <c r="Q433" s="9">
        <f t="shared" si="26"/>
        <v>0</v>
      </c>
      <c r="R433" s="9">
        <f t="shared" si="26"/>
        <v>0</v>
      </c>
      <c r="S433" s="9">
        <f t="shared" si="26"/>
        <v>0</v>
      </c>
      <c r="T433" s="9"/>
      <c r="U433" s="9">
        <f t="shared" ref="U433:AA433" si="27">U153+U293</f>
        <v>9.1626705708526809E-2</v>
      </c>
      <c r="V433" s="9">
        <f t="shared" si="27"/>
        <v>8.7053145531485569E-3</v>
      </c>
      <c r="W433" s="9">
        <f t="shared" si="27"/>
        <v>7.7974377857389946E-3</v>
      </c>
      <c r="X433" s="9">
        <f t="shared" si="27"/>
        <v>7.642822498977124E-2</v>
      </c>
      <c r="Y433" s="9">
        <f t="shared" si="27"/>
        <v>4.8971398943226579E-2</v>
      </c>
      <c r="Z433" s="9">
        <f t="shared" si="27"/>
        <v>0.20307074877283998</v>
      </c>
      <c r="AA433" s="9">
        <f t="shared" si="27"/>
        <v>3.5849920072098598E-2</v>
      </c>
      <c r="AB433" s="9"/>
      <c r="AC433" s="9">
        <f t="shared" ref="AC433:AI433" si="28">AC153+AC293</f>
        <v>1.670890565329488E-2</v>
      </c>
      <c r="AD433" s="9">
        <f t="shared" si="28"/>
        <v>3.4758272487666526E-3</v>
      </c>
      <c r="AE433" s="9">
        <f t="shared" si="28"/>
        <v>2.6331530250864005E-3</v>
      </c>
      <c r="AF433" s="9">
        <f t="shared" si="28"/>
        <v>2.5091064676493996E-2</v>
      </c>
      <c r="AG433" s="9">
        <f t="shared" si="28"/>
        <v>1.9266598089299258E-2</v>
      </c>
      <c r="AH433" s="9">
        <f t="shared" si="28"/>
        <v>4.6102509561797997E-2</v>
      </c>
      <c r="AI433" s="9">
        <f t="shared" si="28"/>
        <v>2.0852643495179998E-2</v>
      </c>
      <c r="AJ433" s="9"/>
    </row>
    <row r="434" spans="2:36" hidden="1" x14ac:dyDescent="0.3">
      <c r="B434" s="85">
        <f t="shared" si="16"/>
        <v>42094</v>
      </c>
      <c r="C434" s="3"/>
      <c r="D434" s="1"/>
      <c r="E434" s="9">
        <f t="shared" ref="E434:K434" si="29">E154+E294</f>
        <v>9.7182188686384813E-2</v>
      </c>
      <c r="F434" s="9">
        <f t="shared" si="29"/>
        <v>2.5396204797218252E-2</v>
      </c>
      <c r="G434" s="9">
        <f t="shared" si="29"/>
        <v>2.3115934029419985E-2</v>
      </c>
      <c r="H434" s="9">
        <f t="shared" si="29"/>
        <v>0.16782437428125008</v>
      </c>
      <c r="I434" s="9">
        <f t="shared" si="29"/>
        <v>0.49976602373733003</v>
      </c>
      <c r="J434" s="9">
        <f t="shared" si="29"/>
        <v>1.7796015506571798</v>
      </c>
      <c r="K434" s="9">
        <f t="shared" si="29"/>
        <v>0.39791096787724384</v>
      </c>
      <c r="L434" s="9"/>
      <c r="M434" s="9">
        <f t="shared" ref="M434:S434" si="30">M154+M294</f>
        <v>9.656740354708801E-3</v>
      </c>
      <c r="N434" s="9">
        <f t="shared" si="30"/>
        <v>0</v>
      </c>
      <c r="O434" s="9">
        <f t="shared" si="30"/>
        <v>0</v>
      </c>
      <c r="P434" s="9">
        <f t="shared" si="30"/>
        <v>0</v>
      </c>
      <c r="Q434" s="9">
        <f t="shared" si="30"/>
        <v>0</v>
      </c>
      <c r="R434" s="9">
        <f t="shared" si="30"/>
        <v>0</v>
      </c>
      <c r="S434" s="9">
        <f t="shared" si="30"/>
        <v>0</v>
      </c>
      <c r="T434" s="9"/>
      <c r="U434" s="9">
        <f t="shared" ref="U434:AA434" si="31">U154+U294</f>
        <v>9.8179794785282409E-2</v>
      </c>
      <c r="V434" s="9">
        <f t="shared" si="31"/>
        <v>9.4470630726033733E-3</v>
      </c>
      <c r="W434" s="9">
        <f t="shared" si="31"/>
        <v>8.7145667330399985E-3</v>
      </c>
      <c r="X434" s="9">
        <f t="shared" si="31"/>
        <v>8.2035136817865006E-2</v>
      </c>
      <c r="Y434" s="9">
        <f t="shared" si="31"/>
        <v>5.4031635504492512E-2</v>
      </c>
      <c r="Z434" s="9">
        <f t="shared" si="31"/>
        <v>0.22964484337945129</v>
      </c>
      <c r="AA434" s="9">
        <f t="shared" si="31"/>
        <v>4.0302725609281997E-2</v>
      </c>
      <c r="AB434" s="9"/>
      <c r="AC434" s="9">
        <f t="shared" ref="AC434:AI434" si="32">AC154+AC294</f>
        <v>1.8762159797804878E-2</v>
      </c>
      <c r="AD434" s="9">
        <f t="shared" si="32"/>
        <v>3.759341612697001E-3</v>
      </c>
      <c r="AE434" s="9">
        <f t="shared" si="32"/>
        <v>2.9342999455200009E-3</v>
      </c>
      <c r="AF434" s="9">
        <f t="shared" si="32"/>
        <v>2.733483817053E-2</v>
      </c>
      <c r="AG434" s="9">
        <f t="shared" si="32"/>
        <v>2.1568131353702995E-2</v>
      </c>
      <c r="AH434" s="9">
        <f t="shared" si="32"/>
        <v>5.1811905534287404E-2</v>
      </c>
      <c r="AI434" s="9">
        <f t="shared" si="32"/>
        <v>2.3421407738399999E-2</v>
      </c>
      <c r="AJ434" s="9"/>
    </row>
    <row r="435" spans="2:36" hidden="1" x14ac:dyDescent="0.3">
      <c r="B435" s="85">
        <f t="shared" si="16"/>
        <v>42460</v>
      </c>
      <c r="C435" s="3"/>
      <c r="D435" s="1"/>
      <c r="E435" s="9">
        <f t="shared" ref="E435:K435" si="33">E155+E295</f>
        <v>0.10672129226340481</v>
      </c>
      <c r="F435" s="9">
        <f t="shared" si="33"/>
        <v>2.8914888037693855E-2</v>
      </c>
      <c r="G435" s="9">
        <f t="shared" si="33"/>
        <v>2.6335523962205995E-2</v>
      </c>
      <c r="H435" s="9">
        <f t="shared" si="33"/>
        <v>0.18604952553750004</v>
      </c>
      <c r="I435" s="9">
        <f t="shared" si="33"/>
        <v>0.55899985947406228</v>
      </c>
      <c r="J435" s="9">
        <f t="shared" si="33"/>
        <v>2.0110683461712</v>
      </c>
      <c r="K435" s="9">
        <f t="shared" si="33"/>
        <v>0.44947691240876064</v>
      </c>
      <c r="L435" s="9"/>
      <c r="M435" s="9">
        <f t="shared" ref="M435:S435" si="34">M155+M295</f>
        <v>1.1035851659550722E-2</v>
      </c>
      <c r="N435" s="9">
        <f t="shared" si="34"/>
        <v>0</v>
      </c>
      <c r="O435" s="9">
        <f t="shared" si="34"/>
        <v>0</v>
      </c>
      <c r="P435" s="9">
        <f t="shared" si="34"/>
        <v>0</v>
      </c>
      <c r="Q435" s="9">
        <f t="shared" si="34"/>
        <v>0</v>
      </c>
      <c r="R435" s="9">
        <f t="shared" si="34"/>
        <v>0</v>
      </c>
      <c r="S435" s="9">
        <f t="shared" si="34"/>
        <v>0</v>
      </c>
      <c r="T435" s="9"/>
      <c r="U435" s="9">
        <f t="shared" ref="U435:AA435" si="35">U155+U295</f>
        <v>0.11330362750546261</v>
      </c>
      <c r="V435" s="9">
        <f t="shared" si="35"/>
        <v>1.0486313828958165E-2</v>
      </c>
      <c r="W435" s="9">
        <f t="shared" si="35"/>
        <v>9.6861661119489982E-3</v>
      </c>
      <c r="X435" s="9">
        <f t="shared" si="35"/>
        <v>9.0251028119424717E-2</v>
      </c>
      <c r="Y435" s="9">
        <f t="shared" si="35"/>
        <v>6.0769941286763746E-2</v>
      </c>
      <c r="Z435" s="9">
        <f t="shared" si="35"/>
        <v>0.25659396375870375</v>
      </c>
      <c r="AA435" s="9">
        <f t="shared" si="35"/>
        <v>4.5494080341452706E-2</v>
      </c>
      <c r="AB435" s="9"/>
      <c r="AC435" s="9">
        <f t="shared" ref="AC435:AI435" si="36">AC155+AC295</f>
        <v>2.1096820215106567E-2</v>
      </c>
      <c r="AD435" s="9">
        <f t="shared" si="36"/>
        <v>4.1410268249919445E-3</v>
      </c>
      <c r="AE435" s="9">
        <f t="shared" si="36"/>
        <v>3.2525704581647993E-3</v>
      </c>
      <c r="AF435" s="9">
        <f t="shared" si="36"/>
        <v>2.9978147179367989E-2</v>
      </c>
      <c r="AG435" s="9">
        <f t="shared" si="36"/>
        <v>2.418830521986301E-2</v>
      </c>
      <c r="AH435" s="9">
        <f t="shared" si="36"/>
        <v>5.832312800124597E-2</v>
      </c>
      <c r="AI435" s="9">
        <f t="shared" si="36"/>
        <v>2.6410945009679998E-2</v>
      </c>
      <c r="AJ435" s="9"/>
    </row>
    <row r="436" spans="2:36" hidden="1" x14ac:dyDescent="0.3">
      <c r="B436" s="85">
        <f t="shared" si="16"/>
        <v>42825</v>
      </c>
      <c r="C436" s="3"/>
      <c r="D436" s="1"/>
      <c r="E436" s="9">
        <f t="shared" ref="E436:K436" si="37">E156+E296</f>
        <v>0.12523406390712419</v>
      </c>
      <c r="F436" s="9">
        <f t="shared" si="37"/>
        <v>3.0555808916229506E-2</v>
      </c>
      <c r="G436" s="9">
        <f t="shared" si="37"/>
        <v>2.8520602232417987E-2</v>
      </c>
      <c r="H436" s="9">
        <f t="shared" si="37"/>
        <v>0.20289329377875007</v>
      </c>
      <c r="I436" s="9">
        <f t="shared" si="37"/>
        <v>0.64131099565452399</v>
      </c>
      <c r="J436" s="9">
        <f t="shared" si="37"/>
        <v>2.2726247614346495</v>
      </c>
      <c r="K436" s="9">
        <f t="shared" si="37"/>
        <v>0.50635967094239809</v>
      </c>
      <c r="L436" s="9"/>
      <c r="M436" s="9">
        <f t="shared" ref="M436:S436" si="38">M156+M296</f>
        <v>1.1864079650626559E-2</v>
      </c>
      <c r="N436" s="9">
        <f t="shared" si="38"/>
        <v>0</v>
      </c>
      <c r="O436" s="9">
        <f t="shared" si="38"/>
        <v>0</v>
      </c>
      <c r="P436" s="9">
        <f t="shared" si="38"/>
        <v>0</v>
      </c>
      <c r="Q436" s="9">
        <f t="shared" si="38"/>
        <v>0</v>
      </c>
      <c r="R436" s="9">
        <f t="shared" si="38"/>
        <v>0</v>
      </c>
      <c r="S436" s="9">
        <f t="shared" si="38"/>
        <v>0</v>
      </c>
      <c r="T436" s="9"/>
      <c r="U436" s="9">
        <f t="shared" ref="U436:AA436" si="39">U156+U296</f>
        <v>0.12463209150328981</v>
      </c>
      <c r="V436" s="9">
        <f t="shared" si="39"/>
        <v>1.1536559326682631E-2</v>
      </c>
      <c r="W436" s="9">
        <f t="shared" si="39"/>
        <v>1.0698579413009994E-2</v>
      </c>
      <c r="X436" s="9">
        <f t="shared" si="39"/>
        <v>9.9064998731219961E-2</v>
      </c>
      <c r="Y436" s="9">
        <f t="shared" si="39"/>
        <v>6.8400434997337528E-2</v>
      </c>
      <c r="Z436" s="9">
        <f t="shared" si="39"/>
        <v>0.28999486523905499</v>
      </c>
      <c r="AA436" s="9">
        <f t="shared" si="39"/>
        <v>5.1209630892066003E-2</v>
      </c>
      <c r="AB436" s="9"/>
      <c r="AC436" s="9">
        <f t="shared" ref="AC436:AI436" si="40">AC156+AC296</f>
        <v>2.3794184552303522E-2</v>
      </c>
      <c r="AD436" s="9">
        <f t="shared" si="40"/>
        <v>4.5565619120262911E-3</v>
      </c>
      <c r="AE436" s="9">
        <f t="shared" si="40"/>
        <v>3.6019000394111995E-3</v>
      </c>
      <c r="AF436" s="9">
        <f t="shared" si="40"/>
        <v>3.2852149604303986E-2</v>
      </c>
      <c r="AG436" s="9">
        <f t="shared" si="40"/>
        <v>2.7187066449567754E-2</v>
      </c>
      <c r="AH436" s="9">
        <f t="shared" si="40"/>
        <v>6.5814335387089223E-2</v>
      </c>
      <c r="AI436" s="9">
        <f t="shared" si="40"/>
        <v>2.9764296191880001E-2</v>
      </c>
      <c r="AJ436" s="9"/>
    </row>
    <row r="437" spans="2:36" hidden="1" x14ac:dyDescent="0.3">
      <c r="B437" s="85">
        <f t="shared" si="16"/>
        <v>43190</v>
      </c>
      <c r="C437" s="3"/>
      <c r="D437" s="1"/>
      <c r="E437" s="9">
        <f t="shared" ref="E437:K437" si="41">E157+E297</f>
        <v>0.13779434073056668</v>
      </c>
      <c r="F437" s="9">
        <f t="shared" si="41"/>
        <v>3.4291739530404798E-2</v>
      </c>
      <c r="G437" s="9">
        <f t="shared" si="41"/>
        <v>3.2059605542763978E-2</v>
      </c>
      <c r="H437" s="9">
        <f t="shared" si="41"/>
        <v>0.22420479506250002</v>
      </c>
      <c r="I437" s="9">
        <f t="shared" si="41"/>
        <v>0.71513360467772991</v>
      </c>
      <c r="J437" s="9">
        <f t="shared" si="41"/>
        <v>2.5739080445737899</v>
      </c>
      <c r="K437" s="9">
        <f t="shared" si="41"/>
        <v>0.57531732545682357</v>
      </c>
      <c r="L437" s="9"/>
      <c r="M437" s="9">
        <f t="shared" ref="M437:S437" si="42">M157+M297</f>
        <v>1.3567501757358722E-2</v>
      </c>
      <c r="N437" s="9">
        <f t="shared" si="42"/>
        <v>0</v>
      </c>
      <c r="O437" s="9">
        <f t="shared" si="42"/>
        <v>0</v>
      </c>
      <c r="P437" s="9">
        <f t="shared" si="42"/>
        <v>0</v>
      </c>
      <c r="Q437" s="9">
        <f t="shared" si="42"/>
        <v>0</v>
      </c>
      <c r="R437" s="9">
        <f t="shared" si="42"/>
        <v>0</v>
      </c>
      <c r="S437" s="9">
        <f t="shared" si="42"/>
        <v>0</v>
      </c>
      <c r="T437" s="9"/>
      <c r="U437" s="9">
        <f t="shared" ref="U437:AA437" si="43">U157+U297</f>
        <v>0.14352026303633938</v>
      </c>
      <c r="V437" s="9">
        <f t="shared" si="43"/>
        <v>1.2636029344391987E-2</v>
      </c>
      <c r="W437" s="9">
        <f t="shared" si="43"/>
        <v>1.1759414772142993E-2</v>
      </c>
      <c r="X437" s="9">
        <f t="shared" si="43"/>
        <v>0.10938464502957973</v>
      </c>
      <c r="Y437" s="9">
        <f t="shared" si="43"/>
        <v>7.7065877925833109E-2</v>
      </c>
      <c r="Z437" s="9">
        <f t="shared" si="43"/>
        <v>0.32797553969386684</v>
      </c>
      <c r="AA437" s="9">
        <f t="shared" si="43"/>
        <v>5.80172461342362E-2</v>
      </c>
      <c r="AB437" s="9"/>
      <c r="AC437" s="9">
        <f t="shared" ref="AC437:AI437" si="44">AC157+AC297</f>
        <v>2.6841908529785876E-2</v>
      </c>
      <c r="AD437" s="9">
        <f t="shared" si="44"/>
        <v>4.9927753493125135E-3</v>
      </c>
      <c r="AE437" s="9">
        <f t="shared" si="44"/>
        <v>3.971885352408E-3</v>
      </c>
      <c r="AF437" s="9">
        <f t="shared" si="44"/>
        <v>3.6155911104888E-2</v>
      </c>
      <c r="AG437" s="9">
        <f t="shared" si="44"/>
        <v>3.0519233830984496E-2</v>
      </c>
      <c r="AH437" s="9">
        <f t="shared" si="44"/>
        <v>7.4343568876504215E-2</v>
      </c>
      <c r="AI437" s="9">
        <f t="shared" si="44"/>
        <v>3.3666181190399998E-2</v>
      </c>
      <c r="AJ437" s="9"/>
    </row>
    <row r="438" spans="2:36" hidden="1" x14ac:dyDescent="0.3">
      <c r="B438" s="85">
        <f t="shared" si="16"/>
        <v>43555</v>
      </c>
      <c r="C438" s="3"/>
      <c r="D438" s="1"/>
      <c r="E438" s="9">
        <f t="shared" ref="E438:K438" si="45">E158+E298</f>
        <v>0.16021913651497799</v>
      </c>
      <c r="F438" s="9">
        <f t="shared" si="45"/>
        <v>3.7926316186314472E-2</v>
      </c>
      <c r="G438" s="9">
        <f t="shared" si="45"/>
        <v>3.5174592421034996E-2</v>
      </c>
      <c r="H438" s="9">
        <f t="shared" si="45"/>
        <v>0.24694113881625002</v>
      </c>
      <c r="I438" s="9">
        <f t="shared" si="45"/>
        <v>0.79692880649153741</v>
      </c>
      <c r="J438" s="9">
        <f t="shared" si="45"/>
        <v>2.8957474268534353</v>
      </c>
      <c r="K438" s="9">
        <f t="shared" si="45"/>
        <v>0.64453332886707382</v>
      </c>
      <c r="L438" s="9"/>
      <c r="M438" s="9">
        <f t="shared" ref="M438:S438" si="46">M158+M298</f>
        <v>1.5436807123553281E-2</v>
      </c>
      <c r="N438" s="9">
        <f t="shared" si="46"/>
        <v>0</v>
      </c>
      <c r="O438" s="9">
        <f t="shared" si="46"/>
        <v>0</v>
      </c>
      <c r="P438" s="9">
        <f t="shared" si="46"/>
        <v>0</v>
      </c>
      <c r="Q438" s="9">
        <f t="shared" si="46"/>
        <v>0</v>
      </c>
      <c r="R438" s="9">
        <f t="shared" si="46"/>
        <v>0</v>
      </c>
      <c r="S438" s="9">
        <f t="shared" si="46"/>
        <v>0</v>
      </c>
      <c r="T438" s="9"/>
      <c r="U438" s="9">
        <f t="shared" ref="U438:AA438" si="47">U158+U298</f>
        <v>0.1610584104792015</v>
      </c>
      <c r="V438" s="9">
        <f t="shared" si="47"/>
        <v>1.3869500208010293E-2</v>
      </c>
      <c r="W438" s="9">
        <f t="shared" si="47"/>
        <v>1.3172009419819001E-2</v>
      </c>
      <c r="X438" s="9">
        <f t="shared" si="47"/>
        <v>0.11973033655333298</v>
      </c>
      <c r="Y438" s="9">
        <f t="shared" si="47"/>
        <v>8.630153561727498E-2</v>
      </c>
      <c r="Z438" s="9">
        <f t="shared" si="47"/>
        <v>0.36997356173666207</v>
      </c>
      <c r="AA438" s="9">
        <f t="shared" si="47"/>
        <v>6.5390141178909608E-2</v>
      </c>
      <c r="AB438" s="9"/>
      <c r="AC438" s="9">
        <f t="shared" ref="AC438:AI438" si="48">AC158+AC298</f>
        <v>3.0264129492809759E-2</v>
      </c>
      <c r="AD438" s="9">
        <f t="shared" si="48"/>
        <v>5.4610665519250149E-3</v>
      </c>
      <c r="AE438" s="9">
        <f t="shared" si="48"/>
        <v>4.3937251748280004E-3</v>
      </c>
      <c r="AF438" s="9">
        <f t="shared" si="48"/>
        <v>3.9669087217511986E-2</v>
      </c>
      <c r="AG438" s="9">
        <f t="shared" si="48"/>
        <v>3.4272337569794989E-2</v>
      </c>
      <c r="AH438" s="9">
        <f t="shared" si="48"/>
        <v>8.3865221810272783E-2</v>
      </c>
      <c r="AI438" s="9">
        <f t="shared" si="48"/>
        <v>3.7959708476459991E-2</v>
      </c>
      <c r="AJ438" s="9"/>
    </row>
    <row r="439" spans="2:36" hidden="1" x14ac:dyDescent="0.3">
      <c r="B439" s="85">
        <f t="shared" si="16"/>
        <v>43921</v>
      </c>
      <c r="C439" s="3"/>
      <c r="D439" s="1"/>
      <c r="E439" s="9">
        <f t="shared" ref="E439:K439" si="49">E159+E299</f>
        <v>0.17589224415946494</v>
      </c>
      <c r="F439" s="9">
        <f t="shared" si="49"/>
        <v>3.9822541794869354E-2</v>
      </c>
      <c r="G439" s="9">
        <f t="shared" si="49"/>
        <v>3.8329970675849992E-2</v>
      </c>
      <c r="H439" s="9">
        <f t="shared" si="49"/>
        <v>0.27336056685437504</v>
      </c>
      <c r="I439" s="9">
        <f t="shared" si="49"/>
        <v>0.91042039342710757</v>
      </c>
      <c r="J439" s="9">
        <f t="shared" si="49"/>
        <v>3.2633334621745389</v>
      </c>
      <c r="K439" s="9">
        <f t="shared" si="49"/>
        <v>0.7278412593472936</v>
      </c>
      <c r="L439" s="9"/>
      <c r="M439" s="9">
        <f t="shared" ref="M439:S439" si="50">M159+M299</f>
        <v>1.7534912987347197E-2</v>
      </c>
      <c r="N439" s="9">
        <f t="shared" si="50"/>
        <v>0</v>
      </c>
      <c r="O439" s="9">
        <f t="shared" si="50"/>
        <v>0</v>
      </c>
      <c r="P439" s="9">
        <f t="shared" si="50"/>
        <v>0</v>
      </c>
      <c r="Q439" s="9">
        <f t="shared" si="50"/>
        <v>0</v>
      </c>
      <c r="R439" s="9">
        <f t="shared" si="50"/>
        <v>0</v>
      </c>
      <c r="S439" s="9">
        <f t="shared" si="50"/>
        <v>0</v>
      </c>
      <c r="T439" s="9"/>
      <c r="U439" s="9">
        <f t="shared" ref="U439:AA439" si="51">U159+U299</f>
        <v>0.17682251169041996</v>
      </c>
      <c r="V439" s="9">
        <f t="shared" si="51"/>
        <v>1.5077701850243798E-2</v>
      </c>
      <c r="W439" s="9">
        <f t="shared" si="51"/>
        <v>1.4593586675884991E-2</v>
      </c>
      <c r="X439" s="9">
        <f t="shared" si="51"/>
        <v>0.13128484007630878</v>
      </c>
      <c r="Y439" s="9">
        <f t="shared" si="51"/>
        <v>9.6909639422223706E-2</v>
      </c>
      <c r="Z439" s="9">
        <f t="shared" si="51"/>
        <v>0.41637795943146672</v>
      </c>
      <c r="AA439" s="9">
        <f t="shared" si="51"/>
        <v>7.3662448540587899E-2</v>
      </c>
      <c r="AB439" s="9"/>
      <c r="AC439" s="9">
        <f t="shared" ref="AC439:AI439" si="52">AC159+AC299</f>
        <v>3.4144369186822218E-2</v>
      </c>
      <c r="AD439" s="9">
        <f t="shared" si="52"/>
        <v>5.9647258642008616E-3</v>
      </c>
      <c r="AE439" s="9">
        <f t="shared" si="52"/>
        <v>4.9020452419679984E-3</v>
      </c>
      <c r="AF439" s="9">
        <f t="shared" si="52"/>
        <v>4.3559087486580009E-2</v>
      </c>
      <c r="AG439" s="9">
        <f t="shared" si="52"/>
        <v>3.8527729399975494E-2</v>
      </c>
      <c r="AH439" s="9">
        <f t="shared" si="52"/>
        <v>9.4577040931388384E-2</v>
      </c>
      <c r="AI439" s="9">
        <f t="shared" si="52"/>
        <v>4.2742611689400002E-2</v>
      </c>
      <c r="AJ439" s="9"/>
    </row>
    <row r="440" spans="2:36" hidden="1" x14ac:dyDescent="0.3">
      <c r="B440" s="85">
        <f t="shared" si="16"/>
        <v>44286</v>
      </c>
      <c r="C440" s="3"/>
      <c r="D440" s="1"/>
      <c r="E440" s="9">
        <f t="shared" ref="E440:K440" si="53">E160+E300</f>
        <v>0.18344311758480272</v>
      </c>
      <c r="F440" s="9">
        <f t="shared" si="53"/>
        <v>5.65690950979338E-2</v>
      </c>
      <c r="G440" s="9">
        <f t="shared" si="53"/>
        <v>5.0916294052847991E-2</v>
      </c>
      <c r="H440" s="9">
        <f t="shared" si="53"/>
        <v>0.23011958994999998</v>
      </c>
      <c r="I440" s="9">
        <f t="shared" si="53"/>
        <v>0.7812595169836799</v>
      </c>
      <c r="J440" s="9">
        <f t="shared" si="53"/>
        <v>2.9442191512079896</v>
      </c>
      <c r="K440" s="9">
        <f t="shared" si="53"/>
        <v>0.6649730530460346</v>
      </c>
      <c r="L440" s="9"/>
      <c r="M440" s="9">
        <f t="shared" ref="M440:S440" si="54">M160+M300</f>
        <v>1.8006919287724799E-2</v>
      </c>
      <c r="N440" s="9">
        <f t="shared" si="54"/>
        <v>0</v>
      </c>
      <c r="O440" s="9">
        <f t="shared" si="54"/>
        <v>0</v>
      </c>
      <c r="P440" s="9">
        <f t="shared" si="54"/>
        <v>0</v>
      </c>
      <c r="Q440" s="9">
        <f t="shared" si="54"/>
        <v>0</v>
      </c>
      <c r="R440" s="9">
        <f t="shared" si="54"/>
        <v>0</v>
      </c>
      <c r="S440" s="9">
        <f t="shared" si="54"/>
        <v>0</v>
      </c>
      <c r="T440" s="9"/>
      <c r="U440" s="9">
        <f t="shared" ref="U440:AA440" si="55">U160+U300</f>
        <v>0.18121572562955041</v>
      </c>
      <c r="V440" s="9">
        <f t="shared" si="55"/>
        <v>2.1102121420463107E-2</v>
      </c>
      <c r="W440" s="9">
        <f t="shared" si="55"/>
        <v>1.9090313439875998E-2</v>
      </c>
      <c r="X440" s="9">
        <f t="shared" si="55"/>
        <v>0.11246274912601797</v>
      </c>
      <c r="Y440" s="9">
        <f t="shared" si="55"/>
        <v>8.4320730521717513E-2</v>
      </c>
      <c r="Z440" s="9">
        <f t="shared" si="55"/>
        <v>0.37910811545708456</v>
      </c>
      <c r="AA440" s="9">
        <f t="shared" si="55"/>
        <v>6.7557206857451313E-2</v>
      </c>
      <c r="AB440" s="9"/>
      <c r="AC440" s="9">
        <f t="shared" ref="AC440:AI440" si="56">AC160+AC300</f>
        <v>3.4294022185163753E-2</v>
      </c>
      <c r="AD440" s="9">
        <f t="shared" si="56"/>
        <v>8.0617215084183326E-3</v>
      </c>
      <c r="AE440" s="9">
        <f t="shared" si="56"/>
        <v>6.4328612962368005E-3</v>
      </c>
      <c r="AF440" s="9">
        <f t="shared" si="56"/>
        <v>3.7437914880431987E-2</v>
      </c>
      <c r="AG440" s="9">
        <f t="shared" si="56"/>
        <v>3.3597581111623503E-2</v>
      </c>
      <c r="AH440" s="9">
        <f t="shared" si="56"/>
        <v>8.5397659858759203E-2</v>
      </c>
      <c r="AI440" s="9">
        <f t="shared" si="56"/>
        <v>3.9093696265259999E-2</v>
      </c>
      <c r="AJ440" s="9"/>
    </row>
    <row r="441" spans="2:36" x14ac:dyDescent="0.3">
      <c r="B441" s="85">
        <f t="shared" si="16"/>
        <v>44651</v>
      </c>
      <c r="C441" s="3"/>
      <c r="D441" s="1"/>
      <c r="E441" s="9">
        <f t="shared" ref="E441:K441" si="57">E161+E301</f>
        <v>0.12363125245062696</v>
      </c>
      <c r="F441" s="9">
        <f t="shared" si="57"/>
        <v>8.4178086822320947E-2</v>
      </c>
      <c r="G441" s="9">
        <f t="shared" si="57"/>
        <v>6.9027256916622398E-2</v>
      </c>
      <c r="H441" s="9">
        <f t="shared" si="57"/>
        <v>4.5131560846693758E-2</v>
      </c>
      <c r="I441" s="9">
        <f t="shared" si="57"/>
        <v>0.14712174626693411</v>
      </c>
      <c r="J441" s="9">
        <f t="shared" si="57"/>
        <v>0.89053510215529141</v>
      </c>
      <c r="K441" s="9">
        <f t="shared" si="57"/>
        <v>0.22537865437761073</v>
      </c>
      <c r="L441" s="9"/>
      <c r="M441" s="9">
        <f t="shared" ref="M441:S441" si="58">M161+M301</f>
        <v>6.8111697304422732E-3</v>
      </c>
      <c r="N441" s="9">
        <f t="shared" si="58"/>
        <v>0</v>
      </c>
      <c r="O441" s="9">
        <f t="shared" si="58"/>
        <v>0</v>
      </c>
      <c r="P441" s="9">
        <f t="shared" si="58"/>
        <v>0</v>
      </c>
      <c r="Q441" s="9">
        <f t="shared" si="58"/>
        <v>0</v>
      </c>
      <c r="R441" s="9">
        <f t="shared" si="58"/>
        <v>0</v>
      </c>
      <c r="S441" s="9">
        <f t="shared" si="58"/>
        <v>0</v>
      </c>
      <c r="T441" s="9"/>
      <c r="U441" s="9">
        <f t="shared" ref="U441:AA441" si="59">U161+U301</f>
        <v>0.11502077555901977</v>
      </c>
      <c r="V441" s="9">
        <f t="shared" si="59"/>
        <v>3.3080939012776631E-2</v>
      </c>
      <c r="W441" s="9">
        <f t="shared" si="59"/>
        <v>2.7007577336506782E-2</v>
      </c>
      <c r="X441" s="9">
        <f t="shared" si="59"/>
        <v>2.087426549639574E-2</v>
      </c>
      <c r="Y441" s="9">
        <f t="shared" si="59"/>
        <v>1.5834066393677675E-2</v>
      </c>
      <c r="Z441" s="9">
        <f t="shared" si="59"/>
        <v>0.11229072480436705</v>
      </c>
      <c r="AA441" s="9">
        <f t="shared" si="59"/>
        <v>2.2779402401282022E-2</v>
      </c>
      <c r="AB441" s="9"/>
      <c r="AC441" s="9">
        <f t="shared" ref="AC441:AI441" si="60">AC161+AC301</f>
        <v>2.3809361400919968E-2</v>
      </c>
      <c r="AD441" s="9">
        <f t="shared" si="60"/>
        <v>1.3126104575862942E-2</v>
      </c>
      <c r="AE441" s="9">
        <f t="shared" si="60"/>
        <v>9.9517267810633938E-3</v>
      </c>
      <c r="AF441" s="9">
        <f t="shared" si="60"/>
        <v>7.5876080168888992E-3</v>
      </c>
      <c r="AG441" s="9">
        <f t="shared" si="60"/>
        <v>6.7388534566684491E-3</v>
      </c>
      <c r="AH441" s="9">
        <f t="shared" si="60"/>
        <v>2.9263072923999173E-2</v>
      </c>
      <c r="AI441" s="9">
        <f t="shared" si="60"/>
        <v>1.6348093463952901E-2</v>
      </c>
      <c r="AJ441" s="9"/>
    </row>
    <row r="442" spans="2:36" x14ac:dyDescent="0.3">
      <c r="B442" s="85">
        <f t="shared" si="16"/>
        <v>45016</v>
      </c>
      <c r="C442" s="3"/>
      <c r="D442" s="1"/>
      <c r="E442" s="9">
        <f t="shared" ref="E442:K442" si="61">E162+E302</f>
        <v>0.12810472590665878</v>
      </c>
      <c r="F442" s="9">
        <f t="shared" si="61"/>
        <v>9.2797757587765373E-2</v>
      </c>
      <c r="G442" s="9">
        <f t="shared" si="61"/>
        <v>7.5886096222786026E-2</v>
      </c>
      <c r="H442" s="9">
        <f t="shared" si="61"/>
        <v>4.8792399149151948E-2</v>
      </c>
      <c r="I442" s="9">
        <f t="shared" si="61"/>
        <v>0.1574380273094681</v>
      </c>
      <c r="J442" s="9">
        <f t="shared" si="61"/>
        <v>0.96307946642447484</v>
      </c>
      <c r="K442" s="9">
        <f t="shared" si="61"/>
        <v>0.24413281464463055</v>
      </c>
      <c r="L442" s="9"/>
      <c r="M442" s="9">
        <f t="shared" ref="M442:S442" si="62">M162+M302</f>
        <v>7.015504822355541E-3</v>
      </c>
      <c r="N442" s="9">
        <f t="shared" si="62"/>
        <v>0</v>
      </c>
      <c r="O442" s="9">
        <f t="shared" si="62"/>
        <v>0</v>
      </c>
      <c r="P442" s="9">
        <f t="shared" si="62"/>
        <v>0</v>
      </c>
      <c r="Q442" s="9">
        <f t="shared" si="62"/>
        <v>0</v>
      </c>
      <c r="R442" s="9">
        <f t="shared" si="62"/>
        <v>0</v>
      </c>
      <c r="S442" s="9">
        <f t="shared" si="62"/>
        <v>0</v>
      </c>
      <c r="T442" s="9"/>
      <c r="U442" s="9">
        <f t="shared" ref="U442:AA442" si="63">U162+U302</f>
        <v>0.1340701089788128</v>
      </c>
      <c r="V442" s="9">
        <f t="shared" si="63"/>
        <v>3.4167297201908732E-2</v>
      </c>
      <c r="W442" s="9">
        <f t="shared" si="63"/>
        <v>2.8092560923035158E-2</v>
      </c>
      <c r="X442" s="9">
        <f t="shared" si="63"/>
        <v>2.2524865043078462E-2</v>
      </c>
      <c r="Y442" s="9">
        <f t="shared" si="63"/>
        <v>1.7092601646240102E-2</v>
      </c>
      <c r="Z442" s="9">
        <f t="shared" si="63"/>
        <v>0.122745239750698</v>
      </c>
      <c r="AA442" s="9">
        <f t="shared" si="63"/>
        <v>2.4896490533574608E-2</v>
      </c>
      <c r="AB442" s="9"/>
      <c r="AC442" s="9">
        <f t="shared" ref="AC442:AI442" si="64">AC162+AC302</f>
        <v>2.3751308862272398E-2</v>
      </c>
      <c r="AD442" s="9">
        <f t="shared" si="64"/>
        <v>1.2348611026344172E-2</v>
      </c>
      <c r="AE442" s="9">
        <f t="shared" si="64"/>
        <v>9.3800235077598163E-3</v>
      </c>
      <c r="AF442" s="9">
        <f t="shared" si="64"/>
        <v>7.4367373848849439E-3</v>
      </c>
      <c r="AG442" s="9">
        <f t="shared" si="64"/>
        <v>6.6832591821790379E-3</v>
      </c>
      <c r="AH442" s="9">
        <f t="shared" si="64"/>
        <v>2.8691552387342965E-2</v>
      </c>
      <c r="AI442" s="9">
        <f t="shared" si="64"/>
        <v>1.5988371427209869E-2</v>
      </c>
      <c r="AJ442" s="9"/>
    </row>
    <row r="443" spans="2:36" x14ac:dyDescent="0.3">
      <c r="B443" s="85">
        <f t="shared" si="16"/>
        <v>45382</v>
      </c>
      <c r="C443" s="3"/>
      <c r="D443" s="1"/>
      <c r="E443" s="9">
        <f t="shared" ref="E443:K443" si="65">E163+E303</f>
        <v>0.14411894090555952</v>
      </c>
      <c r="F443" s="9">
        <f t="shared" si="65"/>
        <v>9.5581690315398343E-2</v>
      </c>
      <c r="G443" s="9">
        <f t="shared" si="65"/>
        <v>7.816267910946964E-2</v>
      </c>
      <c r="H443" s="9">
        <f t="shared" si="65"/>
        <v>5.163099432035529E-2</v>
      </c>
      <c r="I443" s="9">
        <f t="shared" si="65"/>
        <v>0.16727753958119485</v>
      </c>
      <c r="J443" s="9">
        <f t="shared" si="65"/>
        <v>1.011314301504904</v>
      </c>
      <c r="K443" s="9">
        <f t="shared" si="65"/>
        <v>0.25614888013973414</v>
      </c>
      <c r="L443" s="9"/>
      <c r="M443" s="9">
        <f t="shared" ref="M443:S443" si="66">M163+M303</f>
        <v>7.9485669637288266E-3</v>
      </c>
      <c r="N443" s="9">
        <f t="shared" si="66"/>
        <v>0</v>
      </c>
      <c r="O443" s="9">
        <f t="shared" si="66"/>
        <v>0</v>
      </c>
      <c r="P443" s="9">
        <f t="shared" si="66"/>
        <v>0</v>
      </c>
      <c r="Q443" s="9">
        <f t="shared" si="66"/>
        <v>0</v>
      </c>
      <c r="R443" s="9">
        <f t="shared" si="66"/>
        <v>0</v>
      </c>
      <c r="S443" s="9">
        <f t="shared" si="66"/>
        <v>0</v>
      </c>
      <c r="T443" s="9"/>
      <c r="U443" s="9">
        <f t="shared" ref="U443:AA443" si="67">U163+U303</f>
        <v>0.13809221224817719</v>
      </c>
      <c r="V443" s="9">
        <f t="shared" si="67"/>
        <v>3.528906403727726E-2</v>
      </c>
      <c r="W443" s="9">
        <f t="shared" si="67"/>
        <v>2.921833670515241E-2</v>
      </c>
      <c r="X443" s="9">
        <f t="shared" si="67"/>
        <v>2.3297588428757579E-2</v>
      </c>
      <c r="Y443" s="9">
        <f t="shared" si="67"/>
        <v>1.7692293282135479E-2</v>
      </c>
      <c r="Z443" s="9">
        <f t="shared" si="67"/>
        <v>0.12807526661840818</v>
      </c>
      <c r="AA443" s="9">
        <f t="shared" si="67"/>
        <v>2.5955893618758372E-2</v>
      </c>
      <c r="AB443" s="9"/>
      <c r="AC443" s="9">
        <f t="shared" ref="AC443:AI443" si="68">AC163+AC303</f>
        <v>2.4866473536462992E-2</v>
      </c>
      <c r="AD443" s="9">
        <f t="shared" si="68"/>
        <v>1.2978937189173392E-2</v>
      </c>
      <c r="AE443" s="9">
        <f t="shared" si="68"/>
        <v>9.8580506831707354E-3</v>
      </c>
      <c r="AF443" s="9">
        <f t="shared" si="68"/>
        <v>7.8031040425068105E-3</v>
      </c>
      <c r="AG443" s="9">
        <f t="shared" si="68"/>
        <v>7.0129269952350221E-3</v>
      </c>
      <c r="AH443" s="9">
        <f t="shared" si="68"/>
        <v>3.0106024003702707E-2</v>
      </c>
      <c r="AI443" s="9">
        <f t="shared" si="68"/>
        <v>1.6773344904416607E-2</v>
      </c>
      <c r="AJ443" s="9"/>
    </row>
    <row r="444" spans="2:36" x14ac:dyDescent="0.3">
      <c r="B444" s="85">
        <f t="shared" si="16"/>
        <v>45747</v>
      </c>
      <c r="C444" s="3"/>
      <c r="D444" s="1"/>
      <c r="E444" s="9">
        <f t="shared" ref="E444:K444" si="69">E164+E304</f>
        <v>0.14844250913272636</v>
      </c>
      <c r="F444" s="9">
        <f t="shared" si="69"/>
        <v>9.8815903484452863E-2</v>
      </c>
      <c r="G444" s="9">
        <f t="shared" si="69"/>
        <v>8.1585903925853437E-2</v>
      </c>
      <c r="H444" s="9">
        <f t="shared" si="69"/>
        <v>5.3564678767217114E-2</v>
      </c>
      <c r="I444" s="9">
        <f t="shared" si="69"/>
        <v>0.17657349222107593</v>
      </c>
      <c r="J444" s="9">
        <f t="shared" si="69"/>
        <v>1.0615764551703766</v>
      </c>
      <c r="K444" s="9">
        <f t="shared" si="69"/>
        <v>0.26866619003136372</v>
      </c>
      <c r="L444" s="9"/>
      <c r="M444" s="9">
        <f t="shared" ref="M444:S444" si="70">M164+M304</f>
        <v>8.1870239726406936E-3</v>
      </c>
      <c r="N444" s="9">
        <f t="shared" si="70"/>
        <v>0</v>
      </c>
      <c r="O444" s="9">
        <f t="shared" si="70"/>
        <v>0</v>
      </c>
      <c r="P444" s="9">
        <f t="shared" si="70"/>
        <v>0</v>
      </c>
      <c r="Q444" s="9">
        <f t="shared" si="70"/>
        <v>0</v>
      </c>
      <c r="R444" s="9">
        <f t="shared" si="70"/>
        <v>0</v>
      </c>
      <c r="S444" s="9">
        <f t="shared" si="70"/>
        <v>0</v>
      </c>
      <c r="T444" s="9"/>
      <c r="U444" s="9">
        <f t="shared" ref="U444:AA444" si="71">U164+U304</f>
        <v>0.14313003368879443</v>
      </c>
      <c r="V444" s="9">
        <f t="shared" si="71"/>
        <v>3.7868548486057758E-2</v>
      </c>
      <c r="W444" s="9">
        <f t="shared" si="71"/>
        <v>3.1078600808015919E-2</v>
      </c>
      <c r="X444" s="9">
        <f t="shared" si="71"/>
        <v>2.4489950608472078E-2</v>
      </c>
      <c r="Y444" s="9">
        <f t="shared" si="71"/>
        <v>1.8593916192713795E-2</v>
      </c>
      <c r="Z444" s="9">
        <f t="shared" si="71"/>
        <v>0.13531172414785028</v>
      </c>
      <c r="AA444" s="9">
        <f t="shared" si="71"/>
        <v>2.7378337667824777E-2</v>
      </c>
      <c r="AB444" s="9"/>
      <c r="AC444" s="9">
        <f t="shared" ref="AC444:AI444" si="72">AC164+AC304</f>
        <v>2.6089477210042126E-2</v>
      </c>
      <c r="AD444" s="9">
        <f t="shared" si="72"/>
        <v>1.3606871955684477E-2</v>
      </c>
      <c r="AE444" s="9">
        <f t="shared" si="72"/>
        <v>1.033598139215706E-2</v>
      </c>
      <c r="AF444" s="9">
        <f t="shared" si="72"/>
        <v>8.1913148737088569E-3</v>
      </c>
      <c r="AG444" s="9">
        <f t="shared" si="72"/>
        <v>7.3604229553759278E-3</v>
      </c>
      <c r="AH444" s="9">
        <f t="shared" si="72"/>
        <v>3.1582524815190298E-2</v>
      </c>
      <c r="AI444" s="9">
        <f t="shared" si="72"/>
        <v>1.7599366201498774E-2</v>
      </c>
      <c r="AJ444" s="9"/>
    </row>
    <row r="445" spans="2:36" x14ac:dyDescent="0.3">
      <c r="B445" s="85">
        <f t="shared" si="16"/>
        <v>46112</v>
      </c>
      <c r="C445" s="3"/>
      <c r="D445" s="1"/>
      <c r="E445" s="9">
        <f t="shared" ref="E445:K445" si="73">E165+E305</f>
        <v>0.15289578440670809</v>
      </c>
      <c r="F445" s="9">
        <f t="shared" si="73"/>
        <v>0.10806205218374502</v>
      </c>
      <c r="G445" s="9">
        <f t="shared" si="73"/>
        <v>8.8154786744680691E-2</v>
      </c>
      <c r="H445" s="9">
        <f t="shared" si="73"/>
        <v>5.6233871803874458E-2</v>
      </c>
      <c r="I445" s="9">
        <f t="shared" si="73"/>
        <v>0.18289270021558596</v>
      </c>
      <c r="J445" s="9">
        <f t="shared" si="73"/>
        <v>1.1139441551844234</v>
      </c>
      <c r="K445" s="9">
        <f t="shared" si="73"/>
        <v>0.28170400452436545</v>
      </c>
      <c r="L445" s="9"/>
      <c r="M445" s="9">
        <f t="shared" ref="M445:S445" si="74">M165+M305</f>
        <v>9.1992378456217262E-3</v>
      </c>
      <c r="N445" s="9">
        <f t="shared" si="74"/>
        <v>0</v>
      </c>
      <c r="O445" s="9">
        <f t="shared" si="74"/>
        <v>0</v>
      </c>
      <c r="P445" s="9">
        <f t="shared" si="74"/>
        <v>0</v>
      </c>
      <c r="Q445" s="9">
        <f t="shared" si="74"/>
        <v>0</v>
      </c>
      <c r="R445" s="9">
        <f t="shared" si="74"/>
        <v>0</v>
      </c>
      <c r="S445" s="9">
        <f t="shared" si="74"/>
        <v>0</v>
      </c>
      <c r="T445" s="9"/>
      <c r="U445" s="9">
        <f t="shared" ref="U445:AA445" si="75">U165+U305</f>
        <v>0.15548554721146551</v>
      </c>
      <c r="V445" s="9">
        <f t="shared" si="75"/>
        <v>3.910724480823681E-2</v>
      </c>
      <c r="W445" s="9">
        <f t="shared" si="75"/>
        <v>3.2311192423007125E-2</v>
      </c>
      <c r="X445" s="9">
        <f t="shared" si="75"/>
        <v>2.5835770049524486E-2</v>
      </c>
      <c r="Y445" s="9">
        <f t="shared" si="75"/>
        <v>1.9625920037899397E-2</v>
      </c>
      <c r="Z445" s="9">
        <f t="shared" si="75"/>
        <v>0.14111908863069406</v>
      </c>
      <c r="AA445" s="9">
        <f t="shared" si="75"/>
        <v>2.8531227926718902E-2</v>
      </c>
      <c r="AB445" s="9"/>
      <c r="AC445" s="9">
        <f t="shared" ref="AC445:AI445" si="76">AC165+AC305</f>
        <v>2.7427655733673752E-2</v>
      </c>
      <c r="AD445" s="9">
        <f t="shared" si="76"/>
        <v>1.4290771897365075E-2</v>
      </c>
      <c r="AE445" s="9">
        <f t="shared" si="76"/>
        <v>1.0854661856133738E-2</v>
      </c>
      <c r="AF445" s="9">
        <f t="shared" si="76"/>
        <v>8.5890436662424286E-3</v>
      </c>
      <c r="AG445" s="9">
        <f t="shared" si="76"/>
        <v>7.7182721369170853E-3</v>
      </c>
      <c r="AH445" s="9">
        <f t="shared" si="76"/>
        <v>3.3142405258957723E-2</v>
      </c>
      <c r="AI445" s="9">
        <f t="shared" si="76"/>
        <v>1.8470328988345538E-2</v>
      </c>
      <c r="AJ445" s="9"/>
    </row>
    <row r="446" spans="2:36" x14ac:dyDescent="0.3">
      <c r="B446" s="85">
        <f t="shared" si="16"/>
        <v>46477</v>
      </c>
      <c r="C446" s="3"/>
      <c r="D446" s="1"/>
      <c r="E446" s="9">
        <f t="shared" ref="E446:K446" si="77">E166+E306</f>
        <v>0.15834314981023886</v>
      </c>
      <c r="F446" s="9">
        <f t="shared" si="77"/>
        <v>0.11130391374925741</v>
      </c>
      <c r="G446" s="9">
        <f t="shared" si="77"/>
        <v>9.0799430347021134E-2</v>
      </c>
      <c r="H446" s="9">
        <f t="shared" si="77"/>
        <v>5.9423194385282596E-2</v>
      </c>
      <c r="I446" s="9">
        <f t="shared" si="77"/>
        <v>0.19397027845016696</v>
      </c>
      <c r="J446" s="9">
        <f t="shared" si="77"/>
        <v>1.1684984983896596</v>
      </c>
      <c r="K446" s="9">
        <f t="shared" si="77"/>
        <v>0.29528228831591902</v>
      </c>
      <c r="L446" s="9"/>
      <c r="M446" s="9">
        <f t="shared" ref="M446:S446" si="78">M166+M306</f>
        <v>1.0264816229406244E-2</v>
      </c>
      <c r="N446" s="9">
        <f t="shared" si="78"/>
        <v>0</v>
      </c>
      <c r="O446" s="9">
        <f t="shared" si="78"/>
        <v>0</v>
      </c>
      <c r="P446" s="9">
        <f t="shared" si="78"/>
        <v>0</v>
      </c>
      <c r="Q446" s="9">
        <f t="shared" si="78"/>
        <v>0</v>
      </c>
      <c r="R446" s="9">
        <f t="shared" si="78"/>
        <v>0</v>
      </c>
      <c r="S446" s="9">
        <f t="shared" si="78"/>
        <v>0</v>
      </c>
      <c r="T446" s="9"/>
      <c r="U446" s="9">
        <f t="shared" ref="U446:AA446" si="79">U166+U306</f>
        <v>0.16015011362780954</v>
      </c>
      <c r="V446" s="9">
        <f t="shared" si="79"/>
        <v>4.1893892163080745E-2</v>
      </c>
      <c r="W446" s="9">
        <f t="shared" si="79"/>
        <v>3.4324150380110378E-2</v>
      </c>
      <c r="X446" s="9">
        <f t="shared" si="79"/>
        <v>2.7134327840547267E-2</v>
      </c>
      <c r="Y446" s="9">
        <f t="shared" si="79"/>
        <v>2.0608136766578376E-2</v>
      </c>
      <c r="Z446" s="9">
        <f t="shared" si="79"/>
        <v>0.14895356757193595</v>
      </c>
      <c r="AA446" s="9">
        <f t="shared" si="79"/>
        <v>3.0070137429970792E-2</v>
      </c>
      <c r="AB446" s="9"/>
      <c r="AC446" s="9">
        <f t="shared" ref="AC446:AI446" si="80">AC166+AC306</f>
        <v>2.8756544749739061E-2</v>
      </c>
      <c r="AD446" s="9">
        <f t="shared" si="80"/>
        <v>1.4972590414157824E-2</v>
      </c>
      <c r="AE446" s="9">
        <f t="shared" si="80"/>
        <v>1.1373586221888072E-2</v>
      </c>
      <c r="AF446" s="9">
        <f t="shared" si="80"/>
        <v>9.011960425007997E-3</v>
      </c>
      <c r="AG446" s="9">
        <f t="shared" si="80"/>
        <v>8.0983633356234049E-3</v>
      </c>
      <c r="AH446" s="9">
        <f t="shared" si="80"/>
        <v>3.4767454257017535E-2</v>
      </c>
      <c r="AI446" s="9">
        <f t="shared" si="80"/>
        <v>1.9377710112821765E-2</v>
      </c>
      <c r="AJ446" s="9"/>
    </row>
    <row r="447" spans="2:36" x14ac:dyDescent="0.3">
      <c r="B447" s="85">
        <f t="shared" si="16"/>
        <v>46843</v>
      </c>
      <c r="C447" s="3"/>
      <c r="D447" s="1"/>
      <c r="E447" s="9">
        <f t="shared" ref="E447:K447" si="81">E167+E307</f>
        <v>0.17679209444272556</v>
      </c>
      <c r="F447" s="9">
        <f t="shared" si="81"/>
        <v>0.11504380240391837</v>
      </c>
      <c r="G447" s="9">
        <f t="shared" si="81"/>
        <v>9.4701749345706729E-2</v>
      </c>
      <c r="H447" s="9">
        <f t="shared" si="81"/>
        <v>6.233283407830674E-2</v>
      </c>
      <c r="I447" s="9">
        <f t="shared" si="81"/>
        <v>0.2008736300281275</v>
      </c>
      <c r="J447" s="9">
        <f t="shared" si="81"/>
        <v>1.2253235524475437</v>
      </c>
      <c r="K447" s="9">
        <f t="shared" si="81"/>
        <v>0.3094217355308938</v>
      </c>
      <c r="L447" s="9"/>
      <c r="M447" s="9">
        <f t="shared" ref="M447:S447" si="82">M167+M307</f>
        <v>1.0572760716288428E-2</v>
      </c>
      <c r="N447" s="9">
        <f t="shared" si="82"/>
        <v>0</v>
      </c>
      <c r="O447" s="9">
        <f t="shared" si="82"/>
        <v>0</v>
      </c>
      <c r="P447" s="9">
        <f t="shared" si="82"/>
        <v>0</v>
      </c>
      <c r="Q447" s="9">
        <f t="shared" si="82"/>
        <v>0</v>
      </c>
      <c r="R447" s="9">
        <f t="shared" si="82"/>
        <v>0</v>
      </c>
      <c r="S447" s="9">
        <f t="shared" si="82"/>
        <v>0</v>
      </c>
      <c r="T447" s="9"/>
      <c r="U447" s="9">
        <f t="shared" ref="U447:AA447" si="83">U167+U307</f>
        <v>0.16593266788158573</v>
      </c>
      <c r="V447" s="9">
        <f t="shared" si="83"/>
        <v>4.325959956350716E-2</v>
      </c>
      <c r="W447" s="9">
        <f t="shared" si="83"/>
        <v>3.5672392707941154E-2</v>
      </c>
      <c r="X447" s="9">
        <f t="shared" si="83"/>
        <v>2.8487546905986844E-2</v>
      </c>
      <c r="Y447" s="9">
        <f t="shared" si="83"/>
        <v>2.1631623170943991E-2</v>
      </c>
      <c r="Z447" s="9">
        <f t="shared" si="83"/>
        <v>0.15607315074806954</v>
      </c>
      <c r="AA447" s="9">
        <f t="shared" si="83"/>
        <v>3.1579107050568558E-2</v>
      </c>
      <c r="AB447" s="9"/>
      <c r="AC447" s="9">
        <f t="shared" ref="AC447:AI447" si="84">AC167+AC307</f>
        <v>3.0156588651364641E-2</v>
      </c>
      <c r="AD447" s="9">
        <f t="shared" si="84"/>
        <v>1.5714251660977931E-2</v>
      </c>
      <c r="AE447" s="9">
        <f t="shared" si="84"/>
        <v>1.1936098633009385E-2</v>
      </c>
      <c r="AF447" s="9">
        <f t="shared" si="84"/>
        <v>9.4614793647281904E-3</v>
      </c>
      <c r="AG447" s="9">
        <f t="shared" si="84"/>
        <v>8.5019308716693769E-3</v>
      </c>
      <c r="AH447" s="9">
        <f t="shared" si="84"/>
        <v>3.6483395832238093E-2</v>
      </c>
      <c r="AI447" s="9">
        <f t="shared" si="84"/>
        <v>2.033402503297202E-2</v>
      </c>
      <c r="AJ447" s="9"/>
    </row>
    <row r="448" spans="2:36" x14ac:dyDescent="0.3">
      <c r="B448" s="85">
        <f t="shared" si="16"/>
        <v>47208</v>
      </c>
      <c r="C448" s="3"/>
      <c r="D448" s="1"/>
      <c r="E448" s="9">
        <f t="shared" ref="E448:K448" si="85">E168+E308</f>
        <v>0.18209585727600727</v>
      </c>
      <c r="F448" s="9">
        <f t="shared" si="85"/>
        <v>0.11849511647603594</v>
      </c>
      <c r="G448" s="9">
        <f t="shared" si="85"/>
        <v>9.7542801826077968E-2</v>
      </c>
      <c r="H448" s="9">
        <f t="shared" si="85"/>
        <v>6.4635863812060226E-2</v>
      </c>
      <c r="I448" s="9">
        <f t="shared" si="85"/>
        <v>0.21171434518708743</v>
      </c>
      <c r="J448" s="9">
        <f t="shared" si="85"/>
        <v>1.2845064611003505</v>
      </c>
      <c r="K448" s="9">
        <f t="shared" si="85"/>
        <v>0.32414379551928274</v>
      </c>
      <c r="L448" s="9"/>
      <c r="M448" s="9">
        <f t="shared" ref="M448:S448" si="86">M168+M308</f>
        <v>1.1727631502221473E-2</v>
      </c>
      <c r="N448" s="9">
        <f t="shared" si="86"/>
        <v>0</v>
      </c>
      <c r="O448" s="9">
        <f t="shared" si="86"/>
        <v>0</v>
      </c>
      <c r="P448" s="9">
        <f t="shared" si="86"/>
        <v>0</v>
      </c>
      <c r="Q448" s="9">
        <f t="shared" si="86"/>
        <v>0</v>
      </c>
      <c r="R448" s="9">
        <f t="shared" si="86"/>
        <v>0</v>
      </c>
      <c r="S448" s="9">
        <f t="shared" si="86"/>
        <v>0</v>
      </c>
      <c r="T448" s="9"/>
      <c r="U448" s="9">
        <f t="shared" ref="U448:AA448" si="87">U168+U308</f>
        <v>0.17971978957344154</v>
      </c>
      <c r="V448" s="9">
        <f t="shared" si="87"/>
        <v>4.6381232803254548E-2</v>
      </c>
      <c r="W448" s="9">
        <f t="shared" si="87"/>
        <v>3.8177816615543446E-2</v>
      </c>
      <c r="X448" s="9">
        <f t="shared" si="87"/>
        <v>2.98975382202963E-2</v>
      </c>
      <c r="Y448" s="9">
        <f t="shared" si="87"/>
        <v>2.2697971436481619E-2</v>
      </c>
      <c r="Z448" s="9">
        <f t="shared" si="87"/>
        <v>0.16348585070395646</v>
      </c>
      <c r="AA448" s="9">
        <f t="shared" si="87"/>
        <v>3.3151551724715234E-2</v>
      </c>
      <c r="AB448" s="9"/>
      <c r="AC448" s="9">
        <f t="shared" ref="AC448:AI448" si="88">AC168+AC308</f>
        <v>3.1614754296812986E-2</v>
      </c>
      <c r="AD448" s="9">
        <f t="shared" si="88"/>
        <v>1.6487529567795773E-2</v>
      </c>
      <c r="AE448" s="9">
        <f t="shared" si="88"/>
        <v>1.2524120840926785E-2</v>
      </c>
      <c r="AF448" s="9">
        <f t="shared" si="88"/>
        <v>9.9206326422789249E-3</v>
      </c>
      <c r="AG448" s="9">
        <f t="shared" si="88"/>
        <v>8.9145781032253374E-3</v>
      </c>
      <c r="AH448" s="9">
        <f t="shared" si="88"/>
        <v>3.8271003193140557E-2</v>
      </c>
      <c r="AI448" s="9">
        <f t="shared" si="88"/>
        <v>2.1330278909229776E-2</v>
      </c>
      <c r="AJ448" s="9"/>
    </row>
    <row r="449" spans="2:36" x14ac:dyDescent="0.3">
      <c r="B449" s="85">
        <f t="shared" si="16"/>
        <v>47573</v>
      </c>
      <c r="C449" s="3"/>
      <c r="D449" s="1"/>
      <c r="E449" s="9">
        <f t="shared" ref="E449:K449" si="89">E169+E309</f>
        <v>0.18755873299428752</v>
      </c>
      <c r="F449" s="9">
        <f t="shared" si="89"/>
        <v>0.12912004669174459</v>
      </c>
      <c r="G449" s="9">
        <f t="shared" si="89"/>
        <v>0.10510765175609724</v>
      </c>
      <c r="H449" s="9">
        <f t="shared" si="89"/>
        <v>6.8216550521797426E-2</v>
      </c>
      <c r="I449" s="9">
        <f t="shared" si="89"/>
        <v>0.22417499062538471</v>
      </c>
      <c r="J449" s="9">
        <f t="shared" si="89"/>
        <v>1.3563087990386016</v>
      </c>
      <c r="K449" s="9">
        <f t="shared" si="89"/>
        <v>0.34301515129981297</v>
      </c>
      <c r="L449" s="9"/>
      <c r="M449" s="9">
        <f t="shared" ref="M449:S449" si="90">M169+M309</f>
        <v>1.2079460447288118E-2</v>
      </c>
      <c r="N449" s="9">
        <f t="shared" si="90"/>
        <v>0</v>
      </c>
      <c r="O449" s="9">
        <f t="shared" si="90"/>
        <v>0</v>
      </c>
      <c r="P449" s="9">
        <f t="shared" si="90"/>
        <v>0</v>
      </c>
      <c r="Q449" s="9">
        <f t="shared" si="90"/>
        <v>0</v>
      </c>
      <c r="R449" s="9">
        <f t="shared" si="90"/>
        <v>0</v>
      </c>
      <c r="S449" s="9">
        <f t="shared" si="90"/>
        <v>0</v>
      </c>
      <c r="T449" s="9"/>
      <c r="U449" s="9">
        <f t="shared" ref="U449:AA449" si="91">U169+U309</f>
        <v>0.18511138326064477</v>
      </c>
      <c r="V449" s="9">
        <f t="shared" si="91"/>
        <v>4.7772669787352194E-2</v>
      </c>
      <c r="W449" s="9">
        <f t="shared" si="91"/>
        <v>3.9323151114009754E-2</v>
      </c>
      <c r="X449" s="9">
        <f t="shared" si="91"/>
        <v>3.1366490221248933E-2</v>
      </c>
      <c r="Y449" s="9">
        <f t="shared" si="91"/>
        <v>2.3808832137097637E-2</v>
      </c>
      <c r="Z449" s="9">
        <f t="shared" si="91"/>
        <v>0.17148021690736975</v>
      </c>
      <c r="AA449" s="9">
        <f t="shared" si="91"/>
        <v>3.4621728677647498E-2</v>
      </c>
      <c r="AB449" s="9"/>
      <c r="AC449" s="9">
        <f t="shared" ref="AC449:AI449" si="92">AC169+AC309</f>
        <v>3.3205497866604997E-2</v>
      </c>
      <c r="AD449" s="9">
        <f t="shared" si="92"/>
        <v>1.7292451236469695E-2</v>
      </c>
      <c r="AE449" s="9">
        <f t="shared" si="92"/>
        <v>1.313462675442916E-2</v>
      </c>
      <c r="AF449" s="9">
        <f t="shared" si="92"/>
        <v>1.0410226098248198E-2</v>
      </c>
      <c r="AG449" s="9">
        <f t="shared" si="92"/>
        <v>9.3557846959991253E-3</v>
      </c>
      <c r="AH449" s="9">
        <f t="shared" si="92"/>
        <v>4.0157663705600796E-2</v>
      </c>
      <c r="AI449" s="9">
        <f t="shared" si="92"/>
        <v>2.2379798476087856E-2</v>
      </c>
      <c r="AJ449" s="9"/>
    </row>
    <row r="450" spans="2:36" x14ac:dyDescent="0.3">
      <c r="B450" s="85">
        <f t="shared" si="16"/>
        <v>47938</v>
      </c>
      <c r="C450" s="3"/>
      <c r="D450" s="1"/>
      <c r="E450" s="9">
        <f t="shared" ref="E450:K450" si="93">E170+E310</f>
        <v>0.19415398616623089</v>
      </c>
      <c r="F450" s="9">
        <f t="shared" si="93"/>
        <v>0.1334315816496541</v>
      </c>
      <c r="G450" s="9">
        <f t="shared" si="93"/>
        <v>0.10954848096751259</v>
      </c>
      <c r="H450" s="9">
        <f t="shared" si="93"/>
        <v>7.1494489022359109E-2</v>
      </c>
      <c r="I450" s="9">
        <f t="shared" si="93"/>
        <v>0.23208502219007587</v>
      </c>
      <c r="J450" s="9">
        <f t="shared" si="93"/>
        <v>1.4074744463521434</v>
      </c>
      <c r="K450" s="9">
        <f t="shared" si="93"/>
        <v>0.35695639114626748</v>
      </c>
      <c r="L450" s="9"/>
      <c r="M450" s="9">
        <f t="shared" ref="M450:S450" si="94">M170+M310</f>
        <v>1.3330547422185817E-2</v>
      </c>
      <c r="N450" s="9">
        <f t="shared" si="94"/>
        <v>0</v>
      </c>
      <c r="O450" s="9">
        <f t="shared" si="94"/>
        <v>0</v>
      </c>
      <c r="P450" s="9">
        <f t="shared" si="94"/>
        <v>0</v>
      </c>
      <c r="Q450" s="9">
        <f t="shared" si="94"/>
        <v>0</v>
      </c>
      <c r="R450" s="9">
        <f t="shared" si="94"/>
        <v>0</v>
      </c>
      <c r="S450" s="9">
        <f t="shared" si="94"/>
        <v>0</v>
      </c>
      <c r="T450" s="9"/>
      <c r="U450" s="9">
        <f t="shared" ref="U450:AA450" si="95">U170+U310</f>
        <v>0.19173346732410498</v>
      </c>
      <c r="V450" s="9">
        <f t="shared" si="95"/>
        <v>5.1140767309713023E-2</v>
      </c>
      <c r="W450" s="9">
        <f t="shared" si="95"/>
        <v>4.2025504628289648E-2</v>
      </c>
      <c r="X450" s="9">
        <f t="shared" si="95"/>
        <v>3.2896671557860455E-2</v>
      </c>
      <c r="Y450" s="9">
        <f t="shared" si="95"/>
        <v>2.496591630545781E-2</v>
      </c>
      <c r="Z450" s="9">
        <f t="shared" si="95"/>
        <v>0.17952141662893245</v>
      </c>
      <c r="AA450" s="9">
        <f t="shared" si="95"/>
        <v>3.6323518852680661E-2</v>
      </c>
      <c r="AB450" s="9"/>
      <c r="AC450" s="9">
        <f t="shared" ref="AC450:AI450" si="96">AC170+AC310</f>
        <v>3.4863232771717392E-2</v>
      </c>
      <c r="AD450" s="9">
        <f t="shared" si="96"/>
        <v>1.816620141507632E-2</v>
      </c>
      <c r="AE450" s="9">
        <f t="shared" si="96"/>
        <v>1.3796890444250944E-2</v>
      </c>
      <c r="AF450" s="9">
        <f t="shared" si="96"/>
        <v>1.0926133285971825E-2</v>
      </c>
      <c r="AG450" s="9">
        <f t="shared" si="96"/>
        <v>9.8168198199512779E-3</v>
      </c>
      <c r="AH450" s="9">
        <f t="shared" si="96"/>
        <v>4.214845066507205E-2</v>
      </c>
      <c r="AI450" s="9">
        <f t="shared" si="96"/>
        <v>2.3485236778910297E-2</v>
      </c>
      <c r="AJ450" s="9"/>
    </row>
    <row r="451" spans="2:36" x14ac:dyDescent="0.3">
      <c r="B451" s="85">
        <f t="shared" si="16"/>
        <v>48304</v>
      </c>
      <c r="C451" s="3"/>
      <c r="D451" s="1"/>
      <c r="E451" s="9">
        <f t="shared" ref="E451:K451" si="97">E171+E311</f>
        <v>0.19997860575121779</v>
      </c>
      <c r="F451" s="9">
        <f t="shared" si="97"/>
        <v>0.13743452909914367</v>
      </c>
      <c r="G451" s="9">
        <f t="shared" si="97"/>
        <v>0.11283493539653801</v>
      </c>
      <c r="H451" s="9">
        <f t="shared" si="97"/>
        <v>7.5380908585843565E-2</v>
      </c>
      <c r="I451" s="9">
        <f t="shared" si="97"/>
        <v>0.2455288391369983</v>
      </c>
      <c r="J451" s="9">
        <f t="shared" si="97"/>
        <v>1.4742011180813028</v>
      </c>
      <c r="K451" s="9">
        <f t="shared" si="97"/>
        <v>0.37360887078154387</v>
      </c>
      <c r="L451" s="9"/>
      <c r="M451" s="9">
        <f t="shared" ref="M451:S451" si="98">M171+M311</f>
        <v>1.464582810117482E-2</v>
      </c>
      <c r="N451" s="9">
        <f t="shared" si="98"/>
        <v>0</v>
      </c>
      <c r="O451" s="9">
        <f t="shared" si="98"/>
        <v>0</v>
      </c>
      <c r="P451" s="9">
        <f t="shared" si="98"/>
        <v>0</v>
      </c>
      <c r="Q451" s="9">
        <f t="shared" si="98"/>
        <v>0</v>
      </c>
      <c r="R451" s="9">
        <f t="shared" si="98"/>
        <v>0</v>
      </c>
      <c r="S451" s="9">
        <f t="shared" si="98"/>
        <v>0</v>
      </c>
      <c r="T451" s="9"/>
      <c r="U451" s="9">
        <f t="shared" ref="U451:AA451" si="99">U171+U311</f>
        <v>0.20711145827751742</v>
      </c>
      <c r="V451" s="9">
        <f t="shared" si="99"/>
        <v>5.2674990329004398E-2</v>
      </c>
      <c r="W451" s="9">
        <f t="shared" si="99"/>
        <v>4.3286269767138341E-2</v>
      </c>
      <c r="X451" s="9">
        <f t="shared" si="99"/>
        <v>3.4613282045920443E-2</v>
      </c>
      <c r="Y451" s="9">
        <f t="shared" si="99"/>
        <v>2.6281097106050835E-2</v>
      </c>
      <c r="Z451" s="9">
        <f t="shared" si="99"/>
        <v>0.1890814964248792</v>
      </c>
      <c r="AA451" s="9">
        <f t="shared" si="99"/>
        <v>3.8204976922773227E-2</v>
      </c>
      <c r="AB451" s="9"/>
      <c r="AC451" s="9">
        <f t="shared" ref="AC451:AI451" si="100">AC171+AC311</f>
        <v>3.6513919166705558E-2</v>
      </c>
      <c r="AD451" s="9">
        <f t="shared" si="100"/>
        <v>1.9041674732868646E-2</v>
      </c>
      <c r="AE451" s="9">
        <f t="shared" si="100"/>
        <v>1.4464238279272741E-2</v>
      </c>
      <c r="AF451" s="9">
        <f t="shared" si="100"/>
        <v>1.1457583006882972E-2</v>
      </c>
      <c r="AG451" s="9">
        <f t="shared" si="100"/>
        <v>1.0295676211532181E-2</v>
      </c>
      <c r="AH451" s="9">
        <f t="shared" si="100"/>
        <v>4.4200080180981233E-2</v>
      </c>
      <c r="AI451" s="9">
        <f t="shared" si="100"/>
        <v>2.4634606255082781E-2</v>
      </c>
      <c r="AJ451" s="9"/>
    </row>
    <row r="452" spans="2:36" x14ac:dyDescent="0.3">
      <c r="B452" s="85">
        <f t="shared" si="16"/>
        <v>48669</v>
      </c>
      <c r="C452" s="3"/>
      <c r="D452" s="1"/>
      <c r="E452" s="9">
        <f t="shared" ref="E452:K452" si="101">E172+E312</f>
        <v>0.22185845388185199</v>
      </c>
      <c r="F452" s="9">
        <f t="shared" si="101"/>
        <v>0.14974783240848141</v>
      </c>
      <c r="G452" s="9">
        <f t="shared" si="101"/>
        <v>0.12265468410953345</v>
      </c>
      <c r="H452" s="9">
        <f t="shared" si="101"/>
        <v>7.9436168283017028E-2</v>
      </c>
      <c r="I452" s="9">
        <f t="shared" si="101"/>
        <v>0.25957040858076491</v>
      </c>
      <c r="J452" s="9">
        <f t="shared" si="101"/>
        <v>1.5436646631124944</v>
      </c>
      <c r="K452" s="9">
        <f t="shared" si="101"/>
        <v>0.39093923844290512</v>
      </c>
      <c r="L452" s="9"/>
      <c r="M452" s="9">
        <f t="shared" ref="M452:S452" si="102">M172+M312</f>
        <v>1.6028028128223192E-2</v>
      </c>
      <c r="N452" s="9">
        <f t="shared" si="102"/>
        <v>0</v>
      </c>
      <c r="O452" s="9">
        <f t="shared" si="102"/>
        <v>0</v>
      </c>
      <c r="P452" s="9">
        <f t="shared" si="102"/>
        <v>0</v>
      </c>
      <c r="Q452" s="9">
        <f t="shared" si="102"/>
        <v>0</v>
      </c>
      <c r="R452" s="9">
        <f t="shared" si="102"/>
        <v>0</v>
      </c>
      <c r="S452" s="9">
        <f t="shared" si="102"/>
        <v>0</v>
      </c>
      <c r="T452" s="9"/>
      <c r="U452" s="9">
        <f t="shared" ref="U452:AA452" si="103">U172+U312</f>
        <v>0.21445863101373128</v>
      </c>
      <c r="V452" s="9">
        <f t="shared" si="103"/>
        <v>5.4381474129583149E-2</v>
      </c>
      <c r="W452" s="9">
        <f t="shared" si="103"/>
        <v>4.4954107306939523E-2</v>
      </c>
      <c r="X452" s="9">
        <f t="shared" si="103"/>
        <v>3.6276748603037534E-2</v>
      </c>
      <c r="Y452" s="9">
        <f t="shared" si="103"/>
        <v>2.7539316913018252E-2</v>
      </c>
      <c r="Z452" s="9">
        <f t="shared" si="103"/>
        <v>0.19782714923872061</v>
      </c>
      <c r="AA452" s="9">
        <f t="shared" si="103"/>
        <v>4.0054649668525628E-2</v>
      </c>
      <c r="AB452" s="9"/>
      <c r="AC452" s="9">
        <f t="shared" ref="AC452:AI452" si="104">AC172+AC312</f>
        <v>3.8311196321940029E-2</v>
      </c>
      <c r="AD452" s="9">
        <f t="shared" si="104"/>
        <v>1.9989519693835348E-2</v>
      </c>
      <c r="AE452" s="9">
        <f t="shared" si="104"/>
        <v>1.5182725210469638E-2</v>
      </c>
      <c r="AF452" s="9">
        <f t="shared" si="104"/>
        <v>1.2021470173831286E-2</v>
      </c>
      <c r="AG452" s="9">
        <f t="shared" si="104"/>
        <v>1.0803259399163628E-2</v>
      </c>
      <c r="AH452" s="9">
        <f t="shared" si="104"/>
        <v>4.6386926304888249E-2</v>
      </c>
      <c r="AI452" s="9">
        <f t="shared" si="104"/>
        <v>2.5847006524182283E-2</v>
      </c>
      <c r="AJ452" s="9"/>
    </row>
    <row r="453" spans="2:36" x14ac:dyDescent="0.3">
      <c r="B453" s="85">
        <f t="shared" si="16"/>
        <v>49034</v>
      </c>
      <c r="C453" s="3"/>
      <c r="D453" s="1"/>
      <c r="E453" s="9">
        <f t="shared" ref="E453:K453" si="105">E173+E313</f>
        <v>0.22851420749830756</v>
      </c>
      <c r="F453" s="9">
        <f t="shared" si="105"/>
        <v>0.15424026738073585</v>
      </c>
      <c r="G453" s="9">
        <f t="shared" si="105"/>
        <v>0.12633432463281941</v>
      </c>
      <c r="H453" s="9">
        <f t="shared" si="105"/>
        <v>8.3164883237349857E-2</v>
      </c>
      <c r="I453" s="9">
        <f t="shared" si="105"/>
        <v>0.26865216395034508</v>
      </c>
      <c r="J453" s="9">
        <f t="shared" si="105"/>
        <v>1.6419638766727005</v>
      </c>
      <c r="K453" s="9">
        <f t="shared" si="105"/>
        <v>0.41527894476429711</v>
      </c>
      <c r="L453" s="9"/>
      <c r="M453" s="9">
        <f t="shared" ref="M453:S453" si="106">M173+M313</f>
        <v>1.6508868972069886E-2</v>
      </c>
      <c r="N453" s="9">
        <f t="shared" si="106"/>
        <v>0</v>
      </c>
      <c r="O453" s="9">
        <f t="shared" si="106"/>
        <v>0</v>
      </c>
      <c r="P453" s="9">
        <f t="shared" si="106"/>
        <v>0</v>
      </c>
      <c r="Q453" s="9">
        <f t="shared" si="106"/>
        <v>0</v>
      </c>
      <c r="R453" s="9">
        <f t="shared" si="106"/>
        <v>0</v>
      </c>
      <c r="S453" s="9">
        <f t="shared" si="106"/>
        <v>0</v>
      </c>
      <c r="T453" s="9"/>
      <c r="U453" s="9">
        <f t="shared" ref="U453:AA453" si="107">U173+U313</f>
        <v>0.22089238994414323</v>
      </c>
      <c r="V453" s="9">
        <f t="shared" si="107"/>
        <v>5.8127254870625707E-2</v>
      </c>
      <c r="W453" s="9">
        <f t="shared" si="107"/>
        <v>4.7966581106325498E-2</v>
      </c>
      <c r="X453" s="9">
        <f t="shared" si="107"/>
        <v>3.8008871199740321E-2</v>
      </c>
      <c r="Y453" s="9">
        <f t="shared" si="107"/>
        <v>2.8849376921008266E-2</v>
      </c>
      <c r="Z453" s="9">
        <f t="shared" si="107"/>
        <v>0.20819062424435314</v>
      </c>
      <c r="AA453" s="9">
        <f t="shared" si="107"/>
        <v>4.2096259390618312E-2</v>
      </c>
      <c r="AB453" s="9"/>
      <c r="AC453" s="9">
        <f t="shared" ref="AC453:AI453" si="108">AC173+AC313</f>
        <v>4.020267950464862E-2</v>
      </c>
      <c r="AD453" s="9">
        <f t="shared" si="108"/>
        <v>2.0977784502433747E-2</v>
      </c>
      <c r="AE453" s="9">
        <f t="shared" si="108"/>
        <v>1.5933616619147217E-2</v>
      </c>
      <c r="AF453" s="9">
        <f t="shared" si="108"/>
        <v>1.2617431844545265E-2</v>
      </c>
      <c r="AG453" s="9">
        <f t="shared" si="108"/>
        <v>1.1337332777998865E-2</v>
      </c>
      <c r="AH453" s="9">
        <f t="shared" si="108"/>
        <v>4.8669095647767009E-2</v>
      </c>
      <c r="AI453" s="9">
        <f t="shared" si="108"/>
        <v>2.7120860096303885E-2</v>
      </c>
      <c r="AJ453" s="9"/>
    </row>
    <row r="454" spans="2:36" x14ac:dyDescent="0.3">
      <c r="B454" s="85">
        <f t="shared" si="16"/>
        <v>49399</v>
      </c>
      <c r="C454" s="3"/>
      <c r="D454" s="1"/>
      <c r="E454" s="9">
        <f t="shared" ref="E454:K454" si="109">E174+E314</f>
        <v>0.23645967908113427</v>
      </c>
      <c r="F454" s="9">
        <f t="shared" si="109"/>
        <v>0.15936037347893287</v>
      </c>
      <c r="G454" s="9">
        <f t="shared" si="109"/>
        <v>0.13157355913146035</v>
      </c>
      <c r="H454" s="9">
        <f t="shared" si="109"/>
        <v>8.6176907766622401E-2</v>
      </c>
      <c r="I454" s="9">
        <f t="shared" si="109"/>
        <v>0.28246050112301224</v>
      </c>
      <c r="J454" s="9">
        <f t="shared" si="109"/>
        <v>1.7179972689112994</v>
      </c>
      <c r="K454" s="9">
        <f t="shared" si="109"/>
        <v>0.4342322506288</v>
      </c>
      <c r="L454" s="9"/>
      <c r="M454" s="9">
        <f t="shared" ref="M454:S454" si="110">M174+M314</f>
        <v>1.8004378278951516E-2</v>
      </c>
      <c r="N454" s="9">
        <f t="shared" si="110"/>
        <v>0</v>
      </c>
      <c r="O454" s="9">
        <f t="shared" si="110"/>
        <v>0</v>
      </c>
      <c r="P454" s="9">
        <f t="shared" si="110"/>
        <v>0</v>
      </c>
      <c r="Q454" s="9">
        <f t="shared" si="110"/>
        <v>0</v>
      </c>
      <c r="R454" s="9">
        <f t="shared" si="110"/>
        <v>0</v>
      </c>
      <c r="S454" s="9">
        <f t="shared" si="110"/>
        <v>0</v>
      </c>
      <c r="T454" s="9"/>
      <c r="U454" s="9">
        <f t="shared" ref="U454:AA454" si="111">U174+U314</f>
        <v>0.23924061663980778</v>
      </c>
      <c r="V454" s="9">
        <f t="shared" si="111"/>
        <v>5.9871072516744457E-2</v>
      </c>
      <c r="W454" s="9">
        <f t="shared" si="111"/>
        <v>4.9405578539515251E-2</v>
      </c>
      <c r="X454" s="9">
        <f t="shared" si="111"/>
        <v>3.9946511527876656E-2</v>
      </c>
      <c r="Y454" s="9">
        <f t="shared" si="111"/>
        <v>3.0333563874526712E-2</v>
      </c>
      <c r="Z454" s="9">
        <f t="shared" si="111"/>
        <v>0.21769670925517337</v>
      </c>
      <c r="AA454" s="9">
        <f t="shared" si="111"/>
        <v>4.4105515187784487E-2</v>
      </c>
      <c r="AB454" s="9"/>
      <c r="AC454" s="9">
        <f t="shared" ref="AC454:AI454" si="112">AC174+AC314</f>
        <v>4.2237095827499092E-2</v>
      </c>
      <c r="AD454" s="9">
        <f t="shared" si="112"/>
        <v>2.2007354631823583E-2</v>
      </c>
      <c r="AE454" s="9">
        <f t="shared" si="112"/>
        <v>1.6715897059656041E-2</v>
      </c>
      <c r="AF454" s="9">
        <f t="shared" si="112"/>
        <v>1.3240538568225754E-2</v>
      </c>
      <c r="AG454" s="9">
        <f t="shared" si="112"/>
        <v>1.1897635609225209E-2</v>
      </c>
      <c r="AH454" s="9">
        <f t="shared" si="112"/>
        <v>5.1070992586037881E-2</v>
      </c>
      <c r="AI454" s="9">
        <f t="shared" si="112"/>
        <v>2.8450344825395008E-2</v>
      </c>
      <c r="AJ454" s="9"/>
    </row>
    <row r="455" spans="2:36" x14ac:dyDescent="0.3">
      <c r="B455" s="85">
        <f t="shared" si="16"/>
        <v>49765</v>
      </c>
      <c r="C455" s="3"/>
      <c r="D455" s="1"/>
      <c r="E455" s="9">
        <f t="shared" ref="E455:K455" si="113">E175+E315</f>
        <v>0.24355346945356826</v>
      </c>
      <c r="F455" s="9">
        <f t="shared" si="113"/>
        <v>0.17258322602915771</v>
      </c>
      <c r="G455" s="9">
        <f t="shared" si="113"/>
        <v>0.14105945614133189</v>
      </c>
      <c r="H455" s="9">
        <f t="shared" si="113"/>
        <v>9.0722384139845819E-2</v>
      </c>
      <c r="I455" s="9">
        <f t="shared" si="113"/>
        <v>0.29822903845617182</v>
      </c>
      <c r="J455" s="9">
        <f t="shared" si="113"/>
        <v>1.7971148971952096</v>
      </c>
      <c r="K455" s="9">
        <f t="shared" si="113"/>
        <v>0.45394900379488523</v>
      </c>
      <c r="L455" s="9"/>
      <c r="M455" s="9">
        <f t="shared" ref="M455:S455" si="114">M175+M315</f>
        <v>1.9574760162171183E-2</v>
      </c>
      <c r="N455" s="9">
        <f t="shared" si="114"/>
        <v>0</v>
      </c>
      <c r="O455" s="9">
        <f t="shared" si="114"/>
        <v>0</v>
      </c>
      <c r="P455" s="9">
        <f t="shared" si="114"/>
        <v>0</v>
      </c>
      <c r="Q455" s="9">
        <f t="shared" si="114"/>
        <v>0</v>
      </c>
      <c r="R455" s="9">
        <f t="shared" si="114"/>
        <v>0</v>
      </c>
      <c r="S455" s="9">
        <f t="shared" si="114"/>
        <v>0</v>
      </c>
      <c r="T455" s="9"/>
      <c r="U455" s="9">
        <f t="shared" ref="U455:AA455" si="115">U175+U315</f>
        <v>0.24641783513900203</v>
      </c>
      <c r="V455" s="9">
        <f t="shared" si="115"/>
        <v>6.3910304303296597E-2</v>
      </c>
      <c r="W455" s="9">
        <f t="shared" si="115"/>
        <v>5.2652924976211352E-2</v>
      </c>
      <c r="X455" s="9">
        <f t="shared" si="115"/>
        <v>4.182793565876608E-2</v>
      </c>
      <c r="Y455" s="9">
        <f t="shared" si="115"/>
        <v>3.1756919613848515E-2</v>
      </c>
      <c r="Z455" s="9">
        <f t="shared" si="115"/>
        <v>0.22892597648748333</v>
      </c>
      <c r="AA455" s="9">
        <f t="shared" si="115"/>
        <v>4.6319805062585991E-2</v>
      </c>
      <c r="AB455" s="9"/>
      <c r="AC455" s="9">
        <f t="shared" ref="AC455:AI455" si="116">AC175+AC315</f>
        <v>4.4291552765521214E-2</v>
      </c>
      <c r="AD455" s="9">
        <f t="shared" si="116"/>
        <v>2.3079818962924624E-2</v>
      </c>
      <c r="AE455" s="9">
        <f t="shared" si="116"/>
        <v>1.7530774071638167E-2</v>
      </c>
      <c r="AF455" s="9">
        <f t="shared" si="116"/>
        <v>1.388967600666699E-2</v>
      </c>
      <c r="AG455" s="9">
        <f t="shared" si="116"/>
        <v>1.2481353010824946E-2</v>
      </c>
      <c r="AH455" s="9">
        <f t="shared" si="116"/>
        <v>5.3581460311309094E-2</v>
      </c>
      <c r="AI455" s="9">
        <f t="shared" si="116"/>
        <v>2.985827596583554E-2</v>
      </c>
      <c r="AJ455" s="9"/>
    </row>
    <row r="456" spans="2:36" x14ac:dyDescent="0.3">
      <c r="B456" s="85">
        <f t="shared" si="16"/>
        <v>50130</v>
      </c>
      <c r="C456" s="3"/>
      <c r="D456" s="1"/>
      <c r="E456" s="9">
        <f t="shared" ref="E456:K456" si="117">E176+E316</f>
        <v>0.26873370489213078</v>
      </c>
      <c r="F456" s="9">
        <f t="shared" si="117"/>
        <v>0.17776072281003244</v>
      </c>
      <c r="G456" s="9">
        <f t="shared" si="117"/>
        <v>0.14529123982557185</v>
      </c>
      <c r="H456" s="9">
        <f t="shared" si="117"/>
        <v>9.4914461794162519E-2</v>
      </c>
      <c r="I456" s="9">
        <f t="shared" si="117"/>
        <v>0.30859060109387526</v>
      </c>
      <c r="J456" s="9">
        <f t="shared" si="117"/>
        <v>1.8919427352234248</v>
      </c>
      <c r="K456" s="9">
        <f t="shared" si="117"/>
        <v>0.47881718170587684</v>
      </c>
      <c r="L456" s="9"/>
      <c r="M456" s="9">
        <f t="shared" ref="M456:S456" si="118">M176+M316</f>
        <v>2.1223161017932961E-2</v>
      </c>
      <c r="N456" s="9">
        <f t="shared" si="118"/>
        <v>0</v>
      </c>
      <c r="O456" s="9">
        <f t="shared" si="118"/>
        <v>0</v>
      </c>
      <c r="P456" s="9">
        <f t="shared" si="118"/>
        <v>0</v>
      </c>
      <c r="Q456" s="9">
        <f t="shared" si="118"/>
        <v>0</v>
      </c>
      <c r="R456" s="9">
        <f t="shared" si="118"/>
        <v>0</v>
      </c>
      <c r="S456" s="9">
        <f t="shared" si="118"/>
        <v>0</v>
      </c>
      <c r="T456" s="9"/>
      <c r="U456" s="9">
        <f t="shared" ref="U456:AA456" si="119">U176+U316</f>
        <v>0.2538103701931721</v>
      </c>
      <c r="V456" s="9">
        <f t="shared" si="119"/>
        <v>6.8138006031776804E-2</v>
      </c>
      <c r="W456" s="9">
        <f t="shared" si="119"/>
        <v>5.605064717842366E-2</v>
      </c>
      <c r="X456" s="9">
        <f t="shared" si="119"/>
        <v>4.3786293377133773E-2</v>
      </c>
      <c r="Y456" s="9">
        <f t="shared" si="119"/>
        <v>3.3238376490042514E-2</v>
      </c>
      <c r="Z456" s="9">
        <f t="shared" si="119"/>
        <v>0.24063307271540227</v>
      </c>
      <c r="AA456" s="9">
        <f t="shared" si="119"/>
        <v>4.8627257366206586E-2</v>
      </c>
      <c r="AB456" s="9"/>
      <c r="AC456" s="9">
        <f t="shared" ref="AC456:AI456" si="120">AC176+AC316</f>
        <v>4.6431263733579919E-2</v>
      </c>
      <c r="AD456" s="9">
        <f t="shared" si="120"/>
        <v>2.4196824534723091E-2</v>
      </c>
      <c r="AE456" s="9">
        <f t="shared" si="120"/>
        <v>1.8379499396985521E-2</v>
      </c>
      <c r="AF456" s="9">
        <f t="shared" si="120"/>
        <v>1.4565845206703294E-2</v>
      </c>
      <c r="AG456" s="9">
        <f t="shared" si="120"/>
        <v>1.3089385584472354E-2</v>
      </c>
      <c r="AH456" s="9">
        <f t="shared" si="120"/>
        <v>5.6222632706474179E-2</v>
      </c>
      <c r="AI456" s="9">
        <f t="shared" si="120"/>
        <v>3.1327689863808135E-2</v>
      </c>
      <c r="AJ456" s="9"/>
    </row>
    <row r="457" spans="2:36" x14ac:dyDescent="0.3">
      <c r="B457" s="85">
        <f t="shared" si="16"/>
        <v>50495</v>
      </c>
      <c r="C457" s="3"/>
      <c r="D457" s="1"/>
      <c r="E457" s="9">
        <f t="shared" ref="E457:K457" si="121">E177+E317</f>
        <v>0.27798683803267205</v>
      </c>
      <c r="F457" s="9">
        <f t="shared" si="121"/>
        <v>0.18363214753107351</v>
      </c>
      <c r="G457" s="9">
        <f t="shared" si="121"/>
        <v>0.15123356218974407</v>
      </c>
      <c r="H457" s="9">
        <f t="shared" si="121"/>
        <v>9.9841439088851847E-2</v>
      </c>
      <c r="I457" s="9">
        <f t="shared" si="121"/>
        <v>0.32558729001419806</v>
      </c>
      <c r="J457" s="9">
        <f t="shared" si="121"/>
        <v>1.9779582100488868</v>
      </c>
      <c r="K457" s="9">
        <f t="shared" si="121"/>
        <v>0.50027889075018994</v>
      </c>
      <c r="L457" s="9"/>
      <c r="M457" s="9">
        <f t="shared" ref="M457:S457" si="122">M177+M317</f>
        <v>2.2952848640894495E-2</v>
      </c>
      <c r="N457" s="9">
        <f t="shared" si="122"/>
        <v>0</v>
      </c>
      <c r="O457" s="9">
        <f t="shared" si="122"/>
        <v>0</v>
      </c>
      <c r="P457" s="9">
        <f t="shared" si="122"/>
        <v>0</v>
      </c>
      <c r="Q457" s="9">
        <f t="shared" si="122"/>
        <v>0</v>
      </c>
      <c r="R457" s="9">
        <f t="shared" si="122"/>
        <v>0</v>
      </c>
      <c r="S457" s="9">
        <f t="shared" si="122"/>
        <v>0</v>
      </c>
      <c r="T457" s="9"/>
      <c r="U457" s="9">
        <f t="shared" ref="U457:AA457" si="123">U177+U317</f>
        <v>0.27423303165384588</v>
      </c>
      <c r="V457" s="9">
        <f t="shared" si="123"/>
        <v>7.0182146212730112E-2</v>
      </c>
      <c r="W457" s="9">
        <f t="shared" si="123"/>
        <v>5.7732166593776349E-2</v>
      </c>
      <c r="X457" s="9">
        <f t="shared" si="123"/>
        <v>4.5971194487306855E-2</v>
      </c>
      <c r="Y457" s="9">
        <f t="shared" si="123"/>
        <v>3.4911604149058278E-2</v>
      </c>
      <c r="Z457" s="9">
        <f t="shared" si="123"/>
        <v>0.25141475516472322</v>
      </c>
      <c r="AA457" s="9">
        <f t="shared" si="123"/>
        <v>5.0901651569608825E-2</v>
      </c>
      <c r="AB457" s="9"/>
      <c r="AC457" s="9">
        <f t="shared" ref="AC457:AI457" si="124">AC177+AC317</f>
        <v>4.8750992391276768E-2</v>
      </c>
      <c r="AD457" s="9">
        <f t="shared" si="124"/>
        <v>2.5403581685432986E-2</v>
      </c>
      <c r="AE457" s="9">
        <f t="shared" si="124"/>
        <v>1.9295838145573473E-2</v>
      </c>
      <c r="AF457" s="9">
        <f t="shared" si="124"/>
        <v>1.5282121732314092E-2</v>
      </c>
      <c r="AG457" s="9">
        <f t="shared" si="124"/>
        <v>1.3732903922962017E-2</v>
      </c>
      <c r="AH457" s="9">
        <f t="shared" si="124"/>
        <v>5.8974052131068995E-2</v>
      </c>
      <c r="AI457" s="9">
        <f t="shared" si="124"/>
        <v>3.2858396147289845E-2</v>
      </c>
      <c r="AJ457" s="9"/>
    </row>
    <row r="458" spans="2:36" x14ac:dyDescent="0.3">
      <c r="B458" s="85">
        <f t="shared" si="16"/>
        <v>50860</v>
      </c>
      <c r="C458" s="3"/>
      <c r="D458" s="1"/>
      <c r="E458" s="9">
        <f t="shared" ref="E458:K458" si="125">E178+E318</f>
        <v>0.28632644317365219</v>
      </c>
      <c r="F458" s="9">
        <f t="shared" si="125"/>
        <v>0.19836595847073984</v>
      </c>
      <c r="G458" s="9">
        <f t="shared" si="125"/>
        <v>0.16182284542087094</v>
      </c>
      <c r="H458" s="9">
        <f t="shared" si="125"/>
        <v>0.10497861200560775</v>
      </c>
      <c r="I458" s="9">
        <f t="shared" si="125"/>
        <v>0.34332604872875605</v>
      </c>
      <c r="J458" s="9">
        <f t="shared" si="125"/>
        <v>2.0674318649021757</v>
      </c>
      <c r="K458" s="9">
        <f t="shared" si="125"/>
        <v>0.52259736687362679</v>
      </c>
      <c r="L458" s="9"/>
      <c r="M458" s="9">
        <f t="shared" ref="M458:S458" si="126">M178+M318</f>
        <v>2.4767216676317583E-2</v>
      </c>
      <c r="N458" s="9">
        <f t="shared" si="126"/>
        <v>0</v>
      </c>
      <c r="O458" s="9">
        <f t="shared" si="126"/>
        <v>0</v>
      </c>
      <c r="P458" s="9">
        <f t="shared" si="126"/>
        <v>0</v>
      </c>
      <c r="Q458" s="9">
        <f t="shared" si="126"/>
        <v>0</v>
      </c>
      <c r="R458" s="9">
        <f t="shared" si="126"/>
        <v>0</v>
      </c>
      <c r="S458" s="9">
        <f t="shared" si="126"/>
        <v>0</v>
      </c>
      <c r="T458" s="9"/>
      <c r="U458" s="9">
        <f t="shared" ref="U458:AA458" si="127">U178+U318</f>
        <v>0.28246002260346126</v>
      </c>
      <c r="V458" s="9">
        <f t="shared" si="127"/>
        <v>7.4738706107795636E-2</v>
      </c>
      <c r="W458" s="9">
        <f t="shared" si="127"/>
        <v>6.1392990432698823E-2</v>
      </c>
      <c r="X458" s="9">
        <f t="shared" si="127"/>
        <v>4.809669431713081E-2</v>
      </c>
      <c r="Y458" s="9">
        <f t="shared" si="127"/>
        <v>3.6519902392934275E-2</v>
      </c>
      <c r="Z458" s="9">
        <f t="shared" si="127"/>
        <v>0.26409122915419692</v>
      </c>
      <c r="AA458" s="9">
        <f t="shared" si="127"/>
        <v>5.3402456829881227E-2</v>
      </c>
      <c r="AB458" s="9"/>
      <c r="AC458" s="9">
        <f t="shared" ref="AC458:AI458" si="128">AC178+AC318</f>
        <v>5.1168116631075192E-2</v>
      </c>
      <c r="AD458" s="9">
        <f t="shared" si="128"/>
        <v>2.6660967123104232E-2</v>
      </c>
      <c r="AE458" s="9">
        <f t="shared" si="128"/>
        <v>2.0250615669619405E-2</v>
      </c>
      <c r="AF458" s="9">
        <f t="shared" si="128"/>
        <v>1.6040664607213172E-2</v>
      </c>
      <c r="AG458" s="9">
        <f t="shared" si="128"/>
        <v>1.4413797053712176E-2</v>
      </c>
      <c r="AH458" s="9">
        <f t="shared" si="128"/>
        <v>6.1876607721459247E-2</v>
      </c>
      <c r="AI458" s="9">
        <f t="shared" si="128"/>
        <v>3.4480747975940002E-2</v>
      </c>
      <c r="AJ458" s="9"/>
    </row>
    <row r="459" spans="2:36" x14ac:dyDescent="0.3">
      <c r="B459" s="85">
        <f t="shared" si="16"/>
        <v>51226</v>
      </c>
      <c r="C459" s="3"/>
      <c r="D459" s="1"/>
      <c r="E459" s="9">
        <f t="shared" ref="E459:K459" si="129">E179+E319</f>
        <v>0.29491623646886178</v>
      </c>
      <c r="F459" s="9">
        <f t="shared" si="129"/>
        <v>0.20488834118653962</v>
      </c>
      <c r="G459" s="9">
        <f t="shared" si="129"/>
        <v>0.16835755628971888</v>
      </c>
      <c r="H459" s="9">
        <f t="shared" si="129"/>
        <v>0.11033415800218913</v>
      </c>
      <c r="I459" s="9">
        <f t="shared" si="129"/>
        <v>0.36183610440517483</v>
      </c>
      <c r="J459" s="9">
        <f t="shared" si="129"/>
        <v>2.1741630807062755</v>
      </c>
      <c r="K459" s="9">
        <f t="shared" si="129"/>
        <v>0.55056814733188653</v>
      </c>
      <c r="L459" s="9"/>
      <c r="M459" s="9">
        <f t="shared" ref="M459:S459" si="130">M179+M319</f>
        <v>2.6669789230089259E-2</v>
      </c>
      <c r="N459" s="9">
        <f t="shared" si="130"/>
        <v>0</v>
      </c>
      <c r="O459" s="9">
        <f t="shared" si="130"/>
        <v>0</v>
      </c>
      <c r="P459" s="9">
        <f t="shared" si="130"/>
        <v>0</v>
      </c>
      <c r="Q459" s="9">
        <f t="shared" si="130"/>
        <v>0</v>
      </c>
      <c r="R459" s="9">
        <f t="shared" si="130"/>
        <v>0</v>
      </c>
      <c r="S459" s="9">
        <f t="shared" si="130"/>
        <v>0</v>
      </c>
      <c r="T459" s="9"/>
      <c r="U459" s="9">
        <f t="shared" ref="U459:AA459" si="131">U179+U319</f>
        <v>0.30452220217305581</v>
      </c>
      <c r="V459" s="9">
        <f t="shared" si="131"/>
        <v>7.7136119300117698E-2</v>
      </c>
      <c r="W459" s="9">
        <f t="shared" si="131"/>
        <v>6.3688910390105699E-2</v>
      </c>
      <c r="X459" s="9">
        <f t="shared" si="131"/>
        <v>5.0463970375113312E-2</v>
      </c>
      <c r="Y459" s="9">
        <f t="shared" si="131"/>
        <v>3.833274887962354E-2</v>
      </c>
      <c r="Z459" s="9">
        <f t="shared" si="131"/>
        <v>0.2773020183033908</v>
      </c>
      <c r="AA459" s="9">
        <f t="shared" si="131"/>
        <v>5.6007498919357357E-2</v>
      </c>
      <c r="AB459" s="9"/>
      <c r="AC459" s="9">
        <f t="shared" ref="AC459:AI459" si="132">AC179+AC319</f>
        <v>5.3709356356811969E-2</v>
      </c>
      <c r="AD459" s="9">
        <f t="shared" si="132"/>
        <v>2.7970932463518863E-2</v>
      </c>
      <c r="AE459" s="9">
        <f t="shared" si="132"/>
        <v>2.1245313590777071E-2</v>
      </c>
      <c r="AF459" s="9">
        <f t="shared" si="132"/>
        <v>1.6830966145047106E-2</v>
      </c>
      <c r="AG459" s="9">
        <f t="shared" si="132"/>
        <v>1.5123184158776667E-2</v>
      </c>
      <c r="AH459" s="9">
        <f t="shared" si="132"/>
        <v>6.4928695157476124E-2</v>
      </c>
      <c r="AI459" s="9">
        <f t="shared" si="132"/>
        <v>3.6173722778643377E-2</v>
      </c>
      <c r="AJ459" s="9"/>
    </row>
    <row r="460" spans="2:36" x14ac:dyDescent="0.3">
      <c r="B460" s="85">
        <f t="shared" si="16"/>
        <v>51591</v>
      </c>
      <c r="E460" s="9">
        <f t="shared" ref="E460:K460" si="133">E180+E320</f>
        <v>0.24207113470162517</v>
      </c>
      <c r="F460" s="9">
        <f t="shared" si="133"/>
        <v>0.15709800850283057</v>
      </c>
      <c r="G460" s="9">
        <f t="shared" si="133"/>
        <v>0.12908805184497057</v>
      </c>
      <c r="H460" s="9">
        <f t="shared" si="133"/>
        <v>8.5830623669467226E-2</v>
      </c>
      <c r="I460" s="9">
        <f t="shared" si="133"/>
        <v>0.27862290466453443</v>
      </c>
      <c r="J460" s="9">
        <f t="shared" si="133"/>
        <v>1.6908372935062723</v>
      </c>
      <c r="K460" s="9">
        <f t="shared" si="133"/>
        <v>0.42792095792701557</v>
      </c>
      <c r="L460" s="9"/>
      <c r="M460" s="9">
        <f t="shared" ref="M460:S460" si="134">M180+M320</f>
        <v>2.1338133232316529E-2</v>
      </c>
      <c r="N460" s="9">
        <f t="shared" si="134"/>
        <v>0</v>
      </c>
      <c r="O460" s="9">
        <f t="shared" si="134"/>
        <v>0</v>
      </c>
      <c r="P460" s="9">
        <f t="shared" si="134"/>
        <v>0</v>
      </c>
      <c r="Q460" s="9">
        <f t="shared" si="134"/>
        <v>0</v>
      </c>
      <c r="R460" s="9">
        <f t="shared" si="134"/>
        <v>0</v>
      </c>
      <c r="S460" s="9">
        <f t="shared" si="134"/>
        <v>0</v>
      </c>
      <c r="T460" s="9"/>
      <c r="U460" s="9">
        <f t="shared" ref="U460:AA460" si="135">U180+U320</f>
        <v>0.23349220960663586</v>
      </c>
      <c r="V460" s="9">
        <f t="shared" si="135"/>
        <v>6.0960789480091454E-2</v>
      </c>
      <c r="W460" s="9">
        <f t="shared" si="135"/>
        <v>5.0008548308622454E-2</v>
      </c>
      <c r="X460" s="9">
        <f t="shared" si="135"/>
        <v>3.9752780909614524E-2</v>
      </c>
      <c r="Y460" s="9">
        <f t="shared" si="135"/>
        <v>3.0170695082152803E-2</v>
      </c>
      <c r="Z460" s="9">
        <f t="shared" si="135"/>
        <v>0.21638994612487084</v>
      </c>
      <c r="AA460" s="9">
        <f t="shared" si="135"/>
        <v>4.3886054631276608E-2</v>
      </c>
      <c r="AB460" s="9"/>
      <c r="AC460" s="9">
        <f t="shared" ref="AC460:AI460" si="136">AC180+AC320</f>
        <v>4.193550842581735E-2</v>
      </c>
      <c r="AD460" s="9">
        <f t="shared" si="136"/>
        <v>2.18384704881389E-2</v>
      </c>
      <c r="AE460" s="9">
        <f t="shared" si="136"/>
        <v>1.6588818331188658E-2</v>
      </c>
      <c r="AF460" s="9">
        <f t="shared" si="136"/>
        <v>1.3144082429335194E-2</v>
      </c>
      <c r="AG460" s="9">
        <f t="shared" si="136"/>
        <v>1.1811534795793723E-2</v>
      </c>
      <c r="AH460" s="9">
        <f t="shared" si="136"/>
        <v>5.0704471120998122E-2</v>
      </c>
      <c r="AI460" s="9">
        <f t="shared" si="136"/>
        <v>2.8251085575121994E-2</v>
      </c>
      <c r="AJ460" s="9"/>
    </row>
    <row r="461" spans="2:36" x14ac:dyDescent="0.3">
      <c r="B461" s="85"/>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row>
    <row r="462" spans="2:36" s="18" customFormat="1" x14ac:dyDescent="0.3">
      <c r="B462" s="17" t="s">
        <v>289</v>
      </c>
      <c r="C462" s="17"/>
      <c r="E462" s="17"/>
      <c r="F462" s="17"/>
    </row>
    <row r="463" spans="2:36" x14ac:dyDescent="0.3">
      <c r="B463" s="1"/>
      <c r="C463" s="1"/>
      <c r="D463" s="1"/>
      <c r="E463" s="301" t="s">
        <v>89</v>
      </c>
      <c r="F463" s="301"/>
      <c r="G463" s="301"/>
      <c r="H463" s="301"/>
      <c r="I463" s="301"/>
      <c r="J463" s="301"/>
      <c r="K463" s="301"/>
      <c r="L463" s="1"/>
      <c r="M463" s="301" t="s">
        <v>64</v>
      </c>
      <c r="N463" s="301"/>
      <c r="O463" s="301"/>
      <c r="P463" s="301"/>
      <c r="Q463" s="301"/>
      <c r="R463" s="301"/>
      <c r="S463" s="301"/>
      <c r="T463" s="1"/>
      <c r="U463" s="301" t="s">
        <v>65</v>
      </c>
      <c r="V463" s="301"/>
      <c r="W463" s="301"/>
      <c r="X463" s="301"/>
      <c r="Y463" s="301"/>
      <c r="Z463" s="301"/>
      <c r="AA463" s="301"/>
      <c r="AB463" s="1"/>
      <c r="AC463" s="301" t="s">
        <v>66</v>
      </c>
      <c r="AD463" s="301"/>
      <c r="AE463" s="301"/>
      <c r="AF463" s="301"/>
      <c r="AG463" s="301"/>
      <c r="AH463" s="301"/>
      <c r="AI463" s="301"/>
    </row>
    <row r="464" spans="2:36" x14ac:dyDescent="0.3">
      <c r="B464" s="4" t="s">
        <v>67</v>
      </c>
      <c r="C464" s="4"/>
      <c r="D464" s="3"/>
      <c r="E464" s="3" t="s">
        <v>70</v>
      </c>
      <c r="F464" s="3" t="s">
        <v>69</v>
      </c>
      <c r="G464" s="3" t="s">
        <v>61</v>
      </c>
      <c r="H464" s="3" t="s">
        <v>68</v>
      </c>
      <c r="I464" s="3" t="s">
        <v>71</v>
      </c>
      <c r="J464" s="3" t="s">
        <v>72</v>
      </c>
      <c r="K464" s="3" t="s">
        <v>62</v>
      </c>
      <c r="L464" s="3"/>
      <c r="M464" s="3" t="s">
        <v>70</v>
      </c>
      <c r="N464" s="3" t="s">
        <v>69</v>
      </c>
      <c r="O464" s="3" t="s">
        <v>61</v>
      </c>
      <c r="P464" s="3" t="s">
        <v>68</v>
      </c>
      <c r="Q464" s="3" t="s">
        <v>71</v>
      </c>
      <c r="R464" s="3" t="s">
        <v>72</v>
      </c>
      <c r="S464" s="3" t="s">
        <v>62</v>
      </c>
      <c r="T464" s="3"/>
      <c r="U464" s="3" t="s">
        <v>70</v>
      </c>
      <c r="V464" s="3" t="s">
        <v>69</v>
      </c>
      <c r="W464" s="3" t="s">
        <v>61</v>
      </c>
      <c r="X464" s="3" t="s">
        <v>68</v>
      </c>
      <c r="Y464" s="3" t="s">
        <v>71</v>
      </c>
      <c r="Z464" s="3" t="s">
        <v>72</v>
      </c>
      <c r="AA464" s="3" t="s">
        <v>62</v>
      </c>
      <c r="AB464" s="3"/>
      <c r="AC464" s="3" t="s">
        <v>70</v>
      </c>
      <c r="AD464" s="3" t="s">
        <v>69</v>
      </c>
      <c r="AE464" s="3" t="s">
        <v>61</v>
      </c>
      <c r="AF464" s="3" t="s">
        <v>68</v>
      </c>
      <c r="AG464" s="3" t="s">
        <v>71</v>
      </c>
      <c r="AH464" s="3" t="s">
        <v>72</v>
      </c>
      <c r="AI464" s="3" t="s">
        <v>62</v>
      </c>
    </row>
    <row r="465" spans="2:36" hidden="1" x14ac:dyDescent="0.3">
      <c r="B465" s="85">
        <f>B430</f>
        <v>40633</v>
      </c>
      <c r="C465" s="3"/>
      <c r="D465" s="1"/>
      <c r="E465" s="9">
        <f t="shared" ref="E465:AI465" si="137">E185+E325</f>
        <v>0</v>
      </c>
      <c r="F465" s="9">
        <f t="shared" si="137"/>
        <v>0</v>
      </c>
      <c r="G465" s="9">
        <f t="shared" si="137"/>
        <v>0</v>
      </c>
      <c r="H465" s="9">
        <f t="shared" si="137"/>
        <v>0</v>
      </c>
      <c r="I465" s="9">
        <f t="shared" si="137"/>
        <v>0</v>
      </c>
      <c r="J465" s="9">
        <f t="shared" si="137"/>
        <v>0</v>
      </c>
      <c r="K465" s="9">
        <f t="shared" si="137"/>
        <v>0</v>
      </c>
      <c r="L465" s="9"/>
      <c r="M465" s="9">
        <f t="shared" si="137"/>
        <v>0</v>
      </c>
      <c r="N465" s="9">
        <f t="shared" si="137"/>
        <v>0</v>
      </c>
      <c r="O465" s="9">
        <f t="shared" si="137"/>
        <v>0</v>
      </c>
      <c r="P465" s="9">
        <f t="shared" si="137"/>
        <v>0</v>
      </c>
      <c r="Q465" s="9">
        <f t="shared" si="137"/>
        <v>0</v>
      </c>
      <c r="R465" s="9">
        <f t="shared" si="137"/>
        <v>0</v>
      </c>
      <c r="S465" s="9">
        <f t="shared" si="137"/>
        <v>0</v>
      </c>
      <c r="T465" s="9"/>
      <c r="U465" s="9">
        <f t="shared" si="137"/>
        <v>0</v>
      </c>
      <c r="V465" s="9">
        <f t="shared" si="137"/>
        <v>0</v>
      </c>
      <c r="W465" s="9">
        <f t="shared" si="137"/>
        <v>0</v>
      </c>
      <c r="X465" s="9">
        <f t="shared" si="137"/>
        <v>0</v>
      </c>
      <c r="Y465" s="9">
        <f t="shared" si="137"/>
        <v>0</v>
      </c>
      <c r="Z465" s="9">
        <f t="shared" si="137"/>
        <v>0</v>
      </c>
      <c r="AA465" s="9">
        <f t="shared" si="137"/>
        <v>0</v>
      </c>
      <c r="AB465" s="9"/>
      <c r="AC465" s="9">
        <f t="shared" si="137"/>
        <v>0</v>
      </c>
      <c r="AD465" s="9">
        <f t="shared" si="137"/>
        <v>0</v>
      </c>
      <c r="AE465" s="9">
        <f t="shared" si="137"/>
        <v>0</v>
      </c>
      <c r="AF465" s="9">
        <f t="shared" si="137"/>
        <v>0</v>
      </c>
      <c r="AG465" s="9">
        <f t="shared" si="137"/>
        <v>0</v>
      </c>
      <c r="AH465" s="9">
        <f t="shared" si="137"/>
        <v>0</v>
      </c>
      <c r="AI465" s="9">
        <f t="shared" si="137"/>
        <v>0</v>
      </c>
      <c r="AJ465" s="9"/>
    </row>
    <row r="466" spans="2:36" hidden="1" x14ac:dyDescent="0.3">
      <c r="B466" s="85">
        <f t="shared" ref="B466:B495" si="138">B431</f>
        <v>40999</v>
      </c>
      <c r="C466" s="3"/>
      <c r="D466" s="1"/>
      <c r="E466" s="9">
        <f t="shared" ref="E466:AI466" si="139">E186+E326</f>
        <v>0</v>
      </c>
      <c r="F466" s="9">
        <f t="shared" si="139"/>
        <v>0</v>
      </c>
      <c r="G466" s="9">
        <f t="shared" si="139"/>
        <v>0</v>
      </c>
      <c r="H466" s="9">
        <f t="shared" si="139"/>
        <v>0</v>
      </c>
      <c r="I466" s="9">
        <f t="shared" si="139"/>
        <v>0</v>
      </c>
      <c r="J466" s="9">
        <f t="shared" si="139"/>
        <v>0</v>
      </c>
      <c r="K466" s="9">
        <f t="shared" si="139"/>
        <v>0</v>
      </c>
      <c r="L466" s="9"/>
      <c r="M466" s="9">
        <f t="shared" si="139"/>
        <v>0</v>
      </c>
      <c r="N466" s="9">
        <f t="shared" si="139"/>
        <v>0</v>
      </c>
      <c r="O466" s="9">
        <f t="shared" si="139"/>
        <v>0</v>
      </c>
      <c r="P466" s="9">
        <f t="shared" si="139"/>
        <v>0</v>
      </c>
      <c r="Q466" s="9">
        <f t="shared" si="139"/>
        <v>0</v>
      </c>
      <c r="R466" s="9">
        <f t="shared" si="139"/>
        <v>0</v>
      </c>
      <c r="S466" s="9">
        <f t="shared" si="139"/>
        <v>0</v>
      </c>
      <c r="T466" s="9"/>
      <c r="U466" s="9">
        <f t="shared" si="139"/>
        <v>0</v>
      </c>
      <c r="V466" s="9">
        <f t="shared" si="139"/>
        <v>0</v>
      </c>
      <c r="W466" s="9">
        <f t="shared" si="139"/>
        <v>0</v>
      </c>
      <c r="X466" s="9">
        <f t="shared" si="139"/>
        <v>0</v>
      </c>
      <c r="Y466" s="9">
        <f t="shared" si="139"/>
        <v>0</v>
      </c>
      <c r="Z466" s="9">
        <f t="shared" si="139"/>
        <v>0</v>
      </c>
      <c r="AA466" s="9">
        <f t="shared" si="139"/>
        <v>0</v>
      </c>
      <c r="AB466" s="9"/>
      <c r="AC466" s="9">
        <f t="shared" si="139"/>
        <v>0</v>
      </c>
      <c r="AD466" s="9">
        <f t="shared" si="139"/>
        <v>0</v>
      </c>
      <c r="AE466" s="9">
        <f t="shared" si="139"/>
        <v>0</v>
      </c>
      <c r="AF466" s="9">
        <f t="shared" si="139"/>
        <v>0</v>
      </c>
      <c r="AG466" s="9">
        <f t="shared" si="139"/>
        <v>0</v>
      </c>
      <c r="AH466" s="9">
        <f t="shared" si="139"/>
        <v>0</v>
      </c>
      <c r="AI466" s="9">
        <f t="shared" si="139"/>
        <v>0</v>
      </c>
      <c r="AJ466" s="9"/>
    </row>
    <row r="467" spans="2:36" hidden="1" x14ac:dyDescent="0.3">
      <c r="B467" s="85">
        <f t="shared" si="138"/>
        <v>41364</v>
      </c>
      <c r="C467" s="3"/>
      <c r="D467" s="1"/>
      <c r="E467" s="9">
        <f t="shared" ref="E467:AI467" si="140">E187+E327</f>
        <v>0.29940722133852016</v>
      </c>
      <c r="F467" s="9">
        <f t="shared" si="140"/>
        <v>0.10250262394053385</v>
      </c>
      <c r="G467" s="9">
        <f t="shared" si="140"/>
        <v>0.18018389074694879</v>
      </c>
      <c r="H467" s="9">
        <f t="shared" si="140"/>
        <v>1.3025905489556358</v>
      </c>
      <c r="I467" s="9">
        <f t="shared" si="140"/>
        <v>2.2874373478366388</v>
      </c>
      <c r="J467" s="9">
        <f t="shared" si="140"/>
        <v>2.5996394429627641</v>
      </c>
      <c r="K467" s="9">
        <f t="shared" si="140"/>
        <v>0.4248229432201962</v>
      </c>
      <c r="L467" s="9"/>
      <c r="M467" s="9">
        <f t="shared" si="140"/>
        <v>3.0696082252122232E-2</v>
      </c>
      <c r="N467" s="9">
        <f t="shared" si="140"/>
        <v>0</v>
      </c>
      <c r="O467" s="9">
        <f t="shared" si="140"/>
        <v>0</v>
      </c>
      <c r="P467" s="9">
        <f t="shared" si="140"/>
        <v>0</v>
      </c>
      <c r="Q467" s="9">
        <f t="shared" si="140"/>
        <v>0</v>
      </c>
      <c r="R467" s="9">
        <f t="shared" si="140"/>
        <v>0</v>
      </c>
      <c r="S467" s="9">
        <f t="shared" si="140"/>
        <v>0</v>
      </c>
      <c r="T467" s="9"/>
      <c r="U467" s="9">
        <f t="shared" si="140"/>
        <v>0.44402430284415695</v>
      </c>
      <c r="V467" s="9">
        <f t="shared" si="140"/>
        <v>4.1737358350803416E-2</v>
      </c>
      <c r="W467" s="9">
        <f t="shared" si="140"/>
        <v>7.4161090400787999E-2</v>
      </c>
      <c r="X467" s="9">
        <f t="shared" si="140"/>
        <v>0.2160460746703427</v>
      </c>
      <c r="Y467" s="9">
        <f t="shared" si="140"/>
        <v>0.30569205072961692</v>
      </c>
      <c r="Z467" s="9">
        <f t="shared" si="140"/>
        <v>0.32265296212752415</v>
      </c>
      <c r="AA467" s="9">
        <f t="shared" si="140"/>
        <v>4.8256416498841992E-2</v>
      </c>
      <c r="AB467" s="9"/>
      <c r="AC467" s="9">
        <f t="shared" si="140"/>
        <v>0.13609450318240404</v>
      </c>
      <c r="AD467" s="9">
        <f t="shared" si="140"/>
        <v>6.0464322963392856E-3</v>
      </c>
      <c r="AE467" s="9">
        <f t="shared" si="140"/>
        <v>1.0627016112076799E-2</v>
      </c>
      <c r="AF467" s="9">
        <f t="shared" si="140"/>
        <v>6.9208384486446006E-2</v>
      </c>
      <c r="AG467" s="9">
        <f t="shared" si="140"/>
        <v>0.18574195869980772</v>
      </c>
      <c r="AH467" s="9">
        <f t="shared" si="140"/>
        <v>1.7343540178444805E-2</v>
      </c>
      <c r="AI467" s="9">
        <f t="shared" si="140"/>
        <v>4.4233356830580002E-2</v>
      </c>
      <c r="AJ467" s="9"/>
    </row>
    <row r="468" spans="2:36" hidden="1" x14ac:dyDescent="0.3">
      <c r="B468" s="85">
        <f t="shared" si="138"/>
        <v>41729</v>
      </c>
      <c r="C468" s="3"/>
      <c r="D468" s="1"/>
      <c r="E468" s="9">
        <f t="shared" ref="E468:AI468" si="141">E188+E328</f>
        <v>0.35499295824512578</v>
      </c>
      <c r="F468" s="9">
        <f t="shared" si="141"/>
        <v>0.12243884923900045</v>
      </c>
      <c r="G468" s="9">
        <f t="shared" si="141"/>
        <v>0.217527011643776</v>
      </c>
      <c r="H468" s="9">
        <f t="shared" si="141"/>
        <v>1.5409022632085103</v>
      </c>
      <c r="I468" s="9">
        <f t="shared" si="141"/>
        <v>2.7694786054049283</v>
      </c>
      <c r="J468" s="9">
        <f t="shared" si="141"/>
        <v>3.1601720610235988</v>
      </c>
      <c r="K468" s="9">
        <f t="shared" si="141"/>
        <v>0.51493793428037371</v>
      </c>
      <c r="L468" s="9"/>
      <c r="M468" s="9">
        <f t="shared" si="141"/>
        <v>3.7594523218559994E-2</v>
      </c>
      <c r="N468" s="9">
        <f t="shared" si="141"/>
        <v>0</v>
      </c>
      <c r="O468" s="9">
        <f t="shared" si="141"/>
        <v>0</v>
      </c>
      <c r="P468" s="9">
        <f t="shared" si="141"/>
        <v>0</v>
      </c>
      <c r="Q468" s="9">
        <f t="shared" si="141"/>
        <v>0</v>
      </c>
      <c r="R468" s="9">
        <f t="shared" si="141"/>
        <v>0</v>
      </c>
      <c r="S468" s="9">
        <f t="shared" si="141"/>
        <v>0</v>
      </c>
      <c r="T468" s="9"/>
      <c r="U468" s="9">
        <f t="shared" si="141"/>
        <v>0.54835429771580602</v>
      </c>
      <c r="V468" s="9">
        <f t="shared" si="141"/>
        <v>4.9239741962865895E-2</v>
      </c>
      <c r="W468" s="9">
        <f t="shared" si="141"/>
        <v>8.8495840824833E-2</v>
      </c>
      <c r="X468" s="9">
        <f t="shared" si="141"/>
        <v>0.25400826588358449</v>
      </c>
      <c r="Y468" s="9">
        <f t="shared" si="141"/>
        <v>0.3675685582747612</v>
      </c>
      <c r="Z468" s="9">
        <f t="shared" si="141"/>
        <v>0.39069782128968389</v>
      </c>
      <c r="AA468" s="9">
        <f t="shared" si="141"/>
        <v>5.8317855987164623E-2</v>
      </c>
      <c r="AB468" s="9"/>
      <c r="AC468" s="9">
        <f t="shared" si="141"/>
        <v>0.16381312931092173</v>
      </c>
      <c r="AD468" s="9">
        <f t="shared" si="141"/>
        <v>7.1274776607961506E-3</v>
      </c>
      <c r="AE468" s="9">
        <f t="shared" si="141"/>
        <v>1.2679706910503998E-2</v>
      </c>
      <c r="AF468" s="9">
        <f t="shared" si="141"/>
        <v>8.1330962737680007E-2</v>
      </c>
      <c r="AG468" s="9">
        <f t="shared" si="141"/>
        <v>0.22320946424206126</v>
      </c>
      <c r="AH468" s="9">
        <f t="shared" si="141"/>
        <v>2.0993290535759997E-2</v>
      </c>
      <c r="AI468" s="9">
        <f t="shared" si="141"/>
        <v>5.3420368066799999E-2</v>
      </c>
      <c r="AJ468" s="9"/>
    </row>
    <row r="469" spans="2:36" hidden="1" x14ac:dyDescent="0.3">
      <c r="B469" s="85">
        <f t="shared" si="138"/>
        <v>42094</v>
      </c>
      <c r="C469" s="3"/>
      <c r="D469" s="1"/>
      <c r="E469" s="9">
        <f t="shared" ref="E469:AI469" si="142">E189+E329</f>
        <v>0.41672865333350001</v>
      </c>
      <c r="F469" s="9">
        <f t="shared" si="142"/>
        <v>0.13536487160718752</v>
      </c>
      <c r="G469" s="9">
        <f t="shared" si="142"/>
        <v>0.24334074487124999</v>
      </c>
      <c r="H469" s="9">
        <f t="shared" si="142"/>
        <v>1.665010806621817</v>
      </c>
      <c r="I469" s="9">
        <f t="shared" si="142"/>
        <v>3.0617277355286805</v>
      </c>
      <c r="J469" s="9">
        <f t="shared" si="142"/>
        <v>3.5462155237382902</v>
      </c>
      <c r="K469" s="9">
        <f t="shared" si="142"/>
        <v>0.57661235017701107</v>
      </c>
      <c r="L469" s="9"/>
      <c r="M469" s="9">
        <f t="shared" si="142"/>
        <v>4.0571878570966072E-2</v>
      </c>
      <c r="N469" s="9">
        <f t="shared" si="142"/>
        <v>0</v>
      </c>
      <c r="O469" s="9">
        <f t="shared" si="142"/>
        <v>0</v>
      </c>
      <c r="P469" s="9">
        <f t="shared" si="142"/>
        <v>0</v>
      </c>
      <c r="Q469" s="9">
        <f t="shared" si="142"/>
        <v>0</v>
      </c>
      <c r="R469" s="9">
        <f t="shared" si="142"/>
        <v>0</v>
      </c>
      <c r="S469" s="9">
        <f t="shared" si="142"/>
        <v>0</v>
      </c>
      <c r="T469" s="9"/>
      <c r="U469" s="9">
        <f t="shared" si="142"/>
        <v>0.62359941856049994</v>
      </c>
      <c r="V469" s="9">
        <f t="shared" si="142"/>
        <v>5.3889517067924823E-2</v>
      </c>
      <c r="W469" s="9">
        <f t="shared" si="142"/>
        <v>9.7531799769719971E-2</v>
      </c>
      <c r="X469" s="9">
        <f t="shared" si="142"/>
        <v>0.27770797620713245</v>
      </c>
      <c r="Y469" s="9">
        <f t="shared" si="142"/>
        <v>0.41097715928530876</v>
      </c>
      <c r="Z469" s="9">
        <f t="shared" si="142"/>
        <v>0.43873160197165917</v>
      </c>
      <c r="AA469" s="9">
        <f t="shared" si="142"/>
        <v>6.5361612543002767E-2</v>
      </c>
      <c r="AB469" s="9"/>
      <c r="AC469" s="9">
        <f t="shared" si="142"/>
        <v>0.183584850094241</v>
      </c>
      <c r="AD469" s="9">
        <f t="shared" si="142"/>
        <v>7.8213297430468516E-3</v>
      </c>
      <c r="AE469" s="9">
        <f t="shared" si="142"/>
        <v>1.3978576497095999E-2</v>
      </c>
      <c r="AF469" s="9">
        <f t="shared" si="142"/>
        <v>8.8998784956239974E-2</v>
      </c>
      <c r="AG469" s="9">
        <f t="shared" si="142"/>
        <v>0.24977290280265146</v>
      </c>
      <c r="AH469" s="9">
        <f t="shared" si="142"/>
        <v>2.362237953750481E-2</v>
      </c>
      <c r="AI469" s="9">
        <f t="shared" si="142"/>
        <v>5.9892320868480009E-2</v>
      </c>
      <c r="AJ469" s="9"/>
    </row>
    <row r="470" spans="2:36" hidden="1" x14ac:dyDescent="0.3">
      <c r="B470" s="85">
        <f t="shared" si="138"/>
        <v>42460</v>
      </c>
      <c r="C470" s="3"/>
      <c r="D470" s="1"/>
      <c r="E470" s="9">
        <f t="shared" ref="E470:AI470" si="143">E190+E330</f>
        <v>0.45191724201882438</v>
      </c>
      <c r="F470" s="9">
        <f t="shared" si="143"/>
        <v>0.14303992596074949</v>
      </c>
      <c r="G470" s="9">
        <f t="shared" si="143"/>
        <v>0.25789996452763797</v>
      </c>
      <c r="H470" s="9">
        <f t="shared" si="143"/>
        <v>1.8106391267116309</v>
      </c>
      <c r="I470" s="9">
        <f t="shared" si="143"/>
        <v>3.4008672383762297</v>
      </c>
      <c r="J470" s="9">
        <f t="shared" si="143"/>
        <v>3.9717572258483997</v>
      </c>
      <c r="K470" s="9">
        <f t="shared" si="143"/>
        <v>0.64782976257789271</v>
      </c>
      <c r="L470" s="9"/>
      <c r="M470" s="9">
        <f t="shared" si="143"/>
        <v>4.6569813383278071E-2</v>
      </c>
      <c r="N470" s="9">
        <f t="shared" si="143"/>
        <v>0</v>
      </c>
      <c r="O470" s="9">
        <f t="shared" si="143"/>
        <v>0</v>
      </c>
      <c r="P470" s="9">
        <f t="shared" si="143"/>
        <v>0</v>
      </c>
      <c r="Q470" s="9">
        <f t="shared" si="143"/>
        <v>0</v>
      </c>
      <c r="R470" s="9">
        <f t="shared" si="143"/>
        <v>0</v>
      </c>
      <c r="S470" s="9">
        <f t="shared" si="143"/>
        <v>0</v>
      </c>
      <c r="T470" s="9"/>
      <c r="U470" s="9">
        <f t="shared" si="143"/>
        <v>0.67364743647007985</v>
      </c>
      <c r="V470" s="9">
        <f t="shared" si="143"/>
        <v>5.8806519334073923E-2</v>
      </c>
      <c r="W470" s="9">
        <f t="shared" si="143"/>
        <v>0.10727168768907901</v>
      </c>
      <c r="X470" s="9">
        <f t="shared" si="143"/>
        <v>0.30338645453931984</v>
      </c>
      <c r="Y470" s="9">
        <f t="shared" si="143"/>
        <v>0.45911699942602008</v>
      </c>
      <c r="Z470" s="9">
        <f t="shared" si="143"/>
        <v>0.49538747303735509</v>
      </c>
      <c r="AA470" s="9">
        <f t="shared" si="143"/>
        <v>7.4127171324635602E-2</v>
      </c>
      <c r="AB470" s="9"/>
      <c r="AC470" s="9">
        <f t="shared" si="143"/>
        <v>0.20630854253591036</v>
      </c>
      <c r="AD470" s="9">
        <f t="shared" si="143"/>
        <v>8.5702713332217323E-3</v>
      </c>
      <c r="AE470" s="9">
        <f t="shared" si="143"/>
        <v>1.5439148279467203E-2</v>
      </c>
      <c r="AF470" s="9">
        <f t="shared" si="143"/>
        <v>9.7538337019620017E-2</v>
      </c>
      <c r="AG470" s="9">
        <f t="shared" si="143"/>
        <v>0.27988537793668494</v>
      </c>
      <c r="AH470" s="9">
        <f t="shared" si="143"/>
        <v>2.6575078515483012E-2</v>
      </c>
      <c r="AI470" s="9">
        <f t="shared" si="143"/>
        <v>6.7642084367879995E-2</v>
      </c>
      <c r="AJ470" s="9"/>
    </row>
    <row r="471" spans="2:36" hidden="1" x14ac:dyDescent="0.3">
      <c r="B471" s="85">
        <f t="shared" si="138"/>
        <v>42825</v>
      </c>
      <c r="C471" s="3"/>
      <c r="D471" s="1"/>
      <c r="E471" s="9">
        <f t="shared" ref="E471:AI471" si="144">E191+E331</f>
        <v>0.52858531515130003</v>
      </c>
      <c r="F471" s="9">
        <f t="shared" si="144"/>
        <v>0.16019362548575927</v>
      </c>
      <c r="G471" s="9">
        <f t="shared" si="144"/>
        <v>0.29108677565516394</v>
      </c>
      <c r="H471" s="9">
        <f t="shared" si="144"/>
        <v>2.0073828274563259</v>
      </c>
      <c r="I471" s="9">
        <f t="shared" si="144"/>
        <v>3.8684988023917284</v>
      </c>
      <c r="J471" s="9">
        <f t="shared" si="144"/>
        <v>4.4575702456438311</v>
      </c>
      <c r="K471" s="9">
        <f t="shared" si="144"/>
        <v>0.72759852499174493</v>
      </c>
      <c r="L471" s="9"/>
      <c r="M471" s="9">
        <f t="shared" si="144"/>
        <v>5.3023491816959992E-2</v>
      </c>
      <c r="N471" s="9">
        <f t="shared" si="144"/>
        <v>0</v>
      </c>
      <c r="O471" s="9">
        <f t="shared" si="144"/>
        <v>0</v>
      </c>
      <c r="P471" s="9">
        <f t="shared" si="144"/>
        <v>0</v>
      </c>
      <c r="Q471" s="9">
        <f t="shared" si="144"/>
        <v>0</v>
      </c>
      <c r="R471" s="9">
        <f t="shared" si="144"/>
        <v>0</v>
      </c>
      <c r="S471" s="9">
        <f t="shared" si="144"/>
        <v>0</v>
      </c>
      <c r="T471" s="9"/>
      <c r="U471" s="9">
        <f t="shared" si="144"/>
        <v>0.77260176261888536</v>
      </c>
      <c r="V471" s="9">
        <f t="shared" si="144"/>
        <v>6.4453778161190869E-2</v>
      </c>
      <c r="W471" s="9">
        <f t="shared" si="144"/>
        <v>0.11847095058886199</v>
      </c>
      <c r="X471" s="9">
        <f t="shared" si="144"/>
        <v>0.33100087767356395</v>
      </c>
      <c r="Y471" s="9">
        <f t="shared" si="144"/>
        <v>0.51333402234609582</v>
      </c>
      <c r="Z471" s="9">
        <f t="shared" si="144"/>
        <v>0.55976559489383471</v>
      </c>
      <c r="AA471" s="9">
        <f t="shared" si="144"/>
        <v>8.3664486896464191E-2</v>
      </c>
      <c r="AB471" s="9"/>
      <c r="AC471" s="9">
        <f t="shared" si="144"/>
        <v>0.23290340325255648</v>
      </c>
      <c r="AD471" s="9">
        <f t="shared" si="144"/>
        <v>9.4407808623404189E-3</v>
      </c>
      <c r="AE471" s="9">
        <f t="shared" si="144"/>
        <v>1.7136083535134395E-2</v>
      </c>
      <c r="AF471" s="9">
        <f t="shared" si="144"/>
        <v>0.10701619914218399</v>
      </c>
      <c r="AG471" s="9">
        <f t="shared" si="144"/>
        <v>0.31470813609939891</v>
      </c>
      <c r="AH471" s="9">
        <f t="shared" si="144"/>
        <v>2.9977103817732571E-2</v>
      </c>
      <c r="AI471" s="9">
        <f t="shared" si="144"/>
        <v>7.6404833821619986E-2</v>
      </c>
      <c r="AJ471" s="9"/>
    </row>
    <row r="472" spans="2:36" hidden="1" x14ac:dyDescent="0.3">
      <c r="B472" s="85">
        <f t="shared" si="138"/>
        <v>43190</v>
      </c>
      <c r="C472" s="3"/>
      <c r="D472" s="1"/>
      <c r="E472" s="9">
        <f t="shared" ref="E472:AI472" si="145">E192+E332</f>
        <v>0.57463843912415369</v>
      </c>
      <c r="F472" s="9">
        <f t="shared" si="145"/>
        <v>0.17831851907375768</v>
      </c>
      <c r="G472" s="9">
        <f t="shared" si="145"/>
        <v>0.32670531771307409</v>
      </c>
      <c r="H472" s="9">
        <f t="shared" si="145"/>
        <v>2.1789835239064494</v>
      </c>
      <c r="I472" s="9">
        <f t="shared" si="145"/>
        <v>4.2941357533264988</v>
      </c>
      <c r="J472" s="9">
        <f t="shared" si="145"/>
        <v>5.0397365276713897</v>
      </c>
      <c r="K472" s="9">
        <f t="shared" si="145"/>
        <v>0.82440087477138779</v>
      </c>
      <c r="L472" s="9"/>
      <c r="M472" s="9">
        <f t="shared" si="145"/>
        <v>5.7454260942291828E-2</v>
      </c>
      <c r="N472" s="9">
        <f t="shared" si="145"/>
        <v>0</v>
      </c>
      <c r="O472" s="9">
        <f t="shared" si="145"/>
        <v>0</v>
      </c>
      <c r="P472" s="9">
        <f t="shared" si="145"/>
        <v>0</v>
      </c>
      <c r="Q472" s="9">
        <f t="shared" si="145"/>
        <v>0</v>
      </c>
      <c r="R472" s="9">
        <f t="shared" si="145"/>
        <v>0</v>
      </c>
      <c r="S472" s="9">
        <f t="shared" si="145"/>
        <v>0</v>
      </c>
      <c r="T472" s="9"/>
      <c r="U472" s="9">
        <f t="shared" si="145"/>
        <v>0.88266023586628295</v>
      </c>
      <c r="V472" s="9">
        <f t="shared" si="145"/>
        <v>7.0361108079598889E-2</v>
      </c>
      <c r="W472" s="9">
        <f t="shared" si="145"/>
        <v>0.13038133243751701</v>
      </c>
      <c r="X472" s="9">
        <f t="shared" si="145"/>
        <v>0.36214731313092285</v>
      </c>
      <c r="Y472" s="9">
        <f t="shared" si="145"/>
        <v>0.57464330844463474</v>
      </c>
      <c r="Z472" s="9">
        <f t="shared" si="145"/>
        <v>0.63073134582822865</v>
      </c>
      <c r="AA472" s="9">
        <f t="shared" si="145"/>
        <v>9.4444050177810393E-2</v>
      </c>
      <c r="AB472" s="9"/>
      <c r="AC472" s="9">
        <f t="shared" si="145"/>
        <v>0.2630308876698485</v>
      </c>
      <c r="AD472" s="9">
        <f t="shared" si="145"/>
        <v>1.0378675048025815E-2</v>
      </c>
      <c r="AE472" s="9">
        <f t="shared" si="145"/>
        <v>1.8989215241759998E-2</v>
      </c>
      <c r="AF472" s="9">
        <f t="shared" si="145"/>
        <v>0.11743168671567601</v>
      </c>
      <c r="AG472" s="9">
        <f t="shared" si="145"/>
        <v>0.3535597846249402</v>
      </c>
      <c r="AH472" s="9">
        <f t="shared" si="145"/>
        <v>3.3791817179437175E-2</v>
      </c>
      <c r="AI472" s="9">
        <f t="shared" si="145"/>
        <v>8.6154505656119984E-2</v>
      </c>
      <c r="AJ472" s="9"/>
    </row>
    <row r="473" spans="2:36" hidden="1" x14ac:dyDescent="0.3">
      <c r="B473" s="85">
        <f t="shared" si="138"/>
        <v>43555</v>
      </c>
      <c r="C473" s="3"/>
      <c r="D473" s="1"/>
      <c r="E473" s="9">
        <f t="shared" ref="E473:AI473" si="146">E193+E333</f>
        <v>0.66716467484760011</v>
      </c>
      <c r="F473" s="9">
        <f t="shared" si="146"/>
        <v>0.19542139708623751</v>
      </c>
      <c r="G473" s="9">
        <f t="shared" si="146"/>
        <v>0.36376749118845003</v>
      </c>
      <c r="H473" s="9">
        <f t="shared" si="146"/>
        <v>2.4182610964112725</v>
      </c>
      <c r="I473" s="9">
        <f t="shared" si="146"/>
        <v>4.8782170269463867</v>
      </c>
      <c r="J473" s="9">
        <f t="shared" si="146"/>
        <v>5.6855348348447698</v>
      </c>
      <c r="K473" s="9">
        <f t="shared" si="146"/>
        <v>0.92980720039535747</v>
      </c>
      <c r="L473" s="9"/>
      <c r="M473" s="9">
        <f t="shared" si="146"/>
        <v>6.5629963450967041E-2</v>
      </c>
      <c r="N473" s="9">
        <f t="shared" si="146"/>
        <v>0</v>
      </c>
      <c r="O473" s="9">
        <f t="shared" si="146"/>
        <v>0</v>
      </c>
      <c r="P473" s="9">
        <f t="shared" si="146"/>
        <v>0</v>
      </c>
      <c r="Q473" s="9">
        <f t="shared" si="146"/>
        <v>0</v>
      </c>
      <c r="R473" s="9">
        <f t="shared" si="146"/>
        <v>0</v>
      </c>
      <c r="S473" s="9">
        <f t="shared" si="146"/>
        <v>0</v>
      </c>
      <c r="T473" s="9"/>
      <c r="U473" s="9">
        <f t="shared" si="146"/>
        <v>0.99832643091630013</v>
      </c>
      <c r="V473" s="9">
        <f t="shared" si="146"/>
        <v>7.7048964083713853E-2</v>
      </c>
      <c r="W473" s="9">
        <f t="shared" si="146"/>
        <v>0.14407846556117099</v>
      </c>
      <c r="X473" s="9">
        <f t="shared" si="146"/>
        <v>0.40033384331347344</v>
      </c>
      <c r="Y473" s="9">
        <f t="shared" si="146"/>
        <v>0.65072032070138441</v>
      </c>
      <c r="Z473" s="9">
        <f t="shared" si="146"/>
        <v>0.71417234976834709</v>
      </c>
      <c r="AA473" s="9">
        <f t="shared" si="146"/>
        <v>0.1071012185495776</v>
      </c>
      <c r="AB473" s="9"/>
      <c r="AC473" s="9">
        <f t="shared" si="146"/>
        <v>0.29643504483931055</v>
      </c>
      <c r="AD473" s="9">
        <f t="shared" si="146"/>
        <v>1.1394382037276064E-2</v>
      </c>
      <c r="AE473" s="9">
        <f t="shared" si="146"/>
        <v>2.109693555594E-2</v>
      </c>
      <c r="AF473" s="9">
        <f t="shared" si="146"/>
        <v>0.12894829764429602</v>
      </c>
      <c r="AG473" s="9">
        <f t="shared" si="146"/>
        <v>0.39735359727795005</v>
      </c>
      <c r="AH473" s="9">
        <f t="shared" si="146"/>
        <v>3.8142743042665225E-2</v>
      </c>
      <c r="AI473" s="9">
        <f t="shared" si="146"/>
        <v>9.7275205674059992E-2</v>
      </c>
      <c r="AJ473" s="9"/>
    </row>
    <row r="474" spans="2:36" hidden="1" x14ac:dyDescent="0.3">
      <c r="B474" s="85">
        <f t="shared" si="138"/>
        <v>43921</v>
      </c>
      <c r="C474" s="3"/>
      <c r="D474" s="1"/>
      <c r="E474" s="9">
        <f t="shared" ref="E474:AI474" si="147">E194+E334</f>
        <v>0.72458272464265372</v>
      </c>
      <c r="F474" s="9">
        <f t="shared" si="147"/>
        <v>0.20602276675752951</v>
      </c>
      <c r="G474" s="9">
        <f t="shared" si="147"/>
        <v>0.38717925327435987</v>
      </c>
      <c r="H474" s="9">
        <f t="shared" si="147"/>
        <v>2.6742846147528727</v>
      </c>
      <c r="I474" s="9">
        <f t="shared" si="147"/>
        <v>5.5251665068685973</v>
      </c>
      <c r="J474" s="9">
        <f t="shared" si="147"/>
        <v>6.4073705763852296</v>
      </c>
      <c r="K474" s="9">
        <f t="shared" si="147"/>
        <v>1.0470844397285222</v>
      </c>
      <c r="L474" s="9"/>
      <c r="M474" s="9">
        <f t="shared" si="147"/>
        <v>7.4715042466771187E-2</v>
      </c>
      <c r="N474" s="9">
        <f t="shared" si="147"/>
        <v>0</v>
      </c>
      <c r="O474" s="9">
        <f t="shared" si="147"/>
        <v>0</v>
      </c>
      <c r="P474" s="9">
        <f t="shared" si="147"/>
        <v>0</v>
      </c>
      <c r="Q474" s="9">
        <f t="shared" si="147"/>
        <v>0</v>
      </c>
      <c r="R474" s="9">
        <f t="shared" si="147"/>
        <v>0</v>
      </c>
      <c r="S474" s="9">
        <f t="shared" si="147"/>
        <v>0</v>
      </c>
      <c r="T474" s="9"/>
      <c r="U474" s="9">
        <f t="shared" si="147"/>
        <v>1.080771769593972</v>
      </c>
      <c r="V474" s="9">
        <f t="shared" si="147"/>
        <v>8.5971493203727448E-2</v>
      </c>
      <c r="W474" s="9">
        <f t="shared" si="147"/>
        <v>0.16342339868462999</v>
      </c>
      <c r="X474" s="9">
        <f t="shared" si="147"/>
        <v>0.43612942616483308</v>
      </c>
      <c r="Y474" s="9">
        <f t="shared" si="147"/>
        <v>0.72550824915915368</v>
      </c>
      <c r="Z474" s="9">
        <f t="shared" si="147"/>
        <v>0.80687803302886985</v>
      </c>
      <c r="AA474" s="9">
        <f t="shared" si="147"/>
        <v>0.1206638347925236</v>
      </c>
      <c r="AB474" s="9"/>
      <c r="AC474" s="9">
        <f t="shared" si="147"/>
        <v>0.33430803451497715</v>
      </c>
      <c r="AD474" s="9">
        <f t="shared" si="147"/>
        <v>1.2462033973592315E-2</v>
      </c>
      <c r="AE474" s="9">
        <f t="shared" si="147"/>
        <v>2.3372437384943996E-2</v>
      </c>
      <c r="AF474" s="9">
        <f t="shared" si="147"/>
        <v>0.14151268094957997</v>
      </c>
      <c r="AG474" s="9">
        <f t="shared" si="147"/>
        <v>0.44656703682684307</v>
      </c>
      <c r="AH474" s="9">
        <f t="shared" si="147"/>
        <v>4.3100815350678015E-2</v>
      </c>
      <c r="AI474" s="9">
        <f t="shared" si="147"/>
        <v>0.10974027894600001</v>
      </c>
      <c r="AJ474" s="9"/>
    </row>
    <row r="475" spans="2:36" hidden="1" x14ac:dyDescent="0.3">
      <c r="B475" s="85">
        <f t="shared" si="138"/>
        <v>44286</v>
      </c>
      <c r="C475" s="3"/>
      <c r="D475" s="1"/>
      <c r="E475" s="9">
        <f t="shared" ref="E475:AI475" si="148">E195+E335</f>
        <v>0.66271903541935007</v>
      </c>
      <c r="F475" s="9">
        <f t="shared" si="148"/>
        <v>0.23080554386001662</v>
      </c>
      <c r="G475" s="9">
        <f t="shared" si="148"/>
        <v>0.445666503618522</v>
      </c>
      <c r="H475" s="9">
        <f t="shared" si="148"/>
        <v>2.2985296776157118</v>
      </c>
      <c r="I475" s="9">
        <f t="shared" si="148"/>
        <v>4.8537905567102104</v>
      </c>
      <c r="J475" s="9">
        <f t="shared" si="148"/>
        <v>6.063910691981409</v>
      </c>
      <c r="K475" s="9">
        <f t="shared" si="148"/>
        <v>0.98516108553422688</v>
      </c>
      <c r="L475" s="9"/>
      <c r="M475" s="9">
        <f t="shared" si="148"/>
        <v>6.730680339497376E-2</v>
      </c>
      <c r="N475" s="9">
        <f t="shared" si="148"/>
        <v>0</v>
      </c>
      <c r="O475" s="9">
        <f t="shared" si="148"/>
        <v>0</v>
      </c>
      <c r="P475" s="9">
        <f t="shared" si="148"/>
        <v>0</v>
      </c>
      <c r="Q475" s="9">
        <f t="shared" si="148"/>
        <v>0</v>
      </c>
      <c r="R475" s="9">
        <f t="shared" si="148"/>
        <v>0</v>
      </c>
      <c r="S475" s="9">
        <f t="shared" si="148"/>
        <v>0</v>
      </c>
      <c r="T475" s="9"/>
      <c r="U475" s="9">
        <f t="shared" si="148"/>
        <v>0.97483558023762806</v>
      </c>
      <c r="V475" s="9">
        <f t="shared" si="148"/>
        <v>9.4516363764164044E-2</v>
      </c>
      <c r="W475" s="9">
        <f t="shared" si="148"/>
        <v>0.18425281967225099</v>
      </c>
      <c r="X475" s="9">
        <f t="shared" si="148"/>
        <v>0.37660536787870191</v>
      </c>
      <c r="Y475" s="9">
        <f t="shared" si="148"/>
        <v>0.6399632974643531</v>
      </c>
      <c r="Z475" s="9">
        <f t="shared" si="148"/>
        <v>0.75955234394276905</v>
      </c>
      <c r="AA475" s="9">
        <f t="shared" si="148"/>
        <v>0.11263620471401757</v>
      </c>
      <c r="AB475" s="9"/>
      <c r="AC475" s="9">
        <f t="shared" si="148"/>
        <v>0.30042519464822737</v>
      </c>
      <c r="AD475" s="9">
        <f t="shared" si="148"/>
        <v>1.3653788562252422E-2</v>
      </c>
      <c r="AE475" s="9">
        <f t="shared" si="148"/>
        <v>2.6503167970123202E-2</v>
      </c>
      <c r="AF475" s="9">
        <f t="shared" si="148"/>
        <v>0.12158618420188798</v>
      </c>
      <c r="AG475" s="9">
        <f t="shared" si="148"/>
        <v>0.39192811770379643</v>
      </c>
      <c r="AH475" s="9">
        <f t="shared" si="148"/>
        <v>4.1659999923102015E-2</v>
      </c>
      <c r="AI475" s="9">
        <f t="shared" si="148"/>
        <v>0.10221792710805</v>
      </c>
      <c r="AJ475" s="9"/>
    </row>
    <row r="476" spans="2:36" x14ac:dyDescent="0.3">
      <c r="B476" s="85">
        <f t="shared" si="138"/>
        <v>44651</v>
      </c>
      <c r="C476" s="3"/>
      <c r="D476" s="1"/>
      <c r="E476" s="9">
        <f t="shared" ref="E476:AI476" si="149">E196+E336</f>
        <v>0.18798749886256072</v>
      </c>
      <c r="F476" s="9">
        <f t="shared" si="149"/>
        <v>0.25812615416111329</v>
      </c>
      <c r="G476" s="9">
        <f t="shared" si="149"/>
        <v>0.5271301121815184</v>
      </c>
      <c r="H476" s="9">
        <f t="shared" si="149"/>
        <v>0.49891877928264844</v>
      </c>
      <c r="I476" s="9">
        <f t="shared" si="149"/>
        <v>1.1143361757799235</v>
      </c>
      <c r="J476" s="9">
        <f t="shared" si="149"/>
        <v>2.8199020288712919</v>
      </c>
      <c r="K476" s="9">
        <f t="shared" si="149"/>
        <v>0.43425864760164756</v>
      </c>
      <c r="L476" s="9"/>
      <c r="M476" s="9">
        <f t="shared" si="149"/>
        <v>1.9337283905146271E-2</v>
      </c>
      <c r="N476" s="9">
        <f t="shared" si="149"/>
        <v>0</v>
      </c>
      <c r="O476" s="9">
        <f t="shared" si="149"/>
        <v>0</v>
      </c>
      <c r="P476" s="9">
        <f t="shared" si="149"/>
        <v>0</v>
      </c>
      <c r="Q476" s="9">
        <f t="shared" si="149"/>
        <v>0</v>
      </c>
      <c r="R476" s="9">
        <f t="shared" si="149"/>
        <v>0</v>
      </c>
      <c r="S476" s="9">
        <f t="shared" si="149"/>
        <v>0</v>
      </c>
      <c r="T476" s="9"/>
      <c r="U476" s="9">
        <f t="shared" si="149"/>
        <v>0.29866014577970712</v>
      </c>
      <c r="V476" s="9">
        <f t="shared" si="149"/>
        <v>0.10420834477567076</v>
      </c>
      <c r="W476" s="9">
        <f t="shared" si="149"/>
        <v>0.21359165409143166</v>
      </c>
      <c r="X476" s="9">
        <f t="shared" si="149"/>
        <v>8.3224652057604126E-2</v>
      </c>
      <c r="Y476" s="9">
        <f t="shared" si="149"/>
        <v>0.14962390498942729</v>
      </c>
      <c r="Z476" s="9">
        <f t="shared" si="149"/>
        <v>0.35319349600428374</v>
      </c>
      <c r="AA476" s="9">
        <f t="shared" si="149"/>
        <v>4.8593764171244419E-2</v>
      </c>
      <c r="AB476" s="9"/>
      <c r="AC476" s="9">
        <f t="shared" si="149"/>
        <v>9.5435077279965586E-2</v>
      </c>
      <c r="AD476" s="9">
        <f t="shared" si="149"/>
        <v>1.4801550738775617E-2</v>
      </c>
      <c r="AE476" s="9">
        <f t="shared" si="149"/>
        <v>3.0803771494142707E-2</v>
      </c>
      <c r="AF476" s="9">
        <f t="shared" si="149"/>
        <v>2.709762769505844E-2</v>
      </c>
      <c r="AG476" s="9">
        <f t="shared" si="149"/>
        <v>9.2274995178041733E-2</v>
      </c>
      <c r="AH476" s="9">
        <f t="shared" si="149"/>
        <v>2.7886226311315238E-2</v>
      </c>
      <c r="AI476" s="9">
        <f t="shared" si="149"/>
        <v>4.6162912396797304E-2</v>
      </c>
      <c r="AJ476" s="9"/>
    </row>
    <row r="477" spans="2:36" x14ac:dyDescent="0.3">
      <c r="B477" s="85">
        <f t="shared" si="138"/>
        <v>45016</v>
      </c>
      <c r="C477" s="3"/>
      <c r="D477" s="1"/>
      <c r="E477" s="9">
        <f t="shared" ref="E477:AI477" si="150">E197+E337</f>
        <v>0.18210109016846451</v>
      </c>
      <c r="F477" s="9">
        <f t="shared" si="150"/>
        <v>0.24655575211328712</v>
      </c>
      <c r="G477" s="9">
        <f t="shared" si="150"/>
        <v>0.49727757776229248</v>
      </c>
      <c r="H477" s="9">
        <f t="shared" si="150"/>
        <v>0.48632499700562559</v>
      </c>
      <c r="I477" s="9">
        <f t="shared" si="150"/>
        <v>1.0812662549566903</v>
      </c>
      <c r="J477" s="9">
        <f t="shared" si="150"/>
        <v>2.8356916559910967</v>
      </c>
      <c r="K477" s="9">
        <f t="shared" si="150"/>
        <v>0.44559333254497918</v>
      </c>
      <c r="L477" s="9"/>
      <c r="M477" s="9">
        <f t="shared" si="150"/>
        <v>1.0575388389814562E-2</v>
      </c>
      <c r="N477" s="9">
        <f t="shared" si="150"/>
        <v>0</v>
      </c>
      <c r="O477" s="9">
        <f t="shared" si="150"/>
        <v>0</v>
      </c>
      <c r="P477" s="9">
        <f t="shared" si="150"/>
        <v>0</v>
      </c>
      <c r="Q477" s="9">
        <f t="shared" si="150"/>
        <v>0</v>
      </c>
      <c r="R477" s="9">
        <f t="shared" si="150"/>
        <v>0</v>
      </c>
      <c r="S477" s="9">
        <f t="shared" si="150"/>
        <v>0</v>
      </c>
      <c r="T477" s="9"/>
      <c r="U477" s="9">
        <f t="shared" si="150"/>
        <v>0.28194366112555141</v>
      </c>
      <c r="V477" s="9">
        <f t="shared" si="150"/>
        <v>9.917482970369855E-2</v>
      </c>
      <c r="W477" s="9">
        <f t="shared" si="150"/>
        <v>0.20107878152880793</v>
      </c>
      <c r="X477" s="9">
        <f t="shared" si="150"/>
        <v>7.9452255213347769E-2</v>
      </c>
      <c r="Y477" s="9">
        <f t="shared" si="150"/>
        <v>0.14197343996755907</v>
      </c>
      <c r="Z477" s="9">
        <f t="shared" si="150"/>
        <v>0.35622038159851366</v>
      </c>
      <c r="AA477" s="9">
        <f t="shared" si="150"/>
        <v>5.0065209383410178E-2</v>
      </c>
      <c r="AB477" s="9"/>
      <c r="AC477" s="9">
        <f t="shared" si="150"/>
        <v>9.7346053941549882E-2</v>
      </c>
      <c r="AD477" s="9">
        <f t="shared" si="150"/>
        <v>1.4996622741577962E-2</v>
      </c>
      <c r="AE477" s="9">
        <f t="shared" si="150"/>
        <v>3.1398813241651981E-2</v>
      </c>
      <c r="AF477" s="9">
        <f t="shared" si="150"/>
        <v>2.7154731124839293E-2</v>
      </c>
      <c r="AG477" s="9">
        <f t="shared" si="150"/>
        <v>9.2392263185379742E-2</v>
      </c>
      <c r="AH477" s="9">
        <f t="shared" si="150"/>
        <v>2.7979914446785666E-2</v>
      </c>
      <c r="AI477" s="9">
        <f t="shared" si="150"/>
        <v>4.6045952959636385E-2</v>
      </c>
      <c r="AJ477" s="9"/>
    </row>
    <row r="478" spans="2:36" x14ac:dyDescent="0.3">
      <c r="B478" s="85">
        <f t="shared" si="138"/>
        <v>45382</v>
      </c>
      <c r="C478" s="3"/>
      <c r="D478" s="1"/>
      <c r="E478" s="9">
        <f t="shared" ref="E478:AI478" si="151">E198+E338</f>
        <v>0.20124003141674079</v>
      </c>
      <c r="F478" s="9">
        <f t="shared" si="151"/>
        <v>0.26523690785276849</v>
      </c>
      <c r="G478" s="9">
        <f t="shared" si="151"/>
        <v>0.53730104960482516</v>
      </c>
      <c r="H478" s="9">
        <f t="shared" si="151"/>
        <v>0.52536667809612125</v>
      </c>
      <c r="I478" s="9">
        <f t="shared" si="151"/>
        <v>1.1692237449912475</v>
      </c>
      <c r="J478" s="9">
        <f t="shared" si="151"/>
        <v>3.022604829139349</v>
      </c>
      <c r="K478" s="9">
        <f t="shared" si="151"/>
        <v>0.47278557136618593</v>
      </c>
      <c r="L478" s="9"/>
      <c r="M478" s="9">
        <f t="shared" si="151"/>
        <v>1.1019687600313828E-2</v>
      </c>
      <c r="N478" s="9">
        <f t="shared" si="151"/>
        <v>0</v>
      </c>
      <c r="O478" s="9">
        <f t="shared" si="151"/>
        <v>0</v>
      </c>
      <c r="P478" s="9">
        <f t="shared" si="151"/>
        <v>0</v>
      </c>
      <c r="Q478" s="9">
        <f t="shared" si="151"/>
        <v>0</v>
      </c>
      <c r="R478" s="9">
        <f t="shared" si="151"/>
        <v>0</v>
      </c>
      <c r="S478" s="9">
        <f t="shared" si="151"/>
        <v>0</v>
      </c>
      <c r="T478" s="9"/>
      <c r="U478" s="9">
        <f t="shared" si="151"/>
        <v>0.3045606664455397</v>
      </c>
      <c r="V478" s="9">
        <f t="shared" si="151"/>
        <v>0.10590687510613325</v>
      </c>
      <c r="W478" s="9">
        <f t="shared" si="151"/>
        <v>0.21475017939583985</v>
      </c>
      <c r="X478" s="9">
        <f t="shared" si="151"/>
        <v>8.5726554628671667E-2</v>
      </c>
      <c r="Y478" s="9">
        <f t="shared" si="151"/>
        <v>0.15340884044975509</v>
      </c>
      <c r="Z478" s="9">
        <f t="shared" si="151"/>
        <v>0.37967046423401296</v>
      </c>
      <c r="AA478" s="9">
        <f t="shared" si="151"/>
        <v>5.3032653568823959E-2</v>
      </c>
      <c r="AB478" s="9"/>
      <c r="AC478" s="9">
        <f t="shared" si="151"/>
        <v>9.4729103751647573E-2</v>
      </c>
      <c r="AD478" s="9">
        <f t="shared" si="151"/>
        <v>1.4713466626102796E-2</v>
      </c>
      <c r="AE478" s="9">
        <f t="shared" si="151"/>
        <v>3.0552756851021108E-2</v>
      </c>
      <c r="AF478" s="9">
        <f t="shared" si="151"/>
        <v>2.7809296205669978E-2</v>
      </c>
      <c r="AG478" s="9">
        <f t="shared" si="151"/>
        <v>9.4498647201425853E-2</v>
      </c>
      <c r="AH478" s="9">
        <f t="shared" si="151"/>
        <v>2.8348780557126065E-2</v>
      </c>
      <c r="AI478" s="9">
        <f t="shared" si="151"/>
        <v>4.7021186061899513E-2</v>
      </c>
      <c r="AJ478" s="9"/>
    </row>
    <row r="479" spans="2:36" x14ac:dyDescent="0.3">
      <c r="B479" s="85">
        <f t="shared" si="138"/>
        <v>45747</v>
      </c>
      <c r="C479" s="3"/>
      <c r="D479" s="1"/>
      <c r="E479" s="9">
        <f t="shared" ref="E479:AI479" si="152">E199+E339</f>
        <v>0.207277232359243</v>
      </c>
      <c r="F479" s="9">
        <f t="shared" si="152"/>
        <v>0.27594962979005738</v>
      </c>
      <c r="G479" s="9">
        <f t="shared" si="152"/>
        <v>0.55668915493711979</v>
      </c>
      <c r="H479" s="9">
        <f t="shared" si="152"/>
        <v>0.55250065127291859</v>
      </c>
      <c r="I479" s="9">
        <f t="shared" si="152"/>
        <v>1.2307176046813812</v>
      </c>
      <c r="J479" s="9">
        <f t="shared" si="152"/>
        <v>3.1664885508555431</v>
      </c>
      <c r="K479" s="9">
        <f t="shared" si="152"/>
        <v>0.49527315068384825</v>
      </c>
      <c r="L479" s="9"/>
      <c r="M479" s="9">
        <f t="shared" si="152"/>
        <v>1.2341372497029695E-2</v>
      </c>
      <c r="N479" s="9">
        <f t="shared" si="152"/>
        <v>0</v>
      </c>
      <c r="O479" s="9">
        <f t="shared" si="152"/>
        <v>0</v>
      </c>
      <c r="P479" s="9">
        <f t="shared" si="152"/>
        <v>0</v>
      </c>
      <c r="Q479" s="9">
        <f t="shared" si="152"/>
        <v>0</v>
      </c>
      <c r="R479" s="9">
        <f t="shared" si="152"/>
        <v>0</v>
      </c>
      <c r="S479" s="9">
        <f t="shared" si="152"/>
        <v>0</v>
      </c>
      <c r="T479" s="9"/>
      <c r="U479" s="9">
        <f t="shared" si="152"/>
        <v>0.31562442411119784</v>
      </c>
      <c r="V479" s="9">
        <f t="shared" si="152"/>
        <v>0.1122156312732408</v>
      </c>
      <c r="W479" s="9">
        <f t="shared" si="152"/>
        <v>0.22817795816027961</v>
      </c>
      <c r="X479" s="9">
        <f t="shared" si="152"/>
        <v>8.981603325279866E-2</v>
      </c>
      <c r="Y479" s="9">
        <f t="shared" si="152"/>
        <v>0.1607288678021398</v>
      </c>
      <c r="Z479" s="9">
        <f t="shared" si="152"/>
        <v>0.39782816151983413</v>
      </c>
      <c r="AA479" s="9">
        <f t="shared" si="152"/>
        <v>5.564856173128388E-2</v>
      </c>
      <c r="AB479" s="9"/>
      <c r="AC479" s="9">
        <f t="shared" si="152"/>
        <v>9.9373945005156797E-2</v>
      </c>
      <c r="AD479" s="9">
        <f t="shared" si="152"/>
        <v>1.5448181894443726E-2</v>
      </c>
      <c r="AE479" s="9">
        <f t="shared" si="152"/>
        <v>3.2079558422049903E-2</v>
      </c>
      <c r="AF479" s="9">
        <f t="shared" si="152"/>
        <v>2.9183119632702748E-2</v>
      </c>
      <c r="AG479" s="9">
        <f t="shared" si="152"/>
        <v>9.9168506053608357E-2</v>
      </c>
      <c r="AH479" s="9">
        <f t="shared" si="152"/>
        <v>2.9742839827513322E-2</v>
      </c>
      <c r="AI479" s="9">
        <f t="shared" si="152"/>
        <v>4.9334707729864008E-2</v>
      </c>
      <c r="AJ479" s="9"/>
    </row>
    <row r="480" spans="2:36" x14ac:dyDescent="0.3">
      <c r="B480" s="85">
        <f t="shared" si="138"/>
        <v>46112</v>
      </c>
      <c r="C480" s="3"/>
      <c r="D480" s="1"/>
      <c r="E480" s="9">
        <f t="shared" ref="E480:AI480" si="153">E200+E340</f>
        <v>0.21349554933002032</v>
      </c>
      <c r="F480" s="9">
        <f t="shared" si="153"/>
        <v>0.29619982688526536</v>
      </c>
      <c r="G480" s="9">
        <f t="shared" si="153"/>
        <v>0.60002387739553598</v>
      </c>
      <c r="H480" s="9">
        <f t="shared" si="153"/>
        <v>0.57158840056245253</v>
      </c>
      <c r="I480" s="9">
        <f t="shared" si="153"/>
        <v>1.2721204493817599</v>
      </c>
      <c r="J480" s="9">
        <f t="shared" si="153"/>
        <v>3.3162849515284849</v>
      </c>
      <c r="K480" s="9">
        <f t="shared" si="153"/>
        <v>0.51868447774634074</v>
      </c>
      <c r="L480" s="9"/>
      <c r="M480" s="9">
        <f t="shared" si="153"/>
        <v>1.2846387818076633E-2</v>
      </c>
      <c r="N480" s="9">
        <f t="shared" si="153"/>
        <v>0</v>
      </c>
      <c r="O480" s="9">
        <f t="shared" si="153"/>
        <v>0</v>
      </c>
      <c r="P480" s="9">
        <f t="shared" si="153"/>
        <v>0</v>
      </c>
      <c r="Q480" s="9">
        <f t="shared" si="153"/>
        <v>0</v>
      </c>
      <c r="R480" s="9">
        <f t="shared" si="153"/>
        <v>0</v>
      </c>
      <c r="S480" s="9">
        <f t="shared" si="153"/>
        <v>0</v>
      </c>
      <c r="T480" s="9"/>
      <c r="U480" s="9">
        <f t="shared" si="153"/>
        <v>0.34011411687586635</v>
      </c>
      <c r="V480" s="9">
        <f t="shared" si="153"/>
        <v>0.11634219346256014</v>
      </c>
      <c r="W480" s="9">
        <f t="shared" si="153"/>
        <v>0.2359327169384634</v>
      </c>
      <c r="X480" s="9">
        <f t="shared" si="153"/>
        <v>9.4354706700923788E-2</v>
      </c>
      <c r="Y480" s="9">
        <f t="shared" si="153"/>
        <v>0.16874235749499403</v>
      </c>
      <c r="Z480" s="9">
        <f t="shared" si="153"/>
        <v>0.41660013217957248</v>
      </c>
      <c r="AA480" s="9">
        <f t="shared" si="153"/>
        <v>5.8188156092994658E-2</v>
      </c>
      <c r="AB480" s="9"/>
      <c r="AC480" s="9">
        <f t="shared" si="153"/>
        <v>0.10421222054050003</v>
      </c>
      <c r="AD480" s="9">
        <f t="shared" si="153"/>
        <v>1.6213737958921618E-2</v>
      </c>
      <c r="AE480" s="9">
        <f t="shared" si="153"/>
        <v>3.3670470606174535E-2</v>
      </c>
      <c r="AF480" s="9">
        <f t="shared" si="153"/>
        <v>3.0614344098772374E-2</v>
      </c>
      <c r="AG480" s="9">
        <f t="shared" si="153"/>
        <v>0.10403350765444047</v>
      </c>
      <c r="AH480" s="9">
        <f t="shared" si="153"/>
        <v>3.1212250142494888E-2</v>
      </c>
      <c r="AI480" s="9">
        <f t="shared" si="153"/>
        <v>5.1773228218120596E-2</v>
      </c>
      <c r="AJ480" s="9"/>
    </row>
    <row r="481" spans="2:36" x14ac:dyDescent="0.3">
      <c r="B481" s="85">
        <f t="shared" si="138"/>
        <v>46477</v>
      </c>
      <c r="C481" s="3"/>
      <c r="D481" s="1"/>
      <c r="E481" s="9">
        <f t="shared" ref="E481:AI481" si="154">E201+E341</f>
        <v>0.22187179789597442</v>
      </c>
      <c r="F481" s="9">
        <f t="shared" si="154"/>
        <v>0.3050858216918233</v>
      </c>
      <c r="G481" s="9">
        <f t="shared" si="154"/>
        <v>0.61802459371740204</v>
      </c>
      <c r="H481" s="9">
        <f t="shared" si="154"/>
        <v>0.60338975110271242</v>
      </c>
      <c r="I481" s="9">
        <f t="shared" si="154"/>
        <v>1.3429257705333741</v>
      </c>
      <c r="J481" s="9">
        <f t="shared" si="154"/>
        <v>3.4722192965460321</v>
      </c>
      <c r="K481" s="9">
        <f t="shared" si="154"/>
        <v>0.5430547385969674</v>
      </c>
      <c r="L481" s="9"/>
      <c r="M481" s="9">
        <f t="shared" si="154"/>
        <v>1.4422048732809731E-2</v>
      </c>
      <c r="N481" s="9">
        <f t="shared" si="154"/>
        <v>0</v>
      </c>
      <c r="O481" s="9">
        <f t="shared" si="154"/>
        <v>0</v>
      </c>
      <c r="P481" s="9">
        <f t="shared" si="154"/>
        <v>0</v>
      </c>
      <c r="Q481" s="9">
        <f t="shared" si="154"/>
        <v>0</v>
      </c>
      <c r="R481" s="9">
        <f t="shared" si="154"/>
        <v>0</v>
      </c>
      <c r="S481" s="9">
        <f t="shared" si="154"/>
        <v>0</v>
      </c>
      <c r="T481" s="9"/>
      <c r="U481" s="9">
        <f t="shared" si="154"/>
        <v>0.3503175403821423</v>
      </c>
      <c r="V481" s="9">
        <f t="shared" si="154"/>
        <v>0.12315472057011845</v>
      </c>
      <c r="W481" s="9">
        <f t="shared" si="154"/>
        <v>0.25042137497818007</v>
      </c>
      <c r="X481" s="9">
        <f t="shared" si="154"/>
        <v>0.10011615613240288</v>
      </c>
      <c r="Y481" s="9">
        <f t="shared" si="154"/>
        <v>0.179167077410742</v>
      </c>
      <c r="Z481" s="9">
        <f t="shared" si="154"/>
        <v>0.43627786533031143</v>
      </c>
      <c r="AA481" s="9">
        <f t="shared" si="154"/>
        <v>6.1021147480203326E-2</v>
      </c>
      <c r="AB481" s="9"/>
      <c r="AC481" s="9">
        <f t="shared" si="154"/>
        <v>0.10925135605745927</v>
      </c>
      <c r="AD481" s="9">
        <f t="shared" si="154"/>
        <v>1.7011324023563187E-2</v>
      </c>
      <c r="AE481" s="9">
        <f t="shared" si="154"/>
        <v>3.5327965918766788E-2</v>
      </c>
      <c r="AF481" s="9">
        <f t="shared" si="154"/>
        <v>3.2109843445734941E-2</v>
      </c>
      <c r="AG481" s="9">
        <f t="shared" si="154"/>
        <v>0.10911324932974723</v>
      </c>
      <c r="AH481" s="9">
        <f t="shared" si="154"/>
        <v>3.27517107551243E-2</v>
      </c>
      <c r="AI481" s="9">
        <f t="shared" si="154"/>
        <v>5.4324725764864926E-2</v>
      </c>
      <c r="AJ481" s="9"/>
    </row>
    <row r="482" spans="2:36" x14ac:dyDescent="0.3">
      <c r="B482" s="85">
        <f t="shared" si="138"/>
        <v>46843</v>
      </c>
      <c r="C482" s="3"/>
      <c r="D482" s="1"/>
      <c r="E482" s="9">
        <f t="shared" ref="E482:AI482" si="155">E202+E342</f>
        <v>0.24392030738300452</v>
      </c>
      <c r="F482" s="9">
        <f t="shared" si="155"/>
        <v>0.31724953092872893</v>
      </c>
      <c r="G482" s="9">
        <f t="shared" si="155"/>
        <v>0.64013753678342034</v>
      </c>
      <c r="H482" s="9">
        <f t="shared" si="155"/>
        <v>0.63658475311488127</v>
      </c>
      <c r="I482" s="9">
        <f t="shared" si="155"/>
        <v>1.4168345025496425</v>
      </c>
      <c r="J482" s="9">
        <f t="shared" si="155"/>
        <v>3.6345250458082567</v>
      </c>
      <c r="K482" s="9">
        <f t="shared" si="155"/>
        <v>0.56842039906866026</v>
      </c>
      <c r="L482" s="9"/>
      <c r="M482" s="9">
        <f t="shared" si="155"/>
        <v>1.5937705661754821E-2</v>
      </c>
      <c r="N482" s="9">
        <f t="shared" si="155"/>
        <v>0</v>
      </c>
      <c r="O482" s="9">
        <f t="shared" si="155"/>
        <v>0</v>
      </c>
      <c r="P482" s="9">
        <f t="shared" si="155"/>
        <v>0</v>
      </c>
      <c r="Q482" s="9">
        <f t="shared" si="155"/>
        <v>0</v>
      </c>
      <c r="R482" s="9">
        <f t="shared" si="155"/>
        <v>0</v>
      </c>
      <c r="S482" s="9">
        <f t="shared" si="155"/>
        <v>0</v>
      </c>
      <c r="T482" s="9"/>
      <c r="U482" s="9">
        <f t="shared" si="155"/>
        <v>0.36293268341543738</v>
      </c>
      <c r="V482" s="9">
        <f t="shared" si="155"/>
        <v>0.12765574511733746</v>
      </c>
      <c r="W482" s="9">
        <f t="shared" si="155"/>
        <v>0.25889881994093333</v>
      </c>
      <c r="X482" s="9">
        <f t="shared" si="155"/>
        <v>0.10477805289908966</v>
      </c>
      <c r="Y482" s="9">
        <f t="shared" si="155"/>
        <v>0.18751186180180945</v>
      </c>
      <c r="Z482" s="9">
        <f t="shared" si="155"/>
        <v>0.45913195318164535</v>
      </c>
      <c r="AA482" s="9">
        <f t="shared" si="155"/>
        <v>6.421384589772193E-2</v>
      </c>
      <c r="AB482" s="9"/>
      <c r="AC482" s="9">
        <f t="shared" si="155"/>
        <v>0.1145319393607339</v>
      </c>
      <c r="AD482" s="9">
        <f t="shared" si="155"/>
        <v>1.7842172887920216E-2</v>
      </c>
      <c r="AE482" s="9">
        <f t="shared" si="155"/>
        <v>3.7054607526569007E-2</v>
      </c>
      <c r="AF482" s="9">
        <f t="shared" si="155"/>
        <v>3.3694318702349256E-2</v>
      </c>
      <c r="AG482" s="9">
        <f t="shared" si="155"/>
        <v>0.11449528371941767</v>
      </c>
      <c r="AH482" s="9">
        <f t="shared" si="155"/>
        <v>3.4364804291328328E-2</v>
      </c>
      <c r="AI482" s="9">
        <f t="shared" si="155"/>
        <v>5.7001560819742877E-2</v>
      </c>
      <c r="AJ482" s="9"/>
    </row>
    <row r="483" spans="2:36" x14ac:dyDescent="0.3">
      <c r="B483" s="85">
        <f t="shared" si="138"/>
        <v>47208</v>
      </c>
      <c r="C483" s="3"/>
      <c r="D483" s="1"/>
      <c r="E483" s="9">
        <f t="shared" ref="E483:AI483" si="156">E203+E343</f>
        <v>0.25123791660449474</v>
      </c>
      <c r="F483" s="9">
        <f t="shared" si="156"/>
        <v>0.33984882564449803</v>
      </c>
      <c r="G483" s="9">
        <f t="shared" si="156"/>
        <v>0.68844540604853133</v>
      </c>
      <c r="H483" s="9">
        <f t="shared" si="156"/>
        <v>0.66848267682878793</v>
      </c>
      <c r="I483" s="9">
        <f t="shared" si="156"/>
        <v>1.4890722696928165</v>
      </c>
      <c r="J483" s="9">
        <f t="shared" si="156"/>
        <v>3.8034441426593224</v>
      </c>
      <c r="K483" s="9">
        <f t="shared" si="156"/>
        <v>0.5948192499039171</v>
      </c>
      <c r="L483" s="9"/>
      <c r="M483" s="9">
        <f t="shared" si="156"/>
        <v>1.6563108179992268E-2</v>
      </c>
      <c r="N483" s="9">
        <f t="shared" si="156"/>
        <v>0</v>
      </c>
      <c r="O483" s="9">
        <f t="shared" si="156"/>
        <v>0</v>
      </c>
      <c r="P483" s="9">
        <f t="shared" si="156"/>
        <v>0</v>
      </c>
      <c r="Q483" s="9">
        <f t="shared" si="156"/>
        <v>0</v>
      </c>
      <c r="R483" s="9">
        <f t="shared" si="156"/>
        <v>0</v>
      </c>
      <c r="S483" s="9">
        <f t="shared" si="156"/>
        <v>0</v>
      </c>
      <c r="T483" s="9"/>
      <c r="U483" s="9">
        <f t="shared" si="156"/>
        <v>0.3902344725209857</v>
      </c>
      <c r="V483" s="9">
        <f t="shared" si="156"/>
        <v>0.13584057890595222</v>
      </c>
      <c r="W483" s="9">
        <f t="shared" si="156"/>
        <v>0.2755215190963064</v>
      </c>
      <c r="X483" s="9">
        <f t="shared" si="156"/>
        <v>0.10962955893125846</v>
      </c>
      <c r="Y483" s="9">
        <f t="shared" si="156"/>
        <v>0.1961960828866712</v>
      </c>
      <c r="Z483" s="9">
        <f t="shared" si="156"/>
        <v>0.4829646362252622</v>
      </c>
      <c r="AA483" s="9">
        <f t="shared" si="156"/>
        <v>6.7543187187559486E-2</v>
      </c>
      <c r="AB483" s="9"/>
      <c r="AC483" s="9">
        <f t="shared" si="156"/>
        <v>0.12028704785789825</v>
      </c>
      <c r="AD483" s="9">
        <f t="shared" si="156"/>
        <v>1.871397508644106E-2</v>
      </c>
      <c r="AE483" s="9">
        <f t="shared" si="156"/>
        <v>3.8860297178014327E-2</v>
      </c>
      <c r="AF483" s="9">
        <f t="shared" si="156"/>
        <v>3.5362665652672556E-2</v>
      </c>
      <c r="AG483" s="9">
        <f t="shared" si="156"/>
        <v>0.12017025474117633</v>
      </c>
      <c r="AH483" s="9">
        <f t="shared" si="156"/>
        <v>3.6054388177505475E-2</v>
      </c>
      <c r="AI483" s="9">
        <f t="shared" si="156"/>
        <v>5.9801854775202917E-2</v>
      </c>
      <c r="AJ483" s="9"/>
    </row>
    <row r="484" spans="2:36" x14ac:dyDescent="0.3">
      <c r="B484" s="85">
        <f t="shared" si="138"/>
        <v>47573</v>
      </c>
      <c r="C484" s="3"/>
      <c r="D484" s="1"/>
      <c r="E484" s="9">
        <f t="shared" ref="E484:AI484" si="157">E204+E344</f>
        <v>0.25877505410262963</v>
      </c>
      <c r="F484" s="9">
        <f t="shared" si="157"/>
        <v>0.35004429041383306</v>
      </c>
      <c r="G484" s="9">
        <f t="shared" si="157"/>
        <v>0.70909876822998752</v>
      </c>
      <c r="H484" s="9">
        <f t="shared" si="157"/>
        <v>0.69136525660594139</v>
      </c>
      <c r="I484" s="9">
        <f t="shared" si="157"/>
        <v>1.5387881990522092</v>
      </c>
      <c r="J484" s="9">
        <f t="shared" si="157"/>
        <v>4.0109444917285781</v>
      </c>
      <c r="K484" s="9">
        <f t="shared" si="157"/>
        <v>0.6284768409983037</v>
      </c>
      <c r="L484" s="9"/>
      <c r="M484" s="9">
        <f t="shared" si="157"/>
        <v>1.8208951316290745E-2</v>
      </c>
      <c r="N484" s="9">
        <f t="shared" si="157"/>
        <v>0</v>
      </c>
      <c r="O484" s="9">
        <f t="shared" si="157"/>
        <v>0</v>
      </c>
      <c r="P484" s="9">
        <f t="shared" si="157"/>
        <v>0</v>
      </c>
      <c r="Q484" s="9">
        <f t="shared" si="157"/>
        <v>0</v>
      </c>
      <c r="R484" s="9">
        <f t="shared" si="157"/>
        <v>0</v>
      </c>
      <c r="S484" s="9">
        <f t="shared" si="157"/>
        <v>0</v>
      </c>
      <c r="T484" s="9"/>
      <c r="U484" s="9">
        <f t="shared" si="157"/>
        <v>0.40194150669661527</v>
      </c>
      <c r="V484" s="9">
        <f t="shared" si="157"/>
        <v>0.14354612090071875</v>
      </c>
      <c r="W484" s="9">
        <f t="shared" si="157"/>
        <v>0.29188501100350051</v>
      </c>
      <c r="X484" s="9">
        <f t="shared" si="157"/>
        <v>0.11467785507774825</v>
      </c>
      <c r="Y484" s="9">
        <f t="shared" si="157"/>
        <v>0.20523259656100312</v>
      </c>
      <c r="Z484" s="9">
        <f t="shared" si="157"/>
        <v>0.50514882065091671</v>
      </c>
      <c r="AA484" s="9">
        <f t="shared" si="157"/>
        <v>7.0548830236346408E-2</v>
      </c>
      <c r="AB484" s="9"/>
      <c r="AC484" s="9">
        <f t="shared" si="157"/>
        <v>0.12628438411946782</v>
      </c>
      <c r="AD484" s="9">
        <f t="shared" si="157"/>
        <v>1.9639729167836725E-2</v>
      </c>
      <c r="AE484" s="9">
        <f t="shared" si="157"/>
        <v>4.0790365028544162E-2</v>
      </c>
      <c r="AF484" s="9">
        <f t="shared" si="157"/>
        <v>3.7087654339883064E-2</v>
      </c>
      <c r="AG484" s="9">
        <f t="shared" si="157"/>
        <v>0.12602562813580223</v>
      </c>
      <c r="AH484" s="9">
        <f t="shared" si="157"/>
        <v>3.7824344884333574E-2</v>
      </c>
      <c r="AI484" s="9">
        <f t="shared" si="157"/>
        <v>6.2738856096826237E-2</v>
      </c>
      <c r="AJ484" s="9"/>
    </row>
    <row r="485" spans="2:36" x14ac:dyDescent="0.3">
      <c r="B485" s="85">
        <f t="shared" si="138"/>
        <v>47938</v>
      </c>
      <c r="C485" s="3"/>
      <c r="D485" s="1"/>
      <c r="E485" s="9">
        <f t="shared" ref="E485:AI485" si="158">E205+E345</f>
        <v>0.26875711363143784</v>
      </c>
      <c r="F485" s="9">
        <f t="shared" si="158"/>
        <v>0.36383596718916905</v>
      </c>
      <c r="G485" s="9">
        <f t="shared" si="158"/>
        <v>0.73427517640801698</v>
      </c>
      <c r="H485" s="9">
        <f t="shared" si="158"/>
        <v>0.72859908109127469</v>
      </c>
      <c r="I485" s="9">
        <f t="shared" si="158"/>
        <v>1.6216903745799871</v>
      </c>
      <c r="J485" s="9">
        <f t="shared" si="158"/>
        <v>4.2256646145963455</v>
      </c>
      <c r="K485" s="9">
        <f t="shared" si="158"/>
        <v>0.66079001665296278</v>
      </c>
      <c r="L485" s="9"/>
      <c r="M485" s="9">
        <f t="shared" si="158"/>
        <v>1.8911460029280902E-2</v>
      </c>
      <c r="N485" s="9">
        <f t="shared" si="158"/>
        <v>0</v>
      </c>
      <c r="O485" s="9">
        <f t="shared" si="158"/>
        <v>0</v>
      </c>
      <c r="P485" s="9">
        <f t="shared" si="158"/>
        <v>0</v>
      </c>
      <c r="Q485" s="9">
        <f t="shared" si="158"/>
        <v>0</v>
      </c>
      <c r="R485" s="9">
        <f t="shared" si="158"/>
        <v>0</v>
      </c>
      <c r="S485" s="9">
        <f t="shared" si="158"/>
        <v>0</v>
      </c>
      <c r="T485" s="9"/>
      <c r="U485" s="9">
        <f t="shared" si="158"/>
        <v>0.41630061625038217</v>
      </c>
      <c r="V485" s="9">
        <f t="shared" si="158"/>
        <v>0.14873366092781659</v>
      </c>
      <c r="W485" s="9">
        <f t="shared" si="158"/>
        <v>0.30169582840094655</v>
      </c>
      <c r="X485" s="9">
        <f t="shared" si="158"/>
        <v>0.11993038238998929</v>
      </c>
      <c r="Y485" s="9">
        <f t="shared" si="158"/>
        <v>0.21463472458119681</v>
      </c>
      <c r="Z485" s="9">
        <f t="shared" si="158"/>
        <v>0.52838413372197179</v>
      </c>
      <c r="AA485" s="9">
        <f t="shared" si="158"/>
        <v>7.3889113438784626E-2</v>
      </c>
      <c r="AB485" s="9"/>
      <c r="AC485" s="9">
        <f t="shared" si="158"/>
        <v>0.13253330221365942</v>
      </c>
      <c r="AD485" s="9">
        <f t="shared" si="158"/>
        <v>2.0585953158778755E-2</v>
      </c>
      <c r="AE485" s="9">
        <f t="shared" si="158"/>
        <v>4.2750395136870706E-2</v>
      </c>
      <c r="AF485" s="9">
        <f t="shared" si="158"/>
        <v>3.8927128004615015E-2</v>
      </c>
      <c r="AG485" s="9">
        <f t="shared" si="158"/>
        <v>0.13228252170035953</v>
      </c>
      <c r="AH485" s="9">
        <f t="shared" si="158"/>
        <v>3.9688014356173501E-2</v>
      </c>
      <c r="AI485" s="9">
        <f t="shared" si="158"/>
        <v>6.5831302776481776E-2</v>
      </c>
      <c r="AJ485" s="9"/>
    </row>
    <row r="486" spans="2:36" x14ac:dyDescent="0.3">
      <c r="B486" s="85">
        <f t="shared" si="138"/>
        <v>48304</v>
      </c>
      <c r="C486" s="3"/>
      <c r="D486" s="1"/>
      <c r="E486" s="9">
        <f t="shared" ref="E486:AI486" si="159">E206+E346</f>
        <v>0.29414405881872829</v>
      </c>
      <c r="F486" s="9">
        <f t="shared" si="159"/>
        <v>0.38904589187622762</v>
      </c>
      <c r="G486" s="9">
        <f t="shared" si="159"/>
        <v>0.78810587765401241</v>
      </c>
      <c r="H486" s="9">
        <f t="shared" si="159"/>
        <v>0.76744470631478245</v>
      </c>
      <c r="I486" s="9">
        <f t="shared" si="159"/>
        <v>1.7081817712602851</v>
      </c>
      <c r="J486" s="9">
        <f t="shared" si="159"/>
        <v>4.4178707014870824</v>
      </c>
      <c r="K486" s="9">
        <f t="shared" si="159"/>
        <v>0.69082660470681656</v>
      </c>
      <c r="L486" s="9"/>
      <c r="M486" s="9">
        <f t="shared" si="159"/>
        <v>2.0858652148120251E-2</v>
      </c>
      <c r="N486" s="9">
        <f t="shared" si="159"/>
        <v>0</v>
      </c>
      <c r="O486" s="9">
        <f t="shared" si="159"/>
        <v>0</v>
      </c>
      <c r="P486" s="9">
        <f t="shared" si="159"/>
        <v>0</v>
      </c>
      <c r="Q486" s="9">
        <f t="shared" si="159"/>
        <v>0</v>
      </c>
      <c r="R486" s="9">
        <f t="shared" si="159"/>
        <v>0</v>
      </c>
      <c r="S486" s="9">
        <f t="shared" si="159"/>
        <v>0</v>
      </c>
      <c r="T486" s="9"/>
      <c r="U486" s="9">
        <f t="shared" si="159"/>
        <v>0.44672544657131719</v>
      </c>
      <c r="V486" s="9">
        <f t="shared" si="159"/>
        <v>0.15704708215305918</v>
      </c>
      <c r="W486" s="9">
        <f t="shared" si="159"/>
        <v>0.31933770842903914</v>
      </c>
      <c r="X486" s="9">
        <f t="shared" si="159"/>
        <v>0.12573035609249908</v>
      </c>
      <c r="Y486" s="9">
        <f t="shared" si="159"/>
        <v>0.22488473187806737</v>
      </c>
      <c r="Z486" s="9">
        <f t="shared" si="159"/>
        <v>0.55522709752370369</v>
      </c>
      <c r="AA486" s="9">
        <f t="shared" si="159"/>
        <v>7.7638801865980059E-2</v>
      </c>
      <c r="AB486" s="9"/>
      <c r="AC486" s="9">
        <f t="shared" si="159"/>
        <v>0.13904349944779504</v>
      </c>
      <c r="AD486" s="9">
        <f t="shared" si="159"/>
        <v>2.1604069002459321E-2</v>
      </c>
      <c r="AE486" s="9">
        <f t="shared" si="159"/>
        <v>4.4859542289977121E-2</v>
      </c>
      <c r="AF486" s="9">
        <f t="shared" si="159"/>
        <v>4.0824247706088453E-2</v>
      </c>
      <c r="AG486" s="9">
        <f t="shared" si="159"/>
        <v>0.13872686380960714</v>
      </c>
      <c r="AH486" s="9">
        <f t="shared" si="159"/>
        <v>4.1639494715725353E-2</v>
      </c>
      <c r="AI486" s="9">
        <f t="shared" si="159"/>
        <v>6.9065661049294902E-2</v>
      </c>
      <c r="AJ486" s="9"/>
    </row>
    <row r="487" spans="2:36" x14ac:dyDescent="0.3">
      <c r="B487" s="85">
        <f t="shared" si="138"/>
        <v>48669</v>
      </c>
      <c r="C487" s="3"/>
      <c r="D487" s="1"/>
      <c r="E487" s="9">
        <f t="shared" ref="E487:AI487" si="160">E207+E347</f>
        <v>0.30296838058329029</v>
      </c>
      <c r="F487" s="9">
        <f t="shared" si="160"/>
        <v>0.40420799889246734</v>
      </c>
      <c r="G487" s="9">
        <f t="shared" si="160"/>
        <v>0.81589021892324864</v>
      </c>
      <c r="H487" s="9">
        <f t="shared" si="160"/>
        <v>0.80796532987871861</v>
      </c>
      <c r="I487" s="9">
        <f t="shared" si="160"/>
        <v>1.7984031304042785</v>
      </c>
      <c r="J487" s="9">
        <f t="shared" si="160"/>
        <v>4.6178060554381286</v>
      </c>
      <c r="K487" s="9">
        <f t="shared" si="160"/>
        <v>0.72207067702891381</v>
      </c>
      <c r="L487" s="9"/>
      <c r="M487" s="9">
        <f t="shared" si="160"/>
        <v>2.29056554800636E-2</v>
      </c>
      <c r="N487" s="9">
        <f t="shared" si="160"/>
        <v>0</v>
      </c>
      <c r="O487" s="9">
        <f t="shared" si="160"/>
        <v>0</v>
      </c>
      <c r="P487" s="9">
        <f t="shared" si="160"/>
        <v>0</v>
      </c>
      <c r="Q487" s="9">
        <f t="shared" si="160"/>
        <v>0</v>
      </c>
      <c r="R487" s="9">
        <f t="shared" si="160"/>
        <v>0</v>
      </c>
      <c r="S487" s="9">
        <f t="shared" si="160"/>
        <v>0</v>
      </c>
      <c r="T487" s="9"/>
      <c r="U487" s="9">
        <f t="shared" si="160"/>
        <v>0.46256819696041485</v>
      </c>
      <c r="V487" s="9">
        <f t="shared" si="160"/>
        <v>0.16269331344249185</v>
      </c>
      <c r="W487" s="9">
        <f t="shared" si="160"/>
        <v>0.33003631161365249</v>
      </c>
      <c r="X487" s="9">
        <f t="shared" si="160"/>
        <v>0.13300180507353065</v>
      </c>
      <c r="Y487" s="9">
        <f t="shared" si="160"/>
        <v>0.2380343186058213</v>
      </c>
      <c r="Z487" s="9">
        <f t="shared" si="160"/>
        <v>0.5832050934331896</v>
      </c>
      <c r="AA487" s="9">
        <f t="shared" si="160"/>
        <v>8.1546971396712326E-2</v>
      </c>
      <c r="AB487" s="9"/>
      <c r="AC487" s="9">
        <f t="shared" si="160"/>
        <v>0.14582502854398643</v>
      </c>
      <c r="AD487" s="9">
        <f t="shared" si="160"/>
        <v>2.2684087571624975E-2</v>
      </c>
      <c r="AE487" s="9">
        <f t="shared" si="160"/>
        <v>4.7110728295959282E-2</v>
      </c>
      <c r="AF487" s="9">
        <f t="shared" si="160"/>
        <v>4.2831227396352541E-2</v>
      </c>
      <c r="AG487" s="9">
        <f t="shared" si="160"/>
        <v>0.14554446652624556</v>
      </c>
      <c r="AH487" s="9">
        <f t="shared" si="160"/>
        <v>4.3683191213798732E-2</v>
      </c>
      <c r="AI487" s="9">
        <f t="shared" si="160"/>
        <v>7.2456677497394317E-2</v>
      </c>
      <c r="AJ487" s="9"/>
    </row>
    <row r="488" spans="2:36" x14ac:dyDescent="0.3">
      <c r="B488" s="85">
        <f t="shared" si="138"/>
        <v>49034</v>
      </c>
      <c r="C488" s="3"/>
      <c r="D488" s="1"/>
      <c r="E488" s="9">
        <f t="shared" ref="E488:AI488" si="161">E208+E348</f>
        <v>0.31205743200078895</v>
      </c>
      <c r="F488" s="9">
        <f t="shared" si="161"/>
        <v>0.43149964063201218</v>
      </c>
      <c r="G488" s="9">
        <f t="shared" si="161"/>
        <v>0.87410614040328449</v>
      </c>
      <c r="H488" s="9">
        <f t="shared" si="161"/>
        <v>0.8502264906208078</v>
      </c>
      <c r="I488" s="9">
        <f t="shared" si="161"/>
        <v>1.8925004075027783</v>
      </c>
      <c r="J488" s="9">
        <f t="shared" si="161"/>
        <v>4.8614594113296157</v>
      </c>
      <c r="K488" s="9">
        <f t="shared" si="161"/>
        <v>0.76153048345615759</v>
      </c>
      <c r="L488" s="9"/>
      <c r="M488" s="9">
        <f t="shared" si="161"/>
        <v>2.4885978368920543E-2</v>
      </c>
      <c r="N488" s="9">
        <f t="shared" si="161"/>
        <v>0</v>
      </c>
      <c r="O488" s="9">
        <f t="shared" si="161"/>
        <v>0</v>
      </c>
      <c r="P488" s="9">
        <f t="shared" si="161"/>
        <v>0</v>
      </c>
      <c r="Q488" s="9">
        <f t="shared" si="161"/>
        <v>0</v>
      </c>
      <c r="R488" s="9">
        <f t="shared" si="161"/>
        <v>0</v>
      </c>
      <c r="S488" s="9">
        <f t="shared" si="161"/>
        <v>0</v>
      </c>
      <c r="T488" s="9"/>
      <c r="U488" s="9">
        <f t="shared" si="161"/>
        <v>0.49547334564330647</v>
      </c>
      <c r="V488" s="9">
        <f t="shared" si="161"/>
        <v>0.17262293858686298</v>
      </c>
      <c r="W488" s="9">
        <f t="shared" si="161"/>
        <v>0.35020362444304287</v>
      </c>
      <c r="X488" s="9">
        <f t="shared" si="161"/>
        <v>0.1389720899816935</v>
      </c>
      <c r="Y488" s="9">
        <f t="shared" si="161"/>
        <v>0.24872141132284881</v>
      </c>
      <c r="Z488" s="9">
        <f t="shared" si="161"/>
        <v>0.61236206470947319</v>
      </c>
      <c r="AA488" s="9">
        <f t="shared" si="161"/>
        <v>8.5619756177609169E-2</v>
      </c>
      <c r="AB488" s="9"/>
      <c r="AC488" s="9">
        <f t="shared" si="161"/>
        <v>0.15292758339713189</v>
      </c>
      <c r="AD488" s="9">
        <f t="shared" si="161"/>
        <v>2.3789540166149977E-2</v>
      </c>
      <c r="AE488" s="9">
        <f t="shared" si="161"/>
        <v>4.9401027533547463E-2</v>
      </c>
      <c r="AF488" s="9">
        <f t="shared" si="161"/>
        <v>4.4948144420896556E-2</v>
      </c>
      <c r="AG488" s="9">
        <f t="shared" si="161"/>
        <v>0.15274022402484019</v>
      </c>
      <c r="AH488" s="9">
        <f t="shared" si="161"/>
        <v>4.5833849499229529E-2</v>
      </c>
      <c r="AI488" s="9">
        <f t="shared" si="161"/>
        <v>7.6025107129818026E-2</v>
      </c>
      <c r="AJ488" s="9"/>
    </row>
    <row r="489" spans="2:36" x14ac:dyDescent="0.3">
      <c r="B489" s="85">
        <f t="shared" si="138"/>
        <v>49399</v>
      </c>
      <c r="C489" s="3"/>
      <c r="D489" s="1"/>
      <c r="E489" s="9">
        <f t="shared" ref="E489:AI489" si="162">E209+E349</f>
        <v>0.32391644280640863</v>
      </c>
      <c r="F489" s="9">
        <f t="shared" si="162"/>
        <v>0.44814794558375659</v>
      </c>
      <c r="G489" s="9">
        <f t="shared" si="162"/>
        <v>0.90472268649982146</v>
      </c>
      <c r="H489" s="9">
        <f t="shared" si="162"/>
        <v>0.89101760981276401</v>
      </c>
      <c r="I489" s="9">
        <f t="shared" si="162"/>
        <v>1.9847778567341676</v>
      </c>
      <c r="J489" s="9">
        <f t="shared" si="162"/>
        <v>5.1135419827856143</v>
      </c>
      <c r="K489" s="9">
        <f t="shared" si="162"/>
        <v>0.79952447519550185</v>
      </c>
      <c r="L489" s="9"/>
      <c r="M489" s="9">
        <f t="shared" si="162"/>
        <v>2.5808407411739957E-2</v>
      </c>
      <c r="N489" s="9">
        <f t="shared" si="162"/>
        <v>0</v>
      </c>
      <c r="O489" s="9">
        <f t="shared" si="162"/>
        <v>0</v>
      </c>
      <c r="P489" s="9">
        <f t="shared" si="162"/>
        <v>0</v>
      </c>
      <c r="Q489" s="9">
        <f t="shared" si="162"/>
        <v>0</v>
      </c>
      <c r="R489" s="9">
        <f t="shared" si="162"/>
        <v>0</v>
      </c>
      <c r="S489" s="9">
        <f t="shared" si="162"/>
        <v>0</v>
      </c>
      <c r="T489" s="9"/>
      <c r="U489" s="9">
        <f t="shared" si="162"/>
        <v>0.51292718911237412</v>
      </c>
      <c r="V489" s="9">
        <f t="shared" si="162"/>
        <v>0.18201016796652444</v>
      </c>
      <c r="W489" s="9">
        <f t="shared" si="162"/>
        <v>0.37009735648935921</v>
      </c>
      <c r="X489" s="9">
        <f t="shared" si="162"/>
        <v>0.14554750553643075</v>
      </c>
      <c r="Y489" s="9">
        <f t="shared" si="162"/>
        <v>0.26034739862539852</v>
      </c>
      <c r="Z489" s="9">
        <f t="shared" si="162"/>
        <v>0.6427435696782442</v>
      </c>
      <c r="AA489" s="9">
        <f t="shared" si="162"/>
        <v>8.9863515771102756E-2</v>
      </c>
      <c r="AB489" s="9"/>
      <c r="AC489" s="9">
        <f t="shared" si="162"/>
        <v>0.16059029464991734</v>
      </c>
      <c r="AD489" s="9">
        <f t="shared" si="162"/>
        <v>2.4969082339522233E-2</v>
      </c>
      <c r="AE489" s="9">
        <f t="shared" si="162"/>
        <v>5.1852247511213985E-2</v>
      </c>
      <c r="AF489" s="9">
        <f t="shared" si="162"/>
        <v>4.715943939090346E-2</v>
      </c>
      <c r="AG489" s="9">
        <f t="shared" si="162"/>
        <v>0.16025205427350225</v>
      </c>
      <c r="AH489" s="9">
        <f t="shared" si="162"/>
        <v>4.8085195335154346E-2</v>
      </c>
      <c r="AI489" s="9">
        <f t="shared" si="162"/>
        <v>7.9756450958726105E-2</v>
      </c>
      <c r="AJ489" s="9"/>
    </row>
    <row r="490" spans="2:36" x14ac:dyDescent="0.3">
      <c r="B490" s="85">
        <f t="shared" si="138"/>
        <v>49765</v>
      </c>
      <c r="C490" s="3"/>
      <c r="D490" s="1"/>
      <c r="E490" s="9">
        <f t="shared" ref="E490:AI490" si="163">E210+E350</f>
        <v>0.3531325115836127</v>
      </c>
      <c r="F490" s="9">
        <f t="shared" si="163"/>
        <v>0.4776813586920019</v>
      </c>
      <c r="G490" s="9">
        <f t="shared" si="163"/>
        <v>0.96765830019531607</v>
      </c>
      <c r="H490" s="9">
        <f t="shared" si="163"/>
        <v>0.92112503677684721</v>
      </c>
      <c r="I490" s="9">
        <f t="shared" si="163"/>
        <v>2.0503437071621176</v>
      </c>
      <c r="J490" s="9">
        <f t="shared" si="163"/>
        <v>5.3405972038453307</v>
      </c>
      <c r="K490" s="9">
        <f t="shared" si="163"/>
        <v>0.83500490436923114</v>
      </c>
      <c r="L490" s="9"/>
      <c r="M490" s="9">
        <f t="shared" si="163"/>
        <v>2.8135691072420855E-2</v>
      </c>
      <c r="N490" s="9">
        <f t="shared" si="163"/>
        <v>0</v>
      </c>
      <c r="O490" s="9">
        <f t="shared" si="163"/>
        <v>0</v>
      </c>
      <c r="P490" s="9">
        <f t="shared" si="163"/>
        <v>0</v>
      </c>
      <c r="Q490" s="9">
        <f t="shared" si="163"/>
        <v>0</v>
      </c>
      <c r="R490" s="9">
        <f t="shared" si="163"/>
        <v>0</v>
      </c>
      <c r="S490" s="9">
        <f t="shared" si="163"/>
        <v>0</v>
      </c>
      <c r="T490" s="9"/>
      <c r="U490" s="9">
        <f t="shared" si="163"/>
        <v>0.54850191901876555</v>
      </c>
      <c r="V490" s="9">
        <f t="shared" si="163"/>
        <v>0.18849197477553217</v>
      </c>
      <c r="W490" s="9">
        <f t="shared" si="163"/>
        <v>0.38242246166259669</v>
      </c>
      <c r="X490" s="9">
        <f t="shared" si="163"/>
        <v>0.15373797068856271</v>
      </c>
      <c r="Y490" s="9">
        <f t="shared" si="163"/>
        <v>0.27515460048809121</v>
      </c>
      <c r="Z490" s="9">
        <f t="shared" si="163"/>
        <v>0.67439683908690262</v>
      </c>
      <c r="AA490" s="9">
        <f t="shared" si="163"/>
        <v>9.4284843159646095E-2</v>
      </c>
      <c r="AB490" s="9"/>
      <c r="AC490" s="9">
        <f t="shared" si="163"/>
        <v>0.16830193074964736</v>
      </c>
      <c r="AD490" s="9">
        <f t="shared" si="163"/>
        <v>2.6197986457147267E-2</v>
      </c>
      <c r="AE490" s="9">
        <f t="shared" si="163"/>
        <v>5.4406079762760295E-2</v>
      </c>
      <c r="AF490" s="9">
        <f t="shared" si="163"/>
        <v>4.9490818361817734E-2</v>
      </c>
      <c r="AG490" s="9">
        <f t="shared" si="163"/>
        <v>0.16817680265714818</v>
      </c>
      <c r="AH490" s="9">
        <f t="shared" si="163"/>
        <v>5.0454076048773736E-2</v>
      </c>
      <c r="AI490" s="9">
        <f t="shared" si="163"/>
        <v>8.3690993738859076E-2</v>
      </c>
      <c r="AJ490" s="9"/>
    </row>
    <row r="491" spans="2:36" x14ac:dyDescent="0.3">
      <c r="B491" s="85">
        <f t="shared" si="138"/>
        <v>50130</v>
      </c>
      <c r="C491" s="3"/>
      <c r="D491" s="1"/>
      <c r="E491" s="9">
        <f t="shared" ref="E491:AI491" si="164">E211+E351</f>
        <v>0.3637264869311212</v>
      </c>
      <c r="F491" s="9">
        <f t="shared" si="164"/>
        <v>0.49201179945276197</v>
      </c>
      <c r="G491" s="9">
        <f t="shared" si="164"/>
        <v>0.9966880492011756</v>
      </c>
      <c r="H491" s="9">
        <f t="shared" si="164"/>
        <v>0.9684521333437015</v>
      </c>
      <c r="I491" s="9">
        <f t="shared" si="164"/>
        <v>2.1557217439646745</v>
      </c>
      <c r="J491" s="9">
        <f t="shared" si="164"/>
        <v>5.6156816798577047</v>
      </c>
      <c r="K491" s="9">
        <f t="shared" si="164"/>
        <v>0.87950306365719766</v>
      </c>
      <c r="L491" s="9"/>
      <c r="M491" s="9">
        <f t="shared" si="164"/>
        <v>3.057938418607203E-2</v>
      </c>
      <c r="N491" s="9">
        <f t="shared" si="164"/>
        <v>0</v>
      </c>
      <c r="O491" s="9">
        <f t="shared" si="164"/>
        <v>0</v>
      </c>
      <c r="P491" s="9">
        <f t="shared" si="164"/>
        <v>0</v>
      </c>
      <c r="Q491" s="9">
        <f t="shared" si="164"/>
        <v>0</v>
      </c>
      <c r="R491" s="9">
        <f t="shared" si="164"/>
        <v>0</v>
      </c>
      <c r="S491" s="9">
        <f t="shared" si="164"/>
        <v>0</v>
      </c>
      <c r="T491" s="9"/>
      <c r="U491" s="9">
        <f t="shared" si="164"/>
        <v>0.56495697658932864</v>
      </c>
      <c r="V491" s="9">
        <f t="shared" si="164"/>
        <v>0.19966372222438913</v>
      </c>
      <c r="W491" s="9">
        <f t="shared" si="164"/>
        <v>0.40511331509817639</v>
      </c>
      <c r="X491" s="9">
        <f t="shared" si="164"/>
        <v>0.16051396142248406</v>
      </c>
      <c r="Y491" s="9">
        <f t="shared" si="164"/>
        <v>0.28728411746011767</v>
      </c>
      <c r="Z491" s="9">
        <f t="shared" si="164"/>
        <v>0.70737083544737023</v>
      </c>
      <c r="AA491" s="9">
        <f t="shared" si="164"/>
        <v>9.889057302730811E-2</v>
      </c>
      <c r="AB491" s="9"/>
      <c r="AC491" s="9">
        <f t="shared" si="164"/>
        <v>0.17665604768649271</v>
      </c>
      <c r="AD491" s="9">
        <f t="shared" si="164"/>
        <v>2.7478152647724238E-2</v>
      </c>
      <c r="AE491" s="9">
        <f t="shared" si="164"/>
        <v>5.7066474926639334E-2</v>
      </c>
      <c r="AF491" s="9">
        <f t="shared" si="164"/>
        <v>5.1919636575535028E-2</v>
      </c>
      <c r="AG491" s="9">
        <f t="shared" si="164"/>
        <v>0.17643280909496675</v>
      </c>
      <c r="AH491" s="9">
        <f t="shared" si="164"/>
        <v>5.2945074064651015E-2</v>
      </c>
      <c r="AI491" s="9">
        <f t="shared" si="164"/>
        <v>8.7819574702875686E-2</v>
      </c>
      <c r="AJ491" s="9"/>
    </row>
    <row r="492" spans="2:36" x14ac:dyDescent="0.3">
      <c r="B492" s="85">
        <f t="shared" si="138"/>
        <v>50495</v>
      </c>
      <c r="C492" s="3"/>
      <c r="D492" s="1"/>
      <c r="E492" s="9">
        <f t="shared" ref="E492:AI492" si="165">E212+E352</f>
        <v>0.37736713539470951</v>
      </c>
      <c r="F492" s="9">
        <f t="shared" si="165"/>
        <v>0.51081886652708275</v>
      </c>
      <c r="G492" s="9">
        <f t="shared" si="165"/>
        <v>1.0313894358291076</v>
      </c>
      <c r="H492" s="9">
        <f t="shared" si="165"/>
        <v>1.0177898431714683</v>
      </c>
      <c r="I492" s="9">
        <f t="shared" si="165"/>
        <v>2.2655771536389393</v>
      </c>
      <c r="J492" s="9">
        <f t="shared" si="165"/>
        <v>5.9002421235679154</v>
      </c>
      <c r="K492" s="9">
        <f t="shared" si="165"/>
        <v>0.92244086856040441</v>
      </c>
      <c r="L492" s="9"/>
      <c r="M492" s="9">
        <f t="shared" si="165"/>
        <v>3.3144376764577113E-2</v>
      </c>
      <c r="N492" s="9">
        <f t="shared" si="165"/>
        <v>0</v>
      </c>
      <c r="O492" s="9">
        <f t="shared" si="165"/>
        <v>0</v>
      </c>
      <c r="P492" s="9">
        <f t="shared" si="165"/>
        <v>0</v>
      </c>
      <c r="Q492" s="9">
        <f t="shared" si="165"/>
        <v>0</v>
      </c>
      <c r="R492" s="9">
        <f t="shared" si="165"/>
        <v>0</v>
      </c>
      <c r="S492" s="9">
        <f t="shared" si="165"/>
        <v>0</v>
      </c>
      <c r="T492" s="9"/>
      <c r="U492" s="9">
        <f t="shared" si="165"/>
        <v>0.58473545882248923</v>
      </c>
      <c r="V492" s="9">
        <f t="shared" si="165"/>
        <v>0.21025242051507387</v>
      </c>
      <c r="W492" s="9">
        <f t="shared" si="165"/>
        <v>0.4275248240110936</v>
      </c>
      <c r="X492" s="9">
        <f t="shared" si="165"/>
        <v>0.16795875772895719</v>
      </c>
      <c r="Y492" s="9">
        <f t="shared" si="165"/>
        <v>0.30045313316215699</v>
      </c>
      <c r="Z492" s="9">
        <f t="shared" si="165"/>
        <v>0.74171631443428798</v>
      </c>
      <c r="AA492" s="9">
        <f t="shared" si="165"/>
        <v>0.10368779032818606</v>
      </c>
      <c r="AB492" s="9"/>
      <c r="AC492" s="9">
        <f t="shared" si="165"/>
        <v>0.18535993990187419</v>
      </c>
      <c r="AD492" s="9">
        <f t="shared" si="165"/>
        <v>2.8819917602514681E-2</v>
      </c>
      <c r="AE492" s="9">
        <f t="shared" si="165"/>
        <v>5.9846981040380651E-2</v>
      </c>
      <c r="AF492" s="9">
        <f t="shared" si="165"/>
        <v>5.4456101286150041E-2</v>
      </c>
      <c r="AG492" s="9">
        <f t="shared" si="165"/>
        <v>0.18504955444582227</v>
      </c>
      <c r="AH492" s="9">
        <f t="shared" si="165"/>
        <v>5.5540123293037022E-2</v>
      </c>
      <c r="AI492" s="9">
        <f t="shared" si="165"/>
        <v>9.2120548630368337E-2</v>
      </c>
      <c r="AJ492" s="9"/>
    </row>
    <row r="493" spans="2:36" x14ac:dyDescent="0.3">
      <c r="B493" s="85">
        <f t="shared" si="138"/>
        <v>50860</v>
      </c>
      <c r="C493" s="3"/>
      <c r="D493" s="1"/>
      <c r="E493" s="9">
        <f t="shared" ref="E493:AI493" si="166">E213+E353</f>
        <v>0.40999476935930307</v>
      </c>
      <c r="F493" s="9">
        <f t="shared" si="166"/>
        <v>0.54372428962441188</v>
      </c>
      <c r="G493" s="9">
        <f t="shared" si="166"/>
        <v>1.1014441160390906</v>
      </c>
      <c r="H493" s="9">
        <f t="shared" si="166"/>
        <v>1.0692162086688914</v>
      </c>
      <c r="I493" s="9">
        <f t="shared" si="166"/>
        <v>2.3800837383240911</v>
      </c>
      <c r="J493" s="9">
        <f t="shared" si="166"/>
        <v>6.1577275961111706</v>
      </c>
      <c r="K493" s="9">
        <f t="shared" si="166"/>
        <v>0.96267465811072928</v>
      </c>
      <c r="L493" s="9"/>
      <c r="M493" s="9">
        <f t="shared" si="166"/>
        <v>3.5835747452025023E-2</v>
      </c>
      <c r="N493" s="9">
        <f t="shared" si="166"/>
        <v>0</v>
      </c>
      <c r="O493" s="9">
        <f t="shared" si="166"/>
        <v>0</v>
      </c>
      <c r="P493" s="9">
        <f t="shared" si="166"/>
        <v>0</v>
      </c>
      <c r="Q493" s="9">
        <f t="shared" si="166"/>
        <v>0</v>
      </c>
      <c r="R493" s="9">
        <f t="shared" si="166"/>
        <v>0</v>
      </c>
      <c r="S493" s="9">
        <f t="shared" si="166"/>
        <v>0</v>
      </c>
      <c r="T493" s="9"/>
      <c r="U493" s="9">
        <f t="shared" si="166"/>
        <v>0.62433630881626967</v>
      </c>
      <c r="V493" s="9">
        <f t="shared" si="166"/>
        <v>0.21767621569516601</v>
      </c>
      <c r="W493" s="9">
        <f t="shared" si="166"/>
        <v>0.44168608271012622</v>
      </c>
      <c r="X493" s="9">
        <f t="shared" si="166"/>
        <v>0.1771761522026504</v>
      </c>
      <c r="Y493" s="9">
        <f t="shared" si="166"/>
        <v>0.31711229747110425</v>
      </c>
      <c r="Z493" s="9">
        <f t="shared" si="166"/>
        <v>0.77748588840851796</v>
      </c>
      <c r="AA493" s="9">
        <f t="shared" si="166"/>
        <v>0.10868383915139221</v>
      </c>
      <c r="AB493" s="9"/>
      <c r="AC493" s="9">
        <f t="shared" si="166"/>
        <v>0.19442707520726066</v>
      </c>
      <c r="AD493" s="9">
        <f t="shared" si="166"/>
        <v>3.0249172819248646E-2</v>
      </c>
      <c r="AE493" s="9">
        <f t="shared" si="166"/>
        <v>6.2817131471784235E-2</v>
      </c>
      <c r="AF493" s="9">
        <f t="shared" si="166"/>
        <v>5.7135122094148089E-2</v>
      </c>
      <c r="AG493" s="9">
        <f t="shared" si="166"/>
        <v>0.19415067180923676</v>
      </c>
      <c r="AH493" s="9">
        <f t="shared" si="166"/>
        <v>5.8269127556266918E-2</v>
      </c>
      <c r="AI493" s="9">
        <f t="shared" si="166"/>
        <v>9.6652711166279964E-2</v>
      </c>
      <c r="AJ493" s="9"/>
    </row>
    <row r="494" spans="2:36" x14ac:dyDescent="0.3">
      <c r="B494" s="85">
        <f t="shared" si="138"/>
        <v>51226</v>
      </c>
      <c r="C494" s="3"/>
      <c r="D494" s="1"/>
      <c r="E494" s="9">
        <f t="shared" ref="E494:AI494" si="167">E214+E354</f>
        <v>0.42229461244008232</v>
      </c>
      <c r="F494" s="9">
        <f t="shared" si="167"/>
        <v>0.5643291762311079</v>
      </c>
      <c r="G494" s="9">
        <f t="shared" si="167"/>
        <v>1.1395805500519107</v>
      </c>
      <c r="H494" s="9">
        <f t="shared" si="167"/>
        <v>1.1228121452373063</v>
      </c>
      <c r="I494" s="9">
        <f t="shared" si="167"/>
        <v>2.4994216986520779</v>
      </c>
      <c r="J494" s="9">
        <f t="shared" si="167"/>
        <v>6.4679772153910937</v>
      </c>
      <c r="K494" s="9">
        <f t="shared" si="167"/>
        <v>1.012806265834213</v>
      </c>
      <c r="L494" s="9"/>
      <c r="M494" s="9">
        <f t="shared" si="167"/>
        <v>3.8658770441631685E-2</v>
      </c>
      <c r="N494" s="9">
        <f t="shared" si="167"/>
        <v>0</v>
      </c>
      <c r="O494" s="9">
        <f t="shared" si="167"/>
        <v>0</v>
      </c>
      <c r="P494" s="9">
        <f t="shared" si="167"/>
        <v>0</v>
      </c>
      <c r="Q494" s="9">
        <f t="shared" si="167"/>
        <v>0</v>
      </c>
      <c r="R494" s="9">
        <f t="shared" si="167"/>
        <v>0</v>
      </c>
      <c r="S494" s="9">
        <f t="shared" si="167"/>
        <v>0</v>
      </c>
      <c r="T494" s="9"/>
      <c r="U494" s="9">
        <f t="shared" si="167"/>
        <v>0.64606850418800921</v>
      </c>
      <c r="V494" s="9">
        <f t="shared" si="167"/>
        <v>0.23023506413695183</v>
      </c>
      <c r="W494" s="9">
        <f t="shared" si="167"/>
        <v>0.4671950729155751</v>
      </c>
      <c r="X494" s="9">
        <f t="shared" si="167"/>
        <v>0.18528094332007386</v>
      </c>
      <c r="Y494" s="9">
        <f t="shared" si="167"/>
        <v>0.33145328354712766</v>
      </c>
      <c r="Z494" s="9">
        <f t="shared" si="167"/>
        <v>0.81473409213821091</v>
      </c>
      <c r="AA494" s="9">
        <f t="shared" si="167"/>
        <v>0.1138863318926953</v>
      </c>
      <c r="AB494" s="9"/>
      <c r="AC494" s="9">
        <f t="shared" si="167"/>
        <v>0.20391830889276716</v>
      </c>
      <c r="AD494" s="9">
        <f t="shared" si="167"/>
        <v>3.1738245423144386E-2</v>
      </c>
      <c r="AE494" s="9">
        <f t="shared" si="167"/>
        <v>6.59116286461357E-2</v>
      </c>
      <c r="AF494" s="9">
        <f t="shared" si="167"/>
        <v>5.9957229921499655E-2</v>
      </c>
      <c r="AG494" s="9">
        <f t="shared" si="167"/>
        <v>0.20374349616774551</v>
      </c>
      <c r="AH494" s="9">
        <f t="shared" si="167"/>
        <v>6.1137304034856926E-2</v>
      </c>
      <c r="AI494" s="9">
        <f t="shared" si="167"/>
        <v>0.10140639968007728</v>
      </c>
      <c r="AJ494" s="9"/>
    </row>
    <row r="495" spans="2:36" x14ac:dyDescent="0.3">
      <c r="B495" s="85">
        <f t="shared" si="138"/>
        <v>51591</v>
      </c>
      <c r="E495" s="9">
        <f t="shared" ref="E495:AI495" si="168">E215+E355</f>
        <v>0.32601390305241623</v>
      </c>
      <c r="F495" s="9">
        <f t="shared" si="168"/>
        <v>0.44658356040970715</v>
      </c>
      <c r="G495" s="9">
        <f t="shared" si="168"/>
        <v>0.90466224209486823</v>
      </c>
      <c r="H495" s="9">
        <f t="shared" si="168"/>
        <v>0.87741554100150654</v>
      </c>
      <c r="I495" s="9">
        <f t="shared" si="168"/>
        <v>1.9531845120857945</v>
      </c>
      <c r="J495" s="9">
        <f t="shared" si="168"/>
        <v>5.0537502744248499</v>
      </c>
      <c r="K495" s="9">
        <f t="shared" si="168"/>
        <v>0.79003328800531802</v>
      </c>
      <c r="L495" s="9"/>
      <c r="M495" s="9">
        <f t="shared" si="168"/>
        <v>3.0981828266432705E-2</v>
      </c>
      <c r="N495" s="9">
        <f t="shared" si="168"/>
        <v>0</v>
      </c>
      <c r="O495" s="9">
        <f t="shared" si="168"/>
        <v>0</v>
      </c>
      <c r="P495" s="9">
        <f t="shared" si="168"/>
        <v>0</v>
      </c>
      <c r="Q495" s="9">
        <f t="shared" si="168"/>
        <v>0</v>
      </c>
      <c r="R495" s="9">
        <f t="shared" si="168"/>
        <v>0</v>
      </c>
      <c r="S495" s="9">
        <f t="shared" si="168"/>
        <v>0</v>
      </c>
      <c r="T495" s="9"/>
      <c r="U495" s="9">
        <f t="shared" si="168"/>
        <v>0.51279359227601051</v>
      </c>
      <c r="V495" s="9">
        <f t="shared" si="168"/>
        <v>0.18027344990493255</v>
      </c>
      <c r="W495" s="9">
        <f t="shared" si="168"/>
        <v>0.36656593420266198</v>
      </c>
      <c r="X495" s="9">
        <f t="shared" si="168"/>
        <v>0.145364130546832</v>
      </c>
      <c r="Y495" s="9">
        <f t="shared" si="168"/>
        <v>0.26017970292785486</v>
      </c>
      <c r="Z495" s="9">
        <f t="shared" si="168"/>
        <v>0.63811918171730264</v>
      </c>
      <c r="AA495" s="9">
        <f t="shared" si="168"/>
        <v>8.9291128845273376E-2</v>
      </c>
      <c r="AB495" s="9"/>
      <c r="AC495" s="9">
        <f t="shared" si="168"/>
        <v>0.15939509880171795</v>
      </c>
      <c r="AD495" s="9">
        <f t="shared" si="168"/>
        <v>2.4788025523575199E-2</v>
      </c>
      <c r="AE495" s="9">
        <f t="shared" si="168"/>
        <v>5.1473143523112878E-2</v>
      </c>
      <c r="AF495" s="9">
        <f t="shared" si="168"/>
        <v>4.682702284313027E-2</v>
      </c>
      <c r="AG495" s="9">
        <f t="shared" si="168"/>
        <v>0.15912315935306912</v>
      </c>
      <c r="AH495" s="9">
        <f t="shared" si="168"/>
        <v>4.7746056288004907E-2</v>
      </c>
      <c r="AI495" s="9">
        <f t="shared" si="168"/>
        <v>7.9195529381284879E-2</v>
      </c>
      <c r="AJ495" s="9"/>
    </row>
    <row r="496" spans="2:36" x14ac:dyDescent="0.3">
      <c r="B496" s="85"/>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row>
    <row r="497" spans="2:36" s="18" customFormat="1" x14ac:dyDescent="0.3">
      <c r="B497" s="17" t="s">
        <v>288</v>
      </c>
      <c r="C497" s="17"/>
      <c r="E497" s="17"/>
      <c r="F497" s="17"/>
    </row>
    <row r="498" spans="2:36" x14ac:dyDescent="0.3">
      <c r="B498" s="1"/>
      <c r="C498" s="1"/>
      <c r="D498" s="1"/>
      <c r="E498" s="301" t="s">
        <v>89</v>
      </c>
      <c r="F498" s="301"/>
      <c r="G498" s="301"/>
      <c r="H498" s="301"/>
      <c r="I498" s="301"/>
      <c r="J498" s="301"/>
      <c r="K498" s="301"/>
      <c r="L498" s="1"/>
      <c r="M498" s="301" t="s">
        <v>64</v>
      </c>
      <c r="N498" s="301"/>
      <c r="O498" s="301"/>
      <c r="P498" s="301"/>
      <c r="Q498" s="301"/>
      <c r="R498" s="301"/>
      <c r="S498" s="301"/>
      <c r="T498" s="1"/>
      <c r="U498" s="301" t="s">
        <v>65</v>
      </c>
      <c r="V498" s="301"/>
      <c r="W498" s="301"/>
      <c r="X498" s="301"/>
      <c r="Y498" s="301"/>
      <c r="Z498" s="301"/>
      <c r="AA498" s="301"/>
      <c r="AB498" s="1"/>
      <c r="AC498" s="301" t="s">
        <v>66</v>
      </c>
      <c r="AD498" s="301"/>
      <c r="AE498" s="301"/>
      <c r="AF498" s="301"/>
      <c r="AG498" s="301"/>
      <c r="AH498" s="301"/>
      <c r="AI498" s="301"/>
    </row>
    <row r="499" spans="2:36" x14ac:dyDescent="0.3">
      <c r="B499" s="4" t="s">
        <v>67</v>
      </c>
      <c r="C499" s="4"/>
      <c r="D499" s="3"/>
      <c r="E499" s="3" t="s">
        <v>70</v>
      </c>
      <c r="F499" s="3" t="s">
        <v>69</v>
      </c>
      <c r="G499" s="3" t="s">
        <v>61</v>
      </c>
      <c r="H499" s="3" t="s">
        <v>68</v>
      </c>
      <c r="I499" s="3" t="s">
        <v>71</v>
      </c>
      <c r="J499" s="3" t="s">
        <v>72</v>
      </c>
      <c r="K499" s="3" t="s">
        <v>62</v>
      </c>
      <c r="L499" s="3"/>
      <c r="M499" s="3" t="s">
        <v>70</v>
      </c>
      <c r="N499" s="3" t="s">
        <v>69</v>
      </c>
      <c r="O499" s="3" t="s">
        <v>61</v>
      </c>
      <c r="P499" s="3" t="s">
        <v>68</v>
      </c>
      <c r="Q499" s="3" t="s">
        <v>71</v>
      </c>
      <c r="R499" s="3" t="s">
        <v>72</v>
      </c>
      <c r="S499" s="3" t="s">
        <v>62</v>
      </c>
      <c r="T499" s="3"/>
      <c r="U499" s="3" t="s">
        <v>70</v>
      </c>
      <c r="V499" s="3" t="s">
        <v>69</v>
      </c>
      <c r="W499" s="3" t="s">
        <v>61</v>
      </c>
      <c r="X499" s="3" t="s">
        <v>68</v>
      </c>
      <c r="Y499" s="3" t="s">
        <v>71</v>
      </c>
      <c r="Z499" s="3" t="s">
        <v>72</v>
      </c>
      <c r="AA499" s="3" t="s">
        <v>62</v>
      </c>
      <c r="AB499" s="3"/>
      <c r="AC499" s="3" t="s">
        <v>70</v>
      </c>
      <c r="AD499" s="3" t="s">
        <v>69</v>
      </c>
      <c r="AE499" s="3" t="s">
        <v>61</v>
      </c>
      <c r="AF499" s="3" t="s">
        <v>68</v>
      </c>
      <c r="AG499" s="3" t="s">
        <v>71</v>
      </c>
      <c r="AH499" s="3" t="s">
        <v>72</v>
      </c>
      <c r="AI499" s="3" t="s">
        <v>62</v>
      </c>
    </row>
    <row r="500" spans="2:36" hidden="1" x14ac:dyDescent="0.3">
      <c r="B500" s="85">
        <f>B465</f>
        <v>40633</v>
      </c>
      <c r="C500" s="3"/>
      <c r="D500" s="1"/>
      <c r="E500" s="9">
        <f t="shared" ref="E500:AI500" si="169">E220+E360</f>
        <v>0</v>
      </c>
      <c r="F500" s="9">
        <f t="shared" si="169"/>
        <v>0</v>
      </c>
      <c r="G500" s="9">
        <f t="shared" si="169"/>
        <v>0</v>
      </c>
      <c r="H500" s="9">
        <f t="shared" si="169"/>
        <v>0</v>
      </c>
      <c r="I500" s="9">
        <f t="shared" si="169"/>
        <v>0</v>
      </c>
      <c r="J500" s="9">
        <f t="shared" si="169"/>
        <v>0</v>
      </c>
      <c r="K500" s="9">
        <f t="shared" si="169"/>
        <v>0</v>
      </c>
      <c r="L500" s="9"/>
      <c r="M500" s="9">
        <f t="shared" si="169"/>
        <v>0</v>
      </c>
      <c r="N500" s="9">
        <f t="shared" si="169"/>
        <v>0</v>
      </c>
      <c r="O500" s="9">
        <f t="shared" si="169"/>
        <v>0</v>
      </c>
      <c r="P500" s="9">
        <f t="shared" si="169"/>
        <v>0</v>
      </c>
      <c r="Q500" s="9">
        <f t="shared" si="169"/>
        <v>0</v>
      </c>
      <c r="R500" s="9">
        <f t="shared" si="169"/>
        <v>0</v>
      </c>
      <c r="S500" s="9">
        <f t="shared" si="169"/>
        <v>0</v>
      </c>
      <c r="T500" s="9"/>
      <c r="U500" s="9">
        <f t="shared" si="169"/>
        <v>0</v>
      </c>
      <c r="V500" s="9">
        <f t="shared" si="169"/>
        <v>0</v>
      </c>
      <c r="W500" s="9">
        <f t="shared" si="169"/>
        <v>0</v>
      </c>
      <c r="X500" s="9">
        <f t="shared" si="169"/>
        <v>0</v>
      </c>
      <c r="Y500" s="9">
        <f t="shared" si="169"/>
        <v>0</v>
      </c>
      <c r="Z500" s="9">
        <f t="shared" si="169"/>
        <v>0</v>
      </c>
      <c r="AA500" s="9">
        <f t="shared" si="169"/>
        <v>0</v>
      </c>
      <c r="AB500" s="9"/>
      <c r="AC500" s="9">
        <f t="shared" si="169"/>
        <v>0</v>
      </c>
      <c r="AD500" s="9">
        <f t="shared" si="169"/>
        <v>0</v>
      </c>
      <c r="AE500" s="9">
        <f t="shared" si="169"/>
        <v>0</v>
      </c>
      <c r="AF500" s="9">
        <f t="shared" si="169"/>
        <v>0</v>
      </c>
      <c r="AG500" s="9">
        <f t="shared" si="169"/>
        <v>0</v>
      </c>
      <c r="AH500" s="9">
        <f t="shared" si="169"/>
        <v>0</v>
      </c>
      <c r="AI500" s="9">
        <f t="shared" si="169"/>
        <v>0</v>
      </c>
      <c r="AJ500" s="9"/>
    </row>
    <row r="501" spans="2:36" hidden="1" x14ac:dyDescent="0.3">
      <c r="B501" s="85">
        <f t="shared" ref="B501:B530" si="170">B466</f>
        <v>40999</v>
      </c>
      <c r="C501" s="3"/>
      <c r="D501" s="1"/>
      <c r="E501" s="9">
        <f t="shared" ref="E501:AI501" si="171">E221+E361</f>
        <v>0</v>
      </c>
      <c r="F501" s="9">
        <f t="shared" si="171"/>
        <v>0</v>
      </c>
      <c r="G501" s="9">
        <f t="shared" si="171"/>
        <v>0</v>
      </c>
      <c r="H501" s="9">
        <f t="shared" si="171"/>
        <v>0</v>
      </c>
      <c r="I501" s="9">
        <f t="shared" si="171"/>
        <v>0</v>
      </c>
      <c r="J501" s="9">
        <f t="shared" si="171"/>
        <v>0</v>
      </c>
      <c r="K501" s="9">
        <f t="shared" si="171"/>
        <v>0</v>
      </c>
      <c r="L501" s="9"/>
      <c r="M501" s="9">
        <f t="shared" si="171"/>
        <v>0</v>
      </c>
      <c r="N501" s="9">
        <f t="shared" si="171"/>
        <v>0</v>
      </c>
      <c r="O501" s="9">
        <f t="shared" si="171"/>
        <v>0</v>
      </c>
      <c r="P501" s="9">
        <f t="shared" si="171"/>
        <v>0</v>
      </c>
      <c r="Q501" s="9">
        <f t="shared" si="171"/>
        <v>0</v>
      </c>
      <c r="R501" s="9">
        <f t="shared" si="171"/>
        <v>0</v>
      </c>
      <c r="S501" s="9">
        <f t="shared" si="171"/>
        <v>0</v>
      </c>
      <c r="T501" s="9"/>
      <c r="U501" s="9">
        <f t="shared" si="171"/>
        <v>0</v>
      </c>
      <c r="V501" s="9">
        <f t="shared" si="171"/>
        <v>0</v>
      </c>
      <c r="W501" s="9">
        <f t="shared" si="171"/>
        <v>0</v>
      </c>
      <c r="X501" s="9">
        <f t="shared" si="171"/>
        <v>0</v>
      </c>
      <c r="Y501" s="9">
        <f t="shared" si="171"/>
        <v>0</v>
      </c>
      <c r="Z501" s="9">
        <f t="shared" si="171"/>
        <v>0</v>
      </c>
      <c r="AA501" s="9">
        <f t="shared" si="171"/>
        <v>0</v>
      </c>
      <c r="AB501" s="9"/>
      <c r="AC501" s="9">
        <f t="shared" si="171"/>
        <v>0</v>
      </c>
      <c r="AD501" s="9">
        <f t="shared" si="171"/>
        <v>0</v>
      </c>
      <c r="AE501" s="9">
        <f t="shared" si="171"/>
        <v>0</v>
      </c>
      <c r="AF501" s="9">
        <f t="shared" si="171"/>
        <v>0</v>
      </c>
      <c r="AG501" s="9">
        <f t="shared" si="171"/>
        <v>0</v>
      </c>
      <c r="AH501" s="9">
        <f t="shared" si="171"/>
        <v>0</v>
      </c>
      <c r="AI501" s="9">
        <f t="shared" si="171"/>
        <v>0</v>
      </c>
      <c r="AJ501" s="9"/>
    </row>
    <row r="502" spans="2:36" hidden="1" x14ac:dyDescent="0.3">
      <c r="B502" s="85">
        <f t="shared" si="170"/>
        <v>41364</v>
      </c>
      <c r="C502" s="3"/>
      <c r="D502" s="1"/>
      <c r="E502" s="9">
        <f t="shared" ref="E502:AI502" si="172">E222+E362</f>
        <v>0.36953209376848384</v>
      </c>
      <c r="F502" s="9">
        <f t="shared" si="172"/>
        <v>0.14025350835590422</v>
      </c>
      <c r="G502" s="9">
        <f t="shared" si="172"/>
        <v>0.15426245775732006</v>
      </c>
      <c r="H502" s="9">
        <f t="shared" si="172"/>
        <v>1.2832666856364501</v>
      </c>
      <c r="I502" s="9">
        <f t="shared" si="172"/>
        <v>1.6596413579598739</v>
      </c>
      <c r="J502" s="9">
        <f t="shared" si="172"/>
        <v>2.6150559615602278</v>
      </c>
      <c r="K502" s="9">
        <f t="shared" si="172"/>
        <v>0.35515755408989796</v>
      </c>
      <c r="L502" s="9"/>
      <c r="M502" s="9">
        <f t="shared" si="172"/>
        <v>2.8834078291200001E-2</v>
      </c>
      <c r="N502" s="9">
        <f t="shared" si="172"/>
        <v>0</v>
      </c>
      <c r="O502" s="9">
        <f t="shared" si="172"/>
        <v>0</v>
      </c>
      <c r="P502" s="9">
        <f t="shared" si="172"/>
        <v>0</v>
      </c>
      <c r="Q502" s="9">
        <f t="shared" si="172"/>
        <v>0</v>
      </c>
      <c r="R502" s="9">
        <f t="shared" si="172"/>
        <v>0</v>
      </c>
      <c r="S502" s="9">
        <f t="shared" si="172"/>
        <v>0</v>
      </c>
      <c r="T502" s="9"/>
      <c r="U502" s="9">
        <f t="shared" si="172"/>
        <v>0.33528763846053855</v>
      </c>
      <c r="V502" s="9">
        <f t="shared" si="172"/>
        <v>4.742521972208312E-2</v>
      </c>
      <c r="W502" s="9">
        <f t="shared" si="172"/>
        <v>5.1556422113012493E-2</v>
      </c>
      <c r="X502" s="9">
        <f t="shared" si="172"/>
        <v>0.2632555681882125</v>
      </c>
      <c r="Y502" s="9">
        <f t="shared" si="172"/>
        <v>0.21029810615594424</v>
      </c>
      <c r="Z502" s="9">
        <f t="shared" si="172"/>
        <v>0.32413410923319097</v>
      </c>
      <c r="AA502" s="9">
        <f t="shared" si="172"/>
        <v>3.4673493075238655E-2</v>
      </c>
      <c r="AB502" s="9"/>
      <c r="AC502" s="9">
        <f t="shared" si="172"/>
        <v>0.1164812827758229</v>
      </c>
      <c r="AD502" s="9">
        <f t="shared" si="172"/>
        <v>1.1291253782990401E-2</v>
      </c>
      <c r="AE502" s="9">
        <f t="shared" si="172"/>
        <v>1.2396380321106E-2</v>
      </c>
      <c r="AF502" s="9">
        <f t="shared" si="172"/>
        <v>0.1149975173403</v>
      </c>
      <c r="AG502" s="9">
        <f t="shared" si="172"/>
        <v>0.18558796014812678</v>
      </c>
      <c r="AH502" s="9">
        <f t="shared" si="172"/>
        <v>0.15106700079072</v>
      </c>
      <c r="AI502" s="9">
        <f t="shared" si="172"/>
        <v>0</v>
      </c>
      <c r="AJ502" s="9"/>
    </row>
    <row r="503" spans="2:36" hidden="1" x14ac:dyDescent="0.3">
      <c r="B503" s="85">
        <f t="shared" si="170"/>
        <v>41729</v>
      </c>
      <c r="C503" s="3"/>
      <c r="D503" s="1"/>
      <c r="E503" s="9">
        <f t="shared" ref="E503:AI503" si="173">E223+E363</f>
        <v>0.47913849452450286</v>
      </c>
      <c r="F503" s="9">
        <f t="shared" si="173"/>
        <v>0.15851907846091598</v>
      </c>
      <c r="G503" s="9">
        <f t="shared" si="173"/>
        <v>0.17839720007307497</v>
      </c>
      <c r="H503" s="9">
        <f t="shared" si="173"/>
        <v>1.4955526228703002</v>
      </c>
      <c r="I503" s="9">
        <f t="shared" si="173"/>
        <v>1.9794547446478272</v>
      </c>
      <c r="J503" s="9">
        <f t="shared" si="173"/>
        <v>3.1792412600540905</v>
      </c>
      <c r="K503" s="9">
        <f t="shared" si="173"/>
        <v>0.42977794233073574</v>
      </c>
      <c r="L503" s="9"/>
      <c r="M503" s="9">
        <f t="shared" si="173"/>
        <v>3.3077887987200003E-2</v>
      </c>
      <c r="N503" s="9">
        <f t="shared" si="173"/>
        <v>0</v>
      </c>
      <c r="O503" s="9">
        <f t="shared" si="173"/>
        <v>0</v>
      </c>
      <c r="P503" s="9">
        <f t="shared" si="173"/>
        <v>0</v>
      </c>
      <c r="Q503" s="9">
        <f t="shared" si="173"/>
        <v>0</v>
      </c>
      <c r="R503" s="9">
        <f t="shared" si="173"/>
        <v>0</v>
      </c>
      <c r="S503" s="9">
        <f t="shared" si="173"/>
        <v>0</v>
      </c>
      <c r="T503" s="9"/>
      <c r="U503" s="9">
        <f t="shared" si="173"/>
        <v>0.41688380072876852</v>
      </c>
      <c r="V503" s="9">
        <f t="shared" si="173"/>
        <v>5.6618800953516887E-2</v>
      </c>
      <c r="W503" s="9">
        <f t="shared" si="173"/>
        <v>6.1541497295781254E-2</v>
      </c>
      <c r="X503" s="9">
        <f t="shared" si="173"/>
        <v>0.31078742576822505</v>
      </c>
      <c r="Y503" s="9">
        <f t="shared" si="173"/>
        <v>0.25422033523232956</v>
      </c>
      <c r="Z503" s="9">
        <f t="shared" si="173"/>
        <v>0.39026733587419671</v>
      </c>
      <c r="AA503" s="9">
        <f t="shared" si="173"/>
        <v>4.1812595685018099E-2</v>
      </c>
      <c r="AB503" s="9"/>
      <c r="AC503" s="9">
        <f t="shared" si="173"/>
        <v>0.14015503500393023</v>
      </c>
      <c r="AD503" s="9">
        <f t="shared" si="173"/>
        <v>1.3321015066928402E-2</v>
      </c>
      <c r="AE503" s="9">
        <f t="shared" si="173"/>
        <v>1.4677209809909999E-2</v>
      </c>
      <c r="AF503" s="9">
        <f t="shared" si="173"/>
        <v>0.13483982923338</v>
      </c>
      <c r="AG503" s="9">
        <f t="shared" si="173"/>
        <v>0.2226795415308736</v>
      </c>
      <c r="AH503" s="9">
        <f t="shared" si="173"/>
        <v>0.1826233003704</v>
      </c>
      <c r="AI503" s="9">
        <f t="shared" si="173"/>
        <v>0</v>
      </c>
      <c r="AJ503" s="9"/>
    </row>
    <row r="504" spans="2:36" hidden="1" x14ac:dyDescent="0.3">
      <c r="B504" s="85">
        <f t="shared" si="170"/>
        <v>42094</v>
      </c>
      <c r="C504" s="3"/>
      <c r="D504" s="1"/>
      <c r="E504" s="9">
        <f t="shared" ref="E504:AI504" si="174">E224+E364</f>
        <v>0.51299962468041549</v>
      </c>
      <c r="F504" s="9">
        <f t="shared" si="174"/>
        <v>0.17939137891415705</v>
      </c>
      <c r="G504" s="9">
        <f t="shared" si="174"/>
        <v>0.19866741289404755</v>
      </c>
      <c r="H504" s="9">
        <f t="shared" si="174"/>
        <v>1.6248859951807497</v>
      </c>
      <c r="I504" s="9">
        <f t="shared" si="174"/>
        <v>2.1992118615487719</v>
      </c>
      <c r="J504" s="9">
        <f t="shared" si="174"/>
        <v>3.5313400560344208</v>
      </c>
      <c r="K504" s="9">
        <f t="shared" si="174"/>
        <v>0.47859271062681108</v>
      </c>
      <c r="L504" s="9"/>
      <c r="M504" s="9">
        <f t="shared" si="174"/>
        <v>3.7945160496000011E-2</v>
      </c>
      <c r="N504" s="9">
        <f t="shared" si="174"/>
        <v>0</v>
      </c>
      <c r="O504" s="9">
        <f t="shared" si="174"/>
        <v>0</v>
      </c>
      <c r="P504" s="9">
        <f t="shared" si="174"/>
        <v>0</v>
      </c>
      <c r="Q504" s="9">
        <f t="shared" si="174"/>
        <v>0</v>
      </c>
      <c r="R504" s="9">
        <f t="shared" si="174"/>
        <v>0</v>
      </c>
      <c r="S504" s="9">
        <f t="shared" si="174"/>
        <v>0</v>
      </c>
      <c r="T504" s="9"/>
      <c r="U504" s="9">
        <f t="shared" si="174"/>
        <v>0.44634144974877688</v>
      </c>
      <c r="V504" s="9">
        <f t="shared" si="174"/>
        <v>6.252443175932626E-2</v>
      </c>
      <c r="W504" s="9">
        <f t="shared" si="174"/>
        <v>6.8250267043631255E-2</v>
      </c>
      <c r="X504" s="9">
        <f t="shared" si="174"/>
        <v>0.33594549821624997</v>
      </c>
      <c r="Y504" s="9">
        <f t="shared" si="174"/>
        <v>0.28078199784444413</v>
      </c>
      <c r="Z504" s="9">
        <f t="shared" si="174"/>
        <v>0.43987140574846872</v>
      </c>
      <c r="AA504" s="9">
        <f t="shared" si="174"/>
        <v>4.6843959814880723E-2</v>
      </c>
      <c r="AB504" s="9"/>
      <c r="AC504" s="9">
        <f t="shared" si="174"/>
        <v>0.15724042480523376</v>
      </c>
      <c r="AD504" s="9">
        <f t="shared" si="174"/>
        <v>1.45926826273134E-2</v>
      </c>
      <c r="AE504" s="9">
        <f t="shared" si="174"/>
        <v>1.6211340233082003E-2</v>
      </c>
      <c r="AF504" s="9">
        <f t="shared" si="174"/>
        <v>0.14754260812004996</v>
      </c>
      <c r="AG504" s="9">
        <f t="shared" si="174"/>
        <v>0.24917627029708317</v>
      </c>
      <c r="AH504" s="9">
        <f t="shared" si="174"/>
        <v>0.20525990076459003</v>
      </c>
      <c r="AI504" s="9">
        <f t="shared" si="174"/>
        <v>0</v>
      </c>
      <c r="AJ504" s="9"/>
    </row>
    <row r="505" spans="2:36" hidden="1" x14ac:dyDescent="0.3">
      <c r="B505" s="85">
        <f t="shared" si="170"/>
        <v>42460</v>
      </c>
      <c r="C505" s="3"/>
      <c r="D505" s="1"/>
      <c r="E505" s="9">
        <f t="shared" ref="E505:AI505" si="175">E225+E365</f>
        <v>0.57136261698778257</v>
      </c>
      <c r="F505" s="9">
        <f t="shared" si="175"/>
        <v>0.20280398482268902</v>
      </c>
      <c r="G505" s="9">
        <f t="shared" si="175"/>
        <v>0.2261567449407075</v>
      </c>
      <c r="H505" s="9">
        <f t="shared" si="175"/>
        <v>1.7839657028838749</v>
      </c>
      <c r="I505" s="9">
        <f t="shared" si="175"/>
        <v>2.4681941604797037</v>
      </c>
      <c r="J505" s="9">
        <f t="shared" si="175"/>
        <v>3.9782618422092302</v>
      </c>
      <c r="K505" s="9">
        <f t="shared" si="175"/>
        <v>0.53816944780459497</v>
      </c>
      <c r="L505" s="9"/>
      <c r="M505" s="9">
        <f t="shared" si="175"/>
        <v>4.3386270950399992E-2</v>
      </c>
      <c r="N505" s="9">
        <f t="shared" si="175"/>
        <v>0</v>
      </c>
      <c r="O505" s="9">
        <f t="shared" si="175"/>
        <v>0</v>
      </c>
      <c r="P505" s="9">
        <f t="shared" si="175"/>
        <v>0</v>
      </c>
      <c r="Q505" s="9">
        <f t="shared" si="175"/>
        <v>0</v>
      </c>
      <c r="R505" s="9">
        <f t="shared" si="175"/>
        <v>0</v>
      </c>
      <c r="S505" s="9">
        <f t="shared" si="175"/>
        <v>0</v>
      </c>
      <c r="T505" s="9"/>
      <c r="U505" s="9">
        <f t="shared" si="175"/>
        <v>0.51545345509959295</v>
      </c>
      <c r="V505" s="9">
        <f t="shared" si="175"/>
        <v>6.8875738453496246E-2</v>
      </c>
      <c r="W505" s="9">
        <f t="shared" si="175"/>
        <v>7.5802293471856255E-2</v>
      </c>
      <c r="X505" s="9">
        <f t="shared" si="175"/>
        <v>0.36897419605687504</v>
      </c>
      <c r="Y505" s="9">
        <f t="shared" si="175"/>
        <v>0.31549969962045388</v>
      </c>
      <c r="Z505" s="9">
        <f t="shared" si="175"/>
        <v>0.4944216153906732</v>
      </c>
      <c r="AA505" s="9">
        <f t="shared" si="175"/>
        <v>5.3091815143870125E-2</v>
      </c>
      <c r="AB505" s="9"/>
      <c r="AC505" s="9">
        <f t="shared" si="175"/>
        <v>0.1768933482996552</v>
      </c>
      <c r="AD505" s="9">
        <f t="shared" si="175"/>
        <v>1.59628298676588E-2</v>
      </c>
      <c r="AE505" s="9">
        <f t="shared" si="175"/>
        <v>1.7937112383924002E-2</v>
      </c>
      <c r="AF505" s="9">
        <f t="shared" si="175"/>
        <v>0.16184454076530003</v>
      </c>
      <c r="AG505" s="9">
        <f t="shared" si="175"/>
        <v>0.27947358734188821</v>
      </c>
      <c r="AH505" s="9">
        <f t="shared" si="175"/>
        <v>0.23099306561415001</v>
      </c>
      <c r="AI505" s="9">
        <f t="shared" si="175"/>
        <v>0</v>
      </c>
      <c r="AJ505" s="9"/>
    </row>
    <row r="506" spans="2:36" hidden="1" x14ac:dyDescent="0.3">
      <c r="B506" s="85">
        <f t="shared" si="170"/>
        <v>42825</v>
      </c>
      <c r="C506" s="3"/>
      <c r="D506" s="1"/>
      <c r="E506" s="9">
        <f t="shared" ref="E506:AI506" si="176">E226+E366</f>
        <v>0.65958514668125723</v>
      </c>
      <c r="F506" s="9">
        <f t="shared" si="176"/>
        <v>0.213335607512353</v>
      </c>
      <c r="G506" s="9">
        <f t="shared" si="176"/>
        <v>0.24423565160881494</v>
      </c>
      <c r="H506" s="9">
        <f t="shared" si="176"/>
        <v>1.9853317570798501</v>
      </c>
      <c r="I506" s="9">
        <f t="shared" si="176"/>
        <v>2.8125698057192188</v>
      </c>
      <c r="J506" s="9">
        <f t="shared" si="176"/>
        <v>4.484115159864082</v>
      </c>
      <c r="K506" s="9">
        <f t="shared" si="176"/>
        <v>0.60434577062930805</v>
      </c>
      <c r="L506" s="9"/>
      <c r="M506" s="9">
        <f t="shared" si="176"/>
        <v>4.6662766003200011E-2</v>
      </c>
      <c r="N506" s="9">
        <f t="shared" si="176"/>
        <v>0</v>
      </c>
      <c r="O506" s="9">
        <f t="shared" si="176"/>
        <v>0</v>
      </c>
      <c r="P506" s="9">
        <f t="shared" si="176"/>
        <v>0</v>
      </c>
      <c r="Q506" s="9">
        <f t="shared" si="176"/>
        <v>0</v>
      </c>
      <c r="R506" s="9">
        <f t="shared" si="176"/>
        <v>0</v>
      </c>
      <c r="S506" s="9">
        <f t="shared" si="176"/>
        <v>0</v>
      </c>
      <c r="T506" s="9"/>
      <c r="U506" s="9">
        <f t="shared" si="176"/>
        <v>0.566695703183417</v>
      </c>
      <c r="V506" s="9">
        <f t="shared" si="176"/>
        <v>7.589416735276E-2</v>
      </c>
      <c r="W506" s="9">
        <f t="shared" si="176"/>
        <v>8.4117924190831278E-2</v>
      </c>
      <c r="X506" s="9">
        <f t="shared" si="176"/>
        <v>0.40521666020550007</v>
      </c>
      <c r="Y506" s="9">
        <f t="shared" si="176"/>
        <v>0.35472785780959615</v>
      </c>
      <c r="Z506" s="9">
        <f t="shared" si="176"/>
        <v>0.55728514770935622</v>
      </c>
      <c r="AA506" s="9">
        <f t="shared" si="176"/>
        <v>5.9630289355128388E-2</v>
      </c>
      <c r="AB506" s="9"/>
      <c r="AC506" s="9">
        <f t="shared" si="176"/>
        <v>0.19944653745974916</v>
      </c>
      <c r="AD506" s="9">
        <f t="shared" si="176"/>
        <v>1.7563458632664602E-2</v>
      </c>
      <c r="AE506" s="9">
        <f t="shared" si="176"/>
        <v>1.9917342234468002E-2</v>
      </c>
      <c r="AF506" s="9">
        <f t="shared" si="176"/>
        <v>0.1777368889656</v>
      </c>
      <c r="AG506" s="9">
        <f t="shared" si="176"/>
        <v>0.31404263892297102</v>
      </c>
      <c r="AH506" s="9">
        <f t="shared" si="176"/>
        <v>0.26068246563096009</v>
      </c>
      <c r="AI506" s="9">
        <f t="shared" si="176"/>
        <v>0</v>
      </c>
      <c r="AJ506" s="9"/>
    </row>
    <row r="507" spans="2:36" hidden="1" x14ac:dyDescent="0.3">
      <c r="B507" s="85">
        <f t="shared" si="170"/>
        <v>43190</v>
      </c>
      <c r="C507" s="3"/>
      <c r="D507" s="1"/>
      <c r="E507" s="9">
        <f t="shared" ref="E507:AI507" si="177">E227+E367</f>
        <v>0.73448222373357752</v>
      </c>
      <c r="F507" s="9">
        <f t="shared" si="177"/>
        <v>0.239734245401379</v>
      </c>
      <c r="G507" s="9">
        <f t="shared" si="177"/>
        <v>0.27614484650012</v>
      </c>
      <c r="H507" s="9">
        <f t="shared" si="177"/>
        <v>2.1717984104792505</v>
      </c>
      <c r="I507" s="9">
        <f t="shared" si="177"/>
        <v>3.1495094983604366</v>
      </c>
      <c r="J507" s="9">
        <f t="shared" si="177"/>
        <v>5.0925279068083222</v>
      </c>
      <c r="K507" s="9">
        <f t="shared" si="177"/>
        <v>0.68788993514225028</v>
      </c>
      <c r="L507" s="9"/>
      <c r="M507" s="9">
        <f t="shared" si="177"/>
        <v>5.334209136000001E-2</v>
      </c>
      <c r="N507" s="9">
        <f t="shared" si="177"/>
        <v>0</v>
      </c>
      <c r="O507" s="9">
        <f t="shared" si="177"/>
        <v>0</v>
      </c>
      <c r="P507" s="9">
        <f t="shared" si="177"/>
        <v>0</v>
      </c>
      <c r="Q507" s="9">
        <f t="shared" si="177"/>
        <v>0</v>
      </c>
      <c r="R507" s="9">
        <f t="shared" si="177"/>
        <v>0</v>
      </c>
      <c r="S507" s="9">
        <f t="shared" si="177"/>
        <v>0</v>
      </c>
      <c r="T507" s="9"/>
      <c r="U507" s="9">
        <f t="shared" si="177"/>
        <v>0.6525241245484501</v>
      </c>
      <c r="V507" s="9">
        <f t="shared" si="177"/>
        <v>8.3214866688179984E-2</v>
      </c>
      <c r="W507" s="9">
        <f t="shared" si="177"/>
        <v>9.2984852287681261E-2</v>
      </c>
      <c r="X507" s="9">
        <f t="shared" si="177"/>
        <v>0.44698885302900004</v>
      </c>
      <c r="Y507" s="9">
        <f t="shared" si="177"/>
        <v>0.40041705065953859</v>
      </c>
      <c r="Z507" s="9">
        <f t="shared" si="177"/>
        <v>0.63095496652364613</v>
      </c>
      <c r="AA507" s="9">
        <f t="shared" si="177"/>
        <v>6.7515396471801617E-2</v>
      </c>
      <c r="AB507" s="9"/>
      <c r="AC507" s="9">
        <f t="shared" si="177"/>
        <v>0.224981314155864</v>
      </c>
      <c r="AD507" s="9">
        <f t="shared" si="177"/>
        <v>1.9233110704365602E-2</v>
      </c>
      <c r="AE507" s="9">
        <f t="shared" si="177"/>
        <v>2.2056519630738E-2</v>
      </c>
      <c r="AF507" s="9">
        <f t="shared" si="177"/>
        <v>0.19510994119800001</v>
      </c>
      <c r="AG507" s="9">
        <f t="shared" si="177"/>
        <v>0.35297986581630042</v>
      </c>
      <c r="AH507" s="9">
        <f t="shared" si="177"/>
        <v>0.29437139943717006</v>
      </c>
      <c r="AI507" s="9">
        <f t="shared" si="177"/>
        <v>0</v>
      </c>
      <c r="AJ507" s="9"/>
    </row>
    <row r="508" spans="2:36" hidden="1" x14ac:dyDescent="0.3">
      <c r="B508" s="85">
        <f t="shared" si="170"/>
        <v>43555</v>
      </c>
      <c r="C508" s="3"/>
      <c r="D508" s="1"/>
      <c r="E508" s="9">
        <f t="shared" ref="E508:AI508" si="178">E228+E368</f>
        <v>0.84211826000079815</v>
      </c>
      <c r="F508" s="9">
        <f t="shared" si="178"/>
        <v>0.26707629078349132</v>
      </c>
      <c r="G508" s="9">
        <f t="shared" si="178"/>
        <v>0.30577585501682625</v>
      </c>
      <c r="H508" s="9">
        <f t="shared" si="178"/>
        <v>2.3706009991262</v>
      </c>
      <c r="I508" s="9">
        <f t="shared" si="178"/>
        <v>3.5216558163195444</v>
      </c>
      <c r="J508" s="9">
        <f t="shared" si="178"/>
        <v>5.7145914768877333</v>
      </c>
      <c r="K508" s="9">
        <f t="shared" si="178"/>
        <v>0.76570095126663684</v>
      </c>
      <c r="L508" s="9"/>
      <c r="M508" s="9">
        <f t="shared" si="178"/>
        <v>6.074614496160001E-2</v>
      </c>
      <c r="N508" s="9">
        <f t="shared" si="178"/>
        <v>0</v>
      </c>
      <c r="O508" s="9">
        <f t="shared" si="178"/>
        <v>0</v>
      </c>
      <c r="P508" s="9">
        <f t="shared" si="178"/>
        <v>0</v>
      </c>
      <c r="Q508" s="9">
        <f t="shared" si="178"/>
        <v>0</v>
      </c>
      <c r="R508" s="9">
        <f t="shared" si="178"/>
        <v>0</v>
      </c>
      <c r="S508" s="9">
        <f t="shared" si="178"/>
        <v>0</v>
      </c>
      <c r="T508" s="9"/>
      <c r="U508" s="9">
        <f t="shared" si="178"/>
        <v>0.73364250570360157</v>
      </c>
      <c r="V508" s="9">
        <f t="shared" si="178"/>
        <v>9.1231127002669998E-2</v>
      </c>
      <c r="W508" s="9">
        <f t="shared" si="178"/>
        <v>0.10398401262147128</v>
      </c>
      <c r="X508" s="9">
        <f t="shared" si="178"/>
        <v>0.48809751778370003</v>
      </c>
      <c r="Y508" s="9">
        <f t="shared" si="178"/>
        <v>0.44825405354847325</v>
      </c>
      <c r="Z508" s="9">
        <f t="shared" si="178"/>
        <v>0.71230337944030309</v>
      </c>
      <c r="AA508" s="9">
        <f t="shared" si="178"/>
        <v>7.5849331578702078E-2</v>
      </c>
      <c r="AB508" s="9"/>
      <c r="AC508" s="9">
        <f t="shared" si="178"/>
        <v>0.25396409131483799</v>
      </c>
      <c r="AD508" s="9">
        <f t="shared" si="178"/>
        <v>2.1056697012829497E-2</v>
      </c>
      <c r="AE508" s="9">
        <f t="shared" si="178"/>
        <v>2.4445449652599004E-2</v>
      </c>
      <c r="AF508" s="9">
        <f t="shared" si="178"/>
        <v>0.21392757927887995</v>
      </c>
      <c r="AG508" s="9">
        <f t="shared" si="178"/>
        <v>0.39651810744654492</v>
      </c>
      <c r="AH508" s="9">
        <f t="shared" si="178"/>
        <v>0.33217303202010001</v>
      </c>
      <c r="AI508" s="9">
        <f t="shared" si="178"/>
        <v>0</v>
      </c>
      <c r="AJ508" s="9"/>
    </row>
    <row r="509" spans="2:36" hidden="1" x14ac:dyDescent="0.3">
      <c r="B509" s="85">
        <f t="shared" si="170"/>
        <v>43921</v>
      </c>
      <c r="C509" s="3"/>
      <c r="D509" s="1"/>
      <c r="E509" s="9">
        <f t="shared" ref="E509:AI509" si="179">E229+E369</f>
        <v>0.93461713699927351</v>
      </c>
      <c r="F509" s="9">
        <f t="shared" si="179"/>
        <v>0.28069891239818101</v>
      </c>
      <c r="G509" s="9">
        <f t="shared" si="179"/>
        <v>0.32875145737972</v>
      </c>
      <c r="H509" s="9">
        <f t="shared" si="179"/>
        <v>2.6392102663452004</v>
      </c>
      <c r="I509" s="9">
        <f t="shared" si="179"/>
        <v>4.0133871254120272</v>
      </c>
      <c r="J509" s="9">
        <f t="shared" si="179"/>
        <v>6.4523152478609322</v>
      </c>
      <c r="K509" s="9">
        <f t="shared" si="179"/>
        <v>0.87055989106721043</v>
      </c>
      <c r="L509" s="9"/>
      <c r="M509" s="9">
        <f t="shared" si="179"/>
        <v>6.8976641548800011E-2</v>
      </c>
      <c r="N509" s="9">
        <f t="shared" si="179"/>
        <v>0</v>
      </c>
      <c r="O509" s="9">
        <f t="shared" si="179"/>
        <v>0</v>
      </c>
      <c r="P509" s="9">
        <f t="shared" si="179"/>
        <v>0</v>
      </c>
      <c r="Q509" s="9">
        <f t="shared" si="179"/>
        <v>0</v>
      </c>
      <c r="R509" s="9">
        <f t="shared" si="179"/>
        <v>0</v>
      </c>
      <c r="S509" s="9">
        <f t="shared" si="179"/>
        <v>0</v>
      </c>
      <c r="T509" s="9"/>
      <c r="U509" s="9">
        <f t="shared" si="179"/>
        <v>0.80451824631339219</v>
      </c>
      <c r="V509" s="9">
        <f t="shared" si="179"/>
        <v>9.9835538627723999E-2</v>
      </c>
      <c r="W509" s="9">
        <f t="shared" si="179"/>
        <v>0.11442155386694253</v>
      </c>
      <c r="X509" s="9">
        <f t="shared" si="179"/>
        <v>0.53589101079927504</v>
      </c>
      <c r="Y509" s="9">
        <f t="shared" si="179"/>
        <v>0.50350966702509115</v>
      </c>
      <c r="Z509" s="9">
        <f t="shared" si="179"/>
        <v>0.80189512362293547</v>
      </c>
      <c r="AA509" s="9">
        <f t="shared" si="179"/>
        <v>8.5884781882583236E-2</v>
      </c>
      <c r="AB509" s="9"/>
      <c r="AC509" s="9">
        <f t="shared" si="179"/>
        <v>0.28636304770175552</v>
      </c>
      <c r="AD509" s="9">
        <f t="shared" si="179"/>
        <v>2.3119210900106095E-2</v>
      </c>
      <c r="AE509" s="9">
        <f t="shared" si="179"/>
        <v>2.7065442589181997E-2</v>
      </c>
      <c r="AF509" s="9">
        <f t="shared" si="179"/>
        <v>0.23486593322106003</v>
      </c>
      <c r="AG509" s="9">
        <f t="shared" si="179"/>
        <v>0.44561325470821866</v>
      </c>
      <c r="AH509" s="9">
        <f t="shared" si="179"/>
        <v>0.37457393843511</v>
      </c>
      <c r="AI509" s="9">
        <f t="shared" si="179"/>
        <v>0</v>
      </c>
      <c r="AJ509" s="9"/>
    </row>
    <row r="510" spans="2:36" hidden="1" x14ac:dyDescent="0.3">
      <c r="B510" s="85">
        <f t="shared" si="170"/>
        <v>44286</v>
      </c>
      <c r="C510" s="3"/>
      <c r="D510" s="1"/>
      <c r="E510" s="9">
        <f t="shared" ref="E510:AI510" si="180">E230+E370</f>
        <v>0.83695792264677782</v>
      </c>
      <c r="F510" s="9">
        <f t="shared" si="180"/>
        <v>0.27764052894910296</v>
      </c>
      <c r="G510" s="9">
        <f t="shared" si="180"/>
        <v>0.32788844308035003</v>
      </c>
      <c r="H510" s="9">
        <f t="shared" si="180"/>
        <v>2.2265754509604001</v>
      </c>
      <c r="I510" s="9">
        <f t="shared" si="180"/>
        <v>3.4632537886573096</v>
      </c>
      <c r="J510" s="9">
        <f t="shared" si="180"/>
        <v>5.8900847269526082</v>
      </c>
      <c r="K510" s="9">
        <f t="shared" si="180"/>
        <v>0.79072063143488425</v>
      </c>
      <c r="L510" s="9"/>
      <c r="M510" s="9">
        <f t="shared" si="180"/>
        <v>6.1286637695999985E-2</v>
      </c>
      <c r="N510" s="9">
        <f t="shared" si="180"/>
        <v>0</v>
      </c>
      <c r="O510" s="9">
        <f t="shared" si="180"/>
        <v>0</v>
      </c>
      <c r="P510" s="9">
        <f t="shared" si="180"/>
        <v>0</v>
      </c>
      <c r="Q510" s="9">
        <f t="shared" si="180"/>
        <v>0</v>
      </c>
      <c r="R510" s="9">
        <f t="shared" si="180"/>
        <v>0</v>
      </c>
      <c r="S510" s="9">
        <f t="shared" si="180"/>
        <v>0</v>
      </c>
      <c r="T510" s="9"/>
      <c r="U510" s="9">
        <f t="shared" si="180"/>
        <v>0.7203355212123328</v>
      </c>
      <c r="V510" s="9">
        <f t="shared" si="180"/>
        <v>9.699321665020573E-2</v>
      </c>
      <c r="W510" s="9">
        <f t="shared" si="180"/>
        <v>0.11193654075836253</v>
      </c>
      <c r="X510" s="9">
        <f t="shared" si="180"/>
        <v>0.46059880711094991</v>
      </c>
      <c r="Y510" s="9">
        <f t="shared" si="180"/>
        <v>0.44102654294048049</v>
      </c>
      <c r="Z510" s="9">
        <f t="shared" si="180"/>
        <v>0.73504137573037598</v>
      </c>
      <c r="AA510" s="9">
        <f t="shared" si="180"/>
        <v>7.7883456565894446E-2</v>
      </c>
      <c r="AB510" s="9"/>
      <c r="AC510" s="9">
        <f t="shared" si="180"/>
        <v>0.25336990236321283</v>
      </c>
      <c r="AD510" s="9">
        <f t="shared" si="180"/>
        <v>2.2569291760526401E-2</v>
      </c>
      <c r="AE510" s="9">
        <f t="shared" si="180"/>
        <v>2.674984167615E-2</v>
      </c>
      <c r="AF510" s="9">
        <f t="shared" si="180"/>
        <v>0.20217942496188002</v>
      </c>
      <c r="AG510" s="9">
        <f t="shared" si="180"/>
        <v>0.3906604660225198</v>
      </c>
      <c r="AH510" s="9">
        <f t="shared" si="180"/>
        <v>0.34450964976775678</v>
      </c>
      <c r="AI510" s="9">
        <f t="shared" si="180"/>
        <v>0</v>
      </c>
      <c r="AJ510" s="9"/>
    </row>
    <row r="511" spans="2:36" x14ac:dyDescent="0.3">
      <c r="B511" s="85">
        <f t="shared" si="170"/>
        <v>44651</v>
      </c>
      <c r="C511" s="3"/>
      <c r="D511" s="1"/>
      <c r="E511" s="9">
        <f t="shared" ref="E511:AI511" si="181">E231+E371</f>
        <v>0.19369797181565246</v>
      </c>
      <c r="F511" s="9">
        <f t="shared" si="181"/>
        <v>0.16132985105742984</v>
      </c>
      <c r="G511" s="9">
        <f t="shared" si="181"/>
        <v>0.195681799591085</v>
      </c>
      <c r="H511" s="9">
        <f t="shared" si="181"/>
        <v>0.43506876910240577</v>
      </c>
      <c r="I511" s="9">
        <f t="shared" si="181"/>
        <v>0.72959836198023742</v>
      </c>
      <c r="J511" s="9">
        <f t="shared" si="181"/>
        <v>1.9669184353142888</v>
      </c>
      <c r="K511" s="9">
        <f t="shared" si="181"/>
        <v>0.25093079623217884</v>
      </c>
      <c r="L511" s="9"/>
      <c r="M511" s="9">
        <f t="shared" si="181"/>
        <v>7.6619726976000007E-3</v>
      </c>
      <c r="N511" s="9">
        <f t="shared" si="181"/>
        <v>0</v>
      </c>
      <c r="O511" s="9">
        <f t="shared" si="181"/>
        <v>0</v>
      </c>
      <c r="P511" s="9">
        <f t="shared" si="181"/>
        <v>0</v>
      </c>
      <c r="Q511" s="9">
        <f t="shared" si="181"/>
        <v>0</v>
      </c>
      <c r="R511" s="9">
        <f t="shared" si="181"/>
        <v>0</v>
      </c>
      <c r="S511" s="9">
        <f t="shared" si="181"/>
        <v>0</v>
      </c>
      <c r="T511" s="9"/>
      <c r="U511" s="9">
        <f t="shared" si="181"/>
        <v>0.15728237590900834</v>
      </c>
      <c r="V511" s="9">
        <f t="shared" si="181"/>
        <v>5.9980735835790576E-2</v>
      </c>
      <c r="W511" s="9">
        <f t="shared" si="181"/>
        <v>6.923893823775136E-2</v>
      </c>
      <c r="X511" s="9">
        <f t="shared" si="181"/>
        <v>9.3857192580615756E-2</v>
      </c>
      <c r="Y511" s="9">
        <f t="shared" si="181"/>
        <v>9.1699954864432276E-2</v>
      </c>
      <c r="Z511" s="9">
        <f t="shared" si="181"/>
        <v>0.24115011363019739</v>
      </c>
      <c r="AA511" s="9">
        <f t="shared" si="181"/>
        <v>2.4604227826826107E-2</v>
      </c>
      <c r="AB511" s="9"/>
      <c r="AC511" s="9">
        <f t="shared" si="181"/>
        <v>6.2587629752484594E-2</v>
      </c>
      <c r="AD511" s="9">
        <f t="shared" si="181"/>
        <v>1.5336890864949965E-2</v>
      </c>
      <c r="AE511" s="9">
        <f t="shared" si="181"/>
        <v>1.8493612323764369E-2</v>
      </c>
      <c r="AF511" s="9">
        <f t="shared" si="181"/>
        <v>4.4581631278778101E-2</v>
      </c>
      <c r="AG511" s="9">
        <f t="shared" si="181"/>
        <v>8.6345319851704183E-2</v>
      </c>
      <c r="AH511" s="9">
        <f t="shared" si="181"/>
        <v>0.1325687077395164</v>
      </c>
      <c r="AI511" s="9">
        <f t="shared" si="181"/>
        <v>0</v>
      </c>
      <c r="AJ511" s="9"/>
    </row>
    <row r="512" spans="2:36" x14ac:dyDescent="0.3">
      <c r="B512" s="85">
        <f t="shared" si="170"/>
        <v>45016</v>
      </c>
      <c r="C512" s="3"/>
      <c r="D512" s="1"/>
      <c r="E512" s="9">
        <f t="shared" ref="E512:AI512" si="182">E232+E372</f>
        <v>0.20567513426519807</v>
      </c>
      <c r="F512" s="9">
        <f t="shared" si="182"/>
        <v>0.1778642037636782</v>
      </c>
      <c r="G512" s="9">
        <f t="shared" si="182"/>
        <v>0.21485413184859339</v>
      </c>
      <c r="H512" s="9">
        <f t="shared" si="182"/>
        <v>0.46663811042119857</v>
      </c>
      <c r="I512" s="9">
        <f t="shared" si="182"/>
        <v>0.78231002349064049</v>
      </c>
      <c r="J512" s="9">
        <f t="shared" si="182"/>
        <v>2.1270133082518043</v>
      </c>
      <c r="K512" s="9">
        <f t="shared" si="182"/>
        <v>0.27204444399869032</v>
      </c>
      <c r="L512" s="9"/>
      <c r="M512" s="9">
        <f t="shared" si="182"/>
        <v>7.8918318785280023E-3</v>
      </c>
      <c r="N512" s="9">
        <f t="shared" si="182"/>
        <v>0</v>
      </c>
      <c r="O512" s="9">
        <f t="shared" si="182"/>
        <v>0</v>
      </c>
      <c r="P512" s="9">
        <f t="shared" si="182"/>
        <v>0</v>
      </c>
      <c r="Q512" s="9">
        <f t="shared" si="182"/>
        <v>0</v>
      </c>
      <c r="R512" s="9">
        <f t="shared" si="182"/>
        <v>0</v>
      </c>
      <c r="S512" s="9">
        <f t="shared" si="182"/>
        <v>0</v>
      </c>
      <c r="T512" s="9"/>
      <c r="U512" s="9">
        <f t="shared" si="182"/>
        <v>0.18006358393854582</v>
      </c>
      <c r="V512" s="9">
        <f t="shared" si="182"/>
        <v>6.1927073212038365E-2</v>
      </c>
      <c r="W512" s="9">
        <f t="shared" si="182"/>
        <v>7.2188508829852199E-2</v>
      </c>
      <c r="X512" s="9">
        <f t="shared" si="182"/>
        <v>0.10139032576473372</v>
      </c>
      <c r="Y512" s="9">
        <f t="shared" si="182"/>
        <v>9.9023579871048165E-2</v>
      </c>
      <c r="Z512" s="9">
        <f t="shared" si="182"/>
        <v>0.26360115468794409</v>
      </c>
      <c r="AA512" s="9">
        <f t="shared" si="182"/>
        <v>2.6890710534231425E-2</v>
      </c>
      <c r="AB512" s="9"/>
      <c r="AC512" s="9">
        <f t="shared" si="182"/>
        <v>6.2075812786320565E-2</v>
      </c>
      <c r="AD512" s="9">
        <f t="shared" si="182"/>
        <v>1.4443789470164141E-2</v>
      </c>
      <c r="AE512" s="9">
        <f t="shared" si="182"/>
        <v>1.7534280776385122E-2</v>
      </c>
      <c r="AF512" s="9">
        <f t="shared" si="182"/>
        <v>4.3981524478504549E-2</v>
      </c>
      <c r="AG512" s="9">
        <f t="shared" si="182"/>
        <v>8.4976960986803934E-2</v>
      </c>
      <c r="AH512" s="9">
        <f t="shared" si="182"/>
        <v>0.12982601736650876</v>
      </c>
      <c r="AI512" s="9">
        <f t="shared" si="182"/>
        <v>0</v>
      </c>
      <c r="AJ512" s="9"/>
    </row>
    <row r="513" spans="2:36" x14ac:dyDescent="0.3">
      <c r="B513" s="85">
        <f t="shared" si="170"/>
        <v>45382</v>
      </c>
      <c r="C513" s="3"/>
      <c r="D513" s="1"/>
      <c r="E513" s="9">
        <f t="shared" ref="E513:AI513" si="183">E233+E373</f>
        <v>0.22477335413036265</v>
      </c>
      <c r="F513" s="9">
        <f t="shared" si="183"/>
        <v>0.18320012987658854</v>
      </c>
      <c r="G513" s="9">
        <f t="shared" si="183"/>
        <v>0.22129975580405115</v>
      </c>
      <c r="H513" s="9">
        <f t="shared" si="183"/>
        <v>0.49535068632412049</v>
      </c>
      <c r="I513" s="9">
        <f t="shared" si="183"/>
        <v>0.83054330164586565</v>
      </c>
      <c r="J513" s="9">
        <f t="shared" si="183"/>
        <v>2.2336139090360039</v>
      </c>
      <c r="K513" s="9">
        <f t="shared" si="183"/>
        <v>0.28530969687171748</v>
      </c>
      <c r="L513" s="9"/>
      <c r="M513" s="9">
        <f t="shared" si="183"/>
        <v>8.9414455183722246E-3</v>
      </c>
      <c r="N513" s="9">
        <f t="shared" si="183"/>
        <v>0</v>
      </c>
      <c r="O513" s="9">
        <f t="shared" si="183"/>
        <v>0</v>
      </c>
      <c r="P513" s="9">
        <f t="shared" si="183"/>
        <v>0</v>
      </c>
      <c r="Q513" s="9">
        <f t="shared" si="183"/>
        <v>0</v>
      </c>
      <c r="R513" s="9">
        <f t="shared" si="183"/>
        <v>0</v>
      </c>
      <c r="S513" s="9">
        <f t="shared" si="183"/>
        <v>0</v>
      </c>
      <c r="T513" s="9"/>
      <c r="U513" s="9">
        <f t="shared" si="183"/>
        <v>0.18546549145670221</v>
      </c>
      <c r="V513" s="9">
        <f t="shared" si="183"/>
        <v>6.3936208168608816E-2</v>
      </c>
      <c r="W513" s="9">
        <f t="shared" si="183"/>
        <v>7.5252738613065126E-2</v>
      </c>
      <c r="X513" s="9">
        <f t="shared" si="183"/>
        <v>0.10509781579467897</v>
      </c>
      <c r="Y513" s="9">
        <f t="shared" si="183"/>
        <v>0.10256985374148864</v>
      </c>
      <c r="Z513" s="9">
        <f t="shared" si="183"/>
        <v>0.27504432888889102</v>
      </c>
      <c r="AA513" s="9">
        <f t="shared" si="183"/>
        <v>2.8033793859510148E-2</v>
      </c>
      <c r="AB513" s="9"/>
      <c r="AC513" s="9">
        <f t="shared" si="183"/>
        <v>6.501208442272953E-2</v>
      </c>
      <c r="AD513" s="9">
        <f t="shared" si="183"/>
        <v>1.518039788486047E-2</v>
      </c>
      <c r="AE513" s="9">
        <f t="shared" si="183"/>
        <v>1.8423410168562603E-2</v>
      </c>
      <c r="AF513" s="9">
        <f t="shared" si="183"/>
        <v>4.6149786427269399E-2</v>
      </c>
      <c r="AG513" s="9">
        <f t="shared" si="183"/>
        <v>8.9165173621431296E-2</v>
      </c>
      <c r="AH513" s="9">
        <f t="shared" si="183"/>
        <v>0.13621403246278324</v>
      </c>
      <c r="AI513" s="9">
        <f t="shared" si="183"/>
        <v>0</v>
      </c>
      <c r="AJ513" s="9"/>
    </row>
    <row r="514" spans="2:36" x14ac:dyDescent="0.3">
      <c r="B514" s="85">
        <f t="shared" si="170"/>
        <v>45747</v>
      </c>
      <c r="C514" s="3"/>
      <c r="D514" s="1"/>
      <c r="E514" s="9">
        <f t="shared" ref="E514:AI514" si="184">E234+E374</f>
        <v>0.23151655475427349</v>
      </c>
      <c r="F514" s="9">
        <f t="shared" si="184"/>
        <v>0.18934523115440513</v>
      </c>
      <c r="G514" s="9">
        <f t="shared" si="184"/>
        <v>0.23200357563619628</v>
      </c>
      <c r="H514" s="9">
        <f t="shared" si="184"/>
        <v>0.52087589755894814</v>
      </c>
      <c r="I514" s="9">
        <f t="shared" si="184"/>
        <v>0.87377251961364233</v>
      </c>
      <c r="J514" s="9">
        <f t="shared" si="184"/>
        <v>2.3446962338898301</v>
      </c>
      <c r="K514" s="9">
        <f t="shared" si="184"/>
        <v>0.29912602491752754</v>
      </c>
      <c r="L514" s="9"/>
      <c r="M514" s="9">
        <f t="shared" si="184"/>
        <v>9.2096888839233917E-3</v>
      </c>
      <c r="N514" s="9">
        <f t="shared" si="184"/>
        <v>0</v>
      </c>
      <c r="O514" s="9">
        <f t="shared" si="184"/>
        <v>0</v>
      </c>
      <c r="P514" s="9">
        <f t="shared" si="184"/>
        <v>0</v>
      </c>
      <c r="Q514" s="9">
        <f t="shared" si="184"/>
        <v>0</v>
      </c>
      <c r="R514" s="9">
        <f t="shared" si="184"/>
        <v>0</v>
      </c>
      <c r="S514" s="9">
        <f t="shared" si="184"/>
        <v>0</v>
      </c>
      <c r="T514" s="9"/>
      <c r="U514" s="9">
        <f t="shared" si="184"/>
        <v>0.19445921954918155</v>
      </c>
      <c r="V514" s="9">
        <f t="shared" si="184"/>
        <v>6.8642216393949601E-2</v>
      </c>
      <c r="W514" s="9">
        <f t="shared" si="184"/>
        <v>7.9813498040062408E-2</v>
      </c>
      <c r="X514" s="9">
        <f t="shared" si="184"/>
        <v>0.11041022749954643</v>
      </c>
      <c r="Y514" s="9">
        <f t="shared" si="184"/>
        <v>0.10777608227248839</v>
      </c>
      <c r="Z514" s="9">
        <f t="shared" si="184"/>
        <v>0.29057804624979344</v>
      </c>
      <c r="AA514" s="9">
        <f t="shared" si="184"/>
        <v>2.9567713414354165E-2</v>
      </c>
      <c r="AB514" s="9"/>
      <c r="AC514" s="9">
        <f t="shared" si="184"/>
        <v>6.8204675294330802E-2</v>
      </c>
      <c r="AD514" s="9">
        <f t="shared" si="184"/>
        <v>1.591569479823705E-2</v>
      </c>
      <c r="AE514" s="9">
        <f t="shared" si="184"/>
        <v>1.9322321827442927E-2</v>
      </c>
      <c r="AF514" s="9">
        <f t="shared" si="184"/>
        <v>4.8440652203695075E-2</v>
      </c>
      <c r="AG514" s="9">
        <f t="shared" si="184"/>
        <v>9.3594977735195067E-2</v>
      </c>
      <c r="AH514" s="9">
        <f t="shared" si="184"/>
        <v>0.14290733940711667</v>
      </c>
      <c r="AI514" s="9">
        <f t="shared" si="184"/>
        <v>0</v>
      </c>
      <c r="AJ514" s="9"/>
    </row>
    <row r="515" spans="2:36" x14ac:dyDescent="0.3">
      <c r="B515" s="85">
        <f t="shared" si="170"/>
        <v>46112</v>
      </c>
      <c r="C515" s="3"/>
      <c r="D515" s="1"/>
      <c r="E515" s="9">
        <f t="shared" ref="E515:AI515" si="185">E235+E375</f>
        <v>0.23846205139690174</v>
      </c>
      <c r="F515" s="9">
        <f t="shared" si="185"/>
        <v>0.20713586689102043</v>
      </c>
      <c r="G515" s="9">
        <f t="shared" si="185"/>
        <v>0.24931223246861522</v>
      </c>
      <c r="H515" s="9">
        <f t="shared" si="185"/>
        <v>0.54112702375629385</v>
      </c>
      <c r="I515" s="9">
        <f t="shared" si="185"/>
        <v>0.90739549239334105</v>
      </c>
      <c r="J515" s="9">
        <f t="shared" si="185"/>
        <v>2.4604332457167515</v>
      </c>
      <c r="K515" s="9">
        <f t="shared" si="185"/>
        <v>0.31351455391890171</v>
      </c>
      <c r="L515" s="9"/>
      <c r="M515" s="9">
        <f t="shared" si="185"/>
        <v>1.034834132775392E-2</v>
      </c>
      <c r="N515" s="9">
        <f t="shared" si="185"/>
        <v>0</v>
      </c>
      <c r="O515" s="9">
        <f t="shared" si="185"/>
        <v>0</v>
      </c>
      <c r="P515" s="9">
        <f t="shared" si="185"/>
        <v>0</v>
      </c>
      <c r="Q515" s="9">
        <f t="shared" si="185"/>
        <v>0</v>
      </c>
      <c r="R515" s="9">
        <f t="shared" si="185"/>
        <v>0</v>
      </c>
      <c r="S515" s="9">
        <f t="shared" si="185"/>
        <v>0</v>
      </c>
      <c r="T515" s="9"/>
      <c r="U515" s="9">
        <f t="shared" si="185"/>
        <v>0.20839548808258357</v>
      </c>
      <c r="V515" s="9">
        <f t="shared" si="185"/>
        <v>7.0862021202074146E-2</v>
      </c>
      <c r="W515" s="9">
        <f t="shared" si="185"/>
        <v>8.3161200687747183E-2</v>
      </c>
      <c r="X515" s="9">
        <f t="shared" si="185"/>
        <v>0.11665312214714545</v>
      </c>
      <c r="Y515" s="9">
        <f t="shared" si="185"/>
        <v>0.11381299011957527</v>
      </c>
      <c r="Z515" s="9">
        <f t="shared" si="185"/>
        <v>0.30304581719681856</v>
      </c>
      <c r="AA515" s="9">
        <f t="shared" si="185"/>
        <v>3.0811591272400018E-2</v>
      </c>
      <c r="AB515" s="9"/>
      <c r="AC515" s="9">
        <f t="shared" si="185"/>
        <v>7.167040224581861E-2</v>
      </c>
      <c r="AD515" s="9">
        <f t="shared" si="185"/>
        <v>1.6714931021868582E-2</v>
      </c>
      <c r="AE515" s="9">
        <f t="shared" si="185"/>
        <v>2.0287205300157291E-2</v>
      </c>
      <c r="AF515" s="9">
        <f t="shared" si="185"/>
        <v>5.0794380891673221E-2</v>
      </c>
      <c r="AG515" s="9">
        <f t="shared" si="185"/>
        <v>9.8141540114000114E-2</v>
      </c>
      <c r="AH515" s="9">
        <f t="shared" si="185"/>
        <v>0.14997215031693262</v>
      </c>
      <c r="AI515" s="9">
        <f t="shared" si="185"/>
        <v>0</v>
      </c>
      <c r="AJ515" s="9"/>
    </row>
    <row r="516" spans="2:36" x14ac:dyDescent="0.3">
      <c r="B516" s="85">
        <f t="shared" si="170"/>
        <v>46477</v>
      </c>
      <c r="C516" s="3"/>
      <c r="D516" s="1"/>
      <c r="E516" s="9">
        <f t="shared" ref="E516:AI516" si="186">E236+E376</f>
        <v>0.25255605158184408</v>
      </c>
      <c r="F516" s="9">
        <f t="shared" si="186"/>
        <v>0.21334994289775111</v>
      </c>
      <c r="G516" s="9">
        <f t="shared" si="186"/>
        <v>0.25679159944267371</v>
      </c>
      <c r="H516" s="9">
        <f t="shared" si="186"/>
        <v>0.57343859952306797</v>
      </c>
      <c r="I516" s="9">
        <f t="shared" si="186"/>
        <v>0.9616776239527004</v>
      </c>
      <c r="J516" s="9">
        <f t="shared" si="186"/>
        <v>2.5810042516427885</v>
      </c>
      <c r="K516" s="9">
        <f t="shared" si="186"/>
        <v>0.32849718123793259</v>
      </c>
      <c r="L516" s="9"/>
      <c r="M516" s="9">
        <f t="shared" si="186"/>
        <v>1.154702419821875E-2</v>
      </c>
      <c r="N516" s="9">
        <f t="shared" si="186"/>
        <v>0</v>
      </c>
      <c r="O516" s="9">
        <f t="shared" si="186"/>
        <v>0</v>
      </c>
      <c r="P516" s="9">
        <f t="shared" si="186"/>
        <v>0</v>
      </c>
      <c r="Q516" s="9">
        <f t="shared" si="186"/>
        <v>0</v>
      </c>
      <c r="R516" s="9">
        <f t="shared" si="186"/>
        <v>0</v>
      </c>
      <c r="S516" s="9">
        <f t="shared" si="186"/>
        <v>0</v>
      </c>
      <c r="T516" s="9"/>
      <c r="U516" s="9">
        <f t="shared" si="186"/>
        <v>0.21464735272506114</v>
      </c>
      <c r="V516" s="9">
        <f t="shared" si="186"/>
        <v>7.5945588267018069E-2</v>
      </c>
      <c r="W516" s="9">
        <f t="shared" si="186"/>
        <v>8.8099477472643004E-2</v>
      </c>
      <c r="X516" s="9">
        <f t="shared" si="186"/>
        <v>0.12244370520595646</v>
      </c>
      <c r="Y516" s="9">
        <f t="shared" si="186"/>
        <v>0.11948617693666982</v>
      </c>
      <c r="Z516" s="9">
        <f t="shared" si="186"/>
        <v>0.31986307660535773</v>
      </c>
      <c r="AA516" s="9">
        <f t="shared" si="186"/>
        <v>3.2471042709139385E-2</v>
      </c>
      <c r="AB516" s="9"/>
      <c r="AC516" s="9">
        <f t="shared" si="186"/>
        <v>7.5138394357952734E-2</v>
      </c>
      <c r="AD516" s="9">
        <f t="shared" si="186"/>
        <v>1.7513308924444398E-2</v>
      </c>
      <c r="AE516" s="9">
        <f t="shared" si="186"/>
        <v>2.1263114962633303E-2</v>
      </c>
      <c r="AF516" s="9">
        <f t="shared" si="186"/>
        <v>5.3295634607849127E-2</v>
      </c>
      <c r="AG516" s="9">
        <f t="shared" si="186"/>
        <v>0.10297416522214475</v>
      </c>
      <c r="AH516" s="9">
        <f t="shared" si="186"/>
        <v>0.1573322332758712</v>
      </c>
      <c r="AI516" s="9">
        <f t="shared" si="186"/>
        <v>0</v>
      </c>
      <c r="AJ516" s="9"/>
    </row>
    <row r="517" spans="2:36" x14ac:dyDescent="0.3">
      <c r="B517" s="85">
        <f t="shared" si="170"/>
        <v>46843</v>
      </c>
      <c r="C517" s="3"/>
      <c r="D517" s="1"/>
      <c r="E517" s="9">
        <f t="shared" ref="E517:AI517" si="187">E237+E377</f>
        <v>0.27468327257445668</v>
      </c>
      <c r="F517" s="9">
        <f t="shared" si="187"/>
        <v>0.22045972741909861</v>
      </c>
      <c r="G517" s="9">
        <f t="shared" si="187"/>
        <v>0.2689370938118596</v>
      </c>
      <c r="H517" s="9">
        <f t="shared" si="187"/>
        <v>0.59554826009991557</v>
      </c>
      <c r="I517" s="9">
        <f t="shared" si="187"/>
        <v>0.99838900651151996</v>
      </c>
      <c r="J517" s="9">
        <f t="shared" si="187"/>
        <v>2.7065951280032428</v>
      </c>
      <c r="K517" s="9">
        <f t="shared" si="187"/>
        <v>0.344096603097578</v>
      </c>
      <c r="L517" s="9"/>
      <c r="M517" s="9">
        <f t="shared" si="187"/>
        <v>1.1893434924165312E-2</v>
      </c>
      <c r="N517" s="9">
        <f t="shared" si="187"/>
        <v>0</v>
      </c>
      <c r="O517" s="9">
        <f t="shared" si="187"/>
        <v>0</v>
      </c>
      <c r="P517" s="9">
        <f t="shared" si="187"/>
        <v>0</v>
      </c>
      <c r="Q517" s="9">
        <f t="shared" si="187"/>
        <v>0</v>
      </c>
      <c r="R517" s="9">
        <f t="shared" si="187"/>
        <v>0</v>
      </c>
      <c r="S517" s="9">
        <f t="shared" si="187"/>
        <v>0</v>
      </c>
      <c r="T517" s="9"/>
      <c r="U517" s="9">
        <f t="shared" si="187"/>
        <v>0.22483456832163334</v>
      </c>
      <c r="V517" s="9">
        <f t="shared" si="187"/>
        <v>7.8394271014797692E-2</v>
      </c>
      <c r="W517" s="9">
        <f t="shared" si="187"/>
        <v>9.1753815333629973E-2</v>
      </c>
      <c r="X517" s="9">
        <f t="shared" si="187"/>
        <v>0.12847673543836369</v>
      </c>
      <c r="Y517" s="9">
        <f t="shared" si="187"/>
        <v>0.12539732327168246</v>
      </c>
      <c r="Z517" s="9">
        <f t="shared" si="187"/>
        <v>0.33516261434130901</v>
      </c>
      <c r="AA517" s="9">
        <f t="shared" si="187"/>
        <v>3.410440759702292E-2</v>
      </c>
      <c r="AB517" s="9"/>
      <c r="AC517" s="9">
        <f t="shared" si="187"/>
        <v>7.8816488061832529E-2</v>
      </c>
      <c r="AD517" s="9">
        <f t="shared" si="187"/>
        <v>1.8380069083484937E-2</v>
      </c>
      <c r="AE517" s="9">
        <f t="shared" si="187"/>
        <v>2.2309681750912955E-2</v>
      </c>
      <c r="AF517" s="9">
        <f t="shared" si="187"/>
        <v>5.5952643434912588E-2</v>
      </c>
      <c r="AG517" s="9">
        <f t="shared" si="187"/>
        <v>0.10810885005124576</v>
      </c>
      <c r="AH517" s="9">
        <f t="shared" si="187"/>
        <v>0.16509707759414238</v>
      </c>
      <c r="AI517" s="9">
        <f t="shared" si="187"/>
        <v>0</v>
      </c>
      <c r="AJ517" s="9"/>
    </row>
    <row r="518" spans="2:36" x14ac:dyDescent="0.3">
      <c r="B518" s="85">
        <f t="shared" si="170"/>
        <v>47208</v>
      </c>
      <c r="C518" s="3"/>
      <c r="D518" s="1"/>
      <c r="E518" s="9">
        <f t="shared" ref="E518:AI518" si="188">E238+E378</f>
        <v>0.28292377075169034</v>
      </c>
      <c r="F518" s="9">
        <f t="shared" si="188"/>
        <v>0.2270735192416716</v>
      </c>
      <c r="G518" s="9">
        <f t="shared" si="188"/>
        <v>0.27700520662621531</v>
      </c>
      <c r="H518" s="9">
        <f t="shared" si="188"/>
        <v>0.62541791117990198</v>
      </c>
      <c r="I518" s="9">
        <f t="shared" si="188"/>
        <v>1.0489520282863412</v>
      </c>
      <c r="J518" s="9">
        <f t="shared" si="188"/>
        <v>2.8373985531188453</v>
      </c>
      <c r="K518" s="9">
        <f t="shared" si="188"/>
        <v>0.36033634280568816</v>
      </c>
      <c r="L518" s="9"/>
      <c r="M518" s="9">
        <f t="shared" si="188"/>
        <v>1.3192563969727981E-2</v>
      </c>
      <c r="N518" s="9">
        <f t="shared" si="188"/>
        <v>0</v>
      </c>
      <c r="O518" s="9">
        <f t="shared" si="188"/>
        <v>0</v>
      </c>
      <c r="P518" s="9">
        <f t="shared" si="188"/>
        <v>0</v>
      </c>
      <c r="Q518" s="9">
        <f t="shared" si="188"/>
        <v>0</v>
      </c>
      <c r="R518" s="9">
        <f t="shared" si="188"/>
        <v>0</v>
      </c>
      <c r="S518" s="9">
        <f t="shared" si="188"/>
        <v>0</v>
      </c>
      <c r="T518" s="9"/>
      <c r="U518" s="9">
        <f t="shared" si="188"/>
        <v>0.24043341708897148</v>
      </c>
      <c r="V518" s="9">
        <f t="shared" si="188"/>
        <v>8.4059354448404427E-2</v>
      </c>
      <c r="W518" s="9">
        <f t="shared" si="188"/>
        <v>9.8140370243357838E-2</v>
      </c>
      <c r="X518" s="9">
        <f t="shared" si="188"/>
        <v>0.13476154815003002</v>
      </c>
      <c r="Y518" s="9">
        <f t="shared" si="188"/>
        <v>0.13155560082755283</v>
      </c>
      <c r="Z518" s="9">
        <f t="shared" si="188"/>
        <v>0.35109224757247265</v>
      </c>
      <c r="AA518" s="9">
        <f t="shared" si="188"/>
        <v>3.5806550439741264E-2</v>
      </c>
      <c r="AB518" s="9"/>
      <c r="AC518" s="9">
        <f t="shared" si="188"/>
        <v>8.2647642833022963E-2</v>
      </c>
      <c r="AD518" s="9">
        <f t="shared" si="188"/>
        <v>1.9285100448628245E-2</v>
      </c>
      <c r="AE518" s="9">
        <f t="shared" si="188"/>
        <v>2.3412586359735095E-2</v>
      </c>
      <c r="AF518" s="9">
        <f t="shared" si="188"/>
        <v>5.8668170044811702E-2</v>
      </c>
      <c r="AG518" s="9">
        <f t="shared" si="188"/>
        <v>0.11335549673280551</v>
      </c>
      <c r="AH518" s="9">
        <f t="shared" si="188"/>
        <v>0.17318621356156161</v>
      </c>
      <c r="AI518" s="9">
        <f t="shared" si="188"/>
        <v>0</v>
      </c>
      <c r="AJ518" s="9"/>
    </row>
    <row r="519" spans="2:36" x14ac:dyDescent="0.3">
      <c r="B519" s="85">
        <f t="shared" si="170"/>
        <v>47573</v>
      </c>
      <c r="C519" s="3"/>
      <c r="D519" s="1"/>
      <c r="E519" s="9">
        <f t="shared" ref="E519:AI519" si="189">E239+E379</f>
        <v>0.2914114838742411</v>
      </c>
      <c r="F519" s="9">
        <f t="shared" si="189"/>
        <v>0.24751595030211015</v>
      </c>
      <c r="G519" s="9">
        <f t="shared" si="189"/>
        <v>0.29696274652925486</v>
      </c>
      <c r="H519" s="9">
        <f t="shared" si="189"/>
        <v>0.66174905648955473</v>
      </c>
      <c r="I519" s="9">
        <f t="shared" si="189"/>
        <v>1.1099900732809003</v>
      </c>
      <c r="J519" s="9">
        <f t="shared" si="189"/>
        <v>2.9957514241425427</v>
      </c>
      <c r="K519" s="9">
        <f t="shared" si="189"/>
        <v>0.3817608129685528</v>
      </c>
      <c r="L519" s="9"/>
      <c r="M519" s="9">
        <f t="shared" si="189"/>
        <v>1.3588340888819824E-2</v>
      </c>
      <c r="N519" s="9">
        <f t="shared" si="189"/>
        <v>0</v>
      </c>
      <c r="O519" s="9">
        <f t="shared" si="189"/>
        <v>0</v>
      </c>
      <c r="P519" s="9">
        <f t="shared" si="189"/>
        <v>0</v>
      </c>
      <c r="Q519" s="9">
        <f t="shared" si="189"/>
        <v>0</v>
      </c>
      <c r="R519" s="9">
        <f t="shared" si="189"/>
        <v>0</v>
      </c>
      <c r="S519" s="9">
        <f t="shared" si="189"/>
        <v>0</v>
      </c>
      <c r="T519" s="9"/>
      <c r="U519" s="9">
        <f t="shared" si="189"/>
        <v>0.24764641960164063</v>
      </c>
      <c r="V519" s="9">
        <f t="shared" si="189"/>
        <v>8.6581135081856594E-2</v>
      </c>
      <c r="W519" s="9">
        <f t="shared" si="189"/>
        <v>0.10108458135065859</v>
      </c>
      <c r="X519" s="9">
        <f t="shared" si="189"/>
        <v>0.1413078205625018</v>
      </c>
      <c r="Y519" s="9">
        <f t="shared" si="189"/>
        <v>0.13797051744583094</v>
      </c>
      <c r="Z519" s="9">
        <f t="shared" si="189"/>
        <v>0.36823744208630571</v>
      </c>
      <c r="AA519" s="9">
        <f t="shared" si="189"/>
        <v>3.7386267508518242E-2</v>
      </c>
      <c r="AB519" s="9"/>
      <c r="AC519" s="9">
        <f t="shared" si="189"/>
        <v>8.679540627270442E-2</v>
      </c>
      <c r="AD519" s="9">
        <f t="shared" si="189"/>
        <v>2.0225803231674899E-2</v>
      </c>
      <c r="AE519" s="9">
        <f t="shared" si="189"/>
        <v>2.4548525496297293E-2</v>
      </c>
      <c r="AF519" s="9">
        <f t="shared" si="189"/>
        <v>6.1568117600057981E-2</v>
      </c>
      <c r="AG519" s="9">
        <f t="shared" si="189"/>
        <v>0.11895532178886048</v>
      </c>
      <c r="AH519" s="9">
        <f t="shared" si="189"/>
        <v>0.18171621783148317</v>
      </c>
      <c r="AI519" s="9">
        <f t="shared" si="189"/>
        <v>0</v>
      </c>
      <c r="AJ519" s="9"/>
    </row>
    <row r="520" spans="2:36" x14ac:dyDescent="0.3">
      <c r="B520" s="85">
        <f t="shared" si="170"/>
        <v>47938</v>
      </c>
      <c r="C520" s="3"/>
      <c r="D520" s="1"/>
      <c r="E520" s="9">
        <f t="shared" ref="E520:AI520" si="190">E240+E380</f>
        <v>0.3079650155758259</v>
      </c>
      <c r="F520" s="9">
        <f t="shared" si="190"/>
        <v>0.25571648503024702</v>
      </c>
      <c r="G520" s="9">
        <f t="shared" si="190"/>
        <v>0.31072524512816402</v>
      </c>
      <c r="H520" s="9">
        <f t="shared" si="190"/>
        <v>0.68696299604116695</v>
      </c>
      <c r="I520" s="9">
        <f t="shared" si="190"/>
        <v>1.1518797612590101</v>
      </c>
      <c r="J520" s="9">
        <f t="shared" si="190"/>
        <v>3.1084252581636713</v>
      </c>
      <c r="K520" s="9">
        <f t="shared" si="190"/>
        <v>0.39786927136311673</v>
      </c>
      <c r="L520" s="9"/>
      <c r="M520" s="9">
        <f t="shared" si="190"/>
        <v>1.4995704766590453E-2</v>
      </c>
      <c r="N520" s="9">
        <f t="shared" si="190"/>
        <v>0</v>
      </c>
      <c r="O520" s="9">
        <f t="shared" si="190"/>
        <v>0</v>
      </c>
      <c r="P520" s="9">
        <f t="shared" si="190"/>
        <v>0</v>
      </c>
      <c r="Q520" s="9">
        <f t="shared" si="190"/>
        <v>0</v>
      </c>
      <c r="R520" s="9">
        <f t="shared" si="190"/>
        <v>0</v>
      </c>
      <c r="S520" s="9">
        <f t="shared" si="190"/>
        <v>0</v>
      </c>
      <c r="T520" s="9"/>
      <c r="U520" s="9">
        <f t="shared" si="190"/>
        <v>0.25917112899284955</v>
      </c>
      <c r="V520" s="9">
        <f t="shared" si="190"/>
        <v>9.2693601685437679E-2</v>
      </c>
      <c r="W520" s="9">
        <f t="shared" si="190"/>
        <v>0.10797236621428521</v>
      </c>
      <c r="X520" s="9">
        <f t="shared" si="190"/>
        <v>0.14812558392638686</v>
      </c>
      <c r="Y520" s="9">
        <f t="shared" si="190"/>
        <v>0.1446519290204609</v>
      </c>
      <c r="Z520" s="9">
        <f t="shared" si="190"/>
        <v>0.38551709271719536</v>
      </c>
      <c r="AA520" s="9">
        <f t="shared" si="190"/>
        <v>3.9228217895023246E-2</v>
      </c>
      <c r="AB520" s="9"/>
      <c r="AC520" s="9">
        <f t="shared" si="190"/>
        <v>9.1117652640216984E-2</v>
      </c>
      <c r="AD520" s="9">
        <f t="shared" si="190"/>
        <v>2.1246559608512319E-2</v>
      </c>
      <c r="AE520" s="9">
        <f t="shared" si="190"/>
        <v>2.5778178837729863E-2</v>
      </c>
      <c r="AF520" s="9">
        <f t="shared" si="190"/>
        <v>6.4609737953781624E-2</v>
      </c>
      <c r="AG520" s="9">
        <f t="shared" si="190"/>
        <v>0.12483884708003185</v>
      </c>
      <c r="AH520" s="9">
        <f t="shared" si="190"/>
        <v>0.19070938550511535</v>
      </c>
      <c r="AI520" s="9">
        <f t="shared" si="190"/>
        <v>0</v>
      </c>
      <c r="AJ520" s="9"/>
    </row>
    <row r="521" spans="2:36" x14ac:dyDescent="0.3">
      <c r="B521" s="85">
        <f t="shared" si="170"/>
        <v>48304</v>
      </c>
      <c r="C521" s="3"/>
      <c r="D521" s="1"/>
      <c r="E521" s="9">
        <f t="shared" ref="E521:AI521" si="191">E241+E381</f>
        <v>0.31720396604310086</v>
      </c>
      <c r="F521" s="9">
        <f t="shared" si="191"/>
        <v>0.2633879795811544</v>
      </c>
      <c r="G521" s="9">
        <f t="shared" si="191"/>
        <v>0.32004700248200901</v>
      </c>
      <c r="H521" s="9">
        <f t="shared" si="191"/>
        <v>0.72621042212228981</v>
      </c>
      <c r="I521" s="9">
        <f t="shared" si="191"/>
        <v>1.2178064198272391</v>
      </c>
      <c r="J521" s="9">
        <f t="shared" si="191"/>
        <v>3.2558833629917503</v>
      </c>
      <c r="K521" s="9">
        <f t="shared" si="191"/>
        <v>0.41627084209164422</v>
      </c>
      <c r="L521" s="9"/>
      <c r="M521" s="9">
        <f t="shared" si="191"/>
        <v>1.6475280970227373E-2</v>
      </c>
      <c r="N521" s="9">
        <f t="shared" si="191"/>
        <v>0</v>
      </c>
      <c r="O521" s="9">
        <f t="shared" si="191"/>
        <v>0</v>
      </c>
      <c r="P521" s="9">
        <f t="shared" si="191"/>
        <v>0</v>
      </c>
      <c r="Q521" s="9">
        <f t="shared" si="191"/>
        <v>0</v>
      </c>
      <c r="R521" s="9">
        <f t="shared" si="191"/>
        <v>0</v>
      </c>
      <c r="S521" s="9">
        <f t="shared" si="191"/>
        <v>0</v>
      </c>
      <c r="T521" s="9"/>
      <c r="U521" s="9">
        <f t="shared" si="191"/>
        <v>0.27662106197947051</v>
      </c>
      <c r="V521" s="9">
        <f t="shared" si="191"/>
        <v>9.5474409736000784E-2</v>
      </c>
      <c r="W521" s="9">
        <f t="shared" si="191"/>
        <v>0.11121153720071381</v>
      </c>
      <c r="X521" s="9">
        <f t="shared" si="191"/>
        <v>0.15606862656394899</v>
      </c>
      <c r="Y521" s="9">
        <f t="shared" si="191"/>
        <v>0.15233916221337182</v>
      </c>
      <c r="Z521" s="9">
        <f t="shared" si="191"/>
        <v>0.4060390235557686</v>
      </c>
      <c r="AA521" s="9">
        <f t="shared" si="191"/>
        <v>4.1257251091545141E-2</v>
      </c>
      <c r="AB521" s="9"/>
      <c r="AC521" s="9">
        <f t="shared" si="191"/>
        <v>9.5453841342571843E-2</v>
      </c>
      <c r="AD521" s="9">
        <f t="shared" si="191"/>
        <v>2.2272592258326507E-2</v>
      </c>
      <c r="AE521" s="9">
        <f t="shared" si="191"/>
        <v>2.7039202551285182E-2</v>
      </c>
      <c r="AF521" s="9">
        <f t="shared" si="191"/>
        <v>6.7757352605739674E-2</v>
      </c>
      <c r="AG521" s="9">
        <f t="shared" si="191"/>
        <v>0.13091710149988653</v>
      </c>
      <c r="AH521" s="9">
        <f t="shared" si="191"/>
        <v>0.20001593694055894</v>
      </c>
      <c r="AI521" s="9">
        <f t="shared" si="191"/>
        <v>0</v>
      </c>
      <c r="AJ521" s="9"/>
    </row>
    <row r="522" spans="2:36" x14ac:dyDescent="0.3">
      <c r="B522" s="85">
        <f t="shared" si="170"/>
        <v>48669</v>
      </c>
      <c r="C522" s="3"/>
      <c r="D522" s="1"/>
      <c r="E522" s="9">
        <f t="shared" ref="E522:AI522" si="192">E242+E382</f>
        <v>0.3435881481702443</v>
      </c>
      <c r="F522" s="9">
        <f t="shared" si="192"/>
        <v>0.28700599151297224</v>
      </c>
      <c r="G522" s="9">
        <f t="shared" si="192"/>
        <v>0.34752502463926271</v>
      </c>
      <c r="H522" s="9">
        <f t="shared" si="192"/>
        <v>0.76719442707184271</v>
      </c>
      <c r="I522" s="9">
        <f t="shared" si="192"/>
        <v>1.2866519861244285</v>
      </c>
      <c r="J522" s="9">
        <f t="shared" si="192"/>
        <v>3.4093913713771666</v>
      </c>
      <c r="K522" s="9">
        <f t="shared" si="192"/>
        <v>0.43541842471965636</v>
      </c>
      <c r="L522" s="9"/>
      <c r="M522" s="9">
        <f t="shared" si="192"/>
        <v>1.8030135611792585E-2</v>
      </c>
      <c r="N522" s="9">
        <f t="shared" si="192"/>
        <v>0</v>
      </c>
      <c r="O522" s="9">
        <f t="shared" si="192"/>
        <v>0</v>
      </c>
      <c r="P522" s="9">
        <f t="shared" si="192"/>
        <v>0</v>
      </c>
      <c r="Q522" s="9">
        <f t="shared" si="192"/>
        <v>0</v>
      </c>
      <c r="R522" s="9">
        <f t="shared" si="192"/>
        <v>0</v>
      </c>
      <c r="S522" s="9">
        <f t="shared" si="192"/>
        <v>0</v>
      </c>
      <c r="T522" s="9"/>
      <c r="U522" s="9">
        <f t="shared" si="192"/>
        <v>0.28926441543532677</v>
      </c>
      <c r="V522" s="9">
        <f t="shared" si="192"/>
        <v>9.8536083907704936E-2</v>
      </c>
      <c r="W522" s="9">
        <f t="shared" si="192"/>
        <v>0.115720319251908</v>
      </c>
      <c r="X522" s="9">
        <f t="shared" si="192"/>
        <v>0.16348624650857035</v>
      </c>
      <c r="Y522" s="9">
        <f t="shared" si="192"/>
        <v>0.15960645896054948</v>
      </c>
      <c r="Z522" s="9">
        <f t="shared" si="192"/>
        <v>0.42483228254747163</v>
      </c>
      <c r="AA522" s="9">
        <f t="shared" si="192"/>
        <v>4.3259201053341037E-2</v>
      </c>
      <c r="AB522" s="9"/>
      <c r="AC522" s="9">
        <f t="shared" si="192"/>
        <v>0.10014049035870176</v>
      </c>
      <c r="AD522" s="9">
        <f t="shared" si="192"/>
        <v>2.3379963826808594E-2</v>
      </c>
      <c r="AE522" s="9">
        <f t="shared" si="192"/>
        <v>2.8373611936778908E-2</v>
      </c>
      <c r="AF522" s="9">
        <f t="shared" si="192"/>
        <v>7.1095256067462892E-2</v>
      </c>
      <c r="AG522" s="9">
        <f t="shared" si="192"/>
        <v>0.13736412165479381</v>
      </c>
      <c r="AH522" s="9">
        <f t="shared" si="192"/>
        <v>0.2098875456605791</v>
      </c>
      <c r="AI522" s="9">
        <f t="shared" si="192"/>
        <v>0</v>
      </c>
      <c r="AJ522" s="9"/>
    </row>
    <row r="523" spans="2:36" x14ac:dyDescent="0.3">
      <c r="B523" s="85">
        <f t="shared" si="170"/>
        <v>49034</v>
      </c>
      <c r="C523" s="3"/>
      <c r="D523" s="1"/>
      <c r="E523" s="9">
        <f t="shared" ref="E523:AI523" si="193">E243+E383</f>
        <v>0.35389579261535153</v>
      </c>
      <c r="F523" s="9">
        <f t="shared" si="193"/>
        <v>0.29561617125836137</v>
      </c>
      <c r="G523" s="9">
        <f t="shared" si="193"/>
        <v>0.35795077537844067</v>
      </c>
      <c r="H523" s="9">
        <f t="shared" si="193"/>
        <v>0.79606888057089276</v>
      </c>
      <c r="I523" s="9">
        <f t="shared" si="193"/>
        <v>1.3346380550992363</v>
      </c>
      <c r="J523" s="9">
        <f t="shared" si="193"/>
        <v>3.6266860179595515</v>
      </c>
      <c r="K523" s="9">
        <f t="shared" si="193"/>
        <v>0.46219945963368769</v>
      </c>
      <c r="L523" s="9"/>
      <c r="M523" s="9">
        <f t="shared" si="193"/>
        <v>1.8571039680146357E-2</v>
      </c>
      <c r="N523" s="9">
        <f t="shared" si="193"/>
        <v>0</v>
      </c>
      <c r="O523" s="9">
        <f t="shared" si="193"/>
        <v>0</v>
      </c>
      <c r="P523" s="9">
        <f t="shared" si="193"/>
        <v>0</v>
      </c>
      <c r="Q523" s="9">
        <f t="shared" si="193"/>
        <v>0</v>
      </c>
      <c r="R523" s="9">
        <f t="shared" si="193"/>
        <v>0</v>
      </c>
      <c r="S523" s="9">
        <f t="shared" si="193"/>
        <v>0</v>
      </c>
      <c r="T523" s="9"/>
      <c r="U523" s="9">
        <f t="shared" si="193"/>
        <v>0.29794234789838653</v>
      </c>
      <c r="V523" s="9">
        <f t="shared" si="193"/>
        <v>0.10533313739942966</v>
      </c>
      <c r="W523" s="9">
        <f t="shared" si="193"/>
        <v>0.12340466178037453</v>
      </c>
      <c r="X523" s="9">
        <f t="shared" si="193"/>
        <v>0.17120846188596142</v>
      </c>
      <c r="Y523" s="9">
        <f t="shared" si="193"/>
        <v>0.16717268826656573</v>
      </c>
      <c r="Z523" s="9">
        <f t="shared" si="193"/>
        <v>0.44707911494062802</v>
      </c>
      <c r="AA523" s="9">
        <f t="shared" si="193"/>
        <v>4.5461061912186407E-2</v>
      </c>
      <c r="AB523" s="9"/>
      <c r="AC523" s="9">
        <f t="shared" si="193"/>
        <v>0.10510186469752444</v>
      </c>
      <c r="AD523" s="9">
        <f t="shared" si="193"/>
        <v>2.4536082871025714E-2</v>
      </c>
      <c r="AE523" s="9">
        <f t="shared" si="193"/>
        <v>2.9778450913306546E-2</v>
      </c>
      <c r="AF523" s="9">
        <f t="shared" si="193"/>
        <v>7.4614324225686202E-2</v>
      </c>
      <c r="AG523" s="9">
        <f t="shared" si="193"/>
        <v>0.14416726775297928</v>
      </c>
      <c r="AH523" s="9">
        <f t="shared" si="193"/>
        <v>0.22022213268483282</v>
      </c>
      <c r="AI523" s="9">
        <f t="shared" si="193"/>
        <v>0</v>
      </c>
      <c r="AJ523" s="9"/>
    </row>
    <row r="524" spans="2:36" x14ac:dyDescent="0.3">
      <c r="B524" s="85">
        <f t="shared" si="170"/>
        <v>49399</v>
      </c>
      <c r="C524" s="3"/>
      <c r="D524" s="1"/>
      <c r="E524" s="9">
        <f t="shared" ref="E524:AI524" si="194">E244+E384</f>
        <v>0.37330422638749128</v>
      </c>
      <c r="F524" s="9">
        <f t="shared" si="194"/>
        <v>0.30535698899892477</v>
      </c>
      <c r="G524" s="9">
        <f t="shared" si="194"/>
        <v>0.37415208643666459</v>
      </c>
      <c r="H524" s="9">
        <f t="shared" si="194"/>
        <v>0.83428339942661278</v>
      </c>
      <c r="I524" s="9">
        <f t="shared" si="194"/>
        <v>1.399288228440253</v>
      </c>
      <c r="J524" s="9">
        <f t="shared" si="194"/>
        <v>3.7947182448004879</v>
      </c>
      <c r="K524" s="9">
        <f t="shared" si="194"/>
        <v>0.48313046174150576</v>
      </c>
      <c r="L524" s="9"/>
      <c r="M524" s="9">
        <f t="shared" si="194"/>
        <v>2.0253357392347859E-2</v>
      </c>
      <c r="N524" s="9">
        <f t="shared" si="194"/>
        <v>0</v>
      </c>
      <c r="O524" s="9">
        <f t="shared" si="194"/>
        <v>0</v>
      </c>
      <c r="P524" s="9">
        <f t="shared" si="194"/>
        <v>0</v>
      </c>
      <c r="Q524" s="9">
        <f t="shared" si="194"/>
        <v>0</v>
      </c>
      <c r="R524" s="9">
        <f t="shared" si="194"/>
        <v>0</v>
      </c>
      <c r="S524" s="9">
        <f t="shared" si="194"/>
        <v>0</v>
      </c>
      <c r="T524" s="9"/>
      <c r="U524" s="9">
        <f t="shared" si="194"/>
        <v>0.32206184769157747</v>
      </c>
      <c r="V524" s="9">
        <f t="shared" si="194"/>
        <v>0.10849313152141257</v>
      </c>
      <c r="W524" s="9">
        <f t="shared" si="194"/>
        <v>0.12710680163378577</v>
      </c>
      <c r="X524" s="9">
        <f t="shared" si="194"/>
        <v>0.1801684681463418</v>
      </c>
      <c r="Y524" s="9">
        <f t="shared" si="194"/>
        <v>0.17584596412647049</v>
      </c>
      <c r="Z524" s="9">
        <f t="shared" si="194"/>
        <v>0.46750625285043512</v>
      </c>
      <c r="AA524" s="9">
        <f t="shared" si="194"/>
        <v>4.763566795353065E-2</v>
      </c>
      <c r="AB524" s="9"/>
      <c r="AC524" s="9">
        <f t="shared" si="194"/>
        <v>0.11037176480839406</v>
      </c>
      <c r="AD524" s="9">
        <f t="shared" si="194"/>
        <v>2.5740527090451746E-2</v>
      </c>
      <c r="AE524" s="9">
        <f t="shared" si="194"/>
        <v>3.1242043977682724E-2</v>
      </c>
      <c r="AF524" s="9">
        <f t="shared" si="194"/>
        <v>7.8300631632735956E-2</v>
      </c>
      <c r="AG524" s="9">
        <f t="shared" si="194"/>
        <v>0.15128874661952929</v>
      </c>
      <c r="AH524" s="9">
        <f t="shared" si="194"/>
        <v>0.23105636827369846</v>
      </c>
      <c r="AI524" s="9">
        <f t="shared" si="194"/>
        <v>0</v>
      </c>
      <c r="AJ524" s="9"/>
    </row>
    <row r="525" spans="2:36" x14ac:dyDescent="0.3">
      <c r="B525" s="85">
        <f t="shared" si="170"/>
        <v>49765</v>
      </c>
      <c r="C525" s="3"/>
      <c r="D525" s="1"/>
      <c r="E525" s="9">
        <f t="shared" ref="E525:AI525" si="195">E245+E385</f>
        <v>0.3845033531791161</v>
      </c>
      <c r="F525" s="9">
        <f t="shared" si="195"/>
        <v>0.33079290070930184</v>
      </c>
      <c r="G525" s="9">
        <f t="shared" si="195"/>
        <v>0.39928423429038234</v>
      </c>
      <c r="H525" s="9">
        <f t="shared" si="195"/>
        <v>0.88028973810788846</v>
      </c>
      <c r="I525" s="9">
        <f t="shared" si="195"/>
        <v>1.476574385745133</v>
      </c>
      <c r="J525" s="9">
        <f t="shared" si="195"/>
        <v>3.9695683878357189</v>
      </c>
      <c r="K525" s="9">
        <f t="shared" si="195"/>
        <v>0.50490134446212254</v>
      </c>
      <c r="L525" s="9"/>
      <c r="M525" s="9">
        <f t="shared" si="195"/>
        <v>2.2019900231569304E-2</v>
      </c>
      <c r="N525" s="9">
        <f t="shared" si="195"/>
        <v>0</v>
      </c>
      <c r="O525" s="9">
        <f t="shared" si="195"/>
        <v>0</v>
      </c>
      <c r="P525" s="9">
        <f t="shared" si="195"/>
        <v>0</v>
      </c>
      <c r="Q525" s="9">
        <f t="shared" si="195"/>
        <v>0</v>
      </c>
      <c r="R525" s="9">
        <f t="shared" si="195"/>
        <v>0</v>
      </c>
      <c r="S525" s="9">
        <f t="shared" si="195"/>
        <v>0</v>
      </c>
      <c r="T525" s="9"/>
      <c r="U525" s="9">
        <f t="shared" si="195"/>
        <v>0.33172370312232496</v>
      </c>
      <c r="V525" s="9">
        <f t="shared" si="195"/>
        <v>0.11582281157389521</v>
      </c>
      <c r="W525" s="9">
        <f t="shared" si="195"/>
        <v>0.13538929407041903</v>
      </c>
      <c r="X525" s="9">
        <f t="shared" si="195"/>
        <v>0.18856274371697801</v>
      </c>
      <c r="Y525" s="9">
        <f t="shared" si="195"/>
        <v>0.18406856095167987</v>
      </c>
      <c r="Z525" s="9">
        <f t="shared" si="195"/>
        <v>0.49161196786520922</v>
      </c>
      <c r="AA525" s="9">
        <f t="shared" si="195"/>
        <v>5.0023881585360967E-2</v>
      </c>
      <c r="AB525" s="9"/>
      <c r="AC525" s="9">
        <f t="shared" si="195"/>
        <v>0.11575926840205644</v>
      </c>
      <c r="AD525" s="9">
        <f t="shared" si="195"/>
        <v>2.6995155488459394E-2</v>
      </c>
      <c r="AE525" s="9">
        <f t="shared" si="195"/>
        <v>3.2766652020099506E-2</v>
      </c>
      <c r="AF525" s="9">
        <f t="shared" si="195"/>
        <v>8.2140964592405538E-2</v>
      </c>
      <c r="AG525" s="9">
        <f t="shared" si="195"/>
        <v>0.1587077636770946</v>
      </c>
      <c r="AH525" s="9">
        <f t="shared" si="195"/>
        <v>0.2424500251149746</v>
      </c>
      <c r="AI525" s="9">
        <f t="shared" si="195"/>
        <v>0</v>
      </c>
      <c r="AJ525" s="9"/>
    </row>
    <row r="526" spans="2:36" x14ac:dyDescent="0.3">
      <c r="B526" s="85">
        <f t="shared" si="170"/>
        <v>50130</v>
      </c>
      <c r="C526" s="3"/>
      <c r="D526" s="1"/>
      <c r="E526" s="9">
        <f t="shared" ref="E526:AI526" si="196">E246+E386</f>
        <v>0.4150236074527805</v>
      </c>
      <c r="F526" s="9">
        <f t="shared" si="196"/>
        <v>0.34071668773058095</v>
      </c>
      <c r="G526" s="9">
        <f t="shared" si="196"/>
        <v>0.41126276131909384</v>
      </c>
      <c r="H526" s="9">
        <f t="shared" si="196"/>
        <v>0.91310030325845348</v>
      </c>
      <c r="I526" s="9">
        <f t="shared" si="196"/>
        <v>1.5311285095648683</v>
      </c>
      <c r="J526" s="9">
        <f t="shared" si="196"/>
        <v>4.178720227269574</v>
      </c>
      <c r="K526" s="9">
        <f t="shared" si="196"/>
        <v>0.53310273320648349</v>
      </c>
      <c r="L526" s="9"/>
      <c r="M526" s="9">
        <f t="shared" si="196"/>
        <v>2.3874207619490932E-2</v>
      </c>
      <c r="N526" s="9">
        <f t="shared" si="196"/>
        <v>0</v>
      </c>
      <c r="O526" s="9">
        <f t="shared" si="196"/>
        <v>0</v>
      </c>
      <c r="P526" s="9">
        <f t="shared" si="196"/>
        <v>0</v>
      </c>
      <c r="Q526" s="9">
        <f t="shared" si="196"/>
        <v>0</v>
      </c>
      <c r="R526" s="9">
        <f t="shared" si="196"/>
        <v>0</v>
      </c>
      <c r="S526" s="9">
        <f t="shared" si="196"/>
        <v>0</v>
      </c>
      <c r="T526" s="9"/>
      <c r="U526" s="9">
        <f t="shared" si="196"/>
        <v>0.34167541421599462</v>
      </c>
      <c r="V526" s="9">
        <f t="shared" si="196"/>
        <v>0.12349462861115755</v>
      </c>
      <c r="W526" s="9">
        <f t="shared" si="196"/>
        <v>0.14405433993177982</v>
      </c>
      <c r="X526" s="9">
        <f t="shared" si="196"/>
        <v>0.19729852420052063</v>
      </c>
      <c r="Y526" s="9">
        <f t="shared" si="196"/>
        <v>0.1926262522186879</v>
      </c>
      <c r="Z526" s="9">
        <f t="shared" si="196"/>
        <v>0.51674327015330446</v>
      </c>
      <c r="AA526" s="9">
        <f t="shared" si="196"/>
        <v>5.2512515933942905E-2</v>
      </c>
      <c r="AB526" s="9"/>
      <c r="AC526" s="9">
        <f t="shared" si="196"/>
        <v>0.12137068762301109</v>
      </c>
      <c r="AD526" s="9">
        <f t="shared" si="196"/>
        <v>2.8301895115966112E-2</v>
      </c>
      <c r="AE526" s="9">
        <f t="shared" si="196"/>
        <v>3.4354618705481385E-2</v>
      </c>
      <c r="AF526" s="9">
        <f t="shared" si="196"/>
        <v>8.6141246961185858E-2</v>
      </c>
      <c r="AG526" s="9">
        <f t="shared" si="196"/>
        <v>0.1664357618861563</v>
      </c>
      <c r="AH526" s="9">
        <f t="shared" si="196"/>
        <v>0.25439199272250806</v>
      </c>
      <c r="AI526" s="9">
        <f t="shared" si="196"/>
        <v>0</v>
      </c>
      <c r="AJ526" s="9"/>
    </row>
    <row r="527" spans="2:36" x14ac:dyDescent="0.3">
      <c r="B527" s="85">
        <f t="shared" si="170"/>
        <v>50495</v>
      </c>
      <c r="C527" s="3"/>
      <c r="D527" s="1"/>
      <c r="E527" s="9">
        <f t="shared" ref="E527:AI527" si="197">E247+E387</f>
        <v>0.43708109065357692</v>
      </c>
      <c r="F527" s="9">
        <f t="shared" si="197"/>
        <v>0.35189140975057193</v>
      </c>
      <c r="G527" s="9">
        <f t="shared" si="197"/>
        <v>0.42956997987957773</v>
      </c>
      <c r="H527" s="9">
        <f t="shared" si="197"/>
        <v>0.96274869930962215</v>
      </c>
      <c r="I527" s="9">
        <f t="shared" si="197"/>
        <v>1.6145201026899931</v>
      </c>
      <c r="J527" s="9">
        <f t="shared" si="197"/>
        <v>4.3688058532564717</v>
      </c>
      <c r="K527" s="9">
        <f t="shared" si="197"/>
        <v>0.5568159514751333</v>
      </c>
      <c r="L527" s="9"/>
      <c r="M527" s="9">
        <f t="shared" si="197"/>
        <v>2.5819955540479451E-2</v>
      </c>
      <c r="N527" s="9">
        <f t="shared" si="197"/>
        <v>0</v>
      </c>
      <c r="O527" s="9">
        <f t="shared" si="197"/>
        <v>0</v>
      </c>
      <c r="P527" s="9">
        <f t="shared" si="197"/>
        <v>0</v>
      </c>
      <c r="Q527" s="9">
        <f t="shared" si="197"/>
        <v>0</v>
      </c>
      <c r="R527" s="9">
        <f t="shared" si="197"/>
        <v>0</v>
      </c>
      <c r="S527" s="9">
        <f t="shared" si="197"/>
        <v>0</v>
      </c>
      <c r="T527" s="9"/>
      <c r="U527" s="9">
        <f t="shared" si="197"/>
        <v>0.36851461585322998</v>
      </c>
      <c r="V527" s="9">
        <f t="shared" si="197"/>
        <v>0.12719946746949223</v>
      </c>
      <c r="W527" s="9">
        <f t="shared" si="197"/>
        <v>0.14837597012973325</v>
      </c>
      <c r="X527" s="9">
        <f t="shared" si="197"/>
        <v>0.20739579741948505</v>
      </c>
      <c r="Y527" s="9">
        <f t="shared" si="197"/>
        <v>0.20240233919187089</v>
      </c>
      <c r="Z527" s="9">
        <f t="shared" si="197"/>
        <v>0.53991079078372195</v>
      </c>
      <c r="AA527" s="9">
        <f t="shared" si="197"/>
        <v>5.4973846253697646E-2</v>
      </c>
      <c r="AB527" s="9"/>
      <c r="AC527" s="9">
        <f t="shared" si="197"/>
        <v>0.12741434564203202</v>
      </c>
      <c r="AD527" s="9">
        <f t="shared" si="197"/>
        <v>2.9713128974870578E-2</v>
      </c>
      <c r="AE527" s="9">
        <f t="shared" si="197"/>
        <v>3.6065721420428208E-2</v>
      </c>
      <c r="AF527" s="9">
        <f t="shared" si="197"/>
        <v>9.0376689758777384E-2</v>
      </c>
      <c r="AG527" s="9">
        <f t="shared" si="197"/>
        <v>0.17461957198562966</v>
      </c>
      <c r="AH527" s="9">
        <f t="shared" si="197"/>
        <v>0.26683227336389004</v>
      </c>
      <c r="AI527" s="9">
        <f t="shared" si="197"/>
        <v>0</v>
      </c>
      <c r="AJ527" s="9"/>
    </row>
    <row r="528" spans="2:36" x14ac:dyDescent="0.3">
      <c r="B528" s="85">
        <f t="shared" si="170"/>
        <v>50860</v>
      </c>
      <c r="C528" s="3"/>
      <c r="D528" s="1"/>
      <c r="E528" s="9">
        <f t="shared" ref="E528:AI528" si="198">E248+E388</f>
        <v>0.45019352337318425</v>
      </c>
      <c r="F528" s="9">
        <f t="shared" si="198"/>
        <v>0.38023250474309928</v>
      </c>
      <c r="G528" s="9">
        <f t="shared" si="198"/>
        <v>0.45765427319504415</v>
      </c>
      <c r="H528" s="9">
        <f t="shared" si="198"/>
        <v>1.0145542088509281</v>
      </c>
      <c r="I528" s="9">
        <f t="shared" si="198"/>
        <v>1.7015371757440176</v>
      </c>
      <c r="J528" s="9">
        <f t="shared" si="198"/>
        <v>4.5665357685980403</v>
      </c>
      <c r="K528" s="9">
        <f t="shared" si="198"/>
        <v>0.58147217038001664</v>
      </c>
      <c r="L528" s="9"/>
      <c r="M528" s="9">
        <f t="shared" si="198"/>
        <v>2.786096154986973E-2</v>
      </c>
      <c r="N528" s="9">
        <f t="shared" si="198"/>
        <v>0</v>
      </c>
      <c r="O528" s="9">
        <f t="shared" si="198"/>
        <v>0</v>
      </c>
      <c r="P528" s="9">
        <f t="shared" si="198"/>
        <v>0</v>
      </c>
      <c r="Q528" s="9">
        <f t="shared" si="198"/>
        <v>0</v>
      </c>
      <c r="R528" s="9">
        <f t="shared" si="198"/>
        <v>0</v>
      </c>
      <c r="S528" s="9">
        <f t="shared" si="198"/>
        <v>0</v>
      </c>
      <c r="T528" s="9"/>
      <c r="U528" s="9">
        <f t="shared" si="198"/>
        <v>0.37957005432882684</v>
      </c>
      <c r="V528" s="9">
        <f t="shared" si="198"/>
        <v>0.13546818956444623</v>
      </c>
      <c r="W528" s="9">
        <f t="shared" si="198"/>
        <v>0.1577109613255637</v>
      </c>
      <c r="X528" s="9">
        <f t="shared" si="198"/>
        <v>0.21688407441277974</v>
      </c>
      <c r="Y528" s="9">
        <f t="shared" si="198"/>
        <v>0.21169491394338685</v>
      </c>
      <c r="Z528" s="9">
        <f t="shared" si="198"/>
        <v>0.56712337900342757</v>
      </c>
      <c r="AA528" s="9">
        <f t="shared" si="198"/>
        <v>5.7671143742501881E-2</v>
      </c>
      <c r="AB528" s="9"/>
      <c r="AC528" s="9">
        <f t="shared" si="198"/>
        <v>0.13371138952333356</v>
      </c>
      <c r="AD528" s="9">
        <f t="shared" si="198"/>
        <v>3.1183565159704937E-2</v>
      </c>
      <c r="AE528" s="9">
        <f t="shared" si="198"/>
        <v>3.7848571141436894E-2</v>
      </c>
      <c r="AF528" s="9">
        <f t="shared" si="198"/>
        <v>9.4859874467421418E-2</v>
      </c>
      <c r="AG528" s="9">
        <f t="shared" si="198"/>
        <v>0.18328363656010649</v>
      </c>
      <c r="AH528" s="9">
        <f t="shared" si="198"/>
        <v>0.27998462544573199</v>
      </c>
      <c r="AI528" s="9">
        <f t="shared" si="198"/>
        <v>0</v>
      </c>
      <c r="AJ528" s="9"/>
    </row>
    <row r="529" spans="2:36" x14ac:dyDescent="0.3">
      <c r="B529" s="85">
        <f t="shared" si="170"/>
        <v>51226</v>
      </c>
      <c r="C529" s="3"/>
      <c r="D529" s="1"/>
      <c r="E529" s="9">
        <f t="shared" ref="E529:AI529" si="199">E249+E389</f>
        <v>0.46369932907437972</v>
      </c>
      <c r="F529" s="9">
        <f t="shared" si="199"/>
        <v>0.39265075245599951</v>
      </c>
      <c r="G529" s="9">
        <f t="shared" si="199"/>
        <v>0.47771676965721016</v>
      </c>
      <c r="H529" s="9">
        <f t="shared" si="199"/>
        <v>1.0686015751353337</v>
      </c>
      <c r="I529" s="9">
        <f t="shared" si="199"/>
        <v>1.7923222050888623</v>
      </c>
      <c r="J529" s="9">
        <f t="shared" si="199"/>
        <v>4.801948067032983</v>
      </c>
      <c r="K529" s="9">
        <f t="shared" si="199"/>
        <v>0.6131811744669744</v>
      </c>
      <c r="L529" s="9"/>
      <c r="M529" s="9">
        <f t="shared" si="199"/>
        <v>3.0001189959836992E-2</v>
      </c>
      <c r="N529" s="9">
        <f t="shared" si="199"/>
        <v>0</v>
      </c>
      <c r="O529" s="9">
        <f t="shared" si="199"/>
        <v>0</v>
      </c>
      <c r="P529" s="9">
        <f t="shared" si="199"/>
        <v>0</v>
      </c>
      <c r="Q529" s="9">
        <f t="shared" si="199"/>
        <v>0</v>
      </c>
      <c r="R529" s="9">
        <f t="shared" si="199"/>
        <v>0</v>
      </c>
      <c r="S529" s="9">
        <f t="shared" si="199"/>
        <v>0</v>
      </c>
      <c r="T529" s="9"/>
      <c r="U529" s="9">
        <f t="shared" si="199"/>
        <v>0.40855636156738212</v>
      </c>
      <c r="V529" s="9">
        <f t="shared" si="199"/>
        <v>0.13977506385906971</v>
      </c>
      <c r="W529" s="9">
        <f t="shared" si="199"/>
        <v>0.16388423848088457</v>
      </c>
      <c r="X529" s="9">
        <f t="shared" si="199"/>
        <v>0.2278233736734325</v>
      </c>
      <c r="Y529" s="9">
        <f t="shared" si="199"/>
        <v>0.22228649630217401</v>
      </c>
      <c r="Z529" s="9">
        <f t="shared" si="199"/>
        <v>0.59548280280461063</v>
      </c>
      <c r="AA529" s="9">
        <f t="shared" si="199"/>
        <v>6.0480802619006083E-2</v>
      </c>
      <c r="AB529" s="9"/>
      <c r="AC529" s="9">
        <f t="shared" si="199"/>
        <v>0.14036643247828801</v>
      </c>
      <c r="AD529" s="9">
        <f t="shared" si="199"/>
        <v>3.2715485699551974E-2</v>
      </c>
      <c r="AE529" s="9">
        <f t="shared" si="199"/>
        <v>3.9705932696427727E-2</v>
      </c>
      <c r="AF529" s="9">
        <f t="shared" si="199"/>
        <v>9.9530711237801189E-2</v>
      </c>
      <c r="AG529" s="9">
        <f t="shared" si="199"/>
        <v>0.1923103873942649</v>
      </c>
      <c r="AH529" s="9">
        <f t="shared" si="199"/>
        <v>0.29376534757650608</v>
      </c>
      <c r="AI529" s="9">
        <f t="shared" si="199"/>
        <v>0</v>
      </c>
      <c r="AJ529" s="9"/>
    </row>
    <row r="530" spans="2:36" x14ac:dyDescent="0.3">
      <c r="B530" s="85">
        <f t="shared" si="170"/>
        <v>51591</v>
      </c>
      <c r="E530" s="9">
        <f t="shared" ref="E530:AI530" si="200">E250+E390</f>
        <v>0.37926241866346655</v>
      </c>
      <c r="F530" s="9">
        <f t="shared" si="200"/>
        <v>0.30106472086576641</v>
      </c>
      <c r="G530" s="9">
        <f t="shared" si="200"/>
        <v>0.36628903678431257</v>
      </c>
      <c r="H530" s="9">
        <f t="shared" si="200"/>
        <v>0.8247133897218184</v>
      </c>
      <c r="I530" s="9">
        <f t="shared" si="200"/>
        <v>1.382855652974573</v>
      </c>
      <c r="J530" s="9">
        <f t="shared" si="200"/>
        <v>3.7345400935520461</v>
      </c>
      <c r="K530" s="9">
        <f t="shared" si="200"/>
        <v>0.47643618688553979</v>
      </c>
      <c r="L530" s="9"/>
      <c r="M530" s="9">
        <f t="shared" si="200"/>
        <v>2.4003541346655641E-2</v>
      </c>
      <c r="N530" s="9">
        <f t="shared" si="200"/>
        <v>0</v>
      </c>
      <c r="O530" s="9">
        <f t="shared" si="200"/>
        <v>0</v>
      </c>
      <c r="P530" s="9">
        <f t="shared" si="200"/>
        <v>0</v>
      </c>
      <c r="Q530" s="9">
        <f t="shared" si="200"/>
        <v>0</v>
      </c>
      <c r="R530" s="9">
        <f t="shared" si="200"/>
        <v>0</v>
      </c>
      <c r="S530" s="9">
        <f t="shared" si="200"/>
        <v>0</v>
      </c>
      <c r="T530" s="9"/>
      <c r="U530" s="9">
        <f t="shared" si="200"/>
        <v>0.31326033678491583</v>
      </c>
      <c r="V530" s="9">
        <f t="shared" si="200"/>
        <v>0.11050281299873912</v>
      </c>
      <c r="W530" s="9">
        <f t="shared" si="200"/>
        <v>0.12840944592701842</v>
      </c>
      <c r="X530" s="9">
        <f t="shared" si="200"/>
        <v>0.17902354510992602</v>
      </c>
      <c r="Y530" s="9">
        <f t="shared" si="200"/>
        <v>0.17481665070655811</v>
      </c>
      <c r="Z530" s="9">
        <f t="shared" si="200"/>
        <v>0.46470687176179792</v>
      </c>
      <c r="AA530" s="9">
        <f t="shared" si="200"/>
        <v>4.7401105533268324E-2</v>
      </c>
      <c r="AB530" s="9"/>
      <c r="AC530" s="9">
        <f t="shared" si="200"/>
        <v>0.10958020565327081</v>
      </c>
      <c r="AD530" s="9">
        <f t="shared" si="200"/>
        <v>2.5544030099028558E-2</v>
      </c>
      <c r="AE530" s="9">
        <f t="shared" si="200"/>
        <v>3.1011477735498678E-2</v>
      </c>
      <c r="AF530" s="9">
        <f t="shared" si="200"/>
        <v>7.7732309151333223E-2</v>
      </c>
      <c r="AG530" s="9">
        <f t="shared" si="200"/>
        <v>0.15018916615071626</v>
      </c>
      <c r="AH530" s="9">
        <f t="shared" si="200"/>
        <v>0.22941683129817966</v>
      </c>
      <c r="AI530" s="9">
        <f t="shared" si="200"/>
        <v>0</v>
      </c>
      <c r="AJ530" s="9"/>
    </row>
    <row r="531" spans="2:36" x14ac:dyDescent="0.3">
      <c r="B531" s="85"/>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row>
    <row r="532" spans="2:36" s="18" customFormat="1" x14ac:dyDescent="0.3">
      <c r="B532" s="17" t="s">
        <v>287</v>
      </c>
      <c r="C532" s="17"/>
      <c r="E532" s="17"/>
      <c r="F532" s="17"/>
    </row>
    <row r="533" spans="2:36" x14ac:dyDescent="0.3">
      <c r="B533" s="1"/>
      <c r="C533" s="1"/>
      <c r="D533" s="1"/>
      <c r="E533" s="301" t="s">
        <v>89</v>
      </c>
      <c r="F533" s="301"/>
      <c r="G533" s="301"/>
      <c r="H533" s="301"/>
      <c r="I533" s="301"/>
      <c r="J533" s="301"/>
      <c r="K533" s="301"/>
      <c r="L533" s="1"/>
      <c r="M533" s="301" t="s">
        <v>64</v>
      </c>
      <c r="N533" s="301"/>
      <c r="O533" s="301"/>
      <c r="P533" s="301"/>
      <c r="Q533" s="301"/>
      <c r="R533" s="301"/>
      <c r="S533" s="301"/>
      <c r="T533" s="1"/>
      <c r="U533" s="301" t="s">
        <v>65</v>
      </c>
      <c r="V533" s="301"/>
      <c r="W533" s="301"/>
      <c r="X533" s="301"/>
      <c r="Y533" s="301"/>
      <c r="Z533" s="301"/>
      <c r="AA533" s="301"/>
      <c r="AB533" s="1"/>
      <c r="AC533" s="301" t="s">
        <v>66</v>
      </c>
      <c r="AD533" s="301"/>
      <c r="AE533" s="301"/>
      <c r="AF533" s="301"/>
      <c r="AG533" s="301"/>
      <c r="AH533" s="301"/>
      <c r="AI533" s="301"/>
    </row>
    <row r="534" spans="2:36" x14ac:dyDescent="0.3">
      <c r="B534" s="4" t="s">
        <v>67</v>
      </c>
      <c r="C534" s="4"/>
      <c r="D534" s="3"/>
      <c r="E534" s="3" t="s">
        <v>70</v>
      </c>
      <c r="F534" s="3" t="s">
        <v>69</v>
      </c>
      <c r="G534" s="3" t="s">
        <v>61</v>
      </c>
      <c r="H534" s="3" t="s">
        <v>68</v>
      </c>
      <c r="I534" s="3" t="s">
        <v>71</v>
      </c>
      <c r="J534" s="3" t="s">
        <v>72</v>
      </c>
      <c r="K534" s="3" t="s">
        <v>62</v>
      </c>
      <c r="L534" s="3"/>
      <c r="M534" s="3" t="s">
        <v>70</v>
      </c>
      <c r="N534" s="3" t="s">
        <v>69</v>
      </c>
      <c r="O534" s="3" t="s">
        <v>61</v>
      </c>
      <c r="P534" s="3" t="s">
        <v>68</v>
      </c>
      <c r="Q534" s="3" t="s">
        <v>71</v>
      </c>
      <c r="R534" s="3" t="s">
        <v>72</v>
      </c>
      <c r="S534" s="3" t="s">
        <v>62</v>
      </c>
      <c r="T534" s="3"/>
      <c r="U534" s="3" t="s">
        <v>70</v>
      </c>
      <c r="V534" s="3" t="s">
        <v>69</v>
      </c>
      <c r="W534" s="3" t="s">
        <v>61</v>
      </c>
      <c r="X534" s="3" t="s">
        <v>68</v>
      </c>
      <c r="Y534" s="3" t="s">
        <v>71</v>
      </c>
      <c r="Z534" s="3" t="s">
        <v>72</v>
      </c>
      <c r="AA534" s="3" t="s">
        <v>62</v>
      </c>
      <c r="AB534" s="3"/>
      <c r="AC534" s="3" t="s">
        <v>70</v>
      </c>
      <c r="AD534" s="3" t="s">
        <v>69</v>
      </c>
      <c r="AE534" s="3" t="s">
        <v>61</v>
      </c>
      <c r="AF534" s="3" t="s">
        <v>68</v>
      </c>
      <c r="AG534" s="3" t="s">
        <v>71</v>
      </c>
      <c r="AH534" s="3" t="s">
        <v>72</v>
      </c>
      <c r="AI534" s="3" t="s">
        <v>62</v>
      </c>
    </row>
    <row r="535" spans="2:36" hidden="1" x14ac:dyDescent="0.3">
      <c r="B535" s="85">
        <f>B500</f>
        <v>40633</v>
      </c>
      <c r="C535" s="3"/>
      <c r="D535" s="1"/>
      <c r="E535" s="9">
        <f t="shared" ref="E535:AI535" si="201">E255+E395</f>
        <v>0</v>
      </c>
      <c r="F535" s="9">
        <f t="shared" si="201"/>
        <v>0</v>
      </c>
      <c r="G535" s="9">
        <f t="shared" si="201"/>
        <v>0</v>
      </c>
      <c r="H535" s="9">
        <f t="shared" si="201"/>
        <v>0</v>
      </c>
      <c r="I535" s="9">
        <f t="shared" si="201"/>
        <v>0</v>
      </c>
      <c r="J535" s="9">
        <f t="shared" si="201"/>
        <v>0</v>
      </c>
      <c r="K535" s="9">
        <f t="shared" si="201"/>
        <v>0</v>
      </c>
      <c r="L535" s="9">
        <f t="shared" si="201"/>
        <v>0</v>
      </c>
      <c r="M535" s="9">
        <f t="shared" si="201"/>
        <v>0</v>
      </c>
      <c r="N535" s="9">
        <f t="shared" si="201"/>
        <v>0</v>
      </c>
      <c r="O535" s="9">
        <f t="shared" si="201"/>
        <v>0</v>
      </c>
      <c r="P535" s="9">
        <f t="shared" si="201"/>
        <v>0</v>
      </c>
      <c r="Q535" s="9">
        <f t="shared" si="201"/>
        <v>0</v>
      </c>
      <c r="R535" s="9">
        <f t="shared" si="201"/>
        <v>0</v>
      </c>
      <c r="S535" s="9">
        <f t="shared" si="201"/>
        <v>0</v>
      </c>
      <c r="T535" s="9">
        <f t="shared" si="201"/>
        <v>0</v>
      </c>
      <c r="U535" s="9">
        <f t="shared" si="201"/>
        <v>0</v>
      </c>
      <c r="V535" s="9">
        <f t="shared" si="201"/>
        <v>0</v>
      </c>
      <c r="W535" s="9">
        <f t="shared" si="201"/>
        <v>0</v>
      </c>
      <c r="X535" s="9">
        <f t="shared" si="201"/>
        <v>0</v>
      </c>
      <c r="Y535" s="9">
        <f t="shared" si="201"/>
        <v>0</v>
      </c>
      <c r="Z535" s="9">
        <f t="shared" si="201"/>
        <v>0</v>
      </c>
      <c r="AA535" s="9">
        <f t="shared" si="201"/>
        <v>0</v>
      </c>
      <c r="AB535" s="9">
        <f t="shared" si="201"/>
        <v>0</v>
      </c>
      <c r="AC535" s="9">
        <f t="shared" si="201"/>
        <v>0</v>
      </c>
      <c r="AD535" s="9">
        <f t="shared" si="201"/>
        <v>0</v>
      </c>
      <c r="AE535" s="9">
        <f t="shared" si="201"/>
        <v>0</v>
      </c>
      <c r="AF535" s="9">
        <f t="shared" si="201"/>
        <v>0</v>
      </c>
      <c r="AG535" s="9">
        <f t="shared" si="201"/>
        <v>0</v>
      </c>
      <c r="AH535" s="9">
        <f t="shared" si="201"/>
        <v>0</v>
      </c>
      <c r="AI535" s="9">
        <f t="shared" si="201"/>
        <v>0</v>
      </c>
      <c r="AJ535" s="9"/>
    </row>
    <row r="536" spans="2:36" hidden="1" x14ac:dyDescent="0.3">
      <c r="B536" s="85">
        <f t="shared" ref="B536:B565" si="202">B501</f>
        <v>40999</v>
      </c>
      <c r="C536" s="3"/>
      <c r="D536" s="1"/>
      <c r="E536" s="9">
        <f t="shared" ref="E536:AI536" si="203">E256+E396</f>
        <v>0</v>
      </c>
      <c r="F536" s="9">
        <f t="shared" si="203"/>
        <v>0</v>
      </c>
      <c r="G536" s="9">
        <f t="shared" si="203"/>
        <v>0</v>
      </c>
      <c r="H536" s="9">
        <f t="shared" si="203"/>
        <v>0</v>
      </c>
      <c r="I536" s="9">
        <f t="shared" si="203"/>
        <v>0</v>
      </c>
      <c r="J536" s="9">
        <f t="shared" si="203"/>
        <v>0</v>
      </c>
      <c r="K536" s="9">
        <f t="shared" si="203"/>
        <v>0</v>
      </c>
      <c r="L536" s="9">
        <f t="shared" si="203"/>
        <v>0</v>
      </c>
      <c r="M536" s="9">
        <f t="shared" si="203"/>
        <v>0</v>
      </c>
      <c r="N536" s="9">
        <f t="shared" si="203"/>
        <v>0</v>
      </c>
      <c r="O536" s="9">
        <f t="shared" si="203"/>
        <v>0</v>
      </c>
      <c r="P536" s="9">
        <f t="shared" si="203"/>
        <v>0</v>
      </c>
      <c r="Q536" s="9">
        <f t="shared" si="203"/>
        <v>0</v>
      </c>
      <c r="R536" s="9">
        <f t="shared" si="203"/>
        <v>0</v>
      </c>
      <c r="S536" s="9">
        <f t="shared" si="203"/>
        <v>0</v>
      </c>
      <c r="T536" s="9">
        <f t="shared" si="203"/>
        <v>0</v>
      </c>
      <c r="U536" s="9">
        <f t="shared" si="203"/>
        <v>0</v>
      </c>
      <c r="V536" s="9">
        <f t="shared" si="203"/>
        <v>0</v>
      </c>
      <c r="W536" s="9">
        <f t="shared" si="203"/>
        <v>0</v>
      </c>
      <c r="X536" s="9">
        <f t="shared" si="203"/>
        <v>0</v>
      </c>
      <c r="Y536" s="9">
        <f t="shared" si="203"/>
        <v>0</v>
      </c>
      <c r="Z536" s="9">
        <f t="shared" si="203"/>
        <v>0</v>
      </c>
      <c r="AA536" s="9">
        <f t="shared" si="203"/>
        <v>0</v>
      </c>
      <c r="AB536" s="9">
        <f t="shared" si="203"/>
        <v>0</v>
      </c>
      <c r="AC536" s="9">
        <f t="shared" si="203"/>
        <v>0</v>
      </c>
      <c r="AD536" s="9">
        <f t="shared" si="203"/>
        <v>0</v>
      </c>
      <c r="AE536" s="9">
        <f t="shared" si="203"/>
        <v>0</v>
      </c>
      <c r="AF536" s="9">
        <f t="shared" si="203"/>
        <v>0</v>
      </c>
      <c r="AG536" s="9">
        <f t="shared" si="203"/>
        <v>0</v>
      </c>
      <c r="AH536" s="9">
        <f t="shared" si="203"/>
        <v>0</v>
      </c>
      <c r="AI536" s="9">
        <f t="shared" si="203"/>
        <v>0</v>
      </c>
      <c r="AJ536" s="9"/>
    </row>
    <row r="537" spans="2:36" hidden="1" x14ac:dyDescent="0.3">
      <c r="B537" s="85">
        <f t="shared" si="202"/>
        <v>41364</v>
      </c>
      <c r="C537" s="3"/>
      <c r="D537" s="1"/>
      <c r="E537" s="9">
        <f t="shared" ref="E537:AI537" si="204">E257+E397</f>
        <v>0.47270150347383139</v>
      </c>
      <c r="F537" s="9">
        <f t="shared" si="204"/>
        <v>7.5144899919136282E-2</v>
      </c>
      <c r="G537" s="9">
        <f t="shared" si="204"/>
        <v>7.7262919175861991E-2</v>
      </c>
      <c r="H537" s="9">
        <f t="shared" si="204"/>
        <v>0.31961091081500004</v>
      </c>
      <c r="I537" s="9">
        <f t="shared" si="204"/>
        <v>1.5827106649831495</v>
      </c>
      <c r="J537" s="9">
        <f t="shared" si="204"/>
        <v>4.6156932995876883</v>
      </c>
      <c r="K537" s="9">
        <f t="shared" si="204"/>
        <v>0.22828801568529933</v>
      </c>
      <c r="L537" s="9">
        <f t="shared" si="204"/>
        <v>0</v>
      </c>
      <c r="M537" s="9">
        <f t="shared" si="204"/>
        <v>1.6982651145827518E-2</v>
      </c>
      <c r="N537" s="9">
        <f t="shared" si="204"/>
        <v>0</v>
      </c>
      <c r="O537" s="9">
        <f t="shared" si="204"/>
        <v>0</v>
      </c>
      <c r="P537" s="9">
        <f t="shared" si="204"/>
        <v>0</v>
      </c>
      <c r="Q537" s="9">
        <f t="shared" si="204"/>
        <v>0</v>
      </c>
      <c r="R537" s="9">
        <f t="shared" si="204"/>
        <v>0</v>
      </c>
      <c r="S537" s="9">
        <f t="shared" si="204"/>
        <v>0</v>
      </c>
      <c r="T537" s="9">
        <f t="shared" si="204"/>
        <v>0</v>
      </c>
      <c r="U537" s="9">
        <f t="shared" si="204"/>
        <v>0.1016087209875</v>
      </c>
      <c r="V537" s="9">
        <f t="shared" si="204"/>
        <v>1.34344481789175E-2</v>
      </c>
      <c r="W537" s="9">
        <f t="shared" si="204"/>
        <v>1.0338301283325003E-2</v>
      </c>
      <c r="X537" s="9">
        <f t="shared" si="204"/>
        <v>0.24613441901912503</v>
      </c>
      <c r="Y537" s="9">
        <f t="shared" si="204"/>
        <v>0.15066560939246298</v>
      </c>
      <c r="Z537" s="9">
        <f t="shared" si="204"/>
        <v>0.55583901046271922</v>
      </c>
      <c r="AA537" s="9">
        <f t="shared" si="204"/>
        <v>2.8978409265539132E-2</v>
      </c>
      <c r="AB537" s="9">
        <f t="shared" si="204"/>
        <v>0</v>
      </c>
      <c r="AC537" s="9">
        <f t="shared" si="204"/>
        <v>6.4526868546740168E-2</v>
      </c>
      <c r="AD537" s="9">
        <f t="shared" si="204"/>
        <v>4.4858811587832007E-3</v>
      </c>
      <c r="AE537" s="9">
        <f t="shared" si="204"/>
        <v>4.1267198853180004E-3</v>
      </c>
      <c r="AF537" s="9">
        <f t="shared" si="204"/>
        <v>9.3833150290919987E-2</v>
      </c>
      <c r="AG537" s="9">
        <f t="shared" si="204"/>
        <v>4.2959137488750014E-2</v>
      </c>
      <c r="AH537" s="9">
        <f t="shared" si="204"/>
        <v>0.18741981192000001</v>
      </c>
      <c r="AI537" s="9">
        <f t="shared" si="204"/>
        <v>2.5438645980000001E-2</v>
      </c>
      <c r="AJ537" s="9"/>
    </row>
    <row r="538" spans="2:36" hidden="1" x14ac:dyDescent="0.3">
      <c r="B538" s="85">
        <f t="shared" si="202"/>
        <v>41729</v>
      </c>
      <c r="C538" s="3"/>
      <c r="D538" s="1"/>
      <c r="E538" s="9">
        <f t="shared" ref="E538:AI538" si="205">E258+E398</f>
        <v>0.56023848977443735</v>
      </c>
      <c r="F538" s="9">
        <f t="shared" si="205"/>
        <v>8.921936999675649E-2</v>
      </c>
      <c r="G538" s="9">
        <f t="shared" si="205"/>
        <v>9.2335227646949986E-2</v>
      </c>
      <c r="H538" s="9">
        <f t="shared" si="205"/>
        <v>0.37563546535624992</v>
      </c>
      <c r="I538" s="9">
        <f t="shared" si="205"/>
        <v>1.9113368701366145</v>
      </c>
      <c r="J538" s="9">
        <f t="shared" si="205"/>
        <v>5.6278868082790829</v>
      </c>
      <c r="K538" s="9">
        <f t="shared" si="205"/>
        <v>0.27728593026903647</v>
      </c>
      <c r="L538" s="9">
        <f t="shared" si="205"/>
        <v>0</v>
      </c>
      <c r="M538" s="9">
        <f t="shared" si="205"/>
        <v>2.0777754379119363E-2</v>
      </c>
      <c r="N538" s="9">
        <f t="shared" si="205"/>
        <v>0</v>
      </c>
      <c r="O538" s="9">
        <f t="shared" si="205"/>
        <v>0</v>
      </c>
      <c r="P538" s="9">
        <f t="shared" si="205"/>
        <v>0</v>
      </c>
      <c r="Q538" s="9">
        <f t="shared" si="205"/>
        <v>0</v>
      </c>
      <c r="R538" s="9">
        <f t="shared" si="205"/>
        <v>0</v>
      </c>
      <c r="S538" s="9">
        <f t="shared" si="205"/>
        <v>0</v>
      </c>
      <c r="T538" s="9">
        <f t="shared" si="205"/>
        <v>0</v>
      </c>
      <c r="U538" s="9">
        <f t="shared" si="205"/>
        <v>0.12542842844999999</v>
      </c>
      <c r="V538" s="9">
        <f t="shared" si="205"/>
        <v>1.5755761931160378E-2</v>
      </c>
      <c r="W538" s="9">
        <f t="shared" si="205"/>
        <v>1.2208263537768747E-2</v>
      </c>
      <c r="X538" s="9">
        <f t="shared" si="205"/>
        <v>0.28898025919845</v>
      </c>
      <c r="Y538" s="9">
        <f t="shared" si="205"/>
        <v>0.18098610018479644</v>
      </c>
      <c r="Z538" s="9">
        <f t="shared" si="205"/>
        <v>0.67347628559908723</v>
      </c>
      <c r="AA538" s="9">
        <f t="shared" si="205"/>
        <v>3.5077861806365934E-2</v>
      </c>
      <c r="AB538" s="9">
        <f t="shared" si="205"/>
        <v>0</v>
      </c>
      <c r="AC538" s="9">
        <f t="shared" si="205"/>
        <v>7.7662241346113284E-2</v>
      </c>
      <c r="AD538" s="9">
        <f t="shared" si="205"/>
        <v>5.2538480020169996E-3</v>
      </c>
      <c r="AE538" s="9">
        <f t="shared" si="205"/>
        <v>4.8674523523499994E-3</v>
      </c>
      <c r="AF538" s="9">
        <f t="shared" si="205"/>
        <v>0.11012369713373998</v>
      </c>
      <c r="AG538" s="9">
        <f t="shared" si="205"/>
        <v>5.1574231800000009E-2</v>
      </c>
      <c r="AH538" s="9">
        <f t="shared" si="205"/>
        <v>0.22676252969999999</v>
      </c>
      <c r="AI538" s="9">
        <f t="shared" si="205"/>
        <v>3.0753787679999998E-2</v>
      </c>
      <c r="AJ538" s="9"/>
    </row>
    <row r="539" spans="2:36" hidden="1" x14ac:dyDescent="0.3">
      <c r="B539" s="85">
        <f t="shared" si="202"/>
        <v>42094</v>
      </c>
      <c r="C539" s="3"/>
      <c r="D539" s="1"/>
      <c r="E539" s="9">
        <f t="shared" ref="E539:AI539" si="206">E259+E399</f>
        <v>0.65794495185442292</v>
      </c>
      <c r="F539" s="9">
        <f t="shared" si="206"/>
        <v>9.9858139762027509E-2</v>
      </c>
      <c r="G539" s="9">
        <f t="shared" si="206"/>
        <v>0.10307990713976249</v>
      </c>
      <c r="H539" s="9">
        <f t="shared" si="206"/>
        <v>0.40651335028125002</v>
      </c>
      <c r="I539" s="9">
        <f t="shared" si="206"/>
        <v>2.1145090298027318</v>
      </c>
      <c r="J539" s="9">
        <f t="shared" si="206"/>
        <v>6.3165695550270708</v>
      </c>
      <c r="K539" s="9">
        <f t="shared" si="206"/>
        <v>0.31375261169247076</v>
      </c>
      <c r="L539" s="9">
        <f t="shared" si="206"/>
        <v>0</v>
      </c>
      <c r="M539" s="9">
        <f t="shared" si="206"/>
        <v>2.2442516150916473E-2</v>
      </c>
      <c r="N539" s="9">
        <f t="shared" si="206"/>
        <v>0</v>
      </c>
      <c r="O539" s="9">
        <f t="shared" si="206"/>
        <v>0</v>
      </c>
      <c r="P539" s="9">
        <f t="shared" si="206"/>
        <v>0</v>
      </c>
      <c r="Q539" s="9">
        <f t="shared" si="206"/>
        <v>0</v>
      </c>
      <c r="R539" s="9">
        <f t="shared" si="206"/>
        <v>0</v>
      </c>
      <c r="S539" s="9">
        <f t="shared" si="206"/>
        <v>0</v>
      </c>
      <c r="T539" s="9">
        <f t="shared" si="206"/>
        <v>0</v>
      </c>
      <c r="U539" s="9">
        <f t="shared" si="206"/>
        <v>0.14205571875</v>
      </c>
      <c r="V539" s="9">
        <f t="shared" si="206"/>
        <v>1.7430209807389498E-2</v>
      </c>
      <c r="W539" s="9">
        <f t="shared" si="206"/>
        <v>1.3372488216022499E-2</v>
      </c>
      <c r="X539" s="9">
        <f t="shared" si="206"/>
        <v>0.31640746373225004</v>
      </c>
      <c r="Y539" s="9">
        <f t="shared" si="206"/>
        <v>0.2024856592933883</v>
      </c>
      <c r="Z539" s="9">
        <f t="shared" si="206"/>
        <v>0.75642938646196978</v>
      </c>
      <c r="AA539" s="9">
        <f t="shared" si="206"/>
        <v>3.969320293219649E-2</v>
      </c>
      <c r="AB539" s="9">
        <f t="shared" si="206"/>
        <v>0</v>
      </c>
      <c r="AC539" s="9">
        <f t="shared" si="206"/>
        <v>8.7028018292080789E-2</v>
      </c>
      <c r="AD539" s="9">
        <f t="shared" si="206"/>
        <v>5.8177379934179997E-3</v>
      </c>
      <c r="AE539" s="9">
        <f t="shared" si="206"/>
        <v>5.3423770878899997E-3</v>
      </c>
      <c r="AF539" s="9">
        <f t="shared" si="206"/>
        <v>0.12071159324085001</v>
      </c>
      <c r="AG539" s="9">
        <f t="shared" si="206"/>
        <v>5.7751973894999989E-2</v>
      </c>
      <c r="AH539" s="9">
        <f t="shared" si="206"/>
        <v>0.25485812142000003</v>
      </c>
      <c r="AI539" s="9">
        <f t="shared" si="206"/>
        <v>3.4767091655999997E-2</v>
      </c>
      <c r="AJ539" s="9"/>
    </row>
    <row r="540" spans="2:36" hidden="1" x14ac:dyDescent="0.3">
      <c r="B540" s="85">
        <f t="shared" si="202"/>
        <v>42460</v>
      </c>
      <c r="C540" s="3"/>
      <c r="D540" s="1"/>
      <c r="E540" s="9">
        <f t="shared" ref="E540:AI540" si="207">E260+E400</f>
        <v>0.71303368338805806</v>
      </c>
      <c r="F540" s="9">
        <f t="shared" si="207"/>
        <v>0.10466971149736751</v>
      </c>
      <c r="G540" s="9">
        <f t="shared" si="207"/>
        <v>0.1095420879209625</v>
      </c>
      <c r="H540" s="9">
        <f t="shared" si="207"/>
        <v>0.44456489866874999</v>
      </c>
      <c r="I540" s="9">
        <f t="shared" si="207"/>
        <v>2.3550381685112507</v>
      </c>
      <c r="J540" s="9">
        <f t="shared" si="207"/>
        <v>7.0830947513501012</v>
      </c>
      <c r="K540" s="9">
        <f t="shared" si="207"/>
        <v>0.34851968314726356</v>
      </c>
      <c r="L540" s="9">
        <f t="shared" si="207"/>
        <v>0</v>
      </c>
      <c r="M540" s="9">
        <f t="shared" si="207"/>
        <v>2.5750117263400804E-2</v>
      </c>
      <c r="N540" s="9">
        <f t="shared" si="207"/>
        <v>0</v>
      </c>
      <c r="O540" s="9">
        <f t="shared" si="207"/>
        <v>0</v>
      </c>
      <c r="P540" s="9">
        <f t="shared" si="207"/>
        <v>0</v>
      </c>
      <c r="Q540" s="9">
        <f t="shared" si="207"/>
        <v>0</v>
      </c>
      <c r="R540" s="9">
        <f t="shared" si="207"/>
        <v>0</v>
      </c>
      <c r="S540" s="9">
        <f t="shared" si="207"/>
        <v>0</v>
      </c>
      <c r="T540" s="9">
        <f t="shared" si="207"/>
        <v>0</v>
      </c>
      <c r="U540" s="9">
        <f t="shared" si="207"/>
        <v>0.15402203022500002</v>
      </c>
      <c r="V540" s="9">
        <f t="shared" si="207"/>
        <v>1.8900251403729751E-2</v>
      </c>
      <c r="W540" s="9">
        <f t="shared" si="207"/>
        <v>1.4783704743911247E-2</v>
      </c>
      <c r="X540" s="9">
        <f t="shared" si="207"/>
        <v>0.34512299190487494</v>
      </c>
      <c r="Y540" s="9">
        <f t="shared" si="207"/>
        <v>0.22627075958915099</v>
      </c>
      <c r="Z540" s="9">
        <f t="shared" si="207"/>
        <v>0.85228658513317868</v>
      </c>
      <c r="AA540" s="9">
        <f t="shared" si="207"/>
        <v>4.4494628338202086E-2</v>
      </c>
      <c r="AB540" s="9">
        <f t="shared" si="207"/>
        <v>0</v>
      </c>
      <c r="AC540" s="9">
        <f t="shared" si="207"/>
        <v>9.7768056203335715E-2</v>
      </c>
      <c r="AD540" s="9">
        <f t="shared" si="207"/>
        <v>6.3399347462592005E-3</v>
      </c>
      <c r="AE540" s="9">
        <f t="shared" si="207"/>
        <v>5.9342497951859995E-3</v>
      </c>
      <c r="AF540" s="9">
        <f t="shared" si="207"/>
        <v>0.13211709299685004</v>
      </c>
      <c r="AG540" s="9">
        <f t="shared" si="207"/>
        <v>6.4747833412500011E-2</v>
      </c>
      <c r="AH540" s="9">
        <f t="shared" si="207"/>
        <v>0.28692205432500012</v>
      </c>
      <c r="AI540" s="9">
        <f t="shared" si="207"/>
        <v>3.8885498652E-2</v>
      </c>
      <c r="AJ540" s="9"/>
    </row>
    <row r="541" spans="2:36" hidden="1" x14ac:dyDescent="0.3">
      <c r="B541" s="85">
        <f t="shared" si="202"/>
        <v>42825</v>
      </c>
      <c r="C541" s="3"/>
      <c r="D541" s="1"/>
      <c r="E541" s="9">
        <f t="shared" ref="E541:AI541" si="208">E261+E401</f>
        <v>0.83463538611278532</v>
      </c>
      <c r="F541" s="9">
        <f t="shared" si="208"/>
        <v>0.11615125563613803</v>
      </c>
      <c r="G541" s="9">
        <f t="shared" si="208"/>
        <v>0.12349791859751499</v>
      </c>
      <c r="H541" s="9">
        <f t="shared" si="208"/>
        <v>0.4889874924</v>
      </c>
      <c r="I541" s="9">
        <f t="shared" si="208"/>
        <v>2.6700766316609821</v>
      </c>
      <c r="J541" s="9">
        <f t="shared" si="208"/>
        <v>7.9485812977884098</v>
      </c>
      <c r="K541" s="9">
        <f t="shared" si="208"/>
        <v>0.39028688573108133</v>
      </c>
      <c r="L541" s="9">
        <f t="shared" si="208"/>
        <v>0</v>
      </c>
      <c r="M541" s="9">
        <f t="shared" si="208"/>
        <v>2.9308082856860148E-2</v>
      </c>
      <c r="N541" s="9">
        <f t="shared" si="208"/>
        <v>0</v>
      </c>
      <c r="O541" s="9">
        <f t="shared" si="208"/>
        <v>0</v>
      </c>
      <c r="P541" s="9">
        <f t="shared" si="208"/>
        <v>0</v>
      </c>
      <c r="Q541" s="9">
        <f t="shared" si="208"/>
        <v>0</v>
      </c>
      <c r="R541" s="9">
        <f t="shared" si="208"/>
        <v>0</v>
      </c>
      <c r="S541" s="9">
        <f t="shared" si="208"/>
        <v>0</v>
      </c>
      <c r="T541" s="9">
        <f t="shared" si="208"/>
        <v>0</v>
      </c>
      <c r="U541" s="9">
        <f t="shared" si="208"/>
        <v>0.17665486080000001</v>
      </c>
      <c r="V541" s="9">
        <f t="shared" si="208"/>
        <v>2.0519127782352001E-2</v>
      </c>
      <c r="W541" s="9">
        <f t="shared" si="208"/>
        <v>1.6303176566684997E-2</v>
      </c>
      <c r="X541" s="9">
        <f t="shared" si="208"/>
        <v>0.37600171898160006</v>
      </c>
      <c r="Y541" s="9">
        <f t="shared" si="208"/>
        <v>0.25273444435078862</v>
      </c>
      <c r="Z541" s="9">
        <f t="shared" si="208"/>
        <v>0.96631833442524018</v>
      </c>
      <c r="AA541" s="9">
        <f t="shared" si="208"/>
        <v>5.0159253746503797E-2</v>
      </c>
      <c r="AB541" s="9">
        <f t="shared" si="208"/>
        <v>0</v>
      </c>
      <c r="AC541" s="9">
        <f t="shared" si="208"/>
        <v>0.11043583142016083</v>
      </c>
      <c r="AD541" s="9">
        <f t="shared" si="208"/>
        <v>6.9166380816935991E-3</v>
      </c>
      <c r="AE541" s="9">
        <f t="shared" si="208"/>
        <v>6.5755833625079987E-3</v>
      </c>
      <c r="AF541" s="9">
        <f t="shared" si="208"/>
        <v>0.14474678013684003</v>
      </c>
      <c r="AG541" s="9">
        <f t="shared" si="208"/>
        <v>7.2739704082500009E-2</v>
      </c>
      <c r="AH541" s="9">
        <f t="shared" si="208"/>
        <v>0.32371923361500005</v>
      </c>
      <c r="AI541" s="9">
        <f t="shared" si="208"/>
        <v>4.3790025114000014E-2</v>
      </c>
      <c r="AJ541" s="9"/>
    </row>
    <row r="542" spans="2:36" hidden="1" x14ac:dyDescent="0.3">
      <c r="B542" s="85">
        <f t="shared" si="202"/>
        <v>43190</v>
      </c>
      <c r="C542" s="3"/>
      <c r="D542" s="1"/>
      <c r="E542" s="9">
        <f t="shared" ref="E542:AI542" si="209">E262+E402</f>
        <v>0.9067623155993324</v>
      </c>
      <c r="F542" s="9">
        <f t="shared" si="209"/>
        <v>0.12991194659337052</v>
      </c>
      <c r="G542" s="9">
        <f t="shared" si="209"/>
        <v>0.13991896615760249</v>
      </c>
      <c r="H542" s="9">
        <f t="shared" si="209"/>
        <v>0.53352999958124991</v>
      </c>
      <c r="I542" s="9">
        <f t="shared" si="209"/>
        <v>2.9716858068977241</v>
      </c>
      <c r="J542" s="9">
        <f t="shared" si="209"/>
        <v>8.9570743874362613</v>
      </c>
      <c r="K542" s="9">
        <f t="shared" si="209"/>
        <v>0.44389260525695229</v>
      </c>
      <c r="L542" s="9">
        <f t="shared" si="209"/>
        <v>0</v>
      </c>
      <c r="M542" s="9">
        <f t="shared" si="209"/>
        <v>3.1769785099007991E-2</v>
      </c>
      <c r="N542" s="9">
        <f t="shared" si="209"/>
        <v>0</v>
      </c>
      <c r="O542" s="9">
        <f t="shared" si="209"/>
        <v>0</v>
      </c>
      <c r="P542" s="9">
        <f t="shared" si="209"/>
        <v>0</v>
      </c>
      <c r="Q542" s="9">
        <f t="shared" si="209"/>
        <v>0</v>
      </c>
      <c r="R542" s="9">
        <f t="shared" si="209"/>
        <v>0</v>
      </c>
      <c r="S542" s="9">
        <f t="shared" si="209"/>
        <v>0</v>
      </c>
      <c r="T542" s="9">
        <f t="shared" si="209"/>
        <v>0</v>
      </c>
      <c r="U542" s="9">
        <f t="shared" si="209"/>
        <v>0.20173042923750001</v>
      </c>
      <c r="V542" s="9">
        <f t="shared" si="209"/>
        <v>2.2514185088006254E-2</v>
      </c>
      <c r="W542" s="9">
        <f t="shared" si="209"/>
        <v>1.8180994347843749E-2</v>
      </c>
      <c r="X542" s="9">
        <f t="shared" si="209"/>
        <v>0.41167606369531246</v>
      </c>
      <c r="Y542" s="9">
        <f t="shared" si="209"/>
        <v>0.2835462930272894</v>
      </c>
      <c r="Z542" s="9">
        <f t="shared" si="209"/>
        <v>1.0868990647986123</v>
      </c>
      <c r="AA542" s="9">
        <f t="shared" si="209"/>
        <v>5.6794436674867485E-2</v>
      </c>
      <c r="AB542" s="9">
        <f t="shared" si="209"/>
        <v>0</v>
      </c>
      <c r="AC542" s="9">
        <f t="shared" si="209"/>
        <v>0.12465670074115498</v>
      </c>
      <c r="AD542" s="9">
        <f t="shared" si="209"/>
        <v>7.6378367258424021E-3</v>
      </c>
      <c r="AE542" s="9">
        <f t="shared" si="209"/>
        <v>7.3615130182619996E-3</v>
      </c>
      <c r="AF542" s="9">
        <f t="shared" si="209"/>
        <v>0.1587079271922</v>
      </c>
      <c r="AG542" s="9">
        <f t="shared" si="209"/>
        <v>8.1769479776250001E-2</v>
      </c>
      <c r="AH542" s="9">
        <f t="shared" si="209"/>
        <v>0.36527572112999995</v>
      </c>
      <c r="AI542" s="9">
        <f t="shared" si="209"/>
        <v>4.9578979296000004E-2</v>
      </c>
      <c r="AJ542" s="9"/>
    </row>
    <row r="543" spans="2:36" hidden="1" x14ac:dyDescent="0.3">
      <c r="B543" s="85">
        <f t="shared" si="202"/>
        <v>43555</v>
      </c>
      <c r="C543" s="3"/>
      <c r="D543" s="1"/>
      <c r="E543" s="9">
        <f t="shared" ref="E543:AI543" si="210">E263+E403</f>
        <v>1.0535798574276107</v>
      </c>
      <c r="F543" s="9">
        <f t="shared" si="210"/>
        <v>0.14323217895031501</v>
      </c>
      <c r="G543" s="9">
        <f t="shared" si="210"/>
        <v>0.15588712327934251</v>
      </c>
      <c r="H543" s="9">
        <f t="shared" si="210"/>
        <v>0.59158850238749983</v>
      </c>
      <c r="I543" s="9">
        <f t="shared" si="210"/>
        <v>3.3726216242164471</v>
      </c>
      <c r="J543" s="9">
        <f t="shared" si="210"/>
        <v>10.149078467815734</v>
      </c>
      <c r="K543" s="9">
        <f t="shared" si="210"/>
        <v>0.50357387885787641</v>
      </c>
      <c r="L543" s="9">
        <f t="shared" si="210"/>
        <v>0</v>
      </c>
      <c r="M543" s="9">
        <f t="shared" si="210"/>
        <v>3.6307824183101522E-2</v>
      </c>
      <c r="N543" s="9">
        <f t="shared" si="210"/>
        <v>0</v>
      </c>
      <c r="O543" s="9">
        <f t="shared" si="210"/>
        <v>0</v>
      </c>
      <c r="P543" s="9">
        <f t="shared" si="210"/>
        <v>0</v>
      </c>
      <c r="Q543" s="9">
        <f t="shared" si="210"/>
        <v>0</v>
      </c>
      <c r="R543" s="9">
        <f t="shared" si="210"/>
        <v>0</v>
      </c>
      <c r="S543" s="9">
        <f t="shared" si="210"/>
        <v>0</v>
      </c>
      <c r="T543" s="9">
        <f t="shared" si="210"/>
        <v>0</v>
      </c>
      <c r="U543" s="9">
        <f t="shared" si="210"/>
        <v>0.22746366562500003</v>
      </c>
      <c r="V543" s="9">
        <f t="shared" si="210"/>
        <v>2.4744103989442504E-2</v>
      </c>
      <c r="W543" s="9">
        <f t="shared" si="210"/>
        <v>2.0055845365841245E-2</v>
      </c>
      <c r="X543" s="9">
        <f t="shared" si="210"/>
        <v>0.45422752425439994</v>
      </c>
      <c r="Y543" s="9">
        <f t="shared" si="210"/>
        <v>0.32022085441789372</v>
      </c>
      <c r="Z543" s="9">
        <f t="shared" si="210"/>
        <v>1.2305279665293283</v>
      </c>
      <c r="AA543" s="9">
        <f t="shared" si="210"/>
        <v>6.4690668135524473E-2</v>
      </c>
      <c r="AB543" s="9">
        <f t="shared" si="210"/>
        <v>0</v>
      </c>
      <c r="AC543" s="9">
        <f t="shared" si="210"/>
        <v>0.14057190442820616</v>
      </c>
      <c r="AD543" s="9">
        <f t="shared" si="210"/>
        <v>8.4207320933579986E-3</v>
      </c>
      <c r="AE543" s="9">
        <f t="shared" si="210"/>
        <v>8.1653498839709994E-3</v>
      </c>
      <c r="AF543" s="9">
        <f t="shared" si="210"/>
        <v>0.17427016574586005</v>
      </c>
      <c r="AG543" s="9">
        <f t="shared" si="210"/>
        <v>9.18446657625E-2</v>
      </c>
      <c r="AH543" s="9">
        <f t="shared" si="210"/>
        <v>0.4121413959300001</v>
      </c>
      <c r="AI543" s="9">
        <f t="shared" si="210"/>
        <v>5.6120456501999996E-2</v>
      </c>
      <c r="AJ543" s="9"/>
    </row>
    <row r="544" spans="2:36" hidden="1" x14ac:dyDescent="0.3">
      <c r="B544" s="85">
        <f t="shared" si="202"/>
        <v>43921</v>
      </c>
      <c r="C544" s="3"/>
      <c r="D544" s="1"/>
      <c r="E544" s="9">
        <f t="shared" ref="E544:AI544" si="211">E264+E404</f>
        <v>1.1439535343699068</v>
      </c>
      <c r="F544" s="9">
        <f t="shared" si="211"/>
        <v>0.15133519016647298</v>
      </c>
      <c r="G544" s="9">
        <f t="shared" si="211"/>
        <v>0.16428876413113497</v>
      </c>
      <c r="H544" s="9">
        <f t="shared" si="211"/>
        <v>0.65422661821874994</v>
      </c>
      <c r="I544" s="9">
        <f t="shared" si="211"/>
        <v>3.8209363976220012</v>
      </c>
      <c r="J544" s="9">
        <f t="shared" si="211"/>
        <v>11.389969577238396</v>
      </c>
      <c r="K544" s="9">
        <f t="shared" si="211"/>
        <v>0.56299501097046889</v>
      </c>
      <c r="L544" s="9">
        <f t="shared" si="211"/>
        <v>0</v>
      </c>
      <c r="M544" s="9">
        <f t="shared" si="211"/>
        <v>4.1332841915527677E-2</v>
      </c>
      <c r="N544" s="9">
        <f t="shared" si="211"/>
        <v>0</v>
      </c>
      <c r="O544" s="9">
        <f t="shared" si="211"/>
        <v>0</v>
      </c>
      <c r="P544" s="9">
        <f t="shared" si="211"/>
        <v>0</v>
      </c>
      <c r="Q544" s="9">
        <f t="shared" si="211"/>
        <v>0</v>
      </c>
      <c r="R544" s="9">
        <f t="shared" si="211"/>
        <v>0</v>
      </c>
      <c r="S544" s="9">
        <f t="shared" si="211"/>
        <v>0</v>
      </c>
      <c r="T544" s="9">
        <f t="shared" si="211"/>
        <v>0</v>
      </c>
      <c r="U544" s="9">
        <f t="shared" si="211"/>
        <v>0.24706324400000002</v>
      </c>
      <c r="V544" s="9">
        <f t="shared" si="211"/>
        <v>2.7744155976213006E-2</v>
      </c>
      <c r="W544" s="9">
        <f t="shared" si="211"/>
        <v>2.2518707108685001E-2</v>
      </c>
      <c r="X544" s="9">
        <f t="shared" si="211"/>
        <v>0.49598051742181254</v>
      </c>
      <c r="Y544" s="9">
        <f t="shared" si="211"/>
        <v>0.3577360836239733</v>
      </c>
      <c r="Z544" s="9">
        <f t="shared" si="211"/>
        <v>1.3906129060063182</v>
      </c>
      <c r="AA544" s="9">
        <f t="shared" si="211"/>
        <v>7.2481886186071126E-2</v>
      </c>
      <c r="AB544" s="9">
        <f t="shared" si="211"/>
        <v>0</v>
      </c>
      <c r="AC544" s="9">
        <f t="shared" si="211"/>
        <v>0.15853301659040445</v>
      </c>
      <c r="AD544" s="9">
        <f t="shared" si="211"/>
        <v>9.2441913200136012E-3</v>
      </c>
      <c r="AE544" s="9">
        <f t="shared" si="211"/>
        <v>8.9695292251320002E-3</v>
      </c>
      <c r="AF544" s="9">
        <f t="shared" si="211"/>
        <v>0.19142922042647997</v>
      </c>
      <c r="AG544" s="9">
        <f t="shared" si="211"/>
        <v>0.103258808415</v>
      </c>
      <c r="AH544" s="9">
        <f t="shared" si="211"/>
        <v>0.4651708182</v>
      </c>
      <c r="AI544" s="9">
        <f t="shared" si="211"/>
        <v>6.3019303380000002E-2</v>
      </c>
      <c r="AJ544" s="9"/>
    </row>
    <row r="545" spans="2:36" hidden="1" x14ac:dyDescent="0.3">
      <c r="B545" s="85">
        <f t="shared" si="202"/>
        <v>44286</v>
      </c>
      <c r="C545" s="3"/>
      <c r="D545" s="1"/>
      <c r="E545" s="9">
        <f>E265+E405</f>
        <v>1.0153898502495944</v>
      </c>
      <c r="F545" s="9">
        <f t="shared" ref="F545:AI545" si="212">F265+F405</f>
        <v>0.16975994645124823</v>
      </c>
      <c r="G545" s="9">
        <f t="shared" si="212"/>
        <v>0.19554902765276247</v>
      </c>
      <c r="H545" s="9">
        <f t="shared" si="212"/>
        <v>0.54735961005</v>
      </c>
      <c r="I545" s="9">
        <f t="shared" si="212"/>
        <v>3.2543694989857617</v>
      </c>
      <c r="J545" s="9">
        <f t="shared" si="212"/>
        <v>10.525521149398758</v>
      </c>
      <c r="K545" s="9">
        <f t="shared" si="212"/>
        <v>0.52900407936287652</v>
      </c>
      <c r="L545" s="9">
        <f t="shared" si="212"/>
        <v>0</v>
      </c>
      <c r="M545" s="9">
        <f t="shared" si="212"/>
        <v>3.5978095840690567E-2</v>
      </c>
      <c r="N545" s="9">
        <f t="shared" si="212"/>
        <v>0</v>
      </c>
      <c r="O545" s="9">
        <f t="shared" si="212"/>
        <v>0</v>
      </c>
      <c r="P545" s="9">
        <f t="shared" si="212"/>
        <v>0</v>
      </c>
      <c r="Q545" s="9">
        <f t="shared" si="212"/>
        <v>0</v>
      </c>
      <c r="R545" s="9">
        <f t="shared" si="212"/>
        <v>0</v>
      </c>
      <c r="S545" s="9">
        <f t="shared" si="212"/>
        <v>0</v>
      </c>
      <c r="T545" s="9">
        <f t="shared" si="212"/>
        <v>0</v>
      </c>
      <c r="U545" s="9">
        <f t="shared" si="212"/>
        <v>0.21651930213750001</v>
      </c>
      <c r="V545" s="9">
        <f t="shared" si="212"/>
        <v>3.0705649038051373E-2</v>
      </c>
      <c r="W545" s="9">
        <f t="shared" si="212"/>
        <v>2.8101917396606248E-2</v>
      </c>
      <c r="X545" s="9">
        <f t="shared" si="212"/>
        <v>0.41649168055830005</v>
      </c>
      <c r="Y545" s="9">
        <f t="shared" si="212"/>
        <v>0.30595759085027308</v>
      </c>
      <c r="Z545" s="9">
        <f t="shared" si="212"/>
        <v>1.2776756089581911</v>
      </c>
      <c r="AA545" s="9">
        <f t="shared" si="212"/>
        <v>6.7489444331826104E-2</v>
      </c>
      <c r="AB545" s="9">
        <f t="shared" si="212"/>
        <v>0</v>
      </c>
      <c r="AC545" s="9">
        <f t="shared" si="212"/>
        <v>0.13701513230739501</v>
      </c>
      <c r="AD545" s="9">
        <f t="shared" si="212"/>
        <v>1.0327129794138601E-2</v>
      </c>
      <c r="AE545" s="9">
        <f t="shared" si="212"/>
        <v>1.0830644504010004E-2</v>
      </c>
      <c r="AF545" s="9">
        <f t="shared" si="212"/>
        <v>0.15983593014852004</v>
      </c>
      <c r="AG545" s="9">
        <f t="shared" si="212"/>
        <v>8.8553057669999991E-2</v>
      </c>
      <c r="AH545" s="9">
        <f t="shared" si="212"/>
        <v>0.42705943908725141</v>
      </c>
      <c r="AI545" s="9">
        <f t="shared" si="212"/>
        <v>5.8054775460000013E-2</v>
      </c>
      <c r="AJ545" s="9"/>
    </row>
    <row r="546" spans="2:36" x14ac:dyDescent="0.3">
      <c r="B546" s="85">
        <f t="shared" si="202"/>
        <v>44651</v>
      </c>
      <c r="C546" s="3"/>
      <c r="D546" s="1"/>
      <c r="E546" s="9">
        <f t="shared" ref="E546:AI546" si="213">E266+E406</f>
        <v>0.17316987168764103</v>
      </c>
      <c r="F546" s="9">
        <f t="shared" si="213"/>
        <v>0.19040030203722319</v>
      </c>
      <c r="G546" s="9">
        <f t="shared" si="213"/>
        <v>0.24744497427974027</v>
      </c>
      <c r="H546" s="9">
        <f t="shared" si="213"/>
        <v>7.0462640208187488E-2</v>
      </c>
      <c r="I546" s="9">
        <f t="shared" si="213"/>
        <v>0.37303944264241073</v>
      </c>
      <c r="J546" s="9">
        <f t="shared" si="213"/>
        <v>4.1359329636560487</v>
      </c>
      <c r="K546" s="9">
        <f t="shared" si="213"/>
        <v>0.22365234920389843</v>
      </c>
      <c r="L546" s="9">
        <f t="shared" si="213"/>
        <v>0</v>
      </c>
      <c r="M546" s="9">
        <f t="shared" si="213"/>
        <v>5.6304755948313606E-3</v>
      </c>
      <c r="N546" s="9">
        <f t="shared" si="213"/>
        <v>0</v>
      </c>
      <c r="O546" s="9">
        <f t="shared" si="213"/>
        <v>0</v>
      </c>
      <c r="P546" s="9">
        <f t="shared" si="213"/>
        <v>0</v>
      </c>
      <c r="Q546" s="9">
        <f t="shared" si="213"/>
        <v>0</v>
      </c>
      <c r="R546" s="9">
        <f t="shared" si="213"/>
        <v>0</v>
      </c>
      <c r="S546" s="9">
        <f t="shared" si="213"/>
        <v>0</v>
      </c>
      <c r="T546" s="9">
        <f t="shared" si="213"/>
        <v>0</v>
      </c>
      <c r="U546" s="9">
        <f t="shared" si="213"/>
        <v>4.1915808753000001E-2</v>
      </c>
      <c r="V546" s="9">
        <f t="shared" si="213"/>
        <v>3.4399058725500295E-2</v>
      </c>
      <c r="W546" s="9">
        <f t="shared" si="213"/>
        <v>3.9898371462321919E-2</v>
      </c>
      <c r="X546" s="9">
        <f t="shared" si="213"/>
        <v>4.238813442389177E-2</v>
      </c>
      <c r="Y546" s="9">
        <f t="shared" si="213"/>
        <v>3.3254178689064613E-2</v>
      </c>
      <c r="Z546" s="9">
        <f t="shared" si="213"/>
        <v>0.50047178671664361</v>
      </c>
      <c r="AA546" s="9">
        <f t="shared" si="213"/>
        <v>2.7849206641333751E-2</v>
      </c>
      <c r="AB546" s="9">
        <f t="shared" si="213"/>
        <v>0</v>
      </c>
      <c r="AC546" s="9">
        <f t="shared" si="213"/>
        <v>2.2437043330346192E-2</v>
      </c>
      <c r="AD546" s="9">
        <f t="shared" si="213"/>
        <v>1.1766884712741756E-2</v>
      </c>
      <c r="AE546" s="9">
        <f t="shared" si="213"/>
        <v>1.4347152301588468E-2</v>
      </c>
      <c r="AF546" s="9">
        <f t="shared" si="213"/>
        <v>1.5960301829713804E-2</v>
      </c>
      <c r="AG546" s="9">
        <f t="shared" si="213"/>
        <v>1.2458016486824999E-2</v>
      </c>
      <c r="AH546" s="9">
        <f t="shared" si="213"/>
        <v>0.17026385803967886</v>
      </c>
      <c r="AI546" s="9">
        <f t="shared" si="213"/>
        <v>2.3023858108679997E-2</v>
      </c>
      <c r="AJ546" s="9"/>
    </row>
    <row r="547" spans="2:36" x14ac:dyDescent="0.3">
      <c r="B547" s="85">
        <f t="shared" si="202"/>
        <v>45016</v>
      </c>
      <c r="C547" s="3"/>
      <c r="D547" s="1"/>
      <c r="E547" s="9">
        <f t="shared" ref="E547:AI547" si="214">E267+E407</f>
        <v>0.16796942546511484</v>
      </c>
      <c r="F547" s="9">
        <f t="shared" si="214"/>
        <v>0.18059739924403442</v>
      </c>
      <c r="G547" s="9">
        <f t="shared" si="214"/>
        <v>0.2317017838824787</v>
      </c>
      <c r="H547" s="9">
        <f t="shared" si="214"/>
        <v>7.0623176050586239E-2</v>
      </c>
      <c r="I547" s="9">
        <f t="shared" si="214"/>
        <v>0.36751297569702668</v>
      </c>
      <c r="J547" s="9">
        <f t="shared" si="214"/>
        <v>4.0096586321447836</v>
      </c>
      <c r="K547" s="9">
        <f t="shared" si="214"/>
        <v>0.22474115730948474</v>
      </c>
      <c r="L547" s="9">
        <f t="shared" si="214"/>
        <v>0</v>
      </c>
      <c r="M547" s="9">
        <f t="shared" si="214"/>
        <v>3.1390258631781511E-3</v>
      </c>
      <c r="N547" s="9">
        <f t="shared" si="214"/>
        <v>0</v>
      </c>
      <c r="O547" s="9">
        <f t="shared" si="214"/>
        <v>0</v>
      </c>
      <c r="P547" s="9">
        <f t="shared" si="214"/>
        <v>0</v>
      </c>
      <c r="Q547" s="9">
        <f t="shared" si="214"/>
        <v>0</v>
      </c>
      <c r="R547" s="9">
        <f t="shared" si="214"/>
        <v>0</v>
      </c>
      <c r="S547" s="9">
        <f t="shared" si="214"/>
        <v>0</v>
      </c>
      <c r="T547" s="9">
        <f t="shared" si="214"/>
        <v>0</v>
      </c>
      <c r="U547" s="9">
        <f t="shared" si="214"/>
        <v>3.9938802529080004E-2</v>
      </c>
      <c r="V547" s="9">
        <f t="shared" si="214"/>
        <v>3.2555282777135146E-2</v>
      </c>
      <c r="W547" s="9">
        <f t="shared" si="214"/>
        <v>3.7363802810092064E-2</v>
      </c>
      <c r="X547" s="9">
        <f t="shared" si="214"/>
        <v>4.152318140145532E-2</v>
      </c>
      <c r="Y547" s="9">
        <f t="shared" si="214"/>
        <v>3.2312114583740274E-2</v>
      </c>
      <c r="Z547" s="9">
        <f t="shared" si="214"/>
        <v>0.48586671637237</v>
      </c>
      <c r="AA547" s="9">
        <f t="shared" si="214"/>
        <v>2.7917330553346664E-2</v>
      </c>
      <c r="AB547" s="9">
        <f t="shared" si="214"/>
        <v>0</v>
      </c>
      <c r="AC547" s="9">
        <f t="shared" si="214"/>
        <v>2.2809998035447664E-2</v>
      </c>
      <c r="AD547" s="9">
        <f t="shared" si="214"/>
        <v>1.197023572462309E-2</v>
      </c>
      <c r="AE547" s="9">
        <f t="shared" si="214"/>
        <v>1.4666726267868808E-2</v>
      </c>
      <c r="AF547" s="9">
        <f t="shared" si="214"/>
        <v>1.6055017361215673E-2</v>
      </c>
      <c r="AG547" s="9">
        <f t="shared" si="214"/>
        <v>1.2522004038657749E-2</v>
      </c>
      <c r="AH547" s="9">
        <f t="shared" si="214"/>
        <v>0.17275636974116859</v>
      </c>
      <c r="AI547" s="9">
        <f t="shared" si="214"/>
        <v>2.3280374503042801E-2</v>
      </c>
      <c r="AJ547" s="9"/>
    </row>
    <row r="548" spans="2:36" x14ac:dyDescent="0.3">
      <c r="B548" s="85">
        <f t="shared" si="202"/>
        <v>45382</v>
      </c>
      <c r="C548" s="3"/>
      <c r="D548" s="1"/>
      <c r="E548" s="9">
        <f t="shared" ref="E548:AI548" si="215">E268+E408</f>
        <v>0.18549670105329308</v>
      </c>
      <c r="F548" s="9">
        <f t="shared" si="215"/>
        <v>0.19475893097510746</v>
      </c>
      <c r="G548" s="9">
        <f t="shared" si="215"/>
        <v>0.25101037343239951</v>
      </c>
      <c r="H548" s="9">
        <f t="shared" si="215"/>
        <v>7.5839686984355045E-2</v>
      </c>
      <c r="I548" s="9">
        <f t="shared" si="215"/>
        <v>0.39610776247454904</v>
      </c>
      <c r="J548" s="9">
        <f t="shared" si="215"/>
        <v>4.3105232639758571</v>
      </c>
      <c r="K548" s="9">
        <f t="shared" si="215"/>
        <v>0.23959486907396907</v>
      </c>
      <c r="L548" s="9">
        <f t="shared" si="215"/>
        <v>0</v>
      </c>
      <c r="M548" s="9">
        <f t="shared" si="215"/>
        <v>3.2824988110325332E-3</v>
      </c>
      <c r="N548" s="9">
        <f t="shared" si="215"/>
        <v>0</v>
      </c>
      <c r="O548" s="9">
        <f t="shared" si="215"/>
        <v>0</v>
      </c>
      <c r="P548" s="9">
        <f t="shared" si="215"/>
        <v>0</v>
      </c>
      <c r="Q548" s="9">
        <f t="shared" si="215"/>
        <v>0</v>
      </c>
      <c r="R548" s="9">
        <f t="shared" si="215"/>
        <v>0</v>
      </c>
      <c r="S548" s="9">
        <f t="shared" si="215"/>
        <v>0</v>
      </c>
      <c r="T548" s="9">
        <f t="shared" si="215"/>
        <v>0</v>
      </c>
      <c r="U548" s="9">
        <f t="shared" si="215"/>
        <v>4.3001890707201562E-2</v>
      </c>
      <c r="V548" s="9">
        <f t="shared" si="215"/>
        <v>3.4766984370208046E-2</v>
      </c>
      <c r="W548" s="9">
        <f t="shared" si="215"/>
        <v>3.9906179353562055E-2</v>
      </c>
      <c r="X548" s="9">
        <f t="shared" si="215"/>
        <v>4.4529921392626882E-2</v>
      </c>
      <c r="Y548" s="9">
        <f t="shared" si="215"/>
        <v>3.4718066536195857E-2</v>
      </c>
      <c r="Z548" s="9">
        <f t="shared" si="215"/>
        <v>0.52373216131853184</v>
      </c>
      <c r="AA548" s="9">
        <f t="shared" si="215"/>
        <v>2.9808217221071215E-2</v>
      </c>
      <c r="AB548" s="9">
        <f t="shared" si="215"/>
        <v>0</v>
      </c>
      <c r="AC548" s="9">
        <f t="shared" si="215"/>
        <v>2.2296010380408154E-2</v>
      </c>
      <c r="AD548" s="9">
        <f t="shared" si="215"/>
        <v>1.1679574794913029E-2</v>
      </c>
      <c r="AE548" s="9">
        <f t="shared" si="215"/>
        <v>1.4215047891944055E-2</v>
      </c>
      <c r="AF548" s="9">
        <f t="shared" si="215"/>
        <v>1.6537567835621516E-2</v>
      </c>
      <c r="AG548" s="9">
        <f t="shared" si="215"/>
        <v>1.2882871128954643E-2</v>
      </c>
      <c r="AH548" s="9">
        <f t="shared" si="215"/>
        <v>0.17243464740065279</v>
      </c>
      <c r="AI548" s="9">
        <f t="shared" si="215"/>
        <v>2.3344801907725584E-2</v>
      </c>
      <c r="AJ548" s="9"/>
    </row>
    <row r="549" spans="2:36" x14ac:dyDescent="0.3">
      <c r="B549" s="85">
        <f t="shared" si="202"/>
        <v>45747</v>
      </c>
      <c r="C549" s="3"/>
      <c r="D549" s="1"/>
      <c r="E549" s="9">
        <f t="shared" ref="E549:AI549" si="216">E269+E409</f>
        <v>0.19106160208489187</v>
      </c>
      <c r="F549" s="9">
        <f t="shared" si="216"/>
        <v>0.20215376501085724</v>
      </c>
      <c r="G549" s="9">
        <f t="shared" si="216"/>
        <v>0.25941982697541499</v>
      </c>
      <c r="H549" s="9">
        <f t="shared" si="216"/>
        <v>7.9322563625077488E-2</v>
      </c>
      <c r="I549" s="9">
        <f t="shared" si="216"/>
        <v>0.41569509734692234</v>
      </c>
      <c r="J549" s="9">
        <f t="shared" si="216"/>
        <v>4.5160210630954936</v>
      </c>
      <c r="K549" s="9">
        <f t="shared" si="216"/>
        <v>0.25100053238693543</v>
      </c>
      <c r="L549" s="9">
        <f t="shared" si="216"/>
        <v>0</v>
      </c>
      <c r="M549" s="9">
        <f t="shared" si="216"/>
        <v>3.66321179207027E-3</v>
      </c>
      <c r="N549" s="9">
        <f t="shared" si="216"/>
        <v>0</v>
      </c>
      <c r="O549" s="9">
        <f t="shared" si="216"/>
        <v>0</v>
      </c>
      <c r="P549" s="9">
        <f t="shared" si="216"/>
        <v>0</v>
      </c>
      <c r="Q549" s="9">
        <f t="shared" si="216"/>
        <v>0</v>
      </c>
      <c r="R549" s="9">
        <f t="shared" si="216"/>
        <v>0</v>
      </c>
      <c r="S549" s="9">
        <f t="shared" si="216"/>
        <v>0</v>
      </c>
      <c r="T549" s="9">
        <f t="shared" si="216"/>
        <v>0</v>
      </c>
      <c r="U549" s="9">
        <f t="shared" si="216"/>
        <v>4.4702230730912437E-2</v>
      </c>
      <c r="V549" s="9">
        <f t="shared" si="216"/>
        <v>3.6890737688496468E-2</v>
      </c>
      <c r="W549" s="9">
        <f t="shared" si="216"/>
        <v>4.2459083655324976E-2</v>
      </c>
      <c r="X549" s="9">
        <f t="shared" si="216"/>
        <v>4.665191579032512E-2</v>
      </c>
      <c r="Y549" s="9">
        <f t="shared" si="216"/>
        <v>3.6373044693919998E-2</v>
      </c>
      <c r="Z549" s="9">
        <f t="shared" si="216"/>
        <v>0.54735352625491407</v>
      </c>
      <c r="AA549" s="9">
        <f t="shared" si="216"/>
        <v>3.1220919677716806E-2</v>
      </c>
      <c r="AB549" s="9">
        <f t="shared" si="216"/>
        <v>0</v>
      </c>
      <c r="AC549" s="9">
        <f t="shared" si="216"/>
        <v>2.3388829323677682E-2</v>
      </c>
      <c r="AD549" s="9">
        <f t="shared" si="216"/>
        <v>1.2263087441918858E-2</v>
      </c>
      <c r="AE549" s="9">
        <f t="shared" si="216"/>
        <v>1.4925670540008746E-2</v>
      </c>
      <c r="AF549" s="9">
        <f t="shared" si="216"/>
        <v>1.735338229831114E-2</v>
      </c>
      <c r="AG549" s="9">
        <f t="shared" si="216"/>
        <v>1.3518584087620236E-2</v>
      </c>
      <c r="AH549" s="9">
        <f t="shared" si="216"/>
        <v>0.18090540498933672</v>
      </c>
      <c r="AI549" s="9">
        <f t="shared" si="216"/>
        <v>2.4491971442194428E-2</v>
      </c>
      <c r="AJ549" s="9"/>
    </row>
    <row r="550" spans="2:36" x14ac:dyDescent="0.3">
      <c r="B550" s="85">
        <f t="shared" si="202"/>
        <v>46112</v>
      </c>
      <c r="C550" s="3"/>
      <c r="D550" s="1"/>
      <c r="E550" s="9">
        <f t="shared" ref="E550:AI550" si="217">E270+E410</f>
        <v>0.19679345014743865</v>
      </c>
      <c r="F550" s="9">
        <f t="shared" si="217"/>
        <v>0.21749447354893847</v>
      </c>
      <c r="G550" s="9">
        <f t="shared" si="217"/>
        <v>0.28031253176256066</v>
      </c>
      <c r="H550" s="9">
        <f t="shared" si="217"/>
        <v>8.250087993504801E-2</v>
      </c>
      <c r="I550" s="9">
        <f t="shared" si="217"/>
        <v>0.43093487396593211</v>
      </c>
      <c r="J550" s="9">
        <f t="shared" si="217"/>
        <v>4.7299692592247302</v>
      </c>
      <c r="K550" s="9">
        <f t="shared" si="217"/>
        <v>0.26287490011651315</v>
      </c>
      <c r="L550" s="9">
        <f t="shared" si="217"/>
        <v>0</v>
      </c>
      <c r="M550" s="9">
        <f t="shared" si="217"/>
        <v>3.8254128200637233E-3</v>
      </c>
      <c r="N550" s="9">
        <f t="shared" si="217"/>
        <v>0</v>
      </c>
      <c r="O550" s="9">
        <f t="shared" si="217"/>
        <v>0</v>
      </c>
      <c r="P550" s="9">
        <f t="shared" si="217"/>
        <v>0</v>
      </c>
      <c r="Q550" s="9">
        <f t="shared" si="217"/>
        <v>0</v>
      </c>
      <c r="R550" s="9">
        <f t="shared" si="217"/>
        <v>0</v>
      </c>
      <c r="S550" s="9">
        <f t="shared" si="217"/>
        <v>0</v>
      </c>
      <c r="T550" s="9">
        <f t="shared" si="217"/>
        <v>0</v>
      </c>
      <c r="U550" s="9">
        <f t="shared" si="217"/>
        <v>4.8021795632915934E-2</v>
      </c>
      <c r="V550" s="9">
        <f t="shared" si="217"/>
        <v>3.8194550953496866E-2</v>
      </c>
      <c r="W550" s="9">
        <f t="shared" si="217"/>
        <v>4.3844495199124492E-2</v>
      </c>
      <c r="X550" s="9">
        <f t="shared" si="217"/>
        <v>4.9141526329442534E-2</v>
      </c>
      <c r="Y550" s="9">
        <f t="shared" si="217"/>
        <v>3.8281795773204466E-2</v>
      </c>
      <c r="Z550" s="9">
        <f t="shared" si="217"/>
        <v>0.5747256162629385</v>
      </c>
      <c r="AA550" s="9">
        <f t="shared" si="217"/>
        <v>3.2708056069542135E-2</v>
      </c>
      <c r="AB550" s="9">
        <f t="shared" si="217"/>
        <v>0</v>
      </c>
      <c r="AC550" s="9">
        <f t="shared" si="217"/>
        <v>2.4527150994201018E-2</v>
      </c>
      <c r="AD550" s="9">
        <f t="shared" si="217"/>
        <v>1.2871099230429615E-2</v>
      </c>
      <c r="AE550" s="9">
        <f t="shared" si="217"/>
        <v>1.5666137003854576E-2</v>
      </c>
      <c r="AF550" s="9">
        <f t="shared" si="217"/>
        <v>1.8203261817710065E-2</v>
      </c>
      <c r="AG550" s="9">
        <f t="shared" si="217"/>
        <v>1.4180845239789701E-2</v>
      </c>
      <c r="AH550" s="9">
        <f t="shared" si="217"/>
        <v>0.18983437708673515</v>
      </c>
      <c r="AI550" s="9">
        <f t="shared" si="217"/>
        <v>2.5701180561595413E-2</v>
      </c>
      <c r="AJ550" s="9"/>
    </row>
    <row r="551" spans="2:36" x14ac:dyDescent="0.3">
      <c r="B551" s="85">
        <f t="shared" si="202"/>
        <v>46477</v>
      </c>
      <c r="C551" s="3"/>
      <c r="D551" s="1"/>
      <c r="E551" s="9">
        <f t="shared" ref="E551:AI551" si="218">E271+E411</f>
        <v>0.20464316460638371</v>
      </c>
      <c r="F551" s="9">
        <f t="shared" si="218"/>
        <v>0.2240193077554066</v>
      </c>
      <c r="G551" s="9">
        <f t="shared" si="218"/>
        <v>0.28872190771543749</v>
      </c>
      <c r="H551" s="9">
        <f t="shared" si="218"/>
        <v>8.7079739026845571E-2</v>
      </c>
      <c r="I551" s="9">
        <f t="shared" si="218"/>
        <v>0.45488819340429382</v>
      </c>
      <c r="J551" s="9">
        <f t="shared" si="218"/>
        <v>4.9526899281649364</v>
      </c>
      <c r="K551" s="9">
        <f t="shared" si="218"/>
        <v>0.27523582943071734</v>
      </c>
      <c r="L551" s="9">
        <f t="shared" si="218"/>
        <v>0</v>
      </c>
      <c r="M551" s="9">
        <f t="shared" si="218"/>
        <v>4.2934753310481209E-3</v>
      </c>
      <c r="N551" s="9">
        <f t="shared" si="218"/>
        <v>0</v>
      </c>
      <c r="O551" s="9">
        <f t="shared" si="218"/>
        <v>0</v>
      </c>
      <c r="P551" s="9">
        <f t="shared" si="218"/>
        <v>0</v>
      </c>
      <c r="Q551" s="9">
        <f t="shared" si="218"/>
        <v>0</v>
      </c>
      <c r="R551" s="9">
        <f t="shared" si="218"/>
        <v>0</v>
      </c>
      <c r="S551" s="9">
        <f t="shared" si="218"/>
        <v>0</v>
      </c>
      <c r="T551" s="9">
        <f t="shared" si="218"/>
        <v>0</v>
      </c>
      <c r="U551" s="9">
        <f t="shared" si="218"/>
        <v>4.9462449501903427E-2</v>
      </c>
      <c r="V551" s="9">
        <f t="shared" si="218"/>
        <v>4.0486948565923345E-2</v>
      </c>
      <c r="W551" s="9">
        <f t="shared" si="218"/>
        <v>4.6598112258552704E-2</v>
      </c>
      <c r="X551" s="9">
        <f t="shared" si="218"/>
        <v>5.1994927607020694E-2</v>
      </c>
      <c r="Y551" s="9">
        <f t="shared" si="218"/>
        <v>4.054054638742588E-2</v>
      </c>
      <c r="Z551" s="9">
        <f t="shared" si="218"/>
        <v>0.6003584673135498</v>
      </c>
      <c r="AA551" s="9">
        <f t="shared" si="218"/>
        <v>3.4239327658388677E-2</v>
      </c>
      <c r="AB551" s="9">
        <f t="shared" si="218"/>
        <v>0</v>
      </c>
      <c r="AC551" s="9">
        <f t="shared" si="218"/>
        <v>2.5712722018564445E-2</v>
      </c>
      <c r="AD551" s="9">
        <f t="shared" si="218"/>
        <v>1.3504554947553293E-2</v>
      </c>
      <c r="AE551" s="9">
        <f t="shared" si="218"/>
        <v>1.6437598352045137E-2</v>
      </c>
      <c r="AF551" s="9">
        <f t="shared" si="218"/>
        <v>1.9094270178456316E-2</v>
      </c>
      <c r="AG551" s="9">
        <f t="shared" si="218"/>
        <v>1.4874677461678486E-2</v>
      </c>
      <c r="AH551" s="9">
        <f t="shared" si="218"/>
        <v>0.19921211986594684</v>
      </c>
      <c r="AI551" s="9">
        <f t="shared" si="218"/>
        <v>2.6970191083469215E-2</v>
      </c>
      <c r="AJ551" s="9"/>
    </row>
    <row r="552" spans="2:36" x14ac:dyDescent="0.3">
      <c r="B552" s="85">
        <f t="shared" si="202"/>
        <v>46843</v>
      </c>
      <c r="C552" s="3"/>
      <c r="D552" s="1"/>
      <c r="E552" s="9">
        <f t="shared" ref="E552:AI552" si="219">E272+E412</f>
        <v>0.224838030589219</v>
      </c>
      <c r="F552" s="9">
        <f t="shared" si="219"/>
        <v>0.23243587152842243</v>
      </c>
      <c r="G552" s="9">
        <f t="shared" si="219"/>
        <v>0.29834422751870932</v>
      </c>
      <c r="H552" s="9">
        <f t="shared" si="219"/>
        <v>9.1859078872209454E-2</v>
      </c>
      <c r="I552" s="9">
        <f t="shared" si="219"/>
        <v>0.47989087062238789</v>
      </c>
      <c r="J552" s="9">
        <f t="shared" si="219"/>
        <v>5.184516864908252</v>
      </c>
      <c r="K552" s="9">
        <f t="shared" si="219"/>
        <v>0.28810182709366905</v>
      </c>
      <c r="L552" s="9">
        <f t="shared" si="219"/>
        <v>0</v>
      </c>
      <c r="M552" s="9">
        <f t="shared" si="219"/>
        <v>4.7306886922614923E-3</v>
      </c>
      <c r="N552" s="9">
        <f t="shared" si="219"/>
        <v>0</v>
      </c>
      <c r="O552" s="9">
        <f t="shared" si="219"/>
        <v>0</v>
      </c>
      <c r="P552" s="9">
        <f t="shared" si="219"/>
        <v>0</v>
      </c>
      <c r="Q552" s="9">
        <f t="shared" si="219"/>
        <v>0</v>
      </c>
      <c r="R552" s="9">
        <f t="shared" si="219"/>
        <v>0</v>
      </c>
      <c r="S552" s="9">
        <f t="shared" si="219"/>
        <v>0</v>
      </c>
      <c r="T552" s="9">
        <f t="shared" si="219"/>
        <v>0</v>
      </c>
      <c r="U552" s="9">
        <f t="shared" si="219"/>
        <v>5.1394650629245781E-2</v>
      </c>
      <c r="V552" s="9">
        <f t="shared" si="219"/>
        <v>4.1910651007328187E-2</v>
      </c>
      <c r="W552" s="9">
        <f t="shared" si="219"/>
        <v>4.811449347762816E-2</v>
      </c>
      <c r="X552" s="9">
        <f t="shared" si="219"/>
        <v>5.4413764585036925E-2</v>
      </c>
      <c r="Y552" s="9">
        <f t="shared" si="219"/>
        <v>4.2427081035647185E-2</v>
      </c>
      <c r="Z552" s="9">
        <f t="shared" si="219"/>
        <v>0.63187671776562482</v>
      </c>
      <c r="AA552" s="9">
        <f t="shared" si="219"/>
        <v>3.6033551215785609E-2</v>
      </c>
      <c r="AB552" s="9">
        <f t="shared" si="219"/>
        <v>0</v>
      </c>
      <c r="AC552" s="9">
        <f t="shared" si="219"/>
        <v>2.6958624280613609E-2</v>
      </c>
      <c r="AD552" s="9">
        <f t="shared" si="219"/>
        <v>1.4164434018397001E-2</v>
      </c>
      <c r="AE552" s="9">
        <f t="shared" si="219"/>
        <v>1.7241247857823671E-2</v>
      </c>
      <c r="AF552" s="9">
        <f t="shared" si="219"/>
        <v>2.0038234790835135E-2</v>
      </c>
      <c r="AG552" s="9">
        <f t="shared" si="219"/>
        <v>1.5609755805282058E-2</v>
      </c>
      <c r="AH552" s="9">
        <f t="shared" si="219"/>
        <v>0.20901511812988921</v>
      </c>
      <c r="AI552" s="9">
        <f t="shared" si="219"/>
        <v>2.829772651207205E-2</v>
      </c>
      <c r="AJ552" s="9"/>
    </row>
    <row r="553" spans="2:36" x14ac:dyDescent="0.3">
      <c r="B553" s="85">
        <f t="shared" si="202"/>
        <v>47208</v>
      </c>
      <c r="C553" s="3"/>
      <c r="D553" s="1"/>
      <c r="E553" s="9">
        <f t="shared" ref="E553:AI553" si="220">E273+E413</f>
        <v>0.23158317150689556</v>
      </c>
      <c r="F553" s="9">
        <f t="shared" si="220"/>
        <v>0.24954518777759643</v>
      </c>
      <c r="G553" s="9">
        <f t="shared" si="220"/>
        <v>0.32162032549007302</v>
      </c>
      <c r="H553" s="9">
        <f t="shared" si="220"/>
        <v>9.597411250619603E-2</v>
      </c>
      <c r="I553" s="9">
        <f t="shared" si="220"/>
        <v>0.50295863141310115</v>
      </c>
      <c r="J553" s="9">
        <f t="shared" si="220"/>
        <v>5.4257959969208187</v>
      </c>
      <c r="K553" s="9">
        <f t="shared" si="220"/>
        <v>0.3014920723699101</v>
      </c>
      <c r="L553" s="9">
        <f t="shared" si="220"/>
        <v>0</v>
      </c>
      <c r="M553" s="9">
        <f t="shared" si="220"/>
        <v>4.9297640827881328E-3</v>
      </c>
      <c r="N553" s="9">
        <f t="shared" si="220"/>
        <v>0</v>
      </c>
      <c r="O553" s="9">
        <f t="shared" si="220"/>
        <v>0</v>
      </c>
      <c r="P553" s="9">
        <f t="shared" si="220"/>
        <v>0</v>
      </c>
      <c r="Q553" s="9">
        <f t="shared" si="220"/>
        <v>0</v>
      </c>
      <c r="R553" s="9">
        <f t="shared" si="220"/>
        <v>0</v>
      </c>
      <c r="S553" s="9">
        <f t="shared" si="220"/>
        <v>0</v>
      </c>
      <c r="T553" s="9">
        <f t="shared" si="220"/>
        <v>0</v>
      </c>
      <c r="U553" s="9">
        <f t="shared" si="220"/>
        <v>5.5098448310397813E-2</v>
      </c>
      <c r="V553" s="9">
        <f t="shared" si="220"/>
        <v>4.4599723995334309E-2</v>
      </c>
      <c r="W553" s="9">
        <f t="shared" si="220"/>
        <v>5.1205792858460296E-2</v>
      </c>
      <c r="X553" s="9">
        <f t="shared" si="220"/>
        <v>5.6930936346887784E-2</v>
      </c>
      <c r="Y553" s="9">
        <f t="shared" si="220"/>
        <v>4.4390321271013042E-2</v>
      </c>
      <c r="Z553" s="9">
        <f t="shared" si="220"/>
        <v>0.6647457406242423</v>
      </c>
      <c r="AA553" s="9">
        <f t="shared" si="220"/>
        <v>3.7904612791733794E-2</v>
      </c>
      <c r="AB553" s="9">
        <f t="shared" si="220"/>
        <v>0</v>
      </c>
      <c r="AC553" s="9">
        <f t="shared" si="220"/>
        <v>2.8312693483380263E-2</v>
      </c>
      <c r="AD553" s="9">
        <f t="shared" si="220"/>
        <v>1.4855292010268018E-2</v>
      </c>
      <c r="AE553" s="9">
        <f t="shared" si="220"/>
        <v>1.8080327826722899E-2</v>
      </c>
      <c r="AF553" s="9">
        <f t="shared" si="220"/>
        <v>2.1025798403368906E-2</v>
      </c>
      <c r="AG553" s="9">
        <f t="shared" si="220"/>
        <v>1.6379810245861652E-2</v>
      </c>
      <c r="AH553" s="9">
        <f t="shared" si="220"/>
        <v>0.21930747169797454</v>
      </c>
      <c r="AI553" s="9">
        <f t="shared" si="220"/>
        <v>2.9690498384265698E-2</v>
      </c>
      <c r="AJ553" s="9"/>
    </row>
    <row r="554" spans="2:36" x14ac:dyDescent="0.3">
      <c r="B554" s="85">
        <f t="shared" si="202"/>
        <v>47573</v>
      </c>
      <c r="C554" s="3"/>
      <c r="D554" s="1"/>
      <c r="E554" s="9">
        <f t="shared" ref="E554:AI554" si="221">E274+E414</f>
        <v>0.23853066665210246</v>
      </c>
      <c r="F554" s="9">
        <f t="shared" si="221"/>
        <v>0.25703154341092427</v>
      </c>
      <c r="G554" s="9">
        <f t="shared" si="221"/>
        <v>0.33126893525477524</v>
      </c>
      <c r="H554" s="9">
        <f t="shared" si="221"/>
        <v>9.9752211563466101E-2</v>
      </c>
      <c r="I554" s="9">
        <f t="shared" si="221"/>
        <v>0.52116383837248903</v>
      </c>
      <c r="J554" s="9">
        <f t="shared" si="221"/>
        <v>5.7015517931256623</v>
      </c>
      <c r="K554" s="9">
        <f t="shared" si="221"/>
        <v>0.31791808608731076</v>
      </c>
      <c r="L554" s="9">
        <f t="shared" si="221"/>
        <v>0</v>
      </c>
      <c r="M554" s="9">
        <f t="shared" si="221"/>
        <v>5.4048482208217726E-3</v>
      </c>
      <c r="N554" s="9">
        <f t="shared" si="221"/>
        <v>0</v>
      </c>
      <c r="O554" s="9">
        <f t="shared" si="221"/>
        <v>0</v>
      </c>
      <c r="P554" s="9">
        <f t="shared" si="221"/>
        <v>0</v>
      </c>
      <c r="Q554" s="9">
        <f t="shared" si="221"/>
        <v>0</v>
      </c>
      <c r="R554" s="9">
        <f t="shared" si="221"/>
        <v>0</v>
      </c>
      <c r="S554" s="9">
        <f t="shared" si="221"/>
        <v>0</v>
      </c>
      <c r="T554" s="9">
        <f t="shared" si="221"/>
        <v>0</v>
      </c>
      <c r="U554" s="9">
        <f t="shared" si="221"/>
        <v>5.6751401759709746E-2</v>
      </c>
      <c r="V554" s="9">
        <f t="shared" si="221"/>
        <v>4.7190593968635425E-2</v>
      </c>
      <c r="W554" s="9">
        <f t="shared" si="221"/>
        <v>5.4313616441548286E-2</v>
      </c>
      <c r="X554" s="9">
        <f t="shared" si="221"/>
        <v>5.9550166026323181E-2</v>
      </c>
      <c r="Y554" s="9">
        <f t="shared" si="221"/>
        <v>4.6433171547568798E-2</v>
      </c>
      <c r="Z554" s="9">
        <f t="shared" si="221"/>
        <v>0.69701410481557957</v>
      </c>
      <c r="AA554" s="9">
        <f t="shared" si="221"/>
        <v>3.9661353681549674E-2</v>
      </c>
      <c r="AB554" s="9">
        <f t="shared" si="221"/>
        <v>0</v>
      </c>
      <c r="AC554" s="9">
        <f t="shared" si="221"/>
        <v>2.9723744076460362E-2</v>
      </c>
      <c r="AD554" s="9">
        <f t="shared" si="221"/>
        <v>1.5592129270724035E-2</v>
      </c>
      <c r="AE554" s="9">
        <f t="shared" si="221"/>
        <v>1.8980052880764021E-2</v>
      </c>
      <c r="AF554" s="9">
        <f t="shared" si="221"/>
        <v>2.2056598751777012E-2</v>
      </c>
      <c r="AG554" s="9">
        <f t="shared" si="221"/>
        <v>1.7182006039824151E-2</v>
      </c>
      <c r="AH554" s="9">
        <f t="shared" si="221"/>
        <v>0.2300647313402972</v>
      </c>
      <c r="AI554" s="9">
        <f t="shared" si="221"/>
        <v>3.1147219836931601E-2</v>
      </c>
      <c r="AJ554" s="9"/>
    </row>
    <row r="555" spans="2:36" x14ac:dyDescent="0.3">
      <c r="B555" s="85">
        <f t="shared" si="202"/>
        <v>47938</v>
      </c>
      <c r="C555" s="3"/>
      <c r="D555" s="1"/>
      <c r="E555" s="9">
        <f t="shared" ref="E555:AI555" si="222">E275+E415</f>
        <v>0.2478767265744555</v>
      </c>
      <c r="F555" s="9">
        <f t="shared" si="222"/>
        <v>0.26659573781207896</v>
      </c>
      <c r="G555" s="9">
        <f t="shared" si="222"/>
        <v>0.34225674524252331</v>
      </c>
      <c r="H555" s="9">
        <f t="shared" si="222"/>
        <v>0.10511266014194737</v>
      </c>
      <c r="I555" s="9">
        <f t="shared" si="222"/>
        <v>0.54920779566473721</v>
      </c>
      <c r="J555" s="9">
        <f t="shared" si="222"/>
        <v>6.0291232118113856</v>
      </c>
      <c r="K555" s="9">
        <f t="shared" si="222"/>
        <v>0.33496182266519947</v>
      </c>
      <c r="L555" s="9">
        <f t="shared" si="222"/>
        <v>0</v>
      </c>
      <c r="M555" s="9">
        <f t="shared" si="222"/>
        <v>5.627629120247531E-3</v>
      </c>
      <c r="N555" s="9">
        <f t="shared" si="222"/>
        <v>0</v>
      </c>
      <c r="O555" s="9">
        <f t="shared" si="222"/>
        <v>0</v>
      </c>
      <c r="P555" s="9">
        <f t="shared" si="222"/>
        <v>0</v>
      </c>
      <c r="Q555" s="9">
        <f t="shared" si="222"/>
        <v>0</v>
      </c>
      <c r="R555" s="9">
        <f t="shared" si="222"/>
        <v>0</v>
      </c>
      <c r="S555" s="9">
        <f t="shared" si="222"/>
        <v>0</v>
      </c>
      <c r="T555" s="9">
        <f t="shared" si="222"/>
        <v>0</v>
      </c>
      <c r="U555" s="9">
        <f t="shared" si="222"/>
        <v>5.8943843532072479E-2</v>
      </c>
      <c r="V555" s="9">
        <f t="shared" si="222"/>
        <v>4.8834794430015628E-2</v>
      </c>
      <c r="W555" s="9">
        <f t="shared" si="222"/>
        <v>5.6072445172752873E-2</v>
      </c>
      <c r="X555" s="9">
        <f t="shared" si="222"/>
        <v>6.2275311643812434E-2</v>
      </c>
      <c r="Y555" s="9">
        <f t="shared" si="222"/>
        <v>4.8558641551573994E-2</v>
      </c>
      <c r="Z555" s="9">
        <f t="shared" si="222"/>
        <v>0.72736876530982941</v>
      </c>
      <c r="AA555" s="9">
        <f t="shared" si="222"/>
        <v>4.1470257797818315E-2</v>
      </c>
      <c r="AB555" s="9">
        <f t="shared" si="222"/>
        <v>0</v>
      </c>
      <c r="AC555" s="9">
        <f t="shared" si="222"/>
        <v>3.1193976280990257E-2</v>
      </c>
      <c r="AD555" s="9">
        <f t="shared" si="222"/>
        <v>1.6342012950918194E-2</v>
      </c>
      <c r="AE555" s="9">
        <f t="shared" si="222"/>
        <v>1.9890897210621181E-2</v>
      </c>
      <c r="AF555" s="9">
        <f t="shared" si="222"/>
        <v>2.3145597120685056E-2</v>
      </c>
      <c r="AG555" s="9">
        <f t="shared" si="222"/>
        <v>1.803113209094712E-2</v>
      </c>
      <c r="AH555" s="9">
        <f t="shared" si="222"/>
        <v>0.24139195937193569</v>
      </c>
      <c r="AI555" s="9">
        <f t="shared" si="222"/>
        <v>3.2681107697854768E-2</v>
      </c>
      <c r="AJ555" s="9"/>
    </row>
    <row r="556" spans="2:36" x14ac:dyDescent="0.3">
      <c r="B556" s="85">
        <f t="shared" si="202"/>
        <v>48304</v>
      </c>
      <c r="C556" s="3"/>
      <c r="D556" s="1"/>
      <c r="E556" s="9">
        <f t="shared" ref="E556:AI556" si="223">E276+E416</f>
        <v>0.27113269741201662</v>
      </c>
      <c r="F556" s="9">
        <f t="shared" si="223"/>
        <v>0.28566975318582338</v>
      </c>
      <c r="G556" s="9">
        <f t="shared" si="223"/>
        <v>0.36817860452663831</v>
      </c>
      <c r="H556" s="9">
        <f t="shared" si="223"/>
        <v>0.1107049586447304</v>
      </c>
      <c r="I556" s="9">
        <f t="shared" si="223"/>
        <v>0.57846534293998486</v>
      </c>
      <c r="J556" s="9">
        <f t="shared" si="223"/>
        <v>6.303691283445203</v>
      </c>
      <c r="K556" s="9">
        <f t="shared" si="223"/>
        <v>0.35019806053868885</v>
      </c>
      <c r="L556" s="9">
        <f t="shared" si="223"/>
        <v>0</v>
      </c>
      <c r="M556" s="9">
        <f t="shared" si="223"/>
        <v>6.2060296708170894E-3</v>
      </c>
      <c r="N556" s="9">
        <f t="shared" si="223"/>
        <v>0</v>
      </c>
      <c r="O556" s="9">
        <f t="shared" si="223"/>
        <v>0</v>
      </c>
      <c r="P556" s="9">
        <f t="shared" si="223"/>
        <v>0</v>
      </c>
      <c r="Q556" s="9">
        <f t="shared" si="223"/>
        <v>0</v>
      </c>
      <c r="R556" s="9">
        <f t="shared" si="223"/>
        <v>0</v>
      </c>
      <c r="S556" s="9">
        <f t="shared" si="223"/>
        <v>0</v>
      </c>
      <c r="T556" s="9">
        <f t="shared" si="223"/>
        <v>0</v>
      </c>
      <c r="U556" s="9">
        <f t="shared" si="223"/>
        <v>6.3074588894822564E-2</v>
      </c>
      <c r="V556" s="9">
        <f t="shared" si="223"/>
        <v>5.1629016801991751E-2</v>
      </c>
      <c r="W556" s="9">
        <f t="shared" si="223"/>
        <v>5.9421981797927279E-2</v>
      </c>
      <c r="X556" s="9">
        <f t="shared" si="223"/>
        <v>6.5445151359215276E-2</v>
      </c>
      <c r="Y556" s="9">
        <f t="shared" si="223"/>
        <v>5.0991609881387207E-2</v>
      </c>
      <c r="Z556" s="9">
        <f t="shared" si="223"/>
        <v>0.76439263450513595</v>
      </c>
      <c r="AA556" s="9">
        <f t="shared" si="223"/>
        <v>4.3577680004872832E-2</v>
      </c>
      <c r="AB556" s="9">
        <f t="shared" si="223"/>
        <v>0</v>
      </c>
      <c r="AC556" s="9">
        <f t="shared" si="223"/>
        <v>3.2725671048123121E-2</v>
      </c>
      <c r="AD556" s="9">
        <f t="shared" si="223"/>
        <v>1.7148921721099549E-2</v>
      </c>
      <c r="AE556" s="9">
        <f t="shared" si="223"/>
        <v>2.087108240232179E-2</v>
      </c>
      <c r="AF556" s="9">
        <f t="shared" si="223"/>
        <v>2.4275554043235732E-2</v>
      </c>
      <c r="AG556" s="9">
        <f t="shared" si="223"/>
        <v>1.8911088405860761E-2</v>
      </c>
      <c r="AH556" s="9">
        <f t="shared" si="223"/>
        <v>0.25327969054355287</v>
      </c>
      <c r="AI556" s="9">
        <f t="shared" si="223"/>
        <v>3.4289767877891154E-2</v>
      </c>
      <c r="AJ556" s="9"/>
    </row>
    <row r="557" spans="2:36" x14ac:dyDescent="0.3">
      <c r="B557" s="85">
        <f t="shared" si="202"/>
        <v>48669</v>
      </c>
      <c r="C557" s="3"/>
      <c r="D557" s="1"/>
      <c r="E557" s="9">
        <f t="shared" ref="E557:AI557" si="224">E277+E417</f>
        <v>0.27926667833437713</v>
      </c>
      <c r="F557" s="9">
        <f t="shared" si="224"/>
        <v>0.29620595668944361</v>
      </c>
      <c r="G557" s="9">
        <f t="shared" si="224"/>
        <v>0.38033763387608566</v>
      </c>
      <c r="H557" s="9">
        <f t="shared" si="224"/>
        <v>0.1165381936635527</v>
      </c>
      <c r="I557" s="9">
        <f t="shared" si="224"/>
        <v>0.6089840560356492</v>
      </c>
      <c r="J557" s="9">
        <f t="shared" si="224"/>
        <v>6.5893072284864207</v>
      </c>
      <c r="K557" s="9">
        <f t="shared" si="224"/>
        <v>0.36604700704418924</v>
      </c>
      <c r="L557" s="9">
        <f t="shared" si="224"/>
        <v>0</v>
      </c>
      <c r="M557" s="9">
        <f t="shared" si="224"/>
        <v>6.8140693882125965E-3</v>
      </c>
      <c r="N557" s="9">
        <f t="shared" si="224"/>
        <v>0</v>
      </c>
      <c r="O557" s="9">
        <f t="shared" si="224"/>
        <v>0</v>
      </c>
      <c r="P557" s="9">
        <f t="shared" si="224"/>
        <v>0</v>
      </c>
      <c r="Q557" s="9">
        <f t="shared" si="224"/>
        <v>0</v>
      </c>
      <c r="R557" s="9">
        <f t="shared" si="224"/>
        <v>0</v>
      </c>
      <c r="S557" s="9">
        <f t="shared" si="224"/>
        <v>0</v>
      </c>
      <c r="T557" s="9">
        <f t="shared" si="224"/>
        <v>0</v>
      </c>
      <c r="U557" s="9">
        <f t="shared" si="224"/>
        <v>6.5486561174160574E-2</v>
      </c>
      <c r="V557" s="9">
        <f t="shared" si="224"/>
        <v>5.342028454128997E-2</v>
      </c>
      <c r="W557" s="9">
        <f t="shared" si="224"/>
        <v>6.1341943182314861E-2</v>
      </c>
      <c r="X557" s="9">
        <f t="shared" si="224"/>
        <v>6.9055289677344422E-2</v>
      </c>
      <c r="Y557" s="9">
        <f t="shared" si="224"/>
        <v>5.3847110551278707E-2</v>
      </c>
      <c r="Z557" s="9">
        <f t="shared" si="224"/>
        <v>0.80298330396338247</v>
      </c>
      <c r="AA557" s="9">
        <f t="shared" si="224"/>
        <v>4.57742243123326E-2</v>
      </c>
      <c r="AB557" s="9">
        <f t="shared" si="224"/>
        <v>0</v>
      </c>
      <c r="AC557" s="9">
        <f t="shared" si="224"/>
        <v>3.4321192922631041E-2</v>
      </c>
      <c r="AD557" s="9">
        <f t="shared" si="224"/>
        <v>1.8008414916748507E-2</v>
      </c>
      <c r="AE557" s="9">
        <f t="shared" si="224"/>
        <v>2.1920388279099347E-2</v>
      </c>
      <c r="AF557" s="9">
        <f t="shared" si="224"/>
        <v>2.5470885092308375E-2</v>
      </c>
      <c r="AG557" s="9">
        <f t="shared" si="224"/>
        <v>1.9841964675566093E-2</v>
      </c>
      <c r="AH557" s="9">
        <f t="shared" si="224"/>
        <v>0.26570220110026171</v>
      </c>
      <c r="AI557" s="9">
        <f t="shared" si="224"/>
        <v>3.597192846006568E-2</v>
      </c>
      <c r="AJ557" s="9"/>
    </row>
    <row r="558" spans="2:36" x14ac:dyDescent="0.3">
      <c r="B558" s="85">
        <f t="shared" si="202"/>
        <v>49034</v>
      </c>
      <c r="C558" s="3"/>
      <c r="D558" s="1"/>
      <c r="E558" s="9">
        <f t="shared" ref="E558:AI558" si="225">E278+E418</f>
        <v>0.28764467868440841</v>
      </c>
      <c r="F558" s="9">
        <f t="shared" si="225"/>
        <v>0.31684281575278739</v>
      </c>
      <c r="G558" s="9">
        <f t="shared" si="225"/>
        <v>0.40835525797605188</v>
      </c>
      <c r="H558" s="9">
        <f t="shared" si="225"/>
        <v>0.122621788320724</v>
      </c>
      <c r="I558" s="9">
        <f t="shared" si="225"/>
        <v>0.64081327310840741</v>
      </c>
      <c r="J558" s="9">
        <f t="shared" si="225"/>
        <v>6.9141485875042177</v>
      </c>
      <c r="K558" s="9">
        <f t="shared" si="225"/>
        <v>0.38533608089970539</v>
      </c>
      <c r="L558" s="9">
        <f t="shared" si="225"/>
        <v>0</v>
      </c>
      <c r="M558" s="9">
        <f t="shared" si="225"/>
        <v>7.3867480655151023E-3</v>
      </c>
      <c r="N558" s="9">
        <f t="shared" si="225"/>
        <v>0</v>
      </c>
      <c r="O558" s="9">
        <f t="shared" si="225"/>
        <v>0</v>
      </c>
      <c r="P558" s="9">
        <f t="shared" si="225"/>
        <v>0</v>
      </c>
      <c r="Q558" s="9">
        <f t="shared" si="225"/>
        <v>0</v>
      </c>
      <c r="R558" s="9">
        <f t="shared" si="225"/>
        <v>0</v>
      </c>
      <c r="S558" s="9">
        <f t="shared" si="225"/>
        <v>0</v>
      </c>
      <c r="T558" s="9">
        <f t="shared" si="225"/>
        <v>0</v>
      </c>
      <c r="U558" s="9">
        <f t="shared" si="225"/>
        <v>6.9957460056631685E-2</v>
      </c>
      <c r="V558" s="9">
        <f t="shared" si="225"/>
        <v>5.668268774192968E-2</v>
      </c>
      <c r="W558" s="9">
        <f t="shared" si="225"/>
        <v>6.5092528159281918E-2</v>
      </c>
      <c r="X558" s="9">
        <f t="shared" si="225"/>
        <v>7.2152626334683612E-2</v>
      </c>
      <c r="Y558" s="9">
        <f t="shared" si="225"/>
        <v>5.6262918921513846E-2</v>
      </c>
      <c r="Z558" s="9">
        <f t="shared" si="225"/>
        <v>0.84320146021806908</v>
      </c>
      <c r="AA558" s="9">
        <f t="shared" si="225"/>
        <v>4.8063341366235579E-2</v>
      </c>
      <c r="AB558" s="9">
        <f t="shared" si="225"/>
        <v>0</v>
      </c>
      <c r="AC558" s="9">
        <f t="shared" si="225"/>
        <v>3.5996451661191607E-2</v>
      </c>
      <c r="AD558" s="9">
        <f t="shared" si="225"/>
        <v>1.8884599632347496E-2</v>
      </c>
      <c r="AE558" s="9">
        <f t="shared" si="225"/>
        <v>2.2984810811825063E-2</v>
      </c>
      <c r="AF558" s="9">
        <f t="shared" si="225"/>
        <v>2.6727971151984317E-2</v>
      </c>
      <c r="AG558" s="9">
        <f t="shared" si="225"/>
        <v>2.0821532544007398E-2</v>
      </c>
      <c r="AH558" s="9">
        <f t="shared" si="225"/>
        <v>0.27877532440966868</v>
      </c>
      <c r="AI558" s="9">
        <f t="shared" si="225"/>
        <v>3.7742171020413044E-2</v>
      </c>
      <c r="AJ558" s="9"/>
    </row>
    <row r="559" spans="2:36" x14ac:dyDescent="0.3">
      <c r="B559" s="85">
        <f t="shared" si="202"/>
        <v>49399</v>
      </c>
      <c r="C559" s="3"/>
      <c r="D559" s="1"/>
      <c r="E559" s="9">
        <f t="shared" ref="E559:AI559" si="226">E279+E419</f>
        <v>0.29873904082317354</v>
      </c>
      <c r="F559" s="9">
        <f t="shared" si="226"/>
        <v>0.32843394728771641</v>
      </c>
      <c r="G559" s="9">
        <f t="shared" si="226"/>
        <v>0.42178740950589272</v>
      </c>
      <c r="H559" s="9">
        <f t="shared" si="226"/>
        <v>0.12792347100876952</v>
      </c>
      <c r="I559" s="9">
        <f t="shared" si="226"/>
        <v>0.67039134016509327</v>
      </c>
      <c r="J559" s="9">
        <f t="shared" si="226"/>
        <v>7.2977431595492979</v>
      </c>
      <c r="K559" s="9">
        <f t="shared" si="226"/>
        <v>0.40534445079794146</v>
      </c>
      <c r="L559" s="9">
        <f t="shared" si="226"/>
        <v>0</v>
      </c>
      <c r="M559" s="9">
        <f t="shared" si="226"/>
        <v>7.6765962438065426E-3</v>
      </c>
      <c r="N559" s="9">
        <f t="shared" si="226"/>
        <v>0</v>
      </c>
      <c r="O559" s="9">
        <f t="shared" si="226"/>
        <v>0</v>
      </c>
      <c r="P559" s="9">
        <f t="shared" si="226"/>
        <v>0</v>
      </c>
      <c r="Q559" s="9">
        <f t="shared" si="226"/>
        <v>0</v>
      </c>
      <c r="R559" s="9">
        <f t="shared" si="226"/>
        <v>0</v>
      </c>
      <c r="S559" s="9">
        <f t="shared" si="226"/>
        <v>0</v>
      </c>
      <c r="T559" s="9">
        <f t="shared" si="226"/>
        <v>0</v>
      </c>
      <c r="U559" s="9">
        <f t="shared" si="226"/>
        <v>7.2607570308724806E-2</v>
      </c>
      <c r="V559" s="9">
        <f t="shared" si="226"/>
        <v>5.9835597651656101E-2</v>
      </c>
      <c r="W559" s="9">
        <f t="shared" si="226"/>
        <v>6.8867276867988741E-2</v>
      </c>
      <c r="X559" s="9">
        <f t="shared" si="226"/>
        <v>7.57394771334189E-2</v>
      </c>
      <c r="Y559" s="9">
        <f t="shared" si="226"/>
        <v>5.9017536512089241E-2</v>
      </c>
      <c r="Z559" s="9">
        <f t="shared" si="226"/>
        <v>0.88511002087446999</v>
      </c>
      <c r="AA559" s="9">
        <f t="shared" si="226"/>
        <v>5.044860864149163E-2</v>
      </c>
      <c r="AB559" s="9">
        <f t="shared" si="226"/>
        <v>0</v>
      </c>
      <c r="AC559" s="9">
        <f t="shared" si="226"/>
        <v>3.7795003173080086E-2</v>
      </c>
      <c r="AD559" s="9">
        <f t="shared" si="226"/>
        <v>1.9821402495926631E-2</v>
      </c>
      <c r="AE559" s="9">
        <f t="shared" si="226"/>
        <v>2.4125694271667542E-2</v>
      </c>
      <c r="AF559" s="9">
        <f t="shared" si="226"/>
        <v>2.8044847718436867E-2</v>
      </c>
      <c r="AG559" s="9">
        <f t="shared" si="226"/>
        <v>2.1847086490165431E-2</v>
      </c>
      <c r="AH559" s="9">
        <f t="shared" si="226"/>
        <v>0.29248978412628468</v>
      </c>
      <c r="AI559" s="9">
        <f t="shared" si="226"/>
        <v>3.959802375716031E-2</v>
      </c>
      <c r="AJ559" s="9"/>
    </row>
    <row r="560" spans="2:36" x14ac:dyDescent="0.3">
      <c r="B560" s="85">
        <f t="shared" si="202"/>
        <v>49765</v>
      </c>
      <c r="C560" s="3"/>
      <c r="D560" s="1"/>
      <c r="E560" s="9">
        <f t="shared" ref="E560:AI560" si="227">E280+E420</f>
        <v>0.32550638892404149</v>
      </c>
      <c r="F560" s="9">
        <f t="shared" si="227"/>
        <v>0.35075326250309441</v>
      </c>
      <c r="G560" s="9">
        <f t="shared" si="227"/>
        <v>0.45205992332534956</v>
      </c>
      <c r="H560" s="9">
        <f t="shared" si="227"/>
        <v>0.13283447971151929</v>
      </c>
      <c r="I560" s="9">
        <f t="shared" si="227"/>
        <v>0.69422428228175215</v>
      </c>
      <c r="J560" s="9">
        <f t="shared" si="227"/>
        <v>7.6221292991602727</v>
      </c>
      <c r="K560" s="9">
        <f t="shared" si="227"/>
        <v>0.42334322980704769</v>
      </c>
      <c r="L560" s="9">
        <f t="shared" si="227"/>
        <v>0</v>
      </c>
      <c r="M560" s="9">
        <f t="shared" si="227"/>
        <v>8.3678706618680893E-3</v>
      </c>
      <c r="N560" s="9">
        <f t="shared" si="227"/>
        <v>0</v>
      </c>
      <c r="O560" s="9">
        <f t="shared" si="227"/>
        <v>0</v>
      </c>
      <c r="P560" s="9">
        <f t="shared" si="227"/>
        <v>0</v>
      </c>
      <c r="Q560" s="9">
        <f t="shared" si="227"/>
        <v>0</v>
      </c>
      <c r="R560" s="9">
        <f t="shared" si="227"/>
        <v>0</v>
      </c>
      <c r="S560" s="9">
        <f t="shared" si="227"/>
        <v>0</v>
      </c>
      <c r="T560" s="9">
        <f t="shared" si="227"/>
        <v>0</v>
      </c>
      <c r="U560" s="9">
        <f t="shared" si="227"/>
        <v>7.7444733259910123E-2</v>
      </c>
      <c r="V560" s="9">
        <f t="shared" si="227"/>
        <v>6.189553958487623E-2</v>
      </c>
      <c r="W560" s="9">
        <f t="shared" si="227"/>
        <v>7.1083328700582996E-2</v>
      </c>
      <c r="X560" s="9">
        <f t="shared" si="227"/>
        <v>7.9811146544096712E-2</v>
      </c>
      <c r="Y560" s="9">
        <f t="shared" si="227"/>
        <v>6.2236748021234731E-2</v>
      </c>
      <c r="Z560" s="9">
        <f t="shared" si="227"/>
        <v>0.92877421385605841</v>
      </c>
      <c r="AA560" s="9">
        <f t="shared" si="227"/>
        <v>5.2933734946033428E-2</v>
      </c>
      <c r="AB560" s="9">
        <f t="shared" si="227"/>
        <v>0</v>
      </c>
      <c r="AC560" s="9">
        <f t="shared" si="227"/>
        <v>3.9613794656862794E-2</v>
      </c>
      <c r="AD560" s="9">
        <f t="shared" si="227"/>
        <v>2.0797417391651394E-2</v>
      </c>
      <c r="AE560" s="9">
        <f t="shared" si="227"/>
        <v>2.5314344409369922E-2</v>
      </c>
      <c r="AF560" s="9">
        <f t="shared" si="227"/>
        <v>2.9429288534747172E-2</v>
      </c>
      <c r="AG560" s="9">
        <f t="shared" si="227"/>
        <v>2.292589370915131E-2</v>
      </c>
      <c r="AH560" s="9">
        <f t="shared" si="227"/>
        <v>0.30686093992265834</v>
      </c>
      <c r="AI560" s="9">
        <f t="shared" si="227"/>
        <v>4.1545233034330817E-2</v>
      </c>
      <c r="AJ560" s="9"/>
    </row>
    <row r="561" spans="2:36" x14ac:dyDescent="0.3">
      <c r="B561" s="85">
        <f t="shared" si="202"/>
        <v>50130</v>
      </c>
      <c r="C561" s="3"/>
      <c r="D561" s="1"/>
      <c r="E561" s="9">
        <f t="shared" ref="E561:AI561" si="228">E281+E421</f>
        <v>0.33527158059176276</v>
      </c>
      <c r="F561" s="9">
        <f t="shared" si="228"/>
        <v>0.36127586037818721</v>
      </c>
      <c r="G561" s="9">
        <f t="shared" si="228"/>
        <v>0.46562172102511007</v>
      </c>
      <c r="H561" s="9">
        <f t="shared" si="228"/>
        <v>0.13964688931938993</v>
      </c>
      <c r="I561" s="9">
        <f t="shared" si="228"/>
        <v>0.72986805601647853</v>
      </c>
      <c r="J561" s="9">
        <f t="shared" si="228"/>
        <v>7.9897466842546532</v>
      </c>
      <c r="K561" s="9">
        <f t="shared" si="228"/>
        <v>0.44512153507218449</v>
      </c>
      <c r="L561" s="9">
        <f t="shared" si="228"/>
        <v>0</v>
      </c>
      <c r="M561" s="9">
        <f t="shared" si="228"/>
        <v>9.093712608393905E-3</v>
      </c>
      <c r="N561" s="9">
        <f t="shared" si="228"/>
        <v>0</v>
      </c>
      <c r="O561" s="9">
        <f t="shared" si="228"/>
        <v>0</v>
      </c>
      <c r="P561" s="9">
        <f t="shared" si="228"/>
        <v>0</v>
      </c>
      <c r="Q561" s="9">
        <f t="shared" si="228"/>
        <v>0</v>
      </c>
      <c r="R561" s="9">
        <f t="shared" si="228"/>
        <v>0</v>
      </c>
      <c r="S561" s="9">
        <f t="shared" si="228"/>
        <v>0</v>
      </c>
      <c r="T561" s="9">
        <f t="shared" si="228"/>
        <v>0</v>
      </c>
      <c r="U561" s="9">
        <f t="shared" si="228"/>
        <v>7.976807525770746E-2</v>
      </c>
      <c r="V561" s="9">
        <f t="shared" si="228"/>
        <v>6.556610821666943E-2</v>
      </c>
      <c r="W561" s="9">
        <f t="shared" si="228"/>
        <v>7.5303294105293322E-2</v>
      </c>
      <c r="X561" s="9">
        <f t="shared" si="228"/>
        <v>8.3326266948286223E-2</v>
      </c>
      <c r="Y561" s="9">
        <f t="shared" si="228"/>
        <v>6.4978463747712698E-2</v>
      </c>
      <c r="Z561" s="9">
        <f t="shared" si="228"/>
        <v>0.97426165939775555</v>
      </c>
      <c r="AA561" s="9">
        <f t="shared" si="228"/>
        <v>5.552256508107041E-2</v>
      </c>
      <c r="AB561" s="9">
        <f t="shared" si="228"/>
        <v>0</v>
      </c>
      <c r="AC561" s="9">
        <f t="shared" si="228"/>
        <v>4.1579339364786805E-2</v>
      </c>
      <c r="AD561" s="9">
        <f t="shared" si="228"/>
        <v>2.1814153918873314E-2</v>
      </c>
      <c r="AE561" s="9">
        <f t="shared" si="228"/>
        <v>2.6552600430489959E-2</v>
      </c>
      <c r="AF561" s="9">
        <f t="shared" si="228"/>
        <v>3.0871555437089516E-2</v>
      </c>
      <c r="AG561" s="9">
        <f t="shared" si="228"/>
        <v>2.4049766983435198E-2</v>
      </c>
      <c r="AH561" s="9">
        <f t="shared" si="228"/>
        <v>0.32203498890490811</v>
      </c>
      <c r="AI561" s="9">
        <f t="shared" si="228"/>
        <v>4.3598610993188638E-2</v>
      </c>
      <c r="AJ561" s="9"/>
    </row>
    <row r="562" spans="2:36" x14ac:dyDescent="0.3">
      <c r="B562" s="85">
        <f t="shared" si="202"/>
        <v>50495</v>
      </c>
      <c r="C562" s="3"/>
      <c r="D562" s="1"/>
      <c r="E562" s="9">
        <f t="shared" ref="E562:AI562" si="229">E282+E422</f>
        <v>0.34802332386217866</v>
      </c>
      <c r="F562" s="9">
        <f t="shared" si="229"/>
        <v>0.37439339759242846</v>
      </c>
      <c r="G562" s="9">
        <f t="shared" si="229"/>
        <v>0.4808814228211401</v>
      </c>
      <c r="H562" s="9">
        <f t="shared" si="229"/>
        <v>0.14674849247199248</v>
      </c>
      <c r="I562" s="9">
        <f t="shared" si="229"/>
        <v>0.76702565432123504</v>
      </c>
      <c r="J562" s="9">
        <f t="shared" si="229"/>
        <v>8.421944925402066</v>
      </c>
      <c r="K562" s="9">
        <f t="shared" si="229"/>
        <v>0.46770685294794112</v>
      </c>
      <c r="L562" s="9">
        <f t="shared" si="229"/>
        <v>0</v>
      </c>
      <c r="M562" s="9">
        <f t="shared" si="229"/>
        <v>9.8555739881155853E-3</v>
      </c>
      <c r="N562" s="9">
        <f t="shared" si="229"/>
        <v>0</v>
      </c>
      <c r="O562" s="9">
        <f t="shared" si="229"/>
        <v>0</v>
      </c>
      <c r="P562" s="9">
        <f t="shared" si="229"/>
        <v>0</v>
      </c>
      <c r="Q562" s="9">
        <f t="shared" si="229"/>
        <v>0</v>
      </c>
      <c r="R562" s="9">
        <f t="shared" si="229"/>
        <v>0</v>
      </c>
      <c r="S562" s="9">
        <f t="shared" si="229"/>
        <v>0</v>
      </c>
      <c r="T562" s="9">
        <f t="shared" si="229"/>
        <v>0</v>
      </c>
      <c r="U562" s="9">
        <f t="shared" si="229"/>
        <v>8.2763632377218552E-2</v>
      </c>
      <c r="V562" s="9">
        <f t="shared" si="229"/>
        <v>6.9120200150249861E-2</v>
      </c>
      <c r="W562" s="9">
        <f t="shared" si="229"/>
        <v>7.955331187013398E-2</v>
      </c>
      <c r="X562" s="9">
        <f t="shared" si="229"/>
        <v>8.7380209981979845E-2</v>
      </c>
      <c r="Y562" s="9">
        <f t="shared" si="229"/>
        <v>6.8093462357910306E-2</v>
      </c>
      <c r="Z562" s="9">
        <f t="shared" si="229"/>
        <v>1.0216424548794836</v>
      </c>
      <c r="AA562" s="9">
        <f t="shared" si="229"/>
        <v>5.821908466275813E-2</v>
      </c>
      <c r="AB562" s="9">
        <f t="shared" si="229"/>
        <v>0</v>
      </c>
      <c r="AC562" s="9">
        <f t="shared" si="229"/>
        <v>4.362716433999507E-2</v>
      </c>
      <c r="AD562" s="9">
        <f t="shared" si="229"/>
        <v>2.2877796219563637E-2</v>
      </c>
      <c r="AE562" s="9">
        <f t="shared" si="229"/>
        <v>2.7844985405401711E-2</v>
      </c>
      <c r="AF562" s="9">
        <f t="shared" si="229"/>
        <v>3.238183703373454E-2</v>
      </c>
      <c r="AG562" s="9">
        <f t="shared" si="229"/>
        <v>2.5225979228572979E-2</v>
      </c>
      <c r="AH562" s="9">
        <f t="shared" si="229"/>
        <v>0.33784330598016238</v>
      </c>
      <c r="AI562" s="9">
        <f t="shared" si="229"/>
        <v>4.5737800919847041E-2</v>
      </c>
      <c r="AJ562" s="9"/>
    </row>
    <row r="563" spans="2:36" x14ac:dyDescent="0.3">
      <c r="B563" s="85">
        <f t="shared" si="202"/>
        <v>50860</v>
      </c>
      <c r="C563" s="3"/>
      <c r="D563" s="1"/>
      <c r="E563" s="9">
        <f t="shared" ref="E563:AI563" si="230">E283+E423</f>
        <v>0.37792022109041373</v>
      </c>
      <c r="F563" s="9">
        <f t="shared" si="230"/>
        <v>0.3992474586200197</v>
      </c>
      <c r="G563" s="9">
        <f t="shared" si="230"/>
        <v>0.51456050399535358</v>
      </c>
      <c r="H563" s="9">
        <f t="shared" si="230"/>
        <v>0.15415050961336374</v>
      </c>
      <c r="I563" s="9">
        <f t="shared" si="230"/>
        <v>0.80575582727386208</v>
      </c>
      <c r="J563" s="9">
        <f t="shared" si="230"/>
        <v>8.7898355366576659</v>
      </c>
      <c r="K563" s="9">
        <f t="shared" si="230"/>
        <v>0.48811788555605029</v>
      </c>
      <c r="L563" s="9">
        <f t="shared" si="230"/>
        <v>0</v>
      </c>
      <c r="M563" s="9">
        <f t="shared" si="230"/>
        <v>1.0654962709273012E-2</v>
      </c>
      <c r="N563" s="9">
        <f t="shared" si="230"/>
        <v>0</v>
      </c>
      <c r="O563" s="9">
        <f t="shared" si="230"/>
        <v>0</v>
      </c>
      <c r="P563" s="9">
        <f t="shared" si="230"/>
        <v>0</v>
      </c>
      <c r="Q563" s="9">
        <f t="shared" si="230"/>
        <v>0</v>
      </c>
      <c r="R563" s="9">
        <f t="shared" si="230"/>
        <v>0</v>
      </c>
      <c r="S563" s="9">
        <f t="shared" si="230"/>
        <v>0</v>
      </c>
      <c r="T563" s="9">
        <f t="shared" si="230"/>
        <v>0</v>
      </c>
      <c r="U563" s="9">
        <f t="shared" si="230"/>
        <v>8.815203233427274E-2</v>
      </c>
      <c r="V563" s="9">
        <f t="shared" si="230"/>
        <v>7.1483241130166159E-2</v>
      </c>
      <c r="W563" s="9">
        <f t="shared" si="230"/>
        <v>8.2103856911609388E-2</v>
      </c>
      <c r="X563" s="9">
        <f t="shared" si="230"/>
        <v>9.1967962232673894E-2</v>
      </c>
      <c r="Y563" s="9">
        <f t="shared" si="230"/>
        <v>7.1719283894794261E-2</v>
      </c>
      <c r="Z563" s="9">
        <f t="shared" si="230"/>
        <v>1.0709892625966573</v>
      </c>
      <c r="AA563" s="9">
        <f t="shared" si="230"/>
        <v>6.1027425110774219E-2</v>
      </c>
      <c r="AB563" s="9">
        <f t="shared" si="230"/>
        <v>0</v>
      </c>
      <c r="AC563" s="9">
        <f t="shared" si="230"/>
        <v>4.5760437408287509E-2</v>
      </c>
      <c r="AD563" s="9">
        <f t="shared" si="230"/>
        <v>2.401292312904893E-2</v>
      </c>
      <c r="AE563" s="9">
        <f t="shared" si="230"/>
        <v>2.9227397000336768E-2</v>
      </c>
      <c r="AF563" s="9">
        <f t="shared" si="230"/>
        <v>3.397693094074785E-2</v>
      </c>
      <c r="AG563" s="9">
        <f t="shared" si="230"/>
        <v>2.6468254778786025E-2</v>
      </c>
      <c r="AH563" s="9">
        <f t="shared" si="230"/>
        <v>0.35440287329322195</v>
      </c>
      <c r="AI563" s="9">
        <f t="shared" si="230"/>
        <v>4.7981372527331437E-2</v>
      </c>
      <c r="AJ563" s="9"/>
    </row>
    <row r="564" spans="2:36" x14ac:dyDescent="0.3">
      <c r="B564" s="85">
        <f t="shared" si="202"/>
        <v>51226</v>
      </c>
      <c r="C564" s="3"/>
      <c r="D564" s="1"/>
      <c r="E564" s="9">
        <f t="shared" ref="E564:AI564" si="231">E284+E424</f>
        <v>0.38925782772312617</v>
      </c>
      <c r="F564" s="9">
        <f t="shared" si="231"/>
        <v>0.41364295080095215</v>
      </c>
      <c r="G564" s="9">
        <f t="shared" si="231"/>
        <v>0.53136699423555622</v>
      </c>
      <c r="H564" s="9">
        <f t="shared" si="231"/>
        <v>0.16186457413999239</v>
      </c>
      <c r="I564" s="9">
        <f t="shared" si="231"/>
        <v>0.84611948751475785</v>
      </c>
      <c r="J564" s="9">
        <f t="shared" si="231"/>
        <v>9.2053688506389175</v>
      </c>
      <c r="K564" s="9">
        <f t="shared" si="231"/>
        <v>0.51268120697586828</v>
      </c>
      <c r="L564" s="9">
        <f t="shared" si="231"/>
        <v>0</v>
      </c>
      <c r="M564" s="9">
        <f t="shared" si="231"/>
        <v>1.1493444737110585E-2</v>
      </c>
      <c r="N564" s="9">
        <f t="shared" si="231"/>
        <v>0</v>
      </c>
      <c r="O564" s="9">
        <f t="shared" si="231"/>
        <v>0</v>
      </c>
      <c r="P564" s="9">
        <f t="shared" si="231"/>
        <v>0</v>
      </c>
      <c r="Q564" s="9">
        <f t="shared" si="231"/>
        <v>0</v>
      </c>
      <c r="R564" s="9">
        <f t="shared" si="231"/>
        <v>0</v>
      </c>
      <c r="S564" s="9">
        <f t="shared" si="231"/>
        <v>0</v>
      </c>
      <c r="T564" s="9">
        <f t="shared" si="231"/>
        <v>0</v>
      </c>
      <c r="U564" s="9">
        <f t="shared" si="231"/>
        <v>9.143580132116319E-2</v>
      </c>
      <c r="V564" s="9">
        <f t="shared" si="231"/>
        <v>7.5609619994865748E-2</v>
      </c>
      <c r="W564" s="9">
        <f t="shared" si="231"/>
        <v>8.6848002580120542E-2</v>
      </c>
      <c r="X564" s="9">
        <f t="shared" si="231"/>
        <v>9.6375804165936579E-2</v>
      </c>
      <c r="Y564" s="9">
        <f t="shared" si="231"/>
        <v>7.5107494871498315E-2</v>
      </c>
      <c r="Z564" s="9">
        <f t="shared" si="231"/>
        <v>1.12237740056747</v>
      </c>
      <c r="AA564" s="9">
        <f t="shared" si="231"/>
        <v>6.3951868809474732E-2</v>
      </c>
      <c r="AB564" s="9">
        <f t="shared" si="231"/>
        <v>0</v>
      </c>
      <c r="AC564" s="9">
        <f t="shared" si="231"/>
        <v>4.7998512751309882E-2</v>
      </c>
      <c r="AD564" s="9">
        <f t="shared" si="231"/>
        <v>2.5195567636505732E-2</v>
      </c>
      <c r="AE564" s="9">
        <f t="shared" si="231"/>
        <v>3.0667692804103072E-2</v>
      </c>
      <c r="AF564" s="9">
        <f t="shared" si="231"/>
        <v>3.5652775926978519E-2</v>
      </c>
      <c r="AG564" s="9">
        <f t="shared" si="231"/>
        <v>2.7774135644827745E-2</v>
      </c>
      <c r="AH564" s="9">
        <f t="shared" si="231"/>
        <v>0.37187472407031652</v>
      </c>
      <c r="AI564" s="9">
        <f t="shared" si="231"/>
        <v>5.0345684553097778E-2</v>
      </c>
      <c r="AJ564" s="9"/>
    </row>
    <row r="565" spans="2:36" x14ac:dyDescent="0.3">
      <c r="B565" s="85">
        <f t="shared" si="202"/>
        <v>51591</v>
      </c>
      <c r="E565" s="9">
        <f t="shared" ref="E565:AI565" si="232">E285+E425</f>
        <v>0.30065428843928993</v>
      </c>
      <c r="F565" s="9">
        <f t="shared" si="232"/>
        <v>0.32791868039998356</v>
      </c>
      <c r="G565" s="9">
        <f t="shared" si="232"/>
        <v>0.42263012027509972</v>
      </c>
      <c r="H565" s="9">
        <f t="shared" si="232"/>
        <v>0.12647847177138968</v>
      </c>
      <c r="I565" s="9">
        <f t="shared" si="232"/>
        <v>0.66117602019272526</v>
      </c>
      <c r="J565" s="9">
        <f t="shared" si="232"/>
        <v>7.214803656968491</v>
      </c>
      <c r="K565" s="9">
        <f t="shared" si="232"/>
        <v>0.40060744931160402</v>
      </c>
      <c r="L565" s="9">
        <f t="shared" si="232"/>
        <v>0</v>
      </c>
      <c r="M565" s="9">
        <f t="shared" si="232"/>
        <v>9.2104066155186577E-3</v>
      </c>
      <c r="N565" s="9">
        <f t="shared" si="232"/>
        <v>0</v>
      </c>
      <c r="O565" s="9">
        <f t="shared" si="232"/>
        <v>0</v>
      </c>
      <c r="P565" s="9">
        <f t="shared" si="232"/>
        <v>0</v>
      </c>
      <c r="Q565" s="9">
        <f t="shared" si="232"/>
        <v>0</v>
      </c>
      <c r="R565" s="9">
        <f t="shared" si="232"/>
        <v>0</v>
      </c>
      <c r="S565" s="9">
        <f t="shared" si="232"/>
        <v>0</v>
      </c>
      <c r="T565" s="9">
        <f t="shared" si="232"/>
        <v>0</v>
      </c>
      <c r="U565" s="9">
        <f t="shared" si="232"/>
        <v>7.2402960854268339E-2</v>
      </c>
      <c r="V565" s="9">
        <f t="shared" si="232"/>
        <v>5.926465392730941E-2</v>
      </c>
      <c r="W565" s="9">
        <f t="shared" si="232"/>
        <v>6.821015399993402E-2</v>
      </c>
      <c r="X565" s="9">
        <f t="shared" si="232"/>
        <v>7.5449013432193152E-2</v>
      </c>
      <c r="Y565" s="9">
        <f t="shared" si="232"/>
        <v>5.88388162478845E-2</v>
      </c>
      <c r="Z565" s="9">
        <f t="shared" si="232"/>
        <v>0.87741371821126346</v>
      </c>
      <c r="AA565" s="9">
        <f t="shared" si="232"/>
        <v>5.0073654525526243E-2</v>
      </c>
      <c r="AB565" s="9">
        <f t="shared" si="232"/>
        <v>0</v>
      </c>
      <c r="AC565" s="9">
        <f t="shared" si="232"/>
        <v>3.751397167522056E-2</v>
      </c>
      <c r="AD565" s="9">
        <f t="shared" si="232"/>
        <v>1.9676878489556151E-2</v>
      </c>
      <c r="AE565" s="9">
        <f t="shared" si="232"/>
        <v>2.3948606070755343E-2</v>
      </c>
      <c r="AF565" s="9">
        <f t="shared" si="232"/>
        <v>2.7846622324041712E-2</v>
      </c>
      <c r="AG565" s="9">
        <f t="shared" si="232"/>
        <v>2.1692755465460262E-2</v>
      </c>
      <c r="AH565" s="9">
        <f t="shared" si="232"/>
        <v>0.2904156579178962</v>
      </c>
      <c r="AI565" s="9">
        <f t="shared" si="232"/>
        <v>3.9317695924179968E-2</v>
      </c>
      <c r="AJ565" s="9"/>
    </row>
    <row r="566" spans="2:36" x14ac:dyDescent="0.3">
      <c r="B566" s="85"/>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row>
    <row r="567" spans="2:36" s="18" customFormat="1" x14ac:dyDescent="0.3">
      <c r="B567" s="17" t="s">
        <v>139</v>
      </c>
      <c r="C567" s="17"/>
    </row>
    <row r="568" spans="2:36" x14ac:dyDescent="0.3">
      <c r="B568" s="1"/>
      <c r="C568" s="1"/>
      <c r="D568" s="1"/>
      <c r="E568" s="301" t="s">
        <v>89</v>
      </c>
      <c r="F568" s="301"/>
      <c r="G568" s="301"/>
      <c r="H568" s="301"/>
      <c r="I568" s="301"/>
      <c r="J568" s="301"/>
      <c r="K568" s="301"/>
      <c r="L568" s="1"/>
      <c r="M568" s="301" t="s">
        <v>64</v>
      </c>
      <c r="N568" s="301"/>
      <c r="O568" s="301"/>
      <c r="P568" s="301"/>
      <c r="Q568" s="301"/>
      <c r="R568" s="301"/>
      <c r="S568" s="301"/>
      <c r="T568" s="1"/>
      <c r="U568" s="301" t="s">
        <v>65</v>
      </c>
      <c r="V568" s="301"/>
      <c r="W568" s="301"/>
      <c r="X568" s="301"/>
      <c r="Y568" s="301"/>
      <c r="Z568" s="301"/>
      <c r="AA568" s="301"/>
      <c r="AB568" s="1"/>
      <c r="AC568" s="301" t="s">
        <v>66</v>
      </c>
      <c r="AD568" s="301"/>
      <c r="AE568" s="301"/>
      <c r="AF568" s="301"/>
      <c r="AG568" s="301"/>
      <c r="AH568" s="301"/>
      <c r="AI568" s="301"/>
    </row>
    <row r="569" spans="2:36" x14ac:dyDescent="0.3">
      <c r="B569" s="4" t="s">
        <v>67</v>
      </c>
      <c r="C569" s="4"/>
      <c r="D569" s="3"/>
      <c r="E569" s="3" t="s">
        <v>70</v>
      </c>
      <c r="F569" s="3" t="s">
        <v>69</v>
      </c>
      <c r="G569" s="3" t="s">
        <v>61</v>
      </c>
      <c r="H569" s="3" t="s">
        <v>68</v>
      </c>
      <c r="I569" s="3" t="s">
        <v>71</v>
      </c>
      <c r="J569" s="3" t="s">
        <v>72</v>
      </c>
      <c r="K569" s="3" t="s">
        <v>62</v>
      </c>
      <c r="L569" s="3"/>
      <c r="M569" s="3" t="s">
        <v>70</v>
      </c>
      <c r="N569" s="3" t="s">
        <v>69</v>
      </c>
      <c r="O569" s="3" t="s">
        <v>61</v>
      </c>
      <c r="P569" s="3" t="s">
        <v>68</v>
      </c>
      <c r="Q569" s="3" t="s">
        <v>71</v>
      </c>
      <c r="R569" s="3" t="s">
        <v>72</v>
      </c>
      <c r="S569" s="3" t="s">
        <v>62</v>
      </c>
      <c r="T569" s="3"/>
      <c r="U569" s="3" t="s">
        <v>70</v>
      </c>
      <c r="V569" s="3" t="s">
        <v>69</v>
      </c>
      <c r="W569" s="3" t="s">
        <v>61</v>
      </c>
      <c r="X569" s="3" t="s">
        <v>68</v>
      </c>
      <c r="Y569" s="3" t="s">
        <v>71</v>
      </c>
      <c r="Z569" s="3" t="s">
        <v>72</v>
      </c>
      <c r="AA569" s="3" t="s">
        <v>62</v>
      </c>
      <c r="AB569" s="3"/>
      <c r="AC569" s="3" t="s">
        <v>70</v>
      </c>
      <c r="AD569" s="3" t="s">
        <v>69</v>
      </c>
      <c r="AE569" s="3" t="s">
        <v>61</v>
      </c>
      <c r="AF569" s="3" t="s">
        <v>68</v>
      </c>
      <c r="AG569" s="3" t="s">
        <v>71</v>
      </c>
      <c r="AH569" s="3" t="s">
        <v>72</v>
      </c>
      <c r="AI569" s="3" t="s">
        <v>62</v>
      </c>
    </row>
    <row r="570" spans="2:36" hidden="1" x14ac:dyDescent="0.3">
      <c r="B570" s="85">
        <f>B535</f>
        <v>40633</v>
      </c>
      <c r="C570" s="3"/>
      <c r="D570" s="1"/>
      <c r="E570" s="9">
        <f t="shared" ref="E570:K570" si="233">E430+E465+E500+E535</f>
        <v>0</v>
      </c>
      <c r="F570" s="9">
        <f t="shared" si="233"/>
        <v>0</v>
      </c>
      <c r="G570" s="9">
        <f t="shared" si="233"/>
        <v>0</v>
      </c>
      <c r="H570" s="9">
        <f t="shared" si="233"/>
        <v>0</v>
      </c>
      <c r="I570" s="9">
        <f t="shared" si="233"/>
        <v>0</v>
      </c>
      <c r="J570" s="9">
        <f t="shared" si="233"/>
        <v>0</v>
      </c>
      <c r="K570" s="9">
        <f t="shared" si="233"/>
        <v>0</v>
      </c>
      <c r="L570" s="83">
        <f t="shared" ref="L570:L599" si="234">SUM(E570:K570)</f>
        <v>0</v>
      </c>
      <c r="M570" s="9">
        <f t="shared" ref="M570:S570" si="235">M430+M465+M500+M535</f>
        <v>0</v>
      </c>
      <c r="N570" s="9">
        <f t="shared" si="235"/>
        <v>0</v>
      </c>
      <c r="O570" s="9">
        <f t="shared" si="235"/>
        <v>0</v>
      </c>
      <c r="P570" s="9">
        <f t="shared" si="235"/>
        <v>0</v>
      </c>
      <c r="Q570" s="9">
        <f t="shared" si="235"/>
        <v>0</v>
      </c>
      <c r="R570" s="9">
        <f t="shared" si="235"/>
        <v>0</v>
      </c>
      <c r="S570" s="9">
        <f t="shared" si="235"/>
        <v>0</v>
      </c>
      <c r="T570" s="83">
        <f t="shared" ref="T570:T599" si="236">SUM(M570:S570)</f>
        <v>0</v>
      </c>
      <c r="U570" s="9">
        <f t="shared" ref="U570:AA570" si="237">U430+U465+U500+U535</f>
        <v>0</v>
      </c>
      <c r="V570" s="9">
        <f t="shared" si="237"/>
        <v>0</v>
      </c>
      <c r="W570" s="9">
        <f t="shared" si="237"/>
        <v>0</v>
      </c>
      <c r="X570" s="9">
        <f t="shared" si="237"/>
        <v>0</v>
      </c>
      <c r="Y570" s="9">
        <f t="shared" si="237"/>
        <v>0</v>
      </c>
      <c r="Z570" s="9">
        <f t="shared" si="237"/>
        <v>0</v>
      </c>
      <c r="AA570" s="9">
        <f t="shared" si="237"/>
        <v>0</v>
      </c>
      <c r="AB570" s="83">
        <f t="shared" ref="AB570:AB599" si="238">SUM(U570:AA570)</f>
        <v>0</v>
      </c>
      <c r="AC570" s="9">
        <f t="shared" ref="AC570:AI570" si="239">AC430+AC465+AC500+AC535</f>
        <v>0</v>
      </c>
      <c r="AD570" s="9">
        <f t="shared" si="239"/>
        <v>0</v>
      </c>
      <c r="AE570" s="9">
        <f t="shared" si="239"/>
        <v>0</v>
      </c>
      <c r="AF570" s="9">
        <f t="shared" si="239"/>
        <v>0</v>
      </c>
      <c r="AG570" s="9">
        <f t="shared" si="239"/>
        <v>0</v>
      </c>
      <c r="AH570" s="9">
        <f t="shared" si="239"/>
        <v>0</v>
      </c>
      <c r="AI570" s="9">
        <f t="shared" si="239"/>
        <v>0</v>
      </c>
      <c r="AJ570" s="83">
        <f t="shared" ref="AJ570:AJ599" si="240">SUM(AC570:AI570)</f>
        <v>0</v>
      </c>
    </row>
    <row r="571" spans="2:36" hidden="1" x14ac:dyDescent="0.3">
      <c r="B571" s="85">
        <f t="shared" ref="B571:B600" si="241">B536</f>
        <v>40999</v>
      </c>
      <c r="C571" s="3"/>
      <c r="D571" s="1"/>
      <c r="E571" s="9">
        <f t="shared" ref="E571:K571" si="242">E431+E466+E501+E536</f>
        <v>0</v>
      </c>
      <c r="F571" s="9">
        <f t="shared" si="242"/>
        <v>0</v>
      </c>
      <c r="G571" s="9">
        <f t="shared" si="242"/>
        <v>0</v>
      </c>
      <c r="H571" s="9">
        <f t="shared" si="242"/>
        <v>0</v>
      </c>
      <c r="I571" s="9">
        <f t="shared" si="242"/>
        <v>0</v>
      </c>
      <c r="J571" s="9">
        <f t="shared" si="242"/>
        <v>0</v>
      </c>
      <c r="K571" s="9">
        <f t="shared" si="242"/>
        <v>0</v>
      </c>
      <c r="L571" s="83">
        <f t="shared" si="234"/>
        <v>0</v>
      </c>
      <c r="M571" s="9">
        <f t="shared" ref="M571:S571" si="243">M431+M466+M501+M536</f>
        <v>0</v>
      </c>
      <c r="N571" s="9">
        <f t="shared" si="243"/>
        <v>0</v>
      </c>
      <c r="O571" s="9">
        <f t="shared" si="243"/>
        <v>0</v>
      </c>
      <c r="P571" s="9">
        <f t="shared" si="243"/>
        <v>0</v>
      </c>
      <c r="Q571" s="9">
        <f t="shared" si="243"/>
        <v>0</v>
      </c>
      <c r="R571" s="9">
        <f t="shared" si="243"/>
        <v>0</v>
      </c>
      <c r="S571" s="9">
        <f t="shared" si="243"/>
        <v>0</v>
      </c>
      <c r="T571" s="83">
        <f t="shared" si="236"/>
        <v>0</v>
      </c>
      <c r="U571" s="9">
        <f t="shared" ref="U571:AA571" si="244">U431+U466+U501+U536</f>
        <v>0</v>
      </c>
      <c r="V571" s="9">
        <f t="shared" si="244"/>
        <v>0</v>
      </c>
      <c r="W571" s="9">
        <f t="shared" si="244"/>
        <v>0</v>
      </c>
      <c r="X571" s="9">
        <f t="shared" si="244"/>
        <v>0</v>
      </c>
      <c r="Y571" s="9">
        <f t="shared" si="244"/>
        <v>0</v>
      </c>
      <c r="Z571" s="9">
        <f t="shared" si="244"/>
        <v>0</v>
      </c>
      <c r="AA571" s="9">
        <f t="shared" si="244"/>
        <v>0</v>
      </c>
      <c r="AB571" s="83">
        <f t="shared" si="238"/>
        <v>0</v>
      </c>
      <c r="AC571" s="9">
        <f t="shared" ref="AC571:AI571" si="245">AC431+AC466+AC501+AC536</f>
        <v>0</v>
      </c>
      <c r="AD571" s="9">
        <f t="shared" si="245"/>
        <v>0</v>
      </c>
      <c r="AE571" s="9">
        <f t="shared" si="245"/>
        <v>0</v>
      </c>
      <c r="AF571" s="9">
        <f t="shared" si="245"/>
        <v>0</v>
      </c>
      <c r="AG571" s="9">
        <f t="shared" si="245"/>
        <v>0</v>
      </c>
      <c r="AH571" s="9">
        <f t="shared" si="245"/>
        <v>0</v>
      </c>
      <c r="AI571" s="9">
        <f t="shared" si="245"/>
        <v>0</v>
      </c>
      <c r="AJ571" s="83">
        <f t="shared" si="240"/>
        <v>0</v>
      </c>
    </row>
    <row r="572" spans="2:36" hidden="1" x14ac:dyDescent="0.3">
      <c r="B572" s="85">
        <f t="shared" si="241"/>
        <v>41364</v>
      </c>
      <c r="C572" s="3"/>
      <c r="D572" s="1"/>
      <c r="E572" s="9">
        <f t="shared" ref="E572:K572" si="246">E432+E467+E502+E537</f>
        <v>1.2112692182960305</v>
      </c>
      <c r="F572" s="9">
        <f t="shared" si="246"/>
        <v>0.33829712460840322</v>
      </c>
      <c r="G572" s="9">
        <f t="shared" si="246"/>
        <v>0.42968055193893478</v>
      </c>
      <c r="H572" s="9">
        <f t="shared" si="246"/>
        <v>3.0389799160520861</v>
      </c>
      <c r="I572" s="9">
        <f t="shared" si="246"/>
        <v>5.9063434440606954</v>
      </c>
      <c r="J572" s="9">
        <f t="shared" si="246"/>
        <v>11.14890510907755</v>
      </c>
      <c r="K572" s="9">
        <f t="shared" si="246"/>
        <v>1.3041711448971707</v>
      </c>
      <c r="L572" s="83">
        <f t="shared" si="234"/>
        <v>23.377646508930869</v>
      </c>
      <c r="M572" s="9">
        <f t="shared" ref="M572:S572" si="247">M432+M467+M502+M537</f>
        <v>8.3839917438158398E-2</v>
      </c>
      <c r="N572" s="9">
        <f t="shared" si="247"/>
        <v>0</v>
      </c>
      <c r="O572" s="9">
        <f t="shared" si="247"/>
        <v>0</v>
      </c>
      <c r="P572" s="9">
        <f t="shared" si="247"/>
        <v>0</v>
      </c>
      <c r="Q572" s="9">
        <f t="shared" si="247"/>
        <v>0</v>
      </c>
      <c r="R572" s="9">
        <f t="shared" si="247"/>
        <v>0</v>
      </c>
      <c r="S572" s="9">
        <f t="shared" si="247"/>
        <v>0</v>
      </c>
      <c r="T572" s="83">
        <f t="shared" si="236"/>
        <v>8.3839917438158398E-2</v>
      </c>
      <c r="U572" s="9">
        <f t="shared" ref="U572:AA572" si="248">U432+U467+U502+U537</f>
        <v>0.95459221162301955</v>
      </c>
      <c r="V572" s="9">
        <f t="shared" si="248"/>
        <v>0.10997149969619943</v>
      </c>
      <c r="W572" s="9">
        <f t="shared" si="248"/>
        <v>0.1426582139860175</v>
      </c>
      <c r="X572" s="9">
        <f t="shared" si="248"/>
        <v>0.78993166245077484</v>
      </c>
      <c r="Y572" s="9">
        <f t="shared" si="248"/>
        <v>0.70718079488281438</v>
      </c>
      <c r="Z572" s="9">
        <f t="shared" si="248"/>
        <v>1.3716167945626343</v>
      </c>
      <c r="AA572" s="9">
        <f t="shared" si="248"/>
        <v>0.14174137645291979</v>
      </c>
      <c r="AB572" s="83">
        <f t="shared" si="238"/>
        <v>4.2176925536543806</v>
      </c>
      <c r="AC572" s="9">
        <f t="shared" ref="AC572:AI572" si="249">AC432+AC467+AC502+AC537</f>
        <v>0.3309916000797295</v>
      </c>
      <c r="AD572" s="9">
        <f t="shared" si="249"/>
        <v>2.4794150123800984E-2</v>
      </c>
      <c r="AE572" s="9">
        <f t="shared" si="249"/>
        <v>2.93916872987664E-2</v>
      </c>
      <c r="AF572" s="9">
        <f t="shared" si="249"/>
        <v>0.29940167150431196</v>
      </c>
      <c r="AG572" s="9">
        <f t="shared" si="249"/>
        <v>0.43037348058636726</v>
      </c>
      <c r="AH572" s="9">
        <f t="shared" si="249"/>
        <v>0.3939585924441984</v>
      </c>
      <c r="AI572" s="9">
        <f t="shared" si="249"/>
        <v>8.6974478888039997E-2</v>
      </c>
      <c r="AJ572" s="83">
        <f t="shared" si="240"/>
        <v>1.5958856609252146</v>
      </c>
    </row>
    <row r="573" spans="2:36" hidden="1" x14ac:dyDescent="0.3">
      <c r="B573" s="85">
        <f t="shared" si="241"/>
        <v>41729</v>
      </c>
      <c r="C573" s="3"/>
      <c r="D573" s="1"/>
      <c r="E573" s="9">
        <f t="shared" ref="E573:K573" si="250">E433+E468+E503+E538</f>
        <v>1.4850622779454596</v>
      </c>
      <c r="F573" s="9">
        <f t="shared" si="250"/>
        <v>0.39314104882620554</v>
      </c>
      <c r="G573" s="9">
        <f t="shared" si="250"/>
        <v>0.50901257771961494</v>
      </c>
      <c r="H573" s="9">
        <f t="shared" si="250"/>
        <v>3.5673418767688108</v>
      </c>
      <c r="I573" s="9">
        <f t="shared" si="250"/>
        <v>7.1094090335420841</v>
      </c>
      <c r="J573" s="9">
        <f t="shared" si="250"/>
        <v>13.576030436363823</v>
      </c>
      <c r="K573" s="9">
        <f t="shared" si="250"/>
        <v>1.5808976132838293</v>
      </c>
      <c r="L573" s="83">
        <f t="shared" si="234"/>
        <v>28.220894864449825</v>
      </c>
      <c r="M573" s="9">
        <f t="shared" ref="M573:S573" si="251">M433+M468+M503+M538</f>
        <v>9.9860675226923518E-2</v>
      </c>
      <c r="N573" s="9">
        <f t="shared" si="251"/>
        <v>0</v>
      </c>
      <c r="O573" s="9">
        <f t="shared" si="251"/>
        <v>0</v>
      </c>
      <c r="P573" s="9">
        <f t="shared" si="251"/>
        <v>0</v>
      </c>
      <c r="Q573" s="9">
        <f t="shared" si="251"/>
        <v>0</v>
      </c>
      <c r="R573" s="9">
        <f t="shared" si="251"/>
        <v>0</v>
      </c>
      <c r="S573" s="9">
        <f t="shared" si="251"/>
        <v>0</v>
      </c>
      <c r="T573" s="83">
        <f t="shared" si="236"/>
        <v>9.9860675226923518E-2</v>
      </c>
      <c r="U573" s="9">
        <f t="shared" ref="U573:AA573" si="252">U433+U468+U503+U538</f>
        <v>1.1822932326031015</v>
      </c>
      <c r="V573" s="9">
        <f t="shared" si="252"/>
        <v>0.1303196194006917</v>
      </c>
      <c r="W573" s="9">
        <f t="shared" si="252"/>
        <v>0.170043039444122</v>
      </c>
      <c r="X573" s="9">
        <f t="shared" si="252"/>
        <v>0.93020417584003079</v>
      </c>
      <c r="Y573" s="9">
        <f t="shared" si="252"/>
        <v>0.85174639263511376</v>
      </c>
      <c r="Z573" s="9">
        <f t="shared" si="252"/>
        <v>1.6575121915358078</v>
      </c>
      <c r="AA573" s="9">
        <f t="shared" si="252"/>
        <v>0.17105823355064725</v>
      </c>
      <c r="AB573" s="83">
        <f t="shared" si="238"/>
        <v>5.0931768850095152</v>
      </c>
      <c r="AC573" s="9">
        <f t="shared" ref="AC573:AI573" si="253">AC433+AC468+AC503+AC538</f>
        <v>0.39833931131426009</v>
      </c>
      <c r="AD573" s="9">
        <f t="shared" si="253"/>
        <v>2.9178167978508206E-2</v>
      </c>
      <c r="AE573" s="9">
        <f t="shared" si="253"/>
        <v>3.4857522097850396E-2</v>
      </c>
      <c r="AF573" s="9">
        <f t="shared" si="253"/>
        <v>0.35138555378129399</v>
      </c>
      <c r="AG573" s="9">
        <f t="shared" si="253"/>
        <v>0.51672983566223407</v>
      </c>
      <c r="AH573" s="9">
        <f t="shared" si="253"/>
        <v>0.47648163016795797</v>
      </c>
      <c r="AI573" s="9">
        <f t="shared" si="253"/>
        <v>0.10502679924198</v>
      </c>
      <c r="AJ573" s="83">
        <f t="shared" si="240"/>
        <v>1.9119988202440847</v>
      </c>
    </row>
    <row r="574" spans="2:36" hidden="1" x14ac:dyDescent="0.3">
      <c r="B574" s="85">
        <f t="shared" si="241"/>
        <v>42094</v>
      </c>
      <c r="C574" s="3"/>
      <c r="D574" s="1"/>
      <c r="E574" s="9">
        <f t="shared" ref="E574:K574" si="254">E434+E469+E504+E539</f>
        <v>1.6848554185547231</v>
      </c>
      <c r="F574" s="9">
        <f t="shared" si="254"/>
        <v>0.44001059508059032</v>
      </c>
      <c r="G574" s="9">
        <f t="shared" si="254"/>
        <v>0.56820399893448004</v>
      </c>
      <c r="H574" s="9">
        <f t="shared" si="254"/>
        <v>3.8642345263650668</v>
      </c>
      <c r="I574" s="9">
        <f t="shared" si="254"/>
        <v>7.8752146506175142</v>
      </c>
      <c r="J574" s="9">
        <f t="shared" si="254"/>
        <v>15.173726685456961</v>
      </c>
      <c r="K574" s="9">
        <f t="shared" si="254"/>
        <v>1.7668686403735367</v>
      </c>
      <c r="L574" s="83">
        <f t="shared" si="234"/>
        <v>31.373114515382873</v>
      </c>
      <c r="M574" s="9">
        <f t="shared" ref="M574:S574" si="255">M434+M469+M504+M539</f>
        <v>0.11061629557259135</v>
      </c>
      <c r="N574" s="9">
        <f t="shared" si="255"/>
        <v>0</v>
      </c>
      <c r="O574" s="9">
        <f t="shared" si="255"/>
        <v>0</v>
      </c>
      <c r="P574" s="9">
        <f t="shared" si="255"/>
        <v>0</v>
      </c>
      <c r="Q574" s="9">
        <f t="shared" si="255"/>
        <v>0</v>
      </c>
      <c r="R574" s="9">
        <f t="shared" si="255"/>
        <v>0</v>
      </c>
      <c r="S574" s="9">
        <f t="shared" si="255"/>
        <v>0</v>
      </c>
      <c r="T574" s="83">
        <f t="shared" si="236"/>
        <v>0.11061629557259135</v>
      </c>
      <c r="U574" s="9">
        <f t="shared" ref="U574:AA574" si="256">U434+U469+U504+U539</f>
        <v>1.3101763818445593</v>
      </c>
      <c r="V574" s="9">
        <f t="shared" si="256"/>
        <v>0.14329122170724395</v>
      </c>
      <c r="W574" s="9">
        <f t="shared" si="256"/>
        <v>0.18786912176241372</v>
      </c>
      <c r="X574" s="9">
        <f t="shared" si="256"/>
        <v>1.0120960749734975</v>
      </c>
      <c r="Y574" s="9">
        <f t="shared" si="256"/>
        <v>0.94827645192763366</v>
      </c>
      <c r="Z574" s="9">
        <f t="shared" si="256"/>
        <v>1.864677237561549</v>
      </c>
      <c r="AA574" s="9">
        <f t="shared" si="256"/>
        <v>0.19220150089936197</v>
      </c>
      <c r="AB574" s="83">
        <f t="shared" si="238"/>
        <v>5.6585879906762599</v>
      </c>
      <c r="AC574" s="9">
        <f t="shared" ref="AC574:AI574" si="257">AC434+AC469+AC504+AC539</f>
        <v>0.4466154529893604</v>
      </c>
      <c r="AD574" s="9">
        <f t="shared" si="257"/>
        <v>3.1991091976475247E-2</v>
      </c>
      <c r="AE574" s="9">
        <f t="shared" si="257"/>
        <v>3.8466593763588006E-2</v>
      </c>
      <c r="AF574" s="9">
        <f t="shared" si="257"/>
        <v>0.38458782448766993</v>
      </c>
      <c r="AG574" s="9">
        <f t="shared" si="257"/>
        <v>0.57826927834843767</v>
      </c>
      <c r="AH574" s="9">
        <f t="shared" si="257"/>
        <v>0.53555230725638225</v>
      </c>
      <c r="AI574" s="9">
        <f t="shared" si="257"/>
        <v>0.11808082026288</v>
      </c>
      <c r="AJ574" s="83">
        <f t="shared" si="240"/>
        <v>2.133563369084793</v>
      </c>
    </row>
    <row r="575" spans="2:36" hidden="1" x14ac:dyDescent="0.3">
      <c r="B575" s="85">
        <f t="shared" si="241"/>
        <v>42460</v>
      </c>
      <c r="C575" s="3"/>
      <c r="D575" s="1"/>
      <c r="E575" s="9">
        <f t="shared" ref="E575:K575" si="258">E435+E470+E505+E540</f>
        <v>1.8430348346580696</v>
      </c>
      <c r="F575" s="9">
        <f t="shared" si="258"/>
        <v>0.47942851031849987</v>
      </c>
      <c r="G575" s="9">
        <f t="shared" si="258"/>
        <v>0.61993432135151405</v>
      </c>
      <c r="H575" s="9">
        <f t="shared" si="258"/>
        <v>4.2252192538017557</v>
      </c>
      <c r="I575" s="9">
        <f t="shared" si="258"/>
        <v>8.7830994268412468</v>
      </c>
      <c r="J575" s="9">
        <f t="shared" si="258"/>
        <v>17.044182165578931</v>
      </c>
      <c r="K575" s="9">
        <f t="shared" si="258"/>
        <v>1.9839958059385121</v>
      </c>
      <c r="L575" s="83">
        <f t="shared" si="234"/>
        <v>34.978894318488528</v>
      </c>
      <c r="M575" s="9">
        <f t="shared" ref="M575:S575" si="259">M435+M470+M505+M540</f>
        <v>0.12674205325662957</v>
      </c>
      <c r="N575" s="9">
        <f t="shared" si="259"/>
        <v>0</v>
      </c>
      <c r="O575" s="9">
        <f t="shared" si="259"/>
        <v>0</v>
      </c>
      <c r="P575" s="9">
        <f t="shared" si="259"/>
        <v>0</v>
      </c>
      <c r="Q575" s="9">
        <f t="shared" si="259"/>
        <v>0</v>
      </c>
      <c r="R575" s="9">
        <f t="shared" si="259"/>
        <v>0</v>
      </c>
      <c r="S575" s="9">
        <f t="shared" si="259"/>
        <v>0</v>
      </c>
      <c r="T575" s="83">
        <f t="shared" si="236"/>
        <v>0.12674205325662957</v>
      </c>
      <c r="U575" s="9">
        <f t="shared" ref="U575:AA575" si="260">U435+U470+U505+U540</f>
        <v>1.4564265493001354</v>
      </c>
      <c r="V575" s="9">
        <f t="shared" si="260"/>
        <v>0.1570688230202581</v>
      </c>
      <c r="W575" s="9">
        <f t="shared" si="260"/>
        <v>0.20754385201679551</v>
      </c>
      <c r="X575" s="9">
        <f t="shared" si="260"/>
        <v>1.1077346706204945</v>
      </c>
      <c r="Y575" s="9">
        <f t="shared" si="260"/>
        <v>1.0616573999223888</v>
      </c>
      <c r="Z575" s="9">
        <f t="shared" si="260"/>
        <v>2.0986896373199109</v>
      </c>
      <c r="AA575" s="9">
        <f t="shared" si="260"/>
        <v>0.21720769514816052</v>
      </c>
      <c r="AB575" s="83">
        <f t="shared" si="238"/>
        <v>6.3063286273481438</v>
      </c>
      <c r="AC575" s="9">
        <f t="shared" ref="AC575:AI575" si="261">AC435+AC470+AC505+AC540</f>
        <v>0.50206676725400778</v>
      </c>
      <c r="AD575" s="9">
        <f t="shared" si="261"/>
        <v>3.5014062772131677E-2</v>
      </c>
      <c r="AE575" s="9">
        <f t="shared" si="261"/>
        <v>4.2563080916742005E-2</v>
      </c>
      <c r="AF575" s="9">
        <f t="shared" si="261"/>
        <v>0.4214781179611381</v>
      </c>
      <c r="AG575" s="9">
        <f t="shared" si="261"/>
        <v>0.64829510391093614</v>
      </c>
      <c r="AH575" s="9">
        <f t="shared" si="261"/>
        <v>0.60281332645587904</v>
      </c>
      <c r="AI575" s="9">
        <f t="shared" si="261"/>
        <v>0.13293852802955999</v>
      </c>
      <c r="AJ575" s="83">
        <f t="shared" si="240"/>
        <v>2.3851689873003945</v>
      </c>
    </row>
    <row r="576" spans="2:36" hidden="1" x14ac:dyDescent="0.3">
      <c r="B576" s="85">
        <f t="shared" si="241"/>
        <v>42825</v>
      </c>
      <c r="C576" s="3"/>
      <c r="D576" s="1"/>
      <c r="E576" s="9">
        <f t="shared" ref="E576:K576" si="262">E436+E471+E506+E541</f>
        <v>2.1480399118524667</v>
      </c>
      <c r="F576" s="9">
        <f t="shared" si="262"/>
        <v>0.52023629755047984</v>
      </c>
      <c r="G576" s="9">
        <f t="shared" si="262"/>
        <v>0.68734094809391189</v>
      </c>
      <c r="H576" s="9">
        <f t="shared" si="262"/>
        <v>4.6845953707149262</v>
      </c>
      <c r="I576" s="9">
        <f t="shared" si="262"/>
        <v>9.9924562354264523</v>
      </c>
      <c r="J576" s="9">
        <f t="shared" si="262"/>
        <v>19.162891464730972</v>
      </c>
      <c r="K576" s="9">
        <f t="shared" si="262"/>
        <v>2.2285908522945324</v>
      </c>
      <c r="L576" s="83">
        <f t="shared" si="234"/>
        <v>39.424151080663741</v>
      </c>
      <c r="M576" s="9">
        <f t="shared" ref="M576:S576" si="263">M436+M471+M506+M541</f>
        <v>0.14085842032764673</v>
      </c>
      <c r="N576" s="9">
        <f t="shared" si="263"/>
        <v>0</v>
      </c>
      <c r="O576" s="9">
        <f t="shared" si="263"/>
        <v>0</v>
      </c>
      <c r="P576" s="9">
        <f t="shared" si="263"/>
        <v>0</v>
      </c>
      <c r="Q576" s="9">
        <f t="shared" si="263"/>
        <v>0</v>
      </c>
      <c r="R576" s="9">
        <f t="shared" si="263"/>
        <v>0</v>
      </c>
      <c r="S576" s="9">
        <f t="shared" si="263"/>
        <v>0</v>
      </c>
      <c r="T576" s="83">
        <f t="shared" si="236"/>
        <v>0.14085842032764673</v>
      </c>
      <c r="U576" s="9">
        <f t="shared" ref="U576:AA576" si="264">U436+U471+U506+U541</f>
        <v>1.6405844181055922</v>
      </c>
      <c r="V576" s="9">
        <f t="shared" si="264"/>
        <v>0.17240363262298547</v>
      </c>
      <c r="W576" s="9">
        <f t="shared" si="264"/>
        <v>0.22959063075938826</v>
      </c>
      <c r="X576" s="9">
        <f t="shared" si="264"/>
        <v>1.2112842555918841</v>
      </c>
      <c r="Y576" s="9">
        <f t="shared" si="264"/>
        <v>1.189196759503818</v>
      </c>
      <c r="Z576" s="9">
        <f t="shared" si="264"/>
        <v>2.3733639422674861</v>
      </c>
      <c r="AA576" s="9">
        <f t="shared" si="264"/>
        <v>0.24466366089016237</v>
      </c>
      <c r="AB576" s="83">
        <f t="shared" si="238"/>
        <v>7.0610872997413159</v>
      </c>
      <c r="AC576" s="9">
        <f t="shared" ref="AC576:AI576" si="265">AC436+AC471+AC506+AC541</f>
        <v>0.56657995668477001</v>
      </c>
      <c r="AD576" s="9">
        <f t="shared" si="265"/>
        <v>3.847743948872491E-2</v>
      </c>
      <c r="AE576" s="9">
        <f t="shared" si="265"/>
        <v>4.7230909171521597E-2</v>
      </c>
      <c r="AF576" s="9">
        <f t="shared" si="265"/>
        <v>0.46235201784892799</v>
      </c>
      <c r="AG576" s="9">
        <f t="shared" si="265"/>
        <v>0.72867754555443764</v>
      </c>
      <c r="AH576" s="9">
        <f t="shared" si="265"/>
        <v>0.680193138450782</v>
      </c>
      <c r="AI576" s="9">
        <f t="shared" si="265"/>
        <v>0.14995915512749999</v>
      </c>
      <c r="AJ576" s="83">
        <f t="shared" si="240"/>
        <v>2.6734701623266641</v>
      </c>
    </row>
    <row r="577" spans="2:36" hidden="1" x14ac:dyDescent="0.3">
      <c r="B577" s="85">
        <f t="shared" si="241"/>
        <v>43190</v>
      </c>
      <c r="C577" s="3"/>
      <c r="D577" s="1"/>
      <c r="E577" s="9">
        <f t="shared" ref="E577:K577" si="266">E437+E472+E507+E542</f>
        <v>2.3536773191876303</v>
      </c>
      <c r="F577" s="9">
        <f t="shared" si="266"/>
        <v>0.58225645059891207</v>
      </c>
      <c r="G577" s="9">
        <f t="shared" si="266"/>
        <v>0.7748287359135605</v>
      </c>
      <c r="H577" s="9">
        <f t="shared" si="266"/>
        <v>5.10851672902945</v>
      </c>
      <c r="I577" s="9">
        <f t="shared" si="266"/>
        <v>11.130464663262391</v>
      </c>
      <c r="J577" s="9">
        <f t="shared" si="266"/>
        <v>21.663246866489764</v>
      </c>
      <c r="K577" s="9">
        <f t="shared" si="266"/>
        <v>2.5315007406274139</v>
      </c>
      <c r="L577" s="83">
        <f t="shared" si="234"/>
        <v>44.144491505109123</v>
      </c>
      <c r="M577" s="9">
        <f t="shared" ref="M577:S577" si="267">M437+M472+M507+M542</f>
        <v>0.15613363915865855</v>
      </c>
      <c r="N577" s="9">
        <f t="shared" si="267"/>
        <v>0</v>
      </c>
      <c r="O577" s="9">
        <f t="shared" si="267"/>
        <v>0</v>
      </c>
      <c r="P577" s="9">
        <f t="shared" si="267"/>
        <v>0</v>
      </c>
      <c r="Q577" s="9">
        <f t="shared" si="267"/>
        <v>0</v>
      </c>
      <c r="R577" s="9">
        <f t="shared" si="267"/>
        <v>0</v>
      </c>
      <c r="S577" s="9">
        <f t="shared" si="267"/>
        <v>0</v>
      </c>
      <c r="T577" s="83">
        <f t="shared" si="236"/>
        <v>0.15613363915865855</v>
      </c>
      <c r="U577" s="9">
        <f t="shared" ref="U577:AA577" si="268">U437+U472+U507+U542</f>
        <v>1.8804350526885725</v>
      </c>
      <c r="V577" s="9">
        <f t="shared" si="268"/>
        <v>0.18872618920017711</v>
      </c>
      <c r="W577" s="9">
        <f t="shared" si="268"/>
        <v>0.253306593845185</v>
      </c>
      <c r="X577" s="9">
        <f t="shared" si="268"/>
        <v>1.3301968748848152</v>
      </c>
      <c r="Y577" s="9">
        <f t="shared" si="268"/>
        <v>1.3356725300572958</v>
      </c>
      <c r="Z577" s="9">
        <f t="shared" si="268"/>
        <v>2.6765609168443536</v>
      </c>
      <c r="AA577" s="9">
        <f t="shared" si="268"/>
        <v>0.27677112945871568</v>
      </c>
      <c r="AB577" s="83">
        <f t="shared" si="238"/>
        <v>7.9416692869791152</v>
      </c>
      <c r="AC577" s="9">
        <f t="shared" ref="AC577:AI577" si="269">AC437+AC472+AC507+AC542</f>
        <v>0.63951081109665331</v>
      </c>
      <c r="AD577" s="9">
        <f t="shared" si="269"/>
        <v>4.2242397827546331E-2</v>
      </c>
      <c r="AE577" s="9">
        <f t="shared" si="269"/>
        <v>5.2379133243167994E-2</v>
      </c>
      <c r="AF577" s="9">
        <f t="shared" si="269"/>
        <v>0.5074054662107641</v>
      </c>
      <c r="AG577" s="9">
        <f t="shared" si="269"/>
        <v>0.81882836404847514</v>
      </c>
      <c r="AH577" s="9">
        <f t="shared" si="269"/>
        <v>0.76778250662311143</v>
      </c>
      <c r="AI577" s="9">
        <f t="shared" si="269"/>
        <v>0.16939966614251997</v>
      </c>
      <c r="AJ577" s="83">
        <f t="shared" si="240"/>
        <v>2.9975483451922385</v>
      </c>
    </row>
    <row r="578" spans="2:36" hidden="1" x14ac:dyDescent="0.3">
      <c r="B578" s="85">
        <f t="shared" si="241"/>
        <v>43555</v>
      </c>
      <c r="C578" s="3"/>
      <c r="D578" s="1"/>
      <c r="E578" s="9">
        <f t="shared" ref="E578:K578" si="270">E438+E473+E508+E543</f>
        <v>2.7230819287909869</v>
      </c>
      <c r="F578" s="9">
        <f t="shared" si="270"/>
        <v>0.6436561830063583</v>
      </c>
      <c r="G578" s="9">
        <f t="shared" si="270"/>
        <v>0.86060506190565378</v>
      </c>
      <c r="H578" s="9">
        <f t="shared" si="270"/>
        <v>5.6273917367412221</v>
      </c>
      <c r="I578" s="9">
        <f t="shared" si="270"/>
        <v>12.569423273973914</v>
      </c>
      <c r="J578" s="9">
        <f t="shared" si="270"/>
        <v>24.444952206401673</v>
      </c>
      <c r="K578" s="9">
        <f t="shared" si="270"/>
        <v>2.8436153593869449</v>
      </c>
      <c r="L578" s="83">
        <f t="shared" si="234"/>
        <v>49.712725750206758</v>
      </c>
      <c r="M578" s="9">
        <f t="shared" ref="M578:S578" si="271">M438+M473+M508+M543</f>
        <v>0.17812073971922185</v>
      </c>
      <c r="N578" s="9">
        <f t="shared" si="271"/>
        <v>0</v>
      </c>
      <c r="O578" s="9">
        <f t="shared" si="271"/>
        <v>0</v>
      </c>
      <c r="P578" s="9">
        <f t="shared" si="271"/>
        <v>0</v>
      </c>
      <c r="Q578" s="9">
        <f t="shared" si="271"/>
        <v>0</v>
      </c>
      <c r="R578" s="9">
        <f t="shared" si="271"/>
        <v>0</v>
      </c>
      <c r="S578" s="9">
        <f t="shared" si="271"/>
        <v>0</v>
      </c>
      <c r="T578" s="83">
        <f t="shared" si="236"/>
        <v>0.17812073971922185</v>
      </c>
      <c r="U578" s="9">
        <f t="shared" ref="U578:AA578" si="272">U438+U473+U508+U543</f>
        <v>2.1204910127241035</v>
      </c>
      <c r="V578" s="9">
        <f t="shared" si="272"/>
        <v>0.20689369528383666</v>
      </c>
      <c r="W578" s="9">
        <f t="shared" si="272"/>
        <v>0.28129033296830253</v>
      </c>
      <c r="X578" s="9">
        <f t="shared" si="272"/>
        <v>1.4623892219049064</v>
      </c>
      <c r="Y578" s="9">
        <f t="shared" si="272"/>
        <v>1.5054967642850263</v>
      </c>
      <c r="Z578" s="9">
        <f t="shared" si="272"/>
        <v>3.0269772574746403</v>
      </c>
      <c r="AA578" s="9">
        <f t="shared" si="272"/>
        <v>0.31303135944271376</v>
      </c>
      <c r="AB578" s="83">
        <f t="shared" si="238"/>
        <v>8.9165696440835305</v>
      </c>
      <c r="AC578" s="9">
        <f t="shared" ref="AC578:AI578" si="273">AC438+AC473+AC508+AC543</f>
        <v>0.72123517007516447</v>
      </c>
      <c r="AD578" s="9">
        <f t="shared" si="273"/>
        <v>4.6332877695388575E-2</v>
      </c>
      <c r="AE578" s="9">
        <f t="shared" si="273"/>
        <v>5.8101460267338007E-2</v>
      </c>
      <c r="AF578" s="9">
        <f t="shared" si="273"/>
        <v>0.55681512988654802</v>
      </c>
      <c r="AG578" s="9">
        <f t="shared" si="273"/>
        <v>0.91998870805678989</v>
      </c>
      <c r="AH578" s="9">
        <f t="shared" si="273"/>
        <v>0.86632239280303813</v>
      </c>
      <c r="AI578" s="9">
        <f t="shared" si="273"/>
        <v>0.19135537065251995</v>
      </c>
      <c r="AJ578" s="83">
        <f t="shared" si="240"/>
        <v>3.3601511094367869</v>
      </c>
    </row>
    <row r="579" spans="2:36" hidden="1" x14ac:dyDescent="0.3">
      <c r="B579" s="85">
        <f t="shared" si="241"/>
        <v>43921</v>
      </c>
      <c r="C579" s="3"/>
      <c r="D579" s="1"/>
      <c r="E579" s="9">
        <f t="shared" ref="E579:K579" si="274">E439+E474+E509+E544</f>
        <v>2.9790456401712988</v>
      </c>
      <c r="F579" s="9">
        <f t="shared" si="274"/>
        <v>0.67787941111705285</v>
      </c>
      <c r="G579" s="9">
        <f t="shared" si="274"/>
        <v>0.91854944546106476</v>
      </c>
      <c r="H579" s="9">
        <f t="shared" si="274"/>
        <v>6.2410820661711988</v>
      </c>
      <c r="I579" s="9">
        <f t="shared" si="274"/>
        <v>14.269910423329733</v>
      </c>
      <c r="J579" s="9">
        <f t="shared" si="274"/>
        <v>27.512988863659096</v>
      </c>
      <c r="K579" s="9">
        <f t="shared" si="274"/>
        <v>3.2084806011134952</v>
      </c>
      <c r="L579" s="83">
        <f t="shared" si="234"/>
        <v>55.80793645102294</v>
      </c>
      <c r="M579" s="9">
        <f t="shared" ref="M579:S579" si="275">M439+M474+M509+M544</f>
        <v>0.20255943891844608</v>
      </c>
      <c r="N579" s="9">
        <f t="shared" si="275"/>
        <v>0</v>
      </c>
      <c r="O579" s="9">
        <f t="shared" si="275"/>
        <v>0</v>
      </c>
      <c r="P579" s="9">
        <f t="shared" si="275"/>
        <v>0</v>
      </c>
      <c r="Q579" s="9">
        <f t="shared" si="275"/>
        <v>0</v>
      </c>
      <c r="R579" s="9">
        <f t="shared" si="275"/>
        <v>0</v>
      </c>
      <c r="S579" s="9">
        <f t="shared" si="275"/>
        <v>0</v>
      </c>
      <c r="T579" s="83">
        <f t="shared" si="236"/>
        <v>0.20255943891844608</v>
      </c>
      <c r="U579" s="9">
        <f t="shared" ref="U579:AA579" si="276">U439+U474+U509+U544</f>
        <v>2.3091757715977841</v>
      </c>
      <c r="V579" s="9">
        <f t="shared" si="276"/>
        <v>0.22862888965790823</v>
      </c>
      <c r="W579" s="9">
        <f t="shared" si="276"/>
        <v>0.31495724633614247</v>
      </c>
      <c r="X579" s="9">
        <f t="shared" si="276"/>
        <v>1.5992857944622296</v>
      </c>
      <c r="Y579" s="9">
        <f t="shared" si="276"/>
        <v>1.6836636392304418</v>
      </c>
      <c r="Z579" s="9">
        <f t="shared" si="276"/>
        <v>3.41576402208959</v>
      </c>
      <c r="AA579" s="9">
        <f t="shared" si="276"/>
        <v>0.35269295140176582</v>
      </c>
      <c r="AB579" s="83">
        <f t="shared" si="238"/>
        <v>9.9041683147758608</v>
      </c>
      <c r="AC579" s="9">
        <f t="shared" ref="AC579:AI579" si="277">AC439+AC474+AC509+AC544</f>
        <v>0.81334846799395932</v>
      </c>
      <c r="AD579" s="9">
        <f t="shared" si="277"/>
        <v>5.0790162057912869E-2</v>
      </c>
      <c r="AE579" s="9">
        <f t="shared" si="277"/>
        <v>6.4309454441225988E-2</v>
      </c>
      <c r="AF579" s="9">
        <f t="shared" si="277"/>
        <v>0.61136692208369992</v>
      </c>
      <c r="AG579" s="9">
        <f t="shared" si="277"/>
        <v>1.0339668293500373</v>
      </c>
      <c r="AH579" s="9">
        <f t="shared" si="277"/>
        <v>0.97742261291717636</v>
      </c>
      <c r="AI579" s="9">
        <f t="shared" si="277"/>
        <v>0.21550219401540002</v>
      </c>
      <c r="AJ579" s="83">
        <f t="shared" si="240"/>
        <v>3.766706642859412</v>
      </c>
    </row>
    <row r="580" spans="2:36" hidden="1" x14ac:dyDescent="0.3">
      <c r="B580" s="85">
        <f t="shared" si="241"/>
        <v>44286</v>
      </c>
      <c r="C580" s="3"/>
      <c r="D580" s="1"/>
      <c r="E580" s="9">
        <f t="shared" ref="E580:K580" si="278">E440+E475+E510+E545</f>
        <v>2.6985099259005247</v>
      </c>
      <c r="F580" s="9">
        <f t="shared" si="278"/>
        <v>0.73477511435830167</v>
      </c>
      <c r="G580" s="9">
        <f t="shared" si="278"/>
        <v>1.0200202684044826</v>
      </c>
      <c r="H580" s="9">
        <f t="shared" si="278"/>
        <v>5.3025843285761116</v>
      </c>
      <c r="I580" s="9">
        <f t="shared" si="278"/>
        <v>12.352673361336961</v>
      </c>
      <c r="J580" s="9">
        <f t="shared" si="278"/>
        <v>25.423735719540765</v>
      </c>
      <c r="K580" s="9">
        <f t="shared" si="278"/>
        <v>2.9698588493780225</v>
      </c>
      <c r="L580" s="83">
        <f t="shared" si="234"/>
        <v>50.502157567495168</v>
      </c>
      <c r="M580" s="9">
        <f t="shared" ref="M580:S580" si="279">M440+M475+M510+M545</f>
        <v>0.18257845621938912</v>
      </c>
      <c r="N580" s="9">
        <f t="shared" si="279"/>
        <v>0</v>
      </c>
      <c r="O580" s="9">
        <f t="shared" si="279"/>
        <v>0</v>
      </c>
      <c r="P580" s="9">
        <f t="shared" si="279"/>
        <v>0</v>
      </c>
      <c r="Q580" s="9">
        <f t="shared" si="279"/>
        <v>0</v>
      </c>
      <c r="R580" s="9">
        <f t="shared" si="279"/>
        <v>0</v>
      </c>
      <c r="S580" s="9">
        <f t="shared" si="279"/>
        <v>0</v>
      </c>
      <c r="T580" s="83">
        <f t="shared" si="236"/>
        <v>0.18257845621938912</v>
      </c>
      <c r="U580" s="9">
        <f t="shared" ref="U580:AA580" si="280">U440+U475+U510+U545</f>
        <v>2.092906129217011</v>
      </c>
      <c r="V580" s="9">
        <f t="shared" si="280"/>
        <v>0.24331735087288425</v>
      </c>
      <c r="W580" s="9">
        <f t="shared" si="280"/>
        <v>0.34338159126709572</v>
      </c>
      <c r="X580" s="9">
        <f t="shared" si="280"/>
        <v>1.3661586046739698</v>
      </c>
      <c r="Y580" s="9">
        <f t="shared" si="280"/>
        <v>1.4712681617768242</v>
      </c>
      <c r="Z580" s="9">
        <f t="shared" si="280"/>
        <v>3.1513774440884204</v>
      </c>
      <c r="AA580" s="9">
        <f t="shared" si="280"/>
        <v>0.32556631246918943</v>
      </c>
      <c r="AB580" s="83">
        <f t="shared" si="238"/>
        <v>8.993975594365395</v>
      </c>
      <c r="AC580" s="9">
        <f t="shared" ref="AC580:AI580" si="281">AC440+AC475+AC510+AC545</f>
        <v>0.72510425150399904</v>
      </c>
      <c r="AD580" s="9">
        <f t="shared" si="281"/>
        <v>5.4611931625335751E-2</v>
      </c>
      <c r="AE580" s="9">
        <f t="shared" si="281"/>
        <v>7.0516515446520003E-2</v>
      </c>
      <c r="AF580" s="9">
        <f t="shared" si="281"/>
        <v>0.52103945419272002</v>
      </c>
      <c r="AG580" s="9">
        <f t="shared" si="281"/>
        <v>0.9047392225079397</v>
      </c>
      <c r="AH580" s="9">
        <f t="shared" si="281"/>
        <v>0.89862674863686942</v>
      </c>
      <c r="AI580" s="9">
        <f t="shared" si="281"/>
        <v>0.19936639883331</v>
      </c>
      <c r="AJ580" s="83">
        <f t="shared" si="240"/>
        <v>3.3740045227466942</v>
      </c>
    </row>
    <row r="581" spans="2:36" x14ac:dyDescent="0.3">
      <c r="B581" s="85">
        <f t="shared" si="241"/>
        <v>44651</v>
      </c>
      <c r="C581" s="3"/>
      <c r="D581" s="1"/>
      <c r="E581" s="9">
        <f t="shared" ref="E581:K581" si="282">E441+E476+E511+E546</f>
        <v>0.6784865948164811</v>
      </c>
      <c r="F581" s="9">
        <f t="shared" si="282"/>
        <v>0.69403439407808731</v>
      </c>
      <c r="G581" s="9">
        <f t="shared" si="282"/>
        <v>1.0392841429689661</v>
      </c>
      <c r="H581" s="9">
        <f t="shared" si="282"/>
        <v>1.0495817494399353</v>
      </c>
      <c r="I581" s="9">
        <f t="shared" si="282"/>
        <v>2.3640957266695057</v>
      </c>
      <c r="J581" s="9">
        <f t="shared" si="282"/>
        <v>9.813288529996921</v>
      </c>
      <c r="K581" s="9">
        <f t="shared" si="282"/>
        <v>1.1342204474153355</v>
      </c>
      <c r="L581" s="83">
        <f t="shared" si="234"/>
        <v>16.772991585385231</v>
      </c>
      <c r="M581" s="9">
        <f t="shared" ref="M581:S581" si="283">M441+M476+M511+M546</f>
        <v>3.9440901928019904E-2</v>
      </c>
      <c r="N581" s="9">
        <f t="shared" si="283"/>
        <v>0</v>
      </c>
      <c r="O581" s="9">
        <f t="shared" si="283"/>
        <v>0</v>
      </c>
      <c r="P581" s="9">
        <f t="shared" si="283"/>
        <v>0</v>
      </c>
      <c r="Q581" s="9">
        <f t="shared" si="283"/>
        <v>0</v>
      </c>
      <c r="R581" s="9">
        <f t="shared" si="283"/>
        <v>0</v>
      </c>
      <c r="S581" s="9">
        <f t="shared" si="283"/>
        <v>0</v>
      </c>
      <c r="T581" s="83">
        <f t="shared" si="236"/>
        <v>3.9440901928019904E-2</v>
      </c>
      <c r="U581" s="9">
        <f t="shared" ref="U581:AA581" si="284">U441+U476+U511+U546</f>
        <v>0.61287910600073525</v>
      </c>
      <c r="V581" s="9">
        <f t="shared" si="284"/>
        <v>0.23166907834973827</v>
      </c>
      <c r="W581" s="9">
        <f t="shared" si="284"/>
        <v>0.34973654112801167</v>
      </c>
      <c r="X581" s="9">
        <f t="shared" si="284"/>
        <v>0.24034424455850739</v>
      </c>
      <c r="Y581" s="9">
        <f t="shared" si="284"/>
        <v>0.29041210493660186</v>
      </c>
      <c r="Z581" s="9">
        <f t="shared" si="284"/>
        <v>1.2071061211554919</v>
      </c>
      <c r="AA581" s="9">
        <f t="shared" si="284"/>
        <v>0.1238266010406863</v>
      </c>
      <c r="AB581" s="83">
        <f t="shared" si="238"/>
        <v>3.0559737971697727</v>
      </c>
      <c r="AC581" s="9">
        <f t="shared" ref="AC581:AI581" si="285">AC441+AC476+AC511+AC546</f>
        <v>0.20426911176371632</v>
      </c>
      <c r="AD581" s="9">
        <f t="shared" si="285"/>
        <v>5.5031430892330285E-2</v>
      </c>
      <c r="AE581" s="9">
        <f t="shared" si="285"/>
        <v>7.3596262900558942E-2</v>
      </c>
      <c r="AF581" s="9">
        <f t="shared" si="285"/>
        <v>9.5227168820439245E-2</v>
      </c>
      <c r="AG581" s="9">
        <f t="shared" si="285"/>
        <v>0.19781718497323936</v>
      </c>
      <c r="AH581" s="9">
        <f t="shared" si="285"/>
        <v>0.35998186501450968</v>
      </c>
      <c r="AI581" s="9">
        <f t="shared" si="285"/>
        <v>8.5534863969430192E-2</v>
      </c>
      <c r="AJ581" s="83">
        <f t="shared" si="240"/>
        <v>1.0714578883342241</v>
      </c>
    </row>
    <row r="582" spans="2:36" x14ac:dyDescent="0.3">
      <c r="B582" s="85">
        <f t="shared" si="241"/>
        <v>45016</v>
      </c>
      <c r="C582" s="3"/>
      <c r="D582" s="1"/>
      <c r="E582" s="9">
        <f t="shared" ref="E582:K582" si="286">E442+E477+E512+E547</f>
        <v>0.68385037580543628</v>
      </c>
      <c r="F582" s="9">
        <f t="shared" si="286"/>
        <v>0.69781511270876506</v>
      </c>
      <c r="G582" s="9">
        <f t="shared" si="286"/>
        <v>1.0197195897161506</v>
      </c>
      <c r="H582" s="9">
        <f t="shared" si="286"/>
        <v>1.0723786826265622</v>
      </c>
      <c r="I582" s="9">
        <f t="shared" si="286"/>
        <v>2.3885272814538254</v>
      </c>
      <c r="J582" s="9">
        <f t="shared" si="286"/>
        <v>9.9354430628121584</v>
      </c>
      <c r="K582" s="9">
        <f t="shared" si="286"/>
        <v>1.1865117484977847</v>
      </c>
      <c r="L582" s="83">
        <f t="shared" si="234"/>
        <v>16.984245853620685</v>
      </c>
      <c r="M582" s="9">
        <f t="shared" ref="M582:S582" si="287">M442+M477+M512+M547</f>
        <v>2.8621750953876257E-2</v>
      </c>
      <c r="N582" s="9">
        <f t="shared" si="287"/>
        <v>0</v>
      </c>
      <c r="O582" s="9">
        <f t="shared" si="287"/>
        <v>0</v>
      </c>
      <c r="P582" s="9">
        <f t="shared" si="287"/>
        <v>0</v>
      </c>
      <c r="Q582" s="9">
        <f t="shared" si="287"/>
        <v>0</v>
      </c>
      <c r="R582" s="9">
        <f t="shared" si="287"/>
        <v>0</v>
      </c>
      <c r="S582" s="9">
        <f t="shared" si="287"/>
        <v>0</v>
      </c>
      <c r="T582" s="83">
        <f t="shared" si="236"/>
        <v>2.8621750953876257E-2</v>
      </c>
      <c r="U582" s="9">
        <f t="shared" ref="U582:AA582" si="288">U442+U477+U512+U547</f>
        <v>0.63601615657199007</v>
      </c>
      <c r="V582" s="9">
        <f t="shared" si="288"/>
        <v>0.2278244828947808</v>
      </c>
      <c r="W582" s="9">
        <f t="shared" si="288"/>
        <v>0.33872365409178734</v>
      </c>
      <c r="X582" s="9">
        <f t="shared" si="288"/>
        <v>0.2448906274226153</v>
      </c>
      <c r="Y582" s="9">
        <f t="shared" si="288"/>
        <v>0.2904017360685876</v>
      </c>
      <c r="Z582" s="9">
        <f t="shared" si="288"/>
        <v>1.2284334924095257</v>
      </c>
      <c r="AA582" s="9">
        <f t="shared" si="288"/>
        <v>0.12976974100456287</v>
      </c>
      <c r="AB582" s="83">
        <f t="shared" si="238"/>
        <v>3.0960598904638497</v>
      </c>
      <c r="AC582" s="9">
        <f t="shared" ref="AC582:AI582" si="289">AC442+AC477+AC512+AC547</f>
        <v>0.20598317362559052</v>
      </c>
      <c r="AD582" s="9">
        <f t="shared" si="289"/>
        <v>5.3759258962709361E-2</v>
      </c>
      <c r="AE582" s="9">
        <f t="shared" si="289"/>
        <v>7.2979843793665733E-2</v>
      </c>
      <c r="AF582" s="9">
        <f t="shared" si="289"/>
        <v>9.4628010349444458E-2</v>
      </c>
      <c r="AG582" s="9">
        <f t="shared" si="289"/>
        <v>0.19657448739302044</v>
      </c>
      <c r="AH582" s="9">
        <f t="shared" si="289"/>
        <v>0.35925385394180598</v>
      </c>
      <c r="AI582" s="9">
        <f t="shared" si="289"/>
        <v>8.5314698889889046E-2</v>
      </c>
      <c r="AJ582" s="83">
        <f t="shared" si="240"/>
        <v>1.0684933269561254</v>
      </c>
    </row>
    <row r="583" spans="2:36" x14ac:dyDescent="0.3">
      <c r="B583" s="85">
        <f t="shared" si="241"/>
        <v>45382</v>
      </c>
      <c r="C583" s="3"/>
      <c r="D583" s="1"/>
      <c r="E583" s="9">
        <f t="shared" ref="E583:K583" si="290">E443+E478+E513+E548</f>
        <v>0.75562902750595606</v>
      </c>
      <c r="F583" s="9">
        <f t="shared" si="290"/>
        <v>0.73877765901986281</v>
      </c>
      <c r="G583" s="9">
        <f t="shared" si="290"/>
        <v>1.0877738579507454</v>
      </c>
      <c r="H583" s="9">
        <f t="shared" si="290"/>
        <v>1.148188045724952</v>
      </c>
      <c r="I583" s="9">
        <f t="shared" si="290"/>
        <v>2.5631523486928569</v>
      </c>
      <c r="J583" s="9">
        <f t="shared" si="290"/>
        <v>10.578056303656114</v>
      </c>
      <c r="K583" s="9">
        <f t="shared" si="290"/>
        <v>1.2538390174516065</v>
      </c>
      <c r="L583" s="83">
        <f t="shared" si="234"/>
        <v>18.125416260002094</v>
      </c>
      <c r="M583" s="9">
        <f t="shared" ref="M583:S583" si="291">M443+M478+M513+M548</f>
        <v>3.1192198893447418E-2</v>
      </c>
      <c r="N583" s="9">
        <f t="shared" si="291"/>
        <v>0</v>
      </c>
      <c r="O583" s="9">
        <f t="shared" si="291"/>
        <v>0</v>
      </c>
      <c r="P583" s="9">
        <f t="shared" si="291"/>
        <v>0</v>
      </c>
      <c r="Q583" s="9">
        <f t="shared" si="291"/>
        <v>0</v>
      </c>
      <c r="R583" s="9">
        <f t="shared" si="291"/>
        <v>0</v>
      </c>
      <c r="S583" s="9">
        <f t="shared" si="291"/>
        <v>0</v>
      </c>
      <c r="T583" s="83">
        <f t="shared" si="236"/>
        <v>3.1192198893447418E-2</v>
      </c>
      <c r="U583" s="9">
        <f t="shared" ref="U583:AA583" si="292">U443+U478+U513+U548</f>
        <v>0.67112026085762078</v>
      </c>
      <c r="V583" s="9">
        <f t="shared" si="292"/>
        <v>0.23989913168222737</v>
      </c>
      <c r="W583" s="9">
        <f t="shared" si="292"/>
        <v>0.35912743406761943</v>
      </c>
      <c r="X583" s="9">
        <f t="shared" si="292"/>
        <v>0.25865188024473512</v>
      </c>
      <c r="Y583" s="9">
        <f t="shared" si="292"/>
        <v>0.30838905400957506</v>
      </c>
      <c r="Z583" s="9">
        <f t="shared" si="292"/>
        <v>1.3065222210598439</v>
      </c>
      <c r="AA583" s="9">
        <f t="shared" si="292"/>
        <v>0.1368305582681637</v>
      </c>
      <c r="AB583" s="83">
        <f t="shared" si="238"/>
        <v>3.2805405401897856</v>
      </c>
      <c r="AC583" s="9">
        <f t="shared" ref="AC583:AI583" si="293">AC443+AC478+AC513+AC548</f>
        <v>0.20690367209124824</v>
      </c>
      <c r="AD583" s="9">
        <f t="shared" si="293"/>
        <v>5.4552376495049688E-2</v>
      </c>
      <c r="AE583" s="9">
        <f t="shared" si="293"/>
        <v>7.3049265594698501E-2</v>
      </c>
      <c r="AF583" s="9">
        <f t="shared" si="293"/>
        <v>9.8299754511067705E-2</v>
      </c>
      <c r="AG583" s="9">
        <f t="shared" si="293"/>
        <v>0.20355961894704683</v>
      </c>
      <c r="AH583" s="9">
        <f t="shared" si="293"/>
        <v>0.36710348442426477</v>
      </c>
      <c r="AI583" s="9">
        <f t="shared" si="293"/>
        <v>8.7139332874041714E-2</v>
      </c>
      <c r="AJ583" s="83">
        <f t="shared" si="240"/>
        <v>1.0906075049374175</v>
      </c>
    </row>
    <row r="584" spans="2:36" x14ac:dyDescent="0.3">
      <c r="B584" s="85">
        <f t="shared" si="241"/>
        <v>45747</v>
      </c>
      <c r="C584" s="3"/>
      <c r="D584" s="1"/>
      <c r="E584" s="9">
        <f t="shared" ref="E584:K584" si="294">E444+E479+E514+E549</f>
        <v>0.77829789833113472</v>
      </c>
      <c r="F584" s="9">
        <f t="shared" si="294"/>
        <v>0.76626452943977263</v>
      </c>
      <c r="G584" s="9">
        <f t="shared" si="294"/>
        <v>1.1296984614745846</v>
      </c>
      <c r="H584" s="9">
        <f t="shared" si="294"/>
        <v>1.2062637912241614</v>
      </c>
      <c r="I584" s="9">
        <f t="shared" si="294"/>
        <v>2.696758713863022</v>
      </c>
      <c r="J584" s="9">
        <f t="shared" si="294"/>
        <v>11.088782303011243</v>
      </c>
      <c r="K584" s="9">
        <f t="shared" si="294"/>
        <v>1.3140658980196749</v>
      </c>
      <c r="L584" s="83">
        <f t="shared" si="234"/>
        <v>18.980131595363591</v>
      </c>
      <c r="M584" s="9">
        <f t="shared" ref="M584:S584" si="295">M444+M479+M514+M549</f>
        <v>3.3401297145664054E-2</v>
      </c>
      <c r="N584" s="9">
        <f t="shared" si="295"/>
        <v>0</v>
      </c>
      <c r="O584" s="9">
        <f t="shared" si="295"/>
        <v>0</v>
      </c>
      <c r="P584" s="9">
        <f t="shared" si="295"/>
        <v>0</v>
      </c>
      <c r="Q584" s="9">
        <f t="shared" si="295"/>
        <v>0</v>
      </c>
      <c r="R584" s="9">
        <f t="shared" si="295"/>
        <v>0</v>
      </c>
      <c r="S584" s="9">
        <f t="shared" si="295"/>
        <v>0</v>
      </c>
      <c r="T584" s="83">
        <f t="shared" si="236"/>
        <v>3.3401297145664054E-2</v>
      </c>
      <c r="U584" s="9">
        <f t="shared" ref="U584:AA584" si="296">U444+U479+U514+U549</f>
        <v>0.69791590808008619</v>
      </c>
      <c r="V584" s="9">
        <f t="shared" si="296"/>
        <v>0.25561713384174461</v>
      </c>
      <c r="W584" s="9">
        <f t="shared" si="296"/>
        <v>0.38152914066368288</v>
      </c>
      <c r="X584" s="9">
        <f t="shared" si="296"/>
        <v>0.27136812715114228</v>
      </c>
      <c r="Y584" s="9">
        <f t="shared" si="296"/>
        <v>0.32347191096126199</v>
      </c>
      <c r="Z584" s="9">
        <f t="shared" si="296"/>
        <v>1.371071458172392</v>
      </c>
      <c r="AA584" s="9">
        <f t="shared" si="296"/>
        <v>0.14381553249117962</v>
      </c>
      <c r="AB584" s="83">
        <f t="shared" si="238"/>
        <v>3.4447892113614897</v>
      </c>
      <c r="AC584" s="9">
        <f t="shared" ref="AC584:AI584" si="297">AC444+AC479+AC514+AC549</f>
        <v>0.21705692683320743</v>
      </c>
      <c r="AD584" s="9">
        <f t="shared" si="297"/>
        <v>5.723383609028411E-2</v>
      </c>
      <c r="AE584" s="9">
        <f t="shared" si="297"/>
        <v>7.6663532181658639E-2</v>
      </c>
      <c r="AF584" s="9">
        <f t="shared" si="297"/>
        <v>0.10316846900841782</v>
      </c>
      <c r="AG584" s="9">
        <f t="shared" si="297"/>
        <v>0.21364249083179959</v>
      </c>
      <c r="AH584" s="9">
        <f t="shared" si="297"/>
        <v>0.38513810903915702</v>
      </c>
      <c r="AI584" s="9">
        <f t="shared" si="297"/>
        <v>9.1426045373557197E-2</v>
      </c>
      <c r="AJ584" s="83">
        <f t="shared" si="240"/>
        <v>1.1443294093580818</v>
      </c>
    </row>
    <row r="585" spans="2:36" x14ac:dyDescent="0.3">
      <c r="B585" s="85">
        <f t="shared" si="241"/>
        <v>46112</v>
      </c>
      <c r="C585" s="3"/>
      <c r="D585" s="1"/>
      <c r="E585" s="9">
        <f t="shared" ref="E585:K585" si="298">E445+E480+E515+E550</f>
        <v>0.80164683528106884</v>
      </c>
      <c r="F585" s="9">
        <f t="shared" si="298"/>
        <v>0.8288922195089693</v>
      </c>
      <c r="G585" s="9">
        <f t="shared" si="298"/>
        <v>1.2178034283713925</v>
      </c>
      <c r="H585" s="9">
        <f t="shared" si="298"/>
        <v>1.2514501760576686</v>
      </c>
      <c r="I585" s="9">
        <f t="shared" si="298"/>
        <v>2.7933435159566193</v>
      </c>
      <c r="J585" s="9">
        <f t="shared" si="298"/>
        <v>11.620631611654389</v>
      </c>
      <c r="K585" s="9">
        <f t="shared" si="298"/>
        <v>1.376777936306121</v>
      </c>
      <c r="L585" s="83">
        <f t="shared" si="234"/>
        <v>19.890545723136228</v>
      </c>
      <c r="M585" s="9">
        <f t="shared" ref="M585:S585" si="299">M445+M480+M515+M550</f>
        <v>3.6219379811516003E-2</v>
      </c>
      <c r="N585" s="9">
        <f t="shared" si="299"/>
        <v>0</v>
      </c>
      <c r="O585" s="9">
        <f t="shared" si="299"/>
        <v>0</v>
      </c>
      <c r="P585" s="9">
        <f t="shared" si="299"/>
        <v>0</v>
      </c>
      <c r="Q585" s="9">
        <f t="shared" si="299"/>
        <v>0</v>
      </c>
      <c r="R585" s="9">
        <f t="shared" si="299"/>
        <v>0</v>
      </c>
      <c r="S585" s="9">
        <f t="shared" si="299"/>
        <v>0</v>
      </c>
      <c r="T585" s="83">
        <f t="shared" si="236"/>
        <v>3.6219379811516003E-2</v>
      </c>
      <c r="U585" s="9">
        <f t="shared" ref="U585:AA585" si="300">U445+U480+U515+U550</f>
        <v>0.75201694780283146</v>
      </c>
      <c r="V585" s="9">
        <f t="shared" si="300"/>
        <v>0.26450601042636795</v>
      </c>
      <c r="W585" s="9">
        <f t="shared" si="300"/>
        <v>0.39524960524834218</v>
      </c>
      <c r="X585" s="9">
        <f t="shared" si="300"/>
        <v>0.28598512522703623</v>
      </c>
      <c r="Y585" s="9">
        <f t="shared" si="300"/>
        <v>0.34046306342567312</v>
      </c>
      <c r="Z585" s="9">
        <f t="shared" si="300"/>
        <v>1.4354906542700236</v>
      </c>
      <c r="AA585" s="9">
        <f t="shared" si="300"/>
        <v>0.15023903136165573</v>
      </c>
      <c r="AB585" s="83">
        <f t="shared" si="238"/>
        <v>3.6239504377619305</v>
      </c>
      <c r="AC585" s="9">
        <f t="shared" ref="AC585:AI585" si="301">AC445+AC480+AC515+AC550</f>
        <v>0.22783742951419342</v>
      </c>
      <c r="AD585" s="9">
        <f t="shared" si="301"/>
        <v>6.0090540108584889E-2</v>
      </c>
      <c r="AE585" s="9">
        <f t="shared" si="301"/>
        <v>8.0478474766320141E-2</v>
      </c>
      <c r="AF585" s="9">
        <f t="shared" si="301"/>
        <v>0.10820103047439808</v>
      </c>
      <c r="AG585" s="9">
        <f t="shared" si="301"/>
        <v>0.22407416514514739</v>
      </c>
      <c r="AH585" s="9">
        <f t="shared" si="301"/>
        <v>0.40416118280512037</v>
      </c>
      <c r="AI585" s="9">
        <f t="shared" si="301"/>
        <v>9.5944737768061547E-2</v>
      </c>
      <c r="AJ585" s="83">
        <f t="shared" si="240"/>
        <v>1.2007875605818259</v>
      </c>
    </row>
    <row r="586" spans="2:36" x14ac:dyDescent="0.3">
      <c r="B586" s="85">
        <f t="shared" si="241"/>
        <v>46477</v>
      </c>
      <c r="C586" s="3"/>
      <c r="D586" s="1"/>
      <c r="E586" s="9">
        <f t="shared" ref="E586:K586" si="302">E446+E481+E516+E551</f>
        <v>0.83741416389444101</v>
      </c>
      <c r="F586" s="9">
        <f t="shared" si="302"/>
        <v>0.85375898609423839</v>
      </c>
      <c r="G586" s="9">
        <f t="shared" si="302"/>
        <v>1.2543375312225344</v>
      </c>
      <c r="H586" s="9">
        <f t="shared" si="302"/>
        <v>1.3233312840379086</v>
      </c>
      <c r="I586" s="9">
        <f t="shared" si="302"/>
        <v>2.9534618663405352</v>
      </c>
      <c r="J586" s="9">
        <f t="shared" si="302"/>
        <v>12.174411974743418</v>
      </c>
      <c r="K586" s="9">
        <f t="shared" si="302"/>
        <v>1.4420700375815363</v>
      </c>
      <c r="L586" s="83">
        <f t="shared" si="234"/>
        <v>20.838785843914614</v>
      </c>
      <c r="M586" s="9">
        <f t="shared" ref="M586:S586" si="303">M446+M481+M516+M551</f>
        <v>4.0527364491482851E-2</v>
      </c>
      <c r="N586" s="9">
        <f t="shared" si="303"/>
        <v>0</v>
      </c>
      <c r="O586" s="9">
        <f t="shared" si="303"/>
        <v>0</v>
      </c>
      <c r="P586" s="9">
        <f t="shared" si="303"/>
        <v>0</v>
      </c>
      <c r="Q586" s="9">
        <f t="shared" si="303"/>
        <v>0</v>
      </c>
      <c r="R586" s="9">
        <f t="shared" si="303"/>
        <v>0</v>
      </c>
      <c r="S586" s="9">
        <f t="shared" si="303"/>
        <v>0</v>
      </c>
      <c r="T586" s="83">
        <f t="shared" si="236"/>
        <v>4.0527364491482851E-2</v>
      </c>
      <c r="U586" s="9">
        <f t="shared" ref="U586:AA586" si="304">U446+U481+U516+U551</f>
        <v>0.77457745623691632</v>
      </c>
      <c r="V586" s="9">
        <f t="shared" si="304"/>
        <v>0.28148114956614062</v>
      </c>
      <c r="W586" s="9">
        <f t="shared" si="304"/>
        <v>0.41944311508948617</v>
      </c>
      <c r="X586" s="9">
        <f t="shared" si="304"/>
        <v>0.3016891167859273</v>
      </c>
      <c r="Y586" s="9">
        <f t="shared" si="304"/>
        <v>0.35980193750141609</v>
      </c>
      <c r="Z586" s="9">
        <f t="shared" si="304"/>
        <v>1.5054529768211551</v>
      </c>
      <c r="AA586" s="9">
        <f t="shared" si="304"/>
        <v>0.15780165527770218</v>
      </c>
      <c r="AB586" s="83">
        <f t="shared" si="238"/>
        <v>3.8002474072787438</v>
      </c>
      <c r="AC586" s="9">
        <f t="shared" ref="AC586:AI586" si="305">AC446+AC481+AC516+AC551</f>
        <v>0.23885901718371549</v>
      </c>
      <c r="AD586" s="9">
        <f t="shared" si="305"/>
        <v>6.3001778309718703E-2</v>
      </c>
      <c r="AE586" s="9">
        <f t="shared" si="305"/>
        <v>8.4402265455333303E-2</v>
      </c>
      <c r="AF586" s="9">
        <f t="shared" si="305"/>
        <v>0.11351170865704838</v>
      </c>
      <c r="AG586" s="9">
        <f t="shared" si="305"/>
        <v>0.23506045534919384</v>
      </c>
      <c r="AH586" s="9">
        <f t="shared" si="305"/>
        <v>0.42406351815395987</v>
      </c>
      <c r="AI586" s="9">
        <f t="shared" si="305"/>
        <v>0.10067262696115589</v>
      </c>
      <c r="AJ586" s="83">
        <f t="shared" si="240"/>
        <v>1.2595713700701257</v>
      </c>
    </row>
    <row r="587" spans="2:36" x14ac:dyDescent="0.3">
      <c r="B587" s="85">
        <f t="shared" si="241"/>
        <v>46843</v>
      </c>
      <c r="C587" s="3"/>
      <c r="D587" s="1"/>
      <c r="E587" s="9">
        <f t="shared" ref="E587:K587" si="306">E447+E482+E517+E552</f>
        <v>0.92023370498940582</v>
      </c>
      <c r="F587" s="9">
        <f t="shared" si="306"/>
        <v>0.88518893228016826</v>
      </c>
      <c r="G587" s="9">
        <f t="shared" si="306"/>
        <v>1.302120607459696</v>
      </c>
      <c r="H587" s="9">
        <f t="shared" si="306"/>
        <v>1.386324926165313</v>
      </c>
      <c r="I587" s="9">
        <f t="shared" si="306"/>
        <v>3.0959880097116779</v>
      </c>
      <c r="J587" s="9">
        <f t="shared" si="306"/>
        <v>12.750960591167296</v>
      </c>
      <c r="K587" s="9">
        <f t="shared" si="306"/>
        <v>1.5100405647908011</v>
      </c>
      <c r="L587" s="83">
        <f t="shared" si="234"/>
        <v>21.85085733656436</v>
      </c>
      <c r="M587" s="9">
        <f t="shared" ref="M587:S587" si="307">M447+M482+M517+M552</f>
        <v>4.3134589994470056E-2</v>
      </c>
      <c r="N587" s="9">
        <f t="shared" si="307"/>
        <v>0</v>
      </c>
      <c r="O587" s="9">
        <f t="shared" si="307"/>
        <v>0</v>
      </c>
      <c r="P587" s="9">
        <f t="shared" si="307"/>
        <v>0</v>
      </c>
      <c r="Q587" s="9">
        <f t="shared" si="307"/>
        <v>0</v>
      </c>
      <c r="R587" s="9">
        <f t="shared" si="307"/>
        <v>0</v>
      </c>
      <c r="S587" s="9">
        <f t="shared" si="307"/>
        <v>0</v>
      </c>
      <c r="T587" s="83">
        <f t="shared" si="236"/>
        <v>4.3134589994470056E-2</v>
      </c>
      <c r="U587" s="9">
        <f t="shared" ref="U587:AA587" si="308">U447+U482+U517+U552</f>
        <v>0.80509457024790221</v>
      </c>
      <c r="V587" s="9">
        <f t="shared" si="308"/>
        <v>0.29122026670297052</v>
      </c>
      <c r="W587" s="9">
        <f t="shared" si="308"/>
        <v>0.43443952146013259</v>
      </c>
      <c r="X587" s="9">
        <f t="shared" si="308"/>
        <v>0.31615609982847714</v>
      </c>
      <c r="Y587" s="9">
        <f t="shared" si="308"/>
        <v>0.37696788928008307</v>
      </c>
      <c r="Z587" s="9">
        <f t="shared" si="308"/>
        <v>1.5822444360366488</v>
      </c>
      <c r="AA587" s="9">
        <f t="shared" si="308"/>
        <v>0.16593091176109903</v>
      </c>
      <c r="AB587" s="83">
        <f t="shared" si="238"/>
        <v>3.9720536953173133</v>
      </c>
      <c r="AC587" s="9">
        <f t="shared" ref="AC587:AI587" si="309">AC447+AC482+AC517+AC552</f>
        <v>0.25046364035454466</v>
      </c>
      <c r="AD587" s="9">
        <f t="shared" si="309"/>
        <v>6.6100927650780086E-2</v>
      </c>
      <c r="AE587" s="9">
        <f t="shared" si="309"/>
        <v>8.8541635768315016E-2</v>
      </c>
      <c r="AF587" s="9">
        <f t="shared" si="309"/>
        <v>0.11914667629282517</v>
      </c>
      <c r="AG587" s="9">
        <f t="shared" si="309"/>
        <v>0.24671582044761486</v>
      </c>
      <c r="AH587" s="9">
        <f t="shared" si="309"/>
        <v>0.444960395847598</v>
      </c>
      <c r="AI587" s="9">
        <f t="shared" si="309"/>
        <v>0.10563331236478694</v>
      </c>
      <c r="AJ587" s="83">
        <f t="shared" si="240"/>
        <v>1.3215624087264648</v>
      </c>
    </row>
    <row r="588" spans="2:36" x14ac:dyDescent="0.3">
      <c r="B588" s="85">
        <f t="shared" si="241"/>
        <v>47208</v>
      </c>
      <c r="C588" s="3"/>
      <c r="D588" s="1"/>
      <c r="E588" s="9">
        <f t="shared" ref="E588:K588" si="310">E448+E483+E518+E553</f>
        <v>0.94784071613908794</v>
      </c>
      <c r="F588" s="9">
        <f t="shared" si="310"/>
        <v>0.93496264913980198</v>
      </c>
      <c r="G588" s="9">
        <f t="shared" si="310"/>
        <v>1.3846137399908978</v>
      </c>
      <c r="H588" s="9">
        <f t="shared" si="310"/>
        <v>1.454510564326946</v>
      </c>
      <c r="I588" s="9">
        <f t="shared" si="310"/>
        <v>3.2526972745793463</v>
      </c>
      <c r="J588" s="9">
        <f t="shared" si="310"/>
        <v>13.351145153799337</v>
      </c>
      <c r="K588" s="9">
        <f t="shared" si="310"/>
        <v>1.5807914605987983</v>
      </c>
      <c r="L588" s="83">
        <f t="shared" si="234"/>
        <v>22.906561558574214</v>
      </c>
      <c r="M588" s="9">
        <f t="shared" ref="M588:S588" si="311">M448+M483+M518+M553</f>
        <v>4.6413067734729856E-2</v>
      </c>
      <c r="N588" s="9">
        <f t="shared" si="311"/>
        <v>0</v>
      </c>
      <c r="O588" s="9">
        <f t="shared" si="311"/>
        <v>0</v>
      </c>
      <c r="P588" s="9">
        <f t="shared" si="311"/>
        <v>0</v>
      </c>
      <c r="Q588" s="9">
        <f t="shared" si="311"/>
        <v>0</v>
      </c>
      <c r="R588" s="9">
        <f t="shared" si="311"/>
        <v>0</v>
      </c>
      <c r="S588" s="9">
        <f t="shared" si="311"/>
        <v>0</v>
      </c>
      <c r="T588" s="83">
        <f t="shared" si="236"/>
        <v>4.6413067734729856E-2</v>
      </c>
      <c r="U588" s="9">
        <f t="shared" ref="U588:AA588" si="312">U448+U483+U518+U553</f>
        <v>0.8654861274937965</v>
      </c>
      <c r="V588" s="9">
        <f t="shared" si="312"/>
        <v>0.31088089015294551</v>
      </c>
      <c r="W588" s="9">
        <f t="shared" si="312"/>
        <v>0.46304549881366797</v>
      </c>
      <c r="X588" s="9">
        <f t="shared" si="312"/>
        <v>0.33121958164847259</v>
      </c>
      <c r="Y588" s="9">
        <f t="shared" si="312"/>
        <v>0.3948399764217187</v>
      </c>
      <c r="Z588" s="9">
        <f t="shared" si="312"/>
        <v>1.6622884751259337</v>
      </c>
      <c r="AA588" s="9">
        <f t="shared" si="312"/>
        <v>0.17440590214374979</v>
      </c>
      <c r="AB588" s="83">
        <f t="shared" si="238"/>
        <v>4.2021664518002853</v>
      </c>
      <c r="AC588" s="9">
        <f t="shared" ref="AC588:AI588" si="313">AC448+AC483+AC518+AC553</f>
        <v>0.26286213847111445</v>
      </c>
      <c r="AD588" s="9">
        <f t="shared" si="313"/>
        <v>6.93418971131331E-2</v>
      </c>
      <c r="AE588" s="9">
        <f t="shared" si="313"/>
        <v>9.2877332205399094E-2</v>
      </c>
      <c r="AF588" s="9">
        <f t="shared" si="313"/>
        <v>0.12497726674313209</v>
      </c>
      <c r="AG588" s="9">
        <f t="shared" si="313"/>
        <v>0.25882013982306884</v>
      </c>
      <c r="AH588" s="9">
        <f t="shared" si="313"/>
        <v>0.46681907663018218</v>
      </c>
      <c r="AI588" s="9">
        <f t="shared" si="313"/>
        <v>0.1108226320686984</v>
      </c>
      <c r="AJ588" s="83">
        <f t="shared" si="240"/>
        <v>1.3865204830547282</v>
      </c>
    </row>
    <row r="589" spans="2:36" x14ac:dyDescent="0.3">
      <c r="B589" s="85">
        <f t="shared" si="241"/>
        <v>47573</v>
      </c>
      <c r="C589" s="3"/>
      <c r="D589" s="1"/>
      <c r="E589" s="9">
        <f t="shared" ref="E589:K589" si="314">E449+E484+E519+E554</f>
        <v>0.9762759376232607</v>
      </c>
      <c r="F589" s="9">
        <f t="shared" si="314"/>
        <v>0.98371183081861213</v>
      </c>
      <c r="G589" s="9">
        <f t="shared" si="314"/>
        <v>1.4424381017701149</v>
      </c>
      <c r="H589" s="9">
        <f t="shared" si="314"/>
        <v>1.5210830751807596</v>
      </c>
      <c r="I589" s="9">
        <f t="shared" si="314"/>
        <v>3.3941171013309832</v>
      </c>
      <c r="J589" s="9">
        <f t="shared" si="314"/>
        <v>14.064556508035384</v>
      </c>
      <c r="K589" s="9">
        <f t="shared" si="314"/>
        <v>1.6711708913539802</v>
      </c>
      <c r="L589" s="83">
        <f t="shared" si="234"/>
        <v>24.053353446113096</v>
      </c>
      <c r="M589" s="9">
        <f t="shared" ref="M589:S589" si="315">M449+M484+M519+M554</f>
        <v>4.9281600873220456E-2</v>
      </c>
      <c r="N589" s="9">
        <f t="shared" si="315"/>
        <v>0</v>
      </c>
      <c r="O589" s="9">
        <f t="shared" si="315"/>
        <v>0</v>
      </c>
      <c r="P589" s="9">
        <f t="shared" si="315"/>
        <v>0</v>
      </c>
      <c r="Q589" s="9">
        <f t="shared" si="315"/>
        <v>0</v>
      </c>
      <c r="R589" s="9">
        <f t="shared" si="315"/>
        <v>0</v>
      </c>
      <c r="S589" s="9">
        <f t="shared" si="315"/>
        <v>0</v>
      </c>
      <c r="T589" s="83">
        <f t="shared" si="236"/>
        <v>4.9281600873220456E-2</v>
      </c>
      <c r="U589" s="9">
        <f t="shared" ref="U589:AA589" si="316">U449+U484+U519+U554</f>
        <v>0.89145071131861031</v>
      </c>
      <c r="V589" s="9">
        <f t="shared" si="316"/>
        <v>0.32509051973856296</v>
      </c>
      <c r="W589" s="9">
        <f t="shared" si="316"/>
        <v>0.48660635990971712</v>
      </c>
      <c r="X589" s="9">
        <f t="shared" si="316"/>
        <v>0.34690233188782216</v>
      </c>
      <c r="Y589" s="9">
        <f t="shared" si="316"/>
        <v>0.41344511769150055</v>
      </c>
      <c r="Z589" s="9">
        <f t="shared" si="316"/>
        <v>1.7418805844601717</v>
      </c>
      <c r="AA589" s="9">
        <f t="shared" si="316"/>
        <v>0.18221818010406182</v>
      </c>
      <c r="AB589" s="83">
        <f t="shared" si="238"/>
        <v>4.3875938051104466</v>
      </c>
      <c r="AC589" s="9">
        <f t="shared" ref="AC589:AI589" si="317">AC449+AC484+AC519+AC554</f>
        <v>0.27600903233523766</v>
      </c>
      <c r="AD589" s="9">
        <f t="shared" si="317"/>
        <v>7.2750112906705355E-2</v>
      </c>
      <c r="AE589" s="9">
        <f t="shared" si="317"/>
        <v>9.7453570160034642E-2</v>
      </c>
      <c r="AF589" s="9">
        <f t="shared" si="317"/>
        <v>0.13112259678996624</v>
      </c>
      <c r="AG589" s="9">
        <f t="shared" si="317"/>
        <v>0.27151874066048604</v>
      </c>
      <c r="AH589" s="9">
        <f t="shared" si="317"/>
        <v>0.48976295776171475</v>
      </c>
      <c r="AI589" s="9">
        <f t="shared" si="317"/>
        <v>0.11626587440984569</v>
      </c>
      <c r="AJ589" s="83">
        <f t="shared" si="240"/>
        <v>1.4548828850239905</v>
      </c>
    </row>
    <row r="590" spans="2:36" x14ac:dyDescent="0.3">
      <c r="B590" s="85">
        <f t="shared" si="241"/>
        <v>47938</v>
      </c>
      <c r="C590" s="3"/>
      <c r="D590" s="1"/>
      <c r="E590" s="9">
        <f t="shared" ref="E590:K590" si="318">E450+E485+E520+E555</f>
        <v>1.0187528419479501</v>
      </c>
      <c r="F590" s="9">
        <f t="shared" si="318"/>
        <v>1.0195797716811492</v>
      </c>
      <c r="G590" s="9">
        <f t="shared" si="318"/>
        <v>1.496805647746217</v>
      </c>
      <c r="H590" s="9">
        <f t="shared" si="318"/>
        <v>1.5921692262967482</v>
      </c>
      <c r="I590" s="9">
        <f t="shared" si="318"/>
        <v>3.5548629536938106</v>
      </c>
      <c r="J590" s="9">
        <f t="shared" si="318"/>
        <v>14.770687530923546</v>
      </c>
      <c r="K590" s="9">
        <f t="shared" si="318"/>
        <v>1.7505775018275465</v>
      </c>
      <c r="L590" s="83">
        <f t="shared" si="234"/>
        <v>25.203435474116969</v>
      </c>
      <c r="M590" s="9">
        <f t="shared" ref="M590:S590" si="319">M450+M485+M520+M555</f>
        <v>5.28653413383047E-2</v>
      </c>
      <c r="N590" s="9">
        <f t="shared" si="319"/>
        <v>0</v>
      </c>
      <c r="O590" s="9">
        <f t="shared" si="319"/>
        <v>0</v>
      </c>
      <c r="P590" s="9">
        <f t="shared" si="319"/>
        <v>0</v>
      </c>
      <c r="Q590" s="9">
        <f t="shared" si="319"/>
        <v>0</v>
      </c>
      <c r="R590" s="9">
        <f t="shared" si="319"/>
        <v>0</v>
      </c>
      <c r="S590" s="9">
        <f t="shared" si="319"/>
        <v>0</v>
      </c>
      <c r="T590" s="83">
        <f t="shared" si="236"/>
        <v>5.28653413383047E-2</v>
      </c>
      <c r="U590" s="9">
        <f t="shared" ref="U590:AA590" si="320">U450+U485+U520+U555</f>
        <v>0.92614905609940923</v>
      </c>
      <c r="V590" s="9">
        <f t="shared" si="320"/>
        <v>0.34140282435298291</v>
      </c>
      <c r="W590" s="9">
        <f t="shared" si="320"/>
        <v>0.50776614441627432</v>
      </c>
      <c r="X590" s="9">
        <f t="shared" si="320"/>
        <v>0.36322794951804904</v>
      </c>
      <c r="Y590" s="9">
        <f t="shared" si="320"/>
        <v>0.4328112114586895</v>
      </c>
      <c r="Z590" s="9">
        <f t="shared" si="320"/>
        <v>1.8207914083779291</v>
      </c>
      <c r="AA590" s="9">
        <f t="shared" si="320"/>
        <v>0.19091110798430685</v>
      </c>
      <c r="AB590" s="83">
        <f t="shared" si="238"/>
        <v>4.5830597022076409</v>
      </c>
      <c r="AC590" s="9">
        <f t="shared" ref="AC590:AI590" si="321">AC450+AC485+AC520+AC555</f>
        <v>0.28970816390658405</v>
      </c>
      <c r="AD590" s="9">
        <f t="shared" si="321"/>
        <v>7.6340727133285588E-2</v>
      </c>
      <c r="AE590" s="9">
        <f t="shared" si="321"/>
        <v>0.1022163616294727</v>
      </c>
      <c r="AF590" s="9">
        <f t="shared" si="321"/>
        <v>0.13760859636505351</v>
      </c>
      <c r="AG590" s="9">
        <f t="shared" si="321"/>
        <v>0.28496932069128983</v>
      </c>
      <c r="AH590" s="9">
        <f t="shared" si="321"/>
        <v>0.51393780989829663</v>
      </c>
      <c r="AI590" s="9">
        <f t="shared" si="321"/>
        <v>0.12199764725324683</v>
      </c>
      <c r="AJ590" s="83">
        <f t="shared" si="240"/>
        <v>1.5267786268772294</v>
      </c>
    </row>
    <row r="591" spans="2:36" x14ac:dyDescent="0.3">
      <c r="B591" s="85">
        <f t="shared" si="241"/>
        <v>48304</v>
      </c>
      <c r="C591" s="3"/>
      <c r="D591" s="1"/>
      <c r="E591" s="9">
        <f t="shared" ref="E591:K591" si="322">E451+E486+E521+E556</f>
        <v>1.0824593280250636</v>
      </c>
      <c r="F591" s="9">
        <f t="shared" si="322"/>
        <v>1.0755381537423492</v>
      </c>
      <c r="G591" s="9">
        <f t="shared" si="322"/>
        <v>1.5891664200591977</v>
      </c>
      <c r="H591" s="9">
        <f t="shared" si="322"/>
        <v>1.6797409956676463</v>
      </c>
      <c r="I591" s="9">
        <f t="shared" si="322"/>
        <v>3.7499823731645074</v>
      </c>
      <c r="J591" s="9">
        <f t="shared" si="322"/>
        <v>15.451646466005339</v>
      </c>
      <c r="K591" s="9">
        <f t="shared" si="322"/>
        <v>1.8309043781186936</v>
      </c>
      <c r="L591" s="83">
        <f t="shared" si="234"/>
        <v>26.459438114782795</v>
      </c>
      <c r="M591" s="9">
        <f t="shared" ref="M591:S591" si="323">M451+M486+M521+M556</f>
        <v>5.8185790890339532E-2</v>
      </c>
      <c r="N591" s="9">
        <f t="shared" si="323"/>
        <v>0</v>
      </c>
      <c r="O591" s="9">
        <f t="shared" si="323"/>
        <v>0</v>
      </c>
      <c r="P591" s="9">
        <f t="shared" si="323"/>
        <v>0</v>
      </c>
      <c r="Q591" s="9">
        <f t="shared" si="323"/>
        <v>0</v>
      </c>
      <c r="R591" s="9">
        <f t="shared" si="323"/>
        <v>0</v>
      </c>
      <c r="S591" s="9">
        <f t="shared" si="323"/>
        <v>0</v>
      </c>
      <c r="T591" s="83">
        <f t="shared" si="236"/>
        <v>5.8185790890339532E-2</v>
      </c>
      <c r="U591" s="9">
        <f t="shared" ref="U591:AA591" si="324">U451+U486+U521+U556</f>
        <v>0.9935325557231276</v>
      </c>
      <c r="V591" s="9">
        <f t="shared" si="324"/>
        <v>0.35682549902005611</v>
      </c>
      <c r="W591" s="9">
        <f t="shared" si="324"/>
        <v>0.53325749719481852</v>
      </c>
      <c r="X591" s="9">
        <f t="shared" si="324"/>
        <v>0.38185741606158374</v>
      </c>
      <c r="Y591" s="9">
        <f t="shared" si="324"/>
        <v>0.45449660107887724</v>
      </c>
      <c r="Z591" s="9">
        <f t="shared" si="324"/>
        <v>1.9147402520094876</v>
      </c>
      <c r="AA591" s="9">
        <f t="shared" si="324"/>
        <v>0.20067870988517128</v>
      </c>
      <c r="AB591" s="83">
        <f t="shared" si="238"/>
        <v>4.8353885309731215</v>
      </c>
      <c r="AC591" s="9">
        <f t="shared" ref="AC591:AI591" si="325">AC451+AC486+AC521+AC556</f>
        <v>0.30373693100519555</v>
      </c>
      <c r="AD591" s="9">
        <f t="shared" si="325"/>
        <v>8.0067257714754023E-2</v>
      </c>
      <c r="AE591" s="9">
        <f t="shared" si="325"/>
        <v>0.10723406552285683</v>
      </c>
      <c r="AF591" s="9">
        <f t="shared" si="325"/>
        <v>0.14431473736194683</v>
      </c>
      <c r="AG591" s="9">
        <f t="shared" si="325"/>
        <v>0.2988507299268866</v>
      </c>
      <c r="AH591" s="9">
        <f t="shared" si="325"/>
        <v>0.53913520238081847</v>
      </c>
      <c r="AI591" s="9">
        <f t="shared" si="325"/>
        <v>0.12799003518226884</v>
      </c>
      <c r="AJ591" s="83">
        <f t="shared" si="240"/>
        <v>1.6013289590947273</v>
      </c>
    </row>
    <row r="592" spans="2:36" x14ac:dyDescent="0.3">
      <c r="B592" s="85">
        <f t="shared" si="241"/>
        <v>48669</v>
      </c>
      <c r="C592" s="3"/>
      <c r="D592" s="1"/>
      <c r="E592" s="9">
        <f t="shared" ref="E592:K592" si="326">E452+E487+E522+E557</f>
        <v>1.1476816609697638</v>
      </c>
      <c r="F592" s="9">
        <f t="shared" si="326"/>
        <v>1.1371677795033646</v>
      </c>
      <c r="G592" s="9">
        <f t="shared" si="326"/>
        <v>1.6664075615481306</v>
      </c>
      <c r="H592" s="9">
        <f t="shared" si="326"/>
        <v>1.771134118897131</v>
      </c>
      <c r="I592" s="9">
        <f t="shared" si="326"/>
        <v>3.9536095811451215</v>
      </c>
      <c r="J592" s="9">
        <f t="shared" si="326"/>
        <v>16.160169318414212</v>
      </c>
      <c r="K592" s="9">
        <f t="shared" si="326"/>
        <v>1.9144753472356646</v>
      </c>
      <c r="L592" s="83">
        <f t="shared" si="234"/>
        <v>27.750645367713389</v>
      </c>
      <c r="M592" s="9">
        <f t="shared" ref="M592:S592" si="327">M452+M487+M522+M557</f>
        <v>6.3777888608291977E-2</v>
      </c>
      <c r="N592" s="9">
        <f t="shared" si="327"/>
        <v>0</v>
      </c>
      <c r="O592" s="9">
        <f t="shared" si="327"/>
        <v>0</v>
      </c>
      <c r="P592" s="9">
        <f t="shared" si="327"/>
        <v>0</v>
      </c>
      <c r="Q592" s="9">
        <f t="shared" si="327"/>
        <v>0</v>
      </c>
      <c r="R592" s="9">
        <f t="shared" si="327"/>
        <v>0</v>
      </c>
      <c r="S592" s="9">
        <f t="shared" si="327"/>
        <v>0</v>
      </c>
      <c r="T592" s="83">
        <f t="shared" si="236"/>
        <v>6.3777888608291977E-2</v>
      </c>
      <c r="U592" s="9">
        <f t="shared" ref="U592:AA592" si="328">U452+U487+U522+U557</f>
        <v>1.0317778045836334</v>
      </c>
      <c r="V592" s="9">
        <f t="shared" si="328"/>
        <v>0.36903115602106995</v>
      </c>
      <c r="W592" s="9">
        <f t="shared" si="328"/>
        <v>0.55205268135481489</v>
      </c>
      <c r="X592" s="9">
        <f t="shared" si="328"/>
        <v>0.40182008986248297</v>
      </c>
      <c r="Y592" s="9">
        <f t="shared" si="328"/>
        <v>0.47902720503066776</v>
      </c>
      <c r="Z592" s="9">
        <f t="shared" si="328"/>
        <v>2.0088478291827645</v>
      </c>
      <c r="AA592" s="9">
        <f t="shared" si="328"/>
        <v>0.2106350464309116</v>
      </c>
      <c r="AB592" s="83">
        <f t="shared" si="238"/>
        <v>5.0531918124663457</v>
      </c>
      <c r="AC592" s="9">
        <f t="shared" ref="AC592:AI592" si="329">AC452+AC487+AC522+AC557</f>
        <v>0.31859790814725925</v>
      </c>
      <c r="AD592" s="9">
        <f t="shared" si="329"/>
        <v>8.4061986009017431E-2</v>
      </c>
      <c r="AE592" s="9">
        <f t="shared" si="329"/>
        <v>0.11258745372230716</v>
      </c>
      <c r="AF592" s="9">
        <f t="shared" si="329"/>
        <v>0.1514188387299551</v>
      </c>
      <c r="AG592" s="9">
        <f t="shared" si="329"/>
        <v>0.31355381225576906</v>
      </c>
      <c r="AH592" s="9">
        <f t="shared" si="329"/>
        <v>0.56565986427952786</v>
      </c>
      <c r="AI592" s="9">
        <f t="shared" si="329"/>
        <v>0.13427561248164227</v>
      </c>
      <c r="AJ592" s="83">
        <f t="shared" si="240"/>
        <v>1.680155475625478</v>
      </c>
    </row>
    <row r="593" spans="2:36" x14ac:dyDescent="0.3">
      <c r="B593" s="85">
        <f t="shared" si="241"/>
        <v>49034</v>
      </c>
      <c r="C593" s="3"/>
      <c r="D593" s="1"/>
      <c r="E593" s="9">
        <f t="shared" ref="E593:K593" si="330">E453+E488+E523+E558</f>
        <v>1.1821121107988564</v>
      </c>
      <c r="F593" s="9">
        <f t="shared" si="330"/>
        <v>1.1981988950238969</v>
      </c>
      <c r="G593" s="9">
        <f t="shared" si="330"/>
        <v>1.7667464983905963</v>
      </c>
      <c r="H593" s="9">
        <f t="shared" si="330"/>
        <v>1.8520820427497742</v>
      </c>
      <c r="I593" s="9">
        <f t="shared" si="330"/>
        <v>4.1366038996607672</v>
      </c>
      <c r="J593" s="9">
        <f t="shared" si="330"/>
        <v>17.044257893466085</v>
      </c>
      <c r="K593" s="9">
        <f t="shared" si="330"/>
        <v>2.0243449687538475</v>
      </c>
      <c r="L593" s="83">
        <f t="shared" si="234"/>
        <v>29.204346308843824</v>
      </c>
      <c r="M593" s="9">
        <f t="shared" ref="M593:S593" si="331">M453+M488+M523+M558</f>
        <v>6.7352635086651888E-2</v>
      </c>
      <c r="N593" s="9">
        <f t="shared" si="331"/>
        <v>0</v>
      </c>
      <c r="O593" s="9">
        <f t="shared" si="331"/>
        <v>0</v>
      </c>
      <c r="P593" s="9">
        <f t="shared" si="331"/>
        <v>0</v>
      </c>
      <c r="Q593" s="9">
        <f t="shared" si="331"/>
        <v>0</v>
      </c>
      <c r="R593" s="9">
        <f t="shared" si="331"/>
        <v>0</v>
      </c>
      <c r="S593" s="9">
        <f t="shared" si="331"/>
        <v>0</v>
      </c>
      <c r="T593" s="83">
        <f t="shared" si="236"/>
        <v>6.7352635086651888E-2</v>
      </c>
      <c r="U593" s="9">
        <f t="shared" ref="U593:AA593" si="332">U453+U488+U523+U558</f>
        <v>1.084265543542468</v>
      </c>
      <c r="V593" s="9">
        <f t="shared" si="332"/>
        <v>0.39276601859884802</v>
      </c>
      <c r="W593" s="9">
        <f t="shared" si="332"/>
        <v>0.5866673954890248</v>
      </c>
      <c r="X593" s="9">
        <f t="shared" si="332"/>
        <v>0.42034204940207881</v>
      </c>
      <c r="Y593" s="9">
        <f t="shared" si="332"/>
        <v>0.50100639543193659</v>
      </c>
      <c r="Z593" s="9">
        <f t="shared" si="332"/>
        <v>2.1108332641125234</v>
      </c>
      <c r="AA593" s="9">
        <f t="shared" si="332"/>
        <v>0.22124041884664947</v>
      </c>
      <c r="AB593" s="83">
        <f t="shared" si="238"/>
        <v>5.3171210854235289</v>
      </c>
      <c r="AC593" s="9">
        <f t="shared" ref="AC593:AI593" si="333">AC453+AC488+AC523+AC558</f>
        <v>0.33422857926049654</v>
      </c>
      <c r="AD593" s="9">
        <f t="shared" si="333"/>
        <v>8.8188007171956934E-2</v>
      </c>
      <c r="AE593" s="9">
        <f t="shared" si="333"/>
        <v>0.1180979058778263</v>
      </c>
      <c r="AF593" s="9">
        <f t="shared" si="333"/>
        <v>0.15890787164311232</v>
      </c>
      <c r="AG593" s="9">
        <f t="shared" si="333"/>
        <v>0.32906635709982579</v>
      </c>
      <c r="AH593" s="9">
        <f t="shared" si="333"/>
        <v>0.59350040224149803</v>
      </c>
      <c r="AI593" s="9">
        <f t="shared" si="333"/>
        <v>0.14088813824653496</v>
      </c>
      <c r="AJ593" s="83">
        <f t="shared" si="240"/>
        <v>1.7628772615412509</v>
      </c>
    </row>
    <row r="594" spans="2:36" x14ac:dyDescent="0.3">
      <c r="B594" s="85">
        <f t="shared" si="241"/>
        <v>49399</v>
      </c>
      <c r="C594" s="3"/>
      <c r="D594" s="1"/>
      <c r="E594" s="9">
        <f t="shared" ref="E594:K594" si="334">E454+E489+E524+E559</f>
        <v>1.2324193890982078</v>
      </c>
      <c r="F594" s="9">
        <f t="shared" si="334"/>
        <v>1.2412992553493307</v>
      </c>
      <c r="G594" s="9">
        <f t="shared" si="334"/>
        <v>1.8322357415738391</v>
      </c>
      <c r="H594" s="9">
        <f t="shared" si="334"/>
        <v>1.9394013880147687</v>
      </c>
      <c r="I594" s="9">
        <f t="shared" si="334"/>
        <v>4.3369179264625259</v>
      </c>
      <c r="J594" s="9">
        <f t="shared" si="334"/>
        <v>17.924000656046701</v>
      </c>
      <c r="K594" s="9">
        <f t="shared" si="334"/>
        <v>2.1222316383637492</v>
      </c>
      <c r="L594" s="83">
        <f t="shared" si="234"/>
        <v>30.628505994909126</v>
      </c>
      <c r="M594" s="9">
        <f t="shared" ref="M594:S594" si="335">M454+M489+M524+M559</f>
        <v>7.174273932684587E-2</v>
      </c>
      <c r="N594" s="9">
        <f t="shared" si="335"/>
        <v>0</v>
      </c>
      <c r="O594" s="9">
        <f t="shared" si="335"/>
        <v>0</v>
      </c>
      <c r="P594" s="9">
        <f t="shared" si="335"/>
        <v>0</v>
      </c>
      <c r="Q594" s="9">
        <f t="shared" si="335"/>
        <v>0</v>
      </c>
      <c r="R594" s="9">
        <f t="shared" si="335"/>
        <v>0</v>
      </c>
      <c r="S594" s="9">
        <f t="shared" si="335"/>
        <v>0</v>
      </c>
      <c r="T594" s="83">
        <f t="shared" si="236"/>
        <v>7.174273932684587E-2</v>
      </c>
      <c r="U594" s="9">
        <f t="shared" ref="U594:AA594" si="336">U454+U489+U524+U559</f>
        <v>1.1468372237524842</v>
      </c>
      <c r="V594" s="9">
        <f t="shared" si="336"/>
        <v>0.41020996965633755</v>
      </c>
      <c r="W594" s="9">
        <f t="shared" si="336"/>
        <v>0.61547701353064899</v>
      </c>
      <c r="X594" s="9">
        <f t="shared" si="336"/>
        <v>0.44140196234406809</v>
      </c>
      <c r="Y594" s="9">
        <f t="shared" si="336"/>
        <v>0.52554446313848491</v>
      </c>
      <c r="Z594" s="9">
        <f t="shared" si="336"/>
        <v>2.2130565526583226</v>
      </c>
      <c r="AA594" s="9">
        <f t="shared" si="336"/>
        <v>0.23205330755390952</v>
      </c>
      <c r="AB594" s="83">
        <f t="shared" si="238"/>
        <v>5.5845804926342559</v>
      </c>
      <c r="AC594" s="9">
        <f t="shared" ref="AC594:AI594" si="337">AC454+AC489+AC524+AC559</f>
        <v>0.35099415845889059</v>
      </c>
      <c r="AD594" s="9">
        <f t="shared" si="337"/>
        <v>9.2538366557724197E-2</v>
      </c>
      <c r="AE594" s="9">
        <f t="shared" si="337"/>
        <v>0.12393588282022029</v>
      </c>
      <c r="AF594" s="9">
        <f t="shared" si="337"/>
        <v>0.16674545731030205</v>
      </c>
      <c r="AG594" s="9">
        <f t="shared" si="337"/>
        <v>0.34528552299242221</v>
      </c>
      <c r="AH594" s="9">
        <f t="shared" si="337"/>
        <v>0.62270234032117533</v>
      </c>
      <c r="AI594" s="9">
        <f t="shared" si="337"/>
        <v>0.14780481954128141</v>
      </c>
      <c r="AJ594" s="83">
        <f t="shared" si="240"/>
        <v>1.850006548002016</v>
      </c>
    </row>
    <row r="595" spans="2:36" x14ac:dyDescent="0.3">
      <c r="B595" s="85">
        <f t="shared" si="241"/>
        <v>49765</v>
      </c>
      <c r="C595" s="3"/>
      <c r="D595" s="1"/>
      <c r="E595" s="9">
        <f t="shared" ref="E595:K595" si="338">E455+E490+E525+E560</f>
        <v>1.3066957231403387</v>
      </c>
      <c r="F595" s="9">
        <f t="shared" si="338"/>
        <v>1.3318107479335559</v>
      </c>
      <c r="G595" s="9">
        <f t="shared" si="338"/>
        <v>1.9600619139523798</v>
      </c>
      <c r="H595" s="9">
        <f t="shared" si="338"/>
        <v>2.0249716387361008</v>
      </c>
      <c r="I595" s="9">
        <f t="shared" si="338"/>
        <v>4.5193714136451746</v>
      </c>
      <c r="J595" s="9">
        <f t="shared" si="338"/>
        <v>18.729409788036534</v>
      </c>
      <c r="K595" s="9">
        <f t="shared" si="338"/>
        <v>2.2171984824332864</v>
      </c>
      <c r="L595" s="83">
        <f t="shared" si="234"/>
        <v>32.089519707877372</v>
      </c>
      <c r="M595" s="9">
        <f t="shared" ref="M595:S595" si="339">M455+M490+M525+M560</f>
        <v>7.8098222128029429E-2</v>
      </c>
      <c r="N595" s="9">
        <f t="shared" si="339"/>
        <v>0</v>
      </c>
      <c r="O595" s="9">
        <f t="shared" si="339"/>
        <v>0</v>
      </c>
      <c r="P595" s="9">
        <f t="shared" si="339"/>
        <v>0</v>
      </c>
      <c r="Q595" s="9">
        <f t="shared" si="339"/>
        <v>0</v>
      </c>
      <c r="R595" s="9">
        <f t="shared" si="339"/>
        <v>0</v>
      </c>
      <c r="S595" s="9">
        <f t="shared" si="339"/>
        <v>0</v>
      </c>
      <c r="T595" s="83">
        <f t="shared" si="236"/>
        <v>7.8098222128029429E-2</v>
      </c>
      <c r="U595" s="9">
        <f t="shared" ref="U595:AA595" si="340">U455+U490+U525+U560</f>
        <v>1.2040881905400027</v>
      </c>
      <c r="V595" s="9">
        <f t="shared" si="340"/>
        <v>0.43012063023760028</v>
      </c>
      <c r="W595" s="9">
        <f t="shared" si="340"/>
        <v>0.64154800940981005</v>
      </c>
      <c r="X595" s="9">
        <f t="shared" si="340"/>
        <v>0.46393979660840351</v>
      </c>
      <c r="Y595" s="9">
        <f t="shared" si="340"/>
        <v>0.55321682907485425</v>
      </c>
      <c r="Z595" s="9">
        <f t="shared" si="340"/>
        <v>2.3237089972956535</v>
      </c>
      <c r="AA595" s="9">
        <f t="shared" si="340"/>
        <v>0.2435622647536265</v>
      </c>
      <c r="AB595" s="83">
        <f t="shared" si="238"/>
        <v>5.8601847179199504</v>
      </c>
      <c r="AC595" s="9">
        <f t="shared" ref="AC595:AI595" si="341">AC455+AC490+AC525+AC560</f>
        <v>0.36796654657408778</v>
      </c>
      <c r="AD595" s="9">
        <f t="shared" si="341"/>
        <v>9.7070378300182669E-2</v>
      </c>
      <c r="AE595" s="9">
        <f t="shared" si="341"/>
        <v>0.13001785026386789</v>
      </c>
      <c r="AF595" s="9">
        <f t="shared" si="341"/>
        <v>0.17495074749563741</v>
      </c>
      <c r="AG595" s="9">
        <f t="shared" si="341"/>
        <v>0.36229181305421909</v>
      </c>
      <c r="AH595" s="9">
        <f t="shared" si="341"/>
        <v>0.65334650139771577</v>
      </c>
      <c r="AI595" s="9">
        <f t="shared" si="341"/>
        <v>0.15509450273902542</v>
      </c>
      <c r="AJ595" s="83">
        <f t="shared" si="240"/>
        <v>1.940738339824736</v>
      </c>
    </row>
    <row r="596" spans="2:36" x14ac:dyDescent="0.3">
      <c r="B596" s="85">
        <f t="shared" si="241"/>
        <v>50130</v>
      </c>
      <c r="C596" s="3"/>
      <c r="D596" s="1"/>
      <c r="E596" s="9">
        <f t="shared" ref="E596:K596" si="342">E456+E491+E526+E561</f>
        <v>1.3827553798677952</v>
      </c>
      <c r="F596" s="9">
        <f t="shared" si="342"/>
        <v>1.3717650703715625</v>
      </c>
      <c r="G596" s="9">
        <f t="shared" si="342"/>
        <v>2.0188637713709512</v>
      </c>
      <c r="H596" s="9">
        <f t="shared" si="342"/>
        <v>2.1161137877157077</v>
      </c>
      <c r="I596" s="9">
        <f t="shared" si="342"/>
        <v>4.7253089106398969</v>
      </c>
      <c r="J596" s="9">
        <f t="shared" si="342"/>
        <v>19.676091326605359</v>
      </c>
      <c r="K596" s="9">
        <f t="shared" si="342"/>
        <v>2.3365445136417424</v>
      </c>
      <c r="L596" s="83">
        <f t="shared" si="234"/>
        <v>33.627442760213015</v>
      </c>
      <c r="M596" s="9">
        <f t="shared" ref="M596:S596" si="343">M456+M491+M526+M561</f>
        <v>8.4770465431889833E-2</v>
      </c>
      <c r="N596" s="9">
        <f t="shared" si="343"/>
        <v>0</v>
      </c>
      <c r="O596" s="9">
        <f t="shared" si="343"/>
        <v>0</v>
      </c>
      <c r="P596" s="9">
        <f t="shared" si="343"/>
        <v>0</v>
      </c>
      <c r="Q596" s="9">
        <f t="shared" si="343"/>
        <v>0</v>
      </c>
      <c r="R596" s="9">
        <f t="shared" si="343"/>
        <v>0</v>
      </c>
      <c r="S596" s="9">
        <f t="shared" si="343"/>
        <v>0</v>
      </c>
      <c r="T596" s="83">
        <f t="shared" si="236"/>
        <v>8.4770465431889833E-2</v>
      </c>
      <c r="U596" s="9">
        <f t="shared" ref="U596:AA596" si="344">U456+U491+U526+U561</f>
        <v>1.2402108362562028</v>
      </c>
      <c r="V596" s="9">
        <f t="shared" si="344"/>
        <v>0.45686246508399292</v>
      </c>
      <c r="W596" s="9">
        <f t="shared" si="344"/>
        <v>0.68052159631367326</v>
      </c>
      <c r="X596" s="9">
        <f t="shared" si="344"/>
        <v>0.48492504594842467</v>
      </c>
      <c r="Y596" s="9">
        <f t="shared" si="344"/>
        <v>0.57812720991656075</v>
      </c>
      <c r="Z596" s="9">
        <f t="shared" si="344"/>
        <v>2.4390088377138328</v>
      </c>
      <c r="AA596" s="9">
        <f t="shared" si="344"/>
        <v>0.25555291140852798</v>
      </c>
      <c r="AB596" s="83">
        <f t="shared" si="238"/>
        <v>6.1352089026412147</v>
      </c>
      <c r="AC596" s="9">
        <f t="shared" ref="AC596:AI596" si="345">AC456+AC491+AC526+AC561</f>
        <v>0.38603733840787052</v>
      </c>
      <c r="AD596" s="9">
        <f t="shared" si="345"/>
        <v>0.10179102621728675</v>
      </c>
      <c r="AE596" s="9">
        <f t="shared" si="345"/>
        <v>0.13635319345959618</v>
      </c>
      <c r="AF596" s="9">
        <f t="shared" si="345"/>
        <v>0.1834982841805137</v>
      </c>
      <c r="AG596" s="9">
        <f t="shared" si="345"/>
        <v>0.38000772354903056</v>
      </c>
      <c r="AH596" s="9">
        <f t="shared" si="345"/>
        <v>0.68559468839854132</v>
      </c>
      <c r="AI596" s="9">
        <f t="shared" si="345"/>
        <v>0.16274587555987247</v>
      </c>
      <c r="AJ596" s="83">
        <f t="shared" si="240"/>
        <v>2.0360281297727112</v>
      </c>
    </row>
    <row r="597" spans="2:36" x14ac:dyDescent="0.3">
      <c r="B597" s="85">
        <f t="shared" si="241"/>
        <v>50495</v>
      </c>
      <c r="C597" s="3"/>
      <c r="D597" s="1"/>
      <c r="E597" s="9">
        <f t="shared" ref="E597:K597" si="346">E457+E492+E527+E562</f>
        <v>1.440458387943137</v>
      </c>
      <c r="F597" s="9">
        <f t="shared" si="346"/>
        <v>1.4207358214011567</v>
      </c>
      <c r="G597" s="9">
        <f t="shared" si="346"/>
        <v>2.0930744007195696</v>
      </c>
      <c r="H597" s="9">
        <f t="shared" si="346"/>
        <v>2.227128474041935</v>
      </c>
      <c r="I597" s="9">
        <f t="shared" si="346"/>
        <v>4.9727102006643653</v>
      </c>
      <c r="J597" s="9">
        <f t="shared" si="346"/>
        <v>20.668951112275341</v>
      </c>
      <c r="K597" s="9">
        <f t="shared" si="346"/>
        <v>2.4472425637336688</v>
      </c>
      <c r="L597" s="83">
        <f t="shared" si="234"/>
        <v>35.270300960779167</v>
      </c>
      <c r="M597" s="9">
        <f t="shared" ref="M597:S597" si="347">M457+M492+M527+M562</f>
        <v>9.1772754934066642E-2</v>
      </c>
      <c r="N597" s="9">
        <f t="shared" si="347"/>
        <v>0</v>
      </c>
      <c r="O597" s="9">
        <f t="shared" si="347"/>
        <v>0</v>
      </c>
      <c r="P597" s="9">
        <f t="shared" si="347"/>
        <v>0</v>
      </c>
      <c r="Q597" s="9">
        <f t="shared" si="347"/>
        <v>0</v>
      </c>
      <c r="R597" s="9">
        <f t="shared" si="347"/>
        <v>0</v>
      </c>
      <c r="S597" s="9">
        <f t="shared" si="347"/>
        <v>0</v>
      </c>
      <c r="T597" s="83">
        <f t="shared" si="236"/>
        <v>9.1772754934066642E-2</v>
      </c>
      <c r="U597" s="9">
        <f t="shared" ref="U597:AA597" si="348">U457+U492+U527+U562</f>
        <v>1.3102467387067835</v>
      </c>
      <c r="V597" s="9">
        <f t="shared" si="348"/>
        <v>0.47675423434754605</v>
      </c>
      <c r="W597" s="9">
        <f t="shared" si="348"/>
        <v>0.7131862726047371</v>
      </c>
      <c r="X597" s="9">
        <f t="shared" si="348"/>
        <v>0.50870595961772891</v>
      </c>
      <c r="Y597" s="9">
        <f t="shared" si="348"/>
        <v>0.60586053886099656</v>
      </c>
      <c r="Z597" s="9">
        <f t="shared" si="348"/>
        <v>2.5546843152622167</v>
      </c>
      <c r="AA597" s="9">
        <f t="shared" si="348"/>
        <v>0.26778237281425066</v>
      </c>
      <c r="AB597" s="83">
        <f t="shared" si="238"/>
        <v>6.4372204322142599</v>
      </c>
      <c r="AC597" s="9">
        <f t="shared" ref="AC597:AI597" si="349">AC457+AC492+AC527+AC562</f>
        <v>0.40515244227517805</v>
      </c>
      <c r="AD597" s="9">
        <f t="shared" si="349"/>
        <v>0.10681442448238189</v>
      </c>
      <c r="AE597" s="9">
        <f t="shared" si="349"/>
        <v>0.14305352601178403</v>
      </c>
      <c r="AF597" s="9">
        <f t="shared" si="349"/>
        <v>0.19249674981097606</v>
      </c>
      <c r="AG597" s="9">
        <f t="shared" si="349"/>
        <v>0.39862800958298694</v>
      </c>
      <c r="AH597" s="9">
        <f t="shared" si="349"/>
        <v>0.7191897547681585</v>
      </c>
      <c r="AI597" s="9">
        <f t="shared" si="349"/>
        <v>0.17071674569750522</v>
      </c>
      <c r="AJ597" s="83">
        <f t="shared" si="240"/>
        <v>2.136051652628971</v>
      </c>
    </row>
    <row r="598" spans="2:36" x14ac:dyDescent="0.3">
      <c r="B598" s="85">
        <f t="shared" si="241"/>
        <v>50860</v>
      </c>
      <c r="C598" s="3"/>
      <c r="D598" s="1"/>
      <c r="E598" s="9">
        <f t="shared" ref="E598:K598" si="350">E458+E493+E528+E563</f>
        <v>1.5244349569965532</v>
      </c>
      <c r="F598" s="9">
        <f t="shared" si="350"/>
        <v>1.5215702114582705</v>
      </c>
      <c r="G598" s="9">
        <f t="shared" si="350"/>
        <v>2.2354817386503596</v>
      </c>
      <c r="H598" s="9">
        <f t="shared" si="350"/>
        <v>2.3428995391387906</v>
      </c>
      <c r="I598" s="9">
        <f t="shared" si="350"/>
        <v>5.230702790070727</v>
      </c>
      <c r="J598" s="9">
        <f t="shared" si="350"/>
        <v>21.581530766269054</v>
      </c>
      <c r="K598" s="9">
        <f t="shared" si="350"/>
        <v>2.5548620809204228</v>
      </c>
      <c r="L598" s="83">
        <f t="shared" si="234"/>
        <v>36.991482083504174</v>
      </c>
      <c r="M598" s="9">
        <f t="shared" ref="M598:S598" si="351">M458+M493+M528+M563</f>
        <v>9.9118888387485365E-2</v>
      </c>
      <c r="N598" s="9">
        <f t="shared" si="351"/>
        <v>0</v>
      </c>
      <c r="O598" s="9">
        <f t="shared" si="351"/>
        <v>0</v>
      </c>
      <c r="P598" s="9">
        <f t="shared" si="351"/>
        <v>0</v>
      </c>
      <c r="Q598" s="9">
        <f t="shared" si="351"/>
        <v>0</v>
      </c>
      <c r="R598" s="9">
        <f t="shared" si="351"/>
        <v>0</v>
      </c>
      <c r="S598" s="9">
        <f t="shared" si="351"/>
        <v>0</v>
      </c>
      <c r="T598" s="83">
        <f t="shared" si="236"/>
        <v>9.9118888387485365E-2</v>
      </c>
      <c r="U598" s="9">
        <f t="shared" ref="U598:AA598" si="352">U458+U493+U528+U563</f>
        <v>1.3745184180828305</v>
      </c>
      <c r="V598" s="9">
        <f t="shared" si="352"/>
        <v>0.499366352497574</v>
      </c>
      <c r="W598" s="9">
        <f t="shared" si="352"/>
        <v>0.74289389137999817</v>
      </c>
      <c r="X598" s="9">
        <f t="shared" si="352"/>
        <v>0.53412488316523488</v>
      </c>
      <c r="Y598" s="9">
        <f t="shared" si="352"/>
        <v>0.6370463977022196</v>
      </c>
      <c r="Z598" s="9">
        <f t="shared" si="352"/>
        <v>2.6796897591627999</v>
      </c>
      <c r="AA598" s="9">
        <f t="shared" si="352"/>
        <v>0.28078486483454956</v>
      </c>
      <c r="AB598" s="83">
        <f t="shared" si="238"/>
        <v>6.7484245668252063</v>
      </c>
      <c r="AC598" s="9">
        <f t="shared" ref="AC598:AI598" si="353">AC458+AC493+AC528+AC563</f>
        <v>0.42506701876995689</v>
      </c>
      <c r="AD598" s="9">
        <f t="shared" si="353"/>
        <v>0.11210662823110674</v>
      </c>
      <c r="AE598" s="9">
        <f t="shared" si="353"/>
        <v>0.1501437152831773</v>
      </c>
      <c r="AF598" s="9">
        <f t="shared" si="353"/>
        <v>0.20201259210953054</v>
      </c>
      <c r="AG598" s="9">
        <f t="shared" si="353"/>
        <v>0.41831636020184143</v>
      </c>
      <c r="AH598" s="9">
        <f t="shared" si="353"/>
        <v>0.75453323401668015</v>
      </c>
      <c r="AI598" s="9">
        <f t="shared" si="353"/>
        <v>0.17911483166955139</v>
      </c>
      <c r="AJ598" s="83">
        <f t="shared" si="240"/>
        <v>2.2412943802818441</v>
      </c>
    </row>
    <row r="599" spans="2:36" x14ac:dyDescent="0.3">
      <c r="B599" s="85">
        <f t="shared" si="241"/>
        <v>51226</v>
      </c>
      <c r="C599" s="3"/>
      <c r="D599" s="1"/>
      <c r="E599" s="9">
        <f t="shared" ref="E599:K600" si="354">E459+E494+E529+E564</f>
        <v>1.5701680057064502</v>
      </c>
      <c r="F599" s="9">
        <f t="shared" si="354"/>
        <v>1.5755112206745991</v>
      </c>
      <c r="G599" s="9">
        <f t="shared" si="354"/>
        <v>2.3170218702343961</v>
      </c>
      <c r="H599" s="9">
        <f t="shared" si="354"/>
        <v>2.4636124525148215</v>
      </c>
      <c r="I599" s="9">
        <f t="shared" si="354"/>
        <v>5.4996994956608729</v>
      </c>
      <c r="J599" s="9">
        <f t="shared" si="354"/>
        <v>22.649457213769271</v>
      </c>
      <c r="K599" s="9">
        <f t="shared" si="354"/>
        <v>2.6892367946089424</v>
      </c>
      <c r="L599" s="83">
        <f t="shared" si="234"/>
        <v>38.76470705316936</v>
      </c>
      <c r="M599" s="9">
        <f t="shared" ref="M599:S600" si="355">M459+M494+M529+M564</f>
        <v>0.10682319436866852</v>
      </c>
      <c r="N599" s="9">
        <f t="shared" si="355"/>
        <v>0</v>
      </c>
      <c r="O599" s="9">
        <f t="shared" si="355"/>
        <v>0</v>
      </c>
      <c r="P599" s="9">
        <f t="shared" si="355"/>
        <v>0</v>
      </c>
      <c r="Q599" s="9">
        <f t="shared" si="355"/>
        <v>0</v>
      </c>
      <c r="R599" s="9">
        <f t="shared" si="355"/>
        <v>0</v>
      </c>
      <c r="S599" s="9">
        <f t="shared" si="355"/>
        <v>0</v>
      </c>
      <c r="T599" s="83">
        <f t="shared" si="236"/>
        <v>0.10682319436866852</v>
      </c>
      <c r="U599" s="9">
        <f t="shared" ref="U599:AA600" si="356">U459+U494+U529+U564</f>
        <v>1.4505828692496103</v>
      </c>
      <c r="V599" s="9">
        <f t="shared" si="356"/>
        <v>0.52275586729100498</v>
      </c>
      <c r="W599" s="9">
        <f t="shared" si="356"/>
        <v>0.78161622436668599</v>
      </c>
      <c r="X599" s="9">
        <f t="shared" si="356"/>
        <v>0.55994409153455627</v>
      </c>
      <c r="Y599" s="9">
        <f t="shared" si="356"/>
        <v>0.6671800236004235</v>
      </c>
      <c r="Z599" s="9">
        <f t="shared" si="356"/>
        <v>2.8098963138136823</v>
      </c>
      <c r="AA599" s="9">
        <f t="shared" si="356"/>
        <v>0.29432650224053347</v>
      </c>
      <c r="AB599" s="83">
        <f t="shared" si="238"/>
        <v>7.0863018920964969</v>
      </c>
      <c r="AC599" s="9">
        <f t="shared" ref="AC599:AI600" si="357">AC459+AC494+AC529+AC564</f>
        <v>0.44599261047917704</v>
      </c>
      <c r="AD599" s="9">
        <f t="shared" si="357"/>
        <v>0.11762023122272094</v>
      </c>
      <c r="AE599" s="9">
        <f t="shared" si="357"/>
        <v>0.15753056773744356</v>
      </c>
      <c r="AF599" s="9">
        <f t="shared" si="357"/>
        <v>0.21197168323132648</v>
      </c>
      <c r="AG599" s="9">
        <f t="shared" si="357"/>
        <v>0.43895120336561483</v>
      </c>
      <c r="AH599" s="9">
        <f t="shared" si="357"/>
        <v>0.79170607083915567</v>
      </c>
      <c r="AI599" s="9">
        <f t="shared" si="357"/>
        <v>0.18792580701181844</v>
      </c>
      <c r="AJ599" s="83">
        <f t="shared" si="240"/>
        <v>2.3516981738872569</v>
      </c>
    </row>
    <row r="600" spans="2:36" x14ac:dyDescent="0.3">
      <c r="B600" s="85">
        <f t="shared" si="241"/>
        <v>51591</v>
      </c>
      <c r="C600" s="3"/>
      <c r="D600" s="1"/>
      <c r="E600" s="9">
        <f t="shared" si="354"/>
        <v>1.2480017448567979</v>
      </c>
      <c r="F600" s="9">
        <f t="shared" si="354"/>
        <v>1.2326649701782877</v>
      </c>
      <c r="G600" s="9">
        <f t="shared" si="354"/>
        <v>1.8226694509992512</v>
      </c>
      <c r="H600" s="9">
        <f t="shared" si="354"/>
        <v>1.9144380261641818</v>
      </c>
      <c r="I600" s="9">
        <f t="shared" si="354"/>
        <v>4.2758390899176266</v>
      </c>
      <c r="J600" s="9">
        <f t="shared" si="354"/>
        <v>17.693931318451661</v>
      </c>
      <c r="K600" s="9">
        <f t="shared" si="354"/>
        <v>2.0949978821294772</v>
      </c>
      <c r="L600" s="83">
        <f t="shared" ref="L600" si="358">SUM(E600:K600)</f>
        <v>30.282542482697281</v>
      </c>
      <c r="M600" s="9">
        <f t="shared" si="355"/>
        <v>8.5533909460923527E-2</v>
      </c>
      <c r="N600" s="9">
        <f t="shared" si="355"/>
        <v>0</v>
      </c>
      <c r="O600" s="9">
        <f t="shared" si="355"/>
        <v>0</v>
      </c>
      <c r="P600" s="9">
        <f t="shared" si="355"/>
        <v>0</v>
      </c>
      <c r="Q600" s="9">
        <f t="shared" si="355"/>
        <v>0</v>
      </c>
      <c r="R600" s="9">
        <f t="shared" si="355"/>
        <v>0</v>
      </c>
      <c r="S600" s="9">
        <f t="shared" si="355"/>
        <v>0</v>
      </c>
      <c r="T600" s="83">
        <f t="shared" ref="T600" si="359">SUM(M600:S600)</f>
        <v>8.5533909460923527E-2</v>
      </c>
      <c r="U600" s="9">
        <f t="shared" si="356"/>
        <v>1.1319490995218304</v>
      </c>
      <c r="V600" s="9">
        <f t="shared" si="356"/>
        <v>0.41100170631107252</v>
      </c>
      <c r="W600" s="9">
        <f t="shared" si="356"/>
        <v>0.61319408243823692</v>
      </c>
      <c r="X600" s="9">
        <f t="shared" si="356"/>
        <v>0.43958946999856574</v>
      </c>
      <c r="Y600" s="9">
        <f t="shared" si="356"/>
        <v>0.52400586496445023</v>
      </c>
      <c r="Z600" s="9">
        <f t="shared" si="356"/>
        <v>2.196629717815235</v>
      </c>
      <c r="AA600" s="9">
        <f t="shared" si="356"/>
        <v>0.23065194353534457</v>
      </c>
      <c r="AB600" s="83">
        <f t="shared" ref="AB600" si="360">SUM(U600:AA600)</f>
        <v>5.5470218845847352</v>
      </c>
      <c r="AC600" s="9">
        <f t="shared" si="357"/>
        <v>0.34842478455602671</v>
      </c>
      <c r="AD600" s="9">
        <f t="shared" si="357"/>
        <v>9.1847404600298804E-2</v>
      </c>
      <c r="AE600" s="9">
        <f t="shared" si="357"/>
        <v>0.12302204566055557</v>
      </c>
      <c r="AF600" s="9">
        <f t="shared" si="357"/>
        <v>0.16555003674784041</v>
      </c>
      <c r="AG600" s="9">
        <f t="shared" si="357"/>
        <v>0.3428166157650393</v>
      </c>
      <c r="AH600" s="9">
        <f t="shared" si="357"/>
        <v>0.6182830166250789</v>
      </c>
      <c r="AI600" s="9">
        <f t="shared" si="357"/>
        <v>0.14676431088058683</v>
      </c>
      <c r="AJ600" s="83">
        <f t="shared" ref="AJ600" si="361">SUM(AC600:AI600)</f>
        <v>1.8367082148354266</v>
      </c>
    </row>
    <row r="601" spans="2:36" s="18" customFormat="1" x14ac:dyDescent="0.3">
      <c r="B601" s="17" t="s">
        <v>200</v>
      </c>
      <c r="C601" s="17"/>
    </row>
    <row r="602" spans="2:36" x14ac:dyDescent="0.3">
      <c r="B602" s="4" t="s">
        <v>67</v>
      </c>
      <c r="C602" s="4"/>
      <c r="D602" s="3"/>
      <c r="E602" s="3" t="s">
        <v>70</v>
      </c>
      <c r="F602" s="3" t="s">
        <v>69</v>
      </c>
      <c r="G602" s="3" t="s">
        <v>61</v>
      </c>
      <c r="H602" s="3" t="s">
        <v>68</v>
      </c>
      <c r="I602" s="3" t="s">
        <v>71</v>
      </c>
      <c r="J602" s="3" t="s">
        <v>72</v>
      </c>
      <c r="K602" s="3" t="s">
        <v>62</v>
      </c>
      <c r="L602" s="3" t="s">
        <v>88</v>
      </c>
      <c r="M602" s="3"/>
      <c r="N602" s="3"/>
      <c r="O602" s="3"/>
      <c r="P602" s="3"/>
      <c r="Q602" s="3"/>
      <c r="R602" s="3"/>
      <c r="S602" s="3"/>
      <c r="T602" s="3"/>
      <c r="U602" s="3"/>
      <c r="V602" s="3"/>
      <c r="W602" s="3"/>
      <c r="X602" s="3"/>
      <c r="Y602" s="3"/>
      <c r="Z602" s="3"/>
      <c r="AA602" s="3"/>
      <c r="AB602" s="3"/>
      <c r="AC602" s="3"/>
      <c r="AD602" s="3"/>
      <c r="AE602" s="3"/>
      <c r="AF602" s="3"/>
      <c r="AG602" s="3"/>
      <c r="AH602" s="3"/>
      <c r="AI602" s="3"/>
    </row>
    <row r="603" spans="2:36" hidden="1" x14ac:dyDescent="0.3">
      <c r="B603" s="85">
        <f>B570</f>
        <v>40633</v>
      </c>
      <c r="C603" s="3"/>
      <c r="E603" s="9">
        <f>E570+M570+U570+AC570</f>
        <v>0</v>
      </c>
      <c r="F603" s="9">
        <f t="shared" ref="F603:K603" si="362">F570+N570+V570+AD570</f>
        <v>0</v>
      </c>
      <c r="G603" s="9">
        <f t="shared" si="362"/>
        <v>0</v>
      </c>
      <c r="H603" s="9">
        <f t="shared" si="362"/>
        <v>0</v>
      </c>
      <c r="I603" s="9">
        <f t="shared" si="362"/>
        <v>0</v>
      </c>
      <c r="J603" s="9">
        <f t="shared" si="362"/>
        <v>0</v>
      </c>
      <c r="K603" s="9">
        <f t="shared" si="362"/>
        <v>0</v>
      </c>
      <c r="L603" s="83">
        <f t="shared" ref="L603:L632" si="363">SUM(E603:K603)</f>
        <v>0</v>
      </c>
      <c r="M603" s="9"/>
      <c r="N603" s="9"/>
      <c r="O603" s="9"/>
      <c r="P603" s="9"/>
      <c r="Q603" s="9"/>
      <c r="R603" s="9"/>
      <c r="S603" s="9"/>
      <c r="T603" s="1"/>
      <c r="U603" s="9"/>
      <c r="V603" s="9"/>
      <c r="W603" s="9"/>
      <c r="X603" s="9"/>
      <c r="Y603" s="9"/>
      <c r="Z603" s="9"/>
      <c r="AA603" s="9"/>
      <c r="AB603" s="6"/>
      <c r="AC603" s="9"/>
      <c r="AD603" s="9"/>
      <c r="AE603" s="9"/>
      <c r="AF603" s="9"/>
      <c r="AG603" s="9"/>
      <c r="AH603" s="9"/>
      <c r="AI603" s="9"/>
    </row>
    <row r="604" spans="2:36" hidden="1" x14ac:dyDescent="0.3">
      <c r="B604" s="85">
        <f t="shared" ref="B604:B633" si="364">B571</f>
        <v>40999</v>
      </c>
      <c r="C604" s="3"/>
      <c r="E604" s="9">
        <f t="shared" ref="E604:K604" si="365">E571+M571+U571+AC571</f>
        <v>0</v>
      </c>
      <c r="F604" s="9">
        <f t="shared" si="365"/>
        <v>0</v>
      </c>
      <c r="G604" s="9">
        <f t="shared" si="365"/>
        <v>0</v>
      </c>
      <c r="H604" s="9">
        <f t="shared" si="365"/>
        <v>0</v>
      </c>
      <c r="I604" s="9">
        <f t="shared" si="365"/>
        <v>0</v>
      </c>
      <c r="J604" s="9">
        <f t="shared" si="365"/>
        <v>0</v>
      </c>
      <c r="K604" s="9">
        <f t="shared" si="365"/>
        <v>0</v>
      </c>
      <c r="L604" s="83">
        <f t="shared" si="363"/>
        <v>0</v>
      </c>
      <c r="M604" s="9"/>
      <c r="N604" s="9"/>
      <c r="O604" s="9"/>
      <c r="P604" s="9"/>
      <c r="Q604" s="9"/>
      <c r="R604" s="9"/>
      <c r="S604" s="9"/>
      <c r="T604" s="1"/>
      <c r="U604" s="9"/>
      <c r="V604" s="9"/>
      <c r="W604" s="9"/>
      <c r="X604" s="9"/>
      <c r="Y604" s="9"/>
      <c r="Z604" s="9"/>
      <c r="AA604" s="9"/>
      <c r="AB604" s="6"/>
      <c r="AC604" s="9"/>
      <c r="AD604" s="9"/>
      <c r="AE604" s="9"/>
      <c r="AF604" s="9"/>
      <c r="AG604" s="9"/>
      <c r="AH604" s="9"/>
      <c r="AI604" s="9"/>
    </row>
    <row r="605" spans="2:36" hidden="1" x14ac:dyDescent="0.3">
      <c r="B605" s="85">
        <f t="shared" si="364"/>
        <v>41364</v>
      </c>
      <c r="C605" s="3"/>
      <c r="E605" s="9">
        <f t="shared" ref="E605:K605" si="366">E572+M572+U572+AC572</f>
        <v>2.5806929474369378</v>
      </c>
      <c r="F605" s="9">
        <f t="shared" si="366"/>
        <v>0.47306277442840367</v>
      </c>
      <c r="G605" s="9">
        <f t="shared" si="366"/>
        <v>0.60173045322371865</v>
      </c>
      <c r="H605" s="9">
        <f t="shared" si="366"/>
        <v>4.1283132500071726</v>
      </c>
      <c r="I605" s="9">
        <f t="shared" si="366"/>
        <v>7.0438977195298778</v>
      </c>
      <c r="J605" s="9">
        <f t="shared" si="366"/>
        <v>12.914480496084382</v>
      </c>
      <c r="K605" s="9">
        <f t="shared" si="366"/>
        <v>1.5328870002381305</v>
      </c>
      <c r="L605" s="83">
        <f t="shared" si="363"/>
        <v>29.275064640948624</v>
      </c>
      <c r="M605" s="9"/>
      <c r="N605" s="9"/>
      <c r="O605" s="9"/>
      <c r="P605" s="9"/>
      <c r="Q605" s="9"/>
      <c r="R605" s="9"/>
      <c r="S605" s="9"/>
      <c r="T605" s="1"/>
      <c r="U605" s="9"/>
      <c r="V605" s="9"/>
      <c r="W605" s="9"/>
      <c r="X605" s="9"/>
      <c r="Y605" s="9"/>
      <c r="Z605" s="9"/>
      <c r="AA605" s="9"/>
      <c r="AB605" s="6"/>
      <c r="AC605" s="9"/>
      <c r="AD605" s="9"/>
      <c r="AE605" s="9"/>
      <c r="AF605" s="9"/>
      <c r="AG605" s="9"/>
      <c r="AH605" s="9"/>
      <c r="AI605" s="9"/>
    </row>
    <row r="606" spans="2:36" hidden="1" x14ac:dyDescent="0.3">
      <c r="B606" s="85">
        <f t="shared" si="364"/>
        <v>41729</v>
      </c>
      <c r="C606" s="3"/>
      <c r="E606" s="9">
        <f t="shared" ref="E606:K606" si="367">E573+M573+U573+AC573</f>
        <v>3.1655554970897448</v>
      </c>
      <c r="F606" s="9">
        <f t="shared" si="367"/>
        <v>0.55263883620540544</v>
      </c>
      <c r="G606" s="9">
        <f t="shared" si="367"/>
        <v>0.71391313926158739</v>
      </c>
      <c r="H606" s="9">
        <f t="shared" si="367"/>
        <v>4.8489316063901358</v>
      </c>
      <c r="I606" s="9">
        <f t="shared" si="367"/>
        <v>8.4778852618394325</v>
      </c>
      <c r="J606" s="9">
        <f t="shared" si="367"/>
        <v>15.710024258067589</v>
      </c>
      <c r="K606" s="9">
        <f t="shared" si="367"/>
        <v>1.8569826460764565</v>
      </c>
      <c r="L606" s="83">
        <f t="shared" si="363"/>
        <v>35.325931244930345</v>
      </c>
      <c r="M606" s="9"/>
      <c r="N606" s="9"/>
      <c r="O606" s="9"/>
      <c r="P606" s="9"/>
      <c r="Q606" s="9"/>
      <c r="R606" s="9"/>
      <c r="S606" s="9"/>
      <c r="T606" s="1"/>
      <c r="U606" s="9"/>
      <c r="V606" s="9"/>
      <c r="W606" s="9"/>
      <c r="X606" s="9"/>
      <c r="Y606" s="9"/>
      <c r="Z606" s="9"/>
      <c r="AA606" s="9"/>
      <c r="AB606" s="6"/>
      <c r="AC606" s="9"/>
      <c r="AD606" s="9"/>
      <c r="AE606" s="9"/>
      <c r="AF606" s="9"/>
      <c r="AG606" s="9"/>
      <c r="AH606" s="9"/>
      <c r="AI606" s="9"/>
    </row>
    <row r="607" spans="2:36" hidden="1" x14ac:dyDescent="0.3">
      <c r="B607" s="85">
        <f t="shared" si="364"/>
        <v>42094</v>
      </c>
      <c r="C607" s="3"/>
      <c r="E607" s="9">
        <f t="shared" ref="E607:K607" si="368">E574+M574+U574+AC574</f>
        <v>3.5522635489612338</v>
      </c>
      <c r="F607" s="9">
        <f t="shared" si="368"/>
        <v>0.61529290876430953</v>
      </c>
      <c r="G607" s="9">
        <f t="shared" si="368"/>
        <v>0.79453971446048177</v>
      </c>
      <c r="H607" s="9">
        <f t="shared" si="368"/>
        <v>5.260918425826234</v>
      </c>
      <c r="I607" s="9">
        <f t="shared" si="368"/>
        <v>9.4017603808935863</v>
      </c>
      <c r="J607" s="9">
        <f t="shared" si="368"/>
        <v>17.573956230274892</v>
      </c>
      <c r="K607" s="9">
        <f t="shared" si="368"/>
        <v>2.0771509615357786</v>
      </c>
      <c r="L607" s="83">
        <f t="shared" si="363"/>
        <v>39.275882170716514</v>
      </c>
      <c r="M607" s="9"/>
      <c r="N607" s="9"/>
      <c r="O607" s="9"/>
      <c r="P607" s="9"/>
      <c r="Q607" s="9"/>
      <c r="R607" s="9"/>
      <c r="S607" s="9"/>
      <c r="T607" s="1"/>
      <c r="U607" s="9"/>
      <c r="V607" s="9"/>
      <c r="W607" s="9"/>
      <c r="X607" s="9"/>
      <c r="Y607" s="9"/>
      <c r="Z607" s="9"/>
      <c r="AA607" s="9"/>
      <c r="AB607" s="6"/>
      <c r="AC607" s="9"/>
      <c r="AD607" s="9"/>
      <c r="AE607" s="9"/>
      <c r="AF607" s="9"/>
      <c r="AG607" s="9"/>
      <c r="AH607" s="9"/>
      <c r="AI607" s="9"/>
    </row>
    <row r="608" spans="2:36" hidden="1" x14ac:dyDescent="0.3">
      <c r="B608" s="85">
        <f t="shared" si="364"/>
        <v>42460</v>
      </c>
      <c r="C608" s="3"/>
      <c r="E608" s="9">
        <f t="shared" ref="E608:K608" si="369">E575+M575+U575+AC575</f>
        <v>3.9282702044688422</v>
      </c>
      <c r="F608" s="9">
        <f t="shared" si="369"/>
        <v>0.67151139611088972</v>
      </c>
      <c r="G608" s="9">
        <f t="shared" si="369"/>
        <v>0.87004125428505152</v>
      </c>
      <c r="H608" s="9">
        <f t="shared" si="369"/>
        <v>5.7544320423833888</v>
      </c>
      <c r="I608" s="9">
        <f t="shared" si="369"/>
        <v>10.493051930674572</v>
      </c>
      <c r="J608" s="9">
        <f t="shared" si="369"/>
        <v>19.745685129354722</v>
      </c>
      <c r="K608" s="9">
        <f t="shared" si="369"/>
        <v>2.3341420291162325</v>
      </c>
      <c r="L608" s="83">
        <f t="shared" si="363"/>
        <v>43.797133986393696</v>
      </c>
      <c r="M608" s="9"/>
      <c r="N608" s="9"/>
      <c r="O608" s="9"/>
      <c r="P608" s="9"/>
      <c r="Q608" s="9"/>
      <c r="R608" s="9"/>
      <c r="S608" s="9"/>
      <c r="T608" s="1"/>
      <c r="U608" s="9"/>
      <c r="V608" s="9"/>
      <c r="W608" s="9"/>
      <c r="X608" s="9"/>
      <c r="Y608" s="9"/>
      <c r="Z608" s="9"/>
      <c r="AA608" s="9"/>
      <c r="AB608" s="6"/>
      <c r="AC608" s="9"/>
      <c r="AD608" s="9"/>
      <c r="AE608" s="9"/>
      <c r="AF608" s="9"/>
      <c r="AG608" s="9"/>
      <c r="AH608" s="9"/>
      <c r="AI608" s="9"/>
    </row>
    <row r="609" spans="2:35" hidden="1" x14ac:dyDescent="0.3">
      <c r="B609" s="85">
        <f t="shared" si="364"/>
        <v>42825</v>
      </c>
      <c r="C609" s="3"/>
      <c r="E609" s="9">
        <f t="shared" ref="E609:K609" si="370">E576+M576+U576+AC576</f>
        <v>4.4960627069704753</v>
      </c>
      <c r="F609" s="9">
        <f t="shared" si="370"/>
        <v>0.73111736966219032</v>
      </c>
      <c r="G609" s="9">
        <f t="shared" si="370"/>
        <v>0.96416248802482174</v>
      </c>
      <c r="H609" s="9">
        <f t="shared" si="370"/>
        <v>6.3582316441557376</v>
      </c>
      <c r="I609" s="9">
        <f t="shared" si="370"/>
        <v>11.91033054048471</v>
      </c>
      <c r="J609" s="9">
        <f t="shared" si="370"/>
        <v>22.216448545449239</v>
      </c>
      <c r="K609" s="9">
        <f t="shared" si="370"/>
        <v>2.6232136683121947</v>
      </c>
      <c r="L609" s="83">
        <f t="shared" si="363"/>
        <v>49.29956696305937</v>
      </c>
      <c r="M609" s="9"/>
      <c r="N609" s="9"/>
      <c r="O609" s="9"/>
      <c r="P609" s="9"/>
      <c r="Q609" s="9"/>
      <c r="R609" s="9"/>
      <c r="S609" s="9"/>
      <c r="T609" s="1"/>
      <c r="U609" s="9"/>
      <c r="V609" s="9"/>
      <c r="W609" s="9"/>
      <c r="X609" s="9"/>
      <c r="Y609" s="9"/>
      <c r="Z609" s="9"/>
      <c r="AA609" s="9"/>
      <c r="AB609" s="6"/>
      <c r="AC609" s="9"/>
      <c r="AD609" s="9"/>
      <c r="AE609" s="9"/>
      <c r="AF609" s="9"/>
      <c r="AG609" s="9"/>
      <c r="AH609" s="9"/>
      <c r="AI609" s="9"/>
    </row>
    <row r="610" spans="2:35" hidden="1" x14ac:dyDescent="0.3">
      <c r="B610" s="85">
        <f t="shared" si="364"/>
        <v>43190</v>
      </c>
      <c r="C610" s="3"/>
      <c r="E610" s="9">
        <f t="shared" ref="E610:K610" si="371">E577+M577+U577+AC577</f>
        <v>5.0297568221315148</v>
      </c>
      <c r="F610" s="9">
        <f t="shared" si="371"/>
        <v>0.81322503762663556</v>
      </c>
      <c r="G610" s="9">
        <f t="shared" si="371"/>
        <v>1.0805144630019134</v>
      </c>
      <c r="H610" s="9">
        <f t="shared" si="371"/>
        <v>6.9461190701250288</v>
      </c>
      <c r="I610" s="9">
        <f t="shared" si="371"/>
        <v>13.284965557368162</v>
      </c>
      <c r="J610" s="9">
        <f t="shared" si="371"/>
        <v>25.107590289957226</v>
      </c>
      <c r="K610" s="9">
        <f t="shared" si="371"/>
        <v>2.9776715362286499</v>
      </c>
      <c r="L610" s="83">
        <f t="shared" si="363"/>
        <v>55.239842776439126</v>
      </c>
      <c r="M610" s="9"/>
      <c r="N610" s="9"/>
      <c r="O610" s="9"/>
      <c r="P610" s="9"/>
      <c r="Q610" s="9"/>
      <c r="R610" s="9"/>
      <c r="S610" s="9"/>
      <c r="T610" s="1"/>
      <c r="U610" s="9"/>
      <c r="V610" s="9"/>
      <c r="W610" s="9"/>
      <c r="X610" s="9"/>
      <c r="Y610" s="9"/>
      <c r="Z610" s="9"/>
      <c r="AA610" s="9"/>
      <c r="AB610" s="6"/>
      <c r="AC610" s="9"/>
      <c r="AD610" s="9"/>
      <c r="AE610" s="9"/>
      <c r="AF610" s="9"/>
      <c r="AG610" s="9"/>
      <c r="AH610" s="9"/>
      <c r="AI610" s="9"/>
    </row>
    <row r="611" spans="2:35" hidden="1" x14ac:dyDescent="0.3">
      <c r="B611" s="85">
        <f t="shared" si="364"/>
        <v>43555</v>
      </c>
      <c r="C611" s="3"/>
      <c r="E611" s="9">
        <f t="shared" ref="E611:K611" si="372">E578+M578+U578+AC578</f>
        <v>5.7429288513094772</v>
      </c>
      <c r="F611" s="9">
        <f t="shared" si="372"/>
        <v>0.89688275598558365</v>
      </c>
      <c r="G611" s="9">
        <f t="shared" si="372"/>
        <v>1.1999968551412943</v>
      </c>
      <c r="H611" s="9">
        <f t="shared" si="372"/>
        <v>7.6465960885326769</v>
      </c>
      <c r="I611" s="9">
        <f t="shared" si="372"/>
        <v>14.994908746315732</v>
      </c>
      <c r="J611" s="9">
        <f t="shared" si="372"/>
        <v>28.338251856679353</v>
      </c>
      <c r="K611" s="9">
        <f t="shared" si="372"/>
        <v>3.3480020894821787</v>
      </c>
      <c r="L611" s="83">
        <f t="shared" si="363"/>
        <v>62.1675672434463</v>
      </c>
      <c r="M611" s="9"/>
      <c r="N611" s="9"/>
      <c r="O611" s="9"/>
      <c r="P611" s="9"/>
      <c r="Q611" s="9"/>
      <c r="R611" s="9"/>
      <c r="S611" s="9"/>
      <c r="T611" s="1"/>
      <c r="U611" s="9"/>
      <c r="V611" s="9"/>
      <c r="W611" s="9"/>
      <c r="X611" s="9"/>
      <c r="Y611" s="9"/>
      <c r="Z611" s="9"/>
      <c r="AA611" s="9"/>
      <c r="AB611" s="6"/>
      <c r="AC611" s="9"/>
      <c r="AD611" s="9"/>
      <c r="AE611" s="9"/>
      <c r="AF611" s="9"/>
      <c r="AG611" s="9"/>
      <c r="AH611" s="9"/>
      <c r="AI611" s="9"/>
    </row>
    <row r="612" spans="2:35" hidden="1" x14ac:dyDescent="0.3">
      <c r="B612" s="85">
        <f t="shared" si="364"/>
        <v>43921</v>
      </c>
      <c r="C612" s="3"/>
      <c r="E612" s="9">
        <f t="shared" ref="E612:K612" si="373">E579+M579+U579+AC579</f>
        <v>6.304129318681488</v>
      </c>
      <c r="F612" s="9">
        <f t="shared" si="373"/>
        <v>0.9572984628328739</v>
      </c>
      <c r="G612" s="9">
        <f t="shared" si="373"/>
        <v>1.2978161462384332</v>
      </c>
      <c r="H612" s="9">
        <f t="shared" si="373"/>
        <v>8.4517347827171285</v>
      </c>
      <c r="I612" s="9">
        <f t="shared" si="373"/>
        <v>16.987540891910214</v>
      </c>
      <c r="J612" s="9">
        <f t="shared" si="373"/>
        <v>31.906175498665863</v>
      </c>
      <c r="K612" s="9">
        <f t="shared" si="373"/>
        <v>3.7766757465306613</v>
      </c>
      <c r="L612" s="83">
        <f t="shared" si="363"/>
        <v>69.681370847576659</v>
      </c>
      <c r="M612" s="9"/>
      <c r="N612" s="9"/>
      <c r="O612" s="9"/>
      <c r="P612" s="9"/>
      <c r="Q612" s="9"/>
      <c r="R612" s="9"/>
      <c r="S612" s="9"/>
      <c r="T612" s="1"/>
      <c r="U612" s="9"/>
      <c r="V612" s="9"/>
      <c r="W612" s="9"/>
      <c r="X612" s="9"/>
      <c r="Y612" s="9"/>
      <c r="Z612" s="9"/>
      <c r="AA612" s="9"/>
      <c r="AB612" s="6"/>
      <c r="AC612" s="9"/>
      <c r="AD612" s="9"/>
      <c r="AE612" s="9"/>
      <c r="AF612" s="9"/>
      <c r="AG612" s="9"/>
      <c r="AH612" s="9"/>
      <c r="AI612" s="9"/>
    </row>
    <row r="613" spans="2:35" hidden="1" x14ac:dyDescent="0.3">
      <c r="B613" s="85">
        <f t="shared" si="364"/>
        <v>44286</v>
      </c>
      <c r="C613" s="3"/>
      <c r="E613" s="9">
        <f t="shared" ref="E613:K613" si="374">E580+M580+U580+AC580</f>
        <v>5.699098762840924</v>
      </c>
      <c r="F613" s="9">
        <f t="shared" si="374"/>
        <v>1.0327043968565217</v>
      </c>
      <c r="G613" s="9">
        <f t="shared" si="374"/>
        <v>1.4339183751180982</v>
      </c>
      <c r="H613" s="9">
        <f t="shared" si="374"/>
        <v>7.1897823874428015</v>
      </c>
      <c r="I613" s="9">
        <f t="shared" si="374"/>
        <v>14.728680745621725</v>
      </c>
      <c r="J613" s="9">
        <f t="shared" si="374"/>
        <v>29.473739912266055</v>
      </c>
      <c r="K613" s="9">
        <f t="shared" si="374"/>
        <v>3.4947915606805218</v>
      </c>
      <c r="L613" s="83">
        <f t="shared" si="363"/>
        <v>63.052716140826647</v>
      </c>
      <c r="M613" s="9"/>
      <c r="N613" s="9"/>
      <c r="O613" s="9"/>
      <c r="P613" s="9"/>
      <c r="Q613" s="9"/>
      <c r="R613" s="9"/>
      <c r="S613" s="9"/>
      <c r="T613" s="1"/>
      <c r="U613" s="9"/>
      <c r="V613" s="9"/>
      <c r="W613" s="9"/>
      <c r="X613" s="9"/>
      <c r="Y613" s="9"/>
      <c r="Z613" s="9"/>
      <c r="AA613" s="9"/>
      <c r="AB613" s="6"/>
      <c r="AC613" s="9"/>
      <c r="AD613" s="9"/>
      <c r="AE613" s="9"/>
      <c r="AF613" s="9"/>
      <c r="AG613" s="9"/>
      <c r="AH613" s="9"/>
      <c r="AI613" s="9"/>
    </row>
    <row r="614" spans="2:35" x14ac:dyDescent="0.3">
      <c r="B614" s="85">
        <f t="shared" si="364"/>
        <v>44651</v>
      </c>
      <c r="C614" s="3"/>
      <c r="E614" s="9">
        <f t="shared" ref="E614:K614" si="375">E581+M581+U581+AC581</f>
        <v>1.5350757145089526</v>
      </c>
      <c r="F614" s="9">
        <f t="shared" si="375"/>
        <v>0.98073490332015589</v>
      </c>
      <c r="G614" s="9">
        <f t="shared" si="375"/>
        <v>1.4626169469975365</v>
      </c>
      <c r="H614" s="9">
        <f t="shared" si="375"/>
        <v>1.3851531628188818</v>
      </c>
      <c r="I614" s="9">
        <f t="shared" si="375"/>
        <v>2.8523250165793472</v>
      </c>
      <c r="J614" s="9">
        <f t="shared" si="375"/>
        <v>11.380376516166923</v>
      </c>
      <c r="K614" s="9">
        <f t="shared" si="375"/>
        <v>1.343581912425452</v>
      </c>
      <c r="L614" s="83">
        <f t="shared" si="363"/>
        <v>20.939864172817249</v>
      </c>
      <c r="M614" s="9"/>
      <c r="N614" s="9"/>
      <c r="O614" s="9"/>
      <c r="P614" s="9"/>
      <c r="Q614" s="9"/>
      <c r="R614" s="9"/>
      <c r="S614" s="9"/>
      <c r="T614" s="1"/>
      <c r="U614" s="9"/>
      <c r="V614" s="9"/>
      <c r="W614" s="9"/>
      <c r="X614" s="9"/>
      <c r="Y614" s="9"/>
      <c r="Z614" s="9"/>
      <c r="AA614" s="9"/>
      <c r="AB614" s="6"/>
      <c r="AC614" s="9"/>
      <c r="AD614" s="9"/>
      <c r="AE614" s="9"/>
      <c r="AF614" s="9"/>
      <c r="AG614" s="9"/>
      <c r="AH614" s="9"/>
      <c r="AI614" s="9"/>
    </row>
    <row r="615" spans="2:35" x14ac:dyDescent="0.3">
      <c r="B615" s="85">
        <f t="shared" si="364"/>
        <v>45016</v>
      </c>
      <c r="C615" s="3"/>
      <c r="E615" s="9">
        <f t="shared" ref="E615:K615" si="376">E582+M582+U582+AC582</f>
        <v>1.5544714569568931</v>
      </c>
      <c r="F615" s="9">
        <f t="shared" si="376"/>
        <v>0.97939885456625531</v>
      </c>
      <c r="G615" s="9">
        <f t="shared" si="376"/>
        <v>1.4314230876016036</v>
      </c>
      <c r="H615" s="9">
        <f t="shared" si="376"/>
        <v>1.411897320398622</v>
      </c>
      <c r="I615" s="9">
        <f t="shared" si="376"/>
        <v>2.8755035049154336</v>
      </c>
      <c r="J615" s="9">
        <f t="shared" si="376"/>
        <v>11.523130409163489</v>
      </c>
      <c r="K615" s="9">
        <f t="shared" si="376"/>
        <v>1.4015961883922365</v>
      </c>
      <c r="L615" s="83">
        <f t="shared" si="363"/>
        <v>21.177420821994534</v>
      </c>
      <c r="M615" s="9"/>
      <c r="N615" s="9"/>
      <c r="O615" s="9"/>
      <c r="P615" s="9"/>
      <c r="Q615" s="9"/>
      <c r="R615" s="9"/>
      <c r="S615" s="9"/>
      <c r="T615" s="1"/>
      <c r="U615" s="9"/>
      <c r="V615" s="9"/>
      <c r="W615" s="9"/>
      <c r="X615" s="9"/>
      <c r="Y615" s="9"/>
      <c r="Z615" s="9"/>
      <c r="AA615" s="9"/>
      <c r="AB615" s="6"/>
      <c r="AC615" s="9"/>
      <c r="AD615" s="9"/>
      <c r="AE615" s="9"/>
      <c r="AF615" s="9"/>
      <c r="AG615" s="9"/>
      <c r="AH615" s="9"/>
      <c r="AI615" s="9"/>
    </row>
    <row r="616" spans="2:35" x14ac:dyDescent="0.3">
      <c r="B616" s="85">
        <f t="shared" si="364"/>
        <v>45382</v>
      </c>
      <c r="C616" s="3"/>
      <c r="E616" s="9">
        <f t="shared" ref="E616:K616" si="377">E583+M583+U583+AC583</f>
        <v>1.6648451593482725</v>
      </c>
      <c r="F616" s="9">
        <f t="shared" si="377"/>
        <v>1.0332291671971399</v>
      </c>
      <c r="G616" s="9">
        <f t="shared" si="377"/>
        <v>1.5199505576130634</v>
      </c>
      <c r="H616" s="9">
        <f t="shared" si="377"/>
        <v>1.5051396804807549</v>
      </c>
      <c r="I616" s="9">
        <f t="shared" si="377"/>
        <v>3.0751010216494787</v>
      </c>
      <c r="J616" s="9">
        <f t="shared" si="377"/>
        <v>12.251682009140222</v>
      </c>
      <c r="K616" s="9">
        <f t="shared" si="377"/>
        <v>1.477808908593812</v>
      </c>
      <c r="L616" s="83">
        <f t="shared" si="363"/>
        <v>22.527756504022744</v>
      </c>
      <c r="M616" s="9"/>
      <c r="N616" s="9"/>
      <c r="O616" s="9"/>
      <c r="P616" s="9"/>
      <c r="Q616" s="9"/>
      <c r="R616" s="9"/>
      <c r="S616" s="9"/>
      <c r="T616" s="1"/>
      <c r="U616" s="9"/>
      <c r="V616" s="9"/>
      <c r="W616" s="9"/>
      <c r="X616" s="9"/>
      <c r="Y616" s="9"/>
      <c r="Z616" s="9"/>
      <c r="AA616" s="9"/>
      <c r="AB616" s="6"/>
      <c r="AC616" s="9"/>
      <c r="AD616" s="9"/>
      <c r="AE616" s="9"/>
      <c r="AF616" s="9"/>
      <c r="AG616" s="9"/>
      <c r="AH616" s="9"/>
      <c r="AI616" s="9"/>
    </row>
    <row r="617" spans="2:35" x14ac:dyDescent="0.3">
      <c r="B617" s="85">
        <f t="shared" si="364"/>
        <v>45747</v>
      </c>
      <c r="C617" s="3"/>
      <c r="E617" s="9">
        <f t="shared" ref="E617:K617" si="378">E584+M584+U584+AC584</f>
        <v>1.7266720303900924</v>
      </c>
      <c r="F617" s="9">
        <f t="shared" si="378"/>
        <v>1.0791154993718015</v>
      </c>
      <c r="G617" s="9">
        <f t="shared" si="378"/>
        <v>1.5878911343199262</v>
      </c>
      <c r="H617" s="9">
        <f t="shared" si="378"/>
        <v>1.5808003873837215</v>
      </c>
      <c r="I617" s="9">
        <f t="shared" si="378"/>
        <v>3.2338731156560838</v>
      </c>
      <c r="J617" s="9">
        <f t="shared" si="378"/>
        <v>12.844991870222792</v>
      </c>
      <c r="K617" s="9">
        <f t="shared" si="378"/>
        <v>1.5493074758844116</v>
      </c>
      <c r="L617" s="83">
        <f t="shared" si="363"/>
        <v>23.602651513228828</v>
      </c>
      <c r="M617" s="9"/>
      <c r="N617" s="9"/>
      <c r="O617" s="9"/>
      <c r="P617" s="9"/>
      <c r="Q617" s="9"/>
      <c r="R617" s="9"/>
      <c r="S617" s="9"/>
      <c r="T617" s="1"/>
      <c r="U617" s="9"/>
      <c r="V617" s="9"/>
      <c r="W617" s="9"/>
      <c r="X617" s="9"/>
      <c r="Y617" s="9"/>
      <c r="Z617" s="9"/>
      <c r="AA617" s="9"/>
      <c r="AB617" s="6"/>
      <c r="AC617" s="9"/>
      <c r="AD617" s="9"/>
      <c r="AE617" s="9"/>
      <c r="AF617" s="9"/>
      <c r="AG617" s="9"/>
      <c r="AH617" s="9"/>
      <c r="AI617" s="9"/>
    </row>
    <row r="618" spans="2:35" x14ac:dyDescent="0.3">
      <c r="B618" s="85">
        <f t="shared" si="364"/>
        <v>46112</v>
      </c>
      <c r="C618" s="3"/>
      <c r="E618" s="9">
        <f t="shared" ref="E618:K618" si="379">E585+M585+U585+AC585</f>
        <v>1.8177205924096096</v>
      </c>
      <c r="F618" s="9">
        <f t="shared" si="379"/>
        <v>1.1534887700439223</v>
      </c>
      <c r="G618" s="9">
        <f t="shared" si="379"/>
        <v>1.6935315083860549</v>
      </c>
      <c r="H618" s="9">
        <f t="shared" si="379"/>
        <v>1.645636331759103</v>
      </c>
      <c r="I618" s="9">
        <f t="shared" si="379"/>
        <v>3.3578807445274395</v>
      </c>
      <c r="J618" s="9">
        <f t="shared" si="379"/>
        <v>13.460283448729532</v>
      </c>
      <c r="K618" s="9">
        <f t="shared" si="379"/>
        <v>1.6229617054358383</v>
      </c>
      <c r="L618" s="83">
        <f t="shared" si="363"/>
        <v>24.751503101291501</v>
      </c>
      <c r="M618" s="9"/>
      <c r="N618" s="9"/>
      <c r="O618" s="9"/>
      <c r="P618" s="9"/>
      <c r="Q618" s="9"/>
      <c r="R618" s="9"/>
      <c r="S618" s="9"/>
      <c r="T618" s="1"/>
      <c r="U618" s="9"/>
      <c r="V618" s="9"/>
      <c r="W618" s="9"/>
      <c r="X618" s="9"/>
      <c r="Y618" s="9"/>
      <c r="Z618" s="9"/>
      <c r="AA618" s="9"/>
      <c r="AB618" s="6"/>
      <c r="AC618" s="9"/>
      <c r="AD618" s="9"/>
      <c r="AE618" s="9"/>
      <c r="AF618" s="9"/>
      <c r="AG618" s="9"/>
      <c r="AH618" s="9"/>
      <c r="AI618" s="9"/>
    </row>
    <row r="619" spans="2:35" x14ac:dyDescent="0.3">
      <c r="B619" s="85">
        <f t="shared" si="364"/>
        <v>46477</v>
      </c>
      <c r="C619" s="3"/>
      <c r="E619" s="9">
        <f t="shared" ref="E619:K619" si="380">E586+M586+U586+AC586</f>
        <v>1.8913780018065558</v>
      </c>
      <c r="F619" s="9">
        <f t="shared" si="380"/>
        <v>1.1982419139700977</v>
      </c>
      <c r="G619" s="9">
        <f t="shared" si="380"/>
        <v>1.758182911767354</v>
      </c>
      <c r="H619" s="9">
        <f t="shared" si="380"/>
        <v>1.7385321094808841</v>
      </c>
      <c r="I619" s="9">
        <f t="shared" si="380"/>
        <v>3.548324259191145</v>
      </c>
      <c r="J619" s="9">
        <f t="shared" si="380"/>
        <v>14.103928469718532</v>
      </c>
      <c r="K619" s="9">
        <f t="shared" si="380"/>
        <v>1.7005443198203944</v>
      </c>
      <c r="L619" s="83">
        <f t="shared" si="363"/>
        <v>25.939131985754962</v>
      </c>
      <c r="M619" s="9"/>
      <c r="N619" s="9"/>
      <c r="O619" s="9"/>
      <c r="P619" s="9"/>
      <c r="Q619" s="9"/>
      <c r="R619" s="9"/>
      <c r="S619" s="9"/>
      <c r="T619" s="1"/>
      <c r="U619" s="9"/>
      <c r="V619" s="9"/>
      <c r="W619" s="9"/>
      <c r="X619" s="9"/>
      <c r="Y619" s="9"/>
      <c r="Z619" s="9"/>
      <c r="AA619" s="9"/>
      <c r="AB619" s="6"/>
      <c r="AC619" s="9"/>
      <c r="AD619" s="9"/>
      <c r="AE619" s="9"/>
      <c r="AF619" s="9"/>
      <c r="AG619" s="9"/>
      <c r="AH619" s="9"/>
      <c r="AI619" s="9"/>
    </row>
    <row r="620" spans="2:35" x14ac:dyDescent="0.3">
      <c r="B620" s="85">
        <f t="shared" si="364"/>
        <v>46843</v>
      </c>
      <c r="C620" s="3"/>
      <c r="E620" s="9">
        <f t="shared" ref="E620:K620" si="381">E587+M587+U587+AC587</f>
        <v>2.018926505586323</v>
      </c>
      <c r="F620" s="9">
        <f t="shared" si="381"/>
        <v>1.2425101266339189</v>
      </c>
      <c r="G620" s="9">
        <f t="shared" si="381"/>
        <v>1.8251017646881438</v>
      </c>
      <c r="H620" s="9">
        <f t="shared" si="381"/>
        <v>1.8216277022866154</v>
      </c>
      <c r="I620" s="9">
        <f t="shared" si="381"/>
        <v>3.7196717194393756</v>
      </c>
      <c r="J620" s="9">
        <f t="shared" si="381"/>
        <v>14.778165423051544</v>
      </c>
      <c r="K620" s="9">
        <f t="shared" si="381"/>
        <v>1.7816047889166871</v>
      </c>
      <c r="L620" s="83">
        <f t="shared" si="363"/>
        <v>27.187608030602611</v>
      </c>
      <c r="M620" s="9"/>
      <c r="N620" s="9"/>
      <c r="O620" s="9"/>
      <c r="P620" s="9"/>
      <c r="Q620" s="9"/>
      <c r="R620" s="9"/>
      <c r="S620" s="9"/>
      <c r="T620" s="1"/>
      <c r="U620" s="9"/>
      <c r="V620" s="9"/>
      <c r="W620" s="9"/>
      <c r="X620" s="9"/>
      <c r="Y620" s="9"/>
      <c r="Z620" s="9"/>
      <c r="AA620" s="9"/>
      <c r="AB620" s="6"/>
      <c r="AC620" s="9"/>
      <c r="AD620" s="9"/>
      <c r="AE620" s="9"/>
      <c r="AF620" s="9"/>
      <c r="AG620" s="9"/>
      <c r="AH620" s="9"/>
      <c r="AI620" s="9"/>
    </row>
    <row r="621" spans="2:35" x14ac:dyDescent="0.3">
      <c r="B621" s="85">
        <f t="shared" si="364"/>
        <v>47208</v>
      </c>
      <c r="C621" s="3"/>
      <c r="E621" s="9">
        <f t="shared" ref="E621:K621" si="382">E588+M588+U588+AC588</f>
        <v>2.1226020498387288</v>
      </c>
      <c r="F621" s="9">
        <f t="shared" si="382"/>
        <v>1.3151854364058808</v>
      </c>
      <c r="G621" s="9">
        <f t="shared" si="382"/>
        <v>1.9405365710099647</v>
      </c>
      <c r="H621" s="9">
        <f t="shared" si="382"/>
        <v>1.9107074127185508</v>
      </c>
      <c r="I621" s="9">
        <f t="shared" si="382"/>
        <v>3.9063573908241338</v>
      </c>
      <c r="J621" s="9">
        <f t="shared" si="382"/>
        <v>15.480252705555452</v>
      </c>
      <c r="K621" s="9">
        <f t="shared" si="382"/>
        <v>1.8660199948112466</v>
      </c>
      <c r="L621" s="83">
        <f t="shared" si="363"/>
        <v>28.541661561163956</v>
      </c>
      <c r="M621" s="9"/>
      <c r="N621" s="9"/>
      <c r="O621" s="9"/>
      <c r="P621" s="9"/>
      <c r="Q621" s="9"/>
      <c r="R621" s="9"/>
      <c r="S621" s="9"/>
      <c r="T621" s="1"/>
      <c r="U621" s="9"/>
      <c r="V621" s="9"/>
      <c r="W621" s="9"/>
      <c r="X621" s="9"/>
      <c r="Y621" s="9"/>
      <c r="Z621" s="9"/>
      <c r="AA621" s="9"/>
      <c r="AB621" s="6"/>
      <c r="AC621" s="9"/>
      <c r="AD621" s="9"/>
      <c r="AE621" s="9"/>
      <c r="AF621" s="9"/>
      <c r="AG621" s="9"/>
      <c r="AH621" s="9"/>
      <c r="AI621" s="9"/>
    </row>
    <row r="622" spans="2:35" x14ac:dyDescent="0.3">
      <c r="B622" s="85">
        <f t="shared" si="364"/>
        <v>47573</v>
      </c>
      <c r="C622" s="3"/>
      <c r="E622" s="9">
        <f t="shared" ref="E622:K622" si="383">E589+M589+U589+AC589</f>
        <v>2.1930172821503291</v>
      </c>
      <c r="F622" s="9">
        <f t="shared" si="383"/>
        <v>1.3815524634638805</v>
      </c>
      <c r="G622" s="9">
        <f t="shared" si="383"/>
        <v>2.0264980318398664</v>
      </c>
      <c r="H622" s="9">
        <f t="shared" si="383"/>
        <v>1.999108003858548</v>
      </c>
      <c r="I622" s="9">
        <f t="shared" si="383"/>
        <v>4.0790809596829698</v>
      </c>
      <c r="J622" s="9">
        <f t="shared" si="383"/>
        <v>16.296200050257269</v>
      </c>
      <c r="K622" s="9">
        <f t="shared" si="383"/>
        <v>1.9696549458678878</v>
      </c>
      <c r="L622" s="83">
        <f t="shared" si="363"/>
        <v>29.945111737120751</v>
      </c>
      <c r="M622" s="9"/>
      <c r="N622" s="9"/>
      <c r="O622" s="9"/>
      <c r="P622" s="9"/>
      <c r="Q622" s="9"/>
      <c r="R622" s="9"/>
      <c r="S622" s="9"/>
      <c r="T622" s="1"/>
      <c r="U622" s="9"/>
      <c r="V622" s="9"/>
      <c r="W622" s="9"/>
      <c r="X622" s="9"/>
      <c r="Y622" s="9"/>
      <c r="Z622" s="9"/>
      <c r="AA622" s="9"/>
      <c r="AB622" s="6"/>
      <c r="AC622" s="9"/>
      <c r="AD622" s="9"/>
      <c r="AE622" s="9"/>
      <c r="AF622" s="9"/>
      <c r="AG622" s="9"/>
      <c r="AH622" s="9"/>
      <c r="AI622" s="9"/>
    </row>
    <row r="623" spans="2:35" x14ac:dyDescent="0.3">
      <c r="B623" s="85">
        <f t="shared" si="364"/>
        <v>47938</v>
      </c>
      <c r="C623" s="3"/>
      <c r="E623" s="9">
        <f t="shared" ref="E623:K623" si="384">E590+M590+U590+AC590</f>
        <v>2.2874754032922482</v>
      </c>
      <c r="F623" s="9">
        <f t="shared" si="384"/>
        <v>1.4373233231674178</v>
      </c>
      <c r="G623" s="9">
        <f t="shared" si="384"/>
        <v>2.1067881537919644</v>
      </c>
      <c r="H623" s="9">
        <f t="shared" si="384"/>
        <v>2.0930057721798505</v>
      </c>
      <c r="I623" s="9">
        <f t="shared" si="384"/>
        <v>4.2726434858437896</v>
      </c>
      <c r="J623" s="9">
        <f t="shared" si="384"/>
        <v>17.105416749199772</v>
      </c>
      <c r="K623" s="9">
        <f t="shared" si="384"/>
        <v>2.0634862570651</v>
      </c>
      <c r="L623" s="83">
        <f t="shared" si="363"/>
        <v>31.366139144540142</v>
      </c>
      <c r="M623" s="9"/>
      <c r="N623" s="9"/>
      <c r="O623" s="9"/>
      <c r="P623" s="9"/>
      <c r="Q623" s="9"/>
      <c r="R623" s="9"/>
      <c r="S623" s="9"/>
      <c r="T623" s="1"/>
      <c r="U623" s="9"/>
      <c r="V623" s="9"/>
      <c r="W623" s="9"/>
      <c r="X623" s="9"/>
      <c r="Y623" s="9"/>
      <c r="Z623" s="9"/>
      <c r="AA623" s="9"/>
      <c r="AB623" s="6"/>
      <c r="AC623" s="9"/>
      <c r="AD623" s="9"/>
      <c r="AE623" s="9"/>
      <c r="AF623" s="9"/>
      <c r="AG623" s="9"/>
      <c r="AH623" s="9"/>
      <c r="AI623" s="9"/>
    </row>
    <row r="624" spans="2:35" x14ac:dyDescent="0.3">
      <c r="B624" s="85">
        <f t="shared" si="364"/>
        <v>48304</v>
      </c>
      <c r="C624" s="3"/>
      <c r="E624" s="9">
        <f t="shared" ref="E624:K624" si="385">E591+M591+U591+AC591</f>
        <v>2.4379146056437264</v>
      </c>
      <c r="F624" s="9">
        <f t="shared" si="385"/>
        <v>1.5124309104771594</v>
      </c>
      <c r="G624" s="9">
        <f t="shared" si="385"/>
        <v>2.2296579827768732</v>
      </c>
      <c r="H624" s="9">
        <f t="shared" si="385"/>
        <v>2.205913149091177</v>
      </c>
      <c r="I624" s="9">
        <f t="shared" si="385"/>
        <v>4.5033297041702713</v>
      </c>
      <c r="J624" s="9">
        <f t="shared" si="385"/>
        <v>17.905521920395646</v>
      </c>
      <c r="K624" s="9">
        <f t="shared" si="385"/>
        <v>2.1595731231861337</v>
      </c>
      <c r="L624" s="83">
        <f t="shared" si="363"/>
        <v>32.95434139574099</v>
      </c>
      <c r="M624" s="9"/>
      <c r="N624" s="9"/>
      <c r="O624" s="9"/>
      <c r="P624" s="9"/>
      <c r="Q624" s="9"/>
      <c r="R624" s="9"/>
      <c r="S624" s="9"/>
      <c r="T624" s="1"/>
      <c r="U624" s="9"/>
      <c r="V624" s="9"/>
      <c r="W624" s="9"/>
      <c r="X624" s="9"/>
      <c r="Y624" s="9"/>
      <c r="Z624" s="9"/>
      <c r="AA624" s="9"/>
      <c r="AB624" s="6"/>
      <c r="AC624" s="9"/>
      <c r="AD624" s="9"/>
      <c r="AE624" s="9"/>
      <c r="AF624" s="9"/>
      <c r="AG624" s="9"/>
      <c r="AH624" s="9"/>
      <c r="AI624" s="9"/>
    </row>
    <row r="625" spans="2:35" x14ac:dyDescent="0.3">
      <c r="B625" s="85">
        <f t="shared" si="364"/>
        <v>48669</v>
      </c>
      <c r="C625" s="3"/>
      <c r="E625" s="9">
        <f t="shared" ref="E625:K625" si="386">E592+M592+U592+AC592</f>
        <v>2.5618352623089482</v>
      </c>
      <c r="F625" s="9">
        <f t="shared" si="386"/>
        <v>1.590260921533452</v>
      </c>
      <c r="G625" s="9">
        <f t="shared" si="386"/>
        <v>2.3310476966252529</v>
      </c>
      <c r="H625" s="9">
        <f t="shared" si="386"/>
        <v>2.3243730474895692</v>
      </c>
      <c r="I625" s="9">
        <f t="shared" si="386"/>
        <v>4.746190598431558</v>
      </c>
      <c r="J625" s="9">
        <f t="shared" si="386"/>
        <v>18.734677011876503</v>
      </c>
      <c r="K625" s="9">
        <f t="shared" si="386"/>
        <v>2.2593860061482185</v>
      </c>
      <c r="L625" s="83">
        <f t="shared" si="363"/>
        <v>34.547770544413503</v>
      </c>
      <c r="M625" s="9"/>
      <c r="N625" s="9"/>
      <c r="O625" s="9"/>
      <c r="P625" s="9"/>
      <c r="Q625" s="9"/>
      <c r="R625" s="9"/>
      <c r="S625" s="9"/>
      <c r="T625" s="1"/>
      <c r="U625" s="9"/>
      <c r="V625" s="9"/>
      <c r="W625" s="9"/>
      <c r="X625" s="9"/>
      <c r="Y625" s="9"/>
      <c r="Z625" s="9"/>
      <c r="AA625" s="9"/>
      <c r="AB625" s="6"/>
      <c r="AC625" s="9"/>
      <c r="AD625" s="9"/>
      <c r="AE625" s="9"/>
      <c r="AF625" s="9"/>
      <c r="AG625" s="9"/>
      <c r="AH625" s="9"/>
      <c r="AI625" s="9"/>
    </row>
    <row r="626" spans="2:35" x14ac:dyDescent="0.3">
      <c r="B626" s="85">
        <f t="shared" si="364"/>
        <v>49034</v>
      </c>
      <c r="C626" s="3"/>
      <c r="E626" s="9">
        <f t="shared" ref="E626:K626" si="387">E593+M593+U593+AC593</f>
        <v>2.6679588686884723</v>
      </c>
      <c r="F626" s="9">
        <f t="shared" si="387"/>
        <v>1.6791529207947018</v>
      </c>
      <c r="G626" s="9">
        <f t="shared" si="387"/>
        <v>2.4715117997574474</v>
      </c>
      <c r="H626" s="9">
        <f t="shared" si="387"/>
        <v>2.4313319637949653</v>
      </c>
      <c r="I626" s="9">
        <f t="shared" si="387"/>
        <v>4.966676652192529</v>
      </c>
      <c r="J626" s="9">
        <f t="shared" si="387"/>
        <v>19.74859155982011</v>
      </c>
      <c r="K626" s="9">
        <f t="shared" si="387"/>
        <v>2.3864735258470318</v>
      </c>
      <c r="L626" s="83">
        <f t="shared" si="363"/>
        <v>36.351697290895252</v>
      </c>
      <c r="M626" s="9"/>
      <c r="N626" s="9"/>
      <c r="O626" s="9"/>
      <c r="P626" s="9"/>
      <c r="Q626" s="9"/>
      <c r="R626" s="9"/>
      <c r="S626" s="9"/>
      <c r="T626" s="1"/>
      <c r="U626" s="9"/>
      <c r="V626" s="9"/>
      <c r="W626" s="9"/>
      <c r="X626" s="9"/>
      <c r="Y626" s="9"/>
      <c r="Z626" s="9"/>
      <c r="AA626" s="9"/>
      <c r="AB626" s="6"/>
      <c r="AC626" s="9"/>
      <c r="AD626" s="9"/>
      <c r="AE626" s="9"/>
      <c r="AF626" s="9"/>
      <c r="AG626" s="9"/>
      <c r="AH626" s="9"/>
      <c r="AI626" s="9"/>
    </row>
    <row r="627" spans="2:35" x14ac:dyDescent="0.3">
      <c r="B627" s="85">
        <f t="shared" si="364"/>
        <v>49399</v>
      </c>
      <c r="C627" s="3"/>
      <c r="E627" s="9">
        <f t="shared" ref="E627:K627" si="388">E594+M594+U594+AC594</f>
        <v>2.8019935106364287</v>
      </c>
      <c r="F627" s="9">
        <f t="shared" si="388"/>
        <v>1.7440475915633924</v>
      </c>
      <c r="G627" s="9">
        <f t="shared" si="388"/>
        <v>2.5716486379247083</v>
      </c>
      <c r="H627" s="9">
        <f t="shared" si="388"/>
        <v>2.547548807669139</v>
      </c>
      <c r="I627" s="9">
        <f t="shared" si="388"/>
        <v>5.2077479125934332</v>
      </c>
      <c r="J627" s="9">
        <f t="shared" si="388"/>
        <v>20.759759549026199</v>
      </c>
      <c r="K627" s="9">
        <f t="shared" si="388"/>
        <v>2.50208976545894</v>
      </c>
      <c r="L627" s="83">
        <f t="shared" si="363"/>
        <v>38.134835774872244</v>
      </c>
      <c r="M627" s="9"/>
      <c r="N627" s="9"/>
      <c r="O627" s="9"/>
      <c r="P627" s="9"/>
      <c r="Q627" s="9"/>
      <c r="R627" s="9"/>
      <c r="S627" s="9"/>
      <c r="T627" s="1"/>
      <c r="U627" s="9"/>
      <c r="V627" s="9"/>
      <c r="W627" s="9"/>
      <c r="X627" s="9"/>
      <c r="Y627" s="9"/>
      <c r="Z627" s="9"/>
      <c r="AA627" s="9"/>
      <c r="AB627" s="6"/>
      <c r="AC627" s="9"/>
      <c r="AD627" s="9"/>
      <c r="AE627" s="9"/>
      <c r="AF627" s="9"/>
      <c r="AG627" s="9"/>
      <c r="AH627" s="9"/>
      <c r="AI627" s="9"/>
    </row>
    <row r="628" spans="2:35" x14ac:dyDescent="0.3">
      <c r="B628" s="85">
        <f t="shared" si="364"/>
        <v>49765</v>
      </c>
      <c r="C628" s="3"/>
      <c r="E628" s="9">
        <f t="shared" ref="E628:K628" si="389">E595+M595+U595+AC595</f>
        <v>2.9568486823824585</v>
      </c>
      <c r="F628" s="9">
        <f t="shared" si="389"/>
        <v>1.859001756471339</v>
      </c>
      <c r="G628" s="9">
        <f t="shared" si="389"/>
        <v>2.7316277736260579</v>
      </c>
      <c r="H628" s="9">
        <f t="shared" si="389"/>
        <v>2.6638621828401416</v>
      </c>
      <c r="I628" s="9">
        <f t="shared" si="389"/>
        <v>5.434880055774248</v>
      </c>
      <c r="J628" s="9">
        <f t="shared" si="389"/>
        <v>21.706465286729905</v>
      </c>
      <c r="K628" s="9">
        <f t="shared" si="389"/>
        <v>2.6158552499259384</v>
      </c>
      <c r="L628" s="83">
        <f t="shared" si="363"/>
        <v>39.968540987750082</v>
      </c>
      <c r="M628" s="9"/>
      <c r="N628" s="9"/>
      <c r="O628" s="9"/>
      <c r="P628" s="9"/>
      <c r="Q628" s="9"/>
      <c r="R628" s="9"/>
      <c r="S628" s="9"/>
      <c r="T628" s="1"/>
      <c r="U628" s="9"/>
      <c r="V628" s="9"/>
      <c r="W628" s="9"/>
      <c r="X628" s="9"/>
      <c r="Y628" s="9"/>
      <c r="Z628" s="9"/>
      <c r="AA628" s="9"/>
      <c r="AB628" s="6"/>
      <c r="AC628" s="9"/>
      <c r="AD628" s="9"/>
      <c r="AE628" s="9"/>
      <c r="AF628" s="9"/>
      <c r="AG628" s="9"/>
      <c r="AH628" s="9"/>
      <c r="AI628" s="9"/>
    </row>
    <row r="629" spans="2:35" x14ac:dyDescent="0.3">
      <c r="B629" s="85">
        <f t="shared" si="364"/>
        <v>50130</v>
      </c>
      <c r="C629" s="3"/>
      <c r="E629" s="9">
        <f t="shared" ref="E629:K629" si="390">E596+M596+U596+AC596</f>
        <v>3.0937740199637584</v>
      </c>
      <c r="F629" s="9">
        <f t="shared" si="390"/>
        <v>1.9304185616728422</v>
      </c>
      <c r="G629" s="9">
        <f t="shared" si="390"/>
        <v>2.8357385611442205</v>
      </c>
      <c r="H629" s="9">
        <f t="shared" si="390"/>
        <v>2.7845371178446459</v>
      </c>
      <c r="I629" s="9">
        <f t="shared" si="390"/>
        <v>5.6834438441054882</v>
      </c>
      <c r="J629" s="9">
        <f t="shared" si="390"/>
        <v>22.800694852717733</v>
      </c>
      <c r="K629" s="9">
        <f t="shared" si="390"/>
        <v>2.7548433006101427</v>
      </c>
      <c r="L629" s="83">
        <f t="shared" si="363"/>
        <v>41.883450258058829</v>
      </c>
      <c r="M629" s="9"/>
      <c r="N629" s="9"/>
      <c r="O629" s="9"/>
      <c r="P629" s="9"/>
      <c r="Q629" s="9"/>
      <c r="R629" s="9"/>
      <c r="S629" s="9"/>
      <c r="T629" s="1"/>
      <c r="U629" s="9"/>
      <c r="V629" s="9"/>
      <c r="W629" s="9"/>
      <c r="X629" s="9"/>
      <c r="Y629" s="9"/>
      <c r="Z629" s="9"/>
      <c r="AA629" s="9"/>
      <c r="AB629" s="6"/>
      <c r="AC629" s="9"/>
      <c r="AD629" s="9"/>
      <c r="AE629" s="9"/>
      <c r="AF629" s="9"/>
      <c r="AG629" s="9"/>
      <c r="AH629" s="9"/>
      <c r="AI629" s="9"/>
    </row>
    <row r="630" spans="2:35" x14ac:dyDescent="0.3">
      <c r="B630" s="85">
        <f t="shared" si="364"/>
        <v>50495</v>
      </c>
      <c r="C630" s="3"/>
      <c r="E630" s="9">
        <f t="shared" ref="E630:K630" si="391">E597+M597+U597+AC597</f>
        <v>3.2476303238591648</v>
      </c>
      <c r="F630" s="9">
        <f t="shared" si="391"/>
        <v>2.004304480231085</v>
      </c>
      <c r="G630" s="9">
        <f t="shared" si="391"/>
        <v>2.9493141993360905</v>
      </c>
      <c r="H630" s="9">
        <f t="shared" si="391"/>
        <v>2.92833118347064</v>
      </c>
      <c r="I630" s="9">
        <f t="shared" si="391"/>
        <v>5.9771987491083491</v>
      </c>
      <c r="J630" s="9">
        <f t="shared" si="391"/>
        <v>23.942825182305718</v>
      </c>
      <c r="K630" s="9">
        <f t="shared" si="391"/>
        <v>2.8857416822454245</v>
      </c>
      <c r="L630" s="83">
        <f t="shared" si="363"/>
        <v>43.935345800556476</v>
      </c>
      <c r="M630" s="9"/>
      <c r="N630" s="9"/>
      <c r="O630" s="9"/>
      <c r="P630" s="9"/>
      <c r="Q630" s="9"/>
      <c r="R630" s="9"/>
      <c r="S630" s="9"/>
      <c r="T630" s="1"/>
      <c r="U630" s="9"/>
      <c r="V630" s="9"/>
      <c r="W630" s="9"/>
      <c r="X630" s="9"/>
      <c r="Y630" s="9"/>
      <c r="Z630" s="9"/>
      <c r="AA630" s="9"/>
      <c r="AB630" s="6"/>
      <c r="AC630" s="9"/>
      <c r="AD630" s="9"/>
      <c r="AE630" s="9"/>
      <c r="AF630" s="9"/>
      <c r="AG630" s="9"/>
      <c r="AH630" s="9"/>
      <c r="AI630" s="9"/>
    </row>
    <row r="631" spans="2:35" x14ac:dyDescent="0.3">
      <c r="B631" s="85">
        <f t="shared" si="364"/>
        <v>50860</v>
      </c>
      <c r="C631" s="3"/>
      <c r="E631" s="9">
        <f t="shared" ref="E631:K631" si="392">E598+M598+U598+AC598</f>
        <v>3.4231392822368263</v>
      </c>
      <c r="F631" s="9">
        <f t="shared" si="392"/>
        <v>2.1330431921869515</v>
      </c>
      <c r="G631" s="9">
        <f t="shared" si="392"/>
        <v>3.1285193453135354</v>
      </c>
      <c r="H631" s="9">
        <f t="shared" si="392"/>
        <v>3.0790370144135562</v>
      </c>
      <c r="I631" s="9">
        <f t="shared" si="392"/>
        <v>6.286065547974788</v>
      </c>
      <c r="J631" s="9">
        <f t="shared" si="392"/>
        <v>25.015753759448533</v>
      </c>
      <c r="K631" s="9">
        <f t="shared" si="392"/>
        <v>3.0147617774245234</v>
      </c>
      <c r="L631" s="83">
        <f t="shared" si="363"/>
        <v>46.080319918998711</v>
      </c>
      <c r="M631" s="9"/>
      <c r="N631" s="9"/>
      <c r="O631" s="9"/>
      <c r="P631" s="9"/>
      <c r="Q631" s="9"/>
      <c r="R631" s="9"/>
      <c r="S631" s="9"/>
      <c r="T631" s="1"/>
      <c r="U631" s="9"/>
      <c r="V631" s="9"/>
      <c r="W631" s="9"/>
      <c r="X631" s="9"/>
      <c r="Y631" s="9"/>
      <c r="Z631" s="9"/>
      <c r="AA631" s="9"/>
      <c r="AB631" s="6"/>
      <c r="AC631" s="9"/>
      <c r="AD631" s="9"/>
      <c r="AE631" s="9"/>
      <c r="AF631" s="9"/>
      <c r="AG631" s="9"/>
      <c r="AH631" s="9"/>
      <c r="AI631" s="9"/>
    </row>
    <row r="632" spans="2:35" x14ac:dyDescent="0.3">
      <c r="B632" s="85">
        <f t="shared" si="364"/>
        <v>51226</v>
      </c>
      <c r="C632" s="3"/>
      <c r="E632" s="9">
        <f t="shared" ref="E632:K632" si="393">E599+M599+U599+AC599</f>
        <v>3.5735666798039061</v>
      </c>
      <c r="F632" s="9">
        <f t="shared" si="393"/>
        <v>2.215887319188325</v>
      </c>
      <c r="G632" s="9">
        <f t="shared" si="393"/>
        <v>3.2561686623385255</v>
      </c>
      <c r="H632" s="9">
        <f t="shared" si="393"/>
        <v>3.235528227280704</v>
      </c>
      <c r="I632" s="9">
        <f t="shared" si="393"/>
        <v>6.6058307226269113</v>
      </c>
      <c r="J632" s="9">
        <f t="shared" si="393"/>
        <v>26.251059598422106</v>
      </c>
      <c r="K632" s="9">
        <f t="shared" si="393"/>
        <v>3.1714891038612945</v>
      </c>
      <c r="L632" s="83">
        <f t="shared" si="363"/>
        <v>48.309530313521776</v>
      </c>
      <c r="M632" s="9"/>
      <c r="N632" s="9"/>
      <c r="O632" s="9"/>
      <c r="P632" s="9"/>
      <c r="Q632" s="9"/>
      <c r="R632" s="9"/>
      <c r="S632" s="9"/>
      <c r="T632" s="1"/>
      <c r="U632" s="9"/>
      <c r="V632" s="9"/>
      <c r="W632" s="9"/>
      <c r="X632" s="9"/>
      <c r="Y632" s="9"/>
      <c r="Z632" s="9"/>
      <c r="AA632" s="9"/>
      <c r="AB632" s="6"/>
      <c r="AC632" s="9"/>
      <c r="AD632" s="9"/>
      <c r="AE632" s="9"/>
      <c r="AF632" s="9"/>
      <c r="AG632" s="9"/>
      <c r="AH632" s="9"/>
      <c r="AI632" s="9"/>
    </row>
    <row r="633" spans="2:35" x14ac:dyDescent="0.3">
      <c r="B633" s="85">
        <f t="shared" si="364"/>
        <v>51591</v>
      </c>
      <c r="C633" s="3"/>
      <c r="E633" s="9">
        <f t="shared" ref="E633" si="394">E600+M600+U600+AC600</f>
        <v>2.8139095383955786</v>
      </c>
      <c r="F633" s="9">
        <f t="shared" ref="F633" si="395">F600+N600+V600+AD600</f>
        <v>1.735514081089659</v>
      </c>
      <c r="G633" s="9">
        <f t="shared" ref="G633" si="396">G600+O600+W600+AE600</f>
        <v>2.5588855790980438</v>
      </c>
      <c r="H633" s="9">
        <f t="shared" ref="H633" si="397">H600+P600+X600+AF600</f>
        <v>2.5195775329105881</v>
      </c>
      <c r="I633" s="9">
        <f t="shared" ref="I633" si="398">I600+Q600+Y600+AG600</f>
        <v>5.1426615706471157</v>
      </c>
      <c r="J633" s="9">
        <f t="shared" ref="J633" si="399">J600+R600+Z600+AH600</f>
        <v>20.508844052891973</v>
      </c>
      <c r="K633" s="9">
        <f t="shared" ref="K633" si="400">K600+S600+AA600+AI600</f>
        <v>2.4724141365454084</v>
      </c>
      <c r="L633" s="83">
        <f t="shared" ref="L633" si="401">SUM(E633:K633)</f>
        <v>37.751806491578371</v>
      </c>
    </row>
    <row r="635" spans="2:35" x14ac:dyDescent="0.3">
      <c r="F635" s="29" t="s">
        <v>86</v>
      </c>
      <c r="L635" s="48">
        <f>SUM(L603:L634)</f>
        <v>1103.0115633632611</v>
      </c>
    </row>
  </sheetData>
  <mergeCells count="68">
    <mergeCell ref="E533:K533"/>
    <mergeCell ref="M533:S533"/>
    <mergeCell ref="U533:AA533"/>
    <mergeCell ref="AC533:AI533"/>
    <mergeCell ref="E463:K463"/>
    <mergeCell ref="M463:S463"/>
    <mergeCell ref="U463:AA463"/>
    <mergeCell ref="AC463:AI463"/>
    <mergeCell ref="E498:K498"/>
    <mergeCell ref="M498:S498"/>
    <mergeCell ref="U498:AA498"/>
    <mergeCell ref="AC498:AI498"/>
    <mergeCell ref="E393:K393"/>
    <mergeCell ref="M393:S393"/>
    <mergeCell ref="U393:AA393"/>
    <mergeCell ref="AC393:AI393"/>
    <mergeCell ref="E428:K428"/>
    <mergeCell ref="M428:S428"/>
    <mergeCell ref="U428:AA428"/>
    <mergeCell ref="AC428:AI428"/>
    <mergeCell ref="E288:K288"/>
    <mergeCell ref="M288:S288"/>
    <mergeCell ref="U288:AA288"/>
    <mergeCell ref="AC288:AI288"/>
    <mergeCell ref="E323:K323"/>
    <mergeCell ref="M323:S323"/>
    <mergeCell ref="U323:AA323"/>
    <mergeCell ref="AC323:AI323"/>
    <mergeCell ref="E358:K358"/>
    <mergeCell ref="M358:S358"/>
    <mergeCell ref="U358:AA358"/>
    <mergeCell ref="AC358:AI358"/>
    <mergeCell ref="E111:K111"/>
    <mergeCell ref="M111:S111"/>
    <mergeCell ref="U111:AA111"/>
    <mergeCell ref="AC111:AI111"/>
    <mergeCell ref="E218:K218"/>
    <mergeCell ref="M218:S218"/>
    <mergeCell ref="U218:AA218"/>
    <mergeCell ref="AC218:AI218"/>
    <mergeCell ref="E253:K253"/>
    <mergeCell ref="M253:S253"/>
    <mergeCell ref="U253:AA253"/>
    <mergeCell ref="AC253:AI253"/>
    <mergeCell ref="E568:K568"/>
    <mergeCell ref="M568:S568"/>
    <mergeCell ref="U568:AA568"/>
    <mergeCell ref="AC568:AI568"/>
    <mergeCell ref="E75:K75"/>
    <mergeCell ref="M75:S75"/>
    <mergeCell ref="U75:AA75"/>
    <mergeCell ref="AC75:AI75"/>
    <mergeCell ref="E148:K148"/>
    <mergeCell ref="M148:S148"/>
    <mergeCell ref="U148:AA148"/>
    <mergeCell ref="AC148:AI148"/>
    <mergeCell ref="E183:K183"/>
    <mergeCell ref="M183:S183"/>
    <mergeCell ref="U183:AA183"/>
    <mergeCell ref="AC183:AI183"/>
    <mergeCell ref="E3:K3"/>
    <mergeCell ref="M3:S3"/>
    <mergeCell ref="U3:AA3"/>
    <mergeCell ref="AC3:AI3"/>
    <mergeCell ref="E39:K39"/>
    <mergeCell ref="M39:S39"/>
    <mergeCell ref="U39:AA39"/>
    <mergeCell ref="AC39:AI3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L65"/>
  <sheetViews>
    <sheetView topLeftCell="B52" zoomScale="90" zoomScaleNormal="90" workbookViewId="0">
      <selection activeCell="B80" sqref="B80"/>
    </sheetView>
  </sheetViews>
  <sheetFormatPr defaultColWidth="9.109375" defaultRowHeight="14.4" x14ac:dyDescent="0.3"/>
  <cols>
    <col min="1" max="1" width="0" style="13" hidden="1" customWidth="1"/>
    <col min="2" max="2" width="19.5546875" style="13" bestFit="1" customWidth="1"/>
    <col min="3" max="3" width="9.44140625" style="13" bestFit="1" customWidth="1"/>
    <col min="4" max="4" width="9.109375" style="13"/>
    <col min="5" max="12" width="11.44140625" style="13" bestFit="1" customWidth="1"/>
    <col min="13" max="13" width="12.6640625" style="13" customWidth="1"/>
    <col min="14" max="14" width="10.5546875" style="13" bestFit="1" customWidth="1"/>
    <col min="15" max="15" width="10" style="13" bestFit="1" customWidth="1"/>
    <col min="16" max="16" width="10.33203125" style="13" bestFit="1" customWidth="1"/>
    <col min="17" max="17" width="10.6640625" style="13" bestFit="1" customWidth="1"/>
    <col min="18" max="18" width="11" style="13" bestFit="1" customWidth="1"/>
    <col min="19" max="19" width="10.6640625" style="13" bestFit="1" customWidth="1"/>
    <col min="20" max="22" width="10.5546875" style="13" bestFit="1" customWidth="1"/>
    <col min="23" max="23" width="10.44140625" style="13" bestFit="1" customWidth="1"/>
    <col min="24" max="24" width="10.88671875" style="13" bestFit="1" customWidth="1"/>
    <col min="25" max="25" width="10" style="13" bestFit="1" customWidth="1"/>
    <col min="26" max="26" width="10.33203125" style="13" bestFit="1" customWidth="1"/>
    <col min="27" max="27" width="10.6640625" style="13" bestFit="1" customWidth="1"/>
    <col min="28" max="28" width="10.33203125" style="13" bestFit="1" customWidth="1"/>
    <col min="29" max="29" width="10.6640625" style="13" bestFit="1" customWidth="1"/>
    <col min="30" max="30" width="11" style="13" bestFit="1" customWidth="1"/>
    <col min="31" max="31" width="10.6640625" style="13" bestFit="1" customWidth="1"/>
    <col min="32" max="34" width="10.5546875" style="13" bestFit="1" customWidth="1"/>
    <col min="35" max="35" width="10.44140625" style="13" bestFit="1" customWidth="1"/>
    <col min="36" max="36" width="10.88671875" style="13" bestFit="1" customWidth="1"/>
    <col min="37" max="37" width="10" style="13" bestFit="1" customWidth="1"/>
    <col min="38" max="38" width="10.33203125" style="13" bestFit="1" customWidth="1"/>
    <col min="39" max="16384" width="9.109375" style="13"/>
  </cols>
  <sheetData>
    <row r="2" spans="2:38" x14ac:dyDescent="0.3">
      <c r="B2" s="13" t="s">
        <v>99</v>
      </c>
      <c r="E2" s="13">
        <v>1</v>
      </c>
      <c r="F2" s="13">
        <f>E2+1</f>
        <v>2</v>
      </c>
      <c r="G2" s="13">
        <f t="shared" ref="G2:AL2" si="0">F2+1</f>
        <v>3</v>
      </c>
      <c r="H2" s="13">
        <f t="shared" si="0"/>
        <v>4</v>
      </c>
      <c r="I2" s="13">
        <f t="shared" si="0"/>
        <v>5</v>
      </c>
      <c r="J2" s="13">
        <f t="shared" si="0"/>
        <v>6</v>
      </c>
      <c r="K2" s="13">
        <f t="shared" si="0"/>
        <v>7</v>
      </c>
      <c r="L2" s="13">
        <f t="shared" si="0"/>
        <v>8</v>
      </c>
      <c r="M2" s="13">
        <f t="shared" si="0"/>
        <v>9</v>
      </c>
      <c r="N2" s="13">
        <f t="shared" si="0"/>
        <v>10</v>
      </c>
      <c r="O2" s="13">
        <f t="shared" si="0"/>
        <v>11</v>
      </c>
      <c r="P2" s="13">
        <f t="shared" si="0"/>
        <v>12</v>
      </c>
      <c r="Q2" s="13">
        <f t="shared" si="0"/>
        <v>13</v>
      </c>
      <c r="R2" s="13">
        <f t="shared" si="0"/>
        <v>14</v>
      </c>
      <c r="S2" s="13">
        <f t="shared" si="0"/>
        <v>15</v>
      </c>
      <c r="T2" s="13">
        <f t="shared" si="0"/>
        <v>16</v>
      </c>
      <c r="U2" s="13">
        <f t="shared" si="0"/>
        <v>17</v>
      </c>
      <c r="V2" s="13">
        <f t="shared" si="0"/>
        <v>18</v>
      </c>
      <c r="W2" s="13">
        <f t="shared" si="0"/>
        <v>19</v>
      </c>
      <c r="X2" s="13">
        <f t="shared" si="0"/>
        <v>20</v>
      </c>
      <c r="Y2" s="13">
        <f t="shared" si="0"/>
        <v>21</v>
      </c>
      <c r="Z2" s="13">
        <f t="shared" si="0"/>
        <v>22</v>
      </c>
      <c r="AA2" s="13">
        <f t="shared" si="0"/>
        <v>23</v>
      </c>
      <c r="AB2" s="13">
        <f t="shared" si="0"/>
        <v>24</v>
      </c>
      <c r="AC2" s="13">
        <f t="shared" si="0"/>
        <v>25</v>
      </c>
      <c r="AD2" s="13">
        <f t="shared" si="0"/>
        <v>26</v>
      </c>
      <c r="AE2" s="13">
        <f t="shared" si="0"/>
        <v>27</v>
      </c>
      <c r="AF2" s="13">
        <f t="shared" si="0"/>
        <v>28</v>
      </c>
      <c r="AG2" s="13">
        <f t="shared" si="0"/>
        <v>29</v>
      </c>
      <c r="AH2" s="13">
        <f t="shared" si="0"/>
        <v>30</v>
      </c>
      <c r="AI2" s="13">
        <f t="shared" si="0"/>
        <v>31</v>
      </c>
      <c r="AJ2" s="13">
        <f t="shared" si="0"/>
        <v>32</v>
      </c>
      <c r="AK2" s="13">
        <f t="shared" si="0"/>
        <v>33</v>
      </c>
      <c r="AL2" s="13">
        <f t="shared" si="0"/>
        <v>34</v>
      </c>
    </row>
    <row r="3" spans="2:38" x14ac:dyDescent="0.3">
      <c r="B3" s="13" t="s">
        <v>97</v>
      </c>
      <c r="E3" s="20">
        <f>EOMONTH(Inputs!E10,0)</f>
        <v>40543</v>
      </c>
      <c r="F3" s="20">
        <f>EOMONTH(E3,1)</f>
        <v>40574</v>
      </c>
      <c r="G3" s="20">
        <f t="shared" ref="G3:AL3" si="1">EOMONTH(F3,1)</f>
        <v>40602</v>
      </c>
      <c r="H3" s="20">
        <f t="shared" si="1"/>
        <v>40633</v>
      </c>
      <c r="I3" s="20">
        <f t="shared" si="1"/>
        <v>40663</v>
      </c>
      <c r="J3" s="20">
        <f t="shared" si="1"/>
        <v>40694</v>
      </c>
      <c r="K3" s="20">
        <f t="shared" si="1"/>
        <v>40724</v>
      </c>
      <c r="L3" s="20">
        <f t="shared" si="1"/>
        <v>40755</v>
      </c>
      <c r="M3" s="20">
        <f t="shared" si="1"/>
        <v>40786</v>
      </c>
      <c r="N3" s="20">
        <f t="shared" si="1"/>
        <v>40816</v>
      </c>
      <c r="O3" s="20">
        <f t="shared" si="1"/>
        <v>40847</v>
      </c>
      <c r="P3" s="20">
        <f t="shared" si="1"/>
        <v>40877</v>
      </c>
      <c r="Q3" s="20">
        <f t="shared" si="1"/>
        <v>40908</v>
      </c>
      <c r="R3" s="20">
        <f t="shared" si="1"/>
        <v>40939</v>
      </c>
      <c r="S3" s="20">
        <f t="shared" si="1"/>
        <v>40968</v>
      </c>
      <c r="T3" s="20">
        <f t="shared" si="1"/>
        <v>40999</v>
      </c>
      <c r="U3" s="20">
        <f t="shared" si="1"/>
        <v>41029</v>
      </c>
      <c r="V3" s="20">
        <f t="shared" si="1"/>
        <v>41060</v>
      </c>
      <c r="W3" s="20">
        <f t="shared" si="1"/>
        <v>41090</v>
      </c>
      <c r="X3" s="20">
        <f t="shared" si="1"/>
        <v>41121</v>
      </c>
      <c r="Y3" s="20">
        <f t="shared" si="1"/>
        <v>41152</v>
      </c>
      <c r="Z3" s="20">
        <f t="shared" si="1"/>
        <v>41182</v>
      </c>
      <c r="AA3" s="20">
        <f t="shared" si="1"/>
        <v>41213</v>
      </c>
      <c r="AB3" s="20">
        <f t="shared" si="1"/>
        <v>41243</v>
      </c>
      <c r="AC3" s="20">
        <f t="shared" si="1"/>
        <v>41274</v>
      </c>
      <c r="AD3" s="20">
        <f t="shared" si="1"/>
        <v>41305</v>
      </c>
      <c r="AE3" s="20">
        <f t="shared" si="1"/>
        <v>41333</v>
      </c>
      <c r="AF3" s="20">
        <f t="shared" si="1"/>
        <v>41364</v>
      </c>
      <c r="AG3" s="20">
        <f t="shared" si="1"/>
        <v>41394</v>
      </c>
      <c r="AH3" s="20">
        <f t="shared" si="1"/>
        <v>41425</v>
      </c>
      <c r="AI3" s="20">
        <f t="shared" si="1"/>
        <v>41455</v>
      </c>
      <c r="AJ3" s="20">
        <f t="shared" si="1"/>
        <v>41486</v>
      </c>
      <c r="AK3" s="20">
        <f t="shared" si="1"/>
        <v>41517</v>
      </c>
      <c r="AL3" s="20">
        <f t="shared" si="1"/>
        <v>41547</v>
      </c>
    </row>
    <row r="4" spans="2:38" x14ac:dyDescent="0.3">
      <c r="B4" s="13" t="s">
        <v>98</v>
      </c>
      <c r="E4" s="20">
        <f>EOMONTH(E3,(CEILING(MONTH(E3),3)-MONTH(E3)))</f>
        <v>40543</v>
      </c>
      <c r="F4" s="20">
        <f t="shared" ref="F4:AL4" si="2">EOMONTH(F3,(CEILING(MONTH(F3),3)-MONTH(F3)))</f>
        <v>40633</v>
      </c>
      <c r="G4" s="20">
        <f t="shared" si="2"/>
        <v>40633</v>
      </c>
      <c r="H4" s="20">
        <f t="shared" si="2"/>
        <v>40633</v>
      </c>
      <c r="I4" s="20">
        <f t="shared" si="2"/>
        <v>40724</v>
      </c>
      <c r="J4" s="20">
        <f t="shared" si="2"/>
        <v>40724</v>
      </c>
      <c r="K4" s="20">
        <f t="shared" si="2"/>
        <v>40724</v>
      </c>
      <c r="L4" s="20">
        <f t="shared" si="2"/>
        <v>40816</v>
      </c>
      <c r="M4" s="20">
        <f t="shared" si="2"/>
        <v>40816</v>
      </c>
      <c r="N4" s="20">
        <f t="shared" si="2"/>
        <v>40816</v>
      </c>
      <c r="O4" s="20">
        <f t="shared" si="2"/>
        <v>40908</v>
      </c>
      <c r="P4" s="20">
        <f t="shared" si="2"/>
        <v>40908</v>
      </c>
      <c r="Q4" s="20">
        <f t="shared" si="2"/>
        <v>40908</v>
      </c>
      <c r="R4" s="20">
        <f t="shared" si="2"/>
        <v>40999</v>
      </c>
      <c r="S4" s="20">
        <f t="shared" si="2"/>
        <v>40999</v>
      </c>
      <c r="T4" s="20">
        <f t="shared" si="2"/>
        <v>40999</v>
      </c>
      <c r="U4" s="20">
        <f t="shared" si="2"/>
        <v>41090</v>
      </c>
      <c r="V4" s="20">
        <f t="shared" si="2"/>
        <v>41090</v>
      </c>
      <c r="W4" s="20">
        <f t="shared" si="2"/>
        <v>41090</v>
      </c>
      <c r="X4" s="20">
        <f t="shared" si="2"/>
        <v>41182</v>
      </c>
      <c r="Y4" s="20">
        <f t="shared" si="2"/>
        <v>41182</v>
      </c>
      <c r="Z4" s="20">
        <f t="shared" si="2"/>
        <v>41182</v>
      </c>
      <c r="AA4" s="20">
        <f t="shared" si="2"/>
        <v>41274</v>
      </c>
      <c r="AB4" s="20">
        <f t="shared" si="2"/>
        <v>41274</v>
      </c>
      <c r="AC4" s="20">
        <f t="shared" si="2"/>
        <v>41274</v>
      </c>
      <c r="AD4" s="20">
        <f t="shared" si="2"/>
        <v>41364</v>
      </c>
      <c r="AE4" s="20">
        <f t="shared" si="2"/>
        <v>41364</v>
      </c>
      <c r="AF4" s="20">
        <f t="shared" si="2"/>
        <v>41364</v>
      </c>
      <c r="AG4" s="20">
        <f t="shared" si="2"/>
        <v>41455</v>
      </c>
      <c r="AH4" s="20">
        <f t="shared" si="2"/>
        <v>41455</v>
      </c>
      <c r="AI4" s="20">
        <f t="shared" si="2"/>
        <v>41455</v>
      </c>
      <c r="AJ4" s="20">
        <f t="shared" si="2"/>
        <v>41547</v>
      </c>
      <c r="AK4" s="20">
        <f t="shared" si="2"/>
        <v>41547</v>
      </c>
      <c r="AL4" s="20">
        <f t="shared" si="2"/>
        <v>41547</v>
      </c>
    </row>
    <row r="5" spans="2:38" x14ac:dyDescent="0.3">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2:38" x14ac:dyDescent="0.3">
      <c r="B6" s="13" t="s">
        <v>96</v>
      </c>
      <c r="C6" s="15">
        <f>SUM(E6:AH6)</f>
        <v>1.0000000000000002</v>
      </c>
      <c r="D6" s="15"/>
      <c r="E6" s="24">
        <f>10%/3</f>
        <v>3.3333333333333333E-2</v>
      </c>
      <c r="F6" s="24">
        <f t="shared" ref="F6:M6" si="3">10%/3</f>
        <v>3.3333333333333333E-2</v>
      </c>
      <c r="G6" s="24">
        <f t="shared" si="3"/>
        <v>3.3333333333333333E-2</v>
      </c>
      <c r="H6" s="24">
        <f>10%/3</f>
        <v>3.3333333333333333E-2</v>
      </c>
      <c r="I6" s="24">
        <f>10%/3</f>
        <v>3.3333333333333333E-2</v>
      </c>
      <c r="J6" s="24">
        <f t="shared" si="3"/>
        <v>3.3333333333333333E-2</v>
      </c>
      <c r="K6" s="24">
        <f t="shared" si="3"/>
        <v>3.3333333333333333E-2</v>
      </c>
      <c r="L6" s="24">
        <f t="shared" si="3"/>
        <v>3.3333333333333333E-2</v>
      </c>
      <c r="M6" s="24">
        <f t="shared" si="3"/>
        <v>3.3333333333333333E-2</v>
      </c>
      <c r="N6" s="24">
        <v>0.05</v>
      </c>
      <c r="O6" s="24">
        <v>0.05</v>
      </c>
      <c r="P6" s="24">
        <v>0.05</v>
      </c>
      <c r="Q6" s="24">
        <v>0.05</v>
      </c>
      <c r="R6" s="24">
        <v>0.05</v>
      </c>
      <c r="S6" s="24">
        <v>0.05</v>
      </c>
      <c r="T6" s="24">
        <v>0.05</v>
      </c>
      <c r="U6" s="24">
        <v>0.05</v>
      </c>
      <c r="V6" s="24">
        <v>0.05</v>
      </c>
      <c r="W6" s="24">
        <f>10%/3</f>
        <v>3.3333333333333333E-2</v>
      </c>
      <c r="X6" s="24">
        <f t="shared" ref="X6:Y6" si="4">10%/3</f>
        <v>3.3333333333333333E-2</v>
      </c>
      <c r="Y6" s="24">
        <f t="shared" si="4"/>
        <v>3.3333333333333333E-2</v>
      </c>
      <c r="Z6" s="24">
        <v>0.05</v>
      </c>
      <c r="AA6" s="24">
        <v>0.05</v>
      </c>
      <c r="AB6" s="24">
        <v>0.05</v>
      </c>
      <c r="AC6" s="24"/>
      <c r="AD6" s="24"/>
      <c r="AE6" s="24"/>
      <c r="AF6" s="24"/>
      <c r="AG6" s="24"/>
      <c r="AH6" s="24"/>
    </row>
    <row r="7" spans="2:38" x14ac:dyDescent="0.3">
      <c r="B7" s="13" t="s">
        <v>293</v>
      </c>
      <c r="C7" s="15">
        <f>SUM(E7:AH7)</f>
        <v>1</v>
      </c>
      <c r="D7" s="15"/>
      <c r="E7" s="24">
        <v>1</v>
      </c>
      <c r="F7" s="24">
        <v>0</v>
      </c>
      <c r="G7" s="24">
        <v>0</v>
      </c>
      <c r="H7" s="24">
        <v>0</v>
      </c>
      <c r="I7" s="24">
        <v>0</v>
      </c>
      <c r="J7" s="24">
        <v>0</v>
      </c>
      <c r="K7" s="24">
        <v>0</v>
      </c>
      <c r="L7" s="24">
        <v>0</v>
      </c>
      <c r="M7" s="24">
        <v>0</v>
      </c>
      <c r="N7" s="24">
        <v>0</v>
      </c>
      <c r="O7" s="24">
        <v>0</v>
      </c>
      <c r="P7" s="24">
        <v>0</v>
      </c>
      <c r="Q7" s="24">
        <v>0</v>
      </c>
      <c r="R7" s="24">
        <v>0</v>
      </c>
      <c r="S7" s="24">
        <v>0</v>
      </c>
      <c r="T7" s="24">
        <v>0</v>
      </c>
      <c r="U7" s="24">
        <v>0</v>
      </c>
      <c r="V7" s="24">
        <v>0</v>
      </c>
      <c r="W7" s="24">
        <v>0</v>
      </c>
      <c r="X7" s="24">
        <v>0</v>
      </c>
      <c r="Y7" s="24">
        <v>0</v>
      </c>
      <c r="Z7" s="24">
        <v>0</v>
      </c>
      <c r="AA7" s="24">
        <v>0</v>
      </c>
      <c r="AB7" s="24">
        <v>0</v>
      </c>
      <c r="AC7" s="24">
        <v>0</v>
      </c>
      <c r="AD7" s="24">
        <v>0</v>
      </c>
      <c r="AE7" s="24">
        <v>0</v>
      </c>
      <c r="AF7" s="24">
        <v>0</v>
      </c>
      <c r="AG7" s="24">
        <v>0</v>
      </c>
      <c r="AH7" s="24">
        <v>0</v>
      </c>
    </row>
    <row r="8" spans="2:38" x14ac:dyDescent="0.3">
      <c r="B8" s="13" t="s">
        <v>12</v>
      </c>
      <c r="C8" s="15">
        <f>SUM(E8:AH8)</f>
        <v>1</v>
      </c>
      <c r="D8" s="15"/>
      <c r="E8" s="24">
        <v>1</v>
      </c>
      <c r="F8" s="24">
        <v>0</v>
      </c>
      <c r="G8" s="24">
        <v>0</v>
      </c>
      <c r="H8" s="24">
        <v>0</v>
      </c>
      <c r="I8" s="24">
        <v>0</v>
      </c>
      <c r="J8" s="24">
        <v>0</v>
      </c>
      <c r="K8" s="24">
        <v>0</v>
      </c>
      <c r="L8" s="24">
        <v>0</v>
      </c>
      <c r="M8" s="24">
        <v>0</v>
      </c>
      <c r="N8" s="24">
        <v>0</v>
      </c>
      <c r="O8" s="24">
        <v>0</v>
      </c>
      <c r="P8" s="24">
        <v>0</v>
      </c>
      <c r="Q8" s="24">
        <v>0</v>
      </c>
      <c r="R8" s="24">
        <v>0</v>
      </c>
      <c r="S8" s="24">
        <v>0</v>
      </c>
      <c r="T8" s="24">
        <v>0</v>
      </c>
      <c r="U8" s="24">
        <v>0</v>
      </c>
      <c r="V8" s="24">
        <v>0</v>
      </c>
      <c r="W8" s="24">
        <v>0</v>
      </c>
      <c r="X8" s="24">
        <v>0</v>
      </c>
      <c r="Y8" s="24">
        <v>0</v>
      </c>
      <c r="Z8" s="24">
        <v>0</v>
      </c>
      <c r="AA8" s="24">
        <v>0</v>
      </c>
      <c r="AB8" s="24">
        <v>0</v>
      </c>
      <c r="AC8" s="24">
        <v>0</v>
      </c>
      <c r="AD8" s="24">
        <v>0</v>
      </c>
      <c r="AE8" s="24">
        <v>0</v>
      </c>
      <c r="AF8" s="24">
        <v>0</v>
      </c>
      <c r="AG8" s="24">
        <v>0</v>
      </c>
      <c r="AH8" s="24">
        <v>0</v>
      </c>
    </row>
    <row r="9" spans="2:38" x14ac:dyDescent="0.3">
      <c r="C9" s="15"/>
      <c r="D9" s="15"/>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row>
    <row r="10" spans="2:38" x14ac:dyDescent="0.3">
      <c r="C10" s="15"/>
      <c r="D10" s="15"/>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row>
    <row r="11" spans="2:38" x14ac:dyDescent="0.3">
      <c r="B11" s="13" t="s">
        <v>96</v>
      </c>
      <c r="C11" s="14">
        <f>Inputs!E32</f>
        <v>290.00000000258382</v>
      </c>
      <c r="D11" s="14"/>
      <c r="E11" s="14">
        <f>$C$11*E6</f>
        <v>9.6666666667527945</v>
      </c>
      <c r="F11" s="14">
        <f t="shared" ref="F11:AH11" si="5">$C$11*F6</f>
        <v>9.6666666667527945</v>
      </c>
      <c r="G11" s="14">
        <f t="shared" si="5"/>
        <v>9.6666666667527945</v>
      </c>
      <c r="H11" s="14">
        <f t="shared" si="5"/>
        <v>9.6666666667527945</v>
      </c>
      <c r="I11" s="14">
        <f t="shared" si="5"/>
        <v>9.6666666667527945</v>
      </c>
      <c r="J11" s="14">
        <f t="shared" si="5"/>
        <v>9.6666666667527945</v>
      </c>
      <c r="K11" s="14">
        <f t="shared" si="5"/>
        <v>9.6666666667527945</v>
      </c>
      <c r="L11" s="14">
        <f t="shared" si="5"/>
        <v>9.6666666667527945</v>
      </c>
      <c r="M11" s="14">
        <f t="shared" si="5"/>
        <v>9.6666666667527945</v>
      </c>
      <c r="N11" s="14">
        <f t="shared" si="5"/>
        <v>14.500000000129191</v>
      </c>
      <c r="O11" s="14">
        <f t="shared" si="5"/>
        <v>14.500000000129191</v>
      </c>
      <c r="P11" s="14">
        <f t="shared" si="5"/>
        <v>14.500000000129191</v>
      </c>
      <c r="Q11" s="14">
        <f t="shared" si="5"/>
        <v>14.500000000129191</v>
      </c>
      <c r="R11" s="14">
        <f t="shared" si="5"/>
        <v>14.500000000129191</v>
      </c>
      <c r="S11" s="14">
        <f t="shared" si="5"/>
        <v>14.500000000129191</v>
      </c>
      <c r="T11" s="14">
        <f t="shared" si="5"/>
        <v>14.500000000129191</v>
      </c>
      <c r="U11" s="14">
        <f t="shared" si="5"/>
        <v>14.500000000129191</v>
      </c>
      <c r="V11" s="14">
        <f t="shared" si="5"/>
        <v>14.500000000129191</v>
      </c>
      <c r="W11" s="14">
        <f t="shared" si="5"/>
        <v>9.6666666667527945</v>
      </c>
      <c r="X11" s="14">
        <f t="shared" si="5"/>
        <v>9.6666666667527945</v>
      </c>
      <c r="Y11" s="14">
        <f t="shared" si="5"/>
        <v>9.6666666667527945</v>
      </c>
      <c r="Z11" s="14">
        <f t="shared" si="5"/>
        <v>14.500000000129191</v>
      </c>
      <c r="AA11" s="14">
        <f t="shared" si="5"/>
        <v>14.500000000129191</v>
      </c>
      <c r="AB11" s="14">
        <f t="shared" si="5"/>
        <v>14.500000000129191</v>
      </c>
      <c r="AC11" s="14">
        <f t="shared" si="5"/>
        <v>0</v>
      </c>
      <c r="AD11" s="14">
        <f t="shared" si="5"/>
        <v>0</v>
      </c>
      <c r="AE11" s="14">
        <f t="shared" si="5"/>
        <v>0</v>
      </c>
      <c r="AF11" s="14">
        <f t="shared" si="5"/>
        <v>0</v>
      </c>
      <c r="AG11" s="14">
        <f t="shared" si="5"/>
        <v>0</v>
      </c>
      <c r="AH11" s="14">
        <f t="shared" si="5"/>
        <v>0</v>
      </c>
    </row>
    <row r="12" spans="2:38" x14ac:dyDescent="0.3">
      <c r="B12" s="13" t="s">
        <v>293</v>
      </c>
      <c r="C12" s="14">
        <f>Inputs!E33</f>
        <v>1.4500000000129192</v>
      </c>
      <c r="D12" s="14"/>
      <c r="E12" s="14">
        <f t="shared" ref="E12:AH12" si="6">$C$12*E7</f>
        <v>1.4500000000129192</v>
      </c>
      <c r="F12" s="14">
        <f t="shared" si="6"/>
        <v>0</v>
      </c>
      <c r="G12" s="14">
        <f t="shared" si="6"/>
        <v>0</v>
      </c>
      <c r="H12" s="14">
        <f t="shared" si="6"/>
        <v>0</v>
      </c>
      <c r="I12" s="14">
        <f t="shared" si="6"/>
        <v>0</v>
      </c>
      <c r="J12" s="14">
        <f t="shared" si="6"/>
        <v>0</v>
      </c>
      <c r="K12" s="14">
        <f t="shared" si="6"/>
        <v>0</v>
      </c>
      <c r="L12" s="14">
        <f t="shared" si="6"/>
        <v>0</v>
      </c>
      <c r="M12" s="14">
        <f t="shared" si="6"/>
        <v>0</v>
      </c>
      <c r="N12" s="14">
        <f t="shared" si="6"/>
        <v>0</v>
      </c>
      <c r="O12" s="14">
        <f t="shared" si="6"/>
        <v>0</v>
      </c>
      <c r="P12" s="14">
        <f t="shared" si="6"/>
        <v>0</v>
      </c>
      <c r="Q12" s="14">
        <f t="shared" si="6"/>
        <v>0</v>
      </c>
      <c r="R12" s="14">
        <f t="shared" si="6"/>
        <v>0</v>
      </c>
      <c r="S12" s="14">
        <f t="shared" si="6"/>
        <v>0</v>
      </c>
      <c r="T12" s="14">
        <f t="shared" si="6"/>
        <v>0</v>
      </c>
      <c r="U12" s="14">
        <f t="shared" si="6"/>
        <v>0</v>
      </c>
      <c r="V12" s="14">
        <f t="shared" si="6"/>
        <v>0</v>
      </c>
      <c r="W12" s="14">
        <f t="shared" si="6"/>
        <v>0</v>
      </c>
      <c r="X12" s="14">
        <f t="shared" si="6"/>
        <v>0</v>
      </c>
      <c r="Y12" s="14">
        <f t="shared" si="6"/>
        <v>0</v>
      </c>
      <c r="Z12" s="14">
        <f t="shared" si="6"/>
        <v>0</v>
      </c>
      <c r="AA12" s="14">
        <f t="shared" si="6"/>
        <v>0</v>
      </c>
      <c r="AB12" s="14">
        <f t="shared" si="6"/>
        <v>0</v>
      </c>
      <c r="AC12" s="14">
        <f t="shared" si="6"/>
        <v>0</v>
      </c>
      <c r="AD12" s="14">
        <f t="shared" si="6"/>
        <v>0</v>
      </c>
      <c r="AE12" s="14">
        <f t="shared" si="6"/>
        <v>0</v>
      </c>
      <c r="AF12" s="14">
        <f t="shared" si="6"/>
        <v>0</v>
      </c>
      <c r="AG12" s="14">
        <f t="shared" si="6"/>
        <v>0</v>
      </c>
      <c r="AH12" s="14">
        <f t="shared" si="6"/>
        <v>0</v>
      </c>
    </row>
    <row r="13" spans="2:38" x14ac:dyDescent="0.3">
      <c r="B13" s="13" t="s">
        <v>12</v>
      </c>
      <c r="C13" s="14">
        <f ca="1">Inputs!E34</f>
        <v>2.6271682737076301</v>
      </c>
      <c r="D13" s="14"/>
      <c r="E13" s="14">
        <f ca="1">$C$13*E8</f>
        <v>2.6271682737076301</v>
      </c>
      <c r="F13" s="14">
        <f t="shared" ref="F13:AH13" ca="1" si="7">$C$13*F8</f>
        <v>0</v>
      </c>
      <c r="G13" s="14">
        <f t="shared" ca="1" si="7"/>
        <v>0</v>
      </c>
      <c r="H13" s="14">
        <f t="shared" ca="1" si="7"/>
        <v>0</v>
      </c>
      <c r="I13" s="14">
        <f t="shared" ca="1" si="7"/>
        <v>0</v>
      </c>
      <c r="J13" s="14">
        <f t="shared" ca="1" si="7"/>
        <v>0</v>
      </c>
      <c r="K13" s="14">
        <f t="shared" ca="1" si="7"/>
        <v>0</v>
      </c>
      <c r="L13" s="14">
        <f t="shared" ca="1" si="7"/>
        <v>0</v>
      </c>
      <c r="M13" s="14">
        <f t="shared" ca="1" si="7"/>
        <v>0</v>
      </c>
      <c r="N13" s="14">
        <f t="shared" ca="1" si="7"/>
        <v>0</v>
      </c>
      <c r="O13" s="14">
        <f t="shared" ca="1" si="7"/>
        <v>0</v>
      </c>
      <c r="P13" s="14">
        <f t="shared" ca="1" si="7"/>
        <v>0</v>
      </c>
      <c r="Q13" s="14">
        <f t="shared" ca="1" si="7"/>
        <v>0</v>
      </c>
      <c r="R13" s="14">
        <f t="shared" ca="1" si="7"/>
        <v>0</v>
      </c>
      <c r="S13" s="14">
        <f t="shared" ca="1" si="7"/>
        <v>0</v>
      </c>
      <c r="T13" s="14">
        <f t="shared" ca="1" si="7"/>
        <v>0</v>
      </c>
      <c r="U13" s="14">
        <f t="shared" ca="1" si="7"/>
        <v>0</v>
      </c>
      <c r="V13" s="14">
        <f t="shared" ca="1" si="7"/>
        <v>0</v>
      </c>
      <c r="W13" s="14">
        <f t="shared" ca="1" si="7"/>
        <v>0</v>
      </c>
      <c r="X13" s="14">
        <f t="shared" ca="1" si="7"/>
        <v>0</v>
      </c>
      <c r="Y13" s="14">
        <f t="shared" ca="1" si="7"/>
        <v>0</v>
      </c>
      <c r="Z13" s="14">
        <f t="shared" ca="1" si="7"/>
        <v>0</v>
      </c>
      <c r="AA13" s="14">
        <f t="shared" ca="1" si="7"/>
        <v>0</v>
      </c>
      <c r="AB13" s="14">
        <f t="shared" ca="1" si="7"/>
        <v>0</v>
      </c>
      <c r="AC13" s="14">
        <f t="shared" ca="1" si="7"/>
        <v>0</v>
      </c>
      <c r="AD13" s="14">
        <f t="shared" ca="1" si="7"/>
        <v>0</v>
      </c>
      <c r="AE13" s="14">
        <f t="shared" ca="1" si="7"/>
        <v>0</v>
      </c>
      <c r="AF13" s="14">
        <f t="shared" ca="1" si="7"/>
        <v>0</v>
      </c>
      <c r="AG13" s="14">
        <f t="shared" ca="1" si="7"/>
        <v>0</v>
      </c>
      <c r="AH13" s="14">
        <f t="shared" ca="1" si="7"/>
        <v>0</v>
      </c>
    </row>
    <row r="16" spans="2:38" x14ac:dyDescent="0.3">
      <c r="B16" s="13" t="s">
        <v>100</v>
      </c>
      <c r="E16" s="20">
        <f>E4</f>
        <v>40543</v>
      </c>
      <c r="F16" s="20">
        <f>EOMONTH(E16,3)</f>
        <v>40633</v>
      </c>
      <c r="G16" s="20">
        <f t="shared" ref="G16:P16" si="8">EOMONTH(F16,3)</f>
        <v>40724</v>
      </c>
      <c r="H16" s="20">
        <f t="shared" si="8"/>
        <v>40816</v>
      </c>
      <c r="I16" s="20">
        <f t="shared" si="8"/>
        <v>40908</v>
      </c>
      <c r="J16" s="20">
        <f t="shared" si="8"/>
        <v>40999</v>
      </c>
      <c r="K16" s="20">
        <f t="shared" si="8"/>
        <v>41090</v>
      </c>
      <c r="L16" s="20">
        <f t="shared" si="8"/>
        <v>41182</v>
      </c>
      <c r="M16" s="20">
        <f t="shared" si="8"/>
        <v>41274</v>
      </c>
      <c r="N16" s="20">
        <f t="shared" si="8"/>
        <v>41364</v>
      </c>
      <c r="O16" s="20">
        <f t="shared" si="8"/>
        <v>41455</v>
      </c>
      <c r="P16" s="20">
        <f t="shared" si="8"/>
        <v>41547</v>
      </c>
    </row>
    <row r="17" spans="2:16" x14ac:dyDescent="0.3">
      <c r="E17" s="20">
        <f>DATE(IF(MONTH(E16)&lt;=3,YEAR(E16),YEAR(E16)+1), 3, 31)</f>
        <v>40633</v>
      </c>
      <c r="F17" s="20">
        <f t="shared" ref="F17:P17" si="9">DATE(IF(MONTH(F16)&lt;=3,YEAR(F16),YEAR(F16)+1), 3, 31)</f>
        <v>40633</v>
      </c>
      <c r="G17" s="20">
        <f t="shared" si="9"/>
        <v>40999</v>
      </c>
      <c r="H17" s="20">
        <f t="shared" si="9"/>
        <v>40999</v>
      </c>
      <c r="I17" s="20">
        <f t="shared" si="9"/>
        <v>40999</v>
      </c>
      <c r="J17" s="20">
        <f t="shared" si="9"/>
        <v>40999</v>
      </c>
      <c r="K17" s="20">
        <f t="shared" si="9"/>
        <v>41364</v>
      </c>
      <c r="L17" s="20">
        <f t="shared" si="9"/>
        <v>41364</v>
      </c>
      <c r="M17" s="20">
        <f t="shared" si="9"/>
        <v>41364</v>
      </c>
      <c r="N17" s="20">
        <f t="shared" si="9"/>
        <v>41364</v>
      </c>
      <c r="O17" s="20">
        <f t="shared" si="9"/>
        <v>41729</v>
      </c>
      <c r="P17" s="20">
        <f t="shared" si="9"/>
        <v>41729</v>
      </c>
    </row>
    <row r="18" spans="2:16" x14ac:dyDescent="0.3">
      <c r="B18" s="13" t="s">
        <v>96</v>
      </c>
      <c r="E18" s="23">
        <f ca="1">SUMIF($E$4:$AL$4,E$16,$E11:$AH11)</f>
        <v>9.6666666667527945</v>
      </c>
      <c r="F18" s="23">
        <f t="shared" ref="F18:P18" ca="1" si="10">SUMIF($E$4:$AL$4,F$16,$E11:$AH11)</f>
        <v>29.000000000258382</v>
      </c>
      <c r="G18" s="23">
        <f t="shared" ca="1" si="10"/>
        <v>29.000000000258382</v>
      </c>
      <c r="H18" s="23">
        <f t="shared" ca="1" si="10"/>
        <v>33.833333333634783</v>
      </c>
      <c r="I18" s="23">
        <f t="shared" ca="1" si="10"/>
        <v>43.500000000387573</v>
      </c>
      <c r="J18" s="23">
        <f t="shared" ca="1" si="10"/>
        <v>43.500000000387573</v>
      </c>
      <c r="K18" s="23">
        <f t="shared" ca="1" si="10"/>
        <v>38.666666667011178</v>
      </c>
      <c r="L18" s="23">
        <f t="shared" ca="1" si="10"/>
        <v>33.833333333634783</v>
      </c>
      <c r="M18" s="23">
        <f t="shared" ca="1" si="10"/>
        <v>29.000000000258382</v>
      </c>
      <c r="N18" s="23">
        <f t="shared" ca="1" si="10"/>
        <v>0</v>
      </c>
      <c r="O18" s="23">
        <f t="shared" ca="1" si="10"/>
        <v>0</v>
      </c>
      <c r="P18" s="23">
        <f t="shared" ca="1" si="10"/>
        <v>0</v>
      </c>
    </row>
    <row r="19" spans="2:16" x14ac:dyDescent="0.3">
      <c r="B19" s="13" t="s">
        <v>293</v>
      </c>
      <c r="E19" s="23">
        <f t="shared" ref="E19:P19" ca="1" si="11">SUMIF($E$4:$AL$4,E$16,$E12:$AH12)</f>
        <v>1.4500000000129192</v>
      </c>
      <c r="F19" s="23">
        <f t="shared" ca="1" si="11"/>
        <v>0</v>
      </c>
      <c r="G19" s="23">
        <f t="shared" ca="1" si="11"/>
        <v>0</v>
      </c>
      <c r="H19" s="23">
        <f t="shared" ca="1" si="11"/>
        <v>0</v>
      </c>
      <c r="I19" s="23">
        <f t="shared" ca="1" si="11"/>
        <v>0</v>
      </c>
      <c r="J19" s="23">
        <f t="shared" ca="1" si="11"/>
        <v>0</v>
      </c>
      <c r="K19" s="23">
        <f t="shared" ca="1" si="11"/>
        <v>0</v>
      </c>
      <c r="L19" s="23">
        <f t="shared" ca="1" si="11"/>
        <v>0</v>
      </c>
      <c r="M19" s="23">
        <f t="shared" ca="1" si="11"/>
        <v>0</v>
      </c>
      <c r="N19" s="23">
        <f t="shared" ca="1" si="11"/>
        <v>0</v>
      </c>
      <c r="O19" s="23">
        <f t="shared" ca="1" si="11"/>
        <v>0</v>
      </c>
      <c r="P19" s="23">
        <f t="shared" ca="1" si="11"/>
        <v>0</v>
      </c>
    </row>
    <row r="20" spans="2:16" x14ac:dyDescent="0.3">
      <c r="B20" s="13" t="s">
        <v>12</v>
      </c>
      <c r="E20" s="23">
        <f t="shared" ref="E20:P20" ca="1" si="12">SUMIF($E$4:$AL$4,E$16,$E13:$AH13)</f>
        <v>2.6271682737076301</v>
      </c>
      <c r="F20" s="23">
        <f t="shared" ca="1" si="12"/>
        <v>0</v>
      </c>
      <c r="G20" s="23">
        <f t="shared" ca="1" si="12"/>
        <v>0</v>
      </c>
      <c r="H20" s="23">
        <f t="shared" ca="1" si="12"/>
        <v>0</v>
      </c>
      <c r="I20" s="23">
        <f t="shared" ca="1" si="12"/>
        <v>0</v>
      </c>
      <c r="J20" s="23">
        <f t="shared" ca="1" si="12"/>
        <v>0</v>
      </c>
      <c r="K20" s="23">
        <f t="shared" ca="1" si="12"/>
        <v>0</v>
      </c>
      <c r="L20" s="23">
        <f t="shared" ca="1" si="12"/>
        <v>0</v>
      </c>
      <c r="M20" s="23">
        <f t="shared" ca="1" si="12"/>
        <v>0</v>
      </c>
      <c r="N20" s="23">
        <f t="shared" ca="1" si="12"/>
        <v>0</v>
      </c>
      <c r="O20" s="23">
        <f t="shared" ca="1" si="12"/>
        <v>0</v>
      </c>
      <c r="P20" s="23">
        <f t="shared" ca="1" si="12"/>
        <v>0</v>
      </c>
    </row>
    <row r="21" spans="2:16" x14ac:dyDescent="0.3">
      <c r="B21" s="13" t="s">
        <v>101</v>
      </c>
      <c r="E21" s="14">
        <f ca="1">Debt!E18</f>
        <v>4.3212494768195085E-3</v>
      </c>
      <c r="F21" s="14">
        <f ca="1">Debt!F18</f>
        <v>0.25698413831894501</v>
      </c>
      <c r="G21" s="14">
        <f ca="1">Debt!G18</f>
        <v>0.72568857740971504</v>
      </c>
      <c r="H21" s="14">
        <f ca="1">Debt!H18</f>
        <v>1.2767015424973496</v>
      </c>
      <c r="I21" s="14">
        <f ca="1">Debt!I18</f>
        <v>2.0791804846969772</v>
      </c>
      <c r="J21" s="14">
        <f ca="1">Debt!J18</f>
        <v>3.0680193418246411</v>
      </c>
      <c r="K21" s="14">
        <f ca="1">Debt!K18</f>
        <v>4.0258815204698353</v>
      </c>
      <c r="L21" s="14">
        <f ca="1">Debt!L18</f>
        <v>3.2546753051930719</v>
      </c>
      <c r="M21" s="14">
        <f ca="1">Debt!M18</f>
        <v>0</v>
      </c>
      <c r="N21" s="14">
        <f ca="1">Debt!N18</f>
        <v>0</v>
      </c>
      <c r="O21" s="14">
        <f ca="1">Debt!O18</f>
        <v>0</v>
      </c>
      <c r="P21" s="14">
        <f ca="1">Debt!P18</f>
        <v>0</v>
      </c>
    </row>
    <row r="22" spans="2:16" s="29" customFormat="1" x14ac:dyDescent="0.3">
      <c r="B22" s="29" t="s">
        <v>88</v>
      </c>
      <c r="E22" s="48">
        <f ca="1">SUM(E18:E21)</f>
        <v>13.748156189950162</v>
      </c>
      <c r="F22" s="48">
        <f t="shared" ref="F22:P22" ca="1" si="13">SUM(F18:F21)</f>
        <v>29.256984138577327</v>
      </c>
      <c r="G22" s="48">
        <f t="shared" ca="1" si="13"/>
        <v>29.725688577668098</v>
      </c>
      <c r="H22" s="48">
        <f t="shared" ca="1" si="13"/>
        <v>35.110034876132133</v>
      </c>
      <c r="I22" s="48">
        <f t="shared" ca="1" si="13"/>
        <v>45.579180485084549</v>
      </c>
      <c r="J22" s="48">
        <f t="shared" ca="1" si="13"/>
        <v>46.56801934221221</v>
      </c>
      <c r="K22" s="48">
        <f t="shared" ca="1" si="13"/>
        <v>42.692548187481016</v>
      </c>
      <c r="L22" s="48">
        <f t="shared" ca="1" si="13"/>
        <v>37.088008638827858</v>
      </c>
      <c r="M22" s="48">
        <f t="shared" ca="1" si="13"/>
        <v>29.000000000258382</v>
      </c>
      <c r="N22" s="48">
        <f t="shared" ca="1" si="13"/>
        <v>0</v>
      </c>
      <c r="O22" s="48">
        <f t="shared" ca="1" si="13"/>
        <v>0</v>
      </c>
      <c r="P22" s="48">
        <f t="shared" ca="1" si="13"/>
        <v>0</v>
      </c>
    </row>
    <row r="24" spans="2:16" x14ac:dyDescent="0.3">
      <c r="B24" s="13" t="s">
        <v>47</v>
      </c>
      <c r="C24" s="14">
        <f t="shared" ref="C24:C26" ca="1" si="14">SUM(E24:P24)</f>
        <v>47.6</v>
      </c>
      <c r="E24" s="14">
        <f ca="1">IF(OR(E25&gt;0,E28&gt;0),0,Inputs!$E$42*E22/(Inputs!$E$42+$C$27-SUM($E$27:$H$27)))</f>
        <v>0</v>
      </c>
      <c r="F24" s="14">
        <f ca="1">IF(OR(F25&gt;0,F28&gt;0),0,Inputs!$E$42*F22/(Inputs!$E$42+$C$27-SUM($E$27:$H$27)))</f>
        <v>0</v>
      </c>
      <c r="G24" s="14">
        <f ca="1">IF(OR(G25&gt;0,G28&gt;0),0,Inputs!$E$42*G22/(Inputs!$E$42+$C$27-SUM($E$27:$H$27)))</f>
        <v>0</v>
      </c>
      <c r="H24" s="14">
        <f ca="1">IF(OR(H25&gt;0,H28&gt;0),0,Inputs!$E$42*H22/(Inputs!$E$42+$C$27-SUM($E$27:$H$27)))</f>
        <v>0</v>
      </c>
      <c r="I24" s="14">
        <f ca="1">IF(OR(I25&gt;0,I28&gt;0),0,Inputs!$E$42*I22/(Inputs!$E$42+$C$27-SUM($E$27:$H$27)))</f>
        <v>10.797756503236716</v>
      </c>
      <c r="J24" s="14">
        <f ca="1">IF(OR(J25&gt;0,J28&gt;0),0,Inputs!$E$42*J22/(Inputs!$E$42+$C$27-SUM($E$27:$H$27)))</f>
        <v>11.032013483870614</v>
      </c>
      <c r="K24" s="14">
        <f ca="1">IF(OR(K25&gt;0,K28&gt;0),0,Inputs!$E$42*K22/(Inputs!$E$42+$C$27-SUM($E$27:$H$27)))</f>
        <v>10.113910231053268</v>
      </c>
      <c r="L24" s="14">
        <f ca="1">IF(OR(L25&gt;0,L28&gt;0),0,Inputs!$E$42*L22/(Inputs!$E$42+$C$27-SUM($E$27:$H$27)))</f>
        <v>8.786188830293975</v>
      </c>
      <c r="M24" s="14">
        <f ca="1">IF(OR(M25&gt;0,M28&gt;0),0,Inputs!$E$42*M22/(Inputs!$E$42+$C$27-SUM($E$27:$H$27)))</f>
        <v>6.8701309515454279</v>
      </c>
      <c r="N24" s="14">
        <f ca="1">IF(OR(N25&gt;0,N28&gt;0),0,Inputs!$E$42*N22/(Inputs!$E$42+$C$27-SUM($E$27:$H$27)))</f>
        <v>0</v>
      </c>
      <c r="O24" s="14">
        <f ca="1">IF(OR(O25&gt;0,O28&gt;0),0,Inputs!$E$42*O22/(Inputs!$E$42+$C$27-SUM($E$27:$H$27)))</f>
        <v>0</v>
      </c>
      <c r="P24" s="14">
        <f ca="1">IF(OR(P25&gt;0,P28&gt;0),0,Inputs!$E$42*P22/(Inputs!$E$42+$C$27-SUM($E$27:$H$27)))</f>
        <v>0</v>
      </c>
    </row>
    <row r="25" spans="2:16" x14ac:dyDescent="0.3">
      <c r="B25" s="13" t="s">
        <v>18</v>
      </c>
      <c r="C25" s="14">
        <f t="shared" ca="1" si="14"/>
        <v>12.826289634895334</v>
      </c>
      <c r="D25" s="15"/>
      <c r="E25" s="14">
        <f ca="1">MIN(E22-E24, Inputs!$E$46-SUM($D$25:D25))</f>
        <v>12.826289634895334</v>
      </c>
      <c r="F25" s="14">
        <f ca="1">MIN(F22-F24, Inputs!$E$46-SUM($D$25:E25))</f>
        <v>0</v>
      </c>
      <c r="G25" s="14">
        <f ca="1">MIN(G22-G24, Inputs!$E$46-SUM($D$25:F25))</f>
        <v>0</v>
      </c>
      <c r="H25" s="14">
        <f ca="1">MIN(H22-H24, Inputs!$E$46-SUM($D$25:G25))</f>
        <v>0</v>
      </c>
      <c r="I25" s="14">
        <f ca="1">MIN(I22-I24, Inputs!$E$46-SUM($D$25:H25))</f>
        <v>0</v>
      </c>
      <c r="J25" s="14">
        <f ca="1">MIN(J22-J24, Inputs!$E$46-SUM($D$25:I25))</f>
        <v>0</v>
      </c>
      <c r="K25" s="14">
        <f ca="1">MIN(K22-K24, Inputs!$E$46-SUM($D$25:J25))</f>
        <v>0</v>
      </c>
      <c r="L25" s="14">
        <f ca="1">MIN(L22-L24, Inputs!$E$46-SUM($D$25:K25))</f>
        <v>0</v>
      </c>
      <c r="M25" s="14">
        <f ca="1">MIN(M22-M24, Inputs!$E$46-SUM($D$25:L25))</f>
        <v>0</v>
      </c>
      <c r="N25" s="14"/>
      <c r="O25" s="14"/>
      <c r="P25" s="14"/>
    </row>
    <row r="26" spans="2:16" x14ac:dyDescent="0.3">
      <c r="B26" s="13" t="s">
        <v>124</v>
      </c>
      <c r="C26" s="14">
        <f t="shared" ca="1" si="14"/>
        <v>248.34233080129638</v>
      </c>
      <c r="E26" s="14">
        <f ca="1">E22-SUM(E24:E25)</f>
        <v>0.9218665550548284</v>
      </c>
      <c r="F26" s="14">
        <f t="shared" ref="F26:P26" ca="1" si="15">F22-SUM(F24:F25)</f>
        <v>29.256984138577327</v>
      </c>
      <c r="G26" s="14">
        <f t="shared" ca="1" si="15"/>
        <v>29.725688577668098</v>
      </c>
      <c r="H26" s="14">
        <f t="shared" ca="1" si="15"/>
        <v>35.110034876132133</v>
      </c>
      <c r="I26" s="14">
        <f t="shared" ca="1" si="15"/>
        <v>34.781423981847837</v>
      </c>
      <c r="J26" s="14">
        <f t="shared" ca="1" si="15"/>
        <v>35.536005858341596</v>
      </c>
      <c r="K26" s="14">
        <f t="shared" ca="1" si="15"/>
        <v>32.578637956427748</v>
      </c>
      <c r="L26" s="14">
        <f t="shared" ca="1" si="15"/>
        <v>28.301819808533885</v>
      </c>
      <c r="M26" s="14">
        <f t="shared" ca="1" si="15"/>
        <v>22.129869048712955</v>
      </c>
      <c r="N26" s="14">
        <f t="shared" ca="1" si="15"/>
        <v>0</v>
      </c>
      <c r="O26" s="14">
        <f t="shared" ca="1" si="15"/>
        <v>0</v>
      </c>
      <c r="P26" s="14">
        <f t="shared" ca="1" si="15"/>
        <v>0</v>
      </c>
    </row>
    <row r="27" spans="2:16" x14ac:dyDescent="0.3">
      <c r="B27" s="13" t="s">
        <v>16</v>
      </c>
      <c r="C27" s="14">
        <f ca="1">SUM(E27:P27)</f>
        <v>209.8634618966104</v>
      </c>
      <c r="E27" s="14">
        <f ca="1">E26-E28</f>
        <v>0.9218665550548284</v>
      </c>
      <c r="F27" s="14">
        <f t="shared" ref="F27:P27" ca="1" si="16">F26-F28</f>
        <v>16.430694503681991</v>
      </c>
      <c r="G27" s="14">
        <f t="shared" ca="1" si="16"/>
        <v>16.899398942772763</v>
      </c>
      <c r="H27" s="14">
        <f t="shared" ca="1" si="16"/>
        <v>22.283745241236801</v>
      </c>
      <c r="I27" s="14">
        <f t="shared" ca="1" si="16"/>
        <v>34.781423981847837</v>
      </c>
      <c r="J27" s="14">
        <f t="shared" ca="1" si="16"/>
        <v>35.536005858341596</v>
      </c>
      <c r="K27" s="14">
        <f t="shared" ca="1" si="16"/>
        <v>32.578637956427748</v>
      </c>
      <c r="L27" s="14">
        <f t="shared" ca="1" si="16"/>
        <v>28.301819808533885</v>
      </c>
      <c r="M27" s="14">
        <f t="shared" ca="1" si="16"/>
        <v>22.129869048712955</v>
      </c>
      <c r="N27" s="14">
        <f t="shared" ca="1" si="16"/>
        <v>0</v>
      </c>
      <c r="O27" s="14">
        <f t="shared" ca="1" si="16"/>
        <v>0</v>
      </c>
      <c r="P27" s="14">
        <f t="shared" ca="1" si="16"/>
        <v>0</v>
      </c>
    </row>
    <row r="28" spans="2:16" x14ac:dyDescent="0.3">
      <c r="B28" s="13" t="s">
        <v>125</v>
      </c>
      <c r="C28" s="14">
        <f t="shared" ref="C28" ca="1" si="17">SUM(E28:P28)</f>
        <v>38.478868904686003</v>
      </c>
      <c r="E28" s="14"/>
      <c r="F28" s="14">
        <f ca="1">IF(F16&lt;Inputs!$D$61, (Inputs!$E$43-$C$25)/3, 0)</f>
        <v>12.826289634895334</v>
      </c>
      <c r="G28" s="14">
        <f ca="1">IF(G16&lt;Inputs!$D$61, (Inputs!$E$43-$C$25)/3, 0)</f>
        <v>12.826289634895334</v>
      </c>
      <c r="H28" s="14">
        <f ca="1">IF(H16&lt;Inputs!$D$61, (Inputs!$E$43-$C$25)/3, 0)</f>
        <v>12.826289634895334</v>
      </c>
      <c r="I28" s="14">
        <f>IF(I16&lt;Inputs!$D$61, (Inputs!$E$43-$C$25)/3, 0)</f>
        <v>0</v>
      </c>
      <c r="J28" s="14">
        <f>IF(J16&lt;Inputs!$D$61, (Inputs!$E$43-$C$25)/3, 0)</f>
        <v>0</v>
      </c>
      <c r="K28" s="14">
        <f>IF(K16&lt;Inputs!$D$61, (Inputs!$E$43-$C$25)/3, 0)</f>
        <v>0</v>
      </c>
      <c r="L28" s="14">
        <f>IF(L16&lt;Inputs!$D$61, (Inputs!$E$43-$C$25)/3, 0)</f>
        <v>0</v>
      </c>
      <c r="M28" s="14">
        <f>IF(M16&lt;Inputs!$D$61, (Inputs!$E$43-$C$25)/3, 0)</f>
        <v>0</v>
      </c>
      <c r="N28" s="14">
        <f>IF(N16&lt;Inputs!$D$61, (Inputs!$E$43-$C$25)/3, 0)</f>
        <v>0</v>
      </c>
      <c r="O28" s="14">
        <f>IF(O16&lt;Inputs!$D$61, (Inputs!$E$43-$C$25)/3, 0)</f>
        <v>0</v>
      </c>
      <c r="P28" s="14">
        <f>IF(P16&lt;Inputs!$D$61, (Inputs!$E$43-$C$25)/3, 0)</f>
        <v>0</v>
      </c>
    </row>
    <row r="29" spans="2:16" x14ac:dyDescent="0.3">
      <c r="B29" s="13" t="s">
        <v>348</v>
      </c>
      <c r="E29" s="14">
        <f ca="1">E27+D29</f>
        <v>0.9218665550548284</v>
      </c>
      <c r="F29" s="14">
        <f t="shared" ref="F29:P29" ca="1" si="18">F27+E29</f>
        <v>17.352561058736818</v>
      </c>
      <c r="G29" s="14">
        <f t="shared" ca="1" si="18"/>
        <v>34.25196000150958</v>
      </c>
      <c r="H29" s="14">
        <f t="shared" ca="1" si="18"/>
        <v>56.535705242746381</v>
      </c>
      <c r="I29" s="14">
        <f t="shared" ca="1" si="18"/>
        <v>91.317129224594225</v>
      </c>
      <c r="J29" s="14">
        <f t="shared" ca="1" si="18"/>
        <v>126.85313508293582</v>
      </c>
      <c r="K29" s="14">
        <f t="shared" ca="1" si="18"/>
        <v>159.43177303936358</v>
      </c>
      <c r="L29" s="14">
        <f t="shared" ca="1" si="18"/>
        <v>187.73359284789746</v>
      </c>
      <c r="M29" s="14">
        <f t="shared" ca="1" si="18"/>
        <v>209.8634618966104</v>
      </c>
      <c r="N29" s="14">
        <f t="shared" ca="1" si="18"/>
        <v>209.8634618966104</v>
      </c>
      <c r="O29" s="14">
        <f t="shared" ca="1" si="18"/>
        <v>209.8634618966104</v>
      </c>
      <c r="P29" s="14">
        <f t="shared" ca="1" si="18"/>
        <v>209.8634618966104</v>
      </c>
    </row>
    <row r="30" spans="2:16" x14ac:dyDescent="0.3">
      <c r="E30" s="13" t="s">
        <v>362</v>
      </c>
      <c r="F30" s="13" t="s">
        <v>362</v>
      </c>
      <c r="G30" s="13" t="s">
        <v>362</v>
      </c>
      <c r="H30" s="13" t="s">
        <v>362</v>
      </c>
      <c r="I30" s="13" t="s">
        <v>362</v>
      </c>
    </row>
    <row r="31" spans="2:16" x14ac:dyDescent="0.3">
      <c r="B31" s="13" t="s">
        <v>142</v>
      </c>
      <c r="E31" s="20">
        <f>E17</f>
        <v>40633</v>
      </c>
      <c r="F31" s="20">
        <f>EOMONTH(E31,12)</f>
        <v>40999</v>
      </c>
      <c r="G31" s="20">
        <f t="shared" ref="G31:I31" si="19">EOMONTH(F31,12)</f>
        <v>41364</v>
      </c>
      <c r="H31" s="20">
        <f t="shared" si="19"/>
        <v>41729</v>
      </c>
      <c r="I31" s="20">
        <f t="shared" si="19"/>
        <v>42094</v>
      </c>
    </row>
    <row r="32" spans="2:16" x14ac:dyDescent="0.3">
      <c r="B32" s="13" t="s">
        <v>96</v>
      </c>
      <c r="C32" s="14">
        <f ca="1">SUM(E32:I32)</f>
        <v>290.00000000258387</v>
      </c>
      <c r="E32" s="23">
        <f ca="1">SUMIF($E$17:$P$17,E$31,$E18:$P18)</f>
        <v>38.666666667011178</v>
      </c>
      <c r="F32" s="23">
        <f t="shared" ref="F32:I32" ca="1" si="20">SUMIF($E$17:$P$17,F$31,$E18:$P18)</f>
        <v>149.83333333466831</v>
      </c>
      <c r="G32" s="23">
        <f t="shared" ca="1" si="20"/>
        <v>101.50000000090435</v>
      </c>
      <c r="H32" s="23">
        <f t="shared" ca="1" si="20"/>
        <v>0</v>
      </c>
      <c r="I32" s="23">
        <f t="shared" si="20"/>
        <v>0</v>
      </c>
    </row>
    <row r="33" spans="2:9" x14ac:dyDescent="0.3">
      <c r="B33" s="13" t="s">
        <v>293</v>
      </c>
      <c r="C33" s="14">
        <f t="shared" ref="C33:C35" ca="1" si="21">SUM(E33:I33)</f>
        <v>1.4500000000129192</v>
      </c>
      <c r="E33" s="23">
        <f t="shared" ref="E33:I33" ca="1" si="22">SUMIF($E$17:$P$17,E$31,$E19:$P19)</f>
        <v>1.4500000000129192</v>
      </c>
      <c r="F33" s="23">
        <f t="shared" ca="1" si="22"/>
        <v>0</v>
      </c>
      <c r="G33" s="23">
        <f t="shared" ca="1" si="22"/>
        <v>0</v>
      </c>
      <c r="H33" s="23">
        <f t="shared" ca="1" si="22"/>
        <v>0</v>
      </c>
      <c r="I33" s="23">
        <f t="shared" si="22"/>
        <v>0</v>
      </c>
    </row>
    <row r="34" spans="2:9" x14ac:dyDescent="0.3">
      <c r="B34" s="13" t="s">
        <v>12</v>
      </c>
      <c r="C34" s="14">
        <f t="shared" ca="1" si="21"/>
        <v>2.6271682737076301</v>
      </c>
      <c r="E34" s="23">
        <f t="shared" ref="E34:I34" ca="1" si="23">SUMIF($E$17:$P$17,E$31,$E20:$P20)</f>
        <v>2.6271682737076301</v>
      </c>
      <c r="F34" s="23">
        <f t="shared" ca="1" si="23"/>
        <v>0</v>
      </c>
      <c r="G34" s="23">
        <f t="shared" ca="1" si="23"/>
        <v>0</v>
      </c>
      <c r="H34" s="23">
        <f t="shared" ca="1" si="23"/>
        <v>0</v>
      </c>
      <c r="I34" s="23">
        <f t="shared" si="23"/>
        <v>0</v>
      </c>
    </row>
    <row r="35" spans="2:9" x14ac:dyDescent="0.3">
      <c r="B35" s="13" t="s">
        <v>101</v>
      </c>
      <c r="C35" s="14">
        <f t="shared" ca="1" si="21"/>
        <v>14.691452159887355</v>
      </c>
      <c r="E35" s="23">
        <f t="shared" ref="E35:I35" ca="1" si="24">SUMIF($E$17:$P$17,E$31,$E21:$P21)</f>
        <v>0.26130538779576451</v>
      </c>
      <c r="F35" s="23">
        <f t="shared" ca="1" si="24"/>
        <v>7.1495899464286836</v>
      </c>
      <c r="G35" s="23">
        <f t="shared" ca="1" si="24"/>
        <v>7.2805568256629076</v>
      </c>
      <c r="H35" s="23">
        <f t="shared" ca="1" si="24"/>
        <v>0</v>
      </c>
      <c r="I35" s="23">
        <f t="shared" si="24"/>
        <v>0</v>
      </c>
    </row>
    <row r="36" spans="2:9" x14ac:dyDescent="0.3">
      <c r="B36" s="13" t="s">
        <v>11</v>
      </c>
      <c r="E36" s="14">
        <f ca="1">SUM(E32:E35)</f>
        <v>43.005140328527496</v>
      </c>
      <c r="F36" s="14">
        <f t="shared" ref="F36:I36" ca="1" si="25">SUM(F32:F35)</f>
        <v>156.98292328109699</v>
      </c>
      <c r="G36" s="14">
        <f t="shared" ca="1" si="25"/>
        <v>108.78055682656726</v>
      </c>
      <c r="H36" s="14">
        <f t="shared" ca="1" si="25"/>
        <v>0</v>
      </c>
      <c r="I36" s="14">
        <f t="shared" si="25"/>
        <v>0</v>
      </c>
    </row>
    <row r="38" spans="2:9" x14ac:dyDescent="0.3">
      <c r="B38" s="13" t="s">
        <v>47</v>
      </c>
      <c r="E38" s="23">
        <f ca="1">SUMIF($E$17:$P$17,E$31,$E24:$P24)</f>
        <v>0</v>
      </c>
      <c r="F38" s="23">
        <f t="shared" ref="F38:I39" ca="1" si="26">SUMIF($E$17:$P$17,F$31,$E24:$P24)</f>
        <v>21.82976998710733</v>
      </c>
      <c r="G38" s="23">
        <f t="shared" ca="1" si="26"/>
        <v>25.770230012892668</v>
      </c>
      <c r="H38" s="23">
        <f t="shared" ca="1" si="26"/>
        <v>0</v>
      </c>
      <c r="I38" s="23">
        <f t="shared" si="26"/>
        <v>0</v>
      </c>
    </row>
    <row r="39" spans="2:9" x14ac:dyDescent="0.3">
      <c r="B39" s="13" t="s">
        <v>18</v>
      </c>
      <c r="E39" s="23">
        <f ca="1">SUMIF($E$17:$P$17,E$31,$E25:$P25)</f>
        <v>12.826289634895334</v>
      </c>
      <c r="F39" s="23">
        <f t="shared" ca="1" si="26"/>
        <v>0</v>
      </c>
      <c r="G39" s="23">
        <f t="shared" ca="1" si="26"/>
        <v>0</v>
      </c>
      <c r="H39" s="23">
        <f t="shared" si="26"/>
        <v>0</v>
      </c>
      <c r="I39" s="23">
        <f t="shared" si="26"/>
        <v>0</v>
      </c>
    </row>
    <row r="40" spans="2:9" x14ac:dyDescent="0.3">
      <c r="B40" s="13" t="s">
        <v>124</v>
      </c>
      <c r="E40" s="23">
        <f t="shared" ref="E40:I40" ca="1" si="27">SUMIF($E$17:$P$17,E$31,$E26:$P26)</f>
        <v>30.178850693632157</v>
      </c>
      <c r="F40" s="23">
        <f t="shared" ca="1" si="27"/>
        <v>135.15315329398965</v>
      </c>
      <c r="G40" s="23">
        <f t="shared" ca="1" si="27"/>
        <v>83.010326813674595</v>
      </c>
      <c r="H40" s="23">
        <f t="shared" ca="1" si="27"/>
        <v>0</v>
      </c>
      <c r="I40" s="23">
        <f t="shared" si="27"/>
        <v>0</v>
      </c>
    </row>
    <row r="41" spans="2:9" x14ac:dyDescent="0.3">
      <c r="B41" s="13" t="s">
        <v>16</v>
      </c>
      <c r="E41" s="23">
        <f t="shared" ref="E41:I41" ca="1" si="28">SUMIF($E$17:$P$17,E$31,$E27:$P27)</f>
        <v>17.352561058736818</v>
      </c>
      <c r="F41" s="23">
        <f t="shared" ca="1" si="28"/>
        <v>109.500574024199</v>
      </c>
      <c r="G41" s="23">
        <f t="shared" ca="1" si="28"/>
        <v>83.010326813674595</v>
      </c>
      <c r="H41" s="23">
        <f t="shared" ca="1" si="28"/>
        <v>0</v>
      </c>
      <c r="I41" s="23">
        <f t="shared" si="28"/>
        <v>0</v>
      </c>
    </row>
    <row r="42" spans="2:9" x14ac:dyDescent="0.3">
      <c r="B42" s="13" t="s">
        <v>125</v>
      </c>
      <c r="E42" s="23">
        <f t="shared" ref="E42:I42" ca="1" si="29">SUMIF($E$17:$P$17,E$31,$E28:$P28)</f>
        <v>12.826289634895334</v>
      </c>
      <c r="F42" s="23">
        <f t="shared" ca="1" si="29"/>
        <v>25.652579269790667</v>
      </c>
      <c r="G42" s="23">
        <f t="shared" si="29"/>
        <v>0</v>
      </c>
      <c r="H42" s="23">
        <f t="shared" si="29"/>
        <v>0</v>
      </c>
      <c r="I42" s="23">
        <f t="shared" si="29"/>
        <v>0</v>
      </c>
    </row>
    <row r="43" spans="2:9" x14ac:dyDescent="0.3">
      <c r="B43" s="13" t="s">
        <v>185</v>
      </c>
      <c r="E43" s="14">
        <f ca="1">E39+E42</f>
        <v>25.652579269790667</v>
      </c>
      <c r="F43" s="14">
        <f t="shared" ref="F43:I43" ca="1" si="30">F39+F42</f>
        <v>25.652579269790667</v>
      </c>
      <c r="G43" s="14">
        <f t="shared" ca="1" si="30"/>
        <v>0</v>
      </c>
      <c r="H43" s="14">
        <f t="shared" si="30"/>
        <v>0</v>
      </c>
      <c r="I43" s="14">
        <f t="shared" si="30"/>
        <v>0</v>
      </c>
    </row>
    <row r="45" spans="2:9" x14ac:dyDescent="0.3">
      <c r="B45" s="13" t="s">
        <v>186</v>
      </c>
    </row>
    <row r="46" spans="2:9" x14ac:dyDescent="0.3">
      <c r="B46" s="13" t="s">
        <v>142</v>
      </c>
      <c r="E46" s="20">
        <f>E31</f>
        <v>40633</v>
      </c>
      <c r="F46" s="20">
        <f>EOMONTH(E46,12)</f>
        <v>40999</v>
      </c>
      <c r="G46" s="20">
        <f t="shared" ref="G46:I46" si="31">EOMONTH(F46,12)</f>
        <v>41364</v>
      </c>
      <c r="H46" s="20">
        <f t="shared" si="31"/>
        <v>41729</v>
      </c>
      <c r="I46" s="20">
        <f t="shared" si="31"/>
        <v>42094</v>
      </c>
    </row>
    <row r="47" spans="2:9" x14ac:dyDescent="0.3">
      <c r="B47" s="13" t="s">
        <v>96</v>
      </c>
      <c r="C47" s="14">
        <f ca="1">SUM(E47:I47)</f>
        <v>307.31862043617883</v>
      </c>
      <c r="E47" s="23">
        <f ca="1">E32+E34+E35</f>
        <v>41.555140328514575</v>
      </c>
      <c r="F47" s="23">
        <f t="shared" ref="F47:I47" ca="1" si="32">F32+F34+F35</f>
        <v>156.98292328109699</v>
      </c>
      <c r="G47" s="23">
        <f t="shared" ca="1" si="32"/>
        <v>108.78055682656726</v>
      </c>
      <c r="H47" s="23">
        <f t="shared" ca="1" si="32"/>
        <v>0</v>
      </c>
      <c r="I47" s="23">
        <f t="shared" si="32"/>
        <v>0</v>
      </c>
    </row>
    <row r="48" spans="2:9" x14ac:dyDescent="0.3">
      <c r="B48" s="13" t="s">
        <v>293</v>
      </c>
      <c r="C48" s="14">
        <f t="shared" ref="C48" ca="1" si="33">SUM(E48:I48)</f>
        <v>1.4500000000129192</v>
      </c>
      <c r="E48" s="23">
        <f ca="1">E33</f>
        <v>1.4500000000129192</v>
      </c>
      <c r="F48" s="23">
        <f t="shared" ref="F48:I48" ca="1" si="34">F33</f>
        <v>0</v>
      </c>
      <c r="G48" s="23">
        <f t="shared" ca="1" si="34"/>
        <v>0</v>
      </c>
      <c r="H48" s="23">
        <f t="shared" ca="1" si="34"/>
        <v>0</v>
      </c>
      <c r="I48" s="23">
        <f t="shared" si="34"/>
        <v>0</v>
      </c>
    </row>
    <row r="49" spans="2:14" x14ac:dyDescent="0.3">
      <c r="C49" s="14"/>
      <c r="E49" s="23"/>
      <c r="F49" s="23"/>
      <c r="G49" s="23"/>
      <c r="H49" s="23"/>
      <c r="I49" s="23"/>
    </row>
    <row r="50" spans="2:14" x14ac:dyDescent="0.3">
      <c r="B50" s="130" t="s">
        <v>366</v>
      </c>
      <c r="C50" s="131"/>
      <c r="D50" s="130"/>
      <c r="E50" s="132">
        <f>E16</f>
        <v>40543</v>
      </c>
      <c r="F50" s="132">
        <f>EOMONTH(E50,3)</f>
        <v>40633</v>
      </c>
      <c r="G50" s="132">
        <f t="shared" ref="G50" si="35">EOMONTH(F50,3)</f>
        <v>40724</v>
      </c>
      <c r="H50" s="132">
        <f t="shared" ref="H50" si="36">EOMONTH(G50,3)</f>
        <v>40816</v>
      </c>
      <c r="I50" s="132">
        <f t="shared" ref="I50" si="37">EOMONTH(H50,3)</f>
        <v>40908</v>
      </c>
      <c r="J50" s="132">
        <f t="shared" ref="J50" si="38">EOMONTH(I50,3)</f>
        <v>40999</v>
      </c>
      <c r="K50" s="132">
        <f t="shared" ref="K50" si="39">EOMONTH(J50,3)</f>
        <v>41090</v>
      </c>
      <c r="L50" s="132">
        <f t="shared" ref="L50" si="40">EOMONTH(K50,3)</f>
        <v>41182</v>
      </c>
      <c r="M50" s="132">
        <f t="shared" ref="M50" si="41">EOMONTH(L50,3)</f>
        <v>41274</v>
      </c>
    </row>
    <row r="51" spans="2:14" x14ac:dyDescent="0.3">
      <c r="B51" s="130"/>
      <c r="C51" s="130"/>
      <c r="D51" s="130"/>
      <c r="E51" s="130"/>
      <c r="F51" s="130"/>
      <c r="G51" s="130"/>
      <c r="H51" s="130"/>
      <c r="I51" s="130"/>
      <c r="J51" s="130"/>
      <c r="K51" s="130"/>
      <c r="L51" s="130"/>
      <c r="M51" s="130"/>
    </row>
    <row r="52" spans="2:14" x14ac:dyDescent="0.3">
      <c r="B52" s="130" t="s">
        <v>371</v>
      </c>
      <c r="C52" s="130"/>
      <c r="D52" s="131">
        <f ca="1">SUM(E52:M52)</f>
        <v>98.90515853958135</v>
      </c>
      <c r="E52" s="131">
        <f ca="1">E25</f>
        <v>12.826289634895334</v>
      </c>
      <c r="F52" s="131">
        <f ca="1">F28</f>
        <v>12.826289634895334</v>
      </c>
      <c r="G52" s="131">
        <f t="shared" ref="G52:H52" ca="1" si="42">G28</f>
        <v>12.826289634895334</v>
      </c>
      <c r="H52" s="131">
        <f t="shared" ca="1" si="42"/>
        <v>12.826289634895334</v>
      </c>
      <c r="I52" s="131">
        <f ca="1">I24</f>
        <v>10.797756503236716</v>
      </c>
      <c r="J52" s="131">
        <f t="shared" ref="J52:N52" ca="1" si="43">J24</f>
        <v>11.032013483870614</v>
      </c>
      <c r="K52" s="131">
        <f t="shared" ca="1" si="43"/>
        <v>10.113910231053268</v>
      </c>
      <c r="L52" s="131">
        <f t="shared" ca="1" si="43"/>
        <v>8.786188830293975</v>
      </c>
      <c r="M52" s="131">
        <f t="shared" ca="1" si="43"/>
        <v>6.8701309515454279</v>
      </c>
      <c r="N52" s="14">
        <f t="shared" ca="1" si="43"/>
        <v>0</v>
      </c>
    </row>
    <row r="53" spans="2:14" x14ac:dyDescent="0.3">
      <c r="B53" s="130" t="s">
        <v>364</v>
      </c>
      <c r="C53" s="130"/>
      <c r="D53" s="130"/>
      <c r="E53" s="131">
        <f ca="1">E52+D53</f>
        <v>12.826289634895334</v>
      </c>
      <c r="F53" s="131">
        <f t="shared" ref="F53:H53" ca="1" si="44">F52+E53</f>
        <v>25.652579269790667</v>
      </c>
      <c r="G53" s="131">
        <f t="shared" ca="1" si="44"/>
        <v>38.478868904686003</v>
      </c>
      <c r="H53" s="131">
        <f t="shared" ca="1" si="44"/>
        <v>51.305158539581335</v>
      </c>
      <c r="I53" s="131">
        <f t="shared" ref="I53" ca="1" si="45">I52+H53</f>
        <v>62.102915042818054</v>
      </c>
      <c r="J53" s="131">
        <f t="shared" ref="J53" ca="1" si="46">J52+I53</f>
        <v>73.134928526688668</v>
      </c>
      <c r="K53" s="131">
        <f t="shared" ref="K53" ca="1" si="47">K52+J53</f>
        <v>83.248838757741936</v>
      </c>
      <c r="L53" s="131">
        <f t="shared" ref="L53" ca="1" si="48">L52+K53</f>
        <v>92.035027588035916</v>
      </c>
      <c r="M53" s="131">
        <f t="shared" ref="M53" ca="1" si="49">M52+L53</f>
        <v>98.90515853958135</v>
      </c>
    </row>
    <row r="54" spans="2:14" x14ac:dyDescent="0.3">
      <c r="B54" s="130"/>
      <c r="C54" s="130"/>
      <c r="D54" s="130"/>
      <c r="E54" s="130"/>
      <c r="F54" s="130"/>
      <c r="G54" s="130"/>
      <c r="H54" s="130"/>
      <c r="I54" s="130"/>
      <c r="J54" s="130"/>
      <c r="K54" s="130"/>
      <c r="L54" s="130"/>
      <c r="M54" s="130"/>
    </row>
    <row r="55" spans="2:14" x14ac:dyDescent="0.3">
      <c r="B55" s="130" t="s">
        <v>365</v>
      </c>
      <c r="C55" s="130"/>
      <c r="D55" s="131">
        <f ca="1">SUM(E55:M55)</f>
        <v>209.8634618966104</v>
      </c>
      <c r="E55" s="131">
        <f ca="1">E27</f>
        <v>0.9218665550548284</v>
      </c>
      <c r="F55" s="131">
        <f t="shared" ref="F55:M55" ca="1" si="50">F27</f>
        <v>16.430694503681991</v>
      </c>
      <c r="G55" s="131">
        <f t="shared" ca="1" si="50"/>
        <v>16.899398942772763</v>
      </c>
      <c r="H55" s="131">
        <f t="shared" ca="1" si="50"/>
        <v>22.283745241236801</v>
      </c>
      <c r="I55" s="131">
        <f t="shared" ca="1" si="50"/>
        <v>34.781423981847837</v>
      </c>
      <c r="J55" s="131">
        <f t="shared" ca="1" si="50"/>
        <v>35.536005858341596</v>
      </c>
      <c r="K55" s="131">
        <f t="shared" ca="1" si="50"/>
        <v>32.578637956427748</v>
      </c>
      <c r="L55" s="131">
        <f t="shared" ca="1" si="50"/>
        <v>28.301819808533885</v>
      </c>
      <c r="M55" s="131">
        <f t="shared" ca="1" si="50"/>
        <v>22.129869048712955</v>
      </c>
    </row>
    <row r="56" spans="2:14" x14ac:dyDescent="0.3">
      <c r="B56" s="130" t="s">
        <v>368</v>
      </c>
      <c r="C56" s="130"/>
      <c r="D56" s="130"/>
      <c r="E56" s="131">
        <f ca="1">E55+D56</f>
        <v>0.9218665550548284</v>
      </c>
      <c r="F56" s="131">
        <f t="shared" ref="F56:M56" ca="1" si="51">F55+E56</f>
        <v>17.352561058736818</v>
      </c>
      <c r="G56" s="131">
        <f t="shared" ca="1" si="51"/>
        <v>34.25196000150958</v>
      </c>
      <c r="H56" s="131">
        <f t="shared" ca="1" si="51"/>
        <v>56.535705242746381</v>
      </c>
      <c r="I56" s="131">
        <f t="shared" ca="1" si="51"/>
        <v>91.317129224594225</v>
      </c>
      <c r="J56" s="131">
        <f t="shared" ca="1" si="51"/>
        <v>126.85313508293582</v>
      </c>
      <c r="K56" s="131">
        <f t="shared" ca="1" si="51"/>
        <v>159.43177303936358</v>
      </c>
      <c r="L56" s="131">
        <f t="shared" ca="1" si="51"/>
        <v>187.73359284789746</v>
      </c>
      <c r="M56" s="131">
        <f t="shared" ca="1" si="51"/>
        <v>209.8634618966104</v>
      </c>
    </row>
    <row r="57" spans="2:14" x14ac:dyDescent="0.3">
      <c r="B57" s="130"/>
      <c r="C57" s="130"/>
      <c r="D57" s="130"/>
      <c r="E57" s="130"/>
      <c r="F57" s="130"/>
      <c r="G57" s="130"/>
      <c r="H57" s="130"/>
      <c r="I57" s="130"/>
      <c r="J57" s="130"/>
      <c r="K57" s="130"/>
      <c r="L57" s="130"/>
      <c r="M57" s="130"/>
    </row>
    <row r="58" spans="2:14" x14ac:dyDescent="0.3">
      <c r="B58" s="130" t="s">
        <v>367</v>
      </c>
      <c r="C58" s="130"/>
      <c r="D58" s="130"/>
      <c r="E58" s="133">
        <f ca="1">E56/E53</f>
        <v>7.1873205837079249E-2</v>
      </c>
      <c r="F58" s="133">
        <f t="shared" ref="F58:M58" ca="1" si="52">F56/F53</f>
        <v>0.67644508087230715</v>
      </c>
      <c r="G58" s="133">
        <f t="shared" ca="1" si="52"/>
        <v>0.89014986605644053</v>
      </c>
      <c r="H58" s="133">
        <f t="shared" ca="1" si="52"/>
        <v>1.1019497230308672</v>
      </c>
      <c r="I58" s="133">
        <f t="shared" ca="1" si="52"/>
        <v>1.4704161497352237</v>
      </c>
      <c r="J58" s="133">
        <f t="shared" ca="1" si="52"/>
        <v>1.7345082252544228</v>
      </c>
      <c r="K58" s="133">
        <f t="shared" ca="1" si="52"/>
        <v>1.9151230866212752</v>
      </c>
      <c r="L58" s="133">
        <f t="shared" ca="1" si="52"/>
        <v>2.0398059061624259</v>
      </c>
      <c r="M58" s="133">
        <f t="shared" ca="1" si="52"/>
        <v>2.1218656842112447</v>
      </c>
    </row>
    <row r="59" spans="2:14" x14ac:dyDescent="0.3">
      <c r="B59" s="130"/>
      <c r="C59" s="130"/>
      <c r="D59" s="130"/>
      <c r="E59" s="130"/>
      <c r="F59" s="130"/>
      <c r="G59" s="130"/>
      <c r="H59" s="130"/>
      <c r="I59" s="130"/>
      <c r="J59" s="130"/>
      <c r="K59" s="130"/>
      <c r="L59" s="130"/>
      <c r="M59" s="130"/>
    </row>
    <row r="60" spans="2:14" x14ac:dyDescent="0.3">
      <c r="B60" s="130" t="s">
        <v>363</v>
      </c>
      <c r="C60" s="130"/>
      <c r="D60" s="131">
        <f ca="1">SUM(E60:M60)</f>
        <v>51.305158539581335</v>
      </c>
      <c r="E60" s="131">
        <f ca="1">E52</f>
        <v>12.826289634895334</v>
      </c>
      <c r="F60" s="131">
        <f t="shared" ref="F60:H60" ca="1" si="53">F52</f>
        <v>12.826289634895334</v>
      </c>
      <c r="G60" s="131">
        <f t="shared" ca="1" si="53"/>
        <v>12.826289634895334</v>
      </c>
      <c r="H60" s="131">
        <f t="shared" ca="1" si="53"/>
        <v>12.826289634895334</v>
      </c>
      <c r="I60" s="131"/>
      <c r="J60" s="131"/>
      <c r="K60" s="131"/>
      <c r="L60" s="131"/>
      <c r="M60" s="131"/>
    </row>
    <row r="61" spans="2:14" x14ac:dyDescent="0.3">
      <c r="B61" s="130" t="s">
        <v>370</v>
      </c>
      <c r="C61" s="130"/>
      <c r="D61" s="131">
        <f ca="1">SUM(E61:M61)</f>
        <v>47.6</v>
      </c>
      <c r="E61" s="131"/>
      <c r="F61" s="131"/>
      <c r="G61" s="131"/>
      <c r="H61" s="131"/>
      <c r="I61" s="131">
        <f ca="1">I52</f>
        <v>10.797756503236716</v>
      </c>
      <c r="J61" s="131">
        <f t="shared" ref="J61:M61" ca="1" si="54">J52</f>
        <v>11.032013483870614</v>
      </c>
      <c r="K61" s="131">
        <f t="shared" ca="1" si="54"/>
        <v>10.113910231053268</v>
      </c>
      <c r="L61" s="131">
        <f t="shared" ca="1" si="54"/>
        <v>8.786188830293975</v>
      </c>
      <c r="M61" s="131">
        <f t="shared" ca="1" si="54"/>
        <v>6.8701309515454279</v>
      </c>
    </row>
    <row r="62" spans="2:14" x14ac:dyDescent="0.3">
      <c r="B62" s="130" t="s">
        <v>364</v>
      </c>
      <c r="C62" s="130" t="s">
        <v>362</v>
      </c>
      <c r="D62" s="130"/>
      <c r="E62" s="131">
        <f ca="1">E53</f>
        <v>12.826289634895334</v>
      </c>
      <c r="F62" s="131">
        <f t="shared" ref="F62:M62" ca="1" si="55">F53</f>
        <v>25.652579269790667</v>
      </c>
      <c r="G62" s="131">
        <f t="shared" ca="1" si="55"/>
        <v>38.478868904686003</v>
      </c>
      <c r="H62" s="131">
        <f t="shared" ca="1" si="55"/>
        <v>51.305158539581335</v>
      </c>
      <c r="I62" s="131">
        <f t="shared" ca="1" si="55"/>
        <v>62.102915042818054</v>
      </c>
      <c r="J62" s="131">
        <f t="shared" ca="1" si="55"/>
        <v>73.134928526688668</v>
      </c>
      <c r="K62" s="131">
        <f t="shared" ca="1" si="55"/>
        <v>83.248838757741936</v>
      </c>
      <c r="L62" s="131">
        <f t="shared" ca="1" si="55"/>
        <v>92.035027588035916</v>
      </c>
      <c r="M62" s="131">
        <f t="shared" ca="1" si="55"/>
        <v>98.90515853958135</v>
      </c>
    </row>
    <row r="63" spans="2:14" x14ac:dyDescent="0.3">
      <c r="B63" s="130" t="s">
        <v>368</v>
      </c>
      <c r="C63" s="130" t="s">
        <v>362</v>
      </c>
      <c r="D63" s="130"/>
      <c r="E63" s="131">
        <f ca="1">E62*2.13</f>
        <v>27.319996922327061</v>
      </c>
      <c r="F63" s="131">
        <f t="shared" ref="F63:M63" ca="1" si="56">F62*2.13</f>
        <v>54.639993844654121</v>
      </c>
      <c r="G63" s="131">
        <f t="shared" ca="1" si="56"/>
        <v>81.959990766981178</v>
      </c>
      <c r="H63" s="131">
        <f t="shared" ca="1" si="56"/>
        <v>109.27998768930824</v>
      </c>
      <c r="I63" s="131">
        <f t="shared" ca="1" si="56"/>
        <v>132.27920904120245</v>
      </c>
      <c r="J63" s="131">
        <f t="shared" ca="1" si="56"/>
        <v>155.77739776184686</v>
      </c>
      <c r="K63" s="131">
        <f t="shared" ca="1" si="56"/>
        <v>177.32002655399032</v>
      </c>
      <c r="L63" s="131">
        <f t="shared" ca="1" si="56"/>
        <v>196.03460876251648</v>
      </c>
      <c r="M63" s="131">
        <f t="shared" ca="1" si="56"/>
        <v>210.66798768930826</v>
      </c>
    </row>
    <row r="64" spans="2:14" x14ac:dyDescent="0.3">
      <c r="B64" s="130" t="s">
        <v>86</v>
      </c>
      <c r="C64" s="130" t="s">
        <v>362</v>
      </c>
      <c r="D64" s="130"/>
      <c r="E64" s="131">
        <f ca="1">E62+E63</f>
        <v>40.146286557222396</v>
      </c>
      <c r="F64" s="131">
        <f t="shared" ref="F64:M64" ca="1" si="57">F62+F63</f>
        <v>80.292573114444792</v>
      </c>
      <c r="G64" s="131">
        <f t="shared" ca="1" si="57"/>
        <v>120.43885967166719</v>
      </c>
      <c r="H64" s="131">
        <f t="shared" ca="1" si="57"/>
        <v>160.58514622888958</v>
      </c>
      <c r="I64" s="131">
        <f t="shared" ca="1" si="57"/>
        <v>194.38212408402052</v>
      </c>
      <c r="J64" s="131">
        <f t="shared" ca="1" si="57"/>
        <v>228.91232628853552</v>
      </c>
      <c r="K64" s="131">
        <f t="shared" ca="1" si="57"/>
        <v>260.56886531173222</v>
      </c>
      <c r="L64" s="131">
        <f t="shared" ca="1" si="57"/>
        <v>288.0696363505524</v>
      </c>
      <c r="M64" s="131">
        <f t="shared" ca="1" si="57"/>
        <v>309.57314622888964</v>
      </c>
    </row>
    <row r="65" spans="2:13" x14ac:dyDescent="0.3">
      <c r="B65" s="130" t="s">
        <v>369</v>
      </c>
      <c r="C65" s="130" t="s">
        <v>362</v>
      </c>
      <c r="D65" s="131">
        <v>0</v>
      </c>
      <c r="E65" s="131">
        <f ca="1">E63-D63</f>
        <v>27.319996922327061</v>
      </c>
      <c r="F65" s="131">
        <f t="shared" ref="F65:M65" ca="1" si="58">F63-E63</f>
        <v>27.319996922327061</v>
      </c>
      <c r="G65" s="131">
        <f t="shared" ca="1" si="58"/>
        <v>27.319996922327057</v>
      </c>
      <c r="H65" s="131">
        <f t="shared" ca="1" si="58"/>
        <v>27.319996922327064</v>
      </c>
      <c r="I65" s="131">
        <f t="shared" ca="1" si="58"/>
        <v>22.999221351894207</v>
      </c>
      <c r="J65" s="131">
        <f t="shared" ca="1" si="58"/>
        <v>23.498188720644407</v>
      </c>
      <c r="K65" s="131">
        <f t="shared" ca="1" si="58"/>
        <v>21.542628792143461</v>
      </c>
      <c r="L65" s="131">
        <f t="shared" ca="1" si="58"/>
        <v>18.714582208526167</v>
      </c>
      <c r="M65" s="131">
        <f t="shared" ca="1" si="58"/>
        <v>14.633378926791778</v>
      </c>
    </row>
  </sheetData>
  <pageMargins left="0.7" right="0.7" top="0.39" bottom="0.75" header="0.3" footer="0.3"/>
  <pageSetup scale="3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6"/>
  <sheetViews>
    <sheetView zoomScale="90" zoomScaleNormal="90" workbookViewId="0">
      <selection activeCell="P24" sqref="P24"/>
    </sheetView>
  </sheetViews>
  <sheetFormatPr defaultColWidth="9.109375" defaultRowHeight="14.4" x14ac:dyDescent="0.3"/>
  <cols>
    <col min="1" max="1" width="9.109375" style="13"/>
    <col min="2" max="2" width="26.5546875" style="13" bestFit="1" customWidth="1"/>
    <col min="3" max="4" width="9.109375" style="13"/>
    <col min="5" max="5" width="10.6640625" style="13" bestFit="1" customWidth="1"/>
    <col min="6" max="6" width="11" style="13" bestFit="1" customWidth="1"/>
    <col min="7" max="13" width="10.6640625" style="13" bestFit="1" customWidth="1"/>
    <col min="14" max="14" width="11" style="13" bestFit="1" customWidth="1"/>
    <col min="15" max="43" width="10.6640625" style="13" bestFit="1" customWidth="1"/>
    <col min="44" max="64" width="9.88671875" style="13" bestFit="1" customWidth="1"/>
    <col min="65" max="16384" width="9.109375" style="13"/>
  </cols>
  <sheetData>
    <row r="1" spans="1:64" x14ac:dyDescent="0.3">
      <c r="A1" s="36"/>
      <c r="E1" s="13">
        <v>1</v>
      </c>
      <c r="F1" s="13">
        <f>E1+1</f>
        <v>2</v>
      </c>
      <c r="G1" s="13">
        <f t="shared" ref="G1:AZ1" si="0">F1+1</f>
        <v>3</v>
      </c>
      <c r="H1" s="13">
        <f t="shared" si="0"/>
        <v>4</v>
      </c>
      <c r="I1" s="13">
        <f t="shared" si="0"/>
        <v>5</v>
      </c>
      <c r="J1" s="13">
        <f t="shared" si="0"/>
        <v>6</v>
      </c>
      <c r="K1" s="13">
        <f t="shared" si="0"/>
        <v>7</v>
      </c>
      <c r="L1" s="13">
        <f t="shared" si="0"/>
        <v>8</v>
      </c>
      <c r="M1" s="13">
        <f t="shared" si="0"/>
        <v>9</v>
      </c>
      <c r="N1" s="13">
        <f t="shared" si="0"/>
        <v>10</v>
      </c>
      <c r="O1" s="13">
        <f t="shared" si="0"/>
        <v>11</v>
      </c>
      <c r="P1" s="13">
        <f t="shared" si="0"/>
        <v>12</v>
      </c>
      <c r="Q1" s="13">
        <f t="shared" si="0"/>
        <v>13</v>
      </c>
      <c r="R1" s="13">
        <f t="shared" si="0"/>
        <v>14</v>
      </c>
      <c r="S1" s="13">
        <f t="shared" si="0"/>
        <v>15</v>
      </c>
      <c r="T1" s="13">
        <f t="shared" si="0"/>
        <v>16</v>
      </c>
      <c r="U1" s="13">
        <f t="shared" si="0"/>
        <v>17</v>
      </c>
      <c r="V1" s="13">
        <f t="shared" si="0"/>
        <v>18</v>
      </c>
      <c r="W1" s="13">
        <f t="shared" si="0"/>
        <v>19</v>
      </c>
      <c r="X1" s="13">
        <f t="shared" si="0"/>
        <v>20</v>
      </c>
      <c r="Y1" s="13">
        <f t="shared" si="0"/>
        <v>21</v>
      </c>
      <c r="Z1" s="13">
        <f t="shared" si="0"/>
        <v>22</v>
      </c>
      <c r="AA1" s="13">
        <f t="shared" si="0"/>
        <v>23</v>
      </c>
      <c r="AB1" s="13">
        <f t="shared" si="0"/>
        <v>24</v>
      </c>
      <c r="AC1" s="13">
        <f t="shared" si="0"/>
        <v>25</v>
      </c>
      <c r="AD1" s="13">
        <f t="shared" si="0"/>
        <v>26</v>
      </c>
      <c r="AE1" s="13">
        <f t="shared" si="0"/>
        <v>27</v>
      </c>
      <c r="AF1" s="13">
        <f t="shared" si="0"/>
        <v>28</v>
      </c>
      <c r="AG1" s="13">
        <f t="shared" si="0"/>
        <v>29</v>
      </c>
      <c r="AH1" s="13">
        <f t="shared" si="0"/>
        <v>30</v>
      </c>
      <c r="AI1" s="13">
        <f t="shared" si="0"/>
        <v>31</v>
      </c>
      <c r="AJ1" s="13">
        <f t="shared" si="0"/>
        <v>32</v>
      </c>
      <c r="AK1" s="13">
        <f t="shared" si="0"/>
        <v>33</v>
      </c>
      <c r="AL1" s="13">
        <f t="shared" si="0"/>
        <v>34</v>
      </c>
      <c r="AM1" s="13">
        <f t="shared" si="0"/>
        <v>35</v>
      </c>
      <c r="AN1" s="13">
        <f t="shared" si="0"/>
        <v>36</v>
      </c>
      <c r="AO1" s="13">
        <f t="shared" si="0"/>
        <v>37</v>
      </c>
      <c r="AP1" s="13">
        <f t="shared" si="0"/>
        <v>38</v>
      </c>
      <c r="AQ1" s="13">
        <f t="shared" si="0"/>
        <v>39</v>
      </c>
      <c r="AR1" s="13">
        <f t="shared" si="0"/>
        <v>40</v>
      </c>
      <c r="AS1" s="13">
        <f t="shared" si="0"/>
        <v>41</v>
      </c>
      <c r="AT1" s="13">
        <f t="shared" si="0"/>
        <v>42</v>
      </c>
      <c r="AU1" s="13">
        <f t="shared" si="0"/>
        <v>43</v>
      </c>
      <c r="AV1" s="13">
        <f t="shared" si="0"/>
        <v>44</v>
      </c>
      <c r="AW1" s="13">
        <f t="shared" si="0"/>
        <v>45</v>
      </c>
      <c r="AX1" s="13">
        <f t="shared" si="0"/>
        <v>46</v>
      </c>
      <c r="AY1" s="13">
        <f t="shared" si="0"/>
        <v>47</v>
      </c>
      <c r="AZ1" s="13">
        <f t="shared" si="0"/>
        <v>48</v>
      </c>
    </row>
    <row r="2" spans="1:64" x14ac:dyDescent="0.3">
      <c r="E2" s="20">
        <f>Inputs!G52</f>
        <v>41455</v>
      </c>
      <c r="F2" s="20">
        <f>EOMONTH(E2,3)</f>
        <v>41547</v>
      </c>
      <c r="G2" s="20">
        <f t="shared" ref="G2:AZ2" si="1">EOMONTH(F2,3)</f>
        <v>41639</v>
      </c>
      <c r="H2" s="20">
        <f t="shared" si="1"/>
        <v>41729</v>
      </c>
      <c r="I2" s="20">
        <f t="shared" si="1"/>
        <v>41820</v>
      </c>
      <c r="J2" s="20">
        <f t="shared" si="1"/>
        <v>41912</v>
      </c>
      <c r="K2" s="20">
        <f t="shared" si="1"/>
        <v>42004</v>
      </c>
      <c r="L2" s="20">
        <f t="shared" si="1"/>
        <v>42094</v>
      </c>
      <c r="M2" s="20">
        <f t="shared" si="1"/>
        <v>42185</v>
      </c>
      <c r="N2" s="20">
        <f t="shared" si="1"/>
        <v>42277</v>
      </c>
      <c r="O2" s="20">
        <f t="shared" si="1"/>
        <v>42369</v>
      </c>
      <c r="P2" s="20">
        <f t="shared" si="1"/>
        <v>42460</v>
      </c>
      <c r="Q2" s="20">
        <f t="shared" si="1"/>
        <v>42551</v>
      </c>
      <c r="R2" s="20">
        <f t="shared" si="1"/>
        <v>42643</v>
      </c>
      <c r="S2" s="20">
        <f t="shared" si="1"/>
        <v>42735</v>
      </c>
      <c r="T2" s="20">
        <f t="shared" si="1"/>
        <v>42825</v>
      </c>
      <c r="U2" s="20">
        <f t="shared" si="1"/>
        <v>42916</v>
      </c>
      <c r="V2" s="20">
        <f t="shared" si="1"/>
        <v>43008</v>
      </c>
      <c r="W2" s="20">
        <f t="shared" si="1"/>
        <v>43100</v>
      </c>
      <c r="X2" s="20">
        <f t="shared" si="1"/>
        <v>43190</v>
      </c>
      <c r="Y2" s="20">
        <f t="shared" si="1"/>
        <v>43281</v>
      </c>
      <c r="Z2" s="20">
        <f t="shared" si="1"/>
        <v>43373</v>
      </c>
      <c r="AA2" s="20">
        <f t="shared" si="1"/>
        <v>43465</v>
      </c>
      <c r="AB2" s="20">
        <f t="shared" si="1"/>
        <v>43555</v>
      </c>
      <c r="AC2" s="20">
        <f t="shared" si="1"/>
        <v>43646</v>
      </c>
      <c r="AD2" s="20">
        <f t="shared" si="1"/>
        <v>43738</v>
      </c>
      <c r="AE2" s="20">
        <f t="shared" si="1"/>
        <v>43830</v>
      </c>
      <c r="AF2" s="20">
        <f t="shared" si="1"/>
        <v>43921</v>
      </c>
      <c r="AG2" s="20">
        <f t="shared" si="1"/>
        <v>44012</v>
      </c>
      <c r="AH2" s="20">
        <f t="shared" si="1"/>
        <v>44104</v>
      </c>
      <c r="AI2" s="20">
        <f t="shared" si="1"/>
        <v>44196</v>
      </c>
      <c r="AJ2" s="20">
        <f t="shared" si="1"/>
        <v>44286</v>
      </c>
      <c r="AK2" s="20">
        <f t="shared" si="1"/>
        <v>44377</v>
      </c>
      <c r="AL2" s="20">
        <f t="shared" si="1"/>
        <v>44469</v>
      </c>
      <c r="AM2" s="20">
        <f t="shared" si="1"/>
        <v>44561</v>
      </c>
      <c r="AN2" s="20">
        <f t="shared" si="1"/>
        <v>44651</v>
      </c>
      <c r="AO2" s="20">
        <f t="shared" si="1"/>
        <v>44742</v>
      </c>
      <c r="AP2" s="20">
        <f t="shared" si="1"/>
        <v>44834</v>
      </c>
      <c r="AQ2" s="20">
        <f t="shared" si="1"/>
        <v>44926</v>
      </c>
      <c r="AR2" s="20">
        <f t="shared" si="1"/>
        <v>45016</v>
      </c>
      <c r="AS2" s="20">
        <f t="shared" si="1"/>
        <v>45107</v>
      </c>
      <c r="AT2" s="20">
        <f t="shared" si="1"/>
        <v>45199</v>
      </c>
      <c r="AU2" s="20">
        <f t="shared" si="1"/>
        <v>45291</v>
      </c>
      <c r="AV2" s="20">
        <f t="shared" si="1"/>
        <v>45382</v>
      </c>
      <c r="AW2" s="20">
        <f t="shared" si="1"/>
        <v>45473</v>
      </c>
      <c r="AX2" s="20">
        <f t="shared" si="1"/>
        <v>45565</v>
      </c>
      <c r="AY2" s="20">
        <f t="shared" si="1"/>
        <v>45657</v>
      </c>
      <c r="AZ2" s="20">
        <f t="shared" si="1"/>
        <v>45747</v>
      </c>
    </row>
    <row r="3" spans="1:64" x14ac:dyDescent="0.3">
      <c r="E3" s="32">
        <f t="shared" ref="E3:AZ3" si="2">DATE(IF(MONTH(E2)&lt;=3,YEAR(E2), YEAR(E2)+1), 3,31)</f>
        <v>41729</v>
      </c>
      <c r="F3" s="32">
        <f t="shared" si="2"/>
        <v>41729</v>
      </c>
      <c r="G3" s="32">
        <f t="shared" si="2"/>
        <v>41729</v>
      </c>
      <c r="H3" s="32">
        <f t="shared" si="2"/>
        <v>41729</v>
      </c>
      <c r="I3" s="32">
        <f t="shared" si="2"/>
        <v>42094</v>
      </c>
      <c r="J3" s="32">
        <f t="shared" si="2"/>
        <v>42094</v>
      </c>
      <c r="K3" s="32">
        <f t="shared" si="2"/>
        <v>42094</v>
      </c>
      <c r="L3" s="32">
        <f t="shared" si="2"/>
        <v>42094</v>
      </c>
      <c r="M3" s="32">
        <f t="shared" si="2"/>
        <v>42460</v>
      </c>
      <c r="N3" s="32">
        <f t="shared" si="2"/>
        <v>42460</v>
      </c>
      <c r="O3" s="32">
        <f t="shared" si="2"/>
        <v>42460</v>
      </c>
      <c r="P3" s="32">
        <f t="shared" si="2"/>
        <v>42460</v>
      </c>
      <c r="Q3" s="32">
        <f t="shared" si="2"/>
        <v>42825</v>
      </c>
      <c r="R3" s="32">
        <f t="shared" si="2"/>
        <v>42825</v>
      </c>
      <c r="S3" s="32">
        <f t="shared" si="2"/>
        <v>42825</v>
      </c>
      <c r="T3" s="32">
        <f t="shared" si="2"/>
        <v>42825</v>
      </c>
      <c r="U3" s="32">
        <f t="shared" si="2"/>
        <v>43190</v>
      </c>
      <c r="V3" s="32">
        <f t="shared" si="2"/>
        <v>43190</v>
      </c>
      <c r="W3" s="32">
        <f t="shared" si="2"/>
        <v>43190</v>
      </c>
      <c r="X3" s="32">
        <f t="shared" si="2"/>
        <v>43190</v>
      </c>
      <c r="Y3" s="32">
        <f t="shared" si="2"/>
        <v>43555</v>
      </c>
      <c r="Z3" s="32">
        <f t="shared" si="2"/>
        <v>43555</v>
      </c>
      <c r="AA3" s="32">
        <f t="shared" si="2"/>
        <v>43555</v>
      </c>
      <c r="AB3" s="32">
        <f t="shared" si="2"/>
        <v>43555</v>
      </c>
      <c r="AC3" s="32">
        <f t="shared" si="2"/>
        <v>43921</v>
      </c>
      <c r="AD3" s="32">
        <f t="shared" si="2"/>
        <v>43921</v>
      </c>
      <c r="AE3" s="32">
        <f t="shared" si="2"/>
        <v>43921</v>
      </c>
      <c r="AF3" s="32">
        <f t="shared" si="2"/>
        <v>43921</v>
      </c>
      <c r="AG3" s="32">
        <f t="shared" si="2"/>
        <v>44286</v>
      </c>
      <c r="AH3" s="32">
        <f t="shared" si="2"/>
        <v>44286</v>
      </c>
      <c r="AI3" s="32">
        <f t="shared" si="2"/>
        <v>44286</v>
      </c>
      <c r="AJ3" s="32">
        <f t="shared" si="2"/>
        <v>44286</v>
      </c>
      <c r="AK3" s="32">
        <f t="shared" si="2"/>
        <v>44651</v>
      </c>
      <c r="AL3" s="32">
        <f t="shared" si="2"/>
        <v>44651</v>
      </c>
      <c r="AM3" s="32">
        <f t="shared" si="2"/>
        <v>44651</v>
      </c>
      <c r="AN3" s="32">
        <f t="shared" si="2"/>
        <v>44651</v>
      </c>
      <c r="AO3" s="32">
        <f t="shared" si="2"/>
        <v>45016</v>
      </c>
      <c r="AP3" s="32">
        <f t="shared" si="2"/>
        <v>45016</v>
      </c>
      <c r="AQ3" s="32">
        <f t="shared" si="2"/>
        <v>45016</v>
      </c>
      <c r="AR3" s="32">
        <f t="shared" si="2"/>
        <v>45016</v>
      </c>
      <c r="AS3" s="32">
        <f t="shared" si="2"/>
        <v>45382</v>
      </c>
      <c r="AT3" s="32">
        <f t="shared" si="2"/>
        <v>45382</v>
      </c>
      <c r="AU3" s="32">
        <f t="shared" si="2"/>
        <v>45382</v>
      </c>
      <c r="AV3" s="32">
        <f t="shared" si="2"/>
        <v>45382</v>
      </c>
      <c r="AW3" s="32">
        <f t="shared" si="2"/>
        <v>45747</v>
      </c>
      <c r="AX3" s="32">
        <f t="shared" si="2"/>
        <v>45747</v>
      </c>
      <c r="AY3" s="32">
        <f t="shared" si="2"/>
        <v>45747</v>
      </c>
      <c r="AZ3" s="32">
        <f t="shared" si="2"/>
        <v>45747</v>
      </c>
    </row>
    <row r="4" spans="1:64" x14ac:dyDescent="0.3">
      <c r="A4" s="13">
        <v>11.5</v>
      </c>
      <c r="B4" s="13" t="s">
        <v>102</v>
      </c>
      <c r="C4" s="26">
        <f>SUM(E4:AZ4)</f>
        <v>1</v>
      </c>
      <c r="D4" s="26"/>
      <c r="E4" s="22">
        <v>2.5000000000000001E-3</v>
      </c>
      <c r="F4" s="22">
        <v>2.5000000000000001E-3</v>
      </c>
      <c r="G4" s="22">
        <v>5.0000000000000001E-3</v>
      </c>
      <c r="H4" s="22">
        <v>5.0000000000000001E-3</v>
      </c>
      <c r="I4" s="22">
        <v>5.0000000000000001E-3</v>
      </c>
      <c r="J4" s="22">
        <v>0.01</v>
      </c>
      <c r="K4" s="22">
        <v>0.01</v>
      </c>
      <c r="L4" s="22">
        <v>0.01</v>
      </c>
      <c r="M4" s="22">
        <v>0.01</v>
      </c>
      <c r="N4" s="22">
        <v>1.2500000000000001E-2</v>
      </c>
      <c r="O4" s="22">
        <v>1.2500000000000001E-2</v>
      </c>
      <c r="P4" s="22">
        <v>1.2500000000000001E-2</v>
      </c>
      <c r="Q4" s="22">
        <v>1.2500000000000001E-2</v>
      </c>
      <c r="R4" s="22">
        <v>1.2500000000000001E-2</v>
      </c>
      <c r="S4" s="22">
        <v>1.7500000000000002E-2</v>
      </c>
      <c r="T4" s="22">
        <v>1.2500000000000001E-2</v>
      </c>
      <c r="U4" s="22">
        <v>1.2500000000000001E-2</v>
      </c>
      <c r="V4" s="22">
        <v>1.4999999999999999E-2</v>
      </c>
      <c r="W4" s="22">
        <v>1.4999999999999999E-2</v>
      </c>
      <c r="X4" s="22">
        <v>1.2500000000000001E-2</v>
      </c>
      <c r="Y4" s="22">
        <v>1.4999999999999999E-2</v>
      </c>
      <c r="Z4" s="22">
        <v>1.4999999999999999E-2</v>
      </c>
      <c r="AA4" s="22">
        <v>1.4999999999999999E-2</v>
      </c>
      <c r="AB4" s="22">
        <v>1.7500000000000002E-2</v>
      </c>
      <c r="AC4" s="22">
        <v>0.02</v>
      </c>
      <c r="AD4" s="22">
        <v>2.5000000000000001E-2</v>
      </c>
      <c r="AE4" s="22">
        <v>2.5000000000000001E-2</v>
      </c>
      <c r="AF4" s="22">
        <v>2.5000000000000001E-2</v>
      </c>
      <c r="AG4" s="22">
        <v>2.5000000000000001E-2</v>
      </c>
      <c r="AH4" s="22">
        <v>3.5000000000000003E-2</v>
      </c>
      <c r="AI4" s="22">
        <v>3.5000000000000003E-2</v>
      </c>
      <c r="AJ4" s="22">
        <v>3.5000000000000003E-2</v>
      </c>
      <c r="AK4" s="22">
        <v>3.5000000000000003E-2</v>
      </c>
      <c r="AL4" s="22">
        <v>3.5000000000000003E-2</v>
      </c>
      <c r="AM4" s="22">
        <v>3.5000000000000003E-2</v>
      </c>
      <c r="AN4" s="22">
        <v>3.5000000000000003E-2</v>
      </c>
      <c r="AO4" s="22">
        <v>3.5000000000000003E-2</v>
      </c>
      <c r="AP4" s="22">
        <v>3.5000000000000003E-2</v>
      </c>
      <c r="AQ4" s="22">
        <v>3.5000000000000003E-2</v>
      </c>
      <c r="AR4" s="22">
        <v>3.5000000000000003E-2</v>
      </c>
      <c r="AS4" s="22">
        <v>3.5000000000000003E-2</v>
      </c>
      <c r="AT4" s="22">
        <v>3.5000000000000003E-2</v>
      </c>
      <c r="AU4" s="22">
        <v>3.5000000000000003E-2</v>
      </c>
      <c r="AV4" s="22">
        <v>3.5000000000000003E-2</v>
      </c>
      <c r="AW4" s="22">
        <v>3.5000000000000003E-2</v>
      </c>
      <c r="AX4" s="22">
        <f>1-SUM(E4:AW4)</f>
        <v>4.9999999999999267E-2</v>
      </c>
    </row>
    <row r="5" spans="1:64" s="49" customFormat="1" hidden="1" x14ac:dyDescent="0.3">
      <c r="A5" s="49">
        <v>12</v>
      </c>
      <c r="C5" s="50">
        <f>SUM(E5:AVV5)</f>
        <v>1</v>
      </c>
      <c r="D5" s="50"/>
      <c r="E5" s="12">
        <v>2.5000000000000001E-3</v>
      </c>
      <c r="F5" s="12">
        <v>2.5000000000000001E-3</v>
      </c>
      <c r="G5" s="12">
        <v>1.4999999999999999E-2</v>
      </c>
      <c r="H5" s="12">
        <v>0.02</v>
      </c>
      <c r="I5" s="12">
        <v>0.02</v>
      </c>
      <c r="J5" s="12">
        <v>0.02</v>
      </c>
      <c r="K5" s="12">
        <v>0.02</v>
      </c>
      <c r="L5" s="12">
        <v>0.02</v>
      </c>
      <c r="M5" s="12">
        <v>0.02</v>
      </c>
      <c r="N5" s="12">
        <v>0.02</v>
      </c>
      <c r="O5" s="12">
        <v>0.02</v>
      </c>
      <c r="P5" s="12">
        <v>0.02</v>
      </c>
      <c r="Q5" s="12">
        <v>0.02</v>
      </c>
      <c r="R5" s="12">
        <v>0.02</v>
      </c>
      <c r="S5" s="12">
        <v>0.02</v>
      </c>
      <c r="T5" s="12">
        <v>0.02</v>
      </c>
      <c r="U5" s="12">
        <v>0.02</v>
      </c>
      <c r="V5" s="12">
        <v>0.02</v>
      </c>
      <c r="W5" s="12">
        <v>0.02</v>
      </c>
      <c r="X5" s="12">
        <v>2.2499999999999999E-2</v>
      </c>
      <c r="Y5" s="12">
        <v>2.2499999999999999E-2</v>
      </c>
      <c r="Z5" s="12">
        <v>2.2499999999999999E-2</v>
      </c>
      <c r="AA5" s="12">
        <v>2.2499999999999999E-2</v>
      </c>
      <c r="AB5" s="12">
        <v>2.2499999999999999E-2</v>
      </c>
      <c r="AC5" s="12">
        <v>2.2499999999999999E-2</v>
      </c>
      <c r="AD5" s="12">
        <v>2.2499999999999999E-2</v>
      </c>
      <c r="AE5" s="12">
        <v>2.2499999999999999E-2</v>
      </c>
      <c r="AF5" s="12">
        <v>2.2499999999999999E-2</v>
      </c>
      <c r="AG5" s="12">
        <v>2.2499999999999999E-2</v>
      </c>
      <c r="AH5" s="12">
        <v>2.2499999999999999E-2</v>
      </c>
      <c r="AI5" s="12">
        <v>2.2499999999999999E-2</v>
      </c>
      <c r="AJ5" s="12">
        <v>2.2499999999999999E-2</v>
      </c>
      <c r="AK5" s="12">
        <v>2.2499999999999999E-2</v>
      </c>
      <c r="AL5" s="12">
        <v>2.2499999999999999E-2</v>
      </c>
      <c r="AM5" s="12">
        <v>2.2499999999999999E-2</v>
      </c>
      <c r="AN5" s="12">
        <v>2.2499999999999999E-2</v>
      </c>
      <c r="AO5" s="12">
        <v>2.2499999999999999E-2</v>
      </c>
      <c r="AP5" s="12">
        <v>2.2499999999999999E-2</v>
      </c>
      <c r="AQ5" s="12">
        <v>2.2499999999999999E-2</v>
      </c>
      <c r="AR5" s="12">
        <v>2.2499999999999999E-2</v>
      </c>
      <c r="AS5" s="12">
        <v>2.2499999999999999E-2</v>
      </c>
      <c r="AT5" s="12">
        <v>2.2499999999999999E-2</v>
      </c>
      <c r="AU5" s="12">
        <v>2.2499999999999999E-2</v>
      </c>
      <c r="AV5" s="12">
        <v>2.2499999999999999E-2</v>
      </c>
      <c r="AW5" s="12">
        <v>2.2499999999999999E-2</v>
      </c>
      <c r="AX5" s="12">
        <v>2.2499999999999999E-2</v>
      </c>
      <c r="AY5" s="12">
        <v>2.2499999999999999E-2</v>
      </c>
      <c r="AZ5" s="51">
        <f>1-SUM(E5:AY5)</f>
        <v>3.0000000000000582E-2</v>
      </c>
    </row>
    <row r="8" spans="1:64" x14ac:dyDescent="0.3">
      <c r="B8" s="13" t="s">
        <v>103</v>
      </c>
      <c r="E8" s="13">
        <f>IF(E12&lt;Inputs!$H$13,1,0)</f>
        <v>1</v>
      </c>
      <c r="F8" s="13">
        <f>IF(F12&lt;Inputs!$H$13,1,0)</f>
        <v>1</v>
      </c>
      <c r="G8" s="13">
        <f>IF(G12&lt;Inputs!$H$13,1,0)</f>
        <v>1</v>
      </c>
      <c r="H8" s="13">
        <f>IF(H12&lt;Inputs!$H$13,1,0)</f>
        <v>1</v>
      </c>
      <c r="I8" s="13">
        <f>IF(I12&lt;Inputs!$H$13,1,0)</f>
        <v>1</v>
      </c>
      <c r="J8" s="13">
        <f>IF(J12&lt;Inputs!$H$13,1,0)</f>
        <v>1</v>
      </c>
      <c r="K8" s="13">
        <f>IF(K12&lt;Inputs!$H$13,1,0)</f>
        <v>1</v>
      </c>
      <c r="L8" s="13">
        <f>IF(L12&lt;Inputs!$H$13,1,0)</f>
        <v>1</v>
      </c>
      <c r="M8" s="13">
        <f>IF(M12&lt;Inputs!$H$13,1,0)</f>
        <v>1</v>
      </c>
      <c r="N8" s="13">
        <f>IF(N12&lt;Inputs!$H$13,1,0)</f>
        <v>0</v>
      </c>
      <c r="O8" s="13">
        <f>IF(O12&lt;Inputs!$H$13,1,0)</f>
        <v>0</v>
      </c>
      <c r="P8" s="13">
        <f>IF(P12&lt;Inputs!$H$13,1,0)</f>
        <v>0</v>
      </c>
      <c r="Q8" s="13">
        <f>IF(Q12&lt;Inputs!$H$13,1,0)</f>
        <v>0</v>
      </c>
      <c r="R8" s="13">
        <f>IF(R12&lt;Inputs!$H$13,1,0)</f>
        <v>0</v>
      </c>
      <c r="S8" s="13">
        <f>IF(S12&lt;Inputs!$H$13,1,0)</f>
        <v>0</v>
      </c>
      <c r="T8" s="13">
        <f>IF(T12&lt;Inputs!$H$13,1,0)</f>
        <v>0</v>
      </c>
      <c r="U8" s="13">
        <f>IF(U12&lt;Inputs!$H$13,1,0)</f>
        <v>0</v>
      </c>
      <c r="V8" s="13">
        <f>IF(V12&lt;Inputs!$H$13,1,0)</f>
        <v>0</v>
      </c>
      <c r="W8" s="13">
        <f>IF(W12&lt;Inputs!$H$13,1,0)</f>
        <v>0</v>
      </c>
      <c r="X8" s="13">
        <f>IF(X12&lt;Inputs!$H$13,1,0)</f>
        <v>0</v>
      </c>
      <c r="Y8" s="13">
        <f>IF(Y12&lt;Inputs!$H$13,1,0)</f>
        <v>0</v>
      </c>
      <c r="Z8" s="13">
        <f>IF(Z12&lt;Inputs!$H$13,1,0)</f>
        <v>0</v>
      </c>
      <c r="AA8" s="13">
        <f>IF(AA12&lt;Inputs!$H$13,1,0)</f>
        <v>0</v>
      </c>
      <c r="AB8" s="13">
        <f>IF(AB12&lt;Inputs!$H$13,1,0)</f>
        <v>0</v>
      </c>
      <c r="AC8" s="13">
        <f>IF(AC12&lt;Inputs!$H$13,1,0)</f>
        <v>0</v>
      </c>
      <c r="AD8" s="13">
        <f>IF(AD12&lt;Inputs!$H$13,1,0)</f>
        <v>0</v>
      </c>
      <c r="AE8" s="13">
        <f>IF(AE12&lt;Inputs!$H$13,1,0)</f>
        <v>0</v>
      </c>
      <c r="AF8" s="13">
        <f>IF(AF12&lt;Inputs!$H$13,1,0)</f>
        <v>0</v>
      </c>
      <c r="AG8" s="13">
        <f>IF(AG12&lt;Inputs!$H$13,1,0)</f>
        <v>0</v>
      </c>
      <c r="AH8" s="13">
        <f>IF(AH12&lt;Inputs!$H$13,1,0)</f>
        <v>0</v>
      </c>
      <c r="AI8" s="13">
        <f>IF(AI12&lt;Inputs!$H$13,1,0)</f>
        <v>0</v>
      </c>
      <c r="AJ8" s="13">
        <f>IF(AJ12&lt;Inputs!$H$13,1,0)</f>
        <v>0</v>
      </c>
      <c r="AK8" s="13">
        <f>IF(AK12&lt;Inputs!$H$13,1,0)</f>
        <v>0</v>
      </c>
      <c r="AL8" s="13">
        <f>IF(AL12&lt;Inputs!$H$13,1,0)</f>
        <v>0</v>
      </c>
      <c r="AM8" s="13">
        <f>IF(AM12&lt;Inputs!$H$13,1,0)</f>
        <v>0</v>
      </c>
      <c r="AN8" s="13">
        <f>IF(AN12&lt;Inputs!$H$13,1,0)</f>
        <v>0</v>
      </c>
      <c r="AO8" s="13">
        <f>IF(AO12&lt;Inputs!$H$13,1,0)</f>
        <v>0</v>
      </c>
      <c r="AP8" s="13">
        <f>IF(AP12&lt;Inputs!$H$13,1,0)</f>
        <v>0</v>
      </c>
      <c r="AQ8" s="13">
        <f>IF(AQ12&lt;Inputs!$H$13,1,0)</f>
        <v>0</v>
      </c>
      <c r="AR8" s="13">
        <f>IF(AR12&lt;Inputs!$H$13,1,0)</f>
        <v>0</v>
      </c>
      <c r="AS8" s="13">
        <f>IF(AS12&lt;Inputs!$H$13,1,0)</f>
        <v>0</v>
      </c>
      <c r="AT8" s="13">
        <f>IF(AT12&lt;Inputs!$H$13,1,0)</f>
        <v>0</v>
      </c>
      <c r="AU8" s="13">
        <f>IF(AU12&lt;Inputs!$H$13,1,0)</f>
        <v>0</v>
      </c>
      <c r="AV8" s="13">
        <f>IF(AV12&lt;Inputs!$H$13,1,0)</f>
        <v>0</v>
      </c>
      <c r="AW8" s="13">
        <f>IF(AW12&lt;Inputs!$H$13,1,0)</f>
        <v>0</v>
      </c>
      <c r="AX8" s="13">
        <f>IF(AX12&lt;Inputs!$H$13,1,0)</f>
        <v>0</v>
      </c>
      <c r="AY8" s="13">
        <f>IF(AY12&lt;Inputs!$H$13,1,0)</f>
        <v>0</v>
      </c>
      <c r="AZ8" s="13">
        <f>IF(AZ12&lt;Inputs!$H$13,1,0)</f>
        <v>0</v>
      </c>
      <c r="BA8" s="13">
        <f>IF(BA12&lt;Inputs!$H$13,1,0)</f>
        <v>0</v>
      </c>
      <c r="BB8" s="13">
        <f>IF(BB12&lt;Inputs!$H$13,1,0)</f>
        <v>0</v>
      </c>
      <c r="BC8" s="13">
        <f>IF(BC12&lt;Inputs!$H$13,1,0)</f>
        <v>0</v>
      </c>
      <c r="BD8" s="13">
        <f>IF(BD12&lt;Inputs!$H$13,1,0)</f>
        <v>0</v>
      </c>
      <c r="BE8" s="13">
        <f>IF(BE12&lt;Inputs!$H$13,1,0)</f>
        <v>0</v>
      </c>
      <c r="BF8" s="13">
        <f>IF(BF12&lt;Inputs!$H$13,1,0)</f>
        <v>0</v>
      </c>
      <c r="BG8" s="13">
        <f>IF(BG12&lt;Inputs!$H$13,1,0)</f>
        <v>0</v>
      </c>
      <c r="BH8" s="13">
        <f>IF(BH12&lt;Inputs!$H$13,1,0)</f>
        <v>0</v>
      </c>
      <c r="BI8" s="13">
        <f>IF(BI12&lt;Inputs!$H$13,1,0)</f>
        <v>0</v>
      </c>
      <c r="BJ8" s="13">
        <f>IF(BJ12&lt;Inputs!$H$13,1,0)</f>
        <v>0</v>
      </c>
      <c r="BK8" s="13">
        <f>IF(BK12&lt;Inputs!$H$13,1,0)</f>
        <v>0</v>
      </c>
      <c r="BL8" s="13">
        <f>IF(BL12&lt;Inputs!$H$13,1,0)</f>
        <v>0</v>
      </c>
    </row>
    <row r="9" spans="1:64" x14ac:dyDescent="0.3">
      <c r="B9" s="13" t="s">
        <v>336</v>
      </c>
      <c r="E9" s="123">
        <f>ROUND(MAX(0,MIN(3,(E12-Inputs!$E$10)/30.4,(Inputs!$E$12-D12)/30.4)),0)</f>
        <v>1</v>
      </c>
      <c r="F9" s="123">
        <f>ROUND(MAX(0,MIN(3,(F12-Inputs!$E$10)/30.4,(Inputs!$E$12-E12)/30.4)),0)</f>
        <v>3</v>
      </c>
      <c r="G9" s="123">
        <f>ROUND(MAX(0,MIN(3,(G12-Inputs!$E$10)/30.4,(Inputs!$E$12-F12)/30.4)),0)</f>
        <v>3</v>
      </c>
      <c r="H9" s="123">
        <f>ROUND(MAX(0,MIN(3,(H12-Inputs!$E$10)/30.4,(Inputs!$E$12-G12)/30.4)),0)</f>
        <v>3</v>
      </c>
      <c r="I9" s="123">
        <f>ROUND(MAX(0,MIN(3,(I12-Inputs!$E$10)/30.4,(Inputs!$E$12-H12)/30.4)),0)</f>
        <v>3</v>
      </c>
      <c r="J9" s="123">
        <f>ROUND(MAX(0,MIN(3,(J12-Inputs!$E$10)/30.4,(Inputs!$E$12-I12)/30.4)),0)</f>
        <v>3</v>
      </c>
      <c r="K9" s="123">
        <f>ROUND(MAX(0,MIN(3,(K12-Inputs!$E$10)/30.4,(Inputs!$E$12-J12)/30.4)),0)</f>
        <v>3</v>
      </c>
      <c r="L9" s="123">
        <f>ROUND(MAX(0,MIN(3,(L12-Inputs!$E$10)/30.4,(Inputs!$E$12-K12)/30.4)),0)</f>
        <v>2</v>
      </c>
      <c r="M9" s="123">
        <f>ROUND(MAX(0,MIN(3,(M12-Inputs!$E$10)/30.4,(Inputs!$E$12-L12)/30.4)),0)</f>
        <v>0</v>
      </c>
      <c r="N9" s="123">
        <f>ROUND(MAX(0,MIN(3,(N12-Inputs!$E$10)/30.4,(Inputs!$E$12-M12)/30.4)),0)</f>
        <v>0</v>
      </c>
      <c r="O9" s="123">
        <f>ROUND(MAX(0,MIN(3,(O12-Inputs!$E$10)/30.4,(Inputs!$E$12-N12)/30.4)),0)</f>
        <v>0</v>
      </c>
      <c r="P9" s="123">
        <f>ROUND(MAX(0,MIN(3,(P12-Inputs!$E$10)/30.4,(Inputs!$E$12-O12)/30.4)),0)</f>
        <v>0</v>
      </c>
      <c r="Q9" s="123">
        <f>ROUND(MAX(0,MIN(3,(Q12-Inputs!$E$10)/30.4,(Inputs!$E$12-P12)/30.4)),0)</f>
        <v>0</v>
      </c>
      <c r="R9" s="123">
        <f>ROUND(MAX(0,MIN(3,(R12-Inputs!$E$10)/30.4,(Inputs!$E$12-Q12)/30.4)),0)</f>
        <v>0</v>
      </c>
      <c r="S9" s="123">
        <f>ROUND(MAX(0,MIN(3,(S12-Inputs!$E$10)/30.4,(Inputs!$E$12-R12)/30.4)),0)</f>
        <v>0</v>
      </c>
      <c r="T9" s="123">
        <f>ROUND(MAX(0,MIN(3,(T12-Inputs!$E$10)/30.4,(Inputs!$E$12-S12)/30.4)),0)</f>
        <v>0</v>
      </c>
      <c r="U9" s="123">
        <f>ROUND(MAX(0,MIN(3,(U12-Inputs!$E$10)/30.4,(Inputs!$E$12-T12)/30.4)),0)</f>
        <v>0</v>
      </c>
      <c r="V9" s="123">
        <f>ROUND(MAX(0,MIN(3,(V12-Inputs!$E$10)/30.4,(Inputs!$E$12-U12)/30.4)),0)</f>
        <v>0</v>
      </c>
      <c r="W9" s="123">
        <f>ROUND(MAX(0,MIN(3,(W12-Inputs!$E$10)/30.4,(Inputs!$E$12-V12)/30.4)),0)</f>
        <v>0</v>
      </c>
      <c r="X9" s="123">
        <f>ROUND(MAX(0,MIN(3,(X12-Inputs!$E$10)/30.4,(Inputs!$E$12-W12)/30.4)),0)</f>
        <v>0</v>
      </c>
      <c r="Y9" s="123">
        <f>ROUND(MAX(0,MIN(3,(Y12-Inputs!$E$10)/30.4,(Inputs!$E$12-X12)/30.4)),0)</f>
        <v>0</v>
      </c>
      <c r="Z9" s="123">
        <f>ROUND(MAX(0,MIN(3,(Z12-Inputs!$E$10)/30.4,(Inputs!$E$12-Y12)/30.4)),0)</f>
        <v>0</v>
      </c>
      <c r="AA9" s="123">
        <f>ROUND(MAX(0,MIN(3,(AA12-Inputs!$E$10)/30.4,(Inputs!$E$12-Z12)/30.4)),0)</f>
        <v>0</v>
      </c>
      <c r="AB9" s="123">
        <f>ROUND(MAX(0,MIN(3,(AB12-Inputs!$E$10)/30.4,(Inputs!$E$12-AA12)/30.4)),0)</f>
        <v>0</v>
      </c>
      <c r="AC9" s="123">
        <f>ROUND(MAX(0,MIN(3,(AC12-Inputs!$E$10)/30.4,(Inputs!$E$12-AB12)/30.4)),0)</f>
        <v>0</v>
      </c>
      <c r="AD9" s="123">
        <f>ROUND(MAX(0,MIN(3,(AD12-Inputs!$E$10)/30.4,(Inputs!$E$12-AC12)/30.4)),0)</f>
        <v>0</v>
      </c>
      <c r="AE9" s="123">
        <f>ROUND(MAX(0,MIN(3,(AE12-Inputs!$E$10)/30.4,(Inputs!$E$12-AD12)/30.4)),0)</f>
        <v>0</v>
      </c>
      <c r="AF9" s="123">
        <f>ROUND(MAX(0,MIN(3,(AF12-Inputs!$E$10)/30.4,(Inputs!$E$12-AE12)/30.4)),0)</f>
        <v>0</v>
      </c>
      <c r="AG9" s="123">
        <f>ROUND(MAX(0,MIN(3,(AG12-Inputs!$E$10)/30.4,(Inputs!$E$12-AF12)/30.4)),0)</f>
        <v>0</v>
      </c>
      <c r="AH9" s="123">
        <f>ROUND(MAX(0,MIN(3,(AH12-Inputs!$E$10)/30.4,(Inputs!$E$12-AG12)/30.4)),0)</f>
        <v>0</v>
      </c>
      <c r="AI9" s="123">
        <f>ROUND(MAX(0,MIN(3,(AI12-Inputs!$E$10)/30.4,(Inputs!$E$12-AH12)/30.4)),0)</f>
        <v>0</v>
      </c>
      <c r="AJ9" s="123">
        <f>ROUND(MAX(0,MIN(3,(AJ12-Inputs!$E$10)/30.4,(Inputs!$E$12-AI12)/30.4)),0)</f>
        <v>0</v>
      </c>
      <c r="AK9" s="123">
        <f>ROUND(MAX(0,MIN(3,(AK12-Inputs!$E$10)/30.4,(Inputs!$E$12-AJ12)/30.4)),0)</f>
        <v>0</v>
      </c>
      <c r="AL9" s="123">
        <f>ROUND(MAX(0,MIN(3,(AL12-Inputs!$E$10)/30.4,(Inputs!$E$12-AK12)/30.4)),0)</f>
        <v>0</v>
      </c>
      <c r="AM9" s="123">
        <f>ROUND(MAX(0,MIN(3,(AM12-Inputs!$E$10)/30.4,(Inputs!$E$12-AL12)/30.4)),0)</f>
        <v>0</v>
      </c>
      <c r="AN9" s="123">
        <f>ROUND(MAX(0,MIN(3,(AN12-Inputs!$E$10)/30.4,(Inputs!$E$12-AM12)/30.4)),0)</f>
        <v>0</v>
      </c>
      <c r="AO9" s="123">
        <f>ROUND(MAX(0,MIN(3,(AO12-Inputs!$E$10)/30.4,(Inputs!$E$12-AN12)/30.4)),0)</f>
        <v>0</v>
      </c>
      <c r="AP9" s="123">
        <f>ROUND(MAX(0,MIN(3,(AP12-Inputs!$E$10)/30.4,(Inputs!$E$12-AO12)/30.4)),0)</f>
        <v>0</v>
      </c>
      <c r="AQ9" s="123">
        <f>ROUND(MAX(0,MIN(3,(AQ12-Inputs!$E$10)/30.4,(Inputs!$E$12-AP12)/30.4)),0)</f>
        <v>0</v>
      </c>
      <c r="AR9" s="123">
        <f>ROUND(MAX(0,MIN(3,(AR12-Inputs!$E$10)/30.4,(Inputs!$E$12-AQ12)/30.4)),0)</f>
        <v>0</v>
      </c>
      <c r="AS9" s="123">
        <f>ROUND(MAX(0,MIN(3,(AS12-Inputs!$E$10)/30.4,(Inputs!$E$12-AR12)/30.4)),0)</f>
        <v>0</v>
      </c>
      <c r="AT9" s="123">
        <f>ROUND(MAX(0,MIN(3,(AT12-Inputs!$E$10)/30.4,(Inputs!$E$12-AS12)/30.4)),0)</f>
        <v>0</v>
      </c>
      <c r="AU9" s="123">
        <f>ROUND(MAX(0,MIN(3,(AU12-Inputs!$E$10)/30.4,(Inputs!$E$12-AT12)/30.4)),0)</f>
        <v>0</v>
      </c>
      <c r="AV9" s="123">
        <f>ROUND(MAX(0,MIN(3,(AV12-Inputs!$E$10)/30.4,(Inputs!$E$12-AU12)/30.4)),0)</f>
        <v>0</v>
      </c>
      <c r="AW9" s="123">
        <f>ROUND(MAX(0,MIN(3,(AW12-Inputs!$E$10)/30.4,(Inputs!$E$12-AV12)/30.4)),0)</f>
        <v>0</v>
      </c>
      <c r="AX9" s="123">
        <f>ROUND(MAX(0,MIN(3,(AX12-Inputs!$E$10)/30.4,(Inputs!$E$12-AW12)/30.4)),0)</f>
        <v>0</v>
      </c>
      <c r="AY9" s="123">
        <f>ROUND(MAX(0,MIN(3,(AY12-Inputs!$E$10)/30.4,(Inputs!$E$12-AX12)/30.4)),0)</f>
        <v>0</v>
      </c>
      <c r="AZ9" s="123">
        <f>ROUND(MAX(0,MIN(3,(AZ12-Inputs!$E$10)/30.4,(Inputs!$E$12-AY12)/30.4)),0)</f>
        <v>0</v>
      </c>
      <c r="BA9" s="123">
        <f>ROUND(MAX(0,MIN(3,(BA12-Inputs!$E$10)/30.4,(Inputs!$E$12-AZ12)/30.4)),0)</f>
        <v>0</v>
      </c>
      <c r="BB9" s="123">
        <f>ROUND(MAX(0,MIN(3,(BB12-Inputs!$E$10)/30.4,(Inputs!$E$12-BA12)/30.4)),0)</f>
        <v>0</v>
      </c>
      <c r="BC9" s="123">
        <f>ROUND(MAX(0,MIN(3,(BC12-Inputs!$E$10)/30.4,(Inputs!$E$12-BB12)/30.4)),0)</f>
        <v>0</v>
      </c>
      <c r="BD9" s="123">
        <f>ROUND(MAX(0,MIN(3,(BD12-Inputs!$E$10)/30.4,(Inputs!$E$12-BC12)/30.4)),0)</f>
        <v>0</v>
      </c>
      <c r="BE9" s="123">
        <f>ROUND(MAX(0,MIN(3,(BE12-Inputs!$E$10)/30.4,(Inputs!$E$12-BD12)/30.4)),0)</f>
        <v>0</v>
      </c>
      <c r="BF9" s="123">
        <f>ROUND(MAX(0,MIN(3,(BF12-Inputs!$E$10)/30.4,(Inputs!$E$12-BE12)/30.4)),0)</f>
        <v>0</v>
      </c>
      <c r="BG9" s="123">
        <f>ROUND(MAX(0,MIN(3,(BG12-Inputs!$E$10)/30.4,(Inputs!$E$12-BF12)/30.4)),0)</f>
        <v>0</v>
      </c>
      <c r="BH9" s="123">
        <f>ROUND(MAX(0,MIN(3,(BH12-Inputs!$E$10)/30.4,(Inputs!$E$12-BG12)/30.4)),0)</f>
        <v>0</v>
      </c>
      <c r="BI9" s="123">
        <f>ROUND(MAX(0,MIN(3,(BI12-Inputs!$E$10)/30.4,(Inputs!$E$12-BH12)/30.4)),0)</f>
        <v>0</v>
      </c>
      <c r="BJ9" s="123">
        <f>ROUND(MAX(0,MIN(3,(BJ12-Inputs!$E$10)/30.4,(Inputs!$E$12-BI12)/30.4)),0)</f>
        <v>0</v>
      </c>
      <c r="BK9" s="123">
        <f>ROUND(MAX(0,MIN(3,(BK12-Inputs!$E$10)/30.4,(Inputs!$E$12-BJ12)/30.4)),0)</f>
        <v>0</v>
      </c>
      <c r="BL9" s="123">
        <f>ROUND(MAX(0,MIN(3,(BL12-Inputs!$E$10)/30.4,(Inputs!$E$12-BK12)/30.4)),0)</f>
        <v>0</v>
      </c>
    </row>
    <row r="10" spans="1:64" x14ac:dyDescent="0.3">
      <c r="B10" s="13" t="s">
        <v>335</v>
      </c>
      <c r="E10" s="13">
        <f>IF(E12&lt;=Inputs!$E$13,0,1)</f>
        <v>0</v>
      </c>
      <c r="F10" s="13">
        <f>IF(F12&lt;=Inputs!$E$13,0,1)</f>
        <v>0</v>
      </c>
      <c r="G10" s="13">
        <f>IF(G12&lt;=Inputs!$E$13,0,1)</f>
        <v>0</v>
      </c>
      <c r="H10" s="13">
        <f>IF(H12&lt;=Inputs!$E$13,0,1)</f>
        <v>0</v>
      </c>
      <c r="I10" s="13">
        <f>IF(I12&lt;=Inputs!$E$13,0,1)</f>
        <v>0</v>
      </c>
      <c r="J10" s="13">
        <f>IF(J12&lt;=Inputs!$E$13,0,1)</f>
        <v>0</v>
      </c>
      <c r="K10" s="13">
        <f>IF(K12&lt;=Inputs!$E$13,0,1)</f>
        <v>0</v>
      </c>
      <c r="L10" s="13">
        <f>IF(L12&lt;=Inputs!$E$13,0,1)</f>
        <v>1</v>
      </c>
      <c r="M10" s="13">
        <f>IF(M12&lt;=Inputs!$E$13,0,1)</f>
        <v>1</v>
      </c>
      <c r="N10" s="13">
        <f>IF(N12&lt;=Inputs!$E$13,0,1)</f>
        <v>1</v>
      </c>
      <c r="O10" s="13">
        <f>IF(O12&lt;=Inputs!$E$13,0,1)</f>
        <v>1</v>
      </c>
      <c r="P10" s="13">
        <f>IF(P12&lt;=Inputs!$E$13,0,1)</f>
        <v>1</v>
      </c>
      <c r="Q10" s="13">
        <f>IF(Q12&lt;=Inputs!$E$13,0,1)</f>
        <v>1</v>
      </c>
      <c r="R10" s="13">
        <f>IF(R12&lt;=Inputs!$E$13,0,1)</f>
        <v>1</v>
      </c>
      <c r="S10" s="13">
        <f>IF(S12&lt;=Inputs!$E$13,0,1)</f>
        <v>1</v>
      </c>
      <c r="T10" s="13">
        <f>IF(T12&lt;=Inputs!$E$13,0,1)</f>
        <v>1</v>
      </c>
      <c r="U10" s="13">
        <f>IF(U12&lt;=Inputs!$E$13,0,1)</f>
        <v>1</v>
      </c>
      <c r="V10" s="13">
        <f>IF(V12&lt;=Inputs!$E$13,0,1)</f>
        <v>1</v>
      </c>
      <c r="W10" s="13">
        <f>IF(W12&lt;=Inputs!$E$13,0,1)</f>
        <v>1</v>
      </c>
      <c r="X10" s="13">
        <f>IF(X12&lt;=Inputs!$E$13,0,1)</f>
        <v>1</v>
      </c>
      <c r="Y10" s="13">
        <f>IF(Y12&lt;=Inputs!$E$13,0,1)</f>
        <v>1</v>
      </c>
      <c r="Z10" s="13">
        <f>IF(Z12&lt;=Inputs!$E$13,0,1)</f>
        <v>1</v>
      </c>
      <c r="AA10" s="13">
        <f>IF(AA12&lt;=Inputs!$E$13,0,1)</f>
        <v>1</v>
      </c>
      <c r="AB10" s="13">
        <f>IF(AB12&lt;=Inputs!$E$13,0,1)</f>
        <v>1</v>
      </c>
      <c r="AC10" s="13">
        <f>IF(AC12&lt;=Inputs!$E$13,0,1)</f>
        <v>1</v>
      </c>
      <c r="AD10" s="13">
        <f>IF(AD12&lt;=Inputs!$E$13,0,1)</f>
        <v>1</v>
      </c>
      <c r="AE10" s="13">
        <f>IF(AE12&lt;=Inputs!$E$13,0,1)</f>
        <v>1</v>
      </c>
      <c r="AF10" s="13">
        <f>IF(AF12&lt;=Inputs!$E$13,0,1)</f>
        <v>1</v>
      </c>
      <c r="AG10" s="13">
        <f>IF(AG12&lt;=Inputs!$E$13,0,1)</f>
        <v>1</v>
      </c>
      <c r="AH10" s="13">
        <f>IF(AH12&lt;=Inputs!$E$13,0,1)</f>
        <v>1</v>
      </c>
      <c r="AI10" s="13">
        <f>IF(AI12&lt;=Inputs!$E$13,0,1)</f>
        <v>1</v>
      </c>
      <c r="AJ10" s="13">
        <f>IF(AJ12&lt;=Inputs!$E$13,0,1)</f>
        <v>1</v>
      </c>
      <c r="AK10" s="13">
        <f>IF(AK12&lt;=Inputs!$E$13,0,1)</f>
        <v>1</v>
      </c>
      <c r="AL10" s="13">
        <f>IF(AL12&lt;=Inputs!$E$13,0,1)</f>
        <v>1</v>
      </c>
      <c r="AM10" s="13">
        <f>IF(AM12&lt;=Inputs!$E$13,0,1)</f>
        <v>1</v>
      </c>
      <c r="AN10" s="13">
        <f>IF(AN12&lt;=Inputs!$E$13,0,1)</f>
        <v>1</v>
      </c>
      <c r="AO10" s="13">
        <f>IF(AO12&lt;=Inputs!$E$13,0,1)</f>
        <v>1</v>
      </c>
      <c r="AP10" s="13">
        <f>IF(AP12&lt;=Inputs!$E$13,0,1)</f>
        <v>1</v>
      </c>
      <c r="AQ10" s="13">
        <f>IF(AQ12&lt;=Inputs!$E$13,0,1)</f>
        <v>1</v>
      </c>
      <c r="AR10" s="13">
        <f>IF(AR12&lt;=Inputs!$E$13,0,1)</f>
        <v>1</v>
      </c>
      <c r="AS10" s="13">
        <f>IF(AS12&lt;=Inputs!$E$13,0,1)</f>
        <v>1</v>
      </c>
      <c r="AT10" s="13">
        <f>IF(AT12&lt;=Inputs!$E$13,0,1)</f>
        <v>1</v>
      </c>
      <c r="AU10" s="13">
        <f>IF(AU12&lt;=Inputs!$E$13,0,1)</f>
        <v>1</v>
      </c>
      <c r="AV10" s="13">
        <f>IF(AV12&lt;=Inputs!$E$13,0,1)</f>
        <v>1</v>
      </c>
      <c r="AW10" s="13">
        <f>IF(AW12&lt;=Inputs!$E$13,0,1)</f>
        <v>1</v>
      </c>
      <c r="AX10" s="13">
        <f>IF(AX12&lt;=Inputs!$E$13,0,1)</f>
        <v>1</v>
      </c>
      <c r="AY10" s="13">
        <f>IF(AY12&lt;=Inputs!$E$13,0,1)</f>
        <v>1</v>
      </c>
      <c r="AZ10" s="13">
        <f>IF(AZ12&lt;=Inputs!$E$13,0,1)</f>
        <v>1</v>
      </c>
      <c r="BA10" s="13">
        <f>IF(BA12&lt;=Inputs!$E$13,0,1)</f>
        <v>1</v>
      </c>
      <c r="BB10" s="13">
        <f>IF(BB12&lt;=Inputs!$E$13,0,1)</f>
        <v>1</v>
      </c>
      <c r="BC10" s="13">
        <f>IF(BC12&lt;=Inputs!$E$13,0,1)</f>
        <v>1</v>
      </c>
      <c r="BD10" s="13">
        <f>IF(BD12&lt;=Inputs!$E$13,0,1)</f>
        <v>1</v>
      </c>
      <c r="BE10" s="13">
        <f>IF(BE12&lt;=Inputs!$E$13,0,1)</f>
        <v>1</v>
      </c>
      <c r="BF10" s="13">
        <f>IF(BF12&lt;=Inputs!$E$13,0,1)</f>
        <v>1</v>
      </c>
      <c r="BG10" s="13">
        <f>IF(BG12&lt;=Inputs!$E$13,0,1)</f>
        <v>1</v>
      </c>
      <c r="BH10" s="13">
        <f>IF(BH12&lt;=Inputs!$E$13,0,1)</f>
        <v>1</v>
      </c>
      <c r="BI10" s="13">
        <f>IF(BI12&lt;=Inputs!$E$13,0,1)</f>
        <v>1</v>
      </c>
      <c r="BJ10" s="13">
        <f>IF(BJ12&lt;=Inputs!$E$13,0,1)</f>
        <v>1</v>
      </c>
      <c r="BK10" s="13">
        <f>IF(BK12&lt;=Inputs!$E$13,0,1)</f>
        <v>1</v>
      </c>
      <c r="BL10" s="13">
        <f>IF(BL12&lt;=Inputs!$E$13,0,1)</f>
        <v>1</v>
      </c>
    </row>
    <row r="11" spans="1:64" x14ac:dyDescent="0.3">
      <c r="B11" s="13" t="s">
        <v>337</v>
      </c>
      <c r="E11" s="13">
        <f>ROUND(MAX(0,MIN(3,(E12-Inputs!$E$12)/30.4,(Inputs!$E$15-D12)/30.4)),0)</f>
        <v>0</v>
      </c>
      <c r="F11" s="13">
        <f>ROUND(MAX(0,MIN(3,(F12-Inputs!$E$12)/30.4,(Inputs!$E$15-E12)/30.4)),0)</f>
        <v>0</v>
      </c>
      <c r="G11" s="13">
        <f>ROUND(MAX(0,MIN(3,(G12-Inputs!$E$12)/30.4,(Inputs!$E$15-F12)/30.4)),0)</f>
        <v>0</v>
      </c>
      <c r="H11" s="13">
        <f>ROUND(MAX(0,MIN(3,(H12-Inputs!$E$12)/30.4,(Inputs!$E$15-G12)/30.4)),0)</f>
        <v>0</v>
      </c>
      <c r="I11" s="13">
        <f>ROUND(MAX(0,MIN(3,(I12-Inputs!$E$12)/30.4,(Inputs!$E$15-H12)/30.4)),0)</f>
        <v>0</v>
      </c>
      <c r="J11" s="13">
        <f>ROUND(MAX(0,MIN(3,(J12-Inputs!$E$12)/30.4,(Inputs!$E$15-I12)/30.4)),0)</f>
        <v>0</v>
      </c>
      <c r="K11" s="13">
        <f>ROUND(MAX(0,MIN(3,(K12-Inputs!$E$12)/30.4,(Inputs!$E$15-J12)/30.4)),0)</f>
        <v>0</v>
      </c>
      <c r="L11" s="13">
        <f>ROUND(MAX(0,MIN(3,(L12-Inputs!$E$12)/30.4,(Inputs!$E$15-K12)/30.4)),0)</f>
        <v>1</v>
      </c>
      <c r="M11" s="13">
        <f>ROUND(MAX(0,MIN(3,(M12-Inputs!$E$12)/30.4,(Inputs!$E$15-L12)/30.4)),0)</f>
        <v>3</v>
      </c>
      <c r="N11" s="13">
        <f>ROUND(MAX(0,MIN(3,(N12-Inputs!$E$12)/30.4,(Inputs!$E$15-M12)/30.4)),0)</f>
        <v>3</v>
      </c>
      <c r="O11" s="13">
        <f>ROUND(MAX(0,MIN(3,(O12-Inputs!$E$12)/30.4,(Inputs!$E$15-N12)/30.4)),0)</f>
        <v>3</v>
      </c>
      <c r="P11" s="13">
        <f>ROUND(MAX(0,MIN(3,(P12-Inputs!$E$12)/30.4,(Inputs!$E$15-O12)/30.4)),0)</f>
        <v>3</v>
      </c>
      <c r="Q11" s="13">
        <f>ROUND(MAX(0,MIN(3,(Q12-Inputs!$E$12)/30.4,(Inputs!$E$15-P12)/30.4)),0)</f>
        <v>3</v>
      </c>
      <c r="R11" s="13">
        <f>ROUND(MAX(0,MIN(3,(R12-Inputs!$E$12)/30.4,(Inputs!$E$15-Q12)/30.4)),0)</f>
        <v>3</v>
      </c>
      <c r="S11" s="13">
        <f>ROUND(MAX(0,MIN(3,(S12-Inputs!$E$12)/30.4,(Inputs!$E$15-R12)/30.4)),0)</f>
        <v>3</v>
      </c>
      <c r="T11" s="13">
        <f>ROUND(MAX(0,MIN(3,(T12-Inputs!$E$12)/30.4,(Inputs!$E$15-S12)/30.4)),0)</f>
        <v>3</v>
      </c>
      <c r="U11" s="13">
        <f>ROUND(MAX(0,MIN(3,(U12-Inputs!$E$12)/30.4,(Inputs!$E$15-T12)/30.4)),0)</f>
        <v>3</v>
      </c>
      <c r="V11" s="13">
        <f>ROUND(MAX(0,MIN(3,(V12-Inputs!$E$12)/30.4,(Inputs!$E$15-U12)/30.4)),0)</f>
        <v>3</v>
      </c>
      <c r="W11" s="13">
        <f>ROUND(MAX(0,MIN(3,(W12-Inputs!$E$12)/30.4,(Inputs!$E$15-V12)/30.4)),0)</f>
        <v>3</v>
      </c>
      <c r="X11" s="13">
        <f>ROUND(MAX(0,MIN(3,(X12-Inputs!$E$12)/30.4,(Inputs!$E$15-W12)/30.4)),0)</f>
        <v>3</v>
      </c>
      <c r="Y11" s="13">
        <f>ROUND(MAX(0,MIN(3,(Y12-Inputs!$E$12)/30.4,(Inputs!$E$15-X12)/30.4)),0)</f>
        <v>3</v>
      </c>
      <c r="Z11" s="13">
        <f>ROUND(MAX(0,MIN(3,(Z12-Inputs!$E$12)/30.4,(Inputs!$E$15-Y12)/30.4)),0)</f>
        <v>3</v>
      </c>
      <c r="AA11" s="13">
        <f>ROUND(MAX(0,MIN(3,(AA12-Inputs!$E$12)/30.4,(Inputs!$E$15-Z12)/30.4)),0)</f>
        <v>3</v>
      </c>
      <c r="AB11" s="13">
        <f>ROUND(MAX(0,MIN(3,(AB12-Inputs!$E$12)/30.4,(Inputs!$E$15-AA12)/30.4)),0)</f>
        <v>3</v>
      </c>
      <c r="AC11" s="13">
        <f>ROUND(MAX(0,MIN(3,(AC12-Inputs!$E$12)/30.4,(Inputs!$E$15-AB12)/30.4)),0)</f>
        <v>3</v>
      </c>
      <c r="AD11" s="13">
        <f>ROUND(MAX(0,MIN(3,(AD12-Inputs!$E$12)/30.4,(Inputs!$E$15-AC12)/30.4)),0)</f>
        <v>3</v>
      </c>
      <c r="AE11" s="13">
        <f>ROUND(MAX(0,MIN(3,(AE12-Inputs!$E$12)/30.4,(Inputs!$E$15-AD12)/30.4)),0)</f>
        <v>3</v>
      </c>
      <c r="AF11" s="13">
        <f>ROUND(MAX(0,MIN(3,(AF12-Inputs!$E$12)/30.4,(Inputs!$E$15-AE12)/30.4)),0)</f>
        <v>3</v>
      </c>
      <c r="AG11" s="13">
        <f>ROUND(MAX(0,MIN(3,(AG12-Inputs!$E$12)/30.4,(Inputs!$E$15-AF12)/30.4)),0)</f>
        <v>3</v>
      </c>
      <c r="AH11" s="13">
        <f>ROUND(MAX(0,MIN(3,(AH12-Inputs!$E$12)/30.4,(Inputs!$E$15-AG12)/30.4)),0)</f>
        <v>3</v>
      </c>
      <c r="AI11" s="13">
        <f>ROUND(MAX(0,MIN(3,(AI12-Inputs!$E$12)/30.4,(Inputs!$E$15-AH12)/30.4)),0)</f>
        <v>3</v>
      </c>
      <c r="AJ11" s="13">
        <f>ROUND(MAX(0,MIN(3,(AJ12-Inputs!$E$12)/30.4,(Inputs!$E$15-AI12)/30.4)),0)</f>
        <v>3</v>
      </c>
      <c r="AK11" s="13">
        <f>ROUND(MAX(0,MIN(3,(AK12-Inputs!$E$12)/30.4,(Inputs!$E$15-AJ12)/30.4)),0)</f>
        <v>3</v>
      </c>
      <c r="AL11" s="13">
        <f>ROUND(MAX(0,MIN(3,(AL12-Inputs!$E$12)/30.4,(Inputs!$E$15-AK12)/30.4)),0)</f>
        <v>3</v>
      </c>
      <c r="AM11" s="13">
        <f>ROUND(MAX(0,MIN(3,(AM12-Inputs!$E$12)/30.4,(Inputs!$E$15-AL12)/30.4)),0)</f>
        <v>3</v>
      </c>
      <c r="AN11" s="13">
        <f>ROUND(MAX(0,MIN(3,(AN12-Inputs!$E$12)/30.4,(Inputs!$E$15-AM12)/30.4)),0)</f>
        <v>3</v>
      </c>
      <c r="AO11" s="13">
        <f>ROUND(MAX(0,MIN(3,(AO12-Inputs!$E$12)/30.4,(Inputs!$E$15-AN12)/30.4)),0)</f>
        <v>3</v>
      </c>
      <c r="AP11" s="13">
        <f>ROUND(MAX(0,MIN(3,(AP12-Inputs!$E$12)/30.4,(Inputs!$E$15-AO12)/30.4)),0)</f>
        <v>3</v>
      </c>
      <c r="AQ11" s="13">
        <f>ROUND(MAX(0,MIN(3,(AQ12-Inputs!$E$12)/30.4,(Inputs!$E$15-AP12)/30.4)),0)</f>
        <v>3</v>
      </c>
      <c r="AR11" s="13">
        <f>ROUND(MAX(0,MIN(3,(AR12-Inputs!$E$12)/30.4,(Inputs!$E$15-AQ12)/30.4)),0)</f>
        <v>3</v>
      </c>
      <c r="AS11" s="13">
        <f>ROUND(MAX(0,MIN(3,(AS12-Inputs!$E$12)/30.4,(Inputs!$E$15-AR12)/30.4)),0)</f>
        <v>3</v>
      </c>
      <c r="AT11" s="13">
        <f>ROUND(MAX(0,MIN(3,(AT12-Inputs!$E$12)/30.4,(Inputs!$E$15-AS12)/30.4)),0)</f>
        <v>3</v>
      </c>
      <c r="AU11" s="13">
        <f>ROUND(MAX(0,MIN(3,(AU12-Inputs!$E$12)/30.4,(Inputs!$E$15-AT12)/30.4)),0)</f>
        <v>3</v>
      </c>
      <c r="AV11" s="13">
        <f>ROUND(MAX(0,MIN(3,(AV12-Inputs!$E$12)/30.4,(Inputs!$E$15-AU12)/30.4)),0)</f>
        <v>3</v>
      </c>
      <c r="AW11" s="13">
        <f>ROUND(MAX(0,MIN(3,(AW12-Inputs!$E$12)/30.4,(Inputs!$E$15-AV12)/30.4)),0)</f>
        <v>3</v>
      </c>
      <c r="AX11" s="13">
        <f>ROUND(MAX(0,MIN(3,(AX12-Inputs!$E$12)/30.4,(Inputs!$E$15-AW12)/30.4)),0)</f>
        <v>3</v>
      </c>
      <c r="AY11" s="13">
        <f>ROUND(MAX(0,MIN(3,(AY12-Inputs!$E$12)/30.4,(Inputs!$E$15-AX12)/30.4)),0)</f>
        <v>3</v>
      </c>
      <c r="AZ11" s="13">
        <f>ROUND(MAX(0,MIN(3,(AZ12-Inputs!$E$12)/30.4,(Inputs!$E$15-AY12)/30.4)),0)</f>
        <v>3</v>
      </c>
      <c r="BA11" s="13">
        <f>ROUND(MAX(0,MIN(3,(BA12-Inputs!$E$12)/30.4,(Inputs!$E$15-AZ12)/30.4)),0)</f>
        <v>3</v>
      </c>
      <c r="BB11" s="13">
        <f>ROUND(MAX(0,MIN(3,(BB12-Inputs!$E$12)/30.4,(Inputs!$E$15-BA12)/30.4)),0)</f>
        <v>3</v>
      </c>
      <c r="BC11" s="13">
        <f>ROUND(MAX(0,MIN(3,(BC12-Inputs!$E$12)/30.4,(Inputs!$E$15-BB12)/30.4)),0)</f>
        <v>3</v>
      </c>
      <c r="BD11" s="13">
        <f>ROUND(MAX(0,MIN(3,(BD12-Inputs!$E$12)/30.4,(Inputs!$E$15-BC12)/30.4)),0)</f>
        <v>3</v>
      </c>
      <c r="BE11" s="13">
        <f>ROUND(MAX(0,MIN(3,(BE12-Inputs!$E$12)/30.4,(Inputs!$E$15-BD12)/30.4)),0)</f>
        <v>3</v>
      </c>
      <c r="BF11" s="13">
        <f>ROUND(MAX(0,MIN(3,(BF12-Inputs!$E$12)/30.4,(Inputs!$E$15-BE12)/30.4)),0)</f>
        <v>3</v>
      </c>
      <c r="BG11" s="13">
        <f>ROUND(MAX(0,MIN(3,(BG12-Inputs!$E$12)/30.4,(Inputs!$E$15-BF12)/30.4)),0)</f>
        <v>3</v>
      </c>
      <c r="BH11" s="13">
        <f>ROUND(MAX(0,MIN(3,(BH12-Inputs!$E$12)/30.4,(Inputs!$E$15-BG12)/30.4)),0)</f>
        <v>3</v>
      </c>
      <c r="BI11" s="13">
        <f>ROUND(MAX(0,MIN(3,(BI12-Inputs!$E$12)/30.4,(Inputs!$E$15-BH12)/30.4)),0)</f>
        <v>3</v>
      </c>
      <c r="BJ11" s="13">
        <f>ROUND(MAX(0,MIN(3,(BJ12-Inputs!$E$12)/30.4,(Inputs!$E$15-BI12)/30.4)),0)</f>
        <v>3</v>
      </c>
      <c r="BK11" s="13">
        <f>ROUND(MAX(0,MIN(3,(BK12-Inputs!$E$12)/30.4,(Inputs!$E$15-BJ12)/30.4)),0)</f>
        <v>3</v>
      </c>
      <c r="BL11" s="13">
        <f>ROUND(MAX(0,MIN(3,(BL12-Inputs!$E$12)/30.4,(Inputs!$E$15-BK12)/30.4)),0)</f>
        <v>3</v>
      </c>
    </row>
    <row r="12" spans="1:64" x14ac:dyDescent="0.3">
      <c r="B12" s="31" t="s">
        <v>1</v>
      </c>
      <c r="C12" s="31"/>
      <c r="D12" s="31"/>
      <c r="E12" s="32">
        <f>Inputs!G10</f>
        <v>40543</v>
      </c>
      <c r="F12" s="32">
        <f>EOMONTH(E12,3)</f>
        <v>40633</v>
      </c>
      <c r="G12" s="32">
        <f t="shared" ref="G12:BL12" si="3">EOMONTH(F12,3)</f>
        <v>40724</v>
      </c>
      <c r="H12" s="32">
        <f t="shared" si="3"/>
        <v>40816</v>
      </c>
      <c r="I12" s="32">
        <f t="shared" si="3"/>
        <v>40908</v>
      </c>
      <c r="J12" s="32">
        <f t="shared" si="3"/>
        <v>40999</v>
      </c>
      <c r="K12" s="32">
        <f t="shared" si="3"/>
        <v>41090</v>
      </c>
      <c r="L12" s="32">
        <f t="shared" si="3"/>
        <v>41182</v>
      </c>
      <c r="M12" s="32">
        <f t="shared" si="3"/>
        <v>41274</v>
      </c>
      <c r="N12" s="32">
        <f t="shared" si="3"/>
        <v>41364</v>
      </c>
      <c r="O12" s="32">
        <f t="shared" si="3"/>
        <v>41455</v>
      </c>
      <c r="P12" s="32">
        <f t="shared" si="3"/>
        <v>41547</v>
      </c>
      <c r="Q12" s="32">
        <f t="shared" si="3"/>
        <v>41639</v>
      </c>
      <c r="R12" s="32">
        <f t="shared" si="3"/>
        <v>41729</v>
      </c>
      <c r="S12" s="32">
        <f t="shared" si="3"/>
        <v>41820</v>
      </c>
      <c r="T12" s="32">
        <f t="shared" si="3"/>
        <v>41912</v>
      </c>
      <c r="U12" s="32">
        <f t="shared" si="3"/>
        <v>42004</v>
      </c>
      <c r="V12" s="32">
        <f t="shared" si="3"/>
        <v>42094</v>
      </c>
      <c r="W12" s="32">
        <f t="shared" si="3"/>
        <v>42185</v>
      </c>
      <c r="X12" s="32">
        <f t="shared" si="3"/>
        <v>42277</v>
      </c>
      <c r="Y12" s="32">
        <f t="shared" si="3"/>
        <v>42369</v>
      </c>
      <c r="Z12" s="32">
        <f t="shared" si="3"/>
        <v>42460</v>
      </c>
      <c r="AA12" s="32">
        <f t="shared" si="3"/>
        <v>42551</v>
      </c>
      <c r="AB12" s="32">
        <f t="shared" si="3"/>
        <v>42643</v>
      </c>
      <c r="AC12" s="32">
        <f t="shared" si="3"/>
        <v>42735</v>
      </c>
      <c r="AD12" s="32">
        <f t="shared" si="3"/>
        <v>42825</v>
      </c>
      <c r="AE12" s="32">
        <f t="shared" si="3"/>
        <v>42916</v>
      </c>
      <c r="AF12" s="32">
        <f t="shared" si="3"/>
        <v>43008</v>
      </c>
      <c r="AG12" s="32">
        <f t="shared" si="3"/>
        <v>43100</v>
      </c>
      <c r="AH12" s="32">
        <f t="shared" si="3"/>
        <v>43190</v>
      </c>
      <c r="AI12" s="32">
        <f t="shared" si="3"/>
        <v>43281</v>
      </c>
      <c r="AJ12" s="32">
        <f t="shared" si="3"/>
        <v>43373</v>
      </c>
      <c r="AK12" s="32">
        <f t="shared" si="3"/>
        <v>43465</v>
      </c>
      <c r="AL12" s="32">
        <f t="shared" si="3"/>
        <v>43555</v>
      </c>
      <c r="AM12" s="32">
        <f t="shared" si="3"/>
        <v>43646</v>
      </c>
      <c r="AN12" s="32">
        <f t="shared" si="3"/>
        <v>43738</v>
      </c>
      <c r="AO12" s="32">
        <f t="shared" si="3"/>
        <v>43830</v>
      </c>
      <c r="AP12" s="32">
        <f t="shared" si="3"/>
        <v>43921</v>
      </c>
      <c r="AQ12" s="32">
        <f t="shared" si="3"/>
        <v>44012</v>
      </c>
      <c r="AR12" s="32">
        <f t="shared" si="3"/>
        <v>44104</v>
      </c>
      <c r="AS12" s="32">
        <f t="shared" si="3"/>
        <v>44196</v>
      </c>
      <c r="AT12" s="32">
        <f t="shared" si="3"/>
        <v>44286</v>
      </c>
      <c r="AU12" s="32">
        <f t="shared" si="3"/>
        <v>44377</v>
      </c>
      <c r="AV12" s="32">
        <f t="shared" si="3"/>
        <v>44469</v>
      </c>
      <c r="AW12" s="32">
        <f t="shared" si="3"/>
        <v>44561</v>
      </c>
      <c r="AX12" s="32">
        <f t="shared" si="3"/>
        <v>44651</v>
      </c>
      <c r="AY12" s="32">
        <f t="shared" si="3"/>
        <v>44742</v>
      </c>
      <c r="AZ12" s="32">
        <f t="shared" si="3"/>
        <v>44834</v>
      </c>
      <c r="BA12" s="32">
        <f t="shared" si="3"/>
        <v>44926</v>
      </c>
      <c r="BB12" s="32">
        <f t="shared" si="3"/>
        <v>45016</v>
      </c>
      <c r="BC12" s="32">
        <f t="shared" si="3"/>
        <v>45107</v>
      </c>
      <c r="BD12" s="32">
        <f t="shared" si="3"/>
        <v>45199</v>
      </c>
      <c r="BE12" s="32">
        <f t="shared" si="3"/>
        <v>45291</v>
      </c>
      <c r="BF12" s="32">
        <f t="shared" si="3"/>
        <v>45382</v>
      </c>
      <c r="BG12" s="32">
        <f t="shared" si="3"/>
        <v>45473</v>
      </c>
      <c r="BH12" s="32">
        <f t="shared" si="3"/>
        <v>45565</v>
      </c>
      <c r="BI12" s="32">
        <f t="shared" si="3"/>
        <v>45657</v>
      </c>
      <c r="BJ12" s="32">
        <f t="shared" si="3"/>
        <v>45747</v>
      </c>
      <c r="BK12" s="32">
        <f t="shared" si="3"/>
        <v>45838</v>
      </c>
      <c r="BL12" s="32">
        <f t="shared" si="3"/>
        <v>45930</v>
      </c>
    </row>
    <row r="13" spans="1:64" x14ac:dyDescent="0.3">
      <c r="B13" s="31" t="s">
        <v>104</v>
      </c>
      <c r="C13" s="31"/>
      <c r="D13" s="31"/>
      <c r="E13" s="32">
        <f t="shared" ref="E13:BL13" si="4">DATE(IF(MONTH(E12)&lt;=3,YEAR(E12), YEAR(E12)+1), 3,31)</f>
        <v>40633</v>
      </c>
      <c r="F13" s="32">
        <f t="shared" si="4"/>
        <v>40633</v>
      </c>
      <c r="G13" s="32">
        <f t="shared" si="4"/>
        <v>40999</v>
      </c>
      <c r="H13" s="32">
        <f t="shared" si="4"/>
        <v>40999</v>
      </c>
      <c r="I13" s="32">
        <f t="shared" si="4"/>
        <v>40999</v>
      </c>
      <c r="J13" s="32">
        <f t="shared" si="4"/>
        <v>40999</v>
      </c>
      <c r="K13" s="32">
        <f t="shared" si="4"/>
        <v>41364</v>
      </c>
      <c r="L13" s="32">
        <f t="shared" si="4"/>
        <v>41364</v>
      </c>
      <c r="M13" s="32">
        <f t="shared" si="4"/>
        <v>41364</v>
      </c>
      <c r="N13" s="32">
        <f t="shared" si="4"/>
        <v>41364</v>
      </c>
      <c r="O13" s="32">
        <f t="shared" si="4"/>
        <v>41729</v>
      </c>
      <c r="P13" s="32">
        <f t="shared" si="4"/>
        <v>41729</v>
      </c>
      <c r="Q13" s="32">
        <f t="shared" si="4"/>
        <v>41729</v>
      </c>
      <c r="R13" s="32">
        <f t="shared" si="4"/>
        <v>41729</v>
      </c>
      <c r="S13" s="32">
        <f t="shared" si="4"/>
        <v>42094</v>
      </c>
      <c r="T13" s="32">
        <f t="shared" si="4"/>
        <v>42094</v>
      </c>
      <c r="U13" s="32">
        <f t="shared" si="4"/>
        <v>42094</v>
      </c>
      <c r="V13" s="32">
        <f t="shared" si="4"/>
        <v>42094</v>
      </c>
      <c r="W13" s="32">
        <f t="shared" si="4"/>
        <v>42460</v>
      </c>
      <c r="X13" s="32">
        <f t="shared" si="4"/>
        <v>42460</v>
      </c>
      <c r="Y13" s="32">
        <f t="shared" si="4"/>
        <v>42460</v>
      </c>
      <c r="Z13" s="32">
        <f t="shared" si="4"/>
        <v>42460</v>
      </c>
      <c r="AA13" s="32">
        <f t="shared" si="4"/>
        <v>42825</v>
      </c>
      <c r="AB13" s="32">
        <f t="shared" si="4"/>
        <v>42825</v>
      </c>
      <c r="AC13" s="32">
        <f t="shared" si="4"/>
        <v>42825</v>
      </c>
      <c r="AD13" s="32">
        <f t="shared" si="4"/>
        <v>42825</v>
      </c>
      <c r="AE13" s="32">
        <f t="shared" si="4"/>
        <v>43190</v>
      </c>
      <c r="AF13" s="32">
        <f t="shared" si="4"/>
        <v>43190</v>
      </c>
      <c r="AG13" s="32">
        <f t="shared" si="4"/>
        <v>43190</v>
      </c>
      <c r="AH13" s="32">
        <f t="shared" si="4"/>
        <v>43190</v>
      </c>
      <c r="AI13" s="32">
        <f t="shared" si="4"/>
        <v>43555</v>
      </c>
      <c r="AJ13" s="32">
        <f t="shared" si="4"/>
        <v>43555</v>
      </c>
      <c r="AK13" s="32">
        <f t="shared" si="4"/>
        <v>43555</v>
      </c>
      <c r="AL13" s="32">
        <f t="shared" si="4"/>
        <v>43555</v>
      </c>
      <c r="AM13" s="32">
        <f t="shared" si="4"/>
        <v>43921</v>
      </c>
      <c r="AN13" s="32">
        <f t="shared" si="4"/>
        <v>43921</v>
      </c>
      <c r="AO13" s="32">
        <f t="shared" si="4"/>
        <v>43921</v>
      </c>
      <c r="AP13" s="32">
        <f t="shared" si="4"/>
        <v>43921</v>
      </c>
      <c r="AQ13" s="32">
        <f t="shared" si="4"/>
        <v>44286</v>
      </c>
      <c r="AR13" s="32">
        <f t="shared" si="4"/>
        <v>44286</v>
      </c>
      <c r="AS13" s="32">
        <f t="shared" si="4"/>
        <v>44286</v>
      </c>
      <c r="AT13" s="32">
        <f t="shared" si="4"/>
        <v>44286</v>
      </c>
      <c r="AU13" s="32">
        <f t="shared" si="4"/>
        <v>44651</v>
      </c>
      <c r="AV13" s="32">
        <f t="shared" si="4"/>
        <v>44651</v>
      </c>
      <c r="AW13" s="32">
        <f t="shared" si="4"/>
        <v>44651</v>
      </c>
      <c r="AX13" s="32">
        <f t="shared" si="4"/>
        <v>44651</v>
      </c>
      <c r="AY13" s="32">
        <f t="shared" si="4"/>
        <v>45016</v>
      </c>
      <c r="AZ13" s="32">
        <f t="shared" si="4"/>
        <v>45016</v>
      </c>
      <c r="BA13" s="32">
        <f t="shared" si="4"/>
        <v>45016</v>
      </c>
      <c r="BB13" s="32">
        <f t="shared" si="4"/>
        <v>45016</v>
      </c>
      <c r="BC13" s="32">
        <f t="shared" si="4"/>
        <v>45382</v>
      </c>
      <c r="BD13" s="32">
        <f t="shared" si="4"/>
        <v>45382</v>
      </c>
      <c r="BE13" s="32">
        <f t="shared" si="4"/>
        <v>45382</v>
      </c>
      <c r="BF13" s="32">
        <f t="shared" si="4"/>
        <v>45382</v>
      </c>
      <c r="BG13" s="32">
        <f t="shared" si="4"/>
        <v>45747</v>
      </c>
      <c r="BH13" s="32">
        <f t="shared" si="4"/>
        <v>45747</v>
      </c>
      <c r="BI13" s="32">
        <f t="shared" si="4"/>
        <v>45747</v>
      </c>
      <c r="BJ13" s="32">
        <f t="shared" si="4"/>
        <v>45747</v>
      </c>
      <c r="BK13" s="32">
        <f t="shared" si="4"/>
        <v>46112</v>
      </c>
      <c r="BL13" s="32">
        <f t="shared" si="4"/>
        <v>46112</v>
      </c>
    </row>
    <row r="14" spans="1:64" x14ac:dyDescent="0.3">
      <c r="B14" s="31"/>
      <c r="C14" s="31"/>
      <c r="D14" s="31"/>
      <c r="E14" s="31"/>
      <c r="F14" s="31"/>
      <c r="G14" s="31"/>
      <c r="H14" s="31"/>
      <c r="I14" s="31"/>
      <c r="J14" s="31"/>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row>
    <row r="15" spans="1:64" x14ac:dyDescent="0.3">
      <c r="B15" s="31" t="s">
        <v>105</v>
      </c>
      <c r="C15" s="27">
        <f ca="1">SUM(G15:BL15)</f>
        <v>1</v>
      </c>
      <c r="D15" s="27"/>
      <c r="E15" s="53">
        <f ca="1">SUMIF($E$2:$AZ$2,E12,$E$4:$AR$4)</f>
        <v>0</v>
      </c>
      <c r="F15" s="53">
        <f t="shared" ref="F15:BL15" ca="1" si="5">SUMIF($E$2:$AZ$2,F12,$E$4:$AR$4)</f>
        <v>0</v>
      </c>
      <c r="G15" s="53">
        <f t="shared" ca="1" si="5"/>
        <v>0</v>
      </c>
      <c r="H15" s="53">
        <f t="shared" ca="1" si="5"/>
        <v>0</v>
      </c>
      <c r="I15" s="53">
        <f t="shared" ca="1" si="5"/>
        <v>0</v>
      </c>
      <c r="J15" s="53">
        <f t="shared" ca="1" si="5"/>
        <v>0</v>
      </c>
      <c r="K15" s="53">
        <f t="shared" ca="1" si="5"/>
        <v>0</v>
      </c>
      <c r="L15" s="53">
        <f t="shared" ca="1" si="5"/>
        <v>0</v>
      </c>
      <c r="M15" s="53">
        <f t="shared" ca="1" si="5"/>
        <v>0</v>
      </c>
      <c r="N15" s="53">
        <f t="shared" ca="1" si="5"/>
        <v>0</v>
      </c>
      <c r="O15" s="53">
        <f t="shared" ca="1" si="5"/>
        <v>2.5000000000000001E-3</v>
      </c>
      <c r="P15" s="53">
        <f t="shared" ca="1" si="5"/>
        <v>2.5000000000000001E-3</v>
      </c>
      <c r="Q15" s="53">
        <f t="shared" ca="1" si="5"/>
        <v>5.0000000000000001E-3</v>
      </c>
      <c r="R15" s="53">
        <f t="shared" ca="1" si="5"/>
        <v>5.0000000000000001E-3</v>
      </c>
      <c r="S15" s="53">
        <f t="shared" ca="1" si="5"/>
        <v>5.0000000000000001E-3</v>
      </c>
      <c r="T15" s="53">
        <f t="shared" ca="1" si="5"/>
        <v>0.01</v>
      </c>
      <c r="U15" s="53">
        <f t="shared" ca="1" si="5"/>
        <v>0.01</v>
      </c>
      <c r="V15" s="53">
        <f t="shared" ca="1" si="5"/>
        <v>0.01</v>
      </c>
      <c r="W15" s="53">
        <f t="shared" ca="1" si="5"/>
        <v>0.01</v>
      </c>
      <c r="X15" s="53">
        <f t="shared" ca="1" si="5"/>
        <v>1.2500000000000001E-2</v>
      </c>
      <c r="Y15" s="53">
        <f t="shared" ca="1" si="5"/>
        <v>1.2500000000000001E-2</v>
      </c>
      <c r="Z15" s="53">
        <f t="shared" ca="1" si="5"/>
        <v>1.2500000000000001E-2</v>
      </c>
      <c r="AA15" s="53">
        <f t="shared" ca="1" si="5"/>
        <v>1.2500000000000001E-2</v>
      </c>
      <c r="AB15" s="53">
        <f t="shared" ca="1" si="5"/>
        <v>1.2500000000000001E-2</v>
      </c>
      <c r="AC15" s="53">
        <f t="shared" ca="1" si="5"/>
        <v>1.7500000000000002E-2</v>
      </c>
      <c r="AD15" s="53">
        <f t="shared" ca="1" si="5"/>
        <v>1.2500000000000001E-2</v>
      </c>
      <c r="AE15" s="53">
        <f t="shared" ca="1" si="5"/>
        <v>1.2500000000000001E-2</v>
      </c>
      <c r="AF15" s="53">
        <f t="shared" ca="1" si="5"/>
        <v>1.4999999999999999E-2</v>
      </c>
      <c r="AG15" s="53">
        <f t="shared" ca="1" si="5"/>
        <v>1.4999999999999999E-2</v>
      </c>
      <c r="AH15" s="53">
        <f t="shared" ca="1" si="5"/>
        <v>1.2500000000000001E-2</v>
      </c>
      <c r="AI15" s="53">
        <f t="shared" ca="1" si="5"/>
        <v>1.4999999999999999E-2</v>
      </c>
      <c r="AJ15" s="53">
        <f t="shared" ca="1" si="5"/>
        <v>1.4999999999999999E-2</v>
      </c>
      <c r="AK15" s="53">
        <f t="shared" ca="1" si="5"/>
        <v>1.4999999999999999E-2</v>
      </c>
      <c r="AL15" s="53">
        <f t="shared" ca="1" si="5"/>
        <v>1.7500000000000002E-2</v>
      </c>
      <c r="AM15" s="53">
        <f t="shared" ca="1" si="5"/>
        <v>0.02</v>
      </c>
      <c r="AN15" s="53">
        <f t="shared" ca="1" si="5"/>
        <v>2.5000000000000001E-2</v>
      </c>
      <c r="AO15" s="53">
        <f t="shared" ca="1" si="5"/>
        <v>2.5000000000000001E-2</v>
      </c>
      <c r="AP15" s="53">
        <f t="shared" ca="1" si="5"/>
        <v>2.5000000000000001E-2</v>
      </c>
      <c r="AQ15" s="53">
        <f t="shared" ca="1" si="5"/>
        <v>2.5000000000000001E-2</v>
      </c>
      <c r="AR15" s="53">
        <f t="shared" ca="1" si="5"/>
        <v>3.5000000000000003E-2</v>
      </c>
      <c r="AS15" s="53">
        <f t="shared" ca="1" si="5"/>
        <v>3.5000000000000003E-2</v>
      </c>
      <c r="AT15" s="53">
        <f t="shared" ca="1" si="5"/>
        <v>3.5000000000000003E-2</v>
      </c>
      <c r="AU15" s="53">
        <f t="shared" ca="1" si="5"/>
        <v>3.5000000000000003E-2</v>
      </c>
      <c r="AV15" s="53">
        <f t="shared" ca="1" si="5"/>
        <v>3.5000000000000003E-2</v>
      </c>
      <c r="AW15" s="53">
        <f t="shared" ca="1" si="5"/>
        <v>3.5000000000000003E-2</v>
      </c>
      <c r="AX15" s="53">
        <f t="shared" ca="1" si="5"/>
        <v>3.5000000000000003E-2</v>
      </c>
      <c r="AY15" s="53">
        <f t="shared" ca="1" si="5"/>
        <v>3.5000000000000003E-2</v>
      </c>
      <c r="AZ15" s="53">
        <f t="shared" ca="1" si="5"/>
        <v>3.5000000000000003E-2</v>
      </c>
      <c r="BA15" s="53">
        <f t="shared" ca="1" si="5"/>
        <v>3.5000000000000003E-2</v>
      </c>
      <c r="BB15" s="53">
        <f t="shared" ca="1" si="5"/>
        <v>3.5000000000000003E-2</v>
      </c>
      <c r="BC15" s="53">
        <f t="shared" ca="1" si="5"/>
        <v>3.5000000000000003E-2</v>
      </c>
      <c r="BD15" s="53">
        <f t="shared" ca="1" si="5"/>
        <v>3.5000000000000003E-2</v>
      </c>
      <c r="BE15" s="53">
        <f t="shared" ca="1" si="5"/>
        <v>3.5000000000000003E-2</v>
      </c>
      <c r="BF15" s="53">
        <f t="shared" ca="1" si="5"/>
        <v>3.5000000000000003E-2</v>
      </c>
      <c r="BG15" s="53">
        <f t="shared" ca="1" si="5"/>
        <v>3.5000000000000003E-2</v>
      </c>
      <c r="BH15" s="53">
        <f t="shared" ca="1" si="5"/>
        <v>4.9999999999999267E-2</v>
      </c>
      <c r="BI15" s="53">
        <f t="shared" ca="1" si="5"/>
        <v>0</v>
      </c>
      <c r="BJ15" s="53">
        <f t="shared" ca="1" si="5"/>
        <v>0</v>
      </c>
      <c r="BK15" s="53">
        <f t="shared" ca="1" si="5"/>
        <v>0</v>
      </c>
      <c r="BL15" s="53">
        <f t="shared" ca="1" si="5"/>
        <v>0</v>
      </c>
    </row>
    <row r="16" spans="1:64" x14ac:dyDescent="0.3">
      <c r="B16" s="31" t="s">
        <v>106</v>
      </c>
      <c r="C16" s="31"/>
      <c r="D16" s="31"/>
      <c r="E16" s="28">
        <f t="shared" ref="E16:BL16" si="6">D21</f>
        <v>0</v>
      </c>
      <c r="F16" s="28">
        <f t="shared" ca="1" si="6"/>
        <v>0.9218665550548284</v>
      </c>
      <c r="G16" s="28">
        <f t="shared" ca="1" si="6"/>
        <v>17.352561058736818</v>
      </c>
      <c r="H16" s="28">
        <f t="shared" ca="1" si="6"/>
        <v>34.25196000150958</v>
      </c>
      <c r="I16" s="28">
        <f t="shared" ca="1" si="6"/>
        <v>56.535705242746381</v>
      </c>
      <c r="J16" s="28">
        <f t="shared" ca="1" si="6"/>
        <v>91.317129224594225</v>
      </c>
      <c r="K16" s="28">
        <f t="shared" ca="1" si="6"/>
        <v>126.85313508293582</v>
      </c>
      <c r="L16" s="28">
        <f t="shared" ca="1" si="6"/>
        <v>159.43177303936358</v>
      </c>
      <c r="M16" s="28">
        <f t="shared" ca="1" si="6"/>
        <v>187.73359284789746</v>
      </c>
      <c r="N16" s="28">
        <f t="shared" ca="1" si="6"/>
        <v>209.8634618966104</v>
      </c>
      <c r="O16" s="28">
        <f t="shared" ca="1" si="6"/>
        <v>209.8634618966104</v>
      </c>
      <c r="P16" s="28">
        <f t="shared" ca="1" si="6"/>
        <v>209.33802824186887</v>
      </c>
      <c r="Q16" s="28">
        <f t="shared" ca="1" si="6"/>
        <v>208.81259458712734</v>
      </c>
      <c r="R16" s="28">
        <f t="shared" ca="1" si="6"/>
        <v>207.7617272776443</v>
      </c>
      <c r="S16" s="28">
        <f t="shared" ca="1" si="6"/>
        <v>206.71085996816126</v>
      </c>
      <c r="T16" s="28">
        <f t="shared" ca="1" si="6"/>
        <v>205.65999265867822</v>
      </c>
      <c r="U16" s="28">
        <f t="shared" ca="1" si="6"/>
        <v>203.55825803971211</v>
      </c>
      <c r="V16" s="28">
        <f t="shared" ca="1" si="6"/>
        <v>201.45652342074601</v>
      </c>
      <c r="W16" s="28">
        <f t="shared" ca="1" si="6"/>
        <v>199.3547888017799</v>
      </c>
      <c r="X16" s="28">
        <f t="shared" ca="1" si="6"/>
        <v>197.2530541828138</v>
      </c>
      <c r="Y16" s="28">
        <f t="shared" ca="1" si="6"/>
        <v>194.62588590910616</v>
      </c>
      <c r="Z16" s="28">
        <f t="shared" ca="1" si="6"/>
        <v>191.99871763539852</v>
      </c>
      <c r="AA16" s="28">
        <f t="shared" ca="1" si="6"/>
        <v>189.37154936169088</v>
      </c>
      <c r="AB16" s="28">
        <f t="shared" ca="1" si="6"/>
        <v>186.74438108798324</v>
      </c>
      <c r="AC16" s="28">
        <f t="shared" ca="1" si="6"/>
        <v>184.1172128142756</v>
      </c>
      <c r="AD16" s="28">
        <f t="shared" ca="1" si="6"/>
        <v>180.43917723108493</v>
      </c>
      <c r="AE16" s="28">
        <f t="shared" ca="1" si="6"/>
        <v>177.81200895737729</v>
      </c>
      <c r="AF16" s="28">
        <f t="shared" ca="1" si="6"/>
        <v>175.18484068366965</v>
      </c>
      <c r="AG16" s="28">
        <f t="shared" ca="1" si="6"/>
        <v>172.0322387552205</v>
      </c>
      <c r="AH16" s="28">
        <f t="shared" ca="1" si="6"/>
        <v>168.87963682677136</v>
      </c>
      <c r="AI16" s="28">
        <f t="shared" ca="1" si="6"/>
        <v>166.25246855306372</v>
      </c>
      <c r="AJ16" s="28">
        <f t="shared" ca="1" si="6"/>
        <v>163.09986662461458</v>
      </c>
      <c r="AK16" s="28">
        <f t="shared" ca="1" si="6"/>
        <v>159.94726469616543</v>
      </c>
      <c r="AL16" s="28">
        <f t="shared" ca="1" si="6"/>
        <v>156.79466276771629</v>
      </c>
      <c r="AM16" s="28">
        <f t="shared" ca="1" si="6"/>
        <v>153.11662718452561</v>
      </c>
      <c r="AN16" s="28">
        <f t="shared" ca="1" si="6"/>
        <v>148.9131579465934</v>
      </c>
      <c r="AO16" s="28">
        <f t="shared" ca="1" si="6"/>
        <v>143.65882139917815</v>
      </c>
      <c r="AP16" s="28">
        <f t="shared" ca="1" si="6"/>
        <v>138.4044848517629</v>
      </c>
      <c r="AQ16" s="28">
        <f t="shared" ca="1" si="6"/>
        <v>133.15014830434765</v>
      </c>
      <c r="AR16" s="28">
        <f t="shared" ca="1" si="6"/>
        <v>127.89581175693239</v>
      </c>
      <c r="AS16" s="28">
        <f t="shared" ca="1" si="6"/>
        <v>120.53974059055102</v>
      </c>
      <c r="AT16" s="28">
        <f t="shared" ca="1" si="6"/>
        <v>113.18366942416965</v>
      </c>
      <c r="AU16" s="28">
        <f t="shared" ca="1" si="6"/>
        <v>105.82759825778828</v>
      </c>
      <c r="AV16" s="28">
        <f t="shared" ca="1" si="6"/>
        <v>98.471527091406912</v>
      </c>
      <c r="AW16" s="28">
        <f t="shared" ca="1" si="6"/>
        <v>91.115455925025543</v>
      </c>
      <c r="AX16" s="28">
        <f t="shared" ca="1" si="6"/>
        <v>83.759384758644174</v>
      </c>
      <c r="AY16" s="28">
        <f t="shared" ca="1" si="6"/>
        <v>76.403313592262805</v>
      </c>
      <c r="AZ16" s="28">
        <f t="shared" ca="1" si="6"/>
        <v>69.047242425881436</v>
      </c>
      <c r="BA16" s="28">
        <f t="shared" ca="1" si="6"/>
        <v>61.691171259500074</v>
      </c>
      <c r="BB16" s="28">
        <f t="shared" ca="1" si="6"/>
        <v>54.335100093118712</v>
      </c>
      <c r="BC16" s="28">
        <f t="shared" ca="1" si="6"/>
        <v>46.97902892673735</v>
      </c>
      <c r="BD16" s="28">
        <f t="shared" ca="1" si="6"/>
        <v>39.622957760355987</v>
      </c>
      <c r="BE16" s="28">
        <f t="shared" ca="1" si="6"/>
        <v>32.266886593974625</v>
      </c>
      <c r="BF16" s="28">
        <f t="shared" ca="1" si="6"/>
        <v>24.910815427593263</v>
      </c>
      <c r="BG16" s="28">
        <f t="shared" ca="1" si="6"/>
        <v>17.554744261211901</v>
      </c>
      <c r="BH16" s="28">
        <f t="shared" ca="1" si="6"/>
        <v>10.198673094830538</v>
      </c>
      <c r="BI16" s="28">
        <f t="shared" ca="1" si="6"/>
        <v>-0.30999999999982819</v>
      </c>
      <c r="BJ16" s="28">
        <f t="shared" ca="1" si="6"/>
        <v>-0.30999999999982819</v>
      </c>
      <c r="BK16" s="28">
        <f t="shared" ca="1" si="6"/>
        <v>-0.30999999999982819</v>
      </c>
      <c r="BL16" s="28">
        <f t="shared" ca="1" si="6"/>
        <v>-0.30999999999982819</v>
      </c>
    </row>
    <row r="17" spans="1:64" x14ac:dyDescent="0.3">
      <c r="A17" s="54" t="s">
        <v>107</v>
      </c>
      <c r="B17" s="31" t="s">
        <v>108</v>
      </c>
      <c r="C17" s="14">
        <f ca="1">SUM(E17:AW17)</f>
        <v>209.8634618966104</v>
      </c>
      <c r="D17" s="14"/>
      <c r="E17" s="25">
        <f ca="1">Capex!E27</f>
        <v>0.9218665550548284</v>
      </c>
      <c r="F17" s="25">
        <f ca="1">Capex!F27</f>
        <v>16.430694503681991</v>
      </c>
      <c r="G17" s="25">
        <f ca="1">Capex!G27</f>
        <v>16.899398942772763</v>
      </c>
      <c r="H17" s="25">
        <f ca="1">Capex!H27</f>
        <v>22.283745241236801</v>
      </c>
      <c r="I17" s="25">
        <f ca="1">Capex!I27</f>
        <v>34.781423981847837</v>
      </c>
      <c r="J17" s="25">
        <f ca="1">Capex!J27</f>
        <v>35.536005858341596</v>
      </c>
      <c r="K17" s="25">
        <f ca="1">Capex!K27</f>
        <v>32.578637956427748</v>
      </c>
      <c r="L17" s="25">
        <f ca="1">Capex!L27</f>
        <v>28.301819808533885</v>
      </c>
      <c r="M17" s="25">
        <f ca="1">Capex!M27</f>
        <v>22.129869048712955</v>
      </c>
      <c r="N17" s="25">
        <f ca="1">Capex!N27</f>
        <v>0</v>
      </c>
      <c r="O17" s="25">
        <f ca="1">Capex!O27</f>
        <v>0</v>
      </c>
      <c r="P17" s="25">
        <f ca="1">Capex!P27</f>
        <v>0</v>
      </c>
      <c r="Q17" s="25">
        <f>Capex!Q27</f>
        <v>0</v>
      </c>
      <c r="R17" s="25">
        <f>Capex!R27</f>
        <v>0</v>
      </c>
      <c r="S17" s="25">
        <f>Capex!S27</f>
        <v>0</v>
      </c>
      <c r="T17" s="25">
        <f>Capex!T27</f>
        <v>0</v>
      </c>
      <c r="U17" s="25">
        <f>Capex!U27</f>
        <v>0</v>
      </c>
      <c r="V17" s="25">
        <f>Capex!V27</f>
        <v>0</v>
      </c>
      <c r="W17" s="25">
        <f>Capex!W27</f>
        <v>0</v>
      </c>
      <c r="X17" s="25">
        <f>Capex!X27</f>
        <v>0</v>
      </c>
      <c r="Y17" s="25">
        <f>Capex!Y27</f>
        <v>0</v>
      </c>
      <c r="Z17" s="25">
        <f>Capex!Z27</f>
        <v>0</v>
      </c>
      <c r="AA17" s="25">
        <f>Capex!AA27</f>
        <v>0</v>
      </c>
      <c r="AB17" s="25">
        <f>Capex!AB27</f>
        <v>0</v>
      </c>
      <c r="AC17" s="25">
        <f>Capex!AC27</f>
        <v>0</v>
      </c>
      <c r="AD17" s="25">
        <f>Capex!AD27</f>
        <v>0</v>
      </c>
      <c r="AE17" s="25">
        <f>Capex!AE27</f>
        <v>0</v>
      </c>
      <c r="AF17" s="25">
        <f>Capex!AF27</f>
        <v>0</v>
      </c>
      <c r="AG17" s="25">
        <f>Capex!AG27</f>
        <v>0</v>
      </c>
      <c r="AH17" s="25">
        <f>Capex!AH27</f>
        <v>0</v>
      </c>
      <c r="AI17" s="25">
        <f>Capex!AI27</f>
        <v>0</v>
      </c>
      <c r="AJ17" s="25">
        <f>Capex!AJ27</f>
        <v>0</v>
      </c>
      <c r="AK17" s="25">
        <f>Capex!AK27</f>
        <v>0</v>
      </c>
      <c r="AL17" s="25">
        <f>Capex!AL27</f>
        <v>0</v>
      </c>
      <c r="AM17" s="25">
        <f>Capex!AM27</f>
        <v>0</v>
      </c>
      <c r="AN17" s="25">
        <f>Capex!AN27</f>
        <v>0</v>
      </c>
      <c r="AO17" s="25">
        <f>Capex!AO27</f>
        <v>0</v>
      </c>
      <c r="AP17" s="25">
        <f>Capex!AP27</f>
        <v>0</v>
      </c>
      <c r="AQ17" s="25">
        <f>Capex!AQ27</f>
        <v>0</v>
      </c>
      <c r="AR17" s="25">
        <f>Capex!AR27</f>
        <v>0</v>
      </c>
      <c r="AS17" s="25">
        <f>Capex!AS27</f>
        <v>0</v>
      </c>
      <c r="AT17" s="25">
        <f>Capex!AT27</f>
        <v>0</v>
      </c>
      <c r="AU17" s="25">
        <f>Capex!AU27</f>
        <v>0</v>
      </c>
      <c r="AV17" s="25">
        <f>Capex!AV27</f>
        <v>0</v>
      </c>
      <c r="AW17" s="25">
        <f>Capex!AW27</f>
        <v>0</v>
      </c>
      <c r="AX17" s="25">
        <f>Capex!AX27</f>
        <v>0</v>
      </c>
      <c r="AY17" s="25">
        <f>Capex!AY27</f>
        <v>0</v>
      </c>
      <c r="AZ17" s="25">
        <f>Capex!AZ27</f>
        <v>0</v>
      </c>
      <c r="BA17" s="25">
        <f>Capex!BA27</f>
        <v>0</v>
      </c>
      <c r="BB17" s="25">
        <f>Capex!BB27</f>
        <v>0</v>
      </c>
      <c r="BC17" s="25">
        <f>Capex!BC27</f>
        <v>0</v>
      </c>
      <c r="BD17" s="25">
        <f>Capex!BD27</f>
        <v>0</v>
      </c>
      <c r="BE17" s="25">
        <f>Capex!BE27</f>
        <v>0</v>
      </c>
      <c r="BF17" s="25">
        <f>Capex!BF27</f>
        <v>0</v>
      </c>
      <c r="BG17" s="25">
        <f>Capex!BG27</f>
        <v>0</v>
      </c>
      <c r="BH17" s="25">
        <f>Capex!BH27</f>
        <v>0</v>
      </c>
      <c r="BI17" s="25">
        <f>Capex!BI27</f>
        <v>0</v>
      </c>
      <c r="BJ17" s="25">
        <f>Capex!BJ27</f>
        <v>0</v>
      </c>
      <c r="BK17" s="25">
        <f>Capex!BK27</f>
        <v>0</v>
      </c>
      <c r="BL17" s="25">
        <f>Capex!BL27</f>
        <v>0</v>
      </c>
    </row>
    <row r="18" spans="1:64" x14ac:dyDescent="0.3">
      <c r="A18" s="54" t="s">
        <v>107</v>
      </c>
      <c r="B18" s="31" t="s">
        <v>13</v>
      </c>
      <c r="C18" s="14">
        <f ca="1">SUM(E18:AW18)</f>
        <v>14.691452159887355</v>
      </c>
      <c r="D18" s="14"/>
      <c r="E18" s="25">
        <f ca="1">(E16+E21)/2*$C$19*E9/12*E8</f>
        <v>4.3212494768195085E-3</v>
      </c>
      <c r="F18" s="25">
        <f t="shared" ref="F18:BL18" ca="1" si="7">(F16+F21)/2*$C$19*F9/12*F8</f>
        <v>0.25698413831894501</v>
      </c>
      <c r="G18" s="25">
        <f t="shared" ca="1" si="7"/>
        <v>0.72568857740971504</v>
      </c>
      <c r="H18" s="25">
        <f t="shared" ca="1" si="7"/>
        <v>1.2767015424973496</v>
      </c>
      <c r="I18" s="25">
        <f t="shared" ca="1" si="7"/>
        <v>2.0791804846969772</v>
      </c>
      <c r="J18" s="25">
        <f t="shared" ca="1" si="7"/>
        <v>3.0680193418246411</v>
      </c>
      <c r="K18" s="25">
        <f t="shared" ca="1" si="7"/>
        <v>4.0258815204698353</v>
      </c>
      <c r="L18" s="25">
        <f t="shared" ca="1" si="7"/>
        <v>3.2546753051930719</v>
      </c>
      <c r="M18" s="25">
        <f t="shared" ca="1" si="7"/>
        <v>0</v>
      </c>
      <c r="N18" s="25">
        <f t="shared" ca="1" si="7"/>
        <v>0</v>
      </c>
      <c r="O18" s="25">
        <f t="shared" ca="1" si="7"/>
        <v>0</v>
      </c>
      <c r="P18" s="25">
        <f t="shared" ca="1" si="7"/>
        <v>0</v>
      </c>
      <c r="Q18" s="25">
        <f t="shared" ca="1" si="7"/>
        <v>0</v>
      </c>
      <c r="R18" s="25">
        <f t="shared" ca="1" si="7"/>
        <v>0</v>
      </c>
      <c r="S18" s="25">
        <f t="shared" ca="1" si="7"/>
        <v>0</v>
      </c>
      <c r="T18" s="25">
        <f t="shared" ca="1" si="7"/>
        <v>0</v>
      </c>
      <c r="U18" s="25">
        <f t="shared" ca="1" si="7"/>
        <v>0</v>
      </c>
      <c r="V18" s="25">
        <f t="shared" ca="1" si="7"/>
        <v>0</v>
      </c>
      <c r="W18" s="25">
        <f t="shared" ca="1" si="7"/>
        <v>0</v>
      </c>
      <c r="X18" s="25">
        <f t="shared" ca="1" si="7"/>
        <v>0</v>
      </c>
      <c r="Y18" s="25">
        <f t="shared" ca="1" si="7"/>
        <v>0</v>
      </c>
      <c r="Z18" s="25">
        <f t="shared" ca="1" si="7"/>
        <v>0</v>
      </c>
      <c r="AA18" s="25">
        <f t="shared" ca="1" si="7"/>
        <v>0</v>
      </c>
      <c r="AB18" s="25">
        <f t="shared" ca="1" si="7"/>
        <v>0</v>
      </c>
      <c r="AC18" s="25">
        <f t="shared" ca="1" si="7"/>
        <v>0</v>
      </c>
      <c r="AD18" s="25">
        <f t="shared" ca="1" si="7"/>
        <v>0</v>
      </c>
      <c r="AE18" s="25">
        <f t="shared" ca="1" si="7"/>
        <v>0</v>
      </c>
      <c r="AF18" s="25">
        <f t="shared" ca="1" si="7"/>
        <v>0</v>
      </c>
      <c r="AG18" s="25">
        <f t="shared" ca="1" si="7"/>
        <v>0</v>
      </c>
      <c r="AH18" s="25">
        <f t="shared" ca="1" si="7"/>
        <v>0</v>
      </c>
      <c r="AI18" s="25">
        <f t="shared" ca="1" si="7"/>
        <v>0</v>
      </c>
      <c r="AJ18" s="25">
        <f t="shared" ca="1" si="7"/>
        <v>0</v>
      </c>
      <c r="AK18" s="25">
        <f t="shared" ca="1" si="7"/>
        <v>0</v>
      </c>
      <c r="AL18" s="25">
        <f t="shared" ca="1" si="7"/>
        <v>0</v>
      </c>
      <c r="AM18" s="25">
        <f t="shared" ca="1" si="7"/>
        <v>0</v>
      </c>
      <c r="AN18" s="25">
        <f t="shared" ca="1" si="7"/>
        <v>0</v>
      </c>
      <c r="AO18" s="25">
        <f t="shared" ca="1" si="7"/>
        <v>0</v>
      </c>
      <c r="AP18" s="25">
        <f t="shared" ca="1" si="7"/>
        <v>0</v>
      </c>
      <c r="AQ18" s="25">
        <f t="shared" ca="1" si="7"/>
        <v>0</v>
      </c>
      <c r="AR18" s="25">
        <f t="shared" ca="1" si="7"/>
        <v>0</v>
      </c>
      <c r="AS18" s="25">
        <f t="shared" ca="1" si="7"/>
        <v>0</v>
      </c>
      <c r="AT18" s="25">
        <f t="shared" ca="1" si="7"/>
        <v>0</v>
      </c>
      <c r="AU18" s="25">
        <f t="shared" ca="1" si="7"/>
        <v>0</v>
      </c>
      <c r="AV18" s="25">
        <f t="shared" ca="1" si="7"/>
        <v>0</v>
      </c>
      <c r="AW18" s="25">
        <f t="shared" ca="1" si="7"/>
        <v>0</v>
      </c>
      <c r="AX18" s="25">
        <f t="shared" ca="1" si="7"/>
        <v>0</v>
      </c>
      <c r="AY18" s="25">
        <f t="shared" ca="1" si="7"/>
        <v>0</v>
      </c>
      <c r="AZ18" s="25">
        <f t="shared" ca="1" si="7"/>
        <v>0</v>
      </c>
      <c r="BA18" s="25">
        <f t="shared" ca="1" si="7"/>
        <v>0</v>
      </c>
      <c r="BB18" s="25">
        <f t="shared" ca="1" si="7"/>
        <v>0</v>
      </c>
      <c r="BC18" s="25">
        <f t="shared" ca="1" si="7"/>
        <v>0</v>
      </c>
      <c r="BD18" s="25">
        <f t="shared" ca="1" si="7"/>
        <v>0</v>
      </c>
      <c r="BE18" s="25">
        <f t="shared" ca="1" si="7"/>
        <v>0</v>
      </c>
      <c r="BF18" s="25">
        <f t="shared" ca="1" si="7"/>
        <v>0</v>
      </c>
      <c r="BG18" s="25">
        <f t="shared" ca="1" si="7"/>
        <v>0</v>
      </c>
      <c r="BH18" s="25">
        <f t="shared" ca="1" si="7"/>
        <v>0</v>
      </c>
      <c r="BI18" s="25">
        <f t="shared" ca="1" si="7"/>
        <v>0</v>
      </c>
      <c r="BJ18" s="25">
        <f t="shared" ca="1" si="7"/>
        <v>0</v>
      </c>
      <c r="BK18" s="25">
        <f t="shared" ca="1" si="7"/>
        <v>0</v>
      </c>
      <c r="BL18" s="25">
        <f t="shared" ca="1" si="7"/>
        <v>0</v>
      </c>
    </row>
    <row r="19" spans="1:64" x14ac:dyDescent="0.3">
      <c r="B19" s="31" t="s">
        <v>109</v>
      </c>
      <c r="C19" s="38">
        <f>Inputs!E57</f>
        <v>0.1125</v>
      </c>
      <c r="D19" s="55"/>
      <c r="E19" s="28">
        <f ca="1">(E16+E21)/2*$C$19*E11/12*E10</f>
        <v>0</v>
      </c>
      <c r="F19" s="28">
        <f t="shared" ref="F19:BL19" ca="1" si="8">(F16+F21)/2*$C$19*F11/12*F10</f>
        <v>0</v>
      </c>
      <c r="G19" s="28">
        <f t="shared" ca="1" si="8"/>
        <v>0</v>
      </c>
      <c r="H19" s="28">
        <f t="shared" ca="1" si="8"/>
        <v>0</v>
      </c>
      <c r="I19" s="28">
        <f t="shared" ca="1" si="8"/>
        <v>0</v>
      </c>
      <c r="J19" s="28">
        <f t="shared" ca="1" si="8"/>
        <v>0</v>
      </c>
      <c r="K19" s="28">
        <f t="shared" ca="1" si="8"/>
        <v>0</v>
      </c>
      <c r="L19" s="28">
        <f t="shared" ca="1" si="8"/>
        <v>1.627337652596536</v>
      </c>
      <c r="M19" s="28">
        <f t="shared" ca="1" si="8"/>
        <v>5.5912085823446427</v>
      </c>
      <c r="N19" s="28">
        <f t="shared" ca="1" si="8"/>
        <v>5.9024098658421673</v>
      </c>
      <c r="O19" s="28">
        <f t="shared" ca="1" si="8"/>
        <v>5.8950209550723649</v>
      </c>
      <c r="P19" s="28">
        <f t="shared" ca="1" si="8"/>
        <v>5.880243133532761</v>
      </c>
      <c r="Q19" s="28">
        <f t="shared" ca="1" si="8"/>
        <v>5.858076401223351</v>
      </c>
      <c r="R19" s="28">
        <f t="shared" ca="1" si="8"/>
        <v>5.8285207581441414</v>
      </c>
      <c r="S19" s="28">
        <f t="shared" ca="1" si="8"/>
        <v>5.79896511506493</v>
      </c>
      <c r="T19" s="28">
        <f t="shared" ca="1" si="8"/>
        <v>5.7546316504461137</v>
      </c>
      <c r="U19" s="28">
        <f t="shared" ca="1" si="8"/>
        <v>5.6955203642876926</v>
      </c>
      <c r="V19" s="28">
        <f t="shared" ca="1" si="8"/>
        <v>5.6364090781292715</v>
      </c>
      <c r="W19" s="28">
        <f t="shared" ca="1" si="8"/>
        <v>5.5772977919708495</v>
      </c>
      <c r="X19" s="28">
        <f t="shared" ca="1" si="8"/>
        <v>5.5107975950426242</v>
      </c>
      <c r="Y19" s="28">
        <f t="shared" ca="1" si="8"/>
        <v>5.4369084873445983</v>
      </c>
      <c r="Z19" s="28">
        <f t="shared" ca="1" si="8"/>
        <v>5.3630193796465697</v>
      </c>
      <c r="AA19" s="28">
        <f t="shared" ca="1" si="8"/>
        <v>5.2891302719485429</v>
      </c>
      <c r="AB19" s="28">
        <f t="shared" ca="1" si="8"/>
        <v>5.2152411642505152</v>
      </c>
      <c r="AC19" s="28">
        <f t="shared" ca="1" si="8"/>
        <v>5.1265742350128827</v>
      </c>
      <c r="AD19" s="28">
        <f t="shared" ca="1" si="8"/>
        <v>5.0379073057752501</v>
      </c>
      <c r="AE19" s="28">
        <f t="shared" ca="1" si="8"/>
        <v>4.9640181980772224</v>
      </c>
      <c r="AF19" s="28">
        <f t="shared" ca="1" si="8"/>
        <v>4.8827401796093932</v>
      </c>
      <c r="AG19" s="28">
        <f t="shared" ca="1" si="8"/>
        <v>4.7940732503717607</v>
      </c>
      <c r="AH19" s="28">
        <f t="shared" ca="1" si="8"/>
        <v>4.7127952319039306</v>
      </c>
      <c r="AI19" s="28">
        <f t="shared" ca="1" si="8"/>
        <v>4.6315172134361013</v>
      </c>
      <c r="AJ19" s="28">
        <f t="shared" ca="1" si="8"/>
        <v>4.5428502841984688</v>
      </c>
      <c r="AK19" s="28">
        <f t="shared" ca="1" si="8"/>
        <v>4.4541833549608372</v>
      </c>
      <c r="AL19" s="28">
        <f t="shared" ca="1" si="8"/>
        <v>4.3581275149534013</v>
      </c>
      <c r="AM19" s="28">
        <f t="shared" ca="1" si="8"/>
        <v>4.2472938534063616</v>
      </c>
      <c r="AN19" s="28">
        <f t="shared" ca="1" si="8"/>
        <v>4.1142934595499119</v>
      </c>
      <c r="AO19" s="28">
        <f t="shared" ca="1" si="8"/>
        <v>3.9665152441538591</v>
      </c>
      <c r="AP19" s="28">
        <f t="shared" ca="1" si="8"/>
        <v>3.8187370287578042</v>
      </c>
      <c r="AQ19" s="28">
        <f t="shared" ca="1" si="8"/>
        <v>3.6709588133617506</v>
      </c>
      <c r="AR19" s="28">
        <f t="shared" ca="1" si="8"/>
        <v>3.4936249548864855</v>
      </c>
      <c r="AS19" s="28">
        <f t="shared" ca="1" si="8"/>
        <v>3.2867354533320099</v>
      </c>
      <c r="AT19" s="28">
        <f t="shared" ca="1" si="8"/>
        <v>3.0798459517775334</v>
      </c>
      <c r="AU19" s="28">
        <f t="shared" ca="1" si="8"/>
        <v>2.8729564502230578</v>
      </c>
      <c r="AV19" s="28">
        <f t="shared" ca="1" si="8"/>
        <v>2.6660669486685813</v>
      </c>
      <c r="AW19" s="28">
        <f t="shared" ca="1" si="8"/>
        <v>2.4591774471141057</v>
      </c>
      <c r="AX19" s="28">
        <f t="shared" ca="1" si="8"/>
        <v>2.2522879455596292</v>
      </c>
      <c r="AY19" s="28">
        <f t="shared" ca="1" si="8"/>
        <v>2.0453984440051536</v>
      </c>
      <c r="AZ19" s="28">
        <f t="shared" ca="1" si="8"/>
        <v>1.8385089424506775</v>
      </c>
      <c r="BA19" s="28">
        <f t="shared" ca="1" si="8"/>
        <v>1.6316194408962017</v>
      </c>
      <c r="BB19" s="28">
        <f t="shared" ca="1" si="8"/>
        <v>1.4247299393417261</v>
      </c>
      <c r="BC19" s="28">
        <f t="shared" ca="1" si="8"/>
        <v>1.21784043778725</v>
      </c>
      <c r="BD19" s="28">
        <f t="shared" ca="1" si="8"/>
        <v>1.0109509362327744</v>
      </c>
      <c r="BE19" s="28">
        <f t="shared" ca="1" si="8"/>
        <v>0.80406143467829849</v>
      </c>
      <c r="BF19" s="28">
        <f t="shared" ca="1" si="8"/>
        <v>0.59717193312382266</v>
      </c>
      <c r="BG19" s="28">
        <f t="shared" ca="1" si="8"/>
        <v>0.39028243156934678</v>
      </c>
      <c r="BH19" s="28">
        <f t="shared" ca="1" si="8"/>
        <v>0.13905946539605685</v>
      </c>
      <c r="BI19" s="28">
        <f t="shared" ca="1" si="8"/>
        <v>-8.7187499999951679E-3</v>
      </c>
      <c r="BJ19" s="28">
        <f t="shared" ca="1" si="8"/>
        <v>-8.7187499999951679E-3</v>
      </c>
      <c r="BK19" s="28">
        <f t="shared" ca="1" si="8"/>
        <v>-8.7187499999951679E-3</v>
      </c>
      <c r="BL19" s="28">
        <f t="shared" ca="1" si="8"/>
        <v>-8.7187499999951679E-3</v>
      </c>
    </row>
    <row r="20" spans="1:64" x14ac:dyDescent="0.3">
      <c r="A20" s="54" t="s">
        <v>107</v>
      </c>
      <c r="B20" s="31" t="s">
        <v>110</v>
      </c>
      <c r="C20" s="14">
        <f ca="1">SUM(E20:BL20)</f>
        <v>210.17346189661021</v>
      </c>
      <c r="D20" s="25"/>
      <c r="E20" s="25">
        <f ca="1">E15*Inputs!$E$41</f>
        <v>0</v>
      </c>
      <c r="F20" s="25">
        <f ca="1">F15*Inputs!$E$41</f>
        <v>0</v>
      </c>
      <c r="G20" s="25">
        <f ca="1">G15*Inputs!$E$41</f>
        <v>0</v>
      </c>
      <c r="H20" s="25">
        <f ca="1">H15*Inputs!$E$41</f>
        <v>0</v>
      </c>
      <c r="I20" s="25">
        <f ca="1">I15*Inputs!$E$41</f>
        <v>0</v>
      </c>
      <c r="J20" s="25">
        <f ca="1">J15*Inputs!$E$41</f>
        <v>0</v>
      </c>
      <c r="K20" s="25">
        <f ca="1">K15*Inputs!$E$41</f>
        <v>0</v>
      </c>
      <c r="L20" s="25">
        <f ca="1">L15*Inputs!$E$41</f>
        <v>0</v>
      </c>
      <c r="M20" s="25">
        <f ca="1">M15*Inputs!$E$41</f>
        <v>0</v>
      </c>
      <c r="N20" s="25">
        <f ca="1">N15*Inputs!$E$41</f>
        <v>0</v>
      </c>
      <c r="O20" s="25">
        <f ca="1">O15*Inputs!$E$41</f>
        <v>0.52543365474152592</v>
      </c>
      <c r="P20" s="25">
        <f ca="1">P15*Inputs!$E$41</f>
        <v>0.52543365474152592</v>
      </c>
      <c r="Q20" s="25">
        <f ca="1">Q15*Inputs!$E$41</f>
        <v>1.0508673094830518</v>
      </c>
      <c r="R20" s="25">
        <f ca="1">R15*Inputs!$E$41</f>
        <v>1.0508673094830518</v>
      </c>
      <c r="S20" s="25">
        <f ca="1">S15*Inputs!$E$41</f>
        <v>1.0508673094830518</v>
      </c>
      <c r="T20" s="25">
        <f ca="1">T15*Inputs!$E$41</f>
        <v>2.1017346189661037</v>
      </c>
      <c r="U20" s="25">
        <f ca="1">U15*Inputs!$E$41</f>
        <v>2.1017346189661037</v>
      </c>
      <c r="V20" s="25">
        <f ca="1">V15*Inputs!$E$41</f>
        <v>2.1017346189661037</v>
      </c>
      <c r="W20" s="25">
        <f ca="1">W15*Inputs!$E$41</f>
        <v>2.1017346189661037</v>
      </c>
      <c r="X20" s="25">
        <f ca="1">X15*Inputs!$E$41</f>
        <v>2.6271682737076301</v>
      </c>
      <c r="Y20" s="25">
        <f ca="1">Y15*Inputs!$E$41</f>
        <v>2.6271682737076301</v>
      </c>
      <c r="Z20" s="25">
        <f ca="1">Z15*Inputs!$E$41</f>
        <v>2.6271682737076301</v>
      </c>
      <c r="AA20" s="25">
        <f ca="1">AA15*Inputs!$E$41</f>
        <v>2.6271682737076301</v>
      </c>
      <c r="AB20" s="25">
        <f ca="1">AB15*Inputs!$E$41</f>
        <v>2.6271682737076301</v>
      </c>
      <c r="AC20" s="25">
        <f ca="1">AC15*Inputs!$E$41</f>
        <v>3.6780355831906819</v>
      </c>
      <c r="AD20" s="25">
        <f ca="1">AD15*Inputs!$E$41</f>
        <v>2.6271682737076301</v>
      </c>
      <c r="AE20" s="25">
        <f ca="1">AE15*Inputs!$E$41</f>
        <v>2.6271682737076301</v>
      </c>
      <c r="AF20" s="25">
        <f ca="1">AF15*Inputs!$E$41</f>
        <v>3.1526019284491555</v>
      </c>
      <c r="AG20" s="25">
        <f ca="1">AG15*Inputs!$E$41</f>
        <v>3.1526019284491555</v>
      </c>
      <c r="AH20" s="25">
        <f ca="1">AH15*Inputs!$E$41</f>
        <v>2.6271682737076301</v>
      </c>
      <c r="AI20" s="25">
        <f ca="1">AI15*Inputs!$E$41</f>
        <v>3.1526019284491555</v>
      </c>
      <c r="AJ20" s="25">
        <f ca="1">AJ15*Inputs!$E$41</f>
        <v>3.1526019284491555</v>
      </c>
      <c r="AK20" s="25">
        <f ca="1">AK15*Inputs!$E$41</f>
        <v>3.1526019284491555</v>
      </c>
      <c r="AL20" s="25">
        <f ca="1">AL15*Inputs!$E$41</f>
        <v>3.6780355831906819</v>
      </c>
      <c r="AM20" s="25">
        <f ca="1">AM15*Inputs!$E$41</f>
        <v>4.2034692379322074</v>
      </c>
      <c r="AN20" s="25">
        <f ca="1">AN15*Inputs!$E$41</f>
        <v>5.2543365474152601</v>
      </c>
      <c r="AO20" s="25">
        <f ca="1">AO15*Inputs!$E$41</f>
        <v>5.2543365474152601</v>
      </c>
      <c r="AP20" s="25">
        <f ca="1">AP15*Inputs!$E$41</f>
        <v>5.2543365474152601</v>
      </c>
      <c r="AQ20" s="25">
        <f ca="1">AQ15*Inputs!$E$41</f>
        <v>5.2543365474152601</v>
      </c>
      <c r="AR20" s="25">
        <f ca="1">AR15*Inputs!$E$41</f>
        <v>7.3560711663813638</v>
      </c>
      <c r="AS20" s="25">
        <f ca="1">AS15*Inputs!$E$41</f>
        <v>7.3560711663813638</v>
      </c>
      <c r="AT20" s="25">
        <f ca="1">AT15*Inputs!$E$41</f>
        <v>7.3560711663813638</v>
      </c>
      <c r="AU20" s="25">
        <f ca="1">AU15*Inputs!$E$41</f>
        <v>7.3560711663813638</v>
      </c>
      <c r="AV20" s="25">
        <f ca="1">AV15*Inputs!$E$41</f>
        <v>7.3560711663813638</v>
      </c>
      <c r="AW20" s="25">
        <f ca="1">AW15*Inputs!$E$41</f>
        <v>7.3560711663813638</v>
      </c>
      <c r="AX20" s="25">
        <f ca="1">AX15*Inputs!$E$41</f>
        <v>7.3560711663813638</v>
      </c>
      <c r="AY20" s="25">
        <f ca="1">AY15*Inputs!$E$41</f>
        <v>7.3560711663813638</v>
      </c>
      <c r="AZ20" s="25">
        <f ca="1">AZ15*Inputs!$E$41</f>
        <v>7.3560711663813638</v>
      </c>
      <c r="BA20" s="25">
        <f ca="1">BA15*Inputs!$E$41</f>
        <v>7.3560711663813638</v>
      </c>
      <c r="BB20" s="25">
        <f ca="1">BB15*Inputs!$E$41</f>
        <v>7.3560711663813638</v>
      </c>
      <c r="BC20" s="25">
        <f ca="1">BC15*Inputs!$E$41</f>
        <v>7.3560711663813638</v>
      </c>
      <c r="BD20" s="25">
        <f ca="1">BD15*Inputs!$E$41</f>
        <v>7.3560711663813638</v>
      </c>
      <c r="BE20" s="25">
        <f ca="1">BE15*Inputs!$E$41</f>
        <v>7.3560711663813638</v>
      </c>
      <c r="BF20" s="25">
        <f ca="1">BF15*Inputs!$E$41</f>
        <v>7.3560711663813638</v>
      </c>
      <c r="BG20" s="25">
        <f ca="1">BG15*Inputs!$E$41</f>
        <v>7.3560711663813638</v>
      </c>
      <c r="BH20" s="25">
        <f ca="1">BH15*Inputs!$E$41</f>
        <v>10.508673094830366</v>
      </c>
      <c r="BI20" s="25">
        <f ca="1">BI15*Inputs!$E$41</f>
        <v>0</v>
      </c>
      <c r="BJ20" s="25">
        <f ca="1">BJ15*Inputs!$E$41</f>
        <v>0</v>
      </c>
      <c r="BK20" s="25">
        <f ca="1">BK15*Inputs!$E$41</f>
        <v>0</v>
      </c>
      <c r="BL20" s="25">
        <f ca="1">BL15*Inputs!$E$41</f>
        <v>0</v>
      </c>
    </row>
    <row r="21" spans="1:64" x14ac:dyDescent="0.3">
      <c r="A21" s="54" t="s">
        <v>107</v>
      </c>
      <c r="B21" s="31" t="s">
        <v>111</v>
      </c>
      <c r="C21" s="31"/>
      <c r="D21" s="31"/>
      <c r="E21" s="28">
        <f t="shared" ref="E21:BL21" ca="1" si="9">E16+E17-E20</f>
        <v>0.9218665550548284</v>
      </c>
      <c r="F21" s="28">
        <f t="shared" ca="1" si="9"/>
        <v>17.352561058736818</v>
      </c>
      <c r="G21" s="28">
        <f t="shared" ca="1" si="9"/>
        <v>34.25196000150958</v>
      </c>
      <c r="H21" s="28">
        <f t="shared" ca="1" si="9"/>
        <v>56.535705242746381</v>
      </c>
      <c r="I21" s="28">
        <f t="shared" ca="1" si="9"/>
        <v>91.317129224594225</v>
      </c>
      <c r="J21" s="28">
        <f t="shared" ca="1" si="9"/>
        <v>126.85313508293582</v>
      </c>
      <c r="K21" s="28">
        <f t="shared" ca="1" si="9"/>
        <v>159.43177303936358</v>
      </c>
      <c r="L21" s="28">
        <f t="shared" ca="1" si="9"/>
        <v>187.73359284789746</v>
      </c>
      <c r="M21" s="28">
        <f t="shared" ca="1" si="9"/>
        <v>209.8634618966104</v>
      </c>
      <c r="N21" s="28">
        <f t="shared" ca="1" si="9"/>
        <v>209.8634618966104</v>
      </c>
      <c r="O21" s="28">
        <f t="shared" ca="1" si="9"/>
        <v>209.33802824186887</v>
      </c>
      <c r="P21" s="28">
        <f t="shared" ca="1" si="9"/>
        <v>208.81259458712734</v>
      </c>
      <c r="Q21" s="28">
        <f t="shared" ca="1" si="9"/>
        <v>207.7617272776443</v>
      </c>
      <c r="R21" s="28">
        <f t="shared" ca="1" si="9"/>
        <v>206.71085996816126</v>
      </c>
      <c r="S21" s="28">
        <f t="shared" ca="1" si="9"/>
        <v>205.65999265867822</v>
      </c>
      <c r="T21" s="28">
        <f t="shared" ca="1" si="9"/>
        <v>203.55825803971211</v>
      </c>
      <c r="U21" s="28">
        <f t="shared" ca="1" si="9"/>
        <v>201.45652342074601</v>
      </c>
      <c r="V21" s="28">
        <f t="shared" ca="1" si="9"/>
        <v>199.3547888017799</v>
      </c>
      <c r="W21" s="28">
        <f t="shared" ca="1" si="9"/>
        <v>197.2530541828138</v>
      </c>
      <c r="X21" s="28">
        <f t="shared" ca="1" si="9"/>
        <v>194.62588590910616</v>
      </c>
      <c r="Y21" s="28">
        <f t="shared" ca="1" si="9"/>
        <v>191.99871763539852</v>
      </c>
      <c r="Z21" s="28">
        <f t="shared" ca="1" si="9"/>
        <v>189.37154936169088</v>
      </c>
      <c r="AA21" s="28">
        <f t="shared" ca="1" si="9"/>
        <v>186.74438108798324</v>
      </c>
      <c r="AB21" s="28">
        <f t="shared" ca="1" si="9"/>
        <v>184.1172128142756</v>
      </c>
      <c r="AC21" s="28">
        <f t="shared" ca="1" si="9"/>
        <v>180.43917723108493</v>
      </c>
      <c r="AD21" s="28">
        <f t="shared" ca="1" si="9"/>
        <v>177.81200895737729</v>
      </c>
      <c r="AE21" s="28">
        <f t="shared" ca="1" si="9"/>
        <v>175.18484068366965</v>
      </c>
      <c r="AF21" s="28">
        <f t="shared" ca="1" si="9"/>
        <v>172.0322387552205</v>
      </c>
      <c r="AG21" s="28">
        <f t="shared" ca="1" si="9"/>
        <v>168.87963682677136</v>
      </c>
      <c r="AH21" s="28">
        <f t="shared" ca="1" si="9"/>
        <v>166.25246855306372</v>
      </c>
      <c r="AI21" s="28">
        <f t="shared" ca="1" si="9"/>
        <v>163.09986662461458</v>
      </c>
      <c r="AJ21" s="28">
        <f t="shared" ca="1" si="9"/>
        <v>159.94726469616543</v>
      </c>
      <c r="AK21" s="28">
        <f t="shared" ca="1" si="9"/>
        <v>156.79466276771629</v>
      </c>
      <c r="AL21" s="28">
        <f t="shared" ca="1" si="9"/>
        <v>153.11662718452561</v>
      </c>
      <c r="AM21" s="28">
        <f t="shared" ca="1" si="9"/>
        <v>148.9131579465934</v>
      </c>
      <c r="AN21" s="28">
        <f t="shared" ca="1" si="9"/>
        <v>143.65882139917815</v>
      </c>
      <c r="AO21" s="28">
        <f t="shared" ca="1" si="9"/>
        <v>138.4044848517629</v>
      </c>
      <c r="AP21" s="28">
        <f t="shared" ca="1" si="9"/>
        <v>133.15014830434765</v>
      </c>
      <c r="AQ21" s="28">
        <f t="shared" ca="1" si="9"/>
        <v>127.89581175693239</v>
      </c>
      <c r="AR21" s="28">
        <f t="shared" ca="1" si="9"/>
        <v>120.53974059055102</v>
      </c>
      <c r="AS21" s="28">
        <f t="shared" ca="1" si="9"/>
        <v>113.18366942416965</v>
      </c>
      <c r="AT21" s="28">
        <f t="shared" ca="1" si="9"/>
        <v>105.82759825778828</v>
      </c>
      <c r="AU21" s="28">
        <f t="shared" ca="1" si="9"/>
        <v>98.471527091406912</v>
      </c>
      <c r="AV21" s="28">
        <f t="shared" ca="1" si="9"/>
        <v>91.115455925025543</v>
      </c>
      <c r="AW21" s="28">
        <f t="shared" ca="1" si="9"/>
        <v>83.759384758644174</v>
      </c>
      <c r="AX21" s="28">
        <f t="shared" ca="1" si="9"/>
        <v>76.403313592262805</v>
      </c>
      <c r="AY21" s="28">
        <f t="shared" ca="1" si="9"/>
        <v>69.047242425881436</v>
      </c>
      <c r="AZ21" s="28">
        <f t="shared" ca="1" si="9"/>
        <v>61.691171259500074</v>
      </c>
      <c r="BA21" s="28">
        <f t="shared" ca="1" si="9"/>
        <v>54.335100093118712</v>
      </c>
      <c r="BB21" s="28">
        <f t="shared" ca="1" si="9"/>
        <v>46.97902892673735</v>
      </c>
      <c r="BC21" s="28">
        <f t="shared" ca="1" si="9"/>
        <v>39.622957760355987</v>
      </c>
      <c r="BD21" s="28">
        <f t="shared" ca="1" si="9"/>
        <v>32.266886593974625</v>
      </c>
      <c r="BE21" s="28">
        <f t="shared" ca="1" si="9"/>
        <v>24.910815427593263</v>
      </c>
      <c r="BF21" s="28">
        <f t="shared" ca="1" si="9"/>
        <v>17.554744261211901</v>
      </c>
      <c r="BG21" s="28">
        <f t="shared" ca="1" si="9"/>
        <v>10.198673094830538</v>
      </c>
      <c r="BH21" s="28">
        <f t="shared" ca="1" si="9"/>
        <v>-0.30999999999982819</v>
      </c>
      <c r="BI21" s="25">
        <f t="shared" ca="1" si="9"/>
        <v>-0.30999999999982819</v>
      </c>
      <c r="BJ21" s="25">
        <f t="shared" ca="1" si="9"/>
        <v>-0.30999999999982819</v>
      </c>
      <c r="BK21" s="25">
        <f t="shared" ca="1" si="9"/>
        <v>-0.30999999999982819</v>
      </c>
      <c r="BL21" s="25">
        <f t="shared" ca="1" si="9"/>
        <v>-0.30999999999982819</v>
      </c>
    </row>
    <row r="22" spans="1:64" x14ac:dyDescent="0.3">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row>
    <row r="23" spans="1:64" x14ac:dyDescent="0.3">
      <c r="B23" s="31"/>
      <c r="C23" s="31"/>
      <c r="D23" s="31"/>
      <c r="E23" s="32">
        <f>E13</f>
        <v>40633</v>
      </c>
      <c r="F23" s="32">
        <f>EOMONTH(E23,12)</f>
        <v>40999</v>
      </c>
      <c r="G23" s="32">
        <f t="shared" ref="G23:R23" si="10">EOMONTH(F23,12)</f>
        <v>41364</v>
      </c>
      <c r="H23" s="32">
        <f t="shared" si="10"/>
        <v>41729</v>
      </c>
      <c r="I23" s="32">
        <f t="shared" si="10"/>
        <v>42094</v>
      </c>
      <c r="J23" s="32">
        <f t="shared" si="10"/>
        <v>42460</v>
      </c>
      <c r="K23" s="32">
        <f t="shared" si="10"/>
        <v>42825</v>
      </c>
      <c r="L23" s="32">
        <f t="shared" si="10"/>
        <v>43190</v>
      </c>
      <c r="M23" s="32">
        <f t="shared" si="10"/>
        <v>43555</v>
      </c>
      <c r="N23" s="32">
        <f t="shared" si="10"/>
        <v>43921</v>
      </c>
      <c r="O23" s="32">
        <f t="shared" si="10"/>
        <v>44286</v>
      </c>
      <c r="P23" s="32">
        <f t="shared" si="10"/>
        <v>44651</v>
      </c>
      <c r="Q23" s="32">
        <f t="shared" si="10"/>
        <v>45016</v>
      </c>
      <c r="R23" s="32">
        <f t="shared" si="10"/>
        <v>45382</v>
      </c>
      <c r="S23" s="32">
        <f t="shared" ref="S23" si="11">EOMONTH(R23,12)</f>
        <v>45747</v>
      </c>
      <c r="T23" s="32">
        <f t="shared" ref="T23" si="12">EOMONTH(S23,12)</f>
        <v>46112</v>
      </c>
      <c r="U23" s="32">
        <f t="shared" ref="U23" si="13">EOMONTH(T23,12)</f>
        <v>46477</v>
      </c>
      <c r="V23" s="32">
        <f t="shared" ref="V23" si="14">EOMONTH(U23,12)</f>
        <v>46843</v>
      </c>
      <c r="W23" s="32">
        <f t="shared" ref="W23" si="15">EOMONTH(V23,12)</f>
        <v>47208</v>
      </c>
      <c r="X23" s="32">
        <f t="shared" ref="X23" si="16">EOMONTH(W23,12)</f>
        <v>47573</v>
      </c>
      <c r="Y23" s="32">
        <f t="shared" ref="Y23" si="17">EOMONTH(X23,12)</f>
        <v>47938</v>
      </c>
      <c r="Z23" s="32">
        <f t="shared" ref="Z23" si="18">EOMONTH(Y23,12)</f>
        <v>48304</v>
      </c>
      <c r="AA23" s="32">
        <f t="shared" ref="AA23" si="19">EOMONTH(Z23,12)</f>
        <v>48669</v>
      </c>
      <c r="AB23" s="32">
        <f t="shared" ref="AB23" si="20">EOMONTH(AA23,12)</f>
        <v>49034</v>
      </c>
      <c r="AC23" s="32">
        <f t="shared" ref="AC23" si="21">EOMONTH(AB23,12)</f>
        <v>49399</v>
      </c>
      <c r="AD23" s="32">
        <f t="shared" ref="AD23" si="22">EOMONTH(AC23,12)</f>
        <v>49765</v>
      </c>
      <c r="AE23" s="32">
        <f t="shared" ref="AE23" si="23">EOMONTH(AD23,12)</f>
        <v>50130</v>
      </c>
      <c r="AF23" s="32">
        <f t="shared" ref="AF23" si="24">EOMONTH(AE23,12)</f>
        <v>50495</v>
      </c>
      <c r="AG23" s="32">
        <f t="shared" ref="AG23" si="25">EOMONTH(AF23,12)</f>
        <v>50860</v>
      </c>
      <c r="AH23" s="32">
        <f t="shared" ref="AH23:AI23" si="26">EOMONTH(AG23,12)</f>
        <v>51226</v>
      </c>
      <c r="AI23" s="32">
        <f t="shared" si="26"/>
        <v>51591</v>
      </c>
      <c r="AJ23" s="31"/>
      <c r="AK23" s="31"/>
      <c r="AL23" s="31"/>
      <c r="AM23" s="31"/>
      <c r="AN23" s="31"/>
      <c r="AO23" s="31"/>
      <c r="AP23" s="31"/>
      <c r="AQ23" s="31"/>
      <c r="AR23" s="31"/>
    </row>
    <row r="24" spans="1:64" x14ac:dyDescent="0.3">
      <c r="A24" s="54" t="s">
        <v>107</v>
      </c>
      <c r="B24" s="31" t="s">
        <v>112</v>
      </c>
      <c r="C24" s="31"/>
      <c r="D24" s="31"/>
      <c r="E24" s="25">
        <f ca="1">SUMIF($E$13:$BL$13,E$23,$E19:$BL19)</f>
        <v>0</v>
      </c>
      <c r="F24" s="25">
        <f t="shared" ref="F24:R24" ca="1" si="27">SUMIF($E$13:$BL$13,F$23,$E19:$BL19)</f>
        <v>0</v>
      </c>
      <c r="G24" s="25">
        <f t="shared" ca="1" si="27"/>
        <v>13.120956100783346</v>
      </c>
      <c r="H24" s="25">
        <f t="shared" ca="1" si="27"/>
        <v>23.461861247972617</v>
      </c>
      <c r="I24" s="25">
        <f t="shared" ca="1" si="27"/>
        <v>22.88552620792801</v>
      </c>
      <c r="J24" s="25">
        <f t="shared" ca="1" si="27"/>
        <v>21.888023254004644</v>
      </c>
      <c r="K24" s="25">
        <f t="shared" ca="1" si="27"/>
        <v>20.668852976987189</v>
      </c>
      <c r="L24" s="25">
        <f t="shared" ca="1" si="27"/>
        <v>19.353626859962304</v>
      </c>
      <c r="M24" s="25">
        <f t="shared" ca="1" si="27"/>
        <v>17.986678367548809</v>
      </c>
      <c r="N24" s="25">
        <f t="shared" ca="1" si="27"/>
        <v>16.146839585867937</v>
      </c>
      <c r="O24" s="25">
        <f t="shared" ca="1" si="27"/>
        <v>13.531165173357779</v>
      </c>
      <c r="P24" s="25">
        <f t="shared" ca="1" si="27"/>
        <v>10.250488791565374</v>
      </c>
      <c r="Q24" s="25">
        <f t="shared" ca="1" si="27"/>
        <v>6.9402567666937589</v>
      </c>
      <c r="R24" s="25">
        <f t="shared" ca="1" si="27"/>
        <v>3.6300247418221456</v>
      </c>
      <c r="S24" s="25">
        <f t="shared" ref="S24:AH24" ca="1" si="28">SUMIF($E$13:$BL$13,S$23,$E19:$BL19)</f>
        <v>0.51190439696541312</v>
      </c>
      <c r="T24" s="25">
        <f t="shared" ca="1" si="28"/>
        <v>-1.7437499999990336E-2</v>
      </c>
      <c r="U24" s="25">
        <f t="shared" si="28"/>
        <v>0</v>
      </c>
      <c r="V24" s="25">
        <f t="shared" si="28"/>
        <v>0</v>
      </c>
      <c r="W24" s="25">
        <f t="shared" si="28"/>
        <v>0</v>
      </c>
      <c r="X24" s="25">
        <f t="shared" si="28"/>
        <v>0</v>
      </c>
      <c r="Y24" s="25">
        <f t="shared" si="28"/>
        <v>0</v>
      </c>
      <c r="Z24" s="25">
        <f t="shared" si="28"/>
        <v>0</v>
      </c>
      <c r="AA24" s="25">
        <f t="shared" si="28"/>
        <v>0</v>
      </c>
      <c r="AB24" s="25">
        <f t="shared" si="28"/>
        <v>0</v>
      </c>
      <c r="AC24" s="25">
        <f t="shared" si="28"/>
        <v>0</v>
      </c>
      <c r="AD24" s="25">
        <f t="shared" si="28"/>
        <v>0</v>
      </c>
      <c r="AE24" s="25">
        <f t="shared" si="28"/>
        <v>0</v>
      </c>
      <c r="AF24" s="25">
        <f t="shared" si="28"/>
        <v>0</v>
      </c>
      <c r="AG24" s="25">
        <f t="shared" si="28"/>
        <v>0</v>
      </c>
      <c r="AH24" s="25">
        <f t="shared" si="28"/>
        <v>0</v>
      </c>
      <c r="AI24" s="25">
        <f t="shared" ref="AI24" si="29">SUMIF($E$13:$BL$13,AI$23,$E19:$BL19)</f>
        <v>0</v>
      </c>
      <c r="AJ24" s="31"/>
      <c r="AK24" s="31"/>
      <c r="AL24" s="31"/>
      <c r="AM24" s="31"/>
      <c r="AN24" s="31"/>
      <c r="AO24" s="31"/>
      <c r="AP24" s="31"/>
      <c r="AQ24" s="31"/>
      <c r="AR24" s="31"/>
      <c r="BI24" s="38">
        <f ca="1">BI21/22.5</f>
        <v>-1.3777777777770141E-2</v>
      </c>
    </row>
    <row r="25" spans="1:64" x14ac:dyDescent="0.3">
      <c r="A25" s="54" t="s">
        <v>107</v>
      </c>
      <c r="B25" s="31" t="s">
        <v>113</v>
      </c>
      <c r="C25" s="28">
        <f ca="1">SUM(E25:S25)</f>
        <v>210.17346189661023</v>
      </c>
      <c r="D25" s="31"/>
      <c r="E25" s="25">
        <f t="shared" ref="E25:R25" ca="1" si="30">SUMIF($E$13:$BL$13,E$23,$E20:$BL20)</f>
        <v>0</v>
      </c>
      <c r="F25" s="25">
        <f ca="1">SUMIF($E$13:$BL$13,F$23,$E20:$BL20)</f>
        <v>0</v>
      </c>
      <c r="G25" s="25">
        <f ca="1">SUMIF($E$13:$BL$13,G$23,$E20:$BL20)</f>
        <v>0</v>
      </c>
      <c r="H25" s="25">
        <f t="shared" ca="1" si="30"/>
        <v>3.1526019284491555</v>
      </c>
      <c r="I25" s="25">
        <f t="shared" ca="1" si="30"/>
        <v>7.3560711663813629</v>
      </c>
      <c r="J25" s="25">
        <f t="shared" ca="1" si="30"/>
        <v>9.9832394400889939</v>
      </c>
      <c r="K25" s="25">
        <f t="shared" ca="1" si="30"/>
        <v>11.559540404313571</v>
      </c>
      <c r="L25" s="25">
        <f t="shared" ca="1" si="30"/>
        <v>11.559540404313571</v>
      </c>
      <c r="M25" s="25">
        <f t="shared" ca="1" si="30"/>
        <v>13.135841368538149</v>
      </c>
      <c r="N25" s="25">
        <f t="shared" ca="1" si="30"/>
        <v>19.966478880177988</v>
      </c>
      <c r="O25" s="25">
        <f t="shared" ca="1" si="30"/>
        <v>27.32255004655935</v>
      </c>
      <c r="P25" s="25">
        <f t="shared" ca="1" si="30"/>
        <v>29.424284665525455</v>
      </c>
      <c r="Q25" s="25">
        <f t="shared" ca="1" si="30"/>
        <v>29.424284665525455</v>
      </c>
      <c r="R25" s="25">
        <f t="shared" ca="1" si="30"/>
        <v>29.424284665525455</v>
      </c>
      <c r="S25" s="25">
        <f t="shared" ref="S25:AH25" ca="1" si="31">SUMIF($E$13:$BL$13,S$23,$E20:$BL20)</f>
        <v>17.86474426121173</v>
      </c>
      <c r="T25" s="25">
        <f t="shared" ca="1" si="31"/>
        <v>0</v>
      </c>
      <c r="U25" s="25">
        <f t="shared" si="31"/>
        <v>0</v>
      </c>
      <c r="V25" s="25">
        <f t="shared" si="31"/>
        <v>0</v>
      </c>
      <c r="W25" s="25">
        <f t="shared" si="31"/>
        <v>0</v>
      </c>
      <c r="X25" s="25">
        <f t="shared" si="31"/>
        <v>0</v>
      </c>
      <c r="Y25" s="25">
        <f t="shared" si="31"/>
        <v>0</v>
      </c>
      <c r="Z25" s="25">
        <f t="shared" si="31"/>
        <v>0</v>
      </c>
      <c r="AA25" s="25">
        <f t="shared" si="31"/>
        <v>0</v>
      </c>
      <c r="AB25" s="25">
        <f t="shared" si="31"/>
        <v>0</v>
      </c>
      <c r="AC25" s="25">
        <f t="shared" si="31"/>
        <v>0</v>
      </c>
      <c r="AD25" s="25">
        <f t="shared" si="31"/>
        <v>0</v>
      </c>
      <c r="AE25" s="25">
        <f t="shared" si="31"/>
        <v>0</v>
      </c>
      <c r="AF25" s="25">
        <f t="shared" si="31"/>
        <v>0</v>
      </c>
      <c r="AG25" s="25">
        <f t="shared" si="31"/>
        <v>0</v>
      </c>
      <c r="AH25" s="25">
        <f t="shared" si="31"/>
        <v>0</v>
      </c>
      <c r="AI25" s="25">
        <f t="shared" ref="AI25" si="32">SUMIF($E$13:$BL$13,AI$23,$E20:$BL20)</f>
        <v>0</v>
      </c>
      <c r="AJ25" s="31"/>
      <c r="AK25" s="31"/>
      <c r="AL25" s="31"/>
      <c r="AM25" s="31"/>
      <c r="AN25" s="31"/>
      <c r="AO25" s="31"/>
      <c r="AP25" s="31"/>
      <c r="AQ25" s="31"/>
      <c r="AR25" s="31"/>
    </row>
    <row r="26" spans="1:64" x14ac:dyDescent="0.3">
      <c r="B26" s="31" t="s">
        <v>114</v>
      </c>
      <c r="C26" s="31"/>
      <c r="D26" s="31"/>
      <c r="E26" s="56">
        <f ca="1">SUMIF($E$13:$BL$13,E$23,$E15:$BL15)</f>
        <v>0</v>
      </c>
      <c r="F26" s="56">
        <f t="shared" ref="F26:R26" ca="1" si="33">SUMIF($E$13:$BL$13,F$23,$E15:$BL15)</f>
        <v>0</v>
      </c>
      <c r="G26" s="56">
        <f t="shared" ca="1" si="33"/>
        <v>0</v>
      </c>
      <c r="H26" s="56">
        <f t="shared" ca="1" si="33"/>
        <v>1.4999999999999999E-2</v>
      </c>
      <c r="I26" s="56">
        <f t="shared" ca="1" si="33"/>
        <v>3.5000000000000003E-2</v>
      </c>
      <c r="J26" s="56">
        <f t="shared" ca="1" si="33"/>
        <v>4.7500000000000001E-2</v>
      </c>
      <c r="K26" s="56">
        <f t="shared" ca="1" si="33"/>
        <v>5.5000000000000007E-2</v>
      </c>
      <c r="L26" s="56">
        <f t="shared" ca="1" si="33"/>
        <v>5.4999999999999993E-2</v>
      </c>
      <c r="M26" s="56">
        <f t="shared" ca="1" si="33"/>
        <v>6.25E-2</v>
      </c>
      <c r="N26" s="56">
        <f t="shared" ca="1" si="33"/>
        <v>9.5000000000000001E-2</v>
      </c>
      <c r="O26" s="56">
        <f t="shared" ca="1" si="33"/>
        <v>0.13</v>
      </c>
      <c r="P26" s="56">
        <f t="shared" ca="1" si="33"/>
        <v>0.14000000000000001</v>
      </c>
      <c r="Q26" s="56">
        <f t="shared" ca="1" si="33"/>
        <v>0.14000000000000001</v>
      </c>
      <c r="R26" s="56">
        <f t="shared" ca="1" si="33"/>
        <v>0.14000000000000001</v>
      </c>
      <c r="S26" s="56">
        <f t="shared" ref="S26:AH26" ca="1" si="34">SUMIF($E$13:$BL$13,S$23,$E15:$BL15)</f>
        <v>8.4999999999999271E-2</v>
      </c>
      <c r="T26" s="56">
        <f t="shared" ca="1" si="34"/>
        <v>0</v>
      </c>
      <c r="U26" s="56">
        <f t="shared" si="34"/>
        <v>0</v>
      </c>
      <c r="V26" s="56">
        <f t="shared" si="34"/>
        <v>0</v>
      </c>
      <c r="W26" s="56">
        <f t="shared" si="34"/>
        <v>0</v>
      </c>
      <c r="X26" s="56">
        <f t="shared" si="34"/>
        <v>0</v>
      </c>
      <c r="Y26" s="56">
        <f t="shared" si="34"/>
        <v>0</v>
      </c>
      <c r="Z26" s="56">
        <f t="shared" si="34"/>
        <v>0</v>
      </c>
      <c r="AA26" s="56">
        <f t="shared" si="34"/>
        <v>0</v>
      </c>
      <c r="AB26" s="56">
        <f t="shared" si="34"/>
        <v>0</v>
      </c>
      <c r="AC26" s="56">
        <f t="shared" si="34"/>
        <v>0</v>
      </c>
      <c r="AD26" s="56">
        <f t="shared" si="34"/>
        <v>0</v>
      </c>
      <c r="AE26" s="56">
        <f t="shared" si="34"/>
        <v>0</v>
      </c>
      <c r="AF26" s="56">
        <f t="shared" si="34"/>
        <v>0</v>
      </c>
      <c r="AG26" s="56">
        <f t="shared" si="34"/>
        <v>0</v>
      </c>
      <c r="AH26" s="56">
        <f t="shared" si="34"/>
        <v>0</v>
      </c>
      <c r="AI26" s="56">
        <f t="shared" ref="AI26" si="35">SUMIF($E$13:$BL$13,AI$23,$E15:$BL15)</f>
        <v>0</v>
      </c>
      <c r="AJ26" s="31"/>
      <c r="AK26" s="31"/>
      <c r="AL26" s="31"/>
      <c r="AM26" s="31"/>
      <c r="AN26" s="31"/>
      <c r="AO26" s="31"/>
      <c r="AP26" s="31"/>
      <c r="AQ26" s="31"/>
      <c r="AR26" s="31"/>
    </row>
    <row r="27" spans="1:64" s="28" customFormat="1" x14ac:dyDescent="0.3">
      <c r="A27" s="13"/>
      <c r="B27" s="31"/>
      <c r="C27" s="31"/>
      <c r="D27" s="31"/>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1:64" x14ac:dyDescent="0.3">
      <c r="B28" s="31" t="s">
        <v>115</v>
      </c>
      <c r="C28" s="31"/>
      <c r="D28" s="31"/>
      <c r="E28" s="28">
        <f>Ratios!E18</f>
        <v>0</v>
      </c>
      <c r="F28" s="28">
        <f>Ratios!F18</f>
        <v>0</v>
      </c>
      <c r="G28" s="28" t="e">
        <f>Ratios!G18</f>
        <v>#REF!</v>
      </c>
      <c r="H28" s="28" t="e">
        <f>Ratios!H18</f>
        <v>#REF!</v>
      </c>
      <c r="I28" s="28" t="e">
        <f>Ratios!I18</f>
        <v>#REF!</v>
      </c>
      <c r="J28" s="28" t="e">
        <f>Ratios!J18</f>
        <v>#REF!</v>
      </c>
      <c r="K28" s="28" t="e">
        <f>Ratios!K18</f>
        <v>#REF!</v>
      </c>
      <c r="L28" s="28" t="e">
        <f ca="1">Ratios!L18</f>
        <v>#REF!</v>
      </c>
      <c r="M28" s="28">
        <f ca="1">Ratios!M18</f>
        <v>0.68643279444089977</v>
      </c>
      <c r="N28" s="28">
        <f ca="1">Ratios!N18</f>
        <v>0.59806658376730493</v>
      </c>
      <c r="O28" s="28">
        <f ca="1">Ratios!O18</f>
        <v>0.43165113949027634</v>
      </c>
      <c r="P28" s="28">
        <f ca="1">Ratios!P18</f>
        <v>0.27384249562012097</v>
      </c>
      <c r="Q28" s="28">
        <f ca="1">Ratios!Q18</f>
        <v>0.15037311638689091</v>
      </c>
      <c r="R28" s="28">
        <f ca="1">Ratios!R18</f>
        <v>0.1664405754749585</v>
      </c>
      <c r="S28" s="28">
        <f ca="1">Ratios!S18</f>
        <v>0.45864235751128168</v>
      </c>
      <c r="T28" s="28" t="e">
        <f ca="1">Ratios!T18</f>
        <v>#DIV/0!</v>
      </c>
      <c r="U28" s="28" t="e">
        <f ca="1">Ratios!U18</f>
        <v>#DIV/0!</v>
      </c>
      <c r="V28" s="28" t="e">
        <f ca="1">Ratios!V18</f>
        <v>#DIV/0!</v>
      </c>
      <c r="W28" s="28" t="e">
        <f ca="1">Ratios!W18</f>
        <v>#DIV/0!</v>
      </c>
      <c r="X28" s="28" t="e">
        <f ca="1">Ratios!X18</f>
        <v>#DIV/0!</v>
      </c>
      <c r="Y28" s="28" t="e">
        <f ca="1">Ratios!Y18</f>
        <v>#DIV/0!</v>
      </c>
      <c r="Z28" s="28" t="e">
        <f ca="1">Ratios!Z18</f>
        <v>#DIV/0!</v>
      </c>
      <c r="AA28" s="28" t="e">
        <f ca="1">Ratios!AA18</f>
        <v>#DIV/0!</v>
      </c>
      <c r="AB28" s="28" t="e">
        <f ca="1">Ratios!AB18</f>
        <v>#DIV/0!</v>
      </c>
      <c r="AC28" s="28" t="e">
        <f ca="1">Ratios!AC18</f>
        <v>#DIV/0!</v>
      </c>
      <c r="AD28" s="28" t="e">
        <f ca="1">Ratios!AD18</f>
        <v>#DIV/0!</v>
      </c>
      <c r="AE28" s="28" t="e">
        <f ca="1">Ratios!AE18</f>
        <v>#DIV/0!</v>
      </c>
      <c r="AF28" s="28" t="e">
        <f ca="1">Ratios!AF18</f>
        <v>#DIV/0!</v>
      </c>
      <c r="AG28" s="28" t="e">
        <f ca="1">Ratios!AG18</f>
        <v>#DIV/0!</v>
      </c>
      <c r="AH28" s="28" t="e">
        <f ca="1">Ratios!AH18</f>
        <v>#DIV/0!</v>
      </c>
      <c r="AI28" s="31"/>
      <c r="AJ28" s="31"/>
      <c r="AK28" s="31"/>
      <c r="AL28" s="31"/>
      <c r="AM28" s="31"/>
      <c r="AN28" s="31"/>
      <c r="AO28" s="31"/>
      <c r="AP28" s="31"/>
      <c r="AQ28" s="31"/>
      <c r="AR28" s="31"/>
    </row>
    <row r="29" spans="1:64" x14ac:dyDescent="0.3">
      <c r="B29" s="31" t="s">
        <v>116</v>
      </c>
      <c r="C29" s="31"/>
      <c r="D29" s="31"/>
      <c r="E29" s="28" t="e">
        <f>Ratios!G20</f>
        <v>#REF!</v>
      </c>
      <c r="F29" s="31"/>
      <c r="H29" s="28"/>
      <c r="I29" s="28"/>
      <c r="J29" s="28"/>
      <c r="K29" s="28"/>
      <c r="L29" s="28"/>
      <c r="M29" s="28"/>
      <c r="N29" s="28"/>
      <c r="O29" s="28"/>
      <c r="P29" s="28"/>
      <c r="Q29" s="28"/>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row>
    <row r="30" spans="1:64" x14ac:dyDescent="0.3">
      <c r="B30" s="31" t="s">
        <v>117</v>
      </c>
      <c r="E30" s="28" t="e">
        <f>Ratios!G21</f>
        <v>#REF!</v>
      </c>
    </row>
    <row r="33" spans="2:64" s="57" customFormat="1" x14ac:dyDescent="0.3">
      <c r="B33" s="58" t="s">
        <v>118</v>
      </c>
    </row>
    <row r="34" spans="2:64" x14ac:dyDescent="0.3">
      <c r="E34" s="20">
        <f>E12</f>
        <v>40543</v>
      </c>
      <c r="F34" s="20">
        <f t="shared" ref="F34:BL34" si="36">F12</f>
        <v>40633</v>
      </c>
      <c r="G34" s="20">
        <f t="shared" si="36"/>
        <v>40724</v>
      </c>
      <c r="H34" s="20">
        <f t="shared" si="36"/>
        <v>40816</v>
      </c>
      <c r="I34" s="20">
        <f t="shared" si="36"/>
        <v>40908</v>
      </c>
      <c r="J34" s="20">
        <f t="shared" si="36"/>
        <v>40999</v>
      </c>
      <c r="K34" s="20">
        <f t="shared" si="36"/>
        <v>41090</v>
      </c>
      <c r="L34" s="20">
        <f t="shared" si="36"/>
        <v>41182</v>
      </c>
      <c r="M34" s="20">
        <f t="shared" si="36"/>
        <v>41274</v>
      </c>
      <c r="N34" s="20">
        <f t="shared" si="36"/>
        <v>41364</v>
      </c>
      <c r="O34" s="20">
        <f t="shared" si="36"/>
        <v>41455</v>
      </c>
      <c r="P34" s="20">
        <f t="shared" si="36"/>
        <v>41547</v>
      </c>
      <c r="Q34" s="20">
        <f t="shared" si="36"/>
        <v>41639</v>
      </c>
      <c r="R34" s="20">
        <f t="shared" si="36"/>
        <v>41729</v>
      </c>
      <c r="S34" s="20">
        <f t="shared" si="36"/>
        <v>41820</v>
      </c>
      <c r="T34" s="20">
        <f t="shared" si="36"/>
        <v>41912</v>
      </c>
      <c r="U34" s="20">
        <f t="shared" si="36"/>
        <v>42004</v>
      </c>
      <c r="V34" s="20">
        <f t="shared" si="36"/>
        <v>42094</v>
      </c>
      <c r="W34" s="20">
        <f t="shared" si="36"/>
        <v>42185</v>
      </c>
      <c r="X34" s="20">
        <f t="shared" si="36"/>
        <v>42277</v>
      </c>
      <c r="Y34" s="20">
        <f t="shared" si="36"/>
        <v>42369</v>
      </c>
      <c r="Z34" s="20">
        <f t="shared" si="36"/>
        <v>42460</v>
      </c>
      <c r="AA34" s="20">
        <f t="shared" si="36"/>
        <v>42551</v>
      </c>
      <c r="AB34" s="20">
        <f t="shared" si="36"/>
        <v>42643</v>
      </c>
      <c r="AC34" s="20">
        <f t="shared" si="36"/>
        <v>42735</v>
      </c>
      <c r="AD34" s="20">
        <f t="shared" si="36"/>
        <v>42825</v>
      </c>
      <c r="AE34" s="20">
        <f t="shared" si="36"/>
        <v>42916</v>
      </c>
      <c r="AF34" s="20">
        <f t="shared" si="36"/>
        <v>43008</v>
      </c>
      <c r="AG34" s="20">
        <f t="shared" si="36"/>
        <v>43100</v>
      </c>
      <c r="AH34" s="20">
        <f t="shared" si="36"/>
        <v>43190</v>
      </c>
      <c r="AI34" s="20">
        <f t="shared" si="36"/>
        <v>43281</v>
      </c>
      <c r="AJ34" s="20">
        <f t="shared" si="36"/>
        <v>43373</v>
      </c>
      <c r="AK34" s="20">
        <f t="shared" si="36"/>
        <v>43465</v>
      </c>
      <c r="AL34" s="20">
        <f t="shared" si="36"/>
        <v>43555</v>
      </c>
      <c r="AM34" s="20">
        <f t="shared" si="36"/>
        <v>43646</v>
      </c>
      <c r="AN34" s="20">
        <f t="shared" si="36"/>
        <v>43738</v>
      </c>
      <c r="AO34" s="20">
        <f t="shared" si="36"/>
        <v>43830</v>
      </c>
      <c r="AP34" s="20">
        <f t="shared" si="36"/>
        <v>43921</v>
      </c>
      <c r="AQ34" s="20">
        <f t="shared" si="36"/>
        <v>44012</v>
      </c>
      <c r="AR34" s="20">
        <f t="shared" si="36"/>
        <v>44104</v>
      </c>
      <c r="AS34" s="20">
        <f t="shared" si="36"/>
        <v>44196</v>
      </c>
      <c r="AT34" s="20">
        <f t="shared" si="36"/>
        <v>44286</v>
      </c>
      <c r="AU34" s="20">
        <f t="shared" si="36"/>
        <v>44377</v>
      </c>
      <c r="AV34" s="20">
        <f t="shared" si="36"/>
        <v>44469</v>
      </c>
      <c r="AW34" s="20">
        <f t="shared" si="36"/>
        <v>44561</v>
      </c>
      <c r="AX34" s="20">
        <f t="shared" si="36"/>
        <v>44651</v>
      </c>
      <c r="AY34" s="20">
        <f t="shared" si="36"/>
        <v>44742</v>
      </c>
      <c r="AZ34" s="20">
        <f t="shared" si="36"/>
        <v>44834</v>
      </c>
      <c r="BA34" s="20">
        <f t="shared" si="36"/>
        <v>44926</v>
      </c>
      <c r="BB34" s="20">
        <f t="shared" si="36"/>
        <v>45016</v>
      </c>
      <c r="BC34" s="20">
        <f t="shared" si="36"/>
        <v>45107</v>
      </c>
      <c r="BD34" s="20">
        <f t="shared" si="36"/>
        <v>45199</v>
      </c>
      <c r="BE34" s="20">
        <f t="shared" si="36"/>
        <v>45291</v>
      </c>
      <c r="BF34" s="20">
        <f t="shared" si="36"/>
        <v>45382</v>
      </c>
      <c r="BG34" s="20">
        <f t="shared" si="36"/>
        <v>45473</v>
      </c>
      <c r="BH34" s="20">
        <f t="shared" si="36"/>
        <v>45565</v>
      </c>
      <c r="BI34" s="20">
        <f t="shared" si="36"/>
        <v>45657</v>
      </c>
      <c r="BJ34" s="20">
        <f t="shared" si="36"/>
        <v>45747</v>
      </c>
      <c r="BK34" s="20">
        <f t="shared" si="36"/>
        <v>45838</v>
      </c>
      <c r="BL34" s="20">
        <f t="shared" si="36"/>
        <v>45930</v>
      </c>
    </row>
    <row r="35" spans="2:64" x14ac:dyDescent="0.3">
      <c r="B35" s="13" t="s">
        <v>119</v>
      </c>
      <c r="E35" s="14">
        <f ca="1">F19+F20</f>
        <v>0</v>
      </c>
      <c r="F35" s="14">
        <f t="shared" ref="F35:BL35" ca="1" si="37">G19+G20</f>
        <v>0</v>
      </c>
      <c r="G35" s="14">
        <f ca="1">H19+H20</f>
        <v>0</v>
      </c>
      <c r="H35" s="14">
        <f t="shared" ca="1" si="37"/>
        <v>0</v>
      </c>
      <c r="I35" s="14">
        <f t="shared" ca="1" si="37"/>
        <v>0</v>
      </c>
      <c r="J35" s="14">
        <f t="shared" ca="1" si="37"/>
        <v>0</v>
      </c>
      <c r="K35" s="14">
        <f t="shared" ca="1" si="37"/>
        <v>1.627337652596536</v>
      </c>
      <c r="L35" s="14">
        <f t="shared" ca="1" si="37"/>
        <v>5.5912085823446427</v>
      </c>
      <c r="M35" s="14">
        <f t="shared" ca="1" si="37"/>
        <v>5.9024098658421673</v>
      </c>
      <c r="N35" s="14">
        <f t="shared" ca="1" si="37"/>
        <v>6.4204546098138913</v>
      </c>
      <c r="O35" s="14">
        <f t="shared" ca="1" si="37"/>
        <v>6.4056767882742864</v>
      </c>
      <c r="P35" s="14">
        <f t="shared" ca="1" si="37"/>
        <v>6.9089437107064029</v>
      </c>
      <c r="Q35" s="14">
        <f t="shared" ca="1" si="37"/>
        <v>6.8793880676271932</v>
      </c>
      <c r="R35" s="14">
        <f t="shared" ca="1" si="37"/>
        <v>6.8498324245479818</v>
      </c>
      <c r="S35" s="14">
        <f t="shared" ca="1" si="37"/>
        <v>7.8563662694122174</v>
      </c>
      <c r="T35" s="14">
        <f t="shared" ca="1" si="37"/>
        <v>7.7972549832537963</v>
      </c>
      <c r="U35" s="14">
        <f t="shared" ca="1" si="37"/>
        <v>7.7381436970953752</v>
      </c>
      <c r="V35" s="14">
        <f t="shared" ca="1" si="37"/>
        <v>7.6790324109369532</v>
      </c>
      <c r="W35" s="14">
        <f t="shared" ca="1" si="37"/>
        <v>8.1379658687502534</v>
      </c>
      <c r="X35" s="14">
        <f t="shared" ca="1" si="37"/>
        <v>8.0640767610522275</v>
      </c>
      <c r="Y35" s="14">
        <f t="shared" ca="1" si="37"/>
        <v>7.9901876533541998</v>
      </c>
      <c r="Z35" s="14">
        <f t="shared" ca="1" si="37"/>
        <v>7.916298545656173</v>
      </c>
      <c r="AA35" s="14">
        <f t="shared" ca="1" si="37"/>
        <v>7.8424094379581453</v>
      </c>
      <c r="AB35" s="14">
        <f t="shared" ca="1" si="37"/>
        <v>8.8046098182035646</v>
      </c>
      <c r="AC35" s="14">
        <f t="shared" ca="1" si="37"/>
        <v>7.6650755794828802</v>
      </c>
      <c r="AD35" s="14">
        <f t="shared" ca="1" si="37"/>
        <v>7.5911864717848525</v>
      </c>
      <c r="AE35" s="14">
        <f t="shared" ca="1" si="37"/>
        <v>8.0353421080585488</v>
      </c>
      <c r="AF35" s="14">
        <f t="shared" ca="1" si="37"/>
        <v>7.9466751788209162</v>
      </c>
      <c r="AG35" s="14">
        <f t="shared" ca="1" si="37"/>
        <v>7.3399635056115606</v>
      </c>
      <c r="AH35" s="14">
        <f t="shared" ca="1" si="37"/>
        <v>7.7841191418852569</v>
      </c>
      <c r="AI35" s="14">
        <f t="shared" ca="1" si="37"/>
        <v>7.6954522126476244</v>
      </c>
      <c r="AJ35" s="14">
        <f t="shared" ca="1" si="37"/>
        <v>7.6067852834099927</v>
      </c>
      <c r="AK35" s="14">
        <f t="shared" ca="1" si="37"/>
        <v>8.0361630981440832</v>
      </c>
      <c r="AL35" s="14">
        <f t="shared" ca="1" si="37"/>
        <v>8.450763091338569</v>
      </c>
      <c r="AM35" s="14">
        <f t="shared" ca="1" si="37"/>
        <v>9.3686300069651729</v>
      </c>
      <c r="AN35" s="14">
        <f t="shared" ca="1" si="37"/>
        <v>9.2208517915691193</v>
      </c>
      <c r="AO35" s="14">
        <f t="shared" ca="1" si="37"/>
        <v>9.0730735761730639</v>
      </c>
      <c r="AP35" s="14">
        <f t="shared" ca="1" si="37"/>
        <v>8.9252953607770102</v>
      </c>
      <c r="AQ35" s="14">
        <f t="shared" ca="1" si="37"/>
        <v>10.849696121267849</v>
      </c>
      <c r="AR35" s="14">
        <f t="shared" ca="1" si="37"/>
        <v>10.642806619713374</v>
      </c>
      <c r="AS35" s="14">
        <f t="shared" ca="1" si="37"/>
        <v>10.435917118158898</v>
      </c>
      <c r="AT35" s="14">
        <f t="shared" ca="1" si="37"/>
        <v>10.229027616604421</v>
      </c>
      <c r="AU35" s="14">
        <f t="shared" ca="1" si="37"/>
        <v>10.022138115049945</v>
      </c>
      <c r="AV35" s="14">
        <f t="shared" ca="1" si="37"/>
        <v>9.81524861349547</v>
      </c>
      <c r="AW35" s="14">
        <f t="shared" ca="1" si="37"/>
        <v>9.6083591119409935</v>
      </c>
      <c r="AX35" s="14">
        <f t="shared" ca="1" si="37"/>
        <v>9.401469610386517</v>
      </c>
      <c r="AY35" s="14">
        <f t="shared" ca="1" si="37"/>
        <v>9.1945801088320422</v>
      </c>
      <c r="AZ35" s="14">
        <f t="shared" ca="1" si="37"/>
        <v>8.9876906072775657</v>
      </c>
      <c r="BA35" s="14">
        <f t="shared" ca="1" si="37"/>
        <v>8.7808011057230893</v>
      </c>
      <c r="BB35" s="14">
        <f t="shared" ca="1" si="37"/>
        <v>8.5739116041686145</v>
      </c>
      <c r="BC35" s="14">
        <f t="shared" ca="1" si="37"/>
        <v>8.367022102614138</v>
      </c>
      <c r="BD35" s="14">
        <f t="shared" ca="1" si="37"/>
        <v>8.1601326010596615</v>
      </c>
      <c r="BE35" s="14">
        <f t="shared" ca="1" si="37"/>
        <v>7.9532430995051868</v>
      </c>
      <c r="BF35" s="14">
        <f t="shared" ca="1" si="37"/>
        <v>7.7463535979507103</v>
      </c>
      <c r="BG35" s="14">
        <f t="shared" ca="1" si="37"/>
        <v>10.647732560226423</v>
      </c>
      <c r="BH35" s="14">
        <f t="shared" ca="1" si="37"/>
        <v>-8.7187499999951679E-3</v>
      </c>
      <c r="BI35" s="14">
        <f t="shared" ca="1" si="37"/>
        <v>-8.7187499999951679E-3</v>
      </c>
      <c r="BJ35" s="14">
        <f t="shared" ca="1" si="37"/>
        <v>-8.7187499999951679E-3</v>
      </c>
      <c r="BK35" s="14">
        <f t="shared" ca="1" si="37"/>
        <v>-8.7187499999951679E-3</v>
      </c>
      <c r="BL35" s="14">
        <f t="shared" si="37"/>
        <v>0</v>
      </c>
    </row>
    <row r="37" spans="2:64" x14ac:dyDescent="0.3">
      <c r="E37" s="20">
        <f>E23</f>
        <v>40633</v>
      </c>
      <c r="F37" s="20">
        <f t="shared" ref="F37:R37" si="38">F23</f>
        <v>40999</v>
      </c>
      <c r="G37" s="20">
        <f t="shared" si="38"/>
        <v>41364</v>
      </c>
      <c r="H37" s="20">
        <f t="shared" si="38"/>
        <v>41729</v>
      </c>
      <c r="I37" s="20">
        <f t="shared" si="38"/>
        <v>42094</v>
      </c>
      <c r="J37" s="20">
        <f t="shared" si="38"/>
        <v>42460</v>
      </c>
      <c r="K37" s="20">
        <f t="shared" si="38"/>
        <v>42825</v>
      </c>
      <c r="L37" s="20">
        <f t="shared" si="38"/>
        <v>43190</v>
      </c>
      <c r="M37" s="20">
        <f t="shared" si="38"/>
        <v>43555</v>
      </c>
      <c r="N37" s="20">
        <f t="shared" si="38"/>
        <v>43921</v>
      </c>
      <c r="O37" s="20">
        <f t="shared" si="38"/>
        <v>44286</v>
      </c>
      <c r="P37" s="20">
        <f t="shared" si="38"/>
        <v>44651</v>
      </c>
      <c r="Q37" s="20">
        <f t="shared" si="38"/>
        <v>45016</v>
      </c>
      <c r="R37" s="20">
        <f t="shared" si="38"/>
        <v>45382</v>
      </c>
    </row>
    <row r="38" spans="2:64" x14ac:dyDescent="0.3">
      <c r="B38" s="13" t="s">
        <v>120</v>
      </c>
      <c r="E38" s="23">
        <f ca="1">SUMIF($E$34:$BL$34,E37,$E$35:$BL$35)</f>
        <v>0</v>
      </c>
      <c r="F38" s="23">
        <f t="shared" ref="F38:R38" ca="1" si="39">SUMIF($E$34:$BL$34,F37,$E$35:$BL$35)</f>
        <v>0</v>
      </c>
      <c r="G38" s="23">
        <f t="shared" ca="1" si="39"/>
        <v>6.4204546098138913</v>
      </c>
      <c r="H38" s="23">
        <f t="shared" ca="1" si="39"/>
        <v>6.8498324245479818</v>
      </c>
      <c r="I38" s="23">
        <f t="shared" ca="1" si="39"/>
        <v>7.6790324109369532</v>
      </c>
      <c r="J38" s="23">
        <f t="shared" ca="1" si="39"/>
        <v>7.916298545656173</v>
      </c>
      <c r="K38" s="23">
        <f t="shared" ca="1" si="39"/>
        <v>7.5911864717848525</v>
      </c>
      <c r="L38" s="23">
        <f t="shared" ca="1" si="39"/>
        <v>7.7841191418852569</v>
      </c>
      <c r="M38" s="23">
        <f t="shared" ca="1" si="39"/>
        <v>8.450763091338569</v>
      </c>
      <c r="N38" s="23">
        <f t="shared" ca="1" si="39"/>
        <v>8.9252953607770102</v>
      </c>
      <c r="O38" s="23">
        <f t="shared" ca="1" si="39"/>
        <v>10.229027616604421</v>
      </c>
      <c r="P38" s="23">
        <f t="shared" ca="1" si="39"/>
        <v>9.401469610386517</v>
      </c>
      <c r="Q38" s="23">
        <f t="shared" ca="1" si="39"/>
        <v>8.5739116041686145</v>
      </c>
      <c r="R38" s="23">
        <f t="shared" ca="1" si="39"/>
        <v>7.7463535979507103</v>
      </c>
    </row>
    <row r="39" spans="2:64" x14ac:dyDescent="0.3">
      <c r="B39" s="13" t="s">
        <v>121</v>
      </c>
      <c r="E39" s="14"/>
      <c r="F39" s="14"/>
      <c r="G39" s="14"/>
      <c r="H39" s="14"/>
      <c r="I39" s="14"/>
      <c r="J39" s="14"/>
      <c r="K39" s="14"/>
      <c r="L39" s="14"/>
      <c r="M39" s="14"/>
      <c r="N39" s="14"/>
      <c r="O39" s="14"/>
      <c r="P39" s="14"/>
      <c r="Q39" s="14"/>
      <c r="R39" s="14"/>
    </row>
    <row r="40" spans="2:64" x14ac:dyDescent="0.3">
      <c r="B40" s="13" t="s">
        <v>122</v>
      </c>
      <c r="E40" s="14">
        <f ca="1">MIN(E39,E38)</f>
        <v>0</v>
      </c>
      <c r="F40" s="14">
        <f t="shared" ref="F40:R40" ca="1" si="40">MIN(F39,F38)</f>
        <v>0</v>
      </c>
      <c r="G40" s="14">
        <f t="shared" ca="1" si="40"/>
        <v>6.4204546098138913</v>
      </c>
      <c r="H40" s="14">
        <f t="shared" ca="1" si="40"/>
        <v>6.8498324245479818</v>
      </c>
      <c r="I40" s="14">
        <f t="shared" ca="1" si="40"/>
        <v>7.6790324109369532</v>
      </c>
      <c r="J40" s="14">
        <f t="shared" ca="1" si="40"/>
        <v>7.916298545656173</v>
      </c>
      <c r="K40" s="14">
        <f t="shared" ca="1" si="40"/>
        <v>7.5911864717848525</v>
      </c>
      <c r="L40" s="14">
        <f t="shared" ca="1" si="40"/>
        <v>7.7841191418852569</v>
      </c>
      <c r="M40" s="14">
        <f t="shared" ca="1" si="40"/>
        <v>8.450763091338569</v>
      </c>
      <c r="N40" s="14">
        <f t="shared" ca="1" si="40"/>
        <v>8.9252953607770102</v>
      </c>
      <c r="O40" s="14">
        <f t="shared" ca="1" si="40"/>
        <v>10.229027616604421</v>
      </c>
      <c r="P40" s="14">
        <f t="shared" ca="1" si="40"/>
        <v>9.401469610386517</v>
      </c>
      <c r="Q40" s="14">
        <f t="shared" ca="1" si="40"/>
        <v>8.5739116041686145</v>
      </c>
      <c r="R40" s="14">
        <f t="shared" ca="1" si="40"/>
        <v>7.7463535979507103</v>
      </c>
    </row>
    <row r="41" spans="2:64" x14ac:dyDescent="0.3">
      <c r="B41" s="13" t="s">
        <v>123</v>
      </c>
      <c r="E41" s="14">
        <f ca="1">MIN(E40-D40)</f>
        <v>0</v>
      </c>
      <c r="F41" s="14">
        <f t="shared" ref="F41:R41" ca="1" si="41">MIN(F40-E40)</f>
        <v>0</v>
      </c>
      <c r="G41" s="14">
        <f t="shared" ca="1" si="41"/>
        <v>6.4204546098138913</v>
      </c>
      <c r="H41" s="14">
        <f t="shared" ca="1" si="41"/>
        <v>0.42937781473409053</v>
      </c>
      <c r="I41" s="14">
        <f t="shared" ca="1" si="41"/>
        <v>0.82919998638897141</v>
      </c>
      <c r="J41" s="14">
        <f t="shared" ca="1" si="41"/>
        <v>0.23726613471921976</v>
      </c>
      <c r="K41" s="14">
        <f t="shared" ca="1" si="41"/>
        <v>-0.32511207387132046</v>
      </c>
      <c r="L41" s="14">
        <f t="shared" ca="1" si="41"/>
        <v>0.19293267010040438</v>
      </c>
      <c r="M41" s="14">
        <f t="shared" ca="1" si="41"/>
        <v>0.66664394945331207</v>
      </c>
      <c r="N41" s="14">
        <f t="shared" ca="1" si="41"/>
        <v>0.47453226943844129</v>
      </c>
      <c r="O41" s="14">
        <f t="shared" ca="1" si="41"/>
        <v>1.3037322558274109</v>
      </c>
      <c r="P41" s="14">
        <f t="shared" ca="1" si="41"/>
        <v>-0.82755800621790421</v>
      </c>
      <c r="Q41" s="14">
        <f t="shared" ca="1" si="41"/>
        <v>-0.82755800621790243</v>
      </c>
      <c r="R41" s="14">
        <f t="shared" ca="1" si="41"/>
        <v>-0.82755800621790421</v>
      </c>
    </row>
    <row r="46" spans="2:64" x14ac:dyDescent="0.3">
      <c r="B46" s="29"/>
      <c r="C46" s="29"/>
      <c r="D46" s="29"/>
      <c r="E46" s="29"/>
      <c r="F46" s="29"/>
    </row>
    <row r="47" spans="2:64" x14ac:dyDescent="0.3">
      <c r="B47" s="20"/>
      <c r="C47" s="59"/>
      <c r="D47" s="59"/>
      <c r="E47" s="59"/>
      <c r="F47" s="59"/>
    </row>
    <row r="48" spans="2:64" x14ac:dyDescent="0.3">
      <c r="B48" s="20"/>
      <c r="C48" s="59"/>
      <c r="D48" s="59"/>
      <c r="E48" s="59"/>
      <c r="F48" s="59"/>
    </row>
    <row r="49" spans="2:6" x14ac:dyDescent="0.3">
      <c r="B49" s="20"/>
      <c r="C49" s="59"/>
      <c r="D49" s="59"/>
      <c r="E49" s="59"/>
      <c r="F49" s="59"/>
    </row>
    <row r="50" spans="2:6" x14ac:dyDescent="0.3">
      <c r="B50" s="20"/>
      <c r="C50" s="59"/>
      <c r="D50" s="59"/>
      <c r="E50" s="59"/>
      <c r="F50" s="59"/>
    </row>
    <row r="51" spans="2:6" x14ac:dyDescent="0.3">
      <c r="B51" s="20"/>
      <c r="C51" s="59"/>
      <c r="D51" s="59"/>
      <c r="E51" s="59"/>
      <c r="F51" s="59"/>
    </row>
    <row r="52" spans="2:6" x14ac:dyDescent="0.3">
      <c r="B52" s="20"/>
      <c r="C52" s="59"/>
      <c r="D52" s="59"/>
      <c r="E52" s="59"/>
      <c r="F52" s="59"/>
    </row>
    <row r="53" spans="2:6" x14ac:dyDescent="0.3">
      <c r="B53" s="20"/>
      <c r="C53" s="59"/>
      <c r="D53" s="59"/>
      <c r="E53" s="59"/>
      <c r="F53" s="59"/>
    </row>
    <row r="54" spans="2:6" x14ac:dyDescent="0.3">
      <c r="B54" s="20"/>
      <c r="C54" s="59"/>
      <c r="D54" s="59"/>
      <c r="E54" s="59"/>
      <c r="F54" s="59"/>
    </row>
    <row r="55" spans="2:6" x14ac:dyDescent="0.3">
      <c r="B55" s="20"/>
      <c r="C55" s="59"/>
      <c r="D55" s="59"/>
      <c r="E55" s="59"/>
      <c r="F55" s="59"/>
    </row>
    <row r="56" spans="2:6" x14ac:dyDescent="0.3">
      <c r="B56" s="20"/>
      <c r="C56" s="59"/>
      <c r="D56" s="59"/>
      <c r="E56" s="59"/>
      <c r="F56" s="59"/>
    </row>
    <row r="57" spans="2:6" x14ac:dyDescent="0.3">
      <c r="B57" s="20"/>
      <c r="C57" s="59"/>
      <c r="D57" s="59"/>
      <c r="E57" s="59"/>
      <c r="F57" s="59"/>
    </row>
    <row r="58" spans="2:6" x14ac:dyDescent="0.3">
      <c r="B58" s="20"/>
      <c r="C58" s="59"/>
      <c r="D58" s="59"/>
      <c r="E58" s="59"/>
      <c r="F58" s="59"/>
    </row>
    <row r="59" spans="2:6" x14ac:dyDescent="0.3">
      <c r="B59" s="20"/>
      <c r="C59" s="59"/>
      <c r="D59" s="59"/>
      <c r="E59" s="59"/>
      <c r="F59" s="59"/>
    </row>
    <row r="60" spans="2:6" x14ac:dyDescent="0.3">
      <c r="B60" s="20"/>
      <c r="C60" s="59"/>
      <c r="D60" s="59"/>
      <c r="E60" s="59"/>
      <c r="F60" s="59"/>
    </row>
    <row r="61" spans="2:6" x14ac:dyDescent="0.3">
      <c r="B61" s="20"/>
      <c r="C61" s="59"/>
      <c r="D61" s="59"/>
      <c r="E61" s="59"/>
      <c r="F61" s="59"/>
    </row>
    <row r="62" spans="2:6" x14ac:dyDescent="0.3">
      <c r="B62" s="20"/>
      <c r="C62" s="59"/>
      <c r="D62" s="59"/>
      <c r="E62" s="59"/>
      <c r="F62" s="59"/>
    </row>
    <row r="63" spans="2:6" x14ac:dyDescent="0.3">
      <c r="B63" s="20"/>
      <c r="C63" s="59"/>
      <c r="D63" s="59"/>
      <c r="E63" s="59"/>
      <c r="F63" s="59"/>
    </row>
    <row r="64" spans="2:6" x14ac:dyDescent="0.3">
      <c r="B64" s="20"/>
      <c r="C64" s="59"/>
      <c r="D64" s="59"/>
      <c r="E64" s="59"/>
      <c r="F64" s="59"/>
    </row>
    <row r="65" spans="2:6" x14ac:dyDescent="0.3">
      <c r="B65" s="20"/>
      <c r="C65" s="59"/>
      <c r="D65" s="59"/>
      <c r="E65" s="59"/>
      <c r="F65" s="59"/>
    </row>
    <row r="66" spans="2:6" x14ac:dyDescent="0.3">
      <c r="B66" s="20"/>
      <c r="C66" s="59"/>
      <c r="D66" s="59"/>
      <c r="E66" s="59"/>
      <c r="F66" s="59"/>
    </row>
    <row r="67" spans="2:6" x14ac:dyDescent="0.3">
      <c r="B67" s="20"/>
      <c r="C67" s="59"/>
      <c r="D67" s="59"/>
      <c r="E67" s="59"/>
      <c r="F67" s="59"/>
    </row>
    <row r="68" spans="2:6" x14ac:dyDescent="0.3">
      <c r="B68" s="20"/>
      <c r="C68" s="59"/>
      <c r="D68" s="59"/>
      <c r="E68" s="59"/>
      <c r="F68" s="59"/>
    </row>
    <row r="69" spans="2:6" x14ac:dyDescent="0.3">
      <c r="B69" s="20"/>
      <c r="C69" s="59"/>
      <c r="D69" s="59"/>
      <c r="E69" s="59"/>
      <c r="F69" s="59"/>
    </row>
    <row r="70" spans="2:6" x14ac:dyDescent="0.3">
      <c r="B70" s="20"/>
      <c r="C70" s="59"/>
      <c r="D70" s="59"/>
      <c r="E70" s="59"/>
      <c r="F70" s="59"/>
    </row>
    <row r="71" spans="2:6" x14ac:dyDescent="0.3">
      <c r="B71" s="20"/>
      <c r="C71" s="59"/>
      <c r="D71" s="59"/>
      <c r="E71" s="59"/>
      <c r="F71" s="59"/>
    </row>
    <row r="72" spans="2:6" x14ac:dyDescent="0.3">
      <c r="B72" s="20"/>
      <c r="C72" s="59"/>
      <c r="D72" s="59"/>
      <c r="E72" s="59"/>
      <c r="F72" s="59"/>
    </row>
    <row r="73" spans="2:6" x14ac:dyDescent="0.3">
      <c r="B73" s="20"/>
      <c r="C73" s="59"/>
      <c r="D73" s="59"/>
      <c r="E73" s="59"/>
      <c r="F73" s="59"/>
    </row>
    <row r="74" spans="2:6" x14ac:dyDescent="0.3">
      <c r="B74" s="20"/>
      <c r="C74" s="59"/>
      <c r="D74" s="59"/>
      <c r="E74" s="59"/>
      <c r="F74" s="59"/>
    </row>
    <row r="75" spans="2:6" x14ac:dyDescent="0.3">
      <c r="B75" s="20"/>
      <c r="C75" s="59"/>
      <c r="D75" s="59"/>
      <c r="E75" s="59"/>
      <c r="F75" s="59"/>
    </row>
    <row r="76" spans="2:6" x14ac:dyDescent="0.3">
      <c r="B76" s="20"/>
      <c r="C76" s="59"/>
      <c r="D76" s="59"/>
      <c r="E76" s="59"/>
      <c r="F76" s="59"/>
    </row>
    <row r="77" spans="2:6" x14ac:dyDescent="0.3">
      <c r="B77" s="20"/>
      <c r="C77" s="59"/>
      <c r="D77" s="59"/>
      <c r="E77" s="59"/>
      <c r="F77" s="59"/>
    </row>
    <row r="78" spans="2:6" x14ac:dyDescent="0.3">
      <c r="B78" s="20"/>
      <c r="C78" s="59"/>
      <c r="D78" s="59"/>
      <c r="E78" s="59"/>
      <c r="F78" s="59"/>
    </row>
    <row r="79" spans="2:6" x14ac:dyDescent="0.3">
      <c r="B79" s="20"/>
      <c r="C79" s="59"/>
      <c r="D79" s="59"/>
      <c r="E79" s="59"/>
      <c r="F79" s="59"/>
    </row>
    <row r="80" spans="2:6" x14ac:dyDescent="0.3">
      <c r="B80" s="20"/>
      <c r="C80" s="59"/>
      <c r="D80" s="59"/>
      <c r="E80" s="59"/>
      <c r="F80" s="59"/>
    </row>
    <row r="81" spans="2:6" x14ac:dyDescent="0.3">
      <c r="B81" s="20"/>
      <c r="C81" s="59"/>
      <c r="D81" s="59"/>
      <c r="E81" s="59"/>
      <c r="F81" s="59"/>
    </row>
    <row r="82" spans="2:6" x14ac:dyDescent="0.3">
      <c r="B82" s="20"/>
      <c r="C82" s="59"/>
      <c r="D82" s="59"/>
      <c r="E82" s="59"/>
      <c r="F82" s="59"/>
    </row>
    <row r="83" spans="2:6" x14ac:dyDescent="0.3">
      <c r="B83" s="20"/>
      <c r="C83" s="59"/>
      <c r="D83" s="59"/>
      <c r="E83" s="59"/>
      <c r="F83" s="59"/>
    </row>
    <row r="84" spans="2:6" x14ac:dyDescent="0.3">
      <c r="B84" s="20"/>
      <c r="C84" s="59"/>
      <c r="D84" s="59"/>
      <c r="E84" s="59"/>
      <c r="F84" s="59"/>
    </row>
    <row r="85" spans="2:6" x14ac:dyDescent="0.3">
      <c r="B85" s="20"/>
      <c r="C85" s="59"/>
      <c r="D85" s="59"/>
      <c r="E85" s="59"/>
      <c r="F85" s="59"/>
    </row>
    <row r="86" spans="2:6" x14ac:dyDescent="0.3">
      <c r="B86" s="20"/>
      <c r="C86" s="59"/>
      <c r="D86" s="59"/>
      <c r="E86" s="59"/>
      <c r="F86" s="59"/>
    </row>
    <row r="87" spans="2:6" x14ac:dyDescent="0.3">
      <c r="B87" s="20"/>
      <c r="C87" s="59"/>
      <c r="D87" s="59"/>
      <c r="E87" s="59"/>
      <c r="F87" s="59"/>
    </row>
    <row r="88" spans="2:6" x14ac:dyDescent="0.3">
      <c r="B88" s="20"/>
      <c r="C88" s="59"/>
      <c r="D88" s="59"/>
      <c r="E88" s="59"/>
      <c r="F88" s="59"/>
    </row>
    <row r="89" spans="2:6" x14ac:dyDescent="0.3">
      <c r="B89" s="20"/>
      <c r="C89" s="59"/>
      <c r="D89" s="59"/>
      <c r="E89" s="59"/>
      <c r="F89" s="59"/>
    </row>
    <row r="90" spans="2:6" x14ac:dyDescent="0.3">
      <c r="B90" s="20"/>
      <c r="C90" s="59"/>
      <c r="D90" s="59"/>
      <c r="E90" s="59"/>
      <c r="F90" s="59"/>
    </row>
    <row r="91" spans="2:6" x14ac:dyDescent="0.3">
      <c r="B91" s="20"/>
      <c r="C91" s="59"/>
      <c r="D91" s="59"/>
      <c r="E91" s="59"/>
      <c r="F91" s="59"/>
    </row>
    <row r="92" spans="2:6" x14ac:dyDescent="0.3">
      <c r="B92" s="20"/>
      <c r="C92" s="59"/>
      <c r="D92" s="59"/>
      <c r="E92" s="59"/>
      <c r="F92" s="59"/>
    </row>
    <row r="93" spans="2:6" x14ac:dyDescent="0.3">
      <c r="B93" s="20"/>
      <c r="C93" s="59"/>
      <c r="D93" s="59"/>
      <c r="E93" s="59"/>
      <c r="F93" s="59"/>
    </row>
    <row r="94" spans="2:6" x14ac:dyDescent="0.3">
      <c r="B94" s="20"/>
      <c r="C94" s="59"/>
      <c r="D94" s="59"/>
      <c r="E94" s="59"/>
      <c r="F94" s="59"/>
    </row>
    <row r="95" spans="2:6" x14ac:dyDescent="0.3">
      <c r="B95" s="60"/>
      <c r="C95" s="48"/>
      <c r="D95" s="48"/>
      <c r="E95" s="48"/>
      <c r="F95" s="29"/>
    </row>
    <row r="96" spans="2:6" x14ac:dyDescent="0.3">
      <c r="C96" s="14"/>
    </row>
    <row r="97" spans="3:3" x14ac:dyDescent="0.3">
      <c r="C97" s="14"/>
    </row>
    <row r="98" spans="3:3" x14ac:dyDescent="0.3">
      <c r="C98" s="14"/>
    </row>
    <row r="99" spans="3:3" x14ac:dyDescent="0.3">
      <c r="C99" s="14"/>
    </row>
    <row r="100" spans="3:3" x14ac:dyDescent="0.3">
      <c r="C100" s="14"/>
    </row>
    <row r="101" spans="3:3" x14ac:dyDescent="0.3">
      <c r="C101" s="14"/>
    </row>
    <row r="102" spans="3:3" x14ac:dyDescent="0.3">
      <c r="C102" s="14"/>
    </row>
    <row r="103" spans="3:3" x14ac:dyDescent="0.3">
      <c r="C103" s="14"/>
    </row>
    <row r="104" spans="3:3" x14ac:dyDescent="0.3">
      <c r="C104" s="14"/>
    </row>
    <row r="105" spans="3:3" x14ac:dyDescent="0.3">
      <c r="C105" s="14"/>
    </row>
    <row r="106" spans="3:3" x14ac:dyDescent="0.3">
      <c r="C106" s="14"/>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31"/>
  <sheetViews>
    <sheetView zoomScale="90" zoomScaleNormal="90" workbookViewId="0">
      <selection activeCell="M22" sqref="M22"/>
    </sheetView>
  </sheetViews>
  <sheetFormatPr defaultColWidth="9.109375" defaultRowHeight="14.4" x14ac:dyDescent="0.3"/>
  <cols>
    <col min="1" max="1" width="9.109375" style="13"/>
    <col min="2" max="2" width="33.33203125" style="13" bestFit="1" customWidth="1"/>
    <col min="3" max="3" width="8.33203125" style="13" customWidth="1"/>
    <col min="4" max="4" width="7.33203125" style="13" customWidth="1"/>
    <col min="5" max="6" width="9.88671875" style="13" bestFit="1" customWidth="1"/>
    <col min="7" max="16384" width="9.109375" style="13"/>
  </cols>
  <sheetData>
    <row r="2" spans="2:35" s="57" customFormat="1" x14ac:dyDescent="0.3">
      <c r="B2" s="67" t="s">
        <v>144</v>
      </c>
      <c r="C2" s="67"/>
    </row>
    <row r="3" spans="2:35" x14ac:dyDescent="0.3">
      <c r="E3" s="13" t="e">
        <f>IF(E4&lt;[188]Assumption!$D$17,0,D3+1)</f>
        <v>#REF!</v>
      </c>
      <c r="F3" s="13" t="e">
        <f>IF(F4&lt;[188]Assumption!$D$17,0,E3+1)</f>
        <v>#REF!</v>
      </c>
      <c r="G3" s="13" t="e">
        <f>IF(G4&lt;[188]Assumption!$D$17,0,F3+1)</f>
        <v>#REF!</v>
      </c>
      <c r="H3" s="13" t="e">
        <f>IF(H4&lt;[188]Assumption!$D$17,0,G3+1)</f>
        <v>#REF!</v>
      </c>
      <c r="I3" s="13" t="e">
        <f>IF(I4&lt;[188]Assumption!$D$17,0,H3+1)</f>
        <v>#REF!</v>
      </c>
      <c r="J3" s="13" t="e">
        <f>IF(J4&lt;[188]Assumption!$D$17,0,I3+1)</f>
        <v>#REF!</v>
      </c>
      <c r="K3" s="13" t="e">
        <f>IF(K4&lt;[188]Assumption!$D$17,0,J3+1)</f>
        <v>#REF!</v>
      </c>
      <c r="L3" s="13" t="e">
        <f>IF(L4&lt;[188]Assumption!$D$17,0,K3+1)</f>
        <v>#REF!</v>
      </c>
      <c r="M3" s="13" t="e">
        <f>IF(M4&lt;[188]Assumption!$D$17,0,L3+1)</f>
        <v>#REF!</v>
      </c>
      <c r="N3" s="13" t="e">
        <f>IF(N4&lt;[188]Assumption!$D$17,0,M3+1)</f>
        <v>#REF!</v>
      </c>
      <c r="O3" s="13" t="e">
        <f>IF(O4&lt;[188]Assumption!$D$17,0,N3+1)</f>
        <v>#REF!</v>
      </c>
      <c r="P3" s="13" t="e">
        <f>IF(P4&lt;[188]Assumption!$D$17,0,O3+1)</f>
        <v>#REF!</v>
      </c>
      <c r="Q3" s="13" t="e">
        <f>IF(Q4&lt;[188]Assumption!$D$17,0,P3+1)</f>
        <v>#REF!</v>
      </c>
      <c r="R3" s="13" t="e">
        <f>IF(R4&lt;[188]Assumption!$D$17,0,Q3+1)</f>
        <v>#REF!</v>
      </c>
      <c r="S3" s="13" t="e">
        <f>IF(S4&lt;[188]Assumption!$D$17,0,R3+1)</f>
        <v>#REF!</v>
      </c>
      <c r="T3" s="13" t="e">
        <f>IF(T4&lt;[188]Assumption!$D$17,0,S3+1)</f>
        <v>#REF!</v>
      </c>
      <c r="U3" s="13" t="e">
        <f>IF(U4&lt;[188]Assumption!$D$17,0,T3+1)</f>
        <v>#REF!</v>
      </c>
      <c r="V3" s="13" t="e">
        <f>IF(V4&lt;[188]Assumption!$D$17,0,U3+1)</f>
        <v>#REF!</v>
      </c>
      <c r="W3" s="13" t="e">
        <f>IF(W4&lt;[188]Assumption!$D$17,0,V3+1)</f>
        <v>#REF!</v>
      </c>
      <c r="X3" s="13" t="e">
        <f>IF(X4&lt;[188]Assumption!$D$17,0,W3+1)</f>
        <v>#REF!</v>
      </c>
      <c r="Y3" s="13" t="e">
        <f>IF(Y4&lt;[188]Assumption!$D$17,0,X3+1)</f>
        <v>#REF!</v>
      </c>
      <c r="Z3" s="13" t="e">
        <f>IF(Z4&lt;[188]Assumption!$D$17,0,Y3+1)</f>
        <v>#REF!</v>
      </c>
      <c r="AA3" s="13" t="e">
        <f>IF(AA4&lt;[188]Assumption!$D$17,0,Z3+1)</f>
        <v>#REF!</v>
      </c>
      <c r="AB3" s="13" t="e">
        <f>IF(AB4&lt;[188]Assumption!$D$17,0,AA3+1)</f>
        <v>#REF!</v>
      </c>
      <c r="AC3" s="13" t="e">
        <f>IF(AC4&lt;[188]Assumption!$D$17,0,AB3+1)</f>
        <v>#REF!</v>
      </c>
      <c r="AD3" s="13" t="e">
        <f>IF(AD4&lt;[188]Assumption!$D$17,0,AC3+1)</f>
        <v>#REF!</v>
      </c>
      <c r="AE3" s="13" t="e">
        <f>IF(AE4&lt;[188]Assumption!$D$17,0,AD3+1)</f>
        <v>#REF!</v>
      </c>
      <c r="AF3" s="13" t="e">
        <f>IF(AF4&lt;[188]Assumption!$D$17,0,AE3+1)</f>
        <v>#REF!</v>
      </c>
      <c r="AG3" s="13" t="e">
        <f>IF(AG4&lt;[188]Assumption!$D$17,0,AF3+1)</f>
        <v>#REF!</v>
      </c>
      <c r="AH3" s="13" t="e">
        <f>IF(AH4&lt;[188]Assumption!$D$17,0,AG3+1)</f>
        <v>#REF!</v>
      </c>
      <c r="AI3" s="13" t="e">
        <f>IF(AI4&lt;[188]Assumption!$D$17,0,AH3+1)</f>
        <v>#REF!</v>
      </c>
    </row>
    <row r="4" spans="2:35" x14ac:dyDescent="0.3">
      <c r="E4" s="20" t="e">
        <f>Financials!#REF!</f>
        <v>#REF!</v>
      </c>
      <c r="F4" s="20" t="e">
        <f>EOMONTH(E4,12)</f>
        <v>#REF!</v>
      </c>
      <c r="G4" s="20" t="e">
        <f t="shared" ref="G4:AI4" si="0">EOMONTH(F4,12)</f>
        <v>#REF!</v>
      </c>
      <c r="H4" s="20" t="e">
        <f t="shared" si="0"/>
        <v>#REF!</v>
      </c>
      <c r="I4" s="20" t="e">
        <f t="shared" si="0"/>
        <v>#REF!</v>
      </c>
      <c r="J4" s="20" t="e">
        <f t="shared" si="0"/>
        <v>#REF!</v>
      </c>
      <c r="K4" s="20" t="e">
        <f t="shared" si="0"/>
        <v>#REF!</v>
      </c>
      <c r="L4" s="20" t="e">
        <f t="shared" si="0"/>
        <v>#REF!</v>
      </c>
      <c r="M4" s="20" t="e">
        <f t="shared" si="0"/>
        <v>#REF!</v>
      </c>
      <c r="N4" s="20" t="e">
        <f t="shared" si="0"/>
        <v>#REF!</v>
      </c>
      <c r="O4" s="20" t="e">
        <f t="shared" si="0"/>
        <v>#REF!</v>
      </c>
      <c r="P4" s="20" t="e">
        <f t="shared" si="0"/>
        <v>#REF!</v>
      </c>
      <c r="Q4" s="20" t="e">
        <f t="shared" si="0"/>
        <v>#REF!</v>
      </c>
      <c r="R4" s="20" t="e">
        <f t="shared" si="0"/>
        <v>#REF!</v>
      </c>
      <c r="S4" s="20" t="e">
        <f t="shared" si="0"/>
        <v>#REF!</v>
      </c>
      <c r="T4" s="20" t="e">
        <f t="shared" si="0"/>
        <v>#REF!</v>
      </c>
      <c r="U4" s="20" t="e">
        <f t="shared" si="0"/>
        <v>#REF!</v>
      </c>
      <c r="V4" s="20" t="e">
        <f t="shared" si="0"/>
        <v>#REF!</v>
      </c>
      <c r="W4" s="20" t="e">
        <f t="shared" si="0"/>
        <v>#REF!</v>
      </c>
      <c r="X4" s="20" t="e">
        <f t="shared" si="0"/>
        <v>#REF!</v>
      </c>
      <c r="Y4" s="20" t="e">
        <f t="shared" si="0"/>
        <v>#REF!</v>
      </c>
      <c r="Z4" s="20" t="e">
        <f t="shared" si="0"/>
        <v>#REF!</v>
      </c>
      <c r="AA4" s="20" t="e">
        <f t="shared" si="0"/>
        <v>#REF!</v>
      </c>
      <c r="AB4" s="20" t="e">
        <f t="shared" si="0"/>
        <v>#REF!</v>
      </c>
      <c r="AC4" s="20" t="e">
        <f t="shared" si="0"/>
        <v>#REF!</v>
      </c>
      <c r="AD4" s="20" t="e">
        <f t="shared" si="0"/>
        <v>#REF!</v>
      </c>
      <c r="AE4" s="20" t="e">
        <f t="shared" si="0"/>
        <v>#REF!</v>
      </c>
      <c r="AF4" s="20" t="e">
        <f t="shared" si="0"/>
        <v>#REF!</v>
      </c>
      <c r="AG4" s="20" t="e">
        <f t="shared" si="0"/>
        <v>#REF!</v>
      </c>
      <c r="AH4" s="20" t="e">
        <f t="shared" si="0"/>
        <v>#REF!</v>
      </c>
      <c r="AI4" s="20" t="e">
        <f t="shared" si="0"/>
        <v>#REF!</v>
      </c>
    </row>
    <row r="5" spans="2:35" x14ac:dyDescent="0.3">
      <c r="B5" s="13" t="s">
        <v>145</v>
      </c>
      <c r="E5" s="14" t="e">
        <f>Financials!#REF!</f>
        <v>#REF!</v>
      </c>
      <c r="F5" s="14" t="e">
        <f>Financials!#REF!</f>
        <v>#REF!</v>
      </c>
      <c r="G5" s="14" t="e">
        <f>Financials!#REF!</f>
        <v>#REF!</v>
      </c>
      <c r="H5" s="14" t="e">
        <f>Financials!#REF!</f>
        <v>#REF!</v>
      </c>
      <c r="I5" s="14" t="e">
        <f>Financials!#REF!</f>
        <v>#REF!</v>
      </c>
      <c r="J5" s="14" t="e">
        <f>Financials!#REF!</f>
        <v>#REF!</v>
      </c>
      <c r="K5" s="14" t="e">
        <f>Financials!#REF!</f>
        <v>#REF!</v>
      </c>
      <c r="L5" s="14">
        <f>Financials!E25</f>
        <v>-4.5829999999999984</v>
      </c>
      <c r="M5" s="14">
        <f ca="1">Financials!F25</f>
        <v>-10.689299999999996</v>
      </c>
      <c r="N5" s="14">
        <f ca="1">Financials!G25</f>
        <v>-14.475500000000004</v>
      </c>
      <c r="O5" s="14">
        <f ca="1">Financials!H25</f>
        <v>3.3569999999999975</v>
      </c>
      <c r="P5" s="14">
        <f ca="1">Financials!I25</f>
        <v>-13.419900000000002</v>
      </c>
      <c r="Q5" s="14">
        <f ca="1">Financials!J25</f>
        <v>-6.4616288466901253</v>
      </c>
      <c r="R5" s="14">
        <f ca="1">Financials!K25</f>
        <v>-5.9888553566311415</v>
      </c>
      <c r="S5" s="14">
        <f ca="1">Financials!L25</f>
        <v>5.4560332399286295</v>
      </c>
      <c r="T5" s="14">
        <f ca="1">Financials!M25</f>
        <v>6.1905143231753037</v>
      </c>
      <c r="U5" s="14">
        <f ca="1">Financials!N25</f>
        <v>6.9365370886944433</v>
      </c>
      <c r="V5" s="14">
        <f ca="1">Financials!O25</f>
        <v>-5.363354690113713</v>
      </c>
      <c r="W5" s="14">
        <f ca="1">Financials!P25</f>
        <v>-5.1652764813966314</v>
      </c>
      <c r="X5" s="14">
        <f ca="1">Financials!Q25</f>
        <v>9.4339615241757926</v>
      </c>
      <c r="Y5" s="14">
        <f ca="1">Financials!R25</f>
        <v>10.283330137010712</v>
      </c>
      <c r="Z5" s="14">
        <f ca="1">Financials!S25</f>
        <v>11.261252416334788</v>
      </c>
      <c r="AA5" s="14">
        <f ca="1">Financials!T25</f>
        <v>-4.487701342989368</v>
      </c>
      <c r="AB5" s="14">
        <f ca="1">Financials!U25</f>
        <v>-4.2145102762163305</v>
      </c>
      <c r="AC5" s="14">
        <f ca="1">Financials!V25</f>
        <v>14.349869599927075</v>
      </c>
      <c r="AD5" s="14">
        <f ca="1">Financials!W25</f>
        <v>15.388354607379267</v>
      </c>
      <c r="AE5" s="14">
        <f ca="1">Financials!X25</f>
        <v>16.452985802946749</v>
      </c>
      <c r="AF5" s="14">
        <f ca="1">Financials!Y25</f>
        <v>-3.7065167233711165</v>
      </c>
      <c r="AG5" s="14">
        <f ca="1">Financials!Z25</f>
        <v>-3.5995904884609473</v>
      </c>
      <c r="AH5" s="14">
        <f ca="1">Financials!AA25</f>
        <v>19.955486825045675</v>
      </c>
      <c r="AI5" s="14">
        <f ca="1">Financials!AB25</f>
        <v>5.5687934897888134</v>
      </c>
    </row>
    <row r="6" spans="2:35" x14ac:dyDescent="0.3">
      <c r="B6" s="68" t="s">
        <v>146</v>
      </c>
      <c r="C6" s="68"/>
      <c r="E6" s="14" t="e">
        <f>Financials!#REF!</f>
        <v>#REF!</v>
      </c>
      <c r="F6" s="14" t="e">
        <f>Financials!#REF!</f>
        <v>#REF!</v>
      </c>
      <c r="G6" s="14" t="e">
        <f>Financials!#REF!</f>
        <v>#REF!</v>
      </c>
      <c r="H6" s="14" t="e">
        <f>Financials!#REF!</f>
        <v>#REF!</v>
      </c>
      <c r="I6" s="14" t="e">
        <f>Financials!#REF!</f>
        <v>#REF!</v>
      </c>
      <c r="J6" s="14" t="e">
        <f>Financials!#REF!</f>
        <v>#REF!</v>
      </c>
      <c r="K6" s="14" t="e">
        <f>Financials!#REF!</f>
        <v>#REF!</v>
      </c>
      <c r="L6" s="14">
        <f>Financials!E21</f>
        <v>12.211500000000001</v>
      </c>
      <c r="M6" s="14">
        <f>Financials!F21</f>
        <v>10.9628</v>
      </c>
      <c r="N6" s="14">
        <f>Financials!G21</f>
        <v>15.931500000000002</v>
      </c>
      <c r="O6" s="14">
        <f>Financials!H21</f>
        <v>5.6257000000000001</v>
      </c>
      <c r="P6" s="14">
        <f>Financials!I21</f>
        <v>5.9933000000000005</v>
      </c>
      <c r="Q6" s="14">
        <f ca="1">Financials!J21</f>
        <v>10.886250229300195</v>
      </c>
      <c r="R6" s="14">
        <f ca="1">Financials!K21</f>
        <v>10.886250229300195</v>
      </c>
      <c r="S6" s="14">
        <f ca="1">Financials!L21</f>
        <v>10.886250229300195</v>
      </c>
      <c r="T6" s="14">
        <f ca="1">Financials!M21</f>
        <v>10.886250229300195</v>
      </c>
      <c r="U6" s="14">
        <f ca="1">Financials!N21</f>
        <v>10.886250229300195</v>
      </c>
      <c r="V6" s="14">
        <f ca="1">Financials!O21</f>
        <v>10.886250229300195</v>
      </c>
      <c r="W6" s="14">
        <f ca="1">Financials!P21</f>
        <v>10.886250229300195</v>
      </c>
      <c r="X6" s="14">
        <f ca="1">Financials!Q21</f>
        <v>10.886250229300195</v>
      </c>
      <c r="Y6" s="14">
        <f ca="1">Financials!R21</f>
        <v>10.886250229300195</v>
      </c>
      <c r="Z6" s="14">
        <f ca="1">Financials!S21</f>
        <v>10.886250229300195</v>
      </c>
      <c r="AA6" s="14">
        <f ca="1">Financials!T21</f>
        <v>10.886250229300195</v>
      </c>
      <c r="AB6" s="14">
        <f ca="1">Financials!U21</f>
        <v>10.886250229300195</v>
      </c>
      <c r="AC6" s="14">
        <f ca="1">Financials!V21</f>
        <v>10.886250229300195</v>
      </c>
      <c r="AD6" s="14">
        <f ca="1">Financials!W21</f>
        <v>10.886250229300195</v>
      </c>
      <c r="AE6" s="14">
        <f ca="1">Financials!X21</f>
        <v>10.886250229300195</v>
      </c>
      <c r="AF6" s="14">
        <f ca="1">Financials!Y21</f>
        <v>10.886250229300195</v>
      </c>
      <c r="AG6" s="14">
        <f ca="1">Financials!Z21</f>
        <v>10.886250229300195</v>
      </c>
      <c r="AH6" s="14">
        <f ca="1">Financials!AA21</f>
        <v>10.886250229300195</v>
      </c>
      <c r="AI6" s="14">
        <f ca="1">Financials!AB21</f>
        <v>7.2458435677150987</v>
      </c>
    </row>
    <row r="7" spans="2:35" x14ac:dyDescent="0.3">
      <c r="B7" s="68" t="s">
        <v>147</v>
      </c>
      <c r="C7" s="68"/>
      <c r="E7" s="23">
        <f>Dep.!E116</f>
        <v>0</v>
      </c>
      <c r="F7" s="23">
        <f>Dep.!F116</f>
        <v>0</v>
      </c>
      <c r="G7" s="23">
        <f ca="1">Dep.!G116</f>
        <v>26.180507867064268</v>
      </c>
      <c r="H7" s="23">
        <f ca="1">Dep.!H116</f>
        <v>42.452533323725852</v>
      </c>
      <c r="I7" s="23">
        <f ca="1">Dep.!I116</f>
        <v>36.071790037495632</v>
      </c>
      <c r="J7" s="23">
        <f ca="1">Dep.!J116</f>
        <v>30.650730901734203</v>
      </c>
      <c r="K7" s="23">
        <f ca="1">Dep.!K116</f>
        <v>26.044888762364419</v>
      </c>
      <c r="L7" s="23">
        <f ca="1">Dep.!L116</f>
        <v>22.131569444722022</v>
      </c>
      <c r="M7" s="23">
        <f ca="1">Dep.!M116</f>
        <v>18.806565225383537</v>
      </c>
      <c r="N7" s="23">
        <f ca="1">Dep.!N116</f>
        <v>15.981365399471859</v>
      </c>
      <c r="O7" s="23">
        <f ca="1">Dep.!O116</f>
        <v>13.580788555867763</v>
      </c>
      <c r="P7" s="23">
        <f ca="1">Dep.!P116</f>
        <v>11.540972645540943</v>
      </c>
      <c r="Q7" s="23">
        <f ca="1">Dep.!Q116</f>
        <v>9.807668647152477</v>
      </c>
      <c r="R7" s="23">
        <f ca="1">Dep.!R116</f>
        <v>8.334791868833749</v>
      </c>
      <c r="S7" s="23">
        <f ca="1">Dep.!S116</f>
        <v>7.0831919035119979</v>
      </c>
      <c r="T7" s="23">
        <f ca="1">Dep.!T116</f>
        <v>6.0196081699878485</v>
      </c>
      <c r="U7" s="23">
        <f ca="1">Dep.!U116</f>
        <v>5.1157829860917907</v>
      </c>
      <c r="V7" s="23">
        <f ca="1">Dep.!V116</f>
        <v>4.3477083714597189</v>
      </c>
      <c r="W7" s="23">
        <f ca="1">Dep.!W116</f>
        <v>3.6949863823661184</v>
      </c>
      <c r="X7" s="23">
        <f ca="1">Dep.!X116</f>
        <v>3.1402858383114864</v>
      </c>
      <c r="Y7" s="23">
        <f ca="1">Dep.!Y116</f>
        <v>2.6688808932049919</v>
      </c>
      <c r="Z7" s="23">
        <f ca="1">Dep.!Z116</f>
        <v>2.2682591037364257</v>
      </c>
      <c r="AA7" s="23">
        <f ca="1">Dep.!AA116</f>
        <v>1.927788513785708</v>
      </c>
      <c r="AB7" s="23">
        <f ca="1">Dep.!AB116</f>
        <v>1.6384348572056491</v>
      </c>
      <c r="AC7" s="23">
        <f ca="1">Dep.!AC116</f>
        <v>1.3925213250150392</v>
      </c>
      <c r="AD7" s="23">
        <f ca="1">Dep.!AD116</f>
        <v>1.1835244833749734</v>
      </c>
      <c r="AE7" s="23">
        <f ca="1">Dep.!AE116</f>
        <v>1.0059008965584795</v>
      </c>
      <c r="AF7" s="23">
        <f ca="1">Dep.!AF116</f>
        <v>0.85493983062650936</v>
      </c>
      <c r="AG7" s="23">
        <f ca="1">Dep.!AG116</f>
        <v>0.72663811087397423</v>
      </c>
      <c r="AH7" s="23">
        <f ca="1">Dep.!AH116</f>
        <v>0.61759379811603121</v>
      </c>
      <c r="AI7" s="23">
        <f ca="1">Dep.!AI116</f>
        <v>0.35090265141179272</v>
      </c>
    </row>
    <row r="8" spans="2:35" x14ac:dyDescent="0.3">
      <c r="B8" s="13" t="s">
        <v>148</v>
      </c>
      <c r="E8" s="14" t="e">
        <f t="shared" ref="E8:AI8" si="1">E5+E6-E7</f>
        <v>#REF!</v>
      </c>
      <c r="F8" s="14" t="e">
        <f t="shared" si="1"/>
        <v>#REF!</v>
      </c>
      <c r="G8" s="14" t="e">
        <f t="shared" ca="1" si="1"/>
        <v>#REF!</v>
      </c>
      <c r="H8" s="14" t="e">
        <f t="shared" ca="1" si="1"/>
        <v>#REF!</v>
      </c>
      <c r="I8" s="14" t="e">
        <f t="shared" ca="1" si="1"/>
        <v>#REF!</v>
      </c>
      <c r="J8" s="14" t="e">
        <f t="shared" ca="1" si="1"/>
        <v>#REF!</v>
      </c>
      <c r="K8" s="14" t="e">
        <f t="shared" ca="1" si="1"/>
        <v>#REF!</v>
      </c>
      <c r="L8" s="14">
        <f t="shared" ca="1" si="1"/>
        <v>-14.503069444722019</v>
      </c>
      <c r="M8" s="14">
        <f t="shared" ca="1" si="1"/>
        <v>-18.533065225383531</v>
      </c>
      <c r="N8" s="14">
        <f t="shared" ca="1" si="1"/>
        <v>-14.525365399471861</v>
      </c>
      <c r="O8" s="14">
        <f t="shared" ca="1" si="1"/>
        <v>-4.5980885558677649</v>
      </c>
      <c r="P8" s="14">
        <f t="shared" ca="1" si="1"/>
        <v>-18.967572645540944</v>
      </c>
      <c r="Q8" s="14">
        <f t="shared" ca="1" si="1"/>
        <v>-5.383047264542407</v>
      </c>
      <c r="R8" s="14">
        <f t="shared" ca="1" si="1"/>
        <v>-3.4373969961646953</v>
      </c>
      <c r="S8" s="14">
        <f t="shared" ca="1" si="1"/>
        <v>9.259091565716826</v>
      </c>
      <c r="T8" s="14">
        <f t="shared" ca="1" si="1"/>
        <v>11.057156382487651</v>
      </c>
      <c r="U8" s="14">
        <f t="shared" ca="1" si="1"/>
        <v>12.707004331902848</v>
      </c>
      <c r="V8" s="14">
        <f t="shared" ca="1" si="1"/>
        <v>1.1751871677267633</v>
      </c>
      <c r="W8" s="14">
        <f t="shared" ca="1" si="1"/>
        <v>2.0259873655374454</v>
      </c>
      <c r="X8" s="14">
        <f t="shared" ca="1" si="1"/>
        <v>17.179925915164503</v>
      </c>
      <c r="Y8" s="14">
        <f t="shared" ca="1" si="1"/>
        <v>18.500699473105914</v>
      </c>
      <c r="Z8" s="14">
        <f t="shared" ca="1" si="1"/>
        <v>19.879243541898557</v>
      </c>
      <c r="AA8" s="14">
        <f t="shared" ca="1" si="1"/>
        <v>4.4707603725251195</v>
      </c>
      <c r="AB8" s="14">
        <f t="shared" ca="1" si="1"/>
        <v>5.033305095878216</v>
      </c>
      <c r="AC8" s="14">
        <f t="shared" ca="1" si="1"/>
        <v>23.843598504212231</v>
      </c>
      <c r="AD8" s="14">
        <f t="shared" ca="1" si="1"/>
        <v>25.091080353304488</v>
      </c>
      <c r="AE8" s="14">
        <f t="shared" ca="1" si="1"/>
        <v>26.333335135688465</v>
      </c>
      <c r="AF8" s="14">
        <f t="shared" ca="1" si="1"/>
        <v>6.3247936753025691</v>
      </c>
      <c r="AG8" s="14">
        <f t="shared" ca="1" si="1"/>
        <v>6.5600216299652736</v>
      </c>
      <c r="AH8" s="14">
        <f t="shared" ca="1" si="1"/>
        <v>30.224143256229841</v>
      </c>
      <c r="AI8" s="14">
        <f t="shared" ca="1" si="1"/>
        <v>12.463734406092119</v>
      </c>
    </row>
    <row r="10" spans="2:35" x14ac:dyDescent="0.3">
      <c r="B10" s="13" t="s">
        <v>149</v>
      </c>
      <c r="E10" s="23">
        <f t="shared" ref="E10:S10" si="2">D13</f>
        <v>0</v>
      </c>
      <c r="F10" s="23" t="e">
        <f t="shared" si="2"/>
        <v>#REF!</v>
      </c>
      <c r="G10" s="23" t="e">
        <f t="shared" si="2"/>
        <v>#REF!</v>
      </c>
      <c r="H10" s="23" t="e">
        <f t="shared" ca="1" si="2"/>
        <v>#REF!</v>
      </c>
      <c r="I10" s="23" t="e">
        <f t="shared" ca="1" si="2"/>
        <v>#REF!</v>
      </c>
      <c r="J10" s="23" t="e">
        <f t="shared" ca="1" si="2"/>
        <v>#REF!</v>
      </c>
      <c r="K10" s="23" t="e">
        <f t="shared" ca="1" si="2"/>
        <v>#REF!</v>
      </c>
      <c r="L10" s="23" t="e">
        <f t="shared" ca="1" si="2"/>
        <v>#REF!</v>
      </c>
      <c r="M10" s="23" t="e">
        <f t="shared" ca="1" si="2"/>
        <v>#REF!</v>
      </c>
      <c r="N10" s="23" t="e">
        <f t="shared" ca="1" si="2"/>
        <v>#REF!</v>
      </c>
      <c r="O10" s="23" t="e">
        <f t="shared" ca="1" si="2"/>
        <v>#REF!</v>
      </c>
      <c r="P10" s="23" t="e">
        <f t="shared" ca="1" si="2"/>
        <v>#REF!</v>
      </c>
      <c r="Q10" s="23" t="e">
        <f t="shared" ca="1" si="2"/>
        <v>#REF!</v>
      </c>
      <c r="R10" s="23" t="e">
        <f t="shared" ca="1" si="2"/>
        <v>#REF!</v>
      </c>
      <c r="S10" s="23" t="e">
        <f t="shared" ca="1" si="2"/>
        <v>#REF!</v>
      </c>
      <c r="T10" s="23" t="e">
        <f t="shared" ref="T10" ca="1" si="3">S13</f>
        <v>#REF!</v>
      </c>
      <c r="U10" s="23" t="e">
        <f t="shared" ref="U10" ca="1" si="4">T13</f>
        <v>#REF!</v>
      </c>
      <c r="V10" s="23" t="e">
        <f t="shared" ref="V10" ca="1" si="5">U13</f>
        <v>#REF!</v>
      </c>
      <c r="W10" s="23" t="e">
        <f t="shared" ref="W10" ca="1" si="6">V13</f>
        <v>#REF!</v>
      </c>
      <c r="X10" s="23" t="e">
        <f t="shared" ref="X10" ca="1" si="7">W13</f>
        <v>#REF!</v>
      </c>
      <c r="Y10" s="23" t="e">
        <f t="shared" ref="Y10" ca="1" si="8">X13</f>
        <v>#REF!</v>
      </c>
      <c r="Z10" s="23" t="e">
        <f t="shared" ref="Z10" ca="1" si="9">Y13</f>
        <v>#REF!</v>
      </c>
      <c r="AA10" s="23" t="e">
        <f t="shared" ref="AA10" ca="1" si="10">Z13</f>
        <v>#REF!</v>
      </c>
      <c r="AB10" s="23" t="e">
        <f t="shared" ref="AB10" ca="1" si="11">AA13</f>
        <v>#REF!</v>
      </c>
      <c r="AC10" s="23" t="e">
        <f t="shared" ref="AC10" ca="1" si="12">AB13</f>
        <v>#REF!</v>
      </c>
      <c r="AD10" s="23" t="e">
        <f t="shared" ref="AD10" ca="1" si="13">AC13</f>
        <v>#REF!</v>
      </c>
      <c r="AE10" s="23" t="e">
        <f t="shared" ref="AE10" ca="1" si="14">AD13</f>
        <v>#REF!</v>
      </c>
      <c r="AF10" s="23" t="e">
        <f t="shared" ref="AF10" ca="1" si="15">AE13</f>
        <v>#REF!</v>
      </c>
      <c r="AG10" s="23" t="e">
        <f t="shared" ref="AG10" ca="1" si="16">AF13</f>
        <v>#REF!</v>
      </c>
      <c r="AH10" s="23" t="e">
        <f t="shared" ref="AH10" ca="1" si="17">AG13</f>
        <v>#REF!</v>
      </c>
      <c r="AI10" s="23" t="e">
        <f t="shared" ref="AI10" ca="1" si="18">AH13</f>
        <v>#REF!</v>
      </c>
    </row>
    <row r="11" spans="2:35" x14ac:dyDescent="0.3">
      <c r="B11" s="13" t="s">
        <v>132</v>
      </c>
      <c r="E11" s="23" t="e">
        <f t="shared" ref="E11" si="19">IF(E8&gt;0,0,E8)</f>
        <v>#REF!</v>
      </c>
      <c r="F11" s="23" t="e">
        <f t="shared" ref="F11:S11" si="20">IF(F8&gt;0,0,F8)</f>
        <v>#REF!</v>
      </c>
      <c r="G11" s="23" t="e">
        <f t="shared" ca="1" si="20"/>
        <v>#REF!</v>
      </c>
      <c r="H11" s="23" t="e">
        <f t="shared" ca="1" si="20"/>
        <v>#REF!</v>
      </c>
      <c r="I11" s="23" t="e">
        <f t="shared" ca="1" si="20"/>
        <v>#REF!</v>
      </c>
      <c r="J11" s="23" t="e">
        <f t="shared" ca="1" si="20"/>
        <v>#REF!</v>
      </c>
      <c r="K11" s="23" t="e">
        <f t="shared" ca="1" si="20"/>
        <v>#REF!</v>
      </c>
      <c r="L11" s="23">
        <f t="shared" ca="1" si="20"/>
        <v>-14.503069444722019</v>
      </c>
      <c r="M11" s="23">
        <f t="shared" ca="1" si="20"/>
        <v>-18.533065225383531</v>
      </c>
      <c r="N11" s="23">
        <f t="shared" ca="1" si="20"/>
        <v>-14.525365399471861</v>
      </c>
      <c r="O11" s="23">
        <f t="shared" ca="1" si="20"/>
        <v>-4.5980885558677649</v>
      </c>
      <c r="P11" s="23">
        <f t="shared" ca="1" si="20"/>
        <v>-18.967572645540944</v>
      </c>
      <c r="Q11" s="23">
        <f t="shared" ca="1" si="20"/>
        <v>-5.383047264542407</v>
      </c>
      <c r="R11" s="23">
        <f t="shared" ca="1" si="20"/>
        <v>-3.4373969961646953</v>
      </c>
      <c r="S11" s="23">
        <f t="shared" ca="1" si="20"/>
        <v>0</v>
      </c>
      <c r="T11" s="23">
        <f t="shared" ref="T11:AI11" ca="1" si="21">IF(T8&gt;0,0,T8)</f>
        <v>0</v>
      </c>
      <c r="U11" s="23">
        <f t="shared" ca="1" si="21"/>
        <v>0</v>
      </c>
      <c r="V11" s="23">
        <f t="shared" ca="1" si="21"/>
        <v>0</v>
      </c>
      <c r="W11" s="23">
        <f t="shared" ca="1" si="21"/>
        <v>0</v>
      </c>
      <c r="X11" s="23">
        <f t="shared" ca="1" si="21"/>
        <v>0</v>
      </c>
      <c r="Y11" s="23">
        <f t="shared" ca="1" si="21"/>
        <v>0</v>
      </c>
      <c r="Z11" s="23">
        <f t="shared" ca="1" si="21"/>
        <v>0</v>
      </c>
      <c r="AA11" s="23">
        <f t="shared" ca="1" si="21"/>
        <v>0</v>
      </c>
      <c r="AB11" s="23">
        <f t="shared" ca="1" si="21"/>
        <v>0</v>
      </c>
      <c r="AC11" s="23">
        <f t="shared" ca="1" si="21"/>
        <v>0</v>
      </c>
      <c r="AD11" s="23">
        <f t="shared" ca="1" si="21"/>
        <v>0</v>
      </c>
      <c r="AE11" s="23">
        <f t="shared" ca="1" si="21"/>
        <v>0</v>
      </c>
      <c r="AF11" s="23">
        <f t="shared" ca="1" si="21"/>
        <v>0</v>
      </c>
      <c r="AG11" s="23">
        <f t="shared" ca="1" si="21"/>
        <v>0</v>
      </c>
      <c r="AH11" s="23">
        <f t="shared" ca="1" si="21"/>
        <v>0</v>
      </c>
      <c r="AI11" s="23">
        <f t="shared" ca="1" si="21"/>
        <v>0</v>
      </c>
    </row>
    <row r="12" spans="2:35" x14ac:dyDescent="0.3">
      <c r="B12" s="13" t="s">
        <v>150</v>
      </c>
      <c r="E12" s="23" t="e">
        <f t="shared" ref="E12" si="22">IF(E8&gt;0, MIN(E8,-E10),0)</f>
        <v>#REF!</v>
      </c>
      <c r="F12" s="23" t="e">
        <f t="shared" ref="F12:S12" si="23">IF(F8&gt;0, MIN(F8,-F10),0)</f>
        <v>#REF!</v>
      </c>
      <c r="G12" s="23" t="e">
        <f t="shared" ca="1" si="23"/>
        <v>#REF!</v>
      </c>
      <c r="H12" s="23" t="e">
        <f t="shared" ca="1" si="23"/>
        <v>#REF!</v>
      </c>
      <c r="I12" s="23" t="e">
        <f t="shared" ca="1" si="23"/>
        <v>#REF!</v>
      </c>
      <c r="J12" s="23" t="e">
        <f t="shared" ca="1" si="23"/>
        <v>#REF!</v>
      </c>
      <c r="K12" s="23" t="e">
        <f t="shared" ca="1" si="23"/>
        <v>#REF!</v>
      </c>
      <c r="L12" s="23">
        <f t="shared" ca="1" si="23"/>
        <v>0</v>
      </c>
      <c r="M12" s="23">
        <f t="shared" ca="1" si="23"/>
        <v>0</v>
      </c>
      <c r="N12" s="23">
        <f t="shared" ca="1" si="23"/>
        <v>0</v>
      </c>
      <c r="O12" s="23">
        <f t="shared" ca="1" si="23"/>
        <v>0</v>
      </c>
      <c r="P12" s="23">
        <f t="shared" ca="1" si="23"/>
        <v>0</v>
      </c>
      <c r="Q12" s="23">
        <f t="shared" ca="1" si="23"/>
        <v>0</v>
      </c>
      <c r="R12" s="23">
        <f t="shared" ca="1" si="23"/>
        <v>0</v>
      </c>
      <c r="S12" s="23" t="e">
        <f t="shared" ca="1" si="23"/>
        <v>#REF!</v>
      </c>
      <c r="T12" s="23" t="e">
        <f t="shared" ref="T12:AI12" ca="1" si="24">IF(T8&gt;0, MIN(T8,-T10),0)</f>
        <v>#REF!</v>
      </c>
      <c r="U12" s="23" t="e">
        <f t="shared" ca="1" si="24"/>
        <v>#REF!</v>
      </c>
      <c r="V12" s="23" t="e">
        <f t="shared" ca="1" si="24"/>
        <v>#REF!</v>
      </c>
      <c r="W12" s="23" t="e">
        <f t="shared" ca="1" si="24"/>
        <v>#REF!</v>
      </c>
      <c r="X12" s="23" t="e">
        <f t="shared" ca="1" si="24"/>
        <v>#REF!</v>
      </c>
      <c r="Y12" s="23" t="e">
        <f t="shared" ca="1" si="24"/>
        <v>#REF!</v>
      </c>
      <c r="Z12" s="23" t="e">
        <f t="shared" ca="1" si="24"/>
        <v>#REF!</v>
      </c>
      <c r="AA12" s="23" t="e">
        <f t="shared" ca="1" si="24"/>
        <v>#REF!</v>
      </c>
      <c r="AB12" s="23" t="e">
        <f t="shared" ca="1" si="24"/>
        <v>#REF!</v>
      </c>
      <c r="AC12" s="23" t="e">
        <f t="shared" ca="1" si="24"/>
        <v>#REF!</v>
      </c>
      <c r="AD12" s="23" t="e">
        <f t="shared" ca="1" si="24"/>
        <v>#REF!</v>
      </c>
      <c r="AE12" s="23" t="e">
        <f t="shared" ca="1" si="24"/>
        <v>#REF!</v>
      </c>
      <c r="AF12" s="23" t="e">
        <f t="shared" ca="1" si="24"/>
        <v>#REF!</v>
      </c>
      <c r="AG12" s="23" t="e">
        <f t="shared" ca="1" si="24"/>
        <v>#REF!</v>
      </c>
      <c r="AH12" s="23" t="e">
        <f t="shared" ca="1" si="24"/>
        <v>#REF!</v>
      </c>
      <c r="AI12" s="23" t="e">
        <f t="shared" ca="1" si="24"/>
        <v>#REF!</v>
      </c>
    </row>
    <row r="13" spans="2:35" x14ac:dyDescent="0.3">
      <c r="B13" s="13" t="s">
        <v>151</v>
      </c>
      <c r="E13" s="23" t="e">
        <f t="shared" ref="E13" si="25">E10+E11+E12</f>
        <v>#REF!</v>
      </c>
      <c r="F13" s="23" t="e">
        <f t="shared" ref="F13:S13" si="26">F10+F11+F12</f>
        <v>#REF!</v>
      </c>
      <c r="G13" s="23" t="e">
        <f t="shared" ca="1" si="26"/>
        <v>#REF!</v>
      </c>
      <c r="H13" s="23" t="e">
        <f t="shared" ca="1" si="26"/>
        <v>#REF!</v>
      </c>
      <c r="I13" s="23" t="e">
        <f t="shared" ca="1" si="26"/>
        <v>#REF!</v>
      </c>
      <c r="J13" s="23" t="e">
        <f t="shared" ca="1" si="26"/>
        <v>#REF!</v>
      </c>
      <c r="K13" s="23" t="e">
        <f t="shared" ca="1" si="26"/>
        <v>#REF!</v>
      </c>
      <c r="L13" s="23" t="e">
        <f t="shared" ca="1" si="26"/>
        <v>#REF!</v>
      </c>
      <c r="M13" s="23" t="e">
        <f t="shared" ca="1" si="26"/>
        <v>#REF!</v>
      </c>
      <c r="N13" s="23" t="e">
        <f t="shared" ca="1" si="26"/>
        <v>#REF!</v>
      </c>
      <c r="O13" s="23" t="e">
        <f t="shared" ca="1" si="26"/>
        <v>#REF!</v>
      </c>
      <c r="P13" s="23" t="e">
        <f t="shared" ca="1" si="26"/>
        <v>#REF!</v>
      </c>
      <c r="Q13" s="23" t="e">
        <f t="shared" ca="1" si="26"/>
        <v>#REF!</v>
      </c>
      <c r="R13" s="23" t="e">
        <f t="shared" ca="1" si="26"/>
        <v>#REF!</v>
      </c>
      <c r="S13" s="23" t="e">
        <f t="shared" ca="1" si="26"/>
        <v>#REF!</v>
      </c>
      <c r="T13" s="23" t="e">
        <f t="shared" ref="T13:AI13" ca="1" si="27">T10+T11+T12</f>
        <v>#REF!</v>
      </c>
      <c r="U13" s="23" t="e">
        <f t="shared" ca="1" si="27"/>
        <v>#REF!</v>
      </c>
      <c r="V13" s="23" t="e">
        <f t="shared" ca="1" si="27"/>
        <v>#REF!</v>
      </c>
      <c r="W13" s="23" t="e">
        <f t="shared" ca="1" si="27"/>
        <v>#REF!</v>
      </c>
      <c r="X13" s="23" t="e">
        <f t="shared" ca="1" si="27"/>
        <v>#REF!</v>
      </c>
      <c r="Y13" s="23" t="e">
        <f t="shared" ca="1" si="27"/>
        <v>#REF!</v>
      </c>
      <c r="Z13" s="23" t="e">
        <f t="shared" ca="1" si="27"/>
        <v>#REF!</v>
      </c>
      <c r="AA13" s="23" t="e">
        <f t="shared" ca="1" si="27"/>
        <v>#REF!</v>
      </c>
      <c r="AB13" s="23" t="e">
        <f t="shared" ca="1" si="27"/>
        <v>#REF!</v>
      </c>
      <c r="AC13" s="23" t="e">
        <f t="shared" ca="1" si="27"/>
        <v>#REF!</v>
      </c>
      <c r="AD13" s="23" t="e">
        <f t="shared" ca="1" si="27"/>
        <v>#REF!</v>
      </c>
      <c r="AE13" s="23" t="e">
        <f t="shared" ca="1" si="27"/>
        <v>#REF!</v>
      </c>
      <c r="AF13" s="23" t="e">
        <f t="shared" ca="1" si="27"/>
        <v>#REF!</v>
      </c>
      <c r="AG13" s="23" t="e">
        <f t="shared" ca="1" si="27"/>
        <v>#REF!</v>
      </c>
      <c r="AH13" s="23" t="e">
        <f t="shared" ca="1" si="27"/>
        <v>#REF!</v>
      </c>
      <c r="AI13" s="23" t="e">
        <f t="shared" ca="1" si="27"/>
        <v>#REF!</v>
      </c>
    </row>
    <row r="14" spans="2:35" x14ac:dyDescent="0.3">
      <c r="B14" s="13" t="s">
        <v>152</v>
      </c>
      <c r="E14" s="23" t="e">
        <f t="shared" ref="E14" si="28">IF(E8&lt;0,0,IF(E13&lt;0,0,E8-E12))</f>
        <v>#REF!</v>
      </c>
      <c r="F14" s="23" t="e">
        <f t="shared" ref="F14:S14" si="29">IF(F8&lt;0,0,IF(F13&lt;0,0,F8-F12))</f>
        <v>#REF!</v>
      </c>
      <c r="G14" s="23" t="e">
        <f t="shared" ca="1" si="29"/>
        <v>#REF!</v>
      </c>
      <c r="H14" s="23" t="e">
        <f t="shared" ca="1" si="29"/>
        <v>#REF!</v>
      </c>
      <c r="I14" s="23" t="e">
        <f t="shared" ca="1" si="29"/>
        <v>#REF!</v>
      </c>
      <c r="J14" s="23" t="e">
        <f t="shared" ca="1" si="29"/>
        <v>#REF!</v>
      </c>
      <c r="K14" s="23" t="e">
        <f t="shared" ca="1" si="29"/>
        <v>#REF!</v>
      </c>
      <c r="L14" s="23">
        <f t="shared" ca="1" si="29"/>
        <v>0</v>
      </c>
      <c r="M14" s="23">
        <f t="shared" ca="1" si="29"/>
        <v>0</v>
      </c>
      <c r="N14" s="23">
        <f t="shared" ca="1" si="29"/>
        <v>0</v>
      </c>
      <c r="O14" s="23">
        <f t="shared" ca="1" si="29"/>
        <v>0</v>
      </c>
      <c r="P14" s="23">
        <f t="shared" ca="1" si="29"/>
        <v>0</v>
      </c>
      <c r="Q14" s="23">
        <f t="shared" ca="1" si="29"/>
        <v>0</v>
      </c>
      <c r="R14" s="23">
        <f t="shared" ca="1" si="29"/>
        <v>0</v>
      </c>
      <c r="S14" s="23" t="e">
        <f t="shared" ca="1" si="29"/>
        <v>#REF!</v>
      </c>
      <c r="T14" s="23" t="e">
        <f t="shared" ref="T14:AI14" ca="1" si="30">IF(T8&lt;0,0,IF(T13&lt;0,0,T8-T12))</f>
        <v>#REF!</v>
      </c>
      <c r="U14" s="23" t="e">
        <f t="shared" ca="1" si="30"/>
        <v>#REF!</v>
      </c>
      <c r="V14" s="23" t="e">
        <f t="shared" ca="1" si="30"/>
        <v>#REF!</v>
      </c>
      <c r="W14" s="23" t="e">
        <f t="shared" ca="1" si="30"/>
        <v>#REF!</v>
      </c>
      <c r="X14" s="23" t="e">
        <f t="shared" ca="1" si="30"/>
        <v>#REF!</v>
      </c>
      <c r="Y14" s="23" t="e">
        <f t="shared" ca="1" si="30"/>
        <v>#REF!</v>
      </c>
      <c r="Z14" s="23" t="e">
        <f t="shared" ca="1" si="30"/>
        <v>#REF!</v>
      </c>
      <c r="AA14" s="23" t="e">
        <f t="shared" ca="1" si="30"/>
        <v>#REF!</v>
      </c>
      <c r="AB14" s="23" t="e">
        <f t="shared" ca="1" si="30"/>
        <v>#REF!</v>
      </c>
      <c r="AC14" s="23" t="e">
        <f t="shared" ca="1" si="30"/>
        <v>#REF!</v>
      </c>
      <c r="AD14" s="23" t="e">
        <f t="shared" ca="1" si="30"/>
        <v>#REF!</v>
      </c>
      <c r="AE14" s="23" t="e">
        <f t="shared" ca="1" si="30"/>
        <v>#REF!</v>
      </c>
      <c r="AF14" s="23" t="e">
        <f t="shared" ca="1" si="30"/>
        <v>#REF!</v>
      </c>
      <c r="AG14" s="23" t="e">
        <f t="shared" ca="1" si="30"/>
        <v>#REF!</v>
      </c>
      <c r="AH14" s="23" t="e">
        <f t="shared" ca="1" si="30"/>
        <v>#REF!</v>
      </c>
      <c r="AI14" s="23" t="e">
        <f t="shared" ca="1" si="30"/>
        <v>#REF!</v>
      </c>
    </row>
    <row r="15" spans="2:35" x14ac:dyDescent="0.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row>
    <row r="16" spans="2:35" x14ac:dyDescent="0.3">
      <c r="B16" s="13" t="s">
        <v>153</v>
      </c>
      <c r="E16" s="23" t="e">
        <f>IF(OR(E3&lt;Inputs!$E$121, E3&gt;=Inputs!$E$121+Inputs!$E$122),0,1)*Inputs!$E$120</f>
        <v>#REF!</v>
      </c>
      <c r="F16" s="23" t="e">
        <f>IF(OR(F3&lt;Inputs!$E$121, F3&gt;=Inputs!$E$121+Inputs!$E$122),0,1)*Inputs!$E$120</f>
        <v>#REF!</v>
      </c>
      <c r="G16" s="23" t="e">
        <f>IF(OR(G3&lt;Inputs!$E$121, G3&gt;=Inputs!$E$121+Inputs!$E$122),0,1)*Inputs!$E$120</f>
        <v>#REF!</v>
      </c>
      <c r="H16" s="23" t="e">
        <f>IF(OR(H3&lt;Inputs!$E$121, H3&gt;=Inputs!$E$121+Inputs!$E$122),0,1)*Inputs!$E$120</f>
        <v>#REF!</v>
      </c>
      <c r="I16" s="23" t="e">
        <f>IF(OR(I3&lt;Inputs!$E$121, I3&gt;=Inputs!$E$121+Inputs!$E$122),0,1)*Inputs!$E$120</f>
        <v>#REF!</v>
      </c>
      <c r="J16" s="23" t="e">
        <f>IF(OR(J3&lt;Inputs!$E$121, J3&gt;=Inputs!$E$121+Inputs!$E$122),0,1)*Inputs!$E$120</f>
        <v>#REF!</v>
      </c>
      <c r="K16" s="23" t="e">
        <f>IF(OR(K3&lt;Inputs!$E$121, K3&gt;=Inputs!$E$121+Inputs!$E$122),0,1)*Inputs!$E$120</f>
        <v>#REF!</v>
      </c>
      <c r="L16" s="23" t="e">
        <f>IF(OR(L3&lt;Inputs!$E$121, L3&gt;=Inputs!$E$121+Inputs!$E$122),0,1)*Inputs!$E$120</f>
        <v>#REF!</v>
      </c>
      <c r="M16" s="23" t="e">
        <f>IF(OR(M3&lt;Inputs!$E$121, M3&gt;=Inputs!$E$121+Inputs!$E$122),0,1)*Inputs!$E$120</f>
        <v>#REF!</v>
      </c>
      <c r="N16" s="23" t="e">
        <f>IF(OR(N3&lt;Inputs!$E$121, N3&gt;=Inputs!$E$121+Inputs!$E$122),0,1)*Inputs!$E$120</f>
        <v>#REF!</v>
      </c>
      <c r="O16" s="23" t="e">
        <f>IF(OR(O3&lt;Inputs!$E$121, O3&gt;=Inputs!$E$121+Inputs!$E$122),0,1)*Inputs!$E$120</f>
        <v>#REF!</v>
      </c>
      <c r="P16" s="23" t="e">
        <f>IF(OR(P3&lt;Inputs!$E$121, P3&gt;=Inputs!$E$121+Inputs!$E$122),0,1)*Inputs!$E$120</f>
        <v>#REF!</v>
      </c>
      <c r="Q16" s="23" t="e">
        <f>IF(OR(Q3&lt;Inputs!$E$121, Q3&gt;=Inputs!$E$121+Inputs!$E$122),0,1)*Inputs!$E$120</f>
        <v>#REF!</v>
      </c>
      <c r="R16" s="23" t="e">
        <f>IF(OR(R3&lt;Inputs!$E$121, R3&gt;=Inputs!$E$121+Inputs!$E$122),0,1)*Inputs!$E$120</f>
        <v>#REF!</v>
      </c>
      <c r="S16" s="23" t="e">
        <f>IF(OR(S3&lt;Inputs!$E$121, S3&gt;=Inputs!$E$121+Inputs!$E$122),0,1)*Inputs!$E$120</f>
        <v>#REF!</v>
      </c>
      <c r="T16" s="23" t="e">
        <f>IF(OR(T3&lt;Inputs!$E$121, T3&gt;=Inputs!$E$121+Inputs!$E$122),0,1)*Inputs!$E$120</f>
        <v>#REF!</v>
      </c>
      <c r="U16" s="23" t="e">
        <f>IF(OR(U3&lt;Inputs!$E$121, U3&gt;=Inputs!$E$121+Inputs!$E$122),0,1)*Inputs!$E$120</f>
        <v>#REF!</v>
      </c>
      <c r="V16" s="23" t="e">
        <f>IF(OR(V3&lt;Inputs!$E$121, V3&gt;=Inputs!$E$121+Inputs!$E$122),0,1)*Inputs!$E$120</f>
        <v>#REF!</v>
      </c>
      <c r="W16" s="23" t="e">
        <f>IF(OR(W3&lt;Inputs!$E$121, W3&gt;=Inputs!$E$121+Inputs!$E$122),0,1)*Inputs!$E$120</f>
        <v>#REF!</v>
      </c>
      <c r="X16" s="23" t="e">
        <f>IF(OR(X3&lt;Inputs!$E$121, X3&gt;=Inputs!$E$121+Inputs!$E$122),0,1)*Inputs!$E$120</f>
        <v>#REF!</v>
      </c>
      <c r="Y16" s="23" t="e">
        <f>IF(OR(Y3&lt;Inputs!$E$121, Y3&gt;=Inputs!$E$121+Inputs!$E$122),0,1)*Inputs!$E$120</f>
        <v>#REF!</v>
      </c>
      <c r="Z16" s="23" t="e">
        <f>IF(OR(Z3&lt;Inputs!$E$121, Z3&gt;=Inputs!$E$121+Inputs!$E$122),0,1)*Inputs!$E$120</f>
        <v>#REF!</v>
      </c>
      <c r="AA16" s="23" t="e">
        <f>IF(OR(AA3&lt;Inputs!$E$121, AA3&gt;=Inputs!$E$121+Inputs!$E$122),0,1)*Inputs!$E$120</f>
        <v>#REF!</v>
      </c>
      <c r="AB16" s="23" t="e">
        <f>IF(OR(AB3&lt;Inputs!$E$121, AB3&gt;=Inputs!$E$121+Inputs!$E$122),0,1)*Inputs!$E$120</f>
        <v>#REF!</v>
      </c>
      <c r="AC16" s="23" t="e">
        <f>IF(OR(AC3&lt;Inputs!$E$121, AC3&gt;=Inputs!$E$121+Inputs!$E$122),0,1)*Inputs!$E$120</f>
        <v>#REF!</v>
      </c>
      <c r="AD16" s="23" t="e">
        <f>IF(OR(AD3&lt;Inputs!$E$121, AD3&gt;=Inputs!$E$121+Inputs!$E$122),0,1)*Inputs!$E$120</f>
        <v>#REF!</v>
      </c>
      <c r="AE16" s="23" t="e">
        <f>IF(OR(AE3&lt;Inputs!$E$121, AE3&gt;=Inputs!$E$121+Inputs!$E$122),0,1)*Inputs!$E$120</f>
        <v>#REF!</v>
      </c>
      <c r="AF16" s="23" t="e">
        <f>IF(OR(AF3&lt;Inputs!$E$121, AF3&gt;=Inputs!$E$121+Inputs!$E$122),0,1)*Inputs!$E$120</f>
        <v>#REF!</v>
      </c>
      <c r="AG16" s="23" t="e">
        <f>IF(OR(AG3&lt;Inputs!$E$121, AG3&gt;=Inputs!$E$121+Inputs!$E$122),0,1)*Inputs!$E$120</f>
        <v>#REF!</v>
      </c>
      <c r="AH16" s="23" t="e">
        <f>IF(OR(AH3&lt;Inputs!$E$121, AH3&gt;=Inputs!$E$121+Inputs!$E$122),0,1)*Inputs!$E$120</f>
        <v>#REF!</v>
      </c>
      <c r="AI16" s="23" t="e">
        <f>IF(OR(AI3&lt;Inputs!$E$121, AI3&gt;=Inputs!$E$121+Inputs!$E$122),0,1)*Inputs!$E$120</f>
        <v>#REF!</v>
      </c>
    </row>
    <row r="18" spans="2:35" x14ac:dyDescent="0.3">
      <c r="B18" s="13" t="s">
        <v>154</v>
      </c>
      <c r="E18" s="23" t="e">
        <f>IF(OR(E14&lt;0, E16=1), 0, E14*Inputs!$E$118)</f>
        <v>#REF!</v>
      </c>
      <c r="F18" s="23" t="e">
        <f>IF(OR(F14&lt;0, F16=1), 0, F14*Inputs!$E$118)</f>
        <v>#REF!</v>
      </c>
      <c r="G18" s="23" t="e">
        <f ca="1">IF(OR(G14&lt;0, G16=1), 0, G14*Inputs!$E$118)</f>
        <v>#REF!</v>
      </c>
      <c r="H18" s="23" t="e">
        <f ca="1">IF(OR(H14&lt;0, H16=1), 0, H14*Inputs!$E$118)</f>
        <v>#REF!</v>
      </c>
      <c r="I18" s="23" t="e">
        <f ca="1">IF(OR(I14&lt;0, I16=1), 0, I14*Inputs!$E$118)</f>
        <v>#REF!</v>
      </c>
      <c r="J18" s="23" t="e">
        <f ca="1">IF(OR(J14&lt;0, J16=1), 0, J14*Inputs!$E$118)</f>
        <v>#REF!</v>
      </c>
      <c r="K18" s="23" t="e">
        <f ca="1">IF(OR(K14&lt;0, K16=1), 0, K14*Inputs!$E$118)</f>
        <v>#REF!</v>
      </c>
      <c r="L18" s="23" t="e">
        <f ca="1">IF(OR(L14&lt;0, L16=1), 0, L14*Inputs!$E$118)</f>
        <v>#REF!</v>
      </c>
      <c r="M18" s="23" t="e">
        <f ca="1">IF(OR(M14&lt;0, M16=1), 0, M14*Inputs!$E$118)</f>
        <v>#REF!</v>
      </c>
      <c r="N18" s="23" t="e">
        <f ca="1">IF(OR(N14&lt;0, N16=1), 0, N14*Inputs!$E$118)</f>
        <v>#REF!</v>
      </c>
      <c r="O18" s="23" t="e">
        <f ca="1">IF(OR(O14&lt;0, O16=1), 0, O14*Inputs!$E$118)</f>
        <v>#REF!</v>
      </c>
      <c r="P18" s="23" t="e">
        <f ca="1">IF(OR(P14&lt;0, P16=1), 0, P14*Inputs!$E$118)</f>
        <v>#REF!</v>
      </c>
      <c r="Q18" s="23" t="e">
        <f ca="1">IF(OR(Q14&lt;0, Q16=1), 0, Q14*Inputs!$E$118)</f>
        <v>#REF!</v>
      </c>
      <c r="R18" s="23" t="e">
        <f ca="1">IF(OR(R14&lt;0, R16=1), 0, R14*Inputs!$E$118)</f>
        <v>#REF!</v>
      </c>
      <c r="S18" s="23" t="e">
        <f ca="1">IF(OR(S14&lt;0, S16=1), 0, S14*Inputs!$E$118)</f>
        <v>#REF!</v>
      </c>
      <c r="T18" s="23" t="e">
        <f ca="1">IF(OR(T14&lt;0, T16=1), 0, T14*Inputs!$E$118)</f>
        <v>#REF!</v>
      </c>
      <c r="U18" s="23" t="e">
        <f ca="1">IF(OR(U14&lt;0, U16=1), 0, U14*Inputs!$E$118)</f>
        <v>#REF!</v>
      </c>
      <c r="V18" s="23" t="e">
        <f ca="1">IF(OR(V14&lt;0, V16=1), 0, V14*Inputs!$E$118)</f>
        <v>#REF!</v>
      </c>
      <c r="W18" s="23" t="e">
        <f ca="1">IF(OR(W14&lt;0, W16=1), 0, W14*Inputs!$E$118)</f>
        <v>#REF!</v>
      </c>
      <c r="X18" s="23" t="e">
        <f ca="1">IF(OR(X14&lt;0, X16=1), 0, X14*Inputs!$E$118)</f>
        <v>#REF!</v>
      </c>
      <c r="Y18" s="23" t="e">
        <f ca="1">IF(OR(Y14&lt;0, Y16=1), 0, Y14*Inputs!$E$118)</f>
        <v>#REF!</v>
      </c>
      <c r="Z18" s="23" t="e">
        <f ca="1">IF(OR(Z14&lt;0, Z16=1), 0, Z14*Inputs!$E$118)</f>
        <v>#REF!</v>
      </c>
      <c r="AA18" s="23" t="e">
        <f ca="1">IF(OR(AA14&lt;0, AA16=1), 0, AA14*Inputs!$E$118)</f>
        <v>#REF!</v>
      </c>
      <c r="AB18" s="23" t="e">
        <f ca="1">IF(OR(AB14&lt;0, AB16=1), 0, AB14*Inputs!$E$118)</f>
        <v>#REF!</v>
      </c>
      <c r="AC18" s="23" t="e">
        <f ca="1">IF(OR(AC14&lt;0, AC16=1), 0, AC14*Inputs!$E$118)</f>
        <v>#REF!</v>
      </c>
      <c r="AD18" s="23" t="e">
        <f ca="1">IF(OR(AD14&lt;0, AD16=1), 0, AD14*Inputs!$E$118)</f>
        <v>#REF!</v>
      </c>
      <c r="AE18" s="23" t="e">
        <f ca="1">IF(OR(AE14&lt;0, AE16=1), 0, AE14*Inputs!$E$118)</f>
        <v>#REF!</v>
      </c>
      <c r="AF18" s="23" t="e">
        <f ca="1">IF(OR(AF14&lt;0, AF16=1), 0, AF14*Inputs!$E$118)</f>
        <v>#REF!</v>
      </c>
      <c r="AG18" s="23" t="e">
        <f ca="1">IF(OR(AG14&lt;0, AG16=1), 0, AG14*Inputs!$E$118)</f>
        <v>#REF!</v>
      </c>
      <c r="AH18" s="23" t="e">
        <f ca="1">IF(OR(AH14&lt;0, AH16=1), 0, AH14*Inputs!$E$118)</f>
        <v>#REF!</v>
      </c>
      <c r="AI18" s="23" t="e">
        <f ca="1">IF(OR(AI14&lt;0, AI16=1), 0, AI14*Inputs!$E$118)</f>
        <v>#REF!</v>
      </c>
    </row>
    <row r="19" spans="2:35" x14ac:dyDescent="0.3">
      <c r="B19" s="13" t="s">
        <v>155</v>
      </c>
      <c r="E19" s="23" t="e">
        <f>IF(Financials!#REF!&lt;0,0,Financials!#REF!*Inputs!$E$119)</f>
        <v>#REF!</v>
      </c>
      <c r="F19" s="23" t="e">
        <f>IF(Financials!#REF!&lt;0,0,Financials!#REF!*Inputs!$E$119)</f>
        <v>#REF!</v>
      </c>
      <c r="G19" s="23" t="e">
        <f>IF(Financials!#REF!&lt;0,0,Financials!#REF!*Inputs!$E$119)</f>
        <v>#REF!</v>
      </c>
      <c r="H19" s="23" t="e">
        <f>IF(Financials!#REF!&lt;0,0,Financials!#REF!*Inputs!$E$119)</f>
        <v>#REF!</v>
      </c>
      <c r="I19" s="23" t="e">
        <f>IF(Financials!#REF!&lt;0,0,Financials!#REF!*Inputs!$E$119)</f>
        <v>#REF!</v>
      </c>
      <c r="J19" s="23" t="e">
        <f>IF(Financials!#REF!&lt;0,0,Financials!#REF!*Inputs!$E$119)</f>
        <v>#REF!</v>
      </c>
      <c r="K19" s="23" t="e">
        <f>IF(Financials!#REF!&lt;0,0,Financials!#REF!*Inputs!$E$119)</f>
        <v>#REF!</v>
      </c>
      <c r="L19" s="23">
        <f>IF(Financials!E25&lt;0,0,Financials!E25*Inputs!$E$119)</f>
        <v>0</v>
      </c>
      <c r="M19" s="23">
        <f ca="1">IF(Financials!F25&lt;0,0,Financials!F25*Inputs!$E$119)</f>
        <v>0</v>
      </c>
      <c r="N19" s="23">
        <f ca="1">IF(Financials!G25&lt;0,0,Financials!G25*Inputs!$E$119)</f>
        <v>0</v>
      </c>
      <c r="O19" s="23">
        <f ca="1">IF(Financials!H25&lt;0,0,Financials!H25*Inputs!$E$119)</f>
        <v>0.66906688499999944</v>
      </c>
      <c r="P19" s="23">
        <f ca="1">IF(Financials!I25&lt;0,0,Financials!I25*Inputs!$E$119)</f>
        <v>0</v>
      </c>
      <c r="Q19" s="23">
        <f ca="1">IF(Financials!J25&lt;0,0,Financials!J25*Inputs!$E$119)</f>
        <v>0</v>
      </c>
      <c r="R19" s="23">
        <f ca="1">IF(Financials!K25&lt;0,0,Financials!K25*Inputs!$E$119)</f>
        <v>0</v>
      </c>
      <c r="S19" s="23">
        <f ca="1">IF(Financials!L25&lt;0,0,Financials!L25*Inputs!$E$119)</f>
        <v>1.0874147048839755</v>
      </c>
      <c r="T19" s="23">
        <f ca="1">IF(Financials!M25&lt;0,0,Financials!M25*Inputs!$E$119)</f>
        <v>1.2338004571804537</v>
      </c>
      <c r="U19" s="23">
        <f ca="1">IF(Financials!N25&lt;0,0,Financials!N25*Inputs!$E$119)</f>
        <v>1.382486524462246</v>
      </c>
      <c r="V19" s="23">
        <f ca="1">IF(Financials!O25&lt;0,0,Financials!O25*Inputs!$E$119)</f>
        <v>0</v>
      </c>
      <c r="W19" s="23">
        <f ca="1">IF(Financials!P25&lt;0,0,Financials!P25*Inputs!$E$119)</f>
        <v>0</v>
      </c>
      <c r="X19" s="23">
        <f ca="1">IF(Financials!Q25&lt;0,0,Financials!Q25*Inputs!$E$119)</f>
        <v>1.8802357015758562</v>
      </c>
      <c r="Y19" s="23">
        <f ca="1">IF(Financials!R25&lt;0,0,Financials!R25*Inputs!$E$119)</f>
        <v>2.0495191129569195</v>
      </c>
      <c r="Z19" s="23">
        <f ca="1">IF(Financials!S25&lt;0,0,Financials!S25*Inputs!$E$119)</f>
        <v>2.2444239128376049</v>
      </c>
      <c r="AA19" s="23">
        <f ca="1">IF(Financials!T25&lt;0,0,Financials!T25*Inputs!$E$119)</f>
        <v>0</v>
      </c>
      <c r="AB19" s="23">
        <f ca="1">IF(Financials!U25&lt;0,0,Financials!U25*Inputs!$E$119)</f>
        <v>0</v>
      </c>
      <c r="AC19" s="23">
        <f ca="1">IF(Financials!V25&lt;0,0,Financials!V25*Inputs!$E$119)</f>
        <v>2.8600007606134654</v>
      </c>
      <c r="AD19" s="23">
        <f ca="1">IF(Financials!W25&lt;0,0,Financials!W25*Inputs!$E$119)</f>
        <v>3.0669760150237244</v>
      </c>
      <c r="AE19" s="23">
        <f ca="1">IF(Financials!X25&lt;0,0,Financials!X25*Inputs!$E$119)</f>
        <v>3.2791623354563013</v>
      </c>
      <c r="AF19" s="23">
        <f ca="1">IF(Financials!Y25&lt;0,0,Financials!Y25*Inputs!$E$119)</f>
        <v>0</v>
      </c>
      <c r="AG19" s="23">
        <f ca="1">IF(Financials!Z25&lt;0,0,Financials!Z25*Inputs!$E$119)</f>
        <v>0</v>
      </c>
      <c r="AH19" s="23">
        <f ca="1">IF(Financials!AA25&lt;0,0,Financials!AA25*Inputs!$E$119)</f>
        <v>3.9772283016657277</v>
      </c>
      <c r="AI19" s="23">
        <f ca="1">IF(Financials!AB25&lt;0,0,Financials!AB25*Inputs!$E$119)</f>
        <v>1.1098883864823594</v>
      </c>
    </row>
    <row r="20" spans="2:35" x14ac:dyDescent="0.3">
      <c r="B20" s="13" t="s">
        <v>156</v>
      </c>
      <c r="E20" s="23" t="e">
        <f t="shared" ref="E20" si="31">MAX(E18,E19)</f>
        <v>#REF!</v>
      </c>
      <c r="F20" s="23" t="e">
        <f t="shared" ref="F20:S20" si="32">MAX(F18,F19)</f>
        <v>#REF!</v>
      </c>
      <c r="G20" s="23" t="e">
        <f t="shared" ca="1" si="32"/>
        <v>#REF!</v>
      </c>
      <c r="H20" s="23" t="e">
        <f t="shared" ca="1" si="32"/>
        <v>#REF!</v>
      </c>
      <c r="I20" s="23" t="e">
        <f t="shared" ca="1" si="32"/>
        <v>#REF!</v>
      </c>
      <c r="J20" s="23" t="e">
        <f t="shared" ca="1" si="32"/>
        <v>#REF!</v>
      </c>
      <c r="K20" s="23" t="e">
        <f t="shared" ca="1" si="32"/>
        <v>#REF!</v>
      </c>
      <c r="L20" s="23" t="e">
        <f t="shared" ca="1" si="32"/>
        <v>#REF!</v>
      </c>
      <c r="M20" s="23" t="e">
        <f t="shared" ca="1" si="32"/>
        <v>#REF!</v>
      </c>
      <c r="N20" s="23" t="e">
        <f t="shared" ca="1" si="32"/>
        <v>#REF!</v>
      </c>
      <c r="O20" s="23" t="e">
        <f t="shared" ca="1" si="32"/>
        <v>#REF!</v>
      </c>
      <c r="P20" s="23" t="e">
        <f t="shared" ca="1" si="32"/>
        <v>#REF!</v>
      </c>
      <c r="Q20" s="23" t="e">
        <f t="shared" ca="1" si="32"/>
        <v>#REF!</v>
      </c>
      <c r="R20" s="23" t="e">
        <f t="shared" ca="1" si="32"/>
        <v>#REF!</v>
      </c>
      <c r="S20" s="23" t="e">
        <f t="shared" ca="1" si="32"/>
        <v>#REF!</v>
      </c>
      <c r="T20" s="23" t="e">
        <f t="shared" ref="T20:AI20" ca="1" si="33">MAX(T18,T19)</f>
        <v>#REF!</v>
      </c>
      <c r="U20" s="23" t="e">
        <f t="shared" ca="1" si="33"/>
        <v>#REF!</v>
      </c>
      <c r="V20" s="23" t="e">
        <f t="shared" ca="1" si="33"/>
        <v>#REF!</v>
      </c>
      <c r="W20" s="23" t="e">
        <f t="shared" ca="1" si="33"/>
        <v>#REF!</v>
      </c>
      <c r="X20" s="23" t="e">
        <f t="shared" ca="1" si="33"/>
        <v>#REF!</v>
      </c>
      <c r="Y20" s="23" t="e">
        <f t="shared" ca="1" si="33"/>
        <v>#REF!</v>
      </c>
      <c r="Z20" s="23" t="e">
        <f t="shared" ca="1" si="33"/>
        <v>#REF!</v>
      </c>
      <c r="AA20" s="23" t="e">
        <f t="shared" ca="1" si="33"/>
        <v>#REF!</v>
      </c>
      <c r="AB20" s="23" t="e">
        <f t="shared" ca="1" si="33"/>
        <v>#REF!</v>
      </c>
      <c r="AC20" s="23" t="e">
        <f t="shared" ca="1" si="33"/>
        <v>#REF!</v>
      </c>
      <c r="AD20" s="23" t="e">
        <f t="shared" ca="1" si="33"/>
        <v>#REF!</v>
      </c>
      <c r="AE20" s="23" t="e">
        <f t="shared" ca="1" si="33"/>
        <v>#REF!</v>
      </c>
      <c r="AF20" s="23" t="e">
        <f t="shared" ca="1" si="33"/>
        <v>#REF!</v>
      </c>
      <c r="AG20" s="23" t="e">
        <f t="shared" ca="1" si="33"/>
        <v>#REF!</v>
      </c>
      <c r="AH20" s="23" t="e">
        <f t="shared" ca="1" si="33"/>
        <v>#REF!</v>
      </c>
      <c r="AI20" s="23" t="e">
        <f t="shared" ca="1" si="33"/>
        <v>#REF!</v>
      </c>
    </row>
    <row r="21" spans="2:35" x14ac:dyDescent="0.3">
      <c r="B21" s="13" t="s">
        <v>157</v>
      </c>
      <c r="E21" s="38" t="e">
        <f>IF(E20=0,0,IF(E20=E19,Inputs!$E$119,Inputs!$E$118))</f>
        <v>#REF!</v>
      </c>
      <c r="F21" s="38" t="e">
        <f>IF(F20=0,0,IF(F20=F19,Inputs!$E$119,Inputs!$E$118))</f>
        <v>#REF!</v>
      </c>
      <c r="G21" s="38" t="e">
        <f ca="1">IF(G20=0,0,IF(G20=G19,Inputs!$E$119,Inputs!$E$118))</f>
        <v>#REF!</v>
      </c>
      <c r="H21" s="38" t="e">
        <f ca="1">IF(H20=0,0,IF(H20=H19,Inputs!$E$119,Inputs!$E$118))</f>
        <v>#REF!</v>
      </c>
      <c r="I21" s="38" t="e">
        <f ca="1">IF(I20=0,0,IF(I20=I19,Inputs!$E$119,Inputs!$E$118))</f>
        <v>#REF!</v>
      </c>
      <c r="J21" s="38" t="e">
        <f ca="1">IF(J20=0,0,IF(J20=J19,Inputs!$E$119,Inputs!$E$118))</f>
        <v>#REF!</v>
      </c>
      <c r="K21" s="38" t="e">
        <f ca="1">IF(K20=0,0,IF(K20=K19,Inputs!$E$119,Inputs!$E$118))</f>
        <v>#REF!</v>
      </c>
      <c r="L21" s="38" t="e">
        <f ca="1">IF(L20=0,0,IF(L20=L19,Inputs!$E$119,Inputs!$E$118))</f>
        <v>#REF!</v>
      </c>
      <c r="M21" s="38" t="e">
        <f ca="1">IF(M20=0,0,IF(M20=M19,Inputs!$E$119,Inputs!$E$118))</f>
        <v>#REF!</v>
      </c>
      <c r="N21" s="38" t="e">
        <f ca="1">IF(N20=0,0,IF(N20=N19,Inputs!$E$119,Inputs!$E$118))</f>
        <v>#REF!</v>
      </c>
      <c r="O21" s="38" t="e">
        <f ca="1">IF(O20=0,0,IF(O20=O19,Inputs!$E$119,Inputs!$E$118))</f>
        <v>#REF!</v>
      </c>
      <c r="P21" s="38" t="e">
        <f ca="1">IF(P20=0,0,IF(P20=P19,Inputs!$E$119,Inputs!$E$118))</f>
        <v>#REF!</v>
      </c>
      <c r="Q21" s="38" t="e">
        <f ca="1">IF(Q20=0,0,IF(Q20=Q19,Inputs!$E$119,Inputs!$E$118))</f>
        <v>#REF!</v>
      </c>
      <c r="R21" s="38" t="e">
        <f ca="1">IF(R20=0,0,IF(R20=R19,Inputs!$E$119,Inputs!$E$118))</f>
        <v>#REF!</v>
      </c>
      <c r="S21" s="38" t="e">
        <f ca="1">IF(S20=0,0,IF(S20=S19,Inputs!$E$119,Inputs!$E$118))</f>
        <v>#REF!</v>
      </c>
      <c r="T21" s="38" t="e">
        <f ca="1">IF(T20=0,0,IF(T20=T19,Inputs!$E$119,Inputs!$E$118))</f>
        <v>#REF!</v>
      </c>
      <c r="U21" s="38" t="e">
        <f ca="1">IF(U20=0,0,IF(U20=U19,Inputs!$E$119,Inputs!$E$118))</f>
        <v>#REF!</v>
      </c>
      <c r="V21" s="38" t="e">
        <f ca="1">IF(V20=0,0,IF(V20=V19,Inputs!$E$119,Inputs!$E$118))</f>
        <v>#REF!</v>
      </c>
      <c r="W21" s="38" t="e">
        <f ca="1">IF(W20=0,0,IF(W20=W19,Inputs!$E$119,Inputs!$E$118))</f>
        <v>#REF!</v>
      </c>
      <c r="X21" s="38" t="e">
        <f ca="1">IF(X20=0,0,IF(X20=X19,Inputs!$E$119,Inputs!$E$118))</f>
        <v>#REF!</v>
      </c>
      <c r="Y21" s="38" t="e">
        <f ca="1">IF(Y20=0,0,IF(Y20=Y19,Inputs!$E$119,Inputs!$E$118))</f>
        <v>#REF!</v>
      </c>
      <c r="Z21" s="38" t="e">
        <f ca="1">IF(Z20=0,0,IF(Z20=Z19,Inputs!$E$119,Inputs!$E$118))</f>
        <v>#REF!</v>
      </c>
      <c r="AA21" s="38" t="e">
        <f ca="1">IF(AA20=0,0,IF(AA20=AA19,Inputs!$E$119,Inputs!$E$118))</f>
        <v>#REF!</v>
      </c>
      <c r="AB21" s="38" t="e">
        <f ca="1">IF(AB20=0,0,IF(AB20=AB19,Inputs!$E$119,Inputs!$E$118))</f>
        <v>#REF!</v>
      </c>
      <c r="AC21" s="38" t="e">
        <f ca="1">IF(AC20=0,0,IF(AC20=AC19,Inputs!$E$119,Inputs!$E$118))</f>
        <v>#REF!</v>
      </c>
      <c r="AD21" s="38" t="e">
        <f ca="1">IF(AD20=0,0,IF(AD20=AD19,Inputs!$E$119,Inputs!$E$118))</f>
        <v>#REF!</v>
      </c>
      <c r="AE21" s="38" t="e">
        <f ca="1">IF(AE20=0,0,IF(AE20=AE19,Inputs!$E$119,Inputs!$E$118))</f>
        <v>#REF!</v>
      </c>
      <c r="AF21" s="38" t="e">
        <f ca="1">IF(AF20=0,0,IF(AF20=AF19,Inputs!$E$119,Inputs!$E$118))</f>
        <v>#REF!</v>
      </c>
      <c r="AG21" s="38" t="e">
        <f ca="1">IF(AG20=0,0,IF(AG20=AG19,Inputs!$E$119,Inputs!$E$118))</f>
        <v>#REF!</v>
      </c>
      <c r="AH21" s="38" t="e">
        <f ca="1">IF(AH20=0,0,IF(AH20=AH19,Inputs!$E$119,Inputs!$E$118))</f>
        <v>#REF!</v>
      </c>
      <c r="AI21" s="38" t="e">
        <f ca="1">IF(AI20=0,0,IF(AI20=AI19,Inputs!$E$119,Inputs!$E$118))</f>
        <v>#REF!</v>
      </c>
    </row>
    <row r="23" spans="2:35" x14ac:dyDescent="0.3">
      <c r="B23" s="13" t="s">
        <v>158</v>
      </c>
      <c r="E23" s="8" t="e">
        <f>IF(E20=E19,D23+E20,D23)</f>
        <v>#REF!</v>
      </c>
      <c r="F23" s="8" t="e">
        <f>IF(F20=F19,E23+F20,E23)</f>
        <v>#REF!</v>
      </c>
      <c r="G23" s="8" t="e">
        <f t="shared" ref="G23:S23" ca="1" si="34">IF(G20=G19,F23+G20,F23)</f>
        <v>#REF!</v>
      </c>
      <c r="H23" s="8" t="e">
        <f t="shared" ca="1" si="34"/>
        <v>#REF!</v>
      </c>
      <c r="I23" s="8" t="e">
        <f t="shared" ca="1" si="34"/>
        <v>#REF!</v>
      </c>
      <c r="J23" s="8" t="e">
        <f t="shared" ca="1" si="34"/>
        <v>#REF!</v>
      </c>
      <c r="K23" s="8" t="e">
        <f t="shared" ca="1" si="34"/>
        <v>#REF!</v>
      </c>
      <c r="L23" s="8" t="e">
        <f t="shared" ca="1" si="34"/>
        <v>#REF!</v>
      </c>
      <c r="M23" s="8" t="e">
        <f t="shared" ca="1" si="34"/>
        <v>#REF!</v>
      </c>
      <c r="N23" s="8" t="e">
        <f t="shared" ca="1" si="34"/>
        <v>#REF!</v>
      </c>
      <c r="O23" s="8" t="e">
        <f t="shared" ca="1" si="34"/>
        <v>#REF!</v>
      </c>
      <c r="P23" s="8" t="e">
        <f t="shared" ca="1" si="34"/>
        <v>#REF!</v>
      </c>
      <c r="Q23" s="8" t="e">
        <f t="shared" ca="1" si="34"/>
        <v>#REF!</v>
      </c>
      <c r="R23" s="8" t="e">
        <f t="shared" ca="1" si="34"/>
        <v>#REF!</v>
      </c>
      <c r="S23" s="8" t="e">
        <f t="shared" ca="1" si="34"/>
        <v>#REF!</v>
      </c>
      <c r="T23" s="8" t="e">
        <f t="shared" ref="T23" ca="1" si="35">IF(T20=T19,S23+T20,S23)</f>
        <v>#REF!</v>
      </c>
      <c r="U23" s="8" t="e">
        <f t="shared" ref="U23" ca="1" si="36">IF(U20=U19,T23+U20,T23)</f>
        <v>#REF!</v>
      </c>
      <c r="V23" s="8" t="e">
        <f t="shared" ref="V23" ca="1" si="37">IF(V20=V19,U23+V20,U23)</f>
        <v>#REF!</v>
      </c>
      <c r="W23" s="8" t="e">
        <f t="shared" ref="W23" ca="1" si="38">IF(W20=W19,V23+W20,V23)</f>
        <v>#REF!</v>
      </c>
      <c r="X23" s="8" t="e">
        <f t="shared" ref="X23" ca="1" si="39">IF(X20=X19,W23+X20,W23)</f>
        <v>#REF!</v>
      </c>
      <c r="Y23" s="8" t="e">
        <f t="shared" ref="Y23" ca="1" si="40">IF(Y20=Y19,X23+Y20,X23)</f>
        <v>#REF!</v>
      </c>
      <c r="Z23" s="8" t="e">
        <f t="shared" ref="Z23" ca="1" si="41">IF(Z20=Z19,Y23+Z20,Y23)</f>
        <v>#REF!</v>
      </c>
      <c r="AA23" s="8" t="e">
        <f t="shared" ref="AA23" ca="1" si="42">IF(AA20=AA19,Z23+AA20,Z23)</f>
        <v>#REF!</v>
      </c>
      <c r="AB23" s="8" t="e">
        <f t="shared" ref="AB23" ca="1" si="43">IF(AB20=AB19,AA23+AB20,AA23)</f>
        <v>#REF!</v>
      </c>
      <c r="AC23" s="8" t="e">
        <f t="shared" ref="AC23" ca="1" si="44">IF(AC20=AC19,AB23+AC20,AB23)</f>
        <v>#REF!</v>
      </c>
      <c r="AD23" s="8" t="e">
        <f t="shared" ref="AD23" ca="1" si="45">IF(AD20=AD19,AC23+AD20,AC23)</f>
        <v>#REF!</v>
      </c>
      <c r="AE23" s="8" t="e">
        <f t="shared" ref="AE23" ca="1" si="46">IF(AE20=AE19,AD23+AE20,AD23)</f>
        <v>#REF!</v>
      </c>
      <c r="AF23" s="8" t="e">
        <f t="shared" ref="AF23" ca="1" si="47">IF(AF20=AF19,AE23+AF20,AE23)</f>
        <v>#REF!</v>
      </c>
      <c r="AG23" s="8" t="e">
        <f t="shared" ref="AG23" ca="1" si="48">IF(AG20=AG19,AF23+AG20,AF23)</f>
        <v>#REF!</v>
      </c>
      <c r="AH23" s="8" t="e">
        <f t="shared" ref="AH23" ca="1" si="49">IF(AH20=AH19,AG23+AH20,AG23)</f>
        <v>#REF!</v>
      </c>
      <c r="AI23" s="8" t="e">
        <f t="shared" ref="AI23" ca="1" si="50">IF(AI20=AI19,AH23+AI20,AH23)</f>
        <v>#REF!</v>
      </c>
    </row>
    <row r="24" spans="2:35" x14ac:dyDescent="0.3">
      <c r="B24" s="13" t="s">
        <v>159</v>
      </c>
      <c r="E24" s="8">
        <f>+D28</f>
        <v>0</v>
      </c>
      <c r="F24" s="8" t="e">
        <f>+E28</f>
        <v>#REF!</v>
      </c>
      <c r="G24" s="8" t="e">
        <f t="shared" ref="G24:S24" si="51">+F28</f>
        <v>#REF!</v>
      </c>
      <c r="H24" s="8" t="e">
        <f t="shared" ca="1" si="51"/>
        <v>#REF!</v>
      </c>
      <c r="I24" s="8" t="e">
        <f t="shared" ca="1" si="51"/>
        <v>#REF!</v>
      </c>
      <c r="J24" s="8" t="e">
        <f t="shared" ca="1" si="51"/>
        <v>#REF!</v>
      </c>
      <c r="K24" s="8" t="e">
        <f t="shared" ca="1" si="51"/>
        <v>#REF!</v>
      </c>
      <c r="L24" s="8" t="e">
        <f t="shared" ca="1" si="51"/>
        <v>#REF!</v>
      </c>
      <c r="M24" s="8" t="e">
        <f t="shared" ca="1" si="51"/>
        <v>#REF!</v>
      </c>
      <c r="N24" s="8" t="e">
        <f t="shared" ca="1" si="51"/>
        <v>#REF!</v>
      </c>
      <c r="O24" s="8" t="e">
        <f t="shared" ca="1" si="51"/>
        <v>#REF!</v>
      </c>
      <c r="P24" s="8" t="e">
        <f t="shared" ca="1" si="51"/>
        <v>#REF!</v>
      </c>
      <c r="Q24" s="8" t="e">
        <f t="shared" ca="1" si="51"/>
        <v>#REF!</v>
      </c>
      <c r="R24" s="8" t="e">
        <f t="shared" ca="1" si="51"/>
        <v>#REF!</v>
      </c>
      <c r="S24" s="8" t="e">
        <f t="shared" ca="1" si="51"/>
        <v>#REF!</v>
      </c>
      <c r="T24" s="8" t="e">
        <f t="shared" ref="T24" ca="1" si="52">+S28</f>
        <v>#REF!</v>
      </c>
      <c r="U24" s="8" t="e">
        <f t="shared" ref="U24" ca="1" si="53">+T28</f>
        <v>#REF!</v>
      </c>
      <c r="V24" s="8" t="e">
        <f t="shared" ref="V24" ca="1" si="54">+U28</f>
        <v>#REF!</v>
      </c>
      <c r="W24" s="8" t="e">
        <f t="shared" ref="W24" ca="1" si="55">+V28</f>
        <v>#REF!</v>
      </c>
      <c r="X24" s="8" t="e">
        <f t="shared" ref="X24" ca="1" si="56">+W28</f>
        <v>#REF!</v>
      </c>
      <c r="Y24" s="8" t="e">
        <f t="shared" ref="Y24" ca="1" si="57">+X28</f>
        <v>#REF!</v>
      </c>
      <c r="Z24" s="8" t="e">
        <f t="shared" ref="Z24" ca="1" si="58">+Y28</f>
        <v>#REF!</v>
      </c>
      <c r="AA24" s="8" t="e">
        <f t="shared" ref="AA24" ca="1" si="59">+Z28</f>
        <v>#REF!</v>
      </c>
      <c r="AB24" s="8" t="e">
        <f t="shared" ref="AB24" ca="1" si="60">+AA28</f>
        <v>#REF!</v>
      </c>
      <c r="AC24" s="8" t="e">
        <f t="shared" ref="AC24" ca="1" si="61">+AB28</f>
        <v>#REF!</v>
      </c>
      <c r="AD24" s="8" t="e">
        <f t="shared" ref="AD24" ca="1" si="62">+AC28</f>
        <v>#REF!</v>
      </c>
      <c r="AE24" s="8" t="e">
        <f t="shared" ref="AE24" ca="1" si="63">+AD28</f>
        <v>#REF!</v>
      </c>
      <c r="AF24" s="8" t="e">
        <f t="shared" ref="AF24" ca="1" si="64">+AE28</f>
        <v>#REF!</v>
      </c>
      <c r="AG24" s="8" t="e">
        <f t="shared" ref="AG24" ca="1" si="65">+AF28</f>
        <v>#REF!</v>
      </c>
      <c r="AH24" s="8" t="e">
        <f t="shared" ref="AH24" ca="1" si="66">+AG28</f>
        <v>#REF!</v>
      </c>
      <c r="AI24" s="8" t="e">
        <f t="shared" ref="AI24" ca="1" si="67">+AH28</f>
        <v>#REF!</v>
      </c>
    </row>
    <row r="25" spans="2:35" x14ac:dyDescent="0.3">
      <c r="B25" s="13" t="s">
        <v>108</v>
      </c>
      <c r="E25" s="8" t="e">
        <f>MIN(MAX(0,E19-E18),E19)</f>
        <v>#REF!</v>
      </c>
      <c r="F25" s="8" t="e">
        <f>MIN(MAX(0,F19-F18),F19)</f>
        <v>#REF!</v>
      </c>
      <c r="G25" s="8" t="e">
        <f t="shared" ref="G25:S25" ca="1" si="68">MIN(MAX(0,G19-G18),G19)</f>
        <v>#REF!</v>
      </c>
      <c r="H25" s="8" t="e">
        <f t="shared" ca="1" si="68"/>
        <v>#REF!</v>
      </c>
      <c r="I25" s="8" t="e">
        <f t="shared" ca="1" si="68"/>
        <v>#REF!</v>
      </c>
      <c r="J25" s="8" t="e">
        <f t="shared" ca="1" si="68"/>
        <v>#REF!</v>
      </c>
      <c r="K25" s="8" t="e">
        <f t="shared" ca="1" si="68"/>
        <v>#REF!</v>
      </c>
      <c r="L25" s="8" t="e">
        <f t="shared" ca="1" si="68"/>
        <v>#REF!</v>
      </c>
      <c r="M25" s="8" t="e">
        <f t="shared" ca="1" si="68"/>
        <v>#REF!</v>
      </c>
      <c r="N25" s="8" t="e">
        <f t="shared" ca="1" si="68"/>
        <v>#REF!</v>
      </c>
      <c r="O25" s="8" t="e">
        <f t="shared" ca="1" si="68"/>
        <v>#REF!</v>
      </c>
      <c r="P25" s="8" t="e">
        <f t="shared" ca="1" si="68"/>
        <v>#REF!</v>
      </c>
      <c r="Q25" s="8" t="e">
        <f t="shared" ca="1" si="68"/>
        <v>#REF!</v>
      </c>
      <c r="R25" s="8" t="e">
        <f t="shared" ca="1" si="68"/>
        <v>#REF!</v>
      </c>
      <c r="S25" s="8" t="e">
        <f t="shared" ca="1" si="68"/>
        <v>#REF!</v>
      </c>
      <c r="T25" s="8" t="e">
        <f t="shared" ref="T25:AI25" ca="1" si="69">MIN(MAX(0,T19-T18),T19)</f>
        <v>#REF!</v>
      </c>
      <c r="U25" s="8" t="e">
        <f t="shared" ca="1" si="69"/>
        <v>#REF!</v>
      </c>
      <c r="V25" s="8" t="e">
        <f t="shared" ca="1" si="69"/>
        <v>#REF!</v>
      </c>
      <c r="W25" s="8" t="e">
        <f t="shared" ca="1" si="69"/>
        <v>#REF!</v>
      </c>
      <c r="X25" s="8" t="e">
        <f t="shared" ca="1" si="69"/>
        <v>#REF!</v>
      </c>
      <c r="Y25" s="8" t="e">
        <f t="shared" ca="1" si="69"/>
        <v>#REF!</v>
      </c>
      <c r="Z25" s="8" t="e">
        <f t="shared" ca="1" si="69"/>
        <v>#REF!</v>
      </c>
      <c r="AA25" s="8" t="e">
        <f t="shared" ca="1" si="69"/>
        <v>#REF!</v>
      </c>
      <c r="AB25" s="8" t="e">
        <f t="shared" ca="1" si="69"/>
        <v>#REF!</v>
      </c>
      <c r="AC25" s="8" t="e">
        <f t="shared" ca="1" si="69"/>
        <v>#REF!</v>
      </c>
      <c r="AD25" s="8" t="e">
        <f t="shared" ca="1" si="69"/>
        <v>#REF!</v>
      </c>
      <c r="AE25" s="8" t="e">
        <f t="shared" ca="1" si="69"/>
        <v>#REF!</v>
      </c>
      <c r="AF25" s="8" t="e">
        <f t="shared" ca="1" si="69"/>
        <v>#REF!</v>
      </c>
      <c r="AG25" s="8" t="e">
        <f t="shared" ca="1" si="69"/>
        <v>#REF!</v>
      </c>
      <c r="AH25" s="8" t="e">
        <f t="shared" ca="1" si="69"/>
        <v>#REF!</v>
      </c>
      <c r="AI25" s="8" t="e">
        <f t="shared" ca="1" si="69"/>
        <v>#REF!</v>
      </c>
    </row>
    <row r="26" spans="2:35" x14ac:dyDescent="0.3">
      <c r="B26" s="13" t="s">
        <v>160</v>
      </c>
      <c r="E26" s="8"/>
      <c r="F26" s="8"/>
      <c r="G26" s="8"/>
      <c r="H26" s="8"/>
      <c r="I26" s="8"/>
      <c r="J26" s="8"/>
      <c r="K26" s="8"/>
      <c r="L26" s="8"/>
      <c r="M26" s="8"/>
      <c r="N26" s="8" t="e">
        <f ca="1">MAX(MIN(OFFSET(D25,0,0,1,1),SUM($E$25:E25)-SUM($E27:M$27,$F26:M$26),SUM(N24:N25)),0)</f>
        <v>#REF!</v>
      </c>
      <c r="O26" s="8" t="e">
        <f ca="1">MAX(MIN(OFFSET(E25,0,0,1,1),SUM($E$25:F25)-SUM($E27:N$27,$F26:N$26),SUM(O24:O25)),0)</f>
        <v>#REF!</v>
      </c>
      <c r="P26" s="8" t="e">
        <f ca="1">MAX(MIN(OFFSET(F25,0,0,1,1),SUM($E$25:G25)-SUM($E27:O$27,$F26:O$26),SUM(P24:P25)),0)</f>
        <v>#REF!</v>
      </c>
      <c r="Q26" s="8" t="e">
        <f ca="1">MAX(MIN(OFFSET(G25,0,0,1,1),SUM($E$25:H25)-SUM($E27:P$27,$F26:P$26),SUM(Q24:Q25)),0)</f>
        <v>#REF!</v>
      </c>
      <c r="R26" s="8" t="e">
        <f ca="1">MAX(MIN(OFFSET(H25,0,0,1,1),SUM($E$25:I25)-SUM($E27:Q$27,$F26:Q$26),SUM(R24:R25)),0)</f>
        <v>#REF!</v>
      </c>
      <c r="S26" s="8" t="e">
        <f ca="1">MAX(MIN(OFFSET(I25,0,0,1,1),SUM($E$25:J25)-SUM($E27:R$27,$F26:R$26),SUM(S24:S25)),0)</f>
        <v>#REF!</v>
      </c>
      <c r="T26" s="8" t="e">
        <f ca="1">MAX(MIN(OFFSET(J25,0,0,1,1),SUM($E$25:K25)-SUM($E27:S$27,$F26:S$26),SUM(T24:T25)),0)</f>
        <v>#REF!</v>
      </c>
      <c r="U26" s="8" t="e">
        <f ca="1">MAX(MIN(OFFSET(K25,0,0,1,1),SUM($E$25:L25)-SUM($E27:T$27,$F26:T$26),SUM(U24:U25)),0)</f>
        <v>#REF!</v>
      </c>
      <c r="V26" s="8" t="e">
        <f ca="1">MAX(MIN(OFFSET(L25,0,0,1,1),SUM($E$25:M25)-SUM($E27:U$27,$F26:U$26),SUM(V24:V25)),0)</f>
        <v>#REF!</v>
      </c>
      <c r="W26" s="8" t="e">
        <f ca="1">MAX(MIN(OFFSET(M25,0,0,1,1),SUM($E$25:N25)-SUM($E27:V$27,$F26:V$26),SUM(W24:W25)),0)</f>
        <v>#REF!</v>
      </c>
      <c r="X26" s="8" t="e">
        <f ca="1">MAX(MIN(OFFSET(N25,0,0,1,1),SUM($E$25:O25)-SUM($E27:W$27,$F26:W$26),SUM(X24:X25)),0)</f>
        <v>#REF!</v>
      </c>
      <c r="Y26" s="8" t="e">
        <f ca="1">MAX(MIN(OFFSET(O25,0,0,1,1),SUM($E$25:P25)-SUM($E27:X$27,$F26:X$26),SUM(Y24:Y25)),0)</f>
        <v>#REF!</v>
      </c>
      <c r="Z26" s="8" t="e">
        <f ca="1">MAX(MIN(OFFSET(P25,0,0,1,1),SUM($E$25:Q25)-SUM($E27:Y$27,$F26:Y$26),SUM(Z24:Z25)),0)</f>
        <v>#REF!</v>
      </c>
      <c r="AA26" s="8" t="e">
        <f ca="1">MAX(MIN(OFFSET(Q25,0,0,1,1),SUM($E$25:R25)-SUM($E27:Z$27,$F26:Z$26),SUM(AA24:AA25)),0)</f>
        <v>#REF!</v>
      </c>
      <c r="AB26" s="8" t="e">
        <f ca="1">MAX(MIN(OFFSET(R25,0,0,1,1),SUM($E$25:S25)-SUM($E27:AA$27,$F26:AA$26),SUM(AB24:AB25)),0)</f>
        <v>#REF!</v>
      </c>
      <c r="AC26" s="8" t="e">
        <f ca="1">MAX(MIN(OFFSET(S25,0,0,1,1),SUM($E$25:T25)-SUM($E27:AB$27,$F26:AB$26),SUM(AC24:AC25)),0)</f>
        <v>#REF!</v>
      </c>
      <c r="AD26" s="8" t="e">
        <f ca="1">MAX(MIN(OFFSET(T25,0,0,1,1),SUM($E$25:U25)-SUM($E27:AC$27,$F26:AC$26),SUM(AD24:AD25)),0)</f>
        <v>#REF!</v>
      </c>
      <c r="AE26" s="8" t="e">
        <f ca="1">MAX(MIN(OFFSET(U25,0,0,1,1),SUM($E$25:V25)-SUM($E27:AD$27,$F26:AD$26),SUM(AE24:AE25)),0)</f>
        <v>#REF!</v>
      </c>
      <c r="AF26" s="8" t="e">
        <f ca="1">MAX(MIN(OFFSET(V25,0,0,1,1),SUM($E$25:W25)-SUM($E27:AE$27,$F26:AE$26),SUM(AF24:AF25)),0)</f>
        <v>#REF!</v>
      </c>
      <c r="AG26" s="8" t="e">
        <f ca="1">MAX(MIN(OFFSET(W25,0,0,1,1),SUM($E$25:X25)-SUM($E27:AF$27,$F26:AF$26),SUM(AG24:AG25)),0)</f>
        <v>#REF!</v>
      </c>
      <c r="AH26" s="8" t="e">
        <f ca="1">MAX(MIN(OFFSET(X25,0,0,1,1),SUM($E$25:Y25)-SUM($E27:AG$27,$F26:AG$26),SUM(AH24:AH25)),0)</f>
        <v>#REF!</v>
      </c>
      <c r="AI26" s="8" t="e">
        <f ca="1">MAX(MIN(OFFSET(Y25,0,0,1,1),SUM($E$25:Z25)-SUM($E27:AH$27,$F26:AH$26),SUM(AI24:AI25)),0)</f>
        <v>#REF!</v>
      </c>
    </row>
    <row r="27" spans="2:35" x14ac:dyDescent="0.3">
      <c r="B27" s="13" t="s">
        <v>161</v>
      </c>
      <c r="E27" s="8" t="e">
        <f>IF(E20&gt;E19,MIN(E18-E19,SUM(E24:E25)),0)</f>
        <v>#REF!</v>
      </c>
      <c r="F27" s="8" t="e">
        <f>IF(F20&gt;F19,MIN(F18-F19,SUM(F24:F25)),0)</f>
        <v>#REF!</v>
      </c>
      <c r="G27" s="8" t="e">
        <f t="shared" ref="G27:S27" ca="1" si="70">IF(G20&gt;G19,MIN(G18-G19,SUM(G24:G25)),0)</f>
        <v>#REF!</v>
      </c>
      <c r="H27" s="8" t="e">
        <f t="shared" ca="1" si="70"/>
        <v>#REF!</v>
      </c>
      <c r="I27" s="8" t="e">
        <f t="shared" ca="1" si="70"/>
        <v>#REF!</v>
      </c>
      <c r="J27" s="8" t="e">
        <f t="shared" ca="1" si="70"/>
        <v>#REF!</v>
      </c>
      <c r="K27" s="8" t="e">
        <f t="shared" ca="1" si="70"/>
        <v>#REF!</v>
      </c>
      <c r="L27" s="8" t="e">
        <f t="shared" ca="1" si="70"/>
        <v>#REF!</v>
      </c>
      <c r="M27" s="8" t="e">
        <f t="shared" ca="1" si="70"/>
        <v>#REF!</v>
      </c>
      <c r="N27" s="8" t="e">
        <f t="shared" ca="1" si="70"/>
        <v>#REF!</v>
      </c>
      <c r="O27" s="8" t="e">
        <f t="shared" ca="1" si="70"/>
        <v>#REF!</v>
      </c>
      <c r="P27" s="8" t="e">
        <f t="shared" ca="1" si="70"/>
        <v>#REF!</v>
      </c>
      <c r="Q27" s="8" t="e">
        <f t="shared" ca="1" si="70"/>
        <v>#REF!</v>
      </c>
      <c r="R27" s="8" t="e">
        <f t="shared" ca="1" si="70"/>
        <v>#REF!</v>
      </c>
      <c r="S27" s="8" t="e">
        <f t="shared" ca="1" si="70"/>
        <v>#REF!</v>
      </c>
      <c r="T27" s="8" t="e">
        <f t="shared" ref="T27:AI27" ca="1" si="71">IF(T20&gt;T19,MIN(T18-T19,SUM(T24:T25)),0)</f>
        <v>#REF!</v>
      </c>
      <c r="U27" s="8" t="e">
        <f t="shared" ca="1" si="71"/>
        <v>#REF!</v>
      </c>
      <c r="V27" s="8" t="e">
        <f t="shared" ca="1" si="71"/>
        <v>#REF!</v>
      </c>
      <c r="W27" s="8" t="e">
        <f t="shared" ca="1" si="71"/>
        <v>#REF!</v>
      </c>
      <c r="X27" s="8" t="e">
        <f t="shared" ca="1" si="71"/>
        <v>#REF!</v>
      </c>
      <c r="Y27" s="8" t="e">
        <f t="shared" ca="1" si="71"/>
        <v>#REF!</v>
      </c>
      <c r="Z27" s="8" t="e">
        <f t="shared" ca="1" si="71"/>
        <v>#REF!</v>
      </c>
      <c r="AA27" s="8" t="e">
        <f t="shared" ca="1" si="71"/>
        <v>#REF!</v>
      </c>
      <c r="AB27" s="8" t="e">
        <f t="shared" ca="1" si="71"/>
        <v>#REF!</v>
      </c>
      <c r="AC27" s="8" t="e">
        <f t="shared" ca="1" si="71"/>
        <v>#REF!</v>
      </c>
      <c r="AD27" s="8" t="e">
        <f t="shared" ca="1" si="71"/>
        <v>#REF!</v>
      </c>
      <c r="AE27" s="8" t="e">
        <f t="shared" ca="1" si="71"/>
        <v>#REF!</v>
      </c>
      <c r="AF27" s="8" t="e">
        <f t="shared" ca="1" si="71"/>
        <v>#REF!</v>
      </c>
      <c r="AG27" s="8" t="e">
        <f t="shared" ca="1" si="71"/>
        <v>#REF!</v>
      </c>
      <c r="AH27" s="8" t="e">
        <f t="shared" ca="1" si="71"/>
        <v>#REF!</v>
      </c>
      <c r="AI27" s="8" t="e">
        <f t="shared" ca="1" si="71"/>
        <v>#REF!</v>
      </c>
    </row>
    <row r="28" spans="2:35" x14ac:dyDescent="0.3">
      <c r="B28" s="13" t="s">
        <v>162</v>
      </c>
      <c r="E28" s="8" t="e">
        <f>+E24+E25-E26-E27</f>
        <v>#REF!</v>
      </c>
      <c r="F28" s="8" t="e">
        <f>+F24+F25-F26-F27</f>
        <v>#REF!</v>
      </c>
      <c r="G28" s="8" t="e">
        <f t="shared" ref="G28:S28" ca="1" si="72">+G24+G25-G26-G27</f>
        <v>#REF!</v>
      </c>
      <c r="H28" s="8" t="e">
        <f t="shared" ca="1" si="72"/>
        <v>#REF!</v>
      </c>
      <c r="I28" s="8" t="e">
        <f t="shared" ca="1" si="72"/>
        <v>#REF!</v>
      </c>
      <c r="J28" s="8" t="e">
        <f t="shared" ca="1" si="72"/>
        <v>#REF!</v>
      </c>
      <c r="K28" s="8" t="e">
        <f t="shared" ca="1" si="72"/>
        <v>#REF!</v>
      </c>
      <c r="L28" s="8" t="e">
        <f t="shared" ca="1" si="72"/>
        <v>#REF!</v>
      </c>
      <c r="M28" s="8" t="e">
        <f t="shared" ca="1" si="72"/>
        <v>#REF!</v>
      </c>
      <c r="N28" s="8" t="e">
        <f t="shared" ca="1" si="72"/>
        <v>#REF!</v>
      </c>
      <c r="O28" s="8" t="e">
        <f t="shared" ca="1" si="72"/>
        <v>#REF!</v>
      </c>
      <c r="P28" s="8" t="e">
        <f t="shared" ca="1" si="72"/>
        <v>#REF!</v>
      </c>
      <c r="Q28" s="8" t="e">
        <f t="shared" ca="1" si="72"/>
        <v>#REF!</v>
      </c>
      <c r="R28" s="8" t="e">
        <f t="shared" ca="1" si="72"/>
        <v>#REF!</v>
      </c>
      <c r="S28" s="8" t="e">
        <f t="shared" ca="1" si="72"/>
        <v>#REF!</v>
      </c>
      <c r="T28" s="8" t="e">
        <f t="shared" ref="T28:AI28" ca="1" si="73">+T24+T25-T26-T27</f>
        <v>#REF!</v>
      </c>
      <c r="U28" s="8" t="e">
        <f t="shared" ca="1" si="73"/>
        <v>#REF!</v>
      </c>
      <c r="V28" s="8" t="e">
        <f t="shared" ca="1" si="73"/>
        <v>#REF!</v>
      </c>
      <c r="W28" s="8" t="e">
        <f t="shared" ca="1" si="73"/>
        <v>#REF!</v>
      </c>
      <c r="X28" s="8" t="e">
        <f t="shared" ca="1" si="73"/>
        <v>#REF!</v>
      </c>
      <c r="Y28" s="8" t="e">
        <f t="shared" ca="1" si="73"/>
        <v>#REF!</v>
      </c>
      <c r="Z28" s="8" t="e">
        <f t="shared" ca="1" si="73"/>
        <v>#REF!</v>
      </c>
      <c r="AA28" s="8" t="e">
        <f t="shared" ca="1" si="73"/>
        <v>#REF!</v>
      </c>
      <c r="AB28" s="8" t="e">
        <f t="shared" ca="1" si="73"/>
        <v>#REF!</v>
      </c>
      <c r="AC28" s="8" t="e">
        <f t="shared" ca="1" si="73"/>
        <v>#REF!</v>
      </c>
      <c r="AD28" s="8" t="e">
        <f t="shared" ca="1" si="73"/>
        <v>#REF!</v>
      </c>
      <c r="AE28" s="8" t="e">
        <f t="shared" ca="1" si="73"/>
        <v>#REF!</v>
      </c>
      <c r="AF28" s="8" t="e">
        <f t="shared" ca="1" si="73"/>
        <v>#REF!</v>
      </c>
      <c r="AG28" s="8" t="e">
        <f t="shared" ca="1" si="73"/>
        <v>#REF!</v>
      </c>
      <c r="AH28" s="8" t="e">
        <f t="shared" ca="1" si="73"/>
        <v>#REF!</v>
      </c>
      <c r="AI28" s="8" t="e">
        <f t="shared" ca="1" si="73"/>
        <v>#REF!</v>
      </c>
    </row>
    <row r="30" spans="2:35" x14ac:dyDescent="0.3">
      <c r="B30" s="13" t="s">
        <v>163</v>
      </c>
      <c r="E30" s="8" t="e">
        <f>+E20-E27</f>
        <v>#REF!</v>
      </c>
      <c r="F30" s="8" t="e">
        <f>+F20-F27</f>
        <v>#REF!</v>
      </c>
      <c r="G30" s="8" t="e">
        <f ca="1">+G20-G27</f>
        <v>#REF!</v>
      </c>
      <c r="H30" s="8" t="e">
        <f t="shared" ref="H30:S30" ca="1" si="74">+H20-H27</f>
        <v>#REF!</v>
      </c>
      <c r="I30" s="8" t="e">
        <f t="shared" ca="1" si="74"/>
        <v>#REF!</v>
      </c>
      <c r="J30" s="8" t="e">
        <f t="shared" ca="1" si="74"/>
        <v>#REF!</v>
      </c>
      <c r="K30" s="8" t="e">
        <f t="shared" ca="1" si="74"/>
        <v>#REF!</v>
      </c>
      <c r="L30" s="8" t="e">
        <f t="shared" ca="1" si="74"/>
        <v>#REF!</v>
      </c>
      <c r="M30" s="8" t="e">
        <f t="shared" ca="1" si="74"/>
        <v>#REF!</v>
      </c>
      <c r="N30" s="8" t="e">
        <f t="shared" ca="1" si="74"/>
        <v>#REF!</v>
      </c>
      <c r="O30" s="8" t="e">
        <f t="shared" ca="1" si="74"/>
        <v>#REF!</v>
      </c>
      <c r="P30" s="8" t="e">
        <f t="shared" ca="1" si="74"/>
        <v>#REF!</v>
      </c>
      <c r="Q30" s="8" t="e">
        <f t="shared" ca="1" si="74"/>
        <v>#REF!</v>
      </c>
      <c r="R30" s="8" t="e">
        <f t="shared" ca="1" si="74"/>
        <v>#REF!</v>
      </c>
      <c r="S30" s="8" t="e">
        <f t="shared" ca="1" si="74"/>
        <v>#REF!</v>
      </c>
      <c r="T30" s="8" t="e">
        <f t="shared" ref="T30:AI30" ca="1" si="75">+T20-T27</f>
        <v>#REF!</v>
      </c>
      <c r="U30" s="8" t="e">
        <f t="shared" ca="1" si="75"/>
        <v>#REF!</v>
      </c>
      <c r="V30" s="8" t="e">
        <f t="shared" ca="1" si="75"/>
        <v>#REF!</v>
      </c>
      <c r="W30" s="8" t="e">
        <f t="shared" ca="1" si="75"/>
        <v>#REF!</v>
      </c>
      <c r="X30" s="8" t="e">
        <f t="shared" ca="1" si="75"/>
        <v>#REF!</v>
      </c>
      <c r="Y30" s="8" t="e">
        <f t="shared" ca="1" si="75"/>
        <v>#REF!</v>
      </c>
      <c r="Z30" s="8" t="e">
        <f t="shared" ca="1" si="75"/>
        <v>#REF!</v>
      </c>
      <c r="AA30" s="8" t="e">
        <f t="shared" ca="1" si="75"/>
        <v>#REF!</v>
      </c>
      <c r="AB30" s="8" t="e">
        <f t="shared" ca="1" si="75"/>
        <v>#REF!</v>
      </c>
      <c r="AC30" s="8" t="e">
        <f t="shared" ca="1" si="75"/>
        <v>#REF!</v>
      </c>
      <c r="AD30" s="8" t="e">
        <f t="shared" ca="1" si="75"/>
        <v>#REF!</v>
      </c>
      <c r="AE30" s="8" t="e">
        <f t="shared" ca="1" si="75"/>
        <v>#REF!</v>
      </c>
      <c r="AF30" s="8" t="e">
        <f t="shared" ca="1" si="75"/>
        <v>#REF!</v>
      </c>
      <c r="AG30" s="8" t="e">
        <f t="shared" ca="1" si="75"/>
        <v>#REF!</v>
      </c>
      <c r="AH30" s="8" t="e">
        <f t="shared" ca="1" si="75"/>
        <v>#REF!</v>
      </c>
      <c r="AI30" s="8" t="e">
        <f t="shared" ca="1" si="75"/>
        <v>#REF!</v>
      </c>
    </row>
    <row r="31" spans="2:35" x14ac:dyDescent="0.3">
      <c r="B31" s="13" t="s">
        <v>157</v>
      </c>
      <c r="E31" s="69" t="e">
        <f t="shared" ref="E31" si="76">IF(E5&gt;0,E30/E5,0)</f>
        <v>#REF!</v>
      </c>
      <c r="F31" s="69" t="e">
        <f t="shared" ref="F31:S31" si="77">IF(F5&gt;0,F30/F5,0)</f>
        <v>#REF!</v>
      </c>
      <c r="G31" s="69" t="e">
        <f t="shared" si="77"/>
        <v>#REF!</v>
      </c>
      <c r="H31" s="69" t="e">
        <f t="shared" si="77"/>
        <v>#REF!</v>
      </c>
      <c r="I31" s="69" t="e">
        <f t="shared" si="77"/>
        <v>#REF!</v>
      </c>
      <c r="J31" s="69" t="e">
        <f t="shared" si="77"/>
        <v>#REF!</v>
      </c>
      <c r="K31" s="69" t="e">
        <f t="shared" si="77"/>
        <v>#REF!</v>
      </c>
      <c r="L31" s="69">
        <f t="shared" si="77"/>
        <v>0</v>
      </c>
      <c r="M31" s="69">
        <f t="shared" ca="1" si="77"/>
        <v>0</v>
      </c>
      <c r="N31" s="69">
        <f t="shared" ca="1" si="77"/>
        <v>0</v>
      </c>
      <c r="O31" s="69" t="e">
        <f t="shared" ca="1" si="77"/>
        <v>#REF!</v>
      </c>
      <c r="P31" s="69">
        <f t="shared" ca="1" si="77"/>
        <v>0</v>
      </c>
      <c r="Q31" s="69">
        <f t="shared" ca="1" si="77"/>
        <v>0</v>
      </c>
      <c r="R31" s="69">
        <f t="shared" ca="1" si="77"/>
        <v>0</v>
      </c>
      <c r="S31" s="69" t="e">
        <f t="shared" ca="1" si="77"/>
        <v>#REF!</v>
      </c>
      <c r="T31" s="69" t="e">
        <f t="shared" ref="T31:AI31" ca="1" si="78">IF(T5&gt;0,T30/T5,0)</f>
        <v>#REF!</v>
      </c>
      <c r="U31" s="69" t="e">
        <f t="shared" ca="1" si="78"/>
        <v>#REF!</v>
      </c>
      <c r="V31" s="69">
        <f t="shared" ca="1" si="78"/>
        <v>0</v>
      </c>
      <c r="W31" s="69">
        <f t="shared" ca="1" si="78"/>
        <v>0</v>
      </c>
      <c r="X31" s="69" t="e">
        <f t="shared" ca="1" si="78"/>
        <v>#REF!</v>
      </c>
      <c r="Y31" s="69" t="e">
        <f t="shared" ca="1" si="78"/>
        <v>#REF!</v>
      </c>
      <c r="Z31" s="69" t="e">
        <f t="shared" ca="1" si="78"/>
        <v>#REF!</v>
      </c>
      <c r="AA31" s="69">
        <f t="shared" ca="1" si="78"/>
        <v>0</v>
      </c>
      <c r="AB31" s="69">
        <f t="shared" ca="1" si="78"/>
        <v>0</v>
      </c>
      <c r="AC31" s="69" t="e">
        <f t="shared" ca="1" si="78"/>
        <v>#REF!</v>
      </c>
      <c r="AD31" s="69" t="e">
        <f t="shared" ca="1" si="78"/>
        <v>#REF!</v>
      </c>
      <c r="AE31" s="69" t="e">
        <f t="shared" ca="1" si="78"/>
        <v>#REF!</v>
      </c>
      <c r="AF31" s="69">
        <f t="shared" ca="1" si="78"/>
        <v>0</v>
      </c>
      <c r="AG31" s="69">
        <f t="shared" ca="1" si="78"/>
        <v>0</v>
      </c>
      <c r="AH31" s="69" t="e">
        <f t="shared" ca="1" si="78"/>
        <v>#REF!</v>
      </c>
      <c r="AI31" s="69" t="e">
        <f t="shared" ca="1" si="78"/>
        <v>#REF!</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Q27"/>
  <sheetViews>
    <sheetView zoomScale="90" zoomScaleNormal="90" workbookViewId="0">
      <selection activeCell="E9" sqref="E9"/>
    </sheetView>
  </sheetViews>
  <sheetFormatPr defaultColWidth="9.109375" defaultRowHeight="14.4" x14ac:dyDescent="0.3"/>
  <cols>
    <col min="1" max="1" width="9.109375" style="13"/>
    <col min="2" max="2" width="26" style="13" bestFit="1" customWidth="1"/>
    <col min="3" max="3" width="9.109375" style="13"/>
    <col min="4" max="27" width="9.6640625" style="13" bestFit="1" customWidth="1"/>
    <col min="28" max="43" width="7.88671875" style="13" bestFit="1" customWidth="1"/>
    <col min="44" max="16384" width="9.109375" style="13"/>
  </cols>
  <sheetData>
    <row r="2" spans="2:43" s="109" customFormat="1" ht="13.8" x14ac:dyDescent="0.3">
      <c r="B2" s="110" t="s">
        <v>294</v>
      </c>
    </row>
    <row r="3" spans="2:43" s="106" customFormat="1" ht="13.8" x14ac:dyDescent="0.3">
      <c r="B3" s="107"/>
      <c r="C3" s="107"/>
      <c r="D3" s="108">
        <f>Financials!E7</f>
        <v>43190</v>
      </c>
      <c r="E3" s="108">
        <f>Financials!F7</f>
        <v>43555</v>
      </c>
      <c r="F3" s="108">
        <f>Financials!G7</f>
        <v>43921</v>
      </c>
      <c r="G3" s="108">
        <f>Financials!H7</f>
        <v>44286</v>
      </c>
      <c r="H3" s="108">
        <f>Financials!I7</f>
        <v>44651</v>
      </c>
      <c r="I3" s="108">
        <f>Financials!J7</f>
        <v>45016</v>
      </c>
      <c r="J3" s="108">
        <f>Financials!K7</f>
        <v>45382</v>
      </c>
      <c r="K3" s="108">
        <f>Financials!L7</f>
        <v>45747</v>
      </c>
      <c r="L3" s="108">
        <f>Financials!M7</f>
        <v>46112</v>
      </c>
      <c r="M3" s="108">
        <f>Financials!N7</f>
        <v>46477</v>
      </c>
      <c r="N3" s="108">
        <f>Financials!O7</f>
        <v>46843</v>
      </c>
      <c r="O3" s="108">
        <f>Financials!P7</f>
        <v>47208</v>
      </c>
      <c r="P3" s="108">
        <f>Financials!Q7</f>
        <v>47573</v>
      </c>
      <c r="Q3" s="108">
        <f>Financials!R7</f>
        <v>47938</v>
      </c>
      <c r="R3" s="108">
        <f>Financials!S7</f>
        <v>48304</v>
      </c>
      <c r="S3" s="108">
        <f>Financials!T7</f>
        <v>48669</v>
      </c>
      <c r="T3" s="108">
        <f>Financials!U7</f>
        <v>49034</v>
      </c>
      <c r="U3" s="108">
        <f>Financials!V7</f>
        <v>49399</v>
      </c>
      <c r="V3" s="108">
        <f>Financials!W7</f>
        <v>49765</v>
      </c>
      <c r="W3" s="108">
        <f>Financials!X7</f>
        <v>50130</v>
      </c>
      <c r="X3" s="108">
        <f>Financials!Y7</f>
        <v>50495</v>
      </c>
      <c r="Y3" s="108">
        <f>Financials!Z7</f>
        <v>50860</v>
      </c>
      <c r="Z3" s="108">
        <f>Financials!AA7</f>
        <v>51226</v>
      </c>
      <c r="AA3" s="108">
        <f>Financials!AB7</f>
        <v>51591</v>
      </c>
      <c r="AB3" s="108"/>
      <c r="AC3" s="108"/>
      <c r="AD3" s="108"/>
      <c r="AE3" s="108"/>
      <c r="AF3" s="108"/>
      <c r="AG3" s="108"/>
      <c r="AH3" s="108"/>
      <c r="AI3" s="108"/>
      <c r="AJ3" s="108"/>
      <c r="AK3" s="108"/>
      <c r="AL3" s="108"/>
      <c r="AM3" s="108"/>
      <c r="AN3" s="108"/>
      <c r="AO3" s="108"/>
      <c r="AP3" s="108"/>
      <c r="AQ3" s="108"/>
    </row>
    <row r="4" spans="2:43" x14ac:dyDescent="0.3">
      <c r="B4" s="13" t="s">
        <v>67</v>
      </c>
      <c r="D4" s="13">
        <f>Financials!E5</f>
        <v>8</v>
      </c>
      <c r="E4" s="13">
        <f>Financials!F5</f>
        <v>9</v>
      </c>
      <c r="F4" s="13">
        <f>Financials!G5</f>
        <v>10</v>
      </c>
      <c r="G4" s="13">
        <f>Financials!H5</f>
        <v>11</v>
      </c>
      <c r="H4" s="13">
        <f>Financials!I5</f>
        <v>12</v>
      </c>
      <c r="I4" s="13">
        <f>Financials!J5</f>
        <v>13</v>
      </c>
      <c r="J4" s="13">
        <f>Financials!K5</f>
        <v>14</v>
      </c>
      <c r="K4" s="13">
        <f>Financials!L5</f>
        <v>15</v>
      </c>
      <c r="L4" s="13">
        <f>Financials!M5</f>
        <v>16</v>
      </c>
      <c r="M4" s="13">
        <f>Financials!N5</f>
        <v>17</v>
      </c>
      <c r="N4" s="13">
        <f>Financials!O5</f>
        <v>18</v>
      </c>
      <c r="O4" s="13">
        <f>Financials!P5</f>
        <v>19</v>
      </c>
      <c r="P4" s="13">
        <f>Financials!Q5</f>
        <v>20</v>
      </c>
      <c r="Q4" s="13">
        <f>Financials!R5</f>
        <v>21</v>
      </c>
      <c r="R4" s="13">
        <f>Financials!S5</f>
        <v>22</v>
      </c>
      <c r="S4" s="13">
        <f>Financials!T5</f>
        <v>23</v>
      </c>
      <c r="T4" s="13">
        <f>Financials!U5</f>
        <v>24</v>
      </c>
      <c r="U4" s="13">
        <f>Financials!V5</f>
        <v>25</v>
      </c>
      <c r="V4" s="13">
        <f>Financials!W5</f>
        <v>26</v>
      </c>
      <c r="W4" s="13">
        <f>Financials!X5</f>
        <v>27</v>
      </c>
      <c r="X4" s="13">
        <f>Financials!Y5</f>
        <v>28</v>
      </c>
      <c r="Y4" s="13">
        <f>Financials!Z5</f>
        <v>29</v>
      </c>
      <c r="Z4" s="13">
        <f>Financials!AA5</f>
        <v>30</v>
      </c>
      <c r="AA4" s="13">
        <f>Financials!AB5</f>
        <v>31</v>
      </c>
    </row>
    <row r="5" spans="2:43" x14ac:dyDescent="0.3">
      <c r="B5" s="13" t="s">
        <v>381</v>
      </c>
      <c r="D5" s="13">
        <v>5</v>
      </c>
      <c r="E5" s="13">
        <f t="shared" ref="E5:AA5" si="0">D5+1</f>
        <v>6</v>
      </c>
      <c r="F5" s="13">
        <f t="shared" si="0"/>
        <v>7</v>
      </c>
      <c r="G5" s="13">
        <f t="shared" si="0"/>
        <v>8</v>
      </c>
      <c r="H5" s="13">
        <f t="shared" si="0"/>
        <v>9</v>
      </c>
      <c r="I5" s="13">
        <f t="shared" si="0"/>
        <v>10</v>
      </c>
      <c r="J5" s="13">
        <f t="shared" si="0"/>
        <v>11</v>
      </c>
      <c r="K5" s="13">
        <f t="shared" si="0"/>
        <v>12</v>
      </c>
      <c r="L5" s="13">
        <f t="shared" si="0"/>
        <v>13</v>
      </c>
      <c r="M5" s="13">
        <f t="shared" si="0"/>
        <v>14</v>
      </c>
      <c r="N5" s="13">
        <f t="shared" si="0"/>
        <v>15</v>
      </c>
      <c r="O5" s="13">
        <f t="shared" si="0"/>
        <v>16</v>
      </c>
      <c r="P5" s="13">
        <f t="shared" si="0"/>
        <v>17</v>
      </c>
      <c r="Q5" s="13">
        <f t="shared" si="0"/>
        <v>18</v>
      </c>
      <c r="R5" s="13">
        <f t="shared" si="0"/>
        <v>19</v>
      </c>
      <c r="S5" s="13">
        <f t="shared" si="0"/>
        <v>20</v>
      </c>
      <c r="T5" s="13">
        <f t="shared" si="0"/>
        <v>21</v>
      </c>
      <c r="U5" s="13">
        <f t="shared" si="0"/>
        <v>22</v>
      </c>
      <c r="V5" s="13">
        <f t="shared" si="0"/>
        <v>23</v>
      </c>
      <c r="W5" s="13">
        <f t="shared" si="0"/>
        <v>24</v>
      </c>
      <c r="X5" s="13">
        <f t="shared" si="0"/>
        <v>25</v>
      </c>
      <c r="Y5" s="13">
        <f t="shared" si="0"/>
        <v>26</v>
      </c>
      <c r="Z5" s="13">
        <f t="shared" si="0"/>
        <v>27</v>
      </c>
      <c r="AA5" s="13">
        <f t="shared" si="0"/>
        <v>28</v>
      </c>
    </row>
    <row r="6" spans="2:43" x14ac:dyDescent="0.3">
      <c r="B6" s="13" t="s">
        <v>295</v>
      </c>
      <c r="D6" s="13">
        <f>ROUND(Financials!E4/30.4,0)</f>
        <v>12</v>
      </c>
      <c r="E6" s="13">
        <f>ROUND(Financials!F4/30.4,0)</f>
        <v>12</v>
      </c>
      <c r="F6" s="13">
        <f>ROUND(Financials!G4/30.4,0)</f>
        <v>12</v>
      </c>
      <c r="G6" s="13">
        <f>ROUND(Financials!H4/30.4,0)</f>
        <v>12</v>
      </c>
      <c r="H6" s="13">
        <f>ROUND(Financials!I4/30.4,0)</f>
        <v>12</v>
      </c>
      <c r="I6" s="13">
        <f>ROUND(Financials!J4/30.4,0)</f>
        <v>12</v>
      </c>
      <c r="J6" s="13">
        <f>ROUND(Financials!K4/30.4,0)</f>
        <v>12</v>
      </c>
      <c r="K6" s="13">
        <f>ROUND(Financials!L4/30.4,0)</f>
        <v>12</v>
      </c>
      <c r="L6" s="13">
        <f>ROUND(Financials!M4/30.4,0)</f>
        <v>12</v>
      </c>
      <c r="M6" s="13">
        <f>ROUND(Financials!N4/30.4,0)</f>
        <v>12</v>
      </c>
      <c r="N6" s="13">
        <f>ROUND(Financials!O4/30.4,0)</f>
        <v>12</v>
      </c>
      <c r="O6" s="13">
        <f>ROUND(Financials!P4/30.4,0)</f>
        <v>12</v>
      </c>
      <c r="P6" s="13">
        <f>ROUND(Financials!Q4/30.4,0)</f>
        <v>12</v>
      </c>
      <c r="Q6" s="13">
        <f>ROUND(Financials!R4/30.4,0)</f>
        <v>12</v>
      </c>
      <c r="R6" s="13">
        <f>ROUND(Financials!S4/30.4,0)</f>
        <v>12</v>
      </c>
      <c r="S6" s="13">
        <f>ROUND(Financials!T4/30.4,0)</f>
        <v>12</v>
      </c>
      <c r="T6" s="13">
        <f>ROUND(Financials!U4/30.4,0)</f>
        <v>12</v>
      </c>
      <c r="U6" s="13">
        <f>ROUND(Financials!V4/30.4,0)</f>
        <v>12</v>
      </c>
      <c r="V6" s="13">
        <f>ROUND(Financials!W4/30.4,0)</f>
        <v>12</v>
      </c>
      <c r="W6" s="13">
        <f>ROUND(Financials!X4/30.4,0)</f>
        <v>12</v>
      </c>
      <c r="X6" s="13">
        <f>ROUND(Financials!Y4/30.4,0)</f>
        <v>12</v>
      </c>
      <c r="Y6" s="13">
        <f>ROUND(Financials!Z4/30.4,0)</f>
        <v>12</v>
      </c>
      <c r="Z6" s="13">
        <f>ROUND(Financials!AA4/30.4,0)</f>
        <v>12</v>
      </c>
      <c r="AA6" s="13">
        <f>ROUND(Financials!AB4/30.4,0)</f>
        <v>8</v>
      </c>
    </row>
    <row r="9" spans="2:43" x14ac:dyDescent="0.3">
      <c r="B9" s="13" t="s">
        <v>342</v>
      </c>
      <c r="C9" s="13">
        <f>Inputs!I96</f>
        <v>5</v>
      </c>
      <c r="D9" s="23">
        <f>IF(D5&lt;$C$9,0,IF(OR((MOD(D5,$C$9)=0),(MOD(D5,$C$9)=1)),Inputs!$E96*Inputs!$E$3*(1+Inputs!$E105)^D$4/100,0))/2</f>
        <v>8.0284928815497647</v>
      </c>
      <c r="E9" s="23">
        <f>IF(E5&lt;$C$9,0,IF(OR((MOD(E5,$C$9)=0),(MOD(E5,$C$9)=1)),Inputs!$E96*Inputs!$E$3*(1+Inputs!$E105)^E$4/100,0))/2</f>
        <v>8.4299175256272534</v>
      </c>
      <c r="F9" s="23">
        <f>IF(F5&lt;$C$9,0,IF(OR((MOD(F5,$C$9)=0),(MOD(F5,$C$9)=1)),Inputs!$E96*Inputs!$E$3*(1+Inputs!$E105)^F$4/100,0))/2</f>
        <v>0</v>
      </c>
      <c r="G9" s="23">
        <f>IF(G5&lt;$C$9,0,IF(OR((MOD(G5,$C$9)=0),(MOD(G5,$C$9)=1)),Inputs!$E96*Inputs!$E$3*(1+Inputs!$E105)^G$4/100,0))/2</f>
        <v>0</v>
      </c>
      <c r="H9" s="23">
        <f>IF(H5&lt;$C$9,0,IF(OR((MOD(H5,$C$9)=0),(MOD(H5,$C$9)=1)),Inputs!$E96*Inputs!$E$3*(1+Inputs!$E105)^H$4/100,0))/2</f>
        <v>0</v>
      </c>
      <c r="I9" s="23">
        <f>IF(I5&lt;$C$9,0,IF(OR((MOD(I5,$C$9)=0),(MOD(I5,$C$9)=1)),Inputs!$E96*Inputs!$E$3*(1+Inputs!$E105)^I$4/100,0))/2</f>
        <v>10.246617439384464</v>
      </c>
      <c r="J9" s="23">
        <f>IF(J5&lt;$C$9,0,IF(OR((MOD(J5,$C$9)=0),(MOD(J5,$C$9)=1)),Inputs!$E96*Inputs!$E$3*(1+Inputs!$E105)^J$4/100,0))/2</f>
        <v>10.758948311353686</v>
      </c>
      <c r="K9" s="23">
        <f>IF(K5&lt;$C$9,0,IF(OR((MOD(K5,$C$9)=0),(MOD(K5,$C$9)=1)),Inputs!$E96*Inputs!$E$3*(1+Inputs!$E105)^K$4/100,0))/2</f>
        <v>0</v>
      </c>
      <c r="L9" s="23">
        <f>IF(L5&lt;$C$9,0,IF(OR((MOD(L5,$C$9)=0),(MOD(L5,$C$9)=1)),Inputs!$E96*Inputs!$E$3*(1+Inputs!$E105)^L$4/100,0))/2</f>
        <v>0</v>
      </c>
      <c r="M9" s="23">
        <f>IF(M5&lt;$C$9,0,IF(OR((MOD(M5,$C$9)=0),(MOD(M5,$C$9)=1)),Inputs!$E96*Inputs!$E$3*(1+Inputs!$E105)^M$4/100,0))/2</f>
        <v>0</v>
      </c>
      <c r="N9" s="23">
        <f>IF(N5&lt;$C$9,0,IF(OR((MOD(N5,$C$9)=0),(MOD(N5,$C$9)=1)),Inputs!$E96*Inputs!$E$3*(1+Inputs!$E105)^N$4/100,0))/2</f>
        <v>13.077568915877356</v>
      </c>
      <c r="O9" s="23">
        <f>IF(O5&lt;$C$9,0,IF(OR((MOD(O5,$C$9)=0),(MOD(O5,$C$9)=1)),Inputs!$E96*Inputs!$E$3*(1+Inputs!$E105)^O$4/100,0))/2</f>
        <v>13.731447361671222</v>
      </c>
      <c r="P9" s="23">
        <f>IF(P5&lt;$C$9,0,IF(OR((MOD(P5,$C$9)=0),(MOD(P5,$C$9)=1)),Inputs!$E96*Inputs!$E$3*(1+Inputs!$E105)^P$4/100,0))/2</f>
        <v>0</v>
      </c>
      <c r="Q9" s="23">
        <f>IF(Q5&lt;$C$9,0,IF(OR((MOD(Q5,$C$9)=0),(MOD(Q5,$C$9)=1)),Inputs!$E96*Inputs!$E$3*(1+Inputs!$E105)^Q$4/100,0))/2</f>
        <v>0</v>
      </c>
      <c r="R9" s="23">
        <f>IF(R5&lt;$C$9,0,IF(OR((MOD(R5,$C$9)=0),(MOD(R5,$C$9)=1)),Inputs!$E96*Inputs!$E$3*(1+Inputs!$E105)^R$4/100,0))/2</f>
        <v>0</v>
      </c>
      <c r="S9" s="23">
        <f>IF(S5&lt;$C$9,0,IF(OR((MOD(S5,$C$9)=0),(MOD(S5,$C$9)=1)),Inputs!$E96*Inputs!$E$3*(1+Inputs!$E105)^S$4/100,0))/2</f>
        <v>16.690660089657381</v>
      </c>
      <c r="T9" s="23">
        <f>IF(T5&lt;$C$9,0,IF(OR((MOD(T5,$C$9)=0),(MOD(T5,$C$9)=1)),Inputs!$E96*Inputs!$E$3*(1+Inputs!$E105)^T$4/100,0))/2</f>
        <v>17.525193094140249</v>
      </c>
      <c r="U9" s="23">
        <f>IF(U5&lt;$C$9,0,IF(OR((MOD(U5,$C$9)=0),(MOD(U5,$C$9)=1)),Inputs!$E96*Inputs!$E$3*(1+Inputs!$E105)^U$4/100,0))/2</f>
        <v>0</v>
      </c>
      <c r="V9" s="23">
        <f>IF(V5&lt;$C$9,0,IF(OR((MOD(V5,$C$9)=0),(MOD(V5,$C$9)=1)),Inputs!$E96*Inputs!$E$3*(1+Inputs!$E105)^V$4/100,0))/2</f>
        <v>0</v>
      </c>
      <c r="W9" s="23">
        <f>IF(W5&lt;$C$9,0,IF(OR((MOD(W5,$C$9)=0),(MOD(W5,$C$9)=1)),Inputs!$E96*Inputs!$E$3*(1+Inputs!$E105)^W$4/100,0))/2</f>
        <v>0</v>
      </c>
      <c r="X9" s="23">
        <f>IF(X5&lt;$C$9,0,IF(OR((MOD(X5,$C$9)=0),(MOD(X5,$C$9)=1)),Inputs!$E96*Inputs!$E$3*(1+Inputs!$E105)^X$4/100,0))/2</f>
        <v>21.30198173838431</v>
      </c>
      <c r="Y9" s="23">
        <f>IF(Y5&lt;$C$9,0,IF(OR((MOD(Y5,$C$9)=0),(MOD(Y5,$C$9)=1)),Inputs!$E96*Inputs!$E$3*(1+Inputs!$E105)^Y$4/100,0))/2</f>
        <v>22.367080825303532</v>
      </c>
      <c r="Z9" s="23">
        <f>IF(Z5&lt;$C$9,0,IF(OR((MOD(Z5,$C$9)=0),(MOD(Z5,$C$9)=1)),Inputs!$E96*Inputs!$E$3*(1+Inputs!$E105)^Z$4/100,0))/2</f>
        <v>0</v>
      </c>
      <c r="AA9" s="23">
        <f>IF(AA5&lt;$C$9,0,IF(OR((MOD(AA5,$C$9)=0),(MOD(AA5,$C$9)=1)),Inputs!$E96*Inputs!$E$3*(1+Inputs!$E105)^AA$4/100,0))/2</f>
        <v>0</v>
      </c>
    </row>
    <row r="10" spans="2:43" hidden="1" x14ac:dyDescent="0.3">
      <c r="B10" s="13" t="s">
        <v>296</v>
      </c>
      <c r="D10" s="14">
        <f t="shared" ref="D10:AA10" si="1">SUM(D9:H9)/5</f>
        <v>3.291682081435404</v>
      </c>
      <c r="E10" s="14">
        <f t="shared" si="1"/>
        <v>3.7353069930023439</v>
      </c>
      <c r="F10" s="14">
        <f t="shared" si="1"/>
        <v>4.2011131501476298</v>
      </c>
      <c r="G10" s="14">
        <f t="shared" si="1"/>
        <v>4.2011131501476298</v>
      </c>
      <c r="H10" s="14">
        <f t="shared" si="1"/>
        <v>4.2011131501476298</v>
      </c>
      <c r="I10" s="14">
        <f t="shared" si="1"/>
        <v>4.2011131501476298</v>
      </c>
      <c r="J10" s="14">
        <f t="shared" si="1"/>
        <v>4.767303445446208</v>
      </c>
      <c r="K10" s="14">
        <f t="shared" si="1"/>
        <v>5.3618032555097157</v>
      </c>
      <c r="L10" s="14">
        <f t="shared" si="1"/>
        <v>5.3618032555097157</v>
      </c>
      <c r="M10" s="14">
        <f t="shared" si="1"/>
        <v>5.3618032555097157</v>
      </c>
      <c r="N10" s="14">
        <f t="shared" si="1"/>
        <v>5.3618032555097157</v>
      </c>
      <c r="O10" s="14">
        <f t="shared" si="1"/>
        <v>6.0844214902657203</v>
      </c>
      <c r="P10" s="14">
        <f t="shared" si="1"/>
        <v>6.8431706367595266</v>
      </c>
      <c r="Q10" s="14">
        <f t="shared" si="1"/>
        <v>6.8431706367595266</v>
      </c>
      <c r="R10" s="14">
        <f t="shared" si="1"/>
        <v>6.8431706367595266</v>
      </c>
      <c r="S10" s="14">
        <f t="shared" si="1"/>
        <v>6.8431706367595266</v>
      </c>
      <c r="T10" s="14">
        <f t="shared" si="1"/>
        <v>7.7654349665049125</v>
      </c>
      <c r="U10" s="14">
        <f t="shared" si="1"/>
        <v>8.7338125127375683</v>
      </c>
      <c r="V10" s="14">
        <f t="shared" si="1"/>
        <v>8.7338125127375683</v>
      </c>
      <c r="W10" s="14">
        <f t="shared" si="1"/>
        <v>8.7338125127375683</v>
      </c>
      <c r="X10" s="14">
        <f t="shared" si="1"/>
        <v>8.7338125127375683</v>
      </c>
      <c r="Y10" s="14">
        <f t="shared" si="1"/>
        <v>4.4734161650607067</v>
      </c>
      <c r="Z10" s="14">
        <f t="shared" si="1"/>
        <v>0</v>
      </c>
      <c r="AA10" s="14">
        <f t="shared" si="1"/>
        <v>0</v>
      </c>
    </row>
    <row r="11" spans="2:43" hidden="1" x14ac:dyDescent="0.3">
      <c r="B11" s="13" t="s">
        <v>297</v>
      </c>
      <c r="D11" s="23">
        <f>SUM($D$10:D10)-SUM($D$9:D9)</f>
        <v>-4.7368108001143607</v>
      </c>
      <c r="E11" s="23">
        <f>SUM($D$10:E10)-SUM($D$9:E9)</f>
        <v>-9.4314213327392729</v>
      </c>
      <c r="F11" s="23">
        <f>SUM($D$10:F10)-SUM($D$9:F9)</f>
        <v>-5.2303081825916422</v>
      </c>
      <c r="G11" s="23">
        <f>SUM($D$10:G10)-SUM($D$9:G9)</f>
        <v>-1.0291950324440116</v>
      </c>
      <c r="H11" s="23">
        <f>SUM($D$10:H10)-SUM($D$9:H9)</f>
        <v>3.1719181177036191</v>
      </c>
      <c r="I11" s="23">
        <f>SUM($D$10:I10)-SUM($D$9:I9)</f>
        <v>-2.8735861715332156</v>
      </c>
      <c r="J11" s="23">
        <f>SUM($D$10:J10)-SUM($D$9:J9)</f>
        <v>-8.8652310374406937</v>
      </c>
      <c r="K11" s="23">
        <f>SUM($D$10:K10)-SUM($D$9:K9)</f>
        <v>-3.5034277819309807</v>
      </c>
      <c r="L11" s="23">
        <f>SUM($D$10:L10)-SUM($D$9:L9)</f>
        <v>1.8583754735787323</v>
      </c>
      <c r="M11" s="23">
        <f>SUM($D$10:M10)-SUM($D$9:M9)</f>
        <v>7.2201787290884454</v>
      </c>
      <c r="N11" s="23">
        <f>SUM($D$10:N10)-SUM($D$9:N9)</f>
        <v>-0.49558693127919895</v>
      </c>
      <c r="O11" s="23">
        <f>SUM($D$10:O10)-SUM($D$9:O9)</f>
        <v>-8.1426128026847024</v>
      </c>
      <c r="P11" s="23">
        <f>SUM($D$10:P10)-SUM($D$9:P9)</f>
        <v>-1.2994421659251785</v>
      </c>
      <c r="Q11" s="23">
        <f>SUM($D$10:Q10)-SUM($D$9:Q9)</f>
        <v>5.5437284708343526</v>
      </c>
      <c r="R11" s="23">
        <f>SUM($D$10:R10)-SUM($D$9:R9)</f>
        <v>12.386899107593877</v>
      </c>
      <c r="S11" s="23">
        <f>SUM($D$10:S10)-SUM($D$9:S9)</f>
        <v>2.5394096546960157</v>
      </c>
      <c r="T11" s="23">
        <f>SUM($D$10:T10)-SUM($D$9:T9)</f>
        <v>-7.220348472939321</v>
      </c>
      <c r="U11" s="23">
        <f>SUM($D$10:U10)-SUM($D$9:U9)</f>
        <v>1.5134640397982508</v>
      </c>
      <c r="V11" s="23">
        <f>SUM($D$10:V10)-SUM($D$9:V9)</f>
        <v>10.247276552535823</v>
      </c>
      <c r="W11" s="23">
        <f>SUM($D$10:W10)-SUM($D$9:W9)</f>
        <v>18.981089065273395</v>
      </c>
      <c r="X11" s="23">
        <f>SUM($D$10:X10)-SUM($D$9:X9)</f>
        <v>6.4129198396266531</v>
      </c>
      <c r="Y11" s="23">
        <f>SUM($D$10:Y10)-SUM($D$9:Y9)</f>
        <v>-11.480744820616167</v>
      </c>
      <c r="Z11" s="23">
        <f>SUM($D$10:Z10)-SUM($D$9:Z9)</f>
        <v>-11.480744820616167</v>
      </c>
      <c r="AA11" s="23">
        <f>SUM($D$10:AA10)-SUM($D$9:AA9)</f>
        <v>-11.480744820616167</v>
      </c>
    </row>
    <row r="12" spans="2:43" hidden="1" x14ac:dyDescent="0.3">
      <c r="B12" s="13" t="s">
        <v>298</v>
      </c>
      <c r="D12" s="23" t="e">
        <f>#REF!</f>
        <v>#REF!</v>
      </c>
      <c r="E12" s="23" t="e">
        <f t="shared" ref="E12:AA12" si="2">D17</f>
        <v>#REF!</v>
      </c>
      <c r="F12" s="23" t="e">
        <f t="shared" si="2"/>
        <v>#REF!</v>
      </c>
      <c r="G12" s="23" t="e">
        <f t="shared" si="2"/>
        <v>#REF!</v>
      </c>
      <c r="H12" s="23" t="e">
        <f t="shared" si="2"/>
        <v>#REF!</v>
      </c>
      <c r="I12" s="23" t="e">
        <f t="shared" si="2"/>
        <v>#REF!</v>
      </c>
      <c r="J12" s="23" t="e">
        <f t="shared" si="2"/>
        <v>#REF!</v>
      </c>
      <c r="K12" s="23" t="e">
        <f t="shared" si="2"/>
        <v>#REF!</v>
      </c>
      <c r="L12" s="23" t="e">
        <f t="shared" si="2"/>
        <v>#REF!</v>
      </c>
      <c r="M12" s="23" t="e">
        <f t="shared" si="2"/>
        <v>#REF!</v>
      </c>
      <c r="N12" s="23" t="e">
        <f t="shared" si="2"/>
        <v>#REF!</v>
      </c>
      <c r="O12" s="23" t="e">
        <f t="shared" si="2"/>
        <v>#REF!</v>
      </c>
      <c r="P12" s="23" t="e">
        <f t="shared" si="2"/>
        <v>#REF!</v>
      </c>
      <c r="Q12" s="23" t="e">
        <f t="shared" si="2"/>
        <v>#REF!</v>
      </c>
      <c r="R12" s="23" t="e">
        <f t="shared" si="2"/>
        <v>#REF!</v>
      </c>
      <c r="S12" s="23" t="e">
        <f t="shared" si="2"/>
        <v>#REF!</v>
      </c>
      <c r="T12" s="23" t="e">
        <f t="shared" si="2"/>
        <v>#REF!</v>
      </c>
      <c r="U12" s="23" t="e">
        <f t="shared" si="2"/>
        <v>#REF!</v>
      </c>
      <c r="V12" s="23" t="e">
        <f t="shared" si="2"/>
        <v>#REF!</v>
      </c>
      <c r="W12" s="23" t="e">
        <f t="shared" si="2"/>
        <v>#REF!</v>
      </c>
      <c r="X12" s="23" t="e">
        <f t="shared" si="2"/>
        <v>#REF!</v>
      </c>
      <c r="Y12" s="23" t="e">
        <f t="shared" si="2"/>
        <v>#REF!</v>
      </c>
      <c r="Z12" s="23" t="e">
        <f t="shared" si="2"/>
        <v>#REF!</v>
      </c>
      <c r="AA12" s="23" t="e">
        <f t="shared" si="2"/>
        <v>#REF!</v>
      </c>
    </row>
    <row r="13" spans="2:43" hidden="1" x14ac:dyDescent="0.3">
      <c r="B13" s="13" t="s">
        <v>299</v>
      </c>
      <c r="D13" s="23" t="e">
        <f t="shared" ref="D13:AA13" si="3">D11-D12</f>
        <v>#REF!</v>
      </c>
      <c r="E13" s="23" t="e">
        <f t="shared" si="3"/>
        <v>#REF!</v>
      </c>
      <c r="F13" s="23" t="e">
        <f t="shared" si="3"/>
        <v>#REF!</v>
      </c>
      <c r="G13" s="23" t="e">
        <f t="shared" si="3"/>
        <v>#REF!</v>
      </c>
      <c r="H13" s="23" t="e">
        <f t="shared" si="3"/>
        <v>#REF!</v>
      </c>
      <c r="I13" s="23" t="e">
        <f t="shared" si="3"/>
        <v>#REF!</v>
      </c>
      <c r="J13" s="23" t="e">
        <f t="shared" si="3"/>
        <v>#REF!</v>
      </c>
      <c r="K13" s="23" t="e">
        <f t="shared" si="3"/>
        <v>#REF!</v>
      </c>
      <c r="L13" s="23" t="e">
        <f t="shared" si="3"/>
        <v>#REF!</v>
      </c>
      <c r="M13" s="23" t="e">
        <f t="shared" si="3"/>
        <v>#REF!</v>
      </c>
      <c r="N13" s="23" t="e">
        <f t="shared" si="3"/>
        <v>#REF!</v>
      </c>
      <c r="O13" s="23" t="e">
        <f t="shared" si="3"/>
        <v>#REF!</v>
      </c>
      <c r="P13" s="23" t="e">
        <f t="shared" si="3"/>
        <v>#REF!</v>
      </c>
      <c r="Q13" s="23" t="e">
        <f t="shared" si="3"/>
        <v>#REF!</v>
      </c>
      <c r="R13" s="23" t="e">
        <f t="shared" si="3"/>
        <v>#REF!</v>
      </c>
      <c r="S13" s="23" t="e">
        <f t="shared" si="3"/>
        <v>#REF!</v>
      </c>
      <c r="T13" s="23" t="e">
        <f t="shared" si="3"/>
        <v>#REF!</v>
      </c>
      <c r="U13" s="23" t="e">
        <f t="shared" si="3"/>
        <v>#REF!</v>
      </c>
      <c r="V13" s="23" t="e">
        <f t="shared" si="3"/>
        <v>#REF!</v>
      </c>
      <c r="W13" s="23" t="e">
        <f t="shared" si="3"/>
        <v>#REF!</v>
      </c>
      <c r="X13" s="23" t="e">
        <f t="shared" si="3"/>
        <v>#REF!</v>
      </c>
      <c r="Y13" s="23" t="e">
        <f t="shared" si="3"/>
        <v>#REF!</v>
      </c>
      <c r="Z13" s="23" t="e">
        <f t="shared" si="3"/>
        <v>#REF!</v>
      </c>
      <c r="AA13" s="23" t="e">
        <f t="shared" si="3"/>
        <v>#REF!</v>
      </c>
    </row>
    <row r="14" spans="2:43" hidden="1" x14ac:dyDescent="0.3">
      <c r="B14" s="13" t="s">
        <v>300</v>
      </c>
      <c r="D14" s="23" t="e">
        <f>Financials!#REF!</f>
        <v>#REF!</v>
      </c>
      <c r="E14" s="23" t="e">
        <f>Financials!#REF!</f>
        <v>#REF!</v>
      </c>
      <c r="F14" s="23" t="e">
        <f>Financials!#REF!</f>
        <v>#REF!</v>
      </c>
      <c r="G14" s="23" t="e">
        <f>Financials!#REF!</f>
        <v>#REF!</v>
      </c>
      <c r="H14" s="23" t="e">
        <f>Financials!#REF!</f>
        <v>#REF!</v>
      </c>
      <c r="I14" s="23" t="e">
        <f>Financials!#REF!</f>
        <v>#REF!</v>
      </c>
      <c r="J14" s="23" t="e">
        <f>Financials!#REF!</f>
        <v>#REF!</v>
      </c>
      <c r="K14" s="23" t="e">
        <f>Financials!#REF!</f>
        <v>#REF!</v>
      </c>
      <c r="L14" s="23" t="e">
        <f>Financials!#REF!</f>
        <v>#REF!</v>
      </c>
      <c r="M14" s="23" t="e">
        <f>Financials!#REF!</f>
        <v>#REF!</v>
      </c>
      <c r="N14" s="23" t="e">
        <f>Financials!#REF!</f>
        <v>#REF!</v>
      </c>
      <c r="O14" s="23" t="e">
        <f>Financials!#REF!</f>
        <v>#REF!</v>
      </c>
      <c r="P14" s="23" t="e">
        <f>Financials!#REF!</f>
        <v>#REF!</v>
      </c>
      <c r="Q14" s="23" t="e">
        <f>Financials!#REF!</f>
        <v>#REF!</v>
      </c>
      <c r="R14" s="23" t="e">
        <f>Financials!#REF!</f>
        <v>#REF!</v>
      </c>
      <c r="S14" s="23" t="e">
        <f>Financials!#REF!</f>
        <v>#REF!</v>
      </c>
      <c r="T14" s="23" t="e">
        <f>Financials!#REF!</f>
        <v>#REF!</v>
      </c>
      <c r="U14" s="23" t="e">
        <f>Financials!#REF!</f>
        <v>#REF!</v>
      </c>
      <c r="V14" s="23" t="e">
        <f>Financials!#REF!</f>
        <v>#REF!</v>
      </c>
      <c r="W14" s="23" t="e">
        <f>Financials!#REF!</f>
        <v>#REF!</v>
      </c>
      <c r="X14" s="23" t="e">
        <f>Financials!#REF!</f>
        <v>#REF!</v>
      </c>
      <c r="Y14" s="23" t="e">
        <f>Financials!#REF!</f>
        <v>#REF!</v>
      </c>
      <c r="Z14" s="23" t="e">
        <f>Financials!#REF!</f>
        <v>#REF!</v>
      </c>
      <c r="AA14" s="23" t="e">
        <f>Financials!#REF!</f>
        <v>#REF!</v>
      </c>
    </row>
    <row r="15" spans="2:43" hidden="1" x14ac:dyDescent="0.3">
      <c r="B15" s="13" t="s">
        <v>305</v>
      </c>
      <c r="D15" s="23" t="e">
        <f t="shared" ref="D15:AA15" si="4">MAX(0,MIN(D10,D14))</f>
        <v>#REF!</v>
      </c>
      <c r="E15" s="23" t="e">
        <f t="shared" si="4"/>
        <v>#REF!</v>
      </c>
      <c r="F15" s="23" t="e">
        <f t="shared" si="4"/>
        <v>#REF!</v>
      </c>
      <c r="G15" s="23" t="e">
        <f t="shared" si="4"/>
        <v>#REF!</v>
      </c>
      <c r="H15" s="23" t="e">
        <f t="shared" si="4"/>
        <v>#REF!</v>
      </c>
      <c r="I15" s="23" t="e">
        <f t="shared" si="4"/>
        <v>#REF!</v>
      </c>
      <c r="J15" s="23" t="e">
        <f t="shared" si="4"/>
        <v>#REF!</v>
      </c>
      <c r="K15" s="23" t="e">
        <f t="shared" si="4"/>
        <v>#REF!</v>
      </c>
      <c r="L15" s="23" t="e">
        <f t="shared" si="4"/>
        <v>#REF!</v>
      </c>
      <c r="M15" s="23" t="e">
        <f t="shared" si="4"/>
        <v>#REF!</v>
      </c>
      <c r="N15" s="23" t="e">
        <f t="shared" si="4"/>
        <v>#REF!</v>
      </c>
      <c r="O15" s="23" t="e">
        <f t="shared" si="4"/>
        <v>#REF!</v>
      </c>
      <c r="P15" s="23" t="e">
        <f t="shared" si="4"/>
        <v>#REF!</v>
      </c>
      <c r="Q15" s="23" t="e">
        <f t="shared" si="4"/>
        <v>#REF!</v>
      </c>
      <c r="R15" s="23" t="e">
        <f t="shared" si="4"/>
        <v>#REF!</v>
      </c>
      <c r="S15" s="23" t="e">
        <f t="shared" si="4"/>
        <v>#REF!</v>
      </c>
      <c r="T15" s="23" t="e">
        <f t="shared" si="4"/>
        <v>#REF!</v>
      </c>
      <c r="U15" s="23" t="e">
        <f t="shared" si="4"/>
        <v>#REF!</v>
      </c>
      <c r="V15" s="23" t="e">
        <f t="shared" si="4"/>
        <v>#REF!</v>
      </c>
      <c r="W15" s="23" t="e">
        <f t="shared" si="4"/>
        <v>#REF!</v>
      </c>
      <c r="X15" s="23" t="e">
        <f t="shared" si="4"/>
        <v>#REF!</v>
      </c>
      <c r="Y15" s="23" t="e">
        <f t="shared" si="4"/>
        <v>#REF!</v>
      </c>
      <c r="Z15" s="23" t="e">
        <f t="shared" si="4"/>
        <v>#REF!</v>
      </c>
      <c r="AA15" s="23" t="e">
        <f t="shared" si="4"/>
        <v>#REF!</v>
      </c>
    </row>
    <row r="16" spans="2:43" hidden="1" x14ac:dyDescent="0.3">
      <c r="B16" s="13" t="s">
        <v>304</v>
      </c>
      <c r="D16" s="23" t="e">
        <f t="shared" ref="D16:AA16" si="5">MIN(MAX(0,D9,-D14),D12+D15)</f>
        <v>#REF!</v>
      </c>
      <c r="E16" s="23" t="e">
        <f t="shared" si="5"/>
        <v>#REF!</v>
      </c>
      <c r="F16" s="23" t="e">
        <f t="shared" si="5"/>
        <v>#REF!</v>
      </c>
      <c r="G16" s="23" t="e">
        <f t="shared" si="5"/>
        <v>#REF!</v>
      </c>
      <c r="H16" s="23" t="e">
        <f t="shared" si="5"/>
        <v>#REF!</v>
      </c>
      <c r="I16" s="23" t="e">
        <f t="shared" si="5"/>
        <v>#REF!</v>
      </c>
      <c r="J16" s="23" t="e">
        <f t="shared" si="5"/>
        <v>#REF!</v>
      </c>
      <c r="K16" s="23" t="e">
        <f t="shared" si="5"/>
        <v>#REF!</v>
      </c>
      <c r="L16" s="23" t="e">
        <f t="shared" si="5"/>
        <v>#REF!</v>
      </c>
      <c r="M16" s="23" t="e">
        <f t="shared" si="5"/>
        <v>#REF!</v>
      </c>
      <c r="N16" s="23" t="e">
        <f t="shared" si="5"/>
        <v>#REF!</v>
      </c>
      <c r="O16" s="23" t="e">
        <f t="shared" si="5"/>
        <v>#REF!</v>
      </c>
      <c r="P16" s="23" t="e">
        <f t="shared" si="5"/>
        <v>#REF!</v>
      </c>
      <c r="Q16" s="23" t="e">
        <f t="shared" si="5"/>
        <v>#REF!</v>
      </c>
      <c r="R16" s="23" t="e">
        <f t="shared" si="5"/>
        <v>#REF!</v>
      </c>
      <c r="S16" s="23" t="e">
        <f t="shared" si="5"/>
        <v>#REF!</v>
      </c>
      <c r="T16" s="23" t="e">
        <f t="shared" si="5"/>
        <v>#REF!</v>
      </c>
      <c r="U16" s="23" t="e">
        <f t="shared" si="5"/>
        <v>#REF!</v>
      </c>
      <c r="V16" s="23" t="e">
        <f t="shared" si="5"/>
        <v>#REF!</v>
      </c>
      <c r="W16" s="23" t="e">
        <f t="shared" si="5"/>
        <v>#REF!</v>
      </c>
      <c r="X16" s="23" t="e">
        <f t="shared" si="5"/>
        <v>#REF!</v>
      </c>
      <c r="Y16" s="23" t="e">
        <f t="shared" si="5"/>
        <v>#REF!</v>
      </c>
      <c r="Z16" s="23" t="e">
        <f t="shared" si="5"/>
        <v>#REF!</v>
      </c>
      <c r="AA16" s="23" t="e">
        <f t="shared" si="5"/>
        <v>#REF!</v>
      </c>
    </row>
    <row r="17" spans="2:43" hidden="1" x14ac:dyDescent="0.3">
      <c r="B17" s="13" t="s">
        <v>301</v>
      </c>
      <c r="D17" s="23" t="e">
        <f t="shared" ref="D17:AA17" si="6">D12+D15-D16</f>
        <v>#REF!</v>
      </c>
      <c r="E17" s="23" t="e">
        <f t="shared" si="6"/>
        <v>#REF!</v>
      </c>
      <c r="F17" s="23" t="e">
        <f t="shared" si="6"/>
        <v>#REF!</v>
      </c>
      <c r="G17" s="23" t="e">
        <f t="shared" si="6"/>
        <v>#REF!</v>
      </c>
      <c r="H17" s="23" t="e">
        <f t="shared" si="6"/>
        <v>#REF!</v>
      </c>
      <c r="I17" s="23" t="e">
        <f t="shared" si="6"/>
        <v>#REF!</v>
      </c>
      <c r="J17" s="23" t="e">
        <f t="shared" si="6"/>
        <v>#REF!</v>
      </c>
      <c r="K17" s="23" t="e">
        <f t="shared" si="6"/>
        <v>#REF!</v>
      </c>
      <c r="L17" s="23" t="e">
        <f t="shared" si="6"/>
        <v>#REF!</v>
      </c>
      <c r="M17" s="23" t="e">
        <f t="shared" si="6"/>
        <v>#REF!</v>
      </c>
      <c r="N17" s="23" t="e">
        <f t="shared" si="6"/>
        <v>#REF!</v>
      </c>
      <c r="O17" s="23" t="e">
        <f t="shared" si="6"/>
        <v>#REF!</v>
      </c>
      <c r="P17" s="23" t="e">
        <f t="shared" si="6"/>
        <v>#REF!</v>
      </c>
      <c r="Q17" s="23" t="e">
        <f t="shared" si="6"/>
        <v>#REF!</v>
      </c>
      <c r="R17" s="23" t="e">
        <f t="shared" si="6"/>
        <v>#REF!</v>
      </c>
      <c r="S17" s="23" t="e">
        <f t="shared" si="6"/>
        <v>#REF!</v>
      </c>
      <c r="T17" s="23" t="e">
        <f t="shared" si="6"/>
        <v>#REF!</v>
      </c>
      <c r="U17" s="23" t="e">
        <f t="shared" si="6"/>
        <v>#REF!</v>
      </c>
      <c r="V17" s="23" t="e">
        <f t="shared" si="6"/>
        <v>#REF!</v>
      </c>
      <c r="W17" s="23" t="e">
        <f t="shared" si="6"/>
        <v>#REF!</v>
      </c>
      <c r="X17" s="23" t="e">
        <f t="shared" si="6"/>
        <v>#REF!</v>
      </c>
      <c r="Y17" s="23" t="e">
        <f t="shared" si="6"/>
        <v>#REF!</v>
      </c>
      <c r="Z17" s="23" t="e">
        <f t="shared" si="6"/>
        <v>#REF!</v>
      </c>
      <c r="AA17" s="23" t="e">
        <f t="shared" si="6"/>
        <v>#REF!</v>
      </c>
    </row>
    <row r="18" spans="2:43" hidden="1" x14ac:dyDescent="0.3"/>
    <row r="19" spans="2:43" s="109" customFormat="1" ht="13.8" hidden="1" x14ac:dyDescent="0.3">
      <c r="B19" s="110" t="s">
        <v>118</v>
      </c>
    </row>
    <row r="20" spans="2:43" s="106" customFormat="1" ht="13.8" hidden="1" x14ac:dyDescent="0.3">
      <c r="B20" s="107"/>
      <c r="C20" s="107"/>
      <c r="D20" s="108">
        <f t="shared" ref="D20:AA20" si="7">D3</f>
        <v>43190</v>
      </c>
      <c r="E20" s="108">
        <f t="shared" si="7"/>
        <v>43555</v>
      </c>
      <c r="F20" s="108">
        <f t="shared" si="7"/>
        <v>43921</v>
      </c>
      <c r="G20" s="108">
        <f t="shared" si="7"/>
        <v>44286</v>
      </c>
      <c r="H20" s="108">
        <f t="shared" si="7"/>
        <v>44651</v>
      </c>
      <c r="I20" s="108">
        <f t="shared" si="7"/>
        <v>45016</v>
      </c>
      <c r="J20" s="108">
        <f t="shared" si="7"/>
        <v>45382</v>
      </c>
      <c r="K20" s="108">
        <f t="shared" si="7"/>
        <v>45747</v>
      </c>
      <c r="L20" s="108">
        <f t="shared" si="7"/>
        <v>46112</v>
      </c>
      <c r="M20" s="108">
        <f t="shared" si="7"/>
        <v>46477</v>
      </c>
      <c r="N20" s="108">
        <f t="shared" si="7"/>
        <v>46843</v>
      </c>
      <c r="O20" s="108">
        <f t="shared" si="7"/>
        <v>47208</v>
      </c>
      <c r="P20" s="108">
        <f t="shared" si="7"/>
        <v>47573</v>
      </c>
      <c r="Q20" s="108">
        <f t="shared" si="7"/>
        <v>47938</v>
      </c>
      <c r="R20" s="108">
        <f t="shared" si="7"/>
        <v>48304</v>
      </c>
      <c r="S20" s="108">
        <f t="shared" si="7"/>
        <v>48669</v>
      </c>
      <c r="T20" s="108">
        <f t="shared" si="7"/>
        <v>49034</v>
      </c>
      <c r="U20" s="108">
        <f t="shared" si="7"/>
        <v>49399</v>
      </c>
      <c r="V20" s="108">
        <f t="shared" si="7"/>
        <v>49765</v>
      </c>
      <c r="W20" s="108">
        <f t="shared" si="7"/>
        <v>50130</v>
      </c>
      <c r="X20" s="108">
        <f t="shared" si="7"/>
        <v>50495</v>
      </c>
      <c r="Y20" s="108">
        <f t="shared" si="7"/>
        <v>50860</v>
      </c>
      <c r="Z20" s="108">
        <f t="shared" si="7"/>
        <v>51226</v>
      </c>
      <c r="AA20" s="108">
        <f t="shared" si="7"/>
        <v>51591</v>
      </c>
      <c r="AB20" s="108"/>
      <c r="AC20" s="108"/>
      <c r="AD20" s="108"/>
      <c r="AE20" s="108"/>
      <c r="AF20" s="108"/>
      <c r="AG20" s="108"/>
      <c r="AH20" s="108"/>
      <c r="AI20" s="108"/>
      <c r="AJ20" s="108"/>
      <c r="AK20" s="108"/>
      <c r="AL20" s="108"/>
      <c r="AM20" s="108"/>
      <c r="AN20" s="108"/>
      <c r="AO20" s="108"/>
      <c r="AP20" s="108"/>
      <c r="AQ20" s="108"/>
    </row>
    <row r="21" spans="2:43" hidden="1" x14ac:dyDescent="0.3">
      <c r="D21" s="23"/>
      <c r="E21" s="23"/>
      <c r="F21" s="23"/>
      <c r="G21" s="23"/>
      <c r="H21" s="23"/>
      <c r="I21" s="23"/>
      <c r="J21" s="23"/>
      <c r="K21" s="23"/>
      <c r="L21" s="23"/>
      <c r="M21" s="23"/>
      <c r="N21" s="23"/>
      <c r="O21" s="23"/>
      <c r="P21" s="23"/>
      <c r="Q21" s="23"/>
      <c r="R21" s="23"/>
      <c r="S21" s="23"/>
      <c r="T21" s="23"/>
      <c r="U21" s="23"/>
      <c r="V21" s="23"/>
      <c r="W21" s="23"/>
      <c r="X21" s="23"/>
      <c r="Y21" s="23"/>
      <c r="Z21" s="23"/>
      <c r="AA21" s="23"/>
    </row>
    <row r="22" spans="2:43" hidden="1" x14ac:dyDescent="0.3">
      <c r="B22" s="13" t="s">
        <v>306</v>
      </c>
      <c r="D22" s="23">
        <f ca="1">Debt!L38</f>
        <v>7.7841191418852569</v>
      </c>
      <c r="E22" s="23">
        <f ca="1">Debt!M38</f>
        <v>8.450763091338569</v>
      </c>
      <c r="F22" s="23">
        <f ca="1">Debt!N38</f>
        <v>8.9252953607770102</v>
      </c>
      <c r="G22" s="23">
        <f ca="1">Debt!O38</f>
        <v>10.229027616604421</v>
      </c>
      <c r="H22" s="23">
        <f ca="1">Debt!P38</f>
        <v>9.401469610386517</v>
      </c>
      <c r="I22" s="23">
        <f ca="1">Debt!Q38</f>
        <v>8.5739116041686145</v>
      </c>
      <c r="J22" s="23">
        <f ca="1">Debt!R38</f>
        <v>7.7463535979507103</v>
      </c>
      <c r="K22" s="23">
        <f>Debt!S38</f>
        <v>0</v>
      </c>
      <c r="L22" s="23">
        <f>Debt!T38</f>
        <v>0</v>
      </c>
      <c r="M22" s="23">
        <f>Debt!U38</f>
        <v>0</v>
      </c>
      <c r="N22" s="23">
        <f>Debt!V38</f>
        <v>0</v>
      </c>
      <c r="O22" s="23">
        <f>Debt!W38</f>
        <v>0</v>
      </c>
      <c r="P22" s="23">
        <f>Debt!X38</f>
        <v>0</v>
      </c>
      <c r="Q22" s="23">
        <f>Debt!Y38</f>
        <v>0</v>
      </c>
      <c r="R22" s="23">
        <f>Debt!Z38</f>
        <v>0</v>
      </c>
      <c r="S22" s="23">
        <f>Debt!AA38</f>
        <v>0</v>
      </c>
      <c r="T22" s="23">
        <f>Debt!AB38</f>
        <v>0</v>
      </c>
      <c r="U22" s="23">
        <f>Debt!AC38</f>
        <v>0</v>
      </c>
      <c r="V22" s="23">
        <f>Debt!AD38</f>
        <v>0</v>
      </c>
      <c r="W22" s="23">
        <f>Debt!AE38</f>
        <v>0</v>
      </c>
      <c r="X22" s="23">
        <f>Debt!AF38</f>
        <v>0</v>
      </c>
      <c r="Y22" s="23">
        <f>Debt!AG38</f>
        <v>0</v>
      </c>
      <c r="Z22" s="23">
        <f>Debt!AH38</f>
        <v>0</v>
      </c>
      <c r="AA22" s="23">
        <f>Debt!AI38</f>
        <v>0</v>
      </c>
    </row>
    <row r="23" spans="2:43" hidden="1" x14ac:dyDescent="0.3">
      <c r="B23" s="13" t="s">
        <v>308</v>
      </c>
      <c r="D23" s="23" t="e">
        <f>Financials!#REF!-Financials!#REF!</f>
        <v>#REF!</v>
      </c>
      <c r="E23" s="23" t="e">
        <f>Financials!#REF!-Financials!#REF!</f>
        <v>#REF!</v>
      </c>
      <c r="F23" s="23" t="e">
        <f>Financials!#REF!-Financials!#REF!</f>
        <v>#REF!</v>
      </c>
      <c r="G23" s="23" t="e">
        <f>Financials!#REF!-Financials!#REF!</f>
        <v>#REF!</v>
      </c>
      <c r="H23" s="23" t="e">
        <f>Financials!#REF!-Financials!#REF!</f>
        <v>#REF!</v>
      </c>
      <c r="I23" s="23" t="e">
        <f>Financials!#REF!-Financials!#REF!</f>
        <v>#REF!</v>
      </c>
      <c r="J23" s="23" t="e">
        <f>Financials!#REF!-Financials!#REF!</f>
        <v>#REF!</v>
      </c>
      <c r="K23" s="23" t="e">
        <f>Financials!#REF!-Financials!#REF!</f>
        <v>#REF!</v>
      </c>
      <c r="L23" s="23" t="e">
        <f>Financials!#REF!-Financials!#REF!</f>
        <v>#REF!</v>
      </c>
      <c r="M23" s="23" t="e">
        <f>Financials!#REF!-Financials!#REF!</f>
        <v>#REF!</v>
      </c>
      <c r="N23" s="23" t="e">
        <f>Financials!#REF!-Financials!#REF!</f>
        <v>#REF!</v>
      </c>
      <c r="O23" s="23" t="e">
        <f>Financials!#REF!-Financials!#REF!</f>
        <v>#REF!</v>
      </c>
      <c r="P23" s="23" t="e">
        <f>Financials!#REF!-Financials!#REF!</f>
        <v>#REF!</v>
      </c>
      <c r="Q23" s="23" t="e">
        <f>Financials!#REF!-Financials!#REF!</f>
        <v>#REF!</v>
      </c>
      <c r="R23" s="23" t="e">
        <f>Financials!#REF!-Financials!#REF!</f>
        <v>#REF!</v>
      </c>
      <c r="S23" s="23" t="e">
        <f>Financials!#REF!-Financials!#REF!</f>
        <v>#REF!</v>
      </c>
      <c r="T23" s="23" t="e">
        <f>Financials!#REF!-Financials!#REF!</f>
        <v>#REF!</v>
      </c>
      <c r="U23" s="23" t="e">
        <f>Financials!#REF!-Financials!#REF!</f>
        <v>#REF!</v>
      </c>
      <c r="V23" s="23" t="e">
        <f>Financials!#REF!-Financials!#REF!</f>
        <v>#REF!</v>
      </c>
      <c r="W23" s="23" t="e">
        <f>Financials!#REF!-Financials!#REF!</f>
        <v>#REF!</v>
      </c>
      <c r="X23" s="23" t="e">
        <f>Financials!#REF!-Financials!#REF!</f>
        <v>#REF!</v>
      </c>
      <c r="Y23" s="23" t="e">
        <f>Financials!#REF!-Financials!#REF!</f>
        <v>#REF!</v>
      </c>
      <c r="Z23" s="23" t="e">
        <f>Financials!#REF!-Financials!#REF!</f>
        <v>#REF!</v>
      </c>
      <c r="AA23" s="23" t="e">
        <f>Financials!#REF!-Financials!#REF!</f>
        <v>#REF!</v>
      </c>
    </row>
    <row r="24" spans="2:43" hidden="1" x14ac:dyDescent="0.3">
      <c r="B24" s="13" t="s">
        <v>311</v>
      </c>
      <c r="D24" s="23" t="e">
        <f>#REF!</f>
        <v>#REF!</v>
      </c>
      <c r="E24" s="23" t="e">
        <f t="shared" ref="E24:AA24" ca="1" si="8">D27</f>
        <v>#REF!</v>
      </c>
      <c r="F24" s="23" t="e">
        <f t="shared" ca="1" si="8"/>
        <v>#REF!</v>
      </c>
      <c r="G24" s="23" t="e">
        <f t="shared" ca="1" si="8"/>
        <v>#REF!</v>
      </c>
      <c r="H24" s="23" t="e">
        <f t="shared" ca="1" si="8"/>
        <v>#REF!</v>
      </c>
      <c r="I24" s="23" t="e">
        <f t="shared" ca="1" si="8"/>
        <v>#REF!</v>
      </c>
      <c r="J24" s="23" t="e">
        <f t="shared" ca="1" si="8"/>
        <v>#REF!</v>
      </c>
      <c r="K24" s="23" t="e">
        <f t="shared" ca="1" si="8"/>
        <v>#REF!</v>
      </c>
      <c r="L24" s="23" t="e">
        <f t="shared" ca="1" si="8"/>
        <v>#REF!</v>
      </c>
      <c r="M24" s="23" t="e">
        <f t="shared" ca="1" si="8"/>
        <v>#REF!</v>
      </c>
      <c r="N24" s="23" t="e">
        <f t="shared" ca="1" si="8"/>
        <v>#REF!</v>
      </c>
      <c r="O24" s="23" t="e">
        <f t="shared" ca="1" si="8"/>
        <v>#REF!</v>
      </c>
      <c r="P24" s="23" t="e">
        <f t="shared" ca="1" si="8"/>
        <v>#REF!</v>
      </c>
      <c r="Q24" s="23" t="e">
        <f t="shared" ca="1" si="8"/>
        <v>#REF!</v>
      </c>
      <c r="R24" s="23" t="e">
        <f t="shared" ca="1" si="8"/>
        <v>#REF!</v>
      </c>
      <c r="S24" s="23" t="e">
        <f t="shared" ca="1" si="8"/>
        <v>#REF!</v>
      </c>
      <c r="T24" s="23" t="e">
        <f t="shared" ca="1" si="8"/>
        <v>#REF!</v>
      </c>
      <c r="U24" s="23" t="e">
        <f t="shared" ca="1" si="8"/>
        <v>#REF!</v>
      </c>
      <c r="V24" s="23" t="e">
        <f t="shared" ca="1" si="8"/>
        <v>#REF!</v>
      </c>
      <c r="W24" s="23" t="e">
        <f t="shared" ca="1" si="8"/>
        <v>#REF!</v>
      </c>
      <c r="X24" s="23" t="e">
        <f t="shared" ca="1" si="8"/>
        <v>#REF!</v>
      </c>
      <c r="Y24" s="23" t="e">
        <f t="shared" ca="1" si="8"/>
        <v>#REF!</v>
      </c>
      <c r="Z24" s="23" t="e">
        <f t="shared" ca="1" si="8"/>
        <v>#REF!</v>
      </c>
      <c r="AA24" s="23" t="e">
        <f t="shared" ca="1" si="8"/>
        <v>#REF!</v>
      </c>
    </row>
    <row r="25" spans="2:43" hidden="1" x14ac:dyDescent="0.3">
      <c r="B25" s="13" t="s">
        <v>307</v>
      </c>
      <c r="D25" s="23" t="e">
        <f ca="1">MAX(0,MIN(D23-#REF!,D22-#REF!))</f>
        <v>#REF!</v>
      </c>
      <c r="E25" s="23" t="e">
        <f t="shared" ref="E25:AA25" ca="1" si="9">MAX(0,MIN(E23-D23,E22-D27))</f>
        <v>#REF!</v>
      </c>
      <c r="F25" s="23" t="e">
        <f t="shared" ca="1" si="9"/>
        <v>#REF!</v>
      </c>
      <c r="G25" s="23" t="e">
        <f t="shared" ca="1" si="9"/>
        <v>#REF!</v>
      </c>
      <c r="H25" s="23" t="e">
        <f t="shared" ca="1" si="9"/>
        <v>#REF!</v>
      </c>
      <c r="I25" s="23" t="e">
        <f t="shared" ca="1" si="9"/>
        <v>#REF!</v>
      </c>
      <c r="J25" s="23" t="e">
        <f t="shared" ca="1" si="9"/>
        <v>#REF!</v>
      </c>
      <c r="K25" s="23" t="e">
        <f t="shared" ca="1" si="9"/>
        <v>#REF!</v>
      </c>
      <c r="L25" s="23" t="e">
        <f t="shared" ca="1" si="9"/>
        <v>#REF!</v>
      </c>
      <c r="M25" s="23" t="e">
        <f t="shared" ca="1" si="9"/>
        <v>#REF!</v>
      </c>
      <c r="N25" s="23" t="e">
        <f t="shared" ca="1" si="9"/>
        <v>#REF!</v>
      </c>
      <c r="O25" s="23" t="e">
        <f t="shared" ca="1" si="9"/>
        <v>#REF!</v>
      </c>
      <c r="P25" s="23" t="e">
        <f t="shared" ca="1" si="9"/>
        <v>#REF!</v>
      </c>
      <c r="Q25" s="23" t="e">
        <f t="shared" ca="1" si="9"/>
        <v>#REF!</v>
      </c>
      <c r="R25" s="23" t="e">
        <f t="shared" ca="1" si="9"/>
        <v>#REF!</v>
      </c>
      <c r="S25" s="23" t="e">
        <f t="shared" ca="1" si="9"/>
        <v>#REF!</v>
      </c>
      <c r="T25" s="23" t="e">
        <f t="shared" ca="1" si="9"/>
        <v>#REF!</v>
      </c>
      <c r="U25" s="23" t="e">
        <f t="shared" ca="1" si="9"/>
        <v>#REF!</v>
      </c>
      <c r="V25" s="23" t="e">
        <f t="shared" ca="1" si="9"/>
        <v>#REF!</v>
      </c>
      <c r="W25" s="23" t="e">
        <f t="shared" ca="1" si="9"/>
        <v>#REF!</v>
      </c>
      <c r="X25" s="23" t="e">
        <f t="shared" ca="1" si="9"/>
        <v>#REF!</v>
      </c>
      <c r="Y25" s="23" t="e">
        <f t="shared" ca="1" si="9"/>
        <v>#REF!</v>
      </c>
      <c r="Z25" s="23" t="e">
        <f t="shared" ca="1" si="9"/>
        <v>#REF!</v>
      </c>
      <c r="AA25" s="23" t="e">
        <f t="shared" ca="1" si="9"/>
        <v>#REF!</v>
      </c>
    </row>
    <row r="26" spans="2:43" hidden="1" x14ac:dyDescent="0.3">
      <c r="B26" s="13" t="s">
        <v>309</v>
      </c>
      <c r="D26" s="23" t="e">
        <f ca="1">-MIN(D22-#REF!,0)</f>
        <v>#REF!</v>
      </c>
      <c r="E26" s="23" t="e">
        <f t="shared" ref="E26:AA26" ca="1" si="10">-MIN(E22-D27,0)</f>
        <v>#REF!</v>
      </c>
      <c r="F26" s="23" t="e">
        <f t="shared" ca="1" si="10"/>
        <v>#REF!</v>
      </c>
      <c r="G26" s="23" t="e">
        <f t="shared" ca="1" si="10"/>
        <v>#REF!</v>
      </c>
      <c r="H26" s="23" t="e">
        <f t="shared" ca="1" si="10"/>
        <v>#REF!</v>
      </c>
      <c r="I26" s="23" t="e">
        <f t="shared" ca="1" si="10"/>
        <v>#REF!</v>
      </c>
      <c r="J26" s="23" t="e">
        <f t="shared" ca="1" si="10"/>
        <v>#REF!</v>
      </c>
      <c r="K26" s="23" t="e">
        <f t="shared" ca="1" si="10"/>
        <v>#REF!</v>
      </c>
      <c r="L26" s="23" t="e">
        <f t="shared" ca="1" si="10"/>
        <v>#REF!</v>
      </c>
      <c r="M26" s="23" t="e">
        <f t="shared" ca="1" si="10"/>
        <v>#REF!</v>
      </c>
      <c r="N26" s="23" t="e">
        <f t="shared" ca="1" si="10"/>
        <v>#REF!</v>
      </c>
      <c r="O26" s="23" t="e">
        <f t="shared" ca="1" si="10"/>
        <v>#REF!</v>
      </c>
      <c r="P26" s="23" t="e">
        <f t="shared" ca="1" si="10"/>
        <v>#REF!</v>
      </c>
      <c r="Q26" s="23" t="e">
        <f t="shared" ca="1" si="10"/>
        <v>#REF!</v>
      </c>
      <c r="R26" s="23" t="e">
        <f t="shared" ca="1" si="10"/>
        <v>#REF!</v>
      </c>
      <c r="S26" s="23" t="e">
        <f t="shared" ca="1" si="10"/>
        <v>#REF!</v>
      </c>
      <c r="T26" s="23" t="e">
        <f t="shared" ca="1" si="10"/>
        <v>#REF!</v>
      </c>
      <c r="U26" s="23" t="e">
        <f t="shared" ca="1" si="10"/>
        <v>#REF!</v>
      </c>
      <c r="V26" s="23" t="e">
        <f t="shared" ca="1" si="10"/>
        <v>#REF!</v>
      </c>
      <c r="W26" s="23" t="e">
        <f t="shared" ca="1" si="10"/>
        <v>#REF!</v>
      </c>
      <c r="X26" s="23" t="e">
        <f t="shared" ca="1" si="10"/>
        <v>#REF!</v>
      </c>
      <c r="Y26" s="23" t="e">
        <f t="shared" ca="1" si="10"/>
        <v>#REF!</v>
      </c>
      <c r="Z26" s="23" t="e">
        <f t="shared" ca="1" si="10"/>
        <v>#REF!</v>
      </c>
      <c r="AA26" s="23" t="e">
        <f t="shared" ca="1" si="10"/>
        <v>#REF!</v>
      </c>
    </row>
    <row r="27" spans="2:43" hidden="1" x14ac:dyDescent="0.3">
      <c r="B27" s="13" t="s">
        <v>310</v>
      </c>
      <c r="D27" s="23" t="e">
        <f t="shared" ref="D27:AA27" ca="1" si="11">D24+D25-D26</f>
        <v>#REF!</v>
      </c>
      <c r="E27" s="23" t="e">
        <f t="shared" ca="1" si="11"/>
        <v>#REF!</v>
      </c>
      <c r="F27" s="23" t="e">
        <f t="shared" ca="1" si="11"/>
        <v>#REF!</v>
      </c>
      <c r="G27" s="23" t="e">
        <f t="shared" ca="1" si="11"/>
        <v>#REF!</v>
      </c>
      <c r="H27" s="23" t="e">
        <f t="shared" ca="1" si="11"/>
        <v>#REF!</v>
      </c>
      <c r="I27" s="23" t="e">
        <f t="shared" ca="1" si="11"/>
        <v>#REF!</v>
      </c>
      <c r="J27" s="23" t="e">
        <f t="shared" ca="1" si="11"/>
        <v>#REF!</v>
      </c>
      <c r="K27" s="23" t="e">
        <f t="shared" ca="1" si="11"/>
        <v>#REF!</v>
      </c>
      <c r="L27" s="23" t="e">
        <f t="shared" ca="1" si="11"/>
        <v>#REF!</v>
      </c>
      <c r="M27" s="23" t="e">
        <f t="shared" ca="1" si="11"/>
        <v>#REF!</v>
      </c>
      <c r="N27" s="23" t="e">
        <f t="shared" ca="1" si="11"/>
        <v>#REF!</v>
      </c>
      <c r="O27" s="23" t="e">
        <f t="shared" ca="1" si="11"/>
        <v>#REF!</v>
      </c>
      <c r="P27" s="23" t="e">
        <f t="shared" ca="1" si="11"/>
        <v>#REF!</v>
      </c>
      <c r="Q27" s="23" t="e">
        <f t="shared" ca="1" si="11"/>
        <v>#REF!</v>
      </c>
      <c r="R27" s="23" t="e">
        <f t="shared" ca="1" si="11"/>
        <v>#REF!</v>
      </c>
      <c r="S27" s="23" t="e">
        <f t="shared" ca="1" si="11"/>
        <v>#REF!</v>
      </c>
      <c r="T27" s="23" t="e">
        <f t="shared" ca="1" si="11"/>
        <v>#REF!</v>
      </c>
      <c r="U27" s="23" t="e">
        <f t="shared" ca="1" si="11"/>
        <v>#REF!</v>
      </c>
      <c r="V27" s="23" t="e">
        <f t="shared" ca="1" si="11"/>
        <v>#REF!</v>
      </c>
      <c r="W27" s="23" t="e">
        <f t="shared" ca="1" si="11"/>
        <v>#REF!</v>
      </c>
      <c r="X27" s="23" t="e">
        <f t="shared" ca="1" si="11"/>
        <v>#REF!</v>
      </c>
      <c r="Y27" s="23" t="e">
        <f t="shared" ca="1" si="11"/>
        <v>#REF!</v>
      </c>
      <c r="Z27" s="23" t="e">
        <f t="shared" ca="1" si="11"/>
        <v>#REF!</v>
      </c>
      <c r="AA27" s="23" t="e">
        <f t="shared" ca="1" si="11"/>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80"/>
  <sheetViews>
    <sheetView showGridLines="0" zoomScale="90" zoomScaleNormal="90" workbookViewId="0">
      <pane xSplit="1" topLeftCell="B1" activePane="topRight" state="frozen"/>
      <selection pane="topRight" activeCell="C14" sqref="C14"/>
    </sheetView>
  </sheetViews>
  <sheetFormatPr defaultColWidth="14.44140625" defaultRowHeight="15" customHeight="1" x14ac:dyDescent="0.3"/>
  <cols>
    <col min="1" max="1" width="5.44140625" style="177" customWidth="1"/>
    <col min="2" max="2" width="27.109375" style="177" customWidth="1"/>
    <col min="3" max="18" width="9.5546875" style="177" customWidth="1"/>
    <col min="19" max="16384" width="14.44140625" style="177"/>
  </cols>
  <sheetData>
    <row r="1" spans="1:18" ht="24" customHeight="1" thickBot="1" x14ac:dyDescent="0.35"/>
    <row r="2" spans="1:18" ht="24" customHeight="1" x14ac:dyDescent="0.3">
      <c r="A2" s="302" t="s">
        <v>390</v>
      </c>
      <c r="B2" s="180" t="s">
        <v>391</v>
      </c>
      <c r="C2" s="181">
        <v>39538</v>
      </c>
      <c r="D2" s="181">
        <f t="shared" ref="D2:R2" si="0">EOMONTH(C2,12)</f>
        <v>39903</v>
      </c>
      <c r="E2" s="181">
        <f t="shared" si="0"/>
        <v>40268</v>
      </c>
      <c r="F2" s="181">
        <f t="shared" si="0"/>
        <v>40633</v>
      </c>
      <c r="G2" s="181">
        <f t="shared" si="0"/>
        <v>40999</v>
      </c>
      <c r="H2" s="181">
        <f t="shared" si="0"/>
        <v>41364</v>
      </c>
      <c r="I2" s="181">
        <f t="shared" si="0"/>
        <v>41729</v>
      </c>
      <c r="J2" s="181">
        <f t="shared" si="0"/>
        <v>42094</v>
      </c>
      <c r="K2" s="181">
        <f t="shared" si="0"/>
        <v>42460</v>
      </c>
      <c r="L2" s="181">
        <f t="shared" si="0"/>
        <v>42825</v>
      </c>
      <c r="M2" s="181">
        <f t="shared" si="0"/>
        <v>43190</v>
      </c>
      <c r="N2" s="181">
        <f t="shared" si="0"/>
        <v>43555</v>
      </c>
      <c r="O2" s="181">
        <f t="shared" si="0"/>
        <v>43921</v>
      </c>
      <c r="P2" s="181">
        <f t="shared" si="0"/>
        <v>44286</v>
      </c>
      <c r="Q2" s="181">
        <f t="shared" si="0"/>
        <v>44651</v>
      </c>
      <c r="R2" s="181">
        <f t="shared" si="0"/>
        <v>45016</v>
      </c>
    </row>
    <row r="3" spans="1:18" ht="24" customHeight="1" x14ac:dyDescent="0.3">
      <c r="A3" s="303"/>
      <c r="B3" s="182" t="s">
        <v>392</v>
      </c>
      <c r="C3" s="183">
        <v>0</v>
      </c>
      <c r="D3" s="178">
        <f t="shared" ref="D3:R3" si="1">C3+1</f>
        <v>1</v>
      </c>
      <c r="E3" s="178">
        <f t="shared" si="1"/>
        <v>2</v>
      </c>
      <c r="F3" s="178">
        <f t="shared" si="1"/>
        <v>3</v>
      </c>
      <c r="G3" s="178">
        <f t="shared" si="1"/>
        <v>4</v>
      </c>
      <c r="H3" s="178">
        <f t="shared" si="1"/>
        <v>5</v>
      </c>
      <c r="I3" s="178">
        <f t="shared" si="1"/>
        <v>6</v>
      </c>
      <c r="J3" s="178">
        <f t="shared" si="1"/>
        <v>7</v>
      </c>
      <c r="K3" s="178">
        <f t="shared" si="1"/>
        <v>8</v>
      </c>
      <c r="L3" s="178">
        <f t="shared" si="1"/>
        <v>9</v>
      </c>
      <c r="M3" s="178">
        <f t="shared" si="1"/>
        <v>10</v>
      </c>
      <c r="N3" s="178">
        <f t="shared" si="1"/>
        <v>11</v>
      </c>
      <c r="O3" s="178">
        <f t="shared" si="1"/>
        <v>12</v>
      </c>
      <c r="P3" s="178">
        <f t="shared" si="1"/>
        <v>13</v>
      </c>
      <c r="Q3" s="184">
        <f t="shared" si="1"/>
        <v>14</v>
      </c>
      <c r="R3" s="184">
        <f t="shared" si="1"/>
        <v>15</v>
      </c>
    </row>
    <row r="4" spans="1:18" ht="24" customHeight="1" x14ac:dyDescent="0.3">
      <c r="A4" s="303"/>
      <c r="B4" s="182" t="s">
        <v>393</v>
      </c>
      <c r="C4" s="185">
        <v>208.7</v>
      </c>
      <c r="D4" s="185">
        <v>216.4</v>
      </c>
      <c r="E4" s="185">
        <v>229.7</v>
      </c>
      <c r="F4" s="185">
        <v>248.3</v>
      </c>
      <c r="G4" s="185">
        <v>0</v>
      </c>
      <c r="H4" s="185">
        <v>0</v>
      </c>
      <c r="I4" s="185">
        <v>0</v>
      </c>
      <c r="J4" s="185">
        <v>0</v>
      </c>
      <c r="K4" s="185">
        <v>0</v>
      </c>
      <c r="L4" s="185">
        <v>0</v>
      </c>
      <c r="M4" s="185">
        <v>0</v>
      </c>
      <c r="N4" s="185">
        <v>0</v>
      </c>
      <c r="O4" s="185">
        <v>0</v>
      </c>
      <c r="P4" s="185">
        <v>0</v>
      </c>
      <c r="Q4" s="186">
        <v>0</v>
      </c>
      <c r="R4" s="186"/>
    </row>
    <row r="5" spans="1:18" ht="24" customHeight="1" x14ac:dyDescent="0.3">
      <c r="A5" s="303"/>
      <c r="B5" s="182" t="s">
        <v>394</v>
      </c>
      <c r="C5" s="185">
        <v>0</v>
      </c>
      <c r="D5" s="185">
        <v>0</v>
      </c>
      <c r="E5" s="185">
        <v>0</v>
      </c>
      <c r="F5" s="185">
        <v>0</v>
      </c>
      <c r="G5" s="185">
        <f>146</f>
        <v>146</v>
      </c>
      <c r="H5" s="185">
        <f>157.3</f>
        <v>157.30000000000001</v>
      </c>
      <c r="I5" s="185">
        <f>168.8</f>
        <v>168.8</v>
      </c>
      <c r="J5" s="185">
        <f>179.6</f>
        <v>179.6</v>
      </c>
      <c r="K5" s="185">
        <f>178.7</f>
        <v>178.7</v>
      </c>
      <c r="L5" s="185">
        <f>176.8</f>
        <v>176.8</v>
      </c>
      <c r="M5" s="185">
        <f>183.3</f>
        <v>183.3</v>
      </c>
      <c r="N5" s="185">
        <v>0</v>
      </c>
      <c r="O5" s="185">
        <v>0</v>
      </c>
      <c r="P5" s="185">
        <v>0</v>
      </c>
      <c r="Q5" s="186">
        <v>0</v>
      </c>
      <c r="R5" s="186"/>
    </row>
    <row r="6" spans="1:18" ht="24" customHeight="1" x14ac:dyDescent="0.3">
      <c r="A6" s="303"/>
      <c r="B6" s="182" t="s">
        <v>395</v>
      </c>
      <c r="C6" s="185">
        <v>0</v>
      </c>
      <c r="D6" s="185">
        <v>0</v>
      </c>
      <c r="E6" s="185">
        <v>0</v>
      </c>
      <c r="F6" s="185">
        <v>0</v>
      </c>
      <c r="G6" s="185">
        <v>0</v>
      </c>
      <c r="H6" s="185">
        <v>0</v>
      </c>
      <c r="I6" s="185">
        <v>0</v>
      </c>
      <c r="J6" s="185">
        <v>0</v>
      </c>
      <c r="K6" s="185">
        <v>0</v>
      </c>
      <c r="L6" s="185">
        <v>0</v>
      </c>
      <c r="M6" s="185">
        <v>0</v>
      </c>
      <c r="N6" s="185">
        <f>115.7</f>
        <v>115.7</v>
      </c>
      <c r="O6" s="185">
        <f>119.7</f>
        <v>119.7</v>
      </c>
      <c r="P6" s="185">
        <f>122.8</f>
        <v>122.8</v>
      </c>
      <c r="Q6" s="186"/>
      <c r="R6" s="186"/>
    </row>
    <row r="7" spans="1:18" ht="24" customHeight="1" x14ac:dyDescent="0.3">
      <c r="A7" s="303"/>
      <c r="B7" s="182" t="s">
        <v>396</v>
      </c>
      <c r="C7" s="185">
        <v>0</v>
      </c>
      <c r="D7" s="185">
        <v>0</v>
      </c>
      <c r="E7" s="185">
        <v>0</v>
      </c>
      <c r="F7" s="185">
        <v>0</v>
      </c>
      <c r="G7" s="187">
        <v>1.873</v>
      </c>
      <c r="H7" s="187">
        <v>1.873</v>
      </c>
      <c r="I7" s="187">
        <v>1.873</v>
      </c>
      <c r="J7" s="187">
        <v>1.873</v>
      </c>
      <c r="K7" s="187">
        <v>1.873</v>
      </c>
      <c r="L7" s="187">
        <v>1.873</v>
      </c>
      <c r="M7" s="187">
        <v>1.873</v>
      </c>
      <c r="N7" s="187">
        <v>1.873</v>
      </c>
      <c r="O7" s="187">
        <v>1.873</v>
      </c>
      <c r="P7" s="187">
        <v>1.873</v>
      </c>
      <c r="Q7" s="188"/>
      <c r="R7" s="188"/>
    </row>
    <row r="8" spans="1:18" ht="24" customHeight="1" x14ac:dyDescent="0.3">
      <c r="A8" s="303"/>
      <c r="B8" s="182" t="s">
        <v>397</v>
      </c>
      <c r="C8" s="185">
        <v>0</v>
      </c>
      <c r="D8" s="185">
        <v>0</v>
      </c>
      <c r="E8" s="185">
        <v>0</v>
      </c>
      <c r="F8" s="185">
        <v>0</v>
      </c>
      <c r="G8" s="185">
        <v>0</v>
      </c>
      <c r="H8" s="185">
        <v>0</v>
      </c>
      <c r="I8" s="185">
        <v>0</v>
      </c>
      <c r="J8" s="185">
        <v>0</v>
      </c>
      <c r="K8" s="185">
        <v>0</v>
      </c>
      <c r="L8" s="185">
        <v>0</v>
      </c>
      <c r="M8" s="185">
        <v>0</v>
      </c>
      <c r="N8" s="187">
        <v>1.641</v>
      </c>
      <c r="O8" s="187">
        <v>1.641</v>
      </c>
      <c r="P8" s="187">
        <v>1.641</v>
      </c>
      <c r="Q8" s="188"/>
      <c r="R8" s="188"/>
    </row>
    <row r="9" spans="1:18" ht="24" customHeight="1" x14ac:dyDescent="0.3">
      <c r="A9" s="303"/>
      <c r="B9" s="182" t="s">
        <v>398</v>
      </c>
      <c r="C9" s="189">
        <f t="shared" ref="C9:F9" si="2">C4</f>
        <v>208.7</v>
      </c>
      <c r="D9" s="189">
        <f t="shared" si="2"/>
        <v>216.4</v>
      </c>
      <c r="E9" s="189">
        <f t="shared" si="2"/>
        <v>229.7</v>
      </c>
      <c r="F9" s="189">
        <f t="shared" si="2"/>
        <v>248.3</v>
      </c>
      <c r="G9" s="190">
        <f t="shared" ref="G9:P9" si="3">IF(G5&gt;0,G5*G7,G6*G7*G8)</f>
        <v>273.45800000000003</v>
      </c>
      <c r="H9" s="190">
        <f t="shared" si="3"/>
        <v>294.62290000000002</v>
      </c>
      <c r="I9" s="190">
        <f t="shared" si="3"/>
        <v>316.16240000000005</v>
      </c>
      <c r="J9" s="190">
        <f t="shared" si="3"/>
        <v>336.39080000000001</v>
      </c>
      <c r="K9" s="190">
        <f t="shared" si="3"/>
        <v>334.70509999999996</v>
      </c>
      <c r="L9" s="190">
        <f t="shared" si="3"/>
        <v>331.14640000000003</v>
      </c>
      <c r="M9" s="190">
        <f t="shared" si="3"/>
        <v>343.32089999999999</v>
      </c>
      <c r="N9" s="190">
        <f t="shared" si="3"/>
        <v>355.61471009999997</v>
      </c>
      <c r="O9" s="190">
        <f t="shared" si="3"/>
        <v>367.90908210000003</v>
      </c>
      <c r="P9" s="190">
        <f t="shared" si="3"/>
        <v>377.4372204</v>
      </c>
      <c r="Q9" s="191"/>
      <c r="R9" s="191"/>
    </row>
    <row r="10" spans="1:18" ht="24" customHeight="1" thickBot="1" x14ac:dyDescent="0.35">
      <c r="A10" s="304"/>
      <c r="B10" s="182" t="s">
        <v>399</v>
      </c>
      <c r="C10" s="178"/>
      <c r="D10" s="179">
        <f t="shared" ref="D10:P10" si="4">(D9-C9)/C9</f>
        <v>3.6895064686152453E-2</v>
      </c>
      <c r="E10" s="179">
        <f t="shared" si="4"/>
        <v>6.1460258780036886E-2</v>
      </c>
      <c r="F10" s="179">
        <f t="shared" si="4"/>
        <v>8.0975185023944379E-2</v>
      </c>
      <c r="G10" s="179">
        <f t="shared" si="4"/>
        <v>0.10132098268223928</v>
      </c>
      <c r="H10" s="179">
        <f t="shared" si="4"/>
        <v>7.7397260273972548E-2</v>
      </c>
      <c r="I10" s="179">
        <f t="shared" si="4"/>
        <v>7.3108709472345948E-2</v>
      </c>
      <c r="J10" s="179">
        <f t="shared" si="4"/>
        <v>6.3981042654028319E-2</v>
      </c>
      <c r="K10" s="179">
        <f t="shared" si="4"/>
        <v>-5.0111358574611844E-3</v>
      </c>
      <c r="L10" s="179">
        <f t="shared" si="4"/>
        <v>-1.0632344711807292E-2</v>
      </c>
      <c r="M10" s="179">
        <f t="shared" si="4"/>
        <v>3.6764705882352838E-2</v>
      </c>
      <c r="N10" s="179">
        <f t="shared" si="4"/>
        <v>3.5808510638297798E-2</v>
      </c>
      <c r="O10" s="179">
        <f t="shared" si="4"/>
        <v>3.4572169403630268E-2</v>
      </c>
      <c r="P10" s="179">
        <f t="shared" si="4"/>
        <v>2.5898078529657382E-2</v>
      </c>
      <c r="Q10" s="192"/>
      <c r="R10" s="184"/>
    </row>
    <row r="11" spans="1:18" ht="24" customHeight="1" x14ac:dyDescent="0.3"/>
    <row r="12" spans="1:18" ht="24" customHeight="1" x14ac:dyDescent="0.3">
      <c r="B12" s="195" t="s">
        <v>400</v>
      </c>
    </row>
    <row r="13" spans="1:18" ht="24" hidden="1" customHeight="1" x14ac:dyDescent="0.3">
      <c r="B13" s="193" t="s">
        <v>401</v>
      </c>
      <c r="C13" s="194">
        <f>AVERAGE(D10:N10)</f>
        <v>5.0188021774918365E-2</v>
      </c>
    </row>
    <row r="14" spans="1:18" ht="24" customHeight="1" x14ac:dyDescent="0.3">
      <c r="B14" s="193" t="s">
        <v>402</v>
      </c>
      <c r="C14" s="194">
        <f>AVERAGE(G10:N10)</f>
        <v>4.6592216379246043E-2</v>
      </c>
    </row>
    <row r="15" spans="1:18" ht="24" customHeight="1" x14ac:dyDescent="0.3"/>
    <row r="16" spans="1:18" ht="30.6" customHeight="1" x14ac:dyDescent="0.35">
      <c r="B16" s="196" t="s">
        <v>403</v>
      </c>
      <c r="C16" s="197">
        <f>C14</f>
        <v>4.6592216379246043E-2</v>
      </c>
    </row>
    <row r="17" ht="24" customHeight="1" x14ac:dyDescent="0.3"/>
    <row r="18" ht="24" customHeight="1" x14ac:dyDescent="0.3"/>
    <row r="19" ht="24" customHeight="1" x14ac:dyDescent="0.3"/>
    <row r="20" ht="24" customHeight="1" x14ac:dyDescent="0.3"/>
    <row r="21" ht="24" customHeight="1" x14ac:dyDescent="0.3"/>
    <row r="22" ht="24" customHeight="1" x14ac:dyDescent="0.3"/>
    <row r="23" ht="24" customHeight="1" x14ac:dyDescent="0.3"/>
    <row r="24" ht="24" customHeight="1" x14ac:dyDescent="0.3"/>
    <row r="25" ht="24" customHeight="1" x14ac:dyDescent="0.3"/>
    <row r="26" ht="24" customHeight="1" x14ac:dyDescent="0.3"/>
    <row r="27" ht="24" customHeight="1" x14ac:dyDescent="0.3"/>
    <row r="28" ht="24" customHeight="1" x14ac:dyDescent="0.3"/>
    <row r="29" ht="24" customHeight="1" x14ac:dyDescent="0.3"/>
    <row r="30" ht="24" customHeight="1" x14ac:dyDescent="0.3"/>
    <row r="31" ht="24" customHeight="1" x14ac:dyDescent="0.3"/>
    <row r="32" ht="24" customHeight="1" x14ac:dyDescent="0.3"/>
    <row r="33" ht="24" customHeight="1" x14ac:dyDescent="0.3"/>
    <row r="34" ht="24" customHeight="1" x14ac:dyDescent="0.3"/>
    <row r="35" ht="24" customHeight="1" x14ac:dyDescent="0.3"/>
    <row r="36" ht="24" customHeight="1" x14ac:dyDescent="0.3"/>
    <row r="37" ht="24" customHeight="1" x14ac:dyDescent="0.3"/>
    <row r="38" ht="24" customHeight="1" x14ac:dyDescent="0.3"/>
    <row r="39" ht="24" customHeight="1" x14ac:dyDescent="0.3"/>
    <row r="40" ht="24" customHeight="1" x14ac:dyDescent="0.3"/>
    <row r="41" ht="24" customHeight="1" x14ac:dyDescent="0.3"/>
    <row r="42" ht="24" customHeight="1" x14ac:dyDescent="0.3"/>
    <row r="43" ht="24" customHeight="1" x14ac:dyDescent="0.3"/>
    <row r="44" ht="24" customHeight="1" x14ac:dyDescent="0.3"/>
    <row r="45" ht="24" customHeight="1" x14ac:dyDescent="0.3"/>
    <row r="46" ht="24" customHeight="1" x14ac:dyDescent="0.3"/>
    <row r="47" ht="24" customHeight="1" x14ac:dyDescent="0.3"/>
    <row r="48" ht="24" customHeight="1" x14ac:dyDescent="0.3"/>
    <row r="49" ht="24" customHeight="1" x14ac:dyDescent="0.3"/>
    <row r="50" ht="24" customHeight="1" x14ac:dyDescent="0.3"/>
    <row r="51" ht="24" customHeight="1" x14ac:dyDescent="0.3"/>
    <row r="52" ht="24" customHeight="1" x14ac:dyDescent="0.3"/>
    <row r="53" ht="24" customHeight="1" x14ac:dyDescent="0.3"/>
    <row r="54" ht="24" customHeight="1" x14ac:dyDescent="0.3"/>
    <row r="55" ht="24" customHeight="1" x14ac:dyDescent="0.3"/>
    <row r="56" ht="24" customHeight="1" x14ac:dyDescent="0.3"/>
    <row r="57" ht="24" customHeight="1" x14ac:dyDescent="0.3"/>
    <row r="58" ht="24" customHeight="1" x14ac:dyDescent="0.3"/>
    <row r="59" ht="24" customHeight="1" x14ac:dyDescent="0.3"/>
    <row r="60" ht="24" customHeight="1" x14ac:dyDescent="0.3"/>
    <row r="61" ht="24" customHeight="1" x14ac:dyDescent="0.3"/>
    <row r="62" ht="24" customHeight="1" x14ac:dyDescent="0.3"/>
    <row r="63" ht="24" customHeight="1" x14ac:dyDescent="0.3"/>
    <row r="64" ht="24" customHeight="1" x14ac:dyDescent="0.3"/>
    <row r="65" ht="24" customHeight="1" x14ac:dyDescent="0.3"/>
    <row r="66" ht="24" customHeight="1" x14ac:dyDescent="0.3"/>
    <row r="67" ht="24" customHeight="1" x14ac:dyDescent="0.3"/>
    <row r="68" ht="24" customHeight="1" x14ac:dyDescent="0.3"/>
    <row r="69" ht="24" customHeight="1" x14ac:dyDescent="0.3"/>
    <row r="70" ht="24" customHeight="1" x14ac:dyDescent="0.3"/>
    <row r="71" ht="24" customHeight="1" x14ac:dyDescent="0.3"/>
    <row r="72" ht="24" customHeight="1" x14ac:dyDescent="0.3"/>
    <row r="73" ht="24" customHeight="1" x14ac:dyDescent="0.3"/>
    <row r="74" ht="24" customHeight="1" x14ac:dyDescent="0.3"/>
    <row r="75" ht="24" customHeight="1" x14ac:dyDescent="0.3"/>
    <row r="76" ht="24" customHeight="1" x14ac:dyDescent="0.3"/>
    <row r="77" ht="24" customHeight="1" x14ac:dyDescent="0.3"/>
    <row r="78" ht="24" customHeight="1" x14ac:dyDescent="0.3"/>
    <row r="79" ht="24" customHeight="1" x14ac:dyDescent="0.3"/>
    <row r="80" ht="24" customHeight="1" x14ac:dyDescent="0.3"/>
  </sheetData>
  <mergeCells count="1">
    <mergeCell ref="A2:A10"/>
  </mergeCells>
  <pageMargins left="0.7" right="0.7" top="0.75" bottom="0.75" header="0" footer="0"/>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8"/>
  <sheetViews>
    <sheetView zoomScale="90" zoomScaleNormal="90" workbookViewId="0"/>
  </sheetViews>
  <sheetFormatPr defaultColWidth="9.109375" defaultRowHeight="14.4" x14ac:dyDescent="0.3"/>
  <cols>
    <col min="1" max="1" width="9.109375" style="13"/>
    <col min="2" max="2" width="23.6640625" style="13" bestFit="1" customWidth="1"/>
    <col min="3" max="4" width="9.109375" style="13"/>
    <col min="5" max="25" width="9.88671875" style="13" bestFit="1" customWidth="1"/>
    <col min="26" max="16384" width="9.109375" style="13"/>
  </cols>
  <sheetData>
    <row r="1" spans="1:35" x14ac:dyDescent="0.3">
      <c r="A1" s="36"/>
      <c r="S1" s="54" t="s">
        <v>107</v>
      </c>
    </row>
    <row r="2" spans="1:35" x14ac:dyDescent="0.3">
      <c r="E2" s="61">
        <f>E4-EOMONTH(E4,-12)</f>
        <v>365</v>
      </c>
      <c r="F2" s="61">
        <f>F4-EOMONTH(F4,-12)</f>
        <v>366</v>
      </c>
      <c r="G2" s="61">
        <f t="shared" ref="G2:S2" si="0">G4-EOMONTH(G4,-12)</f>
        <v>365</v>
      </c>
      <c r="H2" s="61">
        <f t="shared" si="0"/>
        <v>365</v>
      </c>
      <c r="I2" s="61">
        <f t="shared" si="0"/>
        <v>365</v>
      </c>
      <c r="J2" s="61">
        <f t="shared" si="0"/>
        <v>366</v>
      </c>
      <c r="K2" s="61">
        <f t="shared" si="0"/>
        <v>365</v>
      </c>
      <c r="L2" s="61">
        <f t="shared" si="0"/>
        <v>365</v>
      </c>
      <c r="M2" s="61">
        <f t="shared" si="0"/>
        <v>365</v>
      </c>
      <c r="N2" s="61">
        <f t="shared" si="0"/>
        <v>366</v>
      </c>
      <c r="O2" s="61">
        <f t="shared" si="0"/>
        <v>365</v>
      </c>
      <c r="P2" s="61">
        <f t="shared" si="0"/>
        <v>365</v>
      </c>
      <c r="Q2" s="61">
        <f t="shared" si="0"/>
        <v>365</v>
      </c>
      <c r="R2" s="61">
        <f t="shared" si="0"/>
        <v>366</v>
      </c>
      <c r="S2" s="61">
        <f t="shared" si="0"/>
        <v>365</v>
      </c>
      <c r="T2" s="61">
        <f t="shared" ref="T2:AH2" si="1">T4-EOMONTH(T4,-12)</f>
        <v>365</v>
      </c>
      <c r="U2" s="61">
        <f t="shared" si="1"/>
        <v>365</v>
      </c>
      <c r="V2" s="61">
        <f t="shared" si="1"/>
        <v>366</v>
      </c>
      <c r="W2" s="61">
        <f t="shared" si="1"/>
        <v>365</v>
      </c>
      <c r="X2" s="61">
        <f t="shared" si="1"/>
        <v>365</v>
      </c>
      <c r="Y2" s="61">
        <f t="shared" si="1"/>
        <v>365</v>
      </c>
      <c r="Z2" s="61">
        <f t="shared" si="1"/>
        <v>366</v>
      </c>
      <c r="AA2" s="61">
        <f t="shared" si="1"/>
        <v>365</v>
      </c>
      <c r="AB2" s="61">
        <f t="shared" si="1"/>
        <v>365</v>
      </c>
      <c r="AC2" s="61">
        <f t="shared" si="1"/>
        <v>365</v>
      </c>
      <c r="AD2" s="61">
        <f t="shared" si="1"/>
        <v>366</v>
      </c>
      <c r="AE2" s="61">
        <f t="shared" si="1"/>
        <v>365</v>
      </c>
      <c r="AF2" s="61">
        <f t="shared" si="1"/>
        <v>365</v>
      </c>
      <c r="AG2" s="61">
        <f t="shared" si="1"/>
        <v>365</v>
      </c>
      <c r="AH2" s="61">
        <f t="shared" si="1"/>
        <v>366</v>
      </c>
      <c r="AI2" s="61">
        <f t="shared" ref="AI2" si="2">AI4-EOMONTH(AI4,-12)</f>
        <v>365</v>
      </c>
    </row>
    <row r="3" spans="1:35" x14ac:dyDescent="0.3">
      <c r="B3" s="13" t="s">
        <v>127</v>
      </c>
      <c r="E3" s="13">
        <f>MIN(MAX(E4-Inputs!$E$12,0),(E4-D4),Inputs!$E$15-D4)</f>
        <v>0</v>
      </c>
      <c r="F3" s="13">
        <f>MIN(MAX(F4-Inputs!$E$12,0),(F4-E4),Inputs!$E$15-E4)</f>
        <v>0</v>
      </c>
      <c r="G3" s="13">
        <f>MIN(MAX(G4-Inputs!$E$12,0),(G4-F4),Inputs!$E$15-F4)</f>
        <v>206</v>
      </c>
      <c r="H3" s="13">
        <f>MIN(MAX(H4-Inputs!$E$12,0),(H4-G4),Inputs!$E$15-G4)</f>
        <v>365</v>
      </c>
      <c r="I3" s="13">
        <f>MIN(MAX(I4-Inputs!$E$12,0),(I4-H4),Inputs!$E$15-H4)</f>
        <v>365</v>
      </c>
      <c r="J3" s="13">
        <f>MIN(MAX(J4-Inputs!$E$12,0),(J4-I4),Inputs!$E$15-I4)</f>
        <v>366</v>
      </c>
      <c r="K3" s="13">
        <f>MIN(MAX(K4-Inputs!$E$12,0),(K4-J4),Inputs!$E$15-J4)</f>
        <v>365</v>
      </c>
      <c r="L3" s="13">
        <f>MIN(MAX(L4-Inputs!$E$12,0),(L4-K4),Inputs!$E$15-K4)</f>
        <v>365</v>
      </c>
      <c r="M3" s="13">
        <f>MIN(MAX(M4-Inputs!$E$12,0),(M4-L4),Inputs!$E$15-L4)</f>
        <v>365</v>
      </c>
      <c r="N3" s="13">
        <f>MIN(MAX(N4-Inputs!$E$12,0),(N4-M4),Inputs!$E$15-M4)</f>
        <v>366</v>
      </c>
      <c r="O3" s="13">
        <f>MIN(MAX(O4-Inputs!$E$12,0),(O4-N4),Inputs!$E$15-N4)</f>
        <v>365</v>
      </c>
      <c r="P3" s="13">
        <f>MIN(MAX(P4-Inputs!$E$12,0),(P4-O4),Inputs!$E$15-O4)</f>
        <v>365</v>
      </c>
      <c r="Q3" s="13">
        <f>MIN(MAX(Q4-Inputs!$E$12,0),(Q4-P4),Inputs!$E$15-P4)</f>
        <v>365</v>
      </c>
      <c r="R3" s="13">
        <f>MIN(MAX(R4-Inputs!$E$12,0),(R4-Q4),Inputs!$E$15-Q4)</f>
        <v>366</v>
      </c>
      <c r="S3" s="13">
        <f>MIN(MAX(S4-Inputs!$E$12,0),(S4-R4),Inputs!$E$15-R4)</f>
        <v>365</v>
      </c>
      <c r="T3" s="13">
        <f>MIN(MAX(T4-Inputs!$E$12,0),(T4-S4),Inputs!$E$15-S4)</f>
        <v>365</v>
      </c>
      <c r="U3" s="13">
        <f>MIN(MAX(U4-Inputs!$E$12,0),(U4-T4),Inputs!$E$15-T4)</f>
        <v>365</v>
      </c>
      <c r="V3" s="13">
        <f>MIN(MAX(V4-Inputs!$E$12,0),(V4-U4),Inputs!$E$15-U4)</f>
        <v>366</v>
      </c>
      <c r="W3" s="13">
        <f>MIN(MAX(W4-Inputs!$E$12,0),(W4-V4),Inputs!$E$15-V4)</f>
        <v>365</v>
      </c>
      <c r="X3" s="13">
        <f>MIN(MAX(X4-Inputs!$E$12,0),(X4-W4),Inputs!$E$15-W4)</f>
        <v>365</v>
      </c>
      <c r="Y3" s="13">
        <f>MIN(MAX(Y4-Inputs!$E$12,0),(Y4-X4),Inputs!$E$15-X4)</f>
        <v>365</v>
      </c>
      <c r="Z3" s="13">
        <f>MIN(MAX(Z4-Inputs!$E$12,0),(Z4-Y4),Inputs!$E$15-Y4)</f>
        <v>366</v>
      </c>
      <c r="AA3" s="13">
        <f>MIN(MAX(AA4-Inputs!$E$12,0),(AA4-Z4),Inputs!$E$15-Z4)</f>
        <v>365</v>
      </c>
      <c r="AB3" s="13">
        <f>MIN(MAX(AB4-Inputs!$E$12,0),(AB4-AA4),Inputs!$E$15-AA4)</f>
        <v>365</v>
      </c>
      <c r="AC3" s="13">
        <f>MIN(MAX(AC4-Inputs!$E$12,0),(AC4-AB4),Inputs!$E$15-AB4)</f>
        <v>365</v>
      </c>
      <c r="AD3" s="13">
        <f>MIN(MAX(AD4-Inputs!$E$12,0),(AD4-AC4),Inputs!$E$15-AC4)</f>
        <v>366</v>
      </c>
      <c r="AE3" s="13">
        <f>MIN(MAX(AE4-Inputs!$E$12,0),(AE4-AD4),Inputs!$E$15-AD4)</f>
        <v>365</v>
      </c>
      <c r="AF3" s="13">
        <f>MIN(MAX(AF4-Inputs!$E$12,0),(AF4-AE4),Inputs!$E$15-AE4)</f>
        <v>365</v>
      </c>
      <c r="AG3" s="13">
        <f>MIN(MAX(AG4-Inputs!$E$12,0),(AG4-AF4),Inputs!$E$15-AF4)</f>
        <v>365</v>
      </c>
      <c r="AH3" s="13">
        <f>MIN(MAX(AH4-Inputs!$E$12,0),(AH4-AG4),Inputs!$E$15-AG4)</f>
        <v>366</v>
      </c>
      <c r="AI3" s="13">
        <f>MIN(MAX(AI4-Inputs!$E$12,0),(AI4-AH4),Inputs!$E$15-AH4)</f>
        <v>244</v>
      </c>
    </row>
    <row r="4" spans="1:35" x14ac:dyDescent="0.3">
      <c r="B4" s="13" t="s">
        <v>2</v>
      </c>
      <c r="E4" s="20">
        <f>Inputs!H10</f>
        <v>40633</v>
      </c>
      <c r="F4" s="20">
        <f>EOMONTH(E4,12)</f>
        <v>40999</v>
      </c>
      <c r="G4" s="20">
        <f>EOMONTH(F4,12)</f>
        <v>41364</v>
      </c>
      <c r="H4" s="20">
        <f t="shared" ref="H4:S4" si="3">EOMONTH(G4,12)</f>
        <v>41729</v>
      </c>
      <c r="I4" s="20">
        <f t="shared" si="3"/>
        <v>42094</v>
      </c>
      <c r="J4" s="20">
        <f t="shared" si="3"/>
        <v>42460</v>
      </c>
      <c r="K4" s="20">
        <f t="shared" si="3"/>
        <v>42825</v>
      </c>
      <c r="L4" s="20">
        <f t="shared" si="3"/>
        <v>43190</v>
      </c>
      <c r="M4" s="20">
        <f t="shared" si="3"/>
        <v>43555</v>
      </c>
      <c r="N4" s="20">
        <f t="shared" si="3"/>
        <v>43921</v>
      </c>
      <c r="O4" s="20">
        <f t="shared" si="3"/>
        <v>44286</v>
      </c>
      <c r="P4" s="20">
        <f t="shared" si="3"/>
        <v>44651</v>
      </c>
      <c r="Q4" s="20">
        <f t="shared" si="3"/>
        <v>45016</v>
      </c>
      <c r="R4" s="20">
        <f t="shared" si="3"/>
        <v>45382</v>
      </c>
      <c r="S4" s="20">
        <f t="shared" si="3"/>
        <v>45747</v>
      </c>
      <c r="T4" s="20">
        <f t="shared" ref="T4" si="4">EOMONTH(S4,12)</f>
        <v>46112</v>
      </c>
      <c r="U4" s="20">
        <f t="shared" ref="U4" si="5">EOMONTH(T4,12)</f>
        <v>46477</v>
      </c>
      <c r="V4" s="20">
        <f t="shared" ref="V4" si="6">EOMONTH(U4,12)</f>
        <v>46843</v>
      </c>
      <c r="W4" s="20">
        <f t="shared" ref="W4" si="7">EOMONTH(V4,12)</f>
        <v>47208</v>
      </c>
      <c r="X4" s="20">
        <f t="shared" ref="X4" si="8">EOMONTH(W4,12)</f>
        <v>47573</v>
      </c>
      <c r="Y4" s="20">
        <f t="shared" ref="Y4" si="9">EOMONTH(X4,12)</f>
        <v>47938</v>
      </c>
      <c r="Z4" s="20">
        <f t="shared" ref="Z4" si="10">EOMONTH(Y4,12)</f>
        <v>48304</v>
      </c>
      <c r="AA4" s="20">
        <f t="shared" ref="AA4" si="11">EOMONTH(Z4,12)</f>
        <v>48669</v>
      </c>
      <c r="AB4" s="20">
        <f t="shared" ref="AB4" si="12">EOMONTH(AA4,12)</f>
        <v>49034</v>
      </c>
      <c r="AC4" s="20">
        <f t="shared" ref="AC4" si="13">EOMONTH(AB4,12)</f>
        <v>49399</v>
      </c>
      <c r="AD4" s="20">
        <f t="shared" ref="AD4" si="14">EOMONTH(AC4,12)</f>
        <v>49765</v>
      </c>
      <c r="AE4" s="20">
        <f t="shared" ref="AE4" si="15">EOMONTH(AD4,12)</f>
        <v>50130</v>
      </c>
      <c r="AF4" s="20">
        <f t="shared" ref="AF4" si="16">EOMONTH(AE4,12)</f>
        <v>50495</v>
      </c>
      <c r="AG4" s="20">
        <f t="shared" ref="AG4" si="17">EOMONTH(AF4,12)</f>
        <v>50860</v>
      </c>
      <c r="AH4" s="20">
        <f t="shared" ref="AH4:AI4" si="18">EOMONTH(AG4,12)</f>
        <v>51226</v>
      </c>
      <c r="AI4" s="20">
        <f t="shared" si="18"/>
        <v>51591</v>
      </c>
    </row>
    <row r="5" spans="1:35" s="62" customFormat="1" x14ac:dyDescent="0.3">
      <c r="B5" s="63" t="s">
        <v>128</v>
      </c>
    </row>
    <row r="7" spans="1:35" s="63" customFormat="1" x14ac:dyDescent="0.3">
      <c r="B7" s="63" t="s">
        <v>140</v>
      </c>
    </row>
    <row r="8" spans="1:35" x14ac:dyDescent="0.3">
      <c r="B8" s="64" t="s">
        <v>129</v>
      </c>
      <c r="C8" s="64">
        <f ca="1">Capex!C47</f>
        <v>307.31862043617883</v>
      </c>
    </row>
    <row r="9" spans="1:35" x14ac:dyDescent="0.3">
      <c r="B9" s="64" t="s">
        <v>130</v>
      </c>
      <c r="C9" s="26">
        <f>Inputs!E109</f>
        <v>3.5423334303171371E-2</v>
      </c>
    </row>
    <row r="10" spans="1:35" x14ac:dyDescent="0.3">
      <c r="B10" s="64"/>
      <c r="C10" s="64"/>
    </row>
    <row r="11" spans="1:35" x14ac:dyDescent="0.3">
      <c r="B11" s="64" t="s">
        <v>131</v>
      </c>
      <c r="C11" s="64"/>
      <c r="E11" s="65">
        <f>D13</f>
        <v>0</v>
      </c>
      <c r="F11" s="65">
        <f t="shared" ref="F11:S11" si="19">E13</f>
        <v>0</v>
      </c>
      <c r="G11" s="65">
        <f t="shared" si="19"/>
        <v>0</v>
      </c>
      <c r="H11" s="65">
        <f t="shared" ca="1" si="19"/>
        <v>307.31862043617883</v>
      </c>
      <c r="I11" s="65">
        <f t="shared" ca="1" si="19"/>
        <v>307.31862043617883</v>
      </c>
      <c r="J11" s="65">
        <f t="shared" ca="1" si="19"/>
        <v>307.31862043617883</v>
      </c>
      <c r="K11" s="65">
        <f t="shared" ca="1" si="19"/>
        <v>307.31862043617883</v>
      </c>
      <c r="L11" s="65">
        <f t="shared" ca="1" si="19"/>
        <v>307.31862043617883</v>
      </c>
      <c r="M11" s="65">
        <f t="shared" ca="1" si="19"/>
        <v>307.31862043617883</v>
      </c>
      <c r="N11" s="65">
        <f t="shared" ca="1" si="19"/>
        <v>307.31862043617883</v>
      </c>
      <c r="O11" s="65">
        <f t="shared" ca="1" si="19"/>
        <v>307.31862043617883</v>
      </c>
      <c r="P11" s="65">
        <f t="shared" ca="1" si="19"/>
        <v>307.31862043617883</v>
      </c>
      <c r="Q11" s="65">
        <f t="shared" ca="1" si="19"/>
        <v>307.31862043617883</v>
      </c>
      <c r="R11" s="65">
        <f t="shared" ca="1" si="19"/>
        <v>307.31862043617883</v>
      </c>
      <c r="S11" s="65">
        <f t="shared" ca="1" si="19"/>
        <v>307.31862043617883</v>
      </c>
      <c r="T11" s="65">
        <f t="shared" ref="T11" ca="1" si="20">S13</f>
        <v>307.31862043617883</v>
      </c>
      <c r="U11" s="65">
        <f t="shared" ref="U11" ca="1" si="21">T13</f>
        <v>307.31862043617883</v>
      </c>
      <c r="V11" s="65">
        <f t="shared" ref="V11" ca="1" si="22">U13</f>
        <v>307.31862043617883</v>
      </c>
      <c r="W11" s="65">
        <f t="shared" ref="W11" ca="1" si="23">V13</f>
        <v>307.31862043617883</v>
      </c>
      <c r="X11" s="65">
        <f t="shared" ref="X11" ca="1" si="24">W13</f>
        <v>307.31862043617883</v>
      </c>
      <c r="Y11" s="65">
        <f t="shared" ref="Y11" ca="1" si="25">X13</f>
        <v>307.31862043617883</v>
      </c>
      <c r="Z11" s="65">
        <f t="shared" ref="Z11" ca="1" si="26">Y13</f>
        <v>307.31862043617883</v>
      </c>
      <c r="AA11" s="65">
        <f t="shared" ref="AA11" ca="1" si="27">Z13</f>
        <v>307.31862043617883</v>
      </c>
      <c r="AB11" s="65">
        <f t="shared" ref="AB11" ca="1" si="28">AA13</f>
        <v>307.31862043617883</v>
      </c>
      <c r="AC11" s="65">
        <f t="shared" ref="AC11" ca="1" si="29">AB13</f>
        <v>307.31862043617883</v>
      </c>
      <c r="AD11" s="65">
        <f t="shared" ref="AD11" ca="1" si="30">AC13</f>
        <v>307.31862043617883</v>
      </c>
      <c r="AE11" s="65">
        <f t="shared" ref="AE11" ca="1" si="31">AD13</f>
        <v>307.31862043617883</v>
      </c>
      <c r="AF11" s="65">
        <f t="shared" ref="AF11" ca="1" si="32">AE13</f>
        <v>307.31862043617883</v>
      </c>
      <c r="AG11" s="65">
        <f t="shared" ref="AG11" ca="1" si="33">AF13</f>
        <v>307.31862043617883</v>
      </c>
      <c r="AH11" s="65">
        <f t="shared" ref="AH11:AI11" ca="1" si="34">AG13</f>
        <v>307.31862043617883</v>
      </c>
      <c r="AI11" s="65">
        <f t="shared" ca="1" si="34"/>
        <v>307.31862043617883</v>
      </c>
    </row>
    <row r="12" spans="1:35" x14ac:dyDescent="0.3">
      <c r="B12" s="64" t="s">
        <v>132</v>
      </c>
      <c r="C12" s="64"/>
      <c r="E12" s="65">
        <f ca="1">Capex!E47</f>
        <v>41.555140328514575</v>
      </c>
      <c r="F12" s="65">
        <f ca="1">Capex!F47</f>
        <v>156.98292328109699</v>
      </c>
      <c r="G12" s="65">
        <f ca="1">Capex!G47</f>
        <v>108.78055682656726</v>
      </c>
      <c r="H12" s="65">
        <f ca="1">Capex!H47</f>
        <v>0</v>
      </c>
      <c r="I12" s="65">
        <f>Capex!I47</f>
        <v>0</v>
      </c>
      <c r="J12" s="65">
        <f>Capex!J47</f>
        <v>0</v>
      </c>
      <c r="K12" s="65">
        <f>Capex!K47</f>
        <v>0</v>
      </c>
      <c r="L12" s="65">
        <f>Capex!L47</f>
        <v>0</v>
      </c>
      <c r="M12" s="65">
        <f>Capex!M47</f>
        <v>0</v>
      </c>
      <c r="N12" s="65">
        <f>Capex!N47</f>
        <v>0</v>
      </c>
      <c r="O12" s="65">
        <f>Capex!O47</f>
        <v>0</v>
      </c>
      <c r="P12" s="65">
        <f>Capex!P47</f>
        <v>0</v>
      </c>
      <c r="Q12" s="65">
        <f>Capex!Q47</f>
        <v>0</v>
      </c>
      <c r="R12" s="65">
        <f>Capex!R47</f>
        <v>0</v>
      </c>
      <c r="S12" s="65">
        <f>Capex!S47</f>
        <v>0</v>
      </c>
      <c r="T12" s="65">
        <f>Capex!T47</f>
        <v>0</v>
      </c>
      <c r="U12" s="65">
        <f>Capex!U47</f>
        <v>0</v>
      </c>
      <c r="V12" s="65">
        <f>Capex!V47</f>
        <v>0</v>
      </c>
      <c r="W12" s="65">
        <f>Capex!W47</f>
        <v>0</v>
      </c>
      <c r="X12" s="65">
        <f>Capex!X47</f>
        <v>0</v>
      </c>
      <c r="Y12" s="65">
        <f>Capex!Y47</f>
        <v>0</v>
      </c>
      <c r="Z12" s="65">
        <f>Capex!Z47</f>
        <v>0</v>
      </c>
      <c r="AA12" s="65">
        <f>Capex!AA47</f>
        <v>0</v>
      </c>
      <c r="AB12" s="65">
        <f>Capex!AB47</f>
        <v>0</v>
      </c>
      <c r="AC12" s="65">
        <f>Capex!AC47</f>
        <v>0</v>
      </c>
      <c r="AD12" s="65">
        <f>Capex!AD47</f>
        <v>0</v>
      </c>
      <c r="AE12" s="65">
        <f>Capex!AE47</f>
        <v>0</v>
      </c>
      <c r="AF12" s="65">
        <f>Capex!AF47</f>
        <v>0</v>
      </c>
      <c r="AG12" s="65">
        <f>Capex!AG47</f>
        <v>0</v>
      </c>
      <c r="AH12" s="65">
        <f>Capex!AH47</f>
        <v>0</v>
      </c>
      <c r="AI12" s="65">
        <f>Capex!AI47</f>
        <v>0</v>
      </c>
    </row>
    <row r="13" spans="1:35" x14ac:dyDescent="0.3">
      <c r="B13" s="64" t="s">
        <v>133</v>
      </c>
      <c r="C13" s="64"/>
      <c r="E13" s="65">
        <f>IF(E$4&lt;=Inputs!$E$12,0,D17+D13+E12)</f>
        <v>0</v>
      </c>
      <c r="F13" s="65">
        <f>IF(F$4&lt;=Inputs!$E$12,0,E17+E13+F12)</f>
        <v>0</v>
      </c>
      <c r="G13" s="65">
        <f ca="1">IF(G$4&lt;=Inputs!$E$12,0,F17+F13+G12)</f>
        <v>307.31862043617883</v>
      </c>
      <c r="H13" s="65">
        <f ca="1">IF(H$4&lt;=Inputs!$E$12,0,G17+G13+H12)</f>
        <v>307.31862043617883</v>
      </c>
      <c r="I13" s="65">
        <f ca="1">IF(I$4&lt;=Inputs!$E$12,0,H17+H13+I12)</f>
        <v>307.31862043617883</v>
      </c>
      <c r="J13" s="65">
        <f ca="1">IF(J$4&lt;=Inputs!$E$12,0,I17+I13+J12)</f>
        <v>307.31862043617883</v>
      </c>
      <c r="K13" s="65">
        <f ca="1">IF(K$4&lt;=Inputs!$E$12,0,J17+J13+K12)</f>
        <v>307.31862043617883</v>
      </c>
      <c r="L13" s="65">
        <f ca="1">IF(L$4&lt;=Inputs!$E$12,0,K17+K13+L12)</f>
        <v>307.31862043617883</v>
      </c>
      <c r="M13" s="65">
        <f ca="1">IF(M$4&lt;=Inputs!$E$12,0,L17+L13+M12)</f>
        <v>307.31862043617883</v>
      </c>
      <c r="N13" s="65">
        <f ca="1">IF(N$4&lt;=Inputs!$E$12,0,M17+M13+N12)</f>
        <v>307.31862043617883</v>
      </c>
      <c r="O13" s="65">
        <f ca="1">IF(O$4&lt;=Inputs!$E$12,0,N17+N13+O12)</f>
        <v>307.31862043617883</v>
      </c>
      <c r="P13" s="65">
        <f ca="1">IF(P$4&lt;=Inputs!$E$12,0,O17+O13+P12)</f>
        <v>307.31862043617883</v>
      </c>
      <c r="Q13" s="65">
        <f ca="1">IF(Q$4&lt;=Inputs!$E$12,0,P17+P13+Q12)</f>
        <v>307.31862043617883</v>
      </c>
      <c r="R13" s="65">
        <f ca="1">IF(R$4&lt;=Inputs!$E$12,0,Q17+Q13+R12)</f>
        <v>307.31862043617883</v>
      </c>
      <c r="S13" s="65">
        <f ca="1">IF(S$4&lt;=Inputs!$E$12,0,R17+R13+S12)</f>
        <v>307.31862043617883</v>
      </c>
      <c r="T13" s="65">
        <f ca="1">IF(T$4&lt;=Inputs!$E$12,0,S17+S13+T12)</f>
        <v>307.31862043617883</v>
      </c>
      <c r="U13" s="65">
        <f ca="1">IF(U$4&lt;=Inputs!$E$12,0,T17+T13+U12)</f>
        <v>307.31862043617883</v>
      </c>
      <c r="V13" s="65">
        <f ca="1">IF(V$4&lt;=Inputs!$E$12,0,U17+U13+V12)</f>
        <v>307.31862043617883</v>
      </c>
      <c r="W13" s="65">
        <f ca="1">IF(W$4&lt;=Inputs!$E$12,0,V17+V13+W12)</f>
        <v>307.31862043617883</v>
      </c>
      <c r="X13" s="65">
        <f ca="1">IF(X$4&lt;=Inputs!$E$12,0,W17+W13+X12)</f>
        <v>307.31862043617883</v>
      </c>
      <c r="Y13" s="65">
        <f ca="1">IF(Y$4&lt;=Inputs!$E$12,0,X17+X13+Y12)</f>
        <v>307.31862043617883</v>
      </c>
      <c r="Z13" s="65">
        <f ca="1">IF(Z$4&lt;=Inputs!$E$12,0,Y17+Y13+Z12)</f>
        <v>307.31862043617883</v>
      </c>
      <c r="AA13" s="65">
        <f ca="1">IF(AA$4&lt;=Inputs!$E$12,0,Z17+Z13+AA12)</f>
        <v>307.31862043617883</v>
      </c>
      <c r="AB13" s="65">
        <f ca="1">IF(AB$4&lt;=Inputs!$E$12,0,AA17+AA13+AB12)</f>
        <v>307.31862043617883</v>
      </c>
      <c r="AC13" s="65">
        <f ca="1">IF(AC$4&lt;=Inputs!$E$12,0,AB17+AB13+AC12)</f>
        <v>307.31862043617883</v>
      </c>
      <c r="AD13" s="65">
        <f ca="1">IF(AD$4&lt;=Inputs!$E$12,0,AC17+AC13+AD12)</f>
        <v>307.31862043617883</v>
      </c>
      <c r="AE13" s="65">
        <f ca="1">IF(AE$4&lt;=Inputs!$E$12,0,AD17+AD13+AE12)</f>
        <v>307.31862043617883</v>
      </c>
      <c r="AF13" s="65">
        <f ca="1">IF(AF$4&lt;=Inputs!$E$12,0,AE17+AE13+AF12)</f>
        <v>307.31862043617883</v>
      </c>
      <c r="AG13" s="65">
        <f ca="1">IF(AG$4&lt;=Inputs!$E$12,0,AF17+AF13+AG12)</f>
        <v>307.31862043617883</v>
      </c>
      <c r="AH13" s="65">
        <f ca="1">IF(AH$4&lt;=Inputs!$E$12,0,AG17+AG13+AH12)</f>
        <v>307.31862043617883</v>
      </c>
      <c r="AI13" s="65">
        <f ca="1">IF(AI$4&lt;=Inputs!$E$12,0,AH17+AH13+AI12)</f>
        <v>307.31862043617883</v>
      </c>
    </row>
    <row r="14" spans="1:35" x14ac:dyDescent="0.3">
      <c r="B14" s="64" t="s">
        <v>49</v>
      </c>
      <c r="C14" s="64"/>
      <c r="E14" s="65">
        <f ca="1">IF(D15&lt;=$C$8*Inputs!$E$111, MIN($C$8*Inputs!$E$111-D15, (E13*$C$9*E$3/E$2)), 0)</f>
        <v>0</v>
      </c>
      <c r="F14" s="65">
        <f ca="1">IF(E15&lt;=$C$8*Inputs!$E$111, MIN($C$8*Inputs!$E$111-E15, (F13*$C$9*F$3/F$2)), 0)</f>
        <v>0</v>
      </c>
      <c r="G14" s="65">
        <f ca="1">IF(F15&lt;=$C$8*Inputs!$E$111, MIN($C$8*Inputs!$E$111-F15, (G13*$C$9*G$3/G$2)), 0)</f>
        <v>6.1440206773584665</v>
      </c>
      <c r="H14" s="65">
        <f ca="1">IF(G15&lt;=$C$8*Inputs!$E$111, MIN($C$8*Inputs!$E$111-G15, (H13*$C$9*H$3/H$2)), 0)</f>
        <v>10.886250229300195</v>
      </c>
      <c r="I14" s="65">
        <f ca="1">IF(H15&lt;=$C$8*Inputs!$E$111, MIN($C$8*Inputs!$E$111-H15, (I13*$C$9*I$3/I$2)), 0)</f>
        <v>10.886250229300195</v>
      </c>
      <c r="J14" s="65">
        <f ca="1">IF(I15&lt;=$C$8*Inputs!$E$111, MIN($C$8*Inputs!$E$111-I15, (J13*$C$9*J$3/J$2)), 0)</f>
        <v>10.886250229300195</v>
      </c>
      <c r="K14" s="65">
        <f ca="1">IF(J15&lt;=$C$8*Inputs!$E$111, MIN($C$8*Inputs!$E$111-J15, (K13*$C$9*K$3/K$2)), 0)</f>
        <v>10.886250229300195</v>
      </c>
      <c r="L14" s="65">
        <f ca="1">IF(K15&lt;=$C$8*Inputs!$E$111, MIN($C$8*Inputs!$E$111-K15, (L13*$C$9*L$3/L$2)), 0)</f>
        <v>10.886250229300195</v>
      </c>
      <c r="M14" s="65">
        <f ca="1">IF(L15&lt;=$C$8*Inputs!$E$111, MIN($C$8*Inputs!$E$111-L15, (M13*$C$9*M$3/M$2)), 0)</f>
        <v>10.886250229300195</v>
      </c>
      <c r="N14" s="65">
        <f ca="1">IF(M15&lt;=$C$8*Inputs!$E$111, MIN($C$8*Inputs!$E$111-M15, (N13*$C$9*N$3/N$2)), 0)</f>
        <v>10.886250229300195</v>
      </c>
      <c r="O14" s="65">
        <f ca="1">IF(N15&lt;=$C$8*Inputs!$E$111, MIN($C$8*Inputs!$E$111-N15, (O13*$C$9*O$3/O$2)), 0)</f>
        <v>10.886250229300195</v>
      </c>
      <c r="P14" s="65">
        <f ca="1">IF(O15&lt;=$C$8*Inputs!$E$111, MIN($C$8*Inputs!$E$111-O15, (P13*$C$9*P$3/P$2)), 0)</f>
        <v>10.886250229300195</v>
      </c>
      <c r="Q14" s="65">
        <f ca="1">IF(P15&lt;=$C$8*Inputs!$E$111, MIN($C$8*Inputs!$E$111-P15, (Q13*$C$9*Q$3/Q$2)), 0)</f>
        <v>10.886250229300195</v>
      </c>
      <c r="R14" s="65">
        <f ca="1">IF(Q15&lt;=$C$8*Inputs!$E$111, MIN($C$8*Inputs!$E$111-Q15, (R13*$C$9*R$3/R$2)), 0)</f>
        <v>10.886250229300195</v>
      </c>
      <c r="S14" s="65">
        <f ca="1">IF(R15&lt;=$C$8*Inputs!$E$111, MIN($C$8*Inputs!$E$111-R15, (S13*$C$9*S$3/S$2)), 0)</f>
        <v>10.886250229300195</v>
      </c>
      <c r="T14" s="65">
        <f ca="1">IF(S15&lt;=$C$8*Inputs!$E$111, MIN($C$8*Inputs!$E$111-S15, (T13*$C$9*T$3/T$2)), 0)</f>
        <v>10.886250229300195</v>
      </c>
      <c r="U14" s="65">
        <f ca="1">IF(T15&lt;=$C$8*Inputs!$E$111, MIN($C$8*Inputs!$E$111-T15, (U13*$C$9*U$3/U$2)), 0)</f>
        <v>10.886250229300195</v>
      </c>
      <c r="V14" s="65">
        <f ca="1">IF(U15&lt;=$C$8*Inputs!$E$111, MIN($C$8*Inputs!$E$111-U15, (V13*$C$9*V$3/V$2)), 0)</f>
        <v>10.886250229300195</v>
      </c>
      <c r="W14" s="65">
        <f ca="1">IF(V15&lt;=$C$8*Inputs!$E$111, MIN($C$8*Inputs!$E$111-V15, (W13*$C$9*W$3/W$2)), 0)</f>
        <v>10.886250229300195</v>
      </c>
      <c r="X14" s="65">
        <f ca="1">IF(W15&lt;=$C$8*Inputs!$E$111, MIN($C$8*Inputs!$E$111-W15, (X13*$C$9*X$3/X$2)), 0)</f>
        <v>10.886250229300195</v>
      </c>
      <c r="Y14" s="65">
        <f ca="1">IF(X15&lt;=$C$8*Inputs!$E$111, MIN($C$8*Inputs!$E$111-X15, (Y13*$C$9*Y$3/Y$2)), 0)</f>
        <v>10.886250229300195</v>
      </c>
      <c r="Z14" s="65">
        <f ca="1">IF(Y15&lt;=$C$8*Inputs!$E$111, MIN($C$8*Inputs!$E$111-Y15, (Z13*$C$9*Z$3/Z$2)), 0)</f>
        <v>10.886250229300195</v>
      </c>
      <c r="AA14" s="65">
        <f ca="1">IF(Z15&lt;=$C$8*Inputs!$E$111, MIN($C$8*Inputs!$E$111-Z15, (AA13*$C$9*AA$3/AA$2)), 0)</f>
        <v>10.886250229300195</v>
      </c>
      <c r="AB14" s="65">
        <f ca="1">IF(AA15&lt;=$C$8*Inputs!$E$111, MIN($C$8*Inputs!$E$111-AA15, (AB13*$C$9*AB$3/AB$2)), 0)</f>
        <v>10.886250229300195</v>
      </c>
      <c r="AC14" s="65">
        <f ca="1">IF(AB15&lt;=$C$8*Inputs!$E$111, MIN($C$8*Inputs!$E$111-AB15, (AC13*$C$9*AC$3/AC$2)), 0)</f>
        <v>10.886250229300195</v>
      </c>
      <c r="AD14" s="65">
        <f ca="1">IF(AC15&lt;=$C$8*Inputs!$E$111, MIN($C$8*Inputs!$E$111-AC15, (AD13*$C$9*AD$3/AD$2)), 0)</f>
        <v>10.886250229300195</v>
      </c>
      <c r="AE14" s="65">
        <f ca="1">IF(AD15&lt;=$C$8*Inputs!$E$111, MIN($C$8*Inputs!$E$111-AD15, (AE13*$C$9*AE$3/AE$2)), 0)</f>
        <v>10.886250229300195</v>
      </c>
      <c r="AF14" s="65">
        <f ca="1">IF(AE15&lt;=$C$8*Inputs!$E$111, MIN($C$8*Inputs!$E$111-AE15, (AF13*$C$9*AF$3/AF$2)), 0)</f>
        <v>10.886250229300195</v>
      </c>
      <c r="AG14" s="65">
        <f ca="1">IF(AF15&lt;=$C$8*Inputs!$E$111, MIN($C$8*Inputs!$E$111-AF15, (AG13*$C$9*AG$3/AG$2)), 0)</f>
        <v>10.886250229300195</v>
      </c>
      <c r="AH14" s="65">
        <f ca="1">IF(AG15&lt;=$C$8*Inputs!$E$111, MIN($C$8*Inputs!$E$111-AG15, (AH13*$C$9*AH$3/AH$2)), 0)</f>
        <v>10.886250229300195</v>
      </c>
      <c r="AI14" s="65">
        <f ca="1">IF(AH15&lt;=$C$8*Inputs!$E$111, MIN($C$8*Inputs!$E$111-AH15, (AI13*$C$9*AI$3/AI$2)), 0)</f>
        <v>7.2458435677150987</v>
      </c>
    </row>
    <row r="15" spans="1:35" x14ac:dyDescent="0.3">
      <c r="B15" s="64" t="s">
        <v>134</v>
      </c>
      <c r="C15" s="64"/>
      <c r="E15" s="65">
        <f ca="1">D15+E14</f>
        <v>0</v>
      </c>
      <c r="F15" s="65">
        <f t="shared" ref="F15:S15" ca="1" si="35">E15+F14</f>
        <v>0</v>
      </c>
      <c r="G15" s="65">
        <f t="shared" ca="1" si="35"/>
        <v>6.1440206773584665</v>
      </c>
      <c r="H15" s="65">
        <f t="shared" ca="1" si="35"/>
        <v>17.030270906658661</v>
      </c>
      <c r="I15" s="65">
        <f t="shared" ca="1" si="35"/>
        <v>27.916521135958856</v>
      </c>
      <c r="J15" s="65">
        <f t="shared" ca="1" si="35"/>
        <v>38.802771365259048</v>
      </c>
      <c r="K15" s="65">
        <f t="shared" ca="1" si="35"/>
        <v>49.689021594559243</v>
      </c>
      <c r="L15" s="65">
        <f t="shared" ca="1" si="35"/>
        <v>60.575271823859438</v>
      </c>
      <c r="M15" s="65">
        <f t="shared" ca="1" si="35"/>
        <v>71.461522053159626</v>
      </c>
      <c r="N15" s="65">
        <f t="shared" ca="1" si="35"/>
        <v>82.347772282459829</v>
      </c>
      <c r="O15" s="65">
        <f t="shared" ca="1" si="35"/>
        <v>93.234022511760031</v>
      </c>
      <c r="P15" s="65">
        <f t="shared" ca="1" si="35"/>
        <v>104.12027274106023</v>
      </c>
      <c r="Q15" s="65">
        <f t="shared" ca="1" si="35"/>
        <v>115.00652297036044</v>
      </c>
      <c r="R15" s="65">
        <f t="shared" ca="1" si="35"/>
        <v>125.89277319966064</v>
      </c>
      <c r="S15" s="65">
        <f t="shared" ca="1" si="35"/>
        <v>136.77902342896084</v>
      </c>
      <c r="T15" s="65">
        <f t="shared" ref="T15" ca="1" si="36">S15+T14</f>
        <v>147.66527365826104</v>
      </c>
      <c r="U15" s="65">
        <f t="shared" ref="U15" ca="1" si="37">T15+U14</f>
        <v>158.55152388756125</v>
      </c>
      <c r="V15" s="65">
        <f t="shared" ref="V15" ca="1" si="38">U15+V14</f>
        <v>169.43777411686145</v>
      </c>
      <c r="W15" s="65">
        <f t="shared" ref="W15" ca="1" si="39">V15+W14</f>
        <v>180.32402434616165</v>
      </c>
      <c r="X15" s="65">
        <f t="shared" ref="X15" ca="1" si="40">W15+X14</f>
        <v>191.21027457546185</v>
      </c>
      <c r="Y15" s="65">
        <f t="shared" ref="Y15" ca="1" si="41">X15+Y14</f>
        <v>202.09652480476205</v>
      </c>
      <c r="Z15" s="65">
        <f t="shared" ref="Z15" ca="1" si="42">Y15+Z14</f>
        <v>212.98277503406226</v>
      </c>
      <c r="AA15" s="65">
        <f t="shared" ref="AA15" ca="1" si="43">Z15+AA14</f>
        <v>223.86902526336246</v>
      </c>
      <c r="AB15" s="65">
        <f t="shared" ref="AB15" ca="1" si="44">AA15+AB14</f>
        <v>234.75527549266266</v>
      </c>
      <c r="AC15" s="65">
        <f t="shared" ref="AC15" ca="1" si="45">AB15+AC14</f>
        <v>245.64152572196286</v>
      </c>
      <c r="AD15" s="65">
        <f t="shared" ref="AD15" ca="1" si="46">AC15+AD14</f>
        <v>256.52777595126304</v>
      </c>
      <c r="AE15" s="65">
        <f t="shared" ref="AE15" ca="1" si="47">AD15+AE14</f>
        <v>267.41402618056321</v>
      </c>
      <c r="AF15" s="65">
        <f t="shared" ref="AF15" ca="1" si="48">AE15+AF14</f>
        <v>278.30027640986339</v>
      </c>
      <c r="AG15" s="65">
        <f t="shared" ref="AG15" ca="1" si="49">AF15+AG14</f>
        <v>289.18652663916356</v>
      </c>
      <c r="AH15" s="65">
        <f t="shared" ref="AH15:AI15" ca="1" si="50">AG15+AH14</f>
        <v>300.07277686846373</v>
      </c>
      <c r="AI15" s="65">
        <f t="shared" ca="1" si="50"/>
        <v>307.31862043617883</v>
      </c>
    </row>
    <row r="16" spans="1:35" x14ac:dyDescent="0.3">
      <c r="B16" s="64" t="s">
        <v>135</v>
      </c>
      <c r="C16" s="64"/>
      <c r="E16" s="65">
        <f ca="1">E13-E15</f>
        <v>0</v>
      </c>
      <c r="F16" s="65">
        <f t="shared" ref="F16:S16" ca="1" si="51">F13-F15</f>
        <v>0</v>
      </c>
      <c r="G16" s="65">
        <f t="shared" ca="1" si="51"/>
        <v>301.17459975882036</v>
      </c>
      <c r="H16" s="65">
        <f t="shared" ca="1" si="51"/>
        <v>290.28834952952019</v>
      </c>
      <c r="I16" s="65">
        <f t="shared" ca="1" si="51"/>
        <v>279.40209930021996</v>
      </c>
      <c r="J16" s="65">
        <f t="shared" ca="1" si="51"/>
        <v>268.51584907091978</v>
      </c>
      <c r="K16" s="65">
        <f t="shared" ca="1" si="51"/>
        <v>257.62959884161961</v>
      </c>
      <c r="L16" s="65">
        <f t="shared" ca="1" si="51"/>
        <v>246.74334861231938</v>
      </c>
      <c r="M16" s="65">
        <f t="shared" ca="1" si="51"/>
        <v>235.85709838301921</v>
      </c>
      <c r="N16" s="65">
        <f t="shared" ca="1" si="51"/>
        <v>224.970848153719</v>
      </c>
      <c r="O16" s="65">
        <f t="shared" ca="1" si="51"/>
        <v>214.0845979244188</v>
      </c>
      <c r="P16" s="65">
        <f t="shared" ca="1" si="51"/>
        <v>203.1983476951186</v>
      </c>
      <c r="Q16" s="65">
        <f t="shared" ca="1" si="51"/>
        <v>192.3120974658184</v>
      </c>
      <c r="R16" s="65">
        <f t="shared" ca="1" si="51"/>
        <v>181.42584723651819</v>
      </c>
      <c r="S16" s="65">
        <f t="shared" ca="1" si="51"/>
        <v>170.53959700721799</v>
      </c>
      <c r="T16" s="65">
        <f t="shared" ref="T16:AH16" ca="1" si="52">T13-T15</f>
        <v>159.65334677791779</v>
      </c>
      <c r="U16" s="65">
        <f t="shared" ca="1" si="52"/>
        <v>148.76709654861759</v>
      </c>
      <c r="V16" s="65">
        <f t="shared" ca="1" si="52"/>
        <v>137.88084631931738</v>
      </c>
      <c r="W16" s="65">
        <f t="shared" ca="1" si="52"/>
        <v>126.99459609001718</v>
      </c>
      <c r="X16" s="65">
        <f t="shared" ca="1" si="52"/>
        <v>116.10834586071698</v>
      </c>
      <c r="Y16" s="65">
        <f t="shared" ca="1" si="52"/>
        <v>105.22209563141678</v>
      </c>
      <c r="Z16" s="65">
        <f t="shared" ca="1" si="52"/>
        <v>94.335845402116576</v>
      </c>
      <c r="AA16" s="65">
        <f t="shared" ca="1" si="52"/>
        <v>83.449595172816373</v>
      </c>
      <c r="AB16" s="65">
        <f t="shared" ca="1" si="52"/>
        <v>72.563344943516171</v>
      </c>
      <c r="AC16" s="65">
        <f t="shared" ca="1" si="52"/>
        <v>61.677094714215968</v>
      </c>
      <c r="AD16" s="65">
        <f t="shared" ca="1" si="52"/>
        <v>50.790844484915795</v>
      </c>
      <c r="AE16" s="65">
        <f t="shared" ca="1" si="52"/>
        <v>39.904594255615621</v>
      </c>
      <c r="AF16" s="65">
        <f t="shared" ca="1" si="52"/>
        <v>29.018344026315447</v>
      </c>
      <c r="AG16" s="65">
        <f t="shared" ca="1" si="52"/>
        <v>18.132093797015273</v>
      </c>
      <c r="AH16" s="65">
        <f t="shared" ca="1" si="52"/>
        <v>7.2458435677150987</v>
      </c>
      <c r="AI16" s="65">
        <f t="shared" ref="AI16" ca="1" si="53">AI13-AI15</f>
        <v>0</v>
      </c>
    </row>
    <row r="17" spans="2:35" x14ac:dyDescent="0.3">
      <c r="B17" s="64" t="s">
        <v>136</v>
      </c>
      <c r="C17" s="64"/>
      <c r="E17" s="65">
        <f ca="1">IF(E$4&lt;=Inputs!$E$12, E12+D17, 0)</f>
        <v>41.555140328514575</v>
      </c>
      <c r="F17" s="65">
        <f ca="1">IF(F$4&lt;=Inputs!$E$12, F12+E17, 0)</f>
        <v>198.53806360961156</v>
      </c>
      <c r="G17" s="65">
        <f>IF(G$4&lt;=Inputs!$E$12, G12+F17, 0)</f>
        <v>0</v>
      </c>
      <c r="H17" s="65">
        <f>IF(H$4&lt;=Inputs!$E$12, H12+G17, 0)</f>
        <v>0</v>
      </c>
      <c r="I17" s="65">
        <f>IF(I$4&lt;=Inputs!$E$12, I12+H17, 0)</f>
        <v>0</v>
      </c>
      <c r="J17" s="65">
        <f>IF(J$4&lt;=Inputs!$E$12, J12+I17, 0)</f>
        <v>0</v>
      </c>
      <c r="K17" s="65">
        <f>IF(K$4&lt;=Inputs!$E$12, K12+J17, 0)</f>
        <v>0</v>
      </c>
      <c r="L17" s="65">
        <f>IF(L$4&lt;=Inputs!$E$12, L12+K17, 0)</f>
        <v>0</v>
      </c>
      <c r="M17" s="65">
        <f>IF(M$4&lt;=Inputs!$E$12, M12+L17, 0)</f>
        <v>0</v>
      </c>
      <c r="N17" s="65">
        <f>IF(N$4&lt;=Inputs!$E$12, N12+M17, 0)</f>
        <v>0</v>
      </c>
      <c r="O17" s="65">
        <f>IF(O$4&lt;=Inputs!$E$12, O12+N17, 0)</f>
        <v>0</v>
      </c>
      <c r="P17" s="65">
        <f>IF(P$4&lt;=Inputs!$E$12, P12+O17, 0)</f>
        <v>0</v>
      </c>
      <c r="Q17" s="65">
        <f>IF(Q$4&lt;=Inputs!$E$12, Q12+P17, 0)</f>
        <v>0</v>
      </c>
      <c r="R17" s="65">
        <f>IF(R$4&lt;=Inputs!$E$12, R12+Q17, 0)</f>
        <v>0</v>
      </c>
      <c r="S17" s="65">
        <f>IF(S$4&lt;=Inputs!$E$12, S12+R17, 0)</f>
        <v>0</v>
      </c>
      <c r="T17" s="65">
        <f>IF(T$4&lt;=Inputs!$E$12, T12+S17, 0)</f>
        <v>0</v>
      </c>
      <c r="U17" s="65">
        <f>IF(U$4&lt;=Inputs!$E$12, U12+T17, 0)</f>
        <v>0</v>
      </c>
      <c r="V17" s="65">
        <f>IF(V$4&lt;=Inputs!$E$12, V12+U17, 0)</f>
        <v>0</v>
      </c>
      <c r="W17" s="65">
        <f>IF(W$4&lt;=Inputs!$E$12, W12+V17, 0)</f>
        <v>0</v>
      </c>
      <c r="X17" s="65">
        <f>IF(X$4&lt;=Inputs!$E$12, X12+W17, 0)</f>
        <v>0</v>
      </c>
      <c r="Y17" s="65">
        <f>IF(Y$4&lt;=Inputs!$E$12, Y12+X17, 0)</f>
        <v>0</v>
      </c>
      <c r="Z17" s="65">
        <f>IF(Z$4&lt;=Inputs!$E$12, Z12+Y17, 0)</f>
        <v>0</v>
      </c>
      <c r="AA17" s="65">
        <f>IF(AA$4&lt;=Inputs!$E$12, AA12+Z17, 0)</f>
        <v>0</v>
      </c>
      <c r="AB17" s="65">
        <f>IF(AB$4&lt;=Inputs!$E$12, AB12+AA17, 0)</f>
        <v>0</v>
      </c>
      <c r="AC17" s="65">
        <f>IF(AC$4&lt;=Inputs!$E$12, AC12+AB17, 0)</f>
        <v>0</v>
      </c>
      <c r="AD17" s="65">
        <f>IF(AD$4&lt;=Inputs!$E$12, AD12+AC17, 0)</f>
        <v>0</v>
      </c>
      <c r="AE17" s="65">
        <f>IF(AE$4&lt;=Inputs!$E$12, AE12+AD17, 0)</f>
        <v>0</v>
      </c>
      <c r="AF17" s="65">
        <f>IF(AF$4&lt;=Inputs!$E$12, AF12+AE17, 0)</f>
        <v>0</v>
      </c>
      <c r="AG17" s="65">
        <f>IF(AG$4&lt;=Inputs!$E$12, AG12+AF17, 0)</f>
        <v>0</v>
      </c>
      <c r="AH17" s="65">
        <f>IF(AH$4&lt;=Inputs!$E$12, AH12+AG17, 0)</f>
        <v>0</v>
      </c>
      <c r="AI17" s="65">
        <f>IF(AI$4&lt;=Inputs!$E$12, AI12+AH17, 0)</f>
        <v>0</v>
      </c>
    </row>
    <row r="19" spans="2:35" s="63" customFormat="1" x14ac:dyDescent="0.3">
      <c r="B19" s="63" t="s">
        <v>137</v>
      </c>
    </row>
    <row r="20" spans="2:35" x14ac:dyDescent="0.3">
      <c r="B20" s="64" t="s">
        <v>129</v>
      </c>
      <c r="C20" s="64"/>
    </row>
    <row r="21" spans="2:35" x14ac:dyDescent="0.3">
      <c r="B21" s="64" t="s">
        <v>130</v>
      </c>
      <c r="C21" s="26"/>
    </row>
    <row r="23" spans="2:35" x14ac:dyDescent="0.3">
      <c r="B23" s="64" t="s">
        <v>131</v>
      </c>
      <c r="C23" s="64"/>
      <c r="E23" s="65">
        <f>D25</f>
        <v>0</v>
      </c>
      <c r="F23" s="65">
        <f t="shared" ref="F23:S23" si="54">E25</f>
        <v>0</v>
      </c>
      <c r="G23" s="65">
        <f t="shared" si="54"/>
        <v>0</v>
      </c>
      <c r="H23" s="65">
        <f t="shared" si="54"/>
        <v>0</v>
      </c>
      <c r="I23" s="65">
        <f t="shared" si="54"/>
        <v>0</v>
      </c>
      <c r="J23" s="65">
        <f t="shared" si="54"/>
        <v>0</v>
      </c>
      <c r="K23" s="65">
        <f t="shared" si="54"/>
        <v>0</v>
      </c>
      <c r="L23" s="65">
        <f t="shared" si="54"/>
        <v>0</v>
      </c>
      <c r="M23" s="65">
        <f t="shared" si="54"/>
        <v>0</v>
      </c>
      <c r="N23" s="65">
        <f t="shared" si="54"/>
        <v>0</v>
      </c>
      <c r="O23" s="65">
        <f t="shared" si="54"/>
        <v>0</v>
      </c>
      <c r="P23" s="65">
        <f t="shared" si="54"/>
        <v>0</v>
      </c>
      <c r="Q23" s="65">
        <f t="shared" si="54"/>
        <v>0</v>
      </c>
      <c r="R23" s="65">
        <f t="shared" si="54"/>
        <v>0</v>
      </c>
      <c r="S23" s="65">
        <f t="shared" si="54"/>
        <v>0</v>
      </c>
      <c r="T23" s="65">
        <f t="shared" ref="T23" si="55">S25</f>
        <v>0</v>
      </c>
      <c r="U23" s="65">
        <f t="shared" ref="U23" si="56">T25</f>
        <v>0</v>
      </c>
      <c r="V23" s="65">
        <f t="shared" ref="V23" si="57">U25</f>
        <v>0</v>
      </c>
      <c r="W23" s="65">
        <f t="shared" ref="W23" si="58">V25</f>
        <v>0</v>
      </c>
      <c r="X23" s="65">
        <f t="shared" ref="X23" si="59">W25</f>
        <v>0</v>
      </c>
      <c r="Y23" s="65">
        <f t="shared" ref="Y23" si="60">X25</f>
        <v>0</v>
      </c>
      <c r="Z23" s="65">
        <f t="shared" ref="Z23" si="61">Y25</f>
        <v>0</v>
      </c>
      <c r="AA23" s="65">
        <f t="shared" ref="AA23" si="62">Z25</f>
        <v>0</v>
      </c>
      <c r="AB23" s="65">
        <f t="shared" ref="AB23" si="63">AA25</f>
        <v>0</v>
      </c>
      <c r="AC23" s="65">
        <f t="shared" ref="AC23" si="64">AB25</f>
        <v>0</v>
      </c>
      <c r="AD23" s="65">
        <f t="shared" ref="AD23" si="65">AC25</f>
        <v>0</v>
      </c>
      <c r="AE23" s="65">
        <f t="shared" ref="AE23" si="66">AD25</f>
        <v>0</v>
      </c>
      <c r="AF23" s="65">
        <f t="shared" ref="AF23" si="67">AE25</f>
        <v>0</v>
      </c>
      <c r="AG23" s="65">
        <f t="shared" ref="AG23" si="68">AF25</f>
        <v>0</v>
      </c>
      <c r="AH23" s="65">
        <f t="shared" ref="AH23:AI23" si="69">AG25</f>
        <v>0</v>
      </c>
      <c r="AI23" s="65">
        <f t="shared" si="69"/>
        <v>0</v>
      </c>
    </row>
    <row r="24" spans="2:35" x14ac:dyDescent="0.3">
      <c r="B24" s="64" t="s">
        <v>132</v>
      </c>
      <c r="C24" s="64"/>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row>
    <row r="25" spans="2:35" x14ac:dyDescent="0.3">
      <c r="B25" s="64" t="s">
        <v>133</v>
      </c>
      <c r="C25" s="64"/>
      <c r="E25" s="65">
        <f>IF(E$4&lt;=Inputs!$E$12,0,D29+D25+E24)</f>
        <v>0</v>
      </c>
      <c r="F25" s="65">
        <f>IF(F$4&lt;=Inputs!$E$12,0,E29+E25+F24)</f>
        <v>0</v>
      </c>
      <c r="G25" s="65">
        <f>IF(G$4&lt;=Inputs!$E$12,0,F29+F25+G24)</f>
        <v>0</v>
      </c>
      <c r="H25" s="65">
        <f>IF(H$4&lt;=Inputs!$E$12,0,G29+G25+H24)</f>
        <v>0</v>
      </c>
      <c r="I25" s="65">
        <f>IF(I$4&lt;=Inputs!$E$12,0,H29+H25+I24)</f>
        <v>0</v>
      </c>
      <c r="J25" s="65">
        <f>IF(J$4&lt;=Inputs!$E$12,0,I29+I25+J24)</f>
        <v>0</v>
      </c>
      <c r="K25" s="65">
        <f>IF(K$4&lt;=Inputs!$E$12,0,J29+J25+K24)</f>
        <v>0</v>
      </c>
      <c r="L25" s="65">
        <f>IF(L$4&lt;=Inputs!$E$12,0,K29+K25+L24)</f>
        <v>0</v>
      </c>
      <c r="M25" s="65">
        <f>IF(M$4&lt;=Inputs!$E$12,0,L29+L25+M24)</f>
        <v>0</v>
      </c>
      <c r="N25" s="65">
        <f>IF(N$4&lt;=Inputs!$E$12,0,M29+M25+N24)</f>
        <v>0</v>
      </c>
      <c r="O25" s="65">
        <f>IF(O$4&lt;=Inputs!$E$12,0,N29+N25+O24)</f>
        <v>0</v>
      </c>
      <c r="P25" s="65">
        <f>IF(P$4&lt;=Inputs!$E$12,0,O29+O25+P24)</f>
        <v>0</v>
      </c>
      <c r="Q25" s="65">
        <f>IF(Q$4&lt;=Inputs!$E$12,0,P29+P25+Q24)</f>
        <v>0</v>
      </c>
      <c r="R25" s="65">
        <f>IF(R$4&lt;=Inputs!$E$12,0,Q29+Q25+R24)</f>
        <v>0</v>
      </c>
      <c r="S25" s="65">
        <f>IF(S$4&lt;=Inputs!$E$12,0,R29+R25+S24)</f>
        <v>0</v>
      </c>
      <c r="T25" s="65">
        <f>IF(T$4&lt;=Inputs!$E$12,0,S29+S25+T24)</f>
        <v>0</v>
      </c>
      <c r="U25" s="65">
        <f>IF(U$4&lt;=Inputs!$E$12,0,T29+T25+U24)</f>
        <v>0</v>
      </c>
      <c r="V25" s="65">
        <f>IF(V$4&lt;=Inputs!$E$12,0,U29+U25+V24)</f>
        <v>0</v>
      </c>
      <c r="W25" s="65">
        <f>IF(W$4&lt;=Inputs!$E$12,0,V29+V25+W24)</f>
        <v>0</v>
      </c>
      <c r="X25" s="65">
        <f>IF(X$4&lt;=Inputs!$E$12,0,W29+W25+X24)</f>
        <v>0</v>
      </c>
      <c r="Y25" s="65">
        <f>IF(Y$4&lt;=Inputs!$E$12,0,X29+X25+Y24)</f>
        <v>0</v>
      </c>
      <c r="Z25" s="65">
        <f>IF(Z$4&lt;=Inputs!$E$12,0,Y29+Y25+Z24)</f>
        <v>0</v>
      </c>
      <c r="AA25" s="65">
        <f>IF(AA$4&lt;=Inputs!$E$12,0,Z29+Z25+AA24)</f>
        <v>0</v>
      </c>
      <c r="AB25" s="65">
        <f>IF(AB$4&lt;=Inputs!$E$12,0,AA29+AA25+AB24)</f>
        <v>0</v>
      </c>
      <c r="AC25" s="65">
        <f>IF(AC$4&lt;=Inputs!$E$12,0,AB29+AB25+AC24)</f>
        <v>0</v>
      </c>
      <c r="AD25" s="65">
        <f>IF(AD$4&lt;=Inputs!$E$12,0,AC29+AC25+AD24)</f>
        <v>0</v>
      </c>
      <c r="AE25" s="65">
        <f>IF(AE$4&lt;=Inputs!$E$12,0,AD29+AD25+AE24)</f>
        <v>0</v>
      </c>
      <c r="AF25" s="65">
        <f>IF(AF$4&lt;=Inputs!$E$12,0,AE29+AE25+AF24)</f>
        <v>0</v>
      </c>
      <c r="AG25" s="65">
        <f>IF(AG$4&lt;=Inputs!$E$12,0,AF29+AF25+AG24)</f>
        <v>0</v>
      </c>
      <c r="AH25" s="65">
        <f>IF(AH$4&lt;=Inputs!$E$12,0,AG29+AG25+AH24)</f>
        <v>0</v>
      </c>
      <c r="AI25" s="65">
        <f>IF(AI$4&lt;=Inputs!$E$12,0,AH29+AH25+AI24)</f>
        <v>0</v>
      </c>
    </row>
    <row r="26" spans="2:35" x14ac:dyDescent="0.3">
      <c r="B26" s="64" t="s">
        <v>49</v>
      </c>
      <c r="C26" s="64"/>
      <c r="E26" s="65">
        <f ca="1">IF(D27&lt;=$C$8*Inputs!$E$111, MIN($C$8*Inputs!$E$111-D27, (E25*$C$21*E$3/E$2)), 0)</f>
        <v>0</v>
      </c>
      <c r="F26" s="65">
        <f ca="1">IF(E27&lt;=$C$8*Inputs!$E$111, MIN($C$8*Inputs!$E$111-E27, (F25*$C$21*F$3/F$2)), 0)</f>
        <v>0</v>
      </c>
      <c r="G26" s="65">
        <f ca="1">IF(F27&lt;=$C$8*Inputs!$E$111, MIN($C$8*Inputs!$E$111-F27, (G25*$C$21*G$3/G$2)), 0)</f>
        <v>0</v>
      </c>
      <c r="H26" s="65">
        <f ca="1">IF(G27&lt;=$C$8*Inputs!$E$111, MIN($C$8*Inputs!$E$111-G27, (H25*$C$21*H$3/H$2)), 0)</f>
        <v>0</v>
      </c>
      <c r="I26" s="65">
        <f ca="1">IF(H27&lt;=$C$8*Inputs!$E$111, MIN($C$8*Inputs!$E$111-H27, (I25*$C$21*I$3/I$2)), 0)</f>
        <v>0</v>
      </c>
      <c r="J26" s="65">
        <f ca="1">IF(I27&lt;=$C$8*Inputs!$E$111, MIN($C$8*Inputs!$E$111-I27, (J25*$C$21*J$3/J$2)), 0)</f>
        <v>0</v>
      </c>
      <c r="K26" s="65">
        <f ca="1">IF(J27&lt;=$C$8*Inputs!$E$111, MIN($C$8*Inputs!$E$111-J27, (K25*$C$21*K$3/K$2)), 0)</f>
        <v>0</v>
      </c>
      <c r="L26" s="65">
        <f ca="1">IF(K27&lt;=$C$8*Inputs!$E$111, MIN($C$8*Inputs!$E$111-K27, (L25*$C$21*L$3/L$2)), 0)</f>
        <v>0</v>
      </c>
      <c r="M26" s="65">
        <f ca="1">IF(L27&lt;=$C$8*Inputs!$E$111, MIN($C$8*Inputs!$E$111-L27, (M25*$C$21*M$3/M$2)), 0)</f>
        <v>0</v>
      </c>
      <c r="N26" s="65">
        <f ca="1">IF(M27&lt;=$C$8*Inputs!$E$111, MIN($C$8*Inputs!$E$111-M27, (N25*$C$21*N$3/N$2)), 0)</f>
        <v>0</v>
      </c>
      <c r="O26" s="65">
        <f ca="1">IF(N27&lt;=$C$8*Inputs!$E$111, MIN($C$8*Inputs!$E$111-N27, (O25*$C$21*O$3/O$2)), 0)</f>
        <v>0</v>
      </c>
      <c r="P26" s="65">
        <f ca="1">IF(O27&lt;=$C$8*Inputs!$E$111, MIN($C$8*Inputs!$E$111-O27, (P25*$C$21*P$3/P$2)), 0)</f>
        <v>0</v>
      </c>
      <c r="Q26" s="65">
        <f ca="1">IF(P27&lt;=$C$8*Inputs!$E$111, MIN($C$8*Inputs!$E$111-P27, (Q25*$C$21*Q$3/Q$2)), 0)</f>
        <v>0</v>
      </c>
      <c r="R26" s="65">
        <f ca="1">IF(Q27&lt;=$C$8*Inputs!$E$111, MIN($C$8*Inputs!$E$111-Q27, (R25*$C$21*R$3/R$2)), 0)</f>
        <v>0</v>
      </c>
      <c r="S26" s="65">
        <f ca="1">IF(R27&lt;=$C$8*Inputs!$E$111, MIN($C$8*Inputs!$E$111-R27, (S25*$C$21*S$3/S$2)), 0)</f>
        <v>0</v>
      </c>
      <c r="T26" s="65">
        <f ca="1">IF(S27&lt;=$C$8*Inputs!$E$111, MIN($C$8*Inputs!$E$111-S27, (T25*$C$21*T$3/T$2)), 0)</f>
        <v>0</v>
      </c>
      <c r="U26" s="65">
        <f ca="1">IF(T27&lt;=$C$8*Inputs!$E$111, MIN($C$8*Inputs!$E$111-T27, (U25*$C$21*U$3/U$2)), 0)</f>
        <v>0</v>
      </c>
      <c r="V26" s="65">
        <f ca="1">IF(U27&lt;=$C$8*Inputs!$E$111, MIN($C$8*Inputs!$E$111-U27, (V25*$C$21*V$3/V$2)), 0)</f>
        <v>0</v>
      </c>
      <c r="W26" s="65">
        <f ca="1">IF(V27&lt;=$C$8*Inputs!$E$111, MIN($C$8*Inputs!$E$111-V27, (W25*$C$21*W$3/W$2)), 0)</f>
        <v>0</v>
      </c>
      <c r="X26" s="65">
        <f ca="1">IF(W27&lt;=$C$8*Inputs!$E$111, MIN($C$8*Inputs!$E$111-W27, (X25*$C$21*X$3/X$2)), 0)</f>
        <v>0</v>
      </c>
      <c r="Y26" s="65">
        <f ca="1">IF(X27&lt;=$C$8*Inputs!$E$111, MIN($C$8*Inputs!$E$111-X27, (Y25*$C$21*Y$3/Y$2)), 0)</f>
        <v>0</v>
      </c>
      <c r="Z26" s="65">
        <f ca="1">IF(Y27&lt;=$C$8*Inputs!$E$111, MIN($C$8*Inputs!$E$111-Y27, (Z25*$C$21*Z$3/Z$2)), 0)</f>
        <v>0</v>
      </c>
      <c r="AA26" s="65">
        <f ca="1">IF(Z27&lt;=$C$8*Inputs!$E$111, MIN($C$8*Inputs!$E$111-Z27, (AA25*$C$21*AA$3/AA$2)), 0)</f>
        <v>0</v>
      </c>
      <c r="AB26" s="65">
        <f ca="1">IF(AA27&lt;=$C$8*Inputs!$E$111, MIN($C$8*Inputs!$E$111-AA27, (AB25*$C$21*AB$3/AB$2)), 0)</f>
        <v>0</v>
      </c>
      <c r="AC26" s="65">
        <f ca="1">IF(AB27&lt;=$C$8*Inputs!$E$111, MIN($C$8*Inputs!$E$111-AB27, (AC25*$C$21*AC$3/AC$2)), 0)</f>
        <v>0</v>
      </c>
      <c r="AD26" s="65">
        <f ca="1">IF(AC27&lt;=$C$8*Inputs!$E$111, MIN($C$8*Inputs!$E$111-AC27, (AD25*$C$21*AD$3/AD$2)), 0)</f>
        <v>0</v>
      </c>
      <c r="AE26" s="65">
        <f ca="1">IF(AD27&lt;=$C$8*Inputs!$E$111, MIN($C$8*Inputs!$E$111-AD27, (AE25*$C$21*AE$3/AE$2)), 0)</f>
        <v>0</v>
      </c>
      <c r="AF26" s="65">
        <f ca="1">IF(AE27&lt;=$C$8*Inputs!$E$111, MIN($C$8*Inputs!$E$111-AE27, (AF25*$C$21*AF$3/AF$2)), 0)</f>
        <v>0</v>
      </c>
      <c r="AG26" s="65">
        <f ca="1">IF(AF27&lt;=$C$8*Inputs!$E$111, MIN($C$8*Inputs!$E$111-AF27, (AG25*$C$21*AG$3/AG$2)), 0)</f>
        <v>0</v>
      </c>
      <c r="AH26" s="65">
        <f ca="1">IF(AG27&lt;=$C$8*Inputs!$E$111, MIN($C$8*Inputs!$E$111-AG27, (AH25*$C$21*AH$3/AH$2)), 0)</f>
        <v>0</v>
      </c>
      <c r="AI26" s="65">
        <f ca="1">IF(AH27&lt;=$C$8*Inputs!$E$111, MIN($C$8*Inputs!$E$111-AH27, (AI25*$C$21*AI$3/AI$2)), 0)</f>
        <v>0</v>
      </c>
    </row>
    <row r="27" spans="2:35" x14ac:dyDescent="0.3">
      <c r="B27" s="64" t="s">
        <v>134</v>
      </c>
      <c r="C27" s="64"/>
      <c r="E27" s="65">
        <f ca="1">D27+E26</f>
        <v>0</v>
      </c>
      <c r="F27" s="65">
        <f t="shared" ref="F27:S27" ca="1" si="70">E27+F26</f>
        <v>0</v>
      </c>
      <c r="G27" s="65">
        <f t="shared" ca="1" si="70"/>
        <v>0</v>
      </c>
      <c r="H27" s="65">
        <f t="shared" ca="1" si="70"/>
        <v>0</v>
      </c>
      <c r="I27" s="65">
        <f t="shared" ca="1" si="70"/>
        <v>0</v>
      </c>
      <c r="J27" s="65">
        <f t="shared" ca="1" si="70"/>
        <v>0</v>
      </c>
      <c r="K27" s="65">
        <f t="shared" ca="1" si="70"/>
        <v>0</v>
      </c>
      <c r="L27" s="65">
        <f t="shared" ca="1" si="70"/>
        <v>0</v>
      </c>
      <c r="M27" s="65">
        <f t="shared" ca="1" si="70"/>
        <v>0</v>
      </c>
      <c r="N27" s="65">
        <f t="shared" ca="1" si="70"/>
        <v>0</v>
      </c>
      <c r="O27" s="65">
        <f t="shared" ca="1" si="70"/>
        <v>0</v>
      </c>
      <c r="P27" s="65">
        <f t="shared" ca="1" si="70"/>
        <v>0</v>
      </c>
      <c r="Q27" s="65">
        <f t="shared" ca="1" si="70"/>
        <v>0</v>
      </c>
      <c r="R27" s="65">
        <f t="shared" ca="1" si="70"/>
        <v>0</v>
      </c>
      <c r="S27" s="65">
        <f t="shared" ca="1" si="70"/>
        <v>0</v>
      </c>
      <c r="T27" s="65">
        <f t="shared" ref="T27" ca="1" si="71">S27+T26</f>
        <v>0</v>
      </c>
      <c r="U27" s="65">
        <f t="shared" ref="U27" ca="1" si="72">T27+U26</f>
        <v>0</v>
      </c>
      <c r="V27" s="65">
        <f t="shared" ref="V27" ca="1" si="73">U27+V26</f>
        <v>0</v>
      </c>
      <c r="W27" s="65">
        <f t="shared" ref="W27" ca="1" si="74">V27+W26</f>
        <v>0</v>
      </c>
      <c r="X27" s="65">
        <f t="shared" ref="X27" ca="1" si="75">W27+X26</f>
        <v>0</v>
      </c>
      <c r="Y27" s="65">
        <f t="shared" ref="Y27" ca="1" si="76">X27+Y26</f>
        <v>0</v>
      </c>
      <c r="Z27" s="65">
        <f t="shared" ref="Z27" ca="1" si="77">Y27+Z26</f>
        <v>0</v>
      </c>
      <c r="AA27" s="65">
        <f t="shared" ref="AA27" ca="1" si="78">Z27+AA26</f>
        <v>0</v>
      </c>
      <c r="AB27" s="65">
        <f t="shared" ref="AB27" ca="1" si="79">AA27+AB26</f>
        <v>0</v>
      </c>
      <c r="AC27" s="65">
        <f t="shared" ref="AC27" ca="1" si="80">AB27+AC26</f>
        <v>0</v>
      </c>
      <c r="AD27" s="65">
        <f t="shared" ref="AD27" ca="1" si="81">AC27+AD26</f>
        <v>0</v>
      </c>
      <c r="AE27" s="65">
        <f t="shared" ref="AE27" ca="1" si="82">AD27+AE26</f>
        <v>0</v>
      </c>
      <c r="AF27" s="65">
        <f t="shared" ref="AF27" ca="1" si="83">AE27+AF26</f>
        <v>0</v>
      </c>
      <c r="AG27" s="65">
        <f t="shared" ref="AG27" ca="1" si="84">AF27+AG26</f>
        <v>0</v>
      </c>
      <c r="AH27" s="65">
        <f t="shared" ref="AH27:AI27" ca="1" si="85">AG27+AH26</f>
        <v>0</v>
      </c>
      <c r="AI27" s="65">
        <f t="shared" ca="1" si="85"/>
        <v>0</v>
      </c>
    </row>
    <row r="28" spans="2:35" x14ac:dyDescent="0.3">
      <c r="B28" s="64" t="s">
        <v>135</v>
      </c>
      <c r="C28" s="64"/>
      <c r="E28" s="65">
        <f ca="1">E25-E27</f>
        <v>0</v>
      </c>
      <c r="F28" s="65">
        <f t="shared" ref="F28:S28" ca="1" si="86">F25-F27</f>
        <v>0</v>
      </c>
      <c r="G28" s="65">
        <f t="shared" ca="1" si="86"/>
        <v>0</v>
      </c>
      <c r="H28" s="65">
        <f t="shared" ca="1" si="86"/>
        <v>0</v>
      </c>
      <c r="I28" s="65">
        <f t="shared" ca="1" si="86"/>
        <v>0</v>
      </c>
      <c r="J28" s="65">
        <f t="shared" ca="1" si="86"/>
        <v>0</v>
      </c>
      <c r="K28" s="65">
        <f t="shared" ca="1" si="86"/>
        <v>0</v>
      </c>
      <c r="L28" s="65">
        <f t="shared" ca="1" si="86"/>
        <v>0</v>
      </c>
      <c r="M28" s="65">
        <f t="shared" ca="1" si="86"/>
        <v>0</v>
      </c>
      <c r="N28" s="65">
        <f t="shared" ca="1" si="86"/>
        <v>0</v>
      </c>
      <c r="O28" s="65">
        <f t="shared" ca="1" si="86"/>
        <v>0</v>
      </c>
      <c r="P28" s="65">
        <f t="shared" ca="1" si="86"/>
        <v>0</v>
      </c>
      <c r="Q28" s="65">
        <f t="shared" ca="1" si="86"/>
        <v>0</v>
      </c>
      <c r="R28" s="65">
        <f t="shared" ca="1" si="86"/>
        <v>0</v>
      </c>
      <c r="S28" s="65">
        <f t="shared" ca="1" si="86"/>
        <v>0</v>
      </c>
      <c r="T28" s="65">
        <f t="shared" ref="T28:AH28" ca="1" si="87">T25-T27</f>
        <v>0</v>
      </c>
      <c r="U28" s="65">
        <f t="shared" ca="1" si="87"/>
        <v>0</v>
      </c>
      <c r="V28" s="65">
        <f t="shared" ca="1" si="87"/>
        <v>0</v>
      </c>
      <c r="W28" s="65">
        <f t="shared" ca="1" si="87"/>
        <v>0</v>
      </c>
      <c r="X28" s="65">
        <f t="shared" ca="1" si="87"/>
        <v>0</v>
      </c>
      <c r="Y28" s="65">
        <f t="shared" ca="1" si="87"/>
        <v>0</v>
      </c>
      <c r="Z28" s="65">
        <f t="shared" ca="1" si="87"/>
        <v>0</v>
      </c>
      <c r="AA28" s="65">
        <f t="shared" ca="1" si="87"/>
        <v>0</v>
      </c>
      <c r="AB28" s="65">
        <f t="shared" ca="1" si="87"/>
        <v>0</v>
      </c>
      <c r="AC28" s="65">
        <f t="shared" ca="1" si="87"/>
        <v>0</v>
      </c>
      <c r="AD28" s="65">
        <f t="shared" ca="1" si="87"/>
        <v>0</v>
      </c>
      <c r="AE28" s="65">
        <f t="shared" ca="1" si="87"/>
        <v>0</v>
      </c>
      <c r="AF28" s="65">
        <f t="shared" ca="1" si="87"/>
        <v>0</v>
      </c>
      <c r="AG28" s="65">
        <f t="shared" ca="1" si="87"/>
        <v>0</v>
      </c>
      <c r="AH28" s="65">
        <f t="shared" ca="1" si="87"/>
        <v>0</v>
      </c>
      <c r="AI28" s="65">
        <f t="shared" ref="AI28" ca="1" si="88">AI25-AI27</f>
        <v>0</v>
      </c>
    </row>
    <row r="29" spans="2:35" x14ac:dyDescent="0.3">
      <c r="B29" s="64" t="s">
        <v>136</v>
      </c>
      <c r="C29" s="64"/>
      <c r="E29" s="65">
        <f>IF(E$4&lt;=Inputs!$E$12, E24+D29, 0)</f>
        <v>0</v>
      </c>
      <c r="F29" s="65">
        <f>IF(F$4&lt;=Inputs!$E$12, F24+E29, 0)</f>
        <v>0</v>
      </c>
      <c r="G29" s="65">
        <f>IF(G$4&lt;=Inputs!$E$12, G24+F29, 0)</f>
        <v>0</v>
      </c>
      <c r="H29" s="65">
        <f>IF(H$4&lt;=Inputs!$E$12, H24+G29, 0)</f>
        <v>0</v>
      </c>
      <c r="I29" s="65">
        <f>IF(I$4&lt;=Inputs!$E$12, I24+H29, 0)</f>
        <v>0</v>
      </c>
      <c r="J29" s="65">
        <f>IF(J$4&lt;=Inputs!$E$12, J24+I29, 0)</f>
        <v>0</v>
      </c>
      <c r="K29" s="65">
        <f>IF(K$4&lt;=Inputs!$E$12, K24+J29, 0)</f>
        <v>0</v>
      </c>
      <c r="L29" s="65">
        <f>IF(L$4&lt;=Inputs!$E$12, L24+K29, 0)</f>
        <v>0</v>
      </c>
      <c r="M29" s="65">
        <f>IF(M$4&lt;=Inputs!$E$12, M24+L29, 0)</f>
        <v>0</v>
      </c>
      <c r="N29" s="65">
        <f>IF(N$4&lt;=Inputs!$E$12, N24+M29, 0)</f>
        <v>0</v>
      </c>
      <c r="O29" s="65">
        <f>IF(O$4&lt;=Inputs!$E$12, O24+N29, 0)</f>
        <v>0</v>
      </c>
      <c r="P29" s="65">
        <f>IF(P$4&lt;=Inputs!$E$12, P24+O29, 0)</f>
        <v>0</v>
      </c>
      <c r="Q29" s="65">
        <f>IF(Q$4&lt;=Inputs!$E$12, Q24+P29, 0)</f>
        <v>0</v>
      </c>
      <c r="R29" s="65">
        <f>IF(R$4&lt;=Inputs!$E$12, R24+Q29, 0)</f>
        <v>0</v>
      </c>
      <c r="S29" s="65">
        <f>IF(S$4&lt;=Inputs!$E$12, S24+R29, 0)</f>
        <v>0</v>
      </c>
      <c r="T29" s="65">
        <f>IF(T$4&lt;=Inputs!$E$12, T24+S29, 0)</f>
        <v>0</v>
      </c>
      <c r="U29" s="65">
        <f>IF(U$4&lt;=Inputs!$E$12, U24+T29, 0)</f>
        <v>0</v>
      </c>
      <c r="V29" s="65">
        <f>IF(V$4&lt;=Inputs!$E$12, V24+U29, 0)</f>
        <v>0</v>
      </c>
      <c r="W29" s="65">
        <f>IF(W$4&lt;=Inputs!$E$12, W24+V29, 0)</f>
        <v>0</v>
      </c>
      <c r="X29" s="65">
        <f>IF(X$4&lt;=Inputs!$E$12, X24+W29, 0)</f>
        <v>0</v>
      </c>
      <c r="Y29" s="65">
        <f>IF(Y$4&lt;=Inputs!$E$12, Y24+X29, 0)</f>
        <v>0</v>
      </c>
      <c r="Z29" s="65">
        <f>IF(Z$4&lt;=Inputs!$E$12, Z24+Y29, 0)</f>
        <v>0</v>
      </c>
      <c r="AA29" s="65">
        <f>IF(AA$4&lt;=Inputs!$E$12, AA24+Z29, 0)</f>
        <v>0</v>
      </c>
      <c r="AB29" s="65">
        <f>IF(AB$4&lt;=Inputs!$E$12, AB24+AA29, 0)</f>
        <v>0</v>
      </c>
      <c r="AC29" s="65">
        <f>IF(AC$4&lt;=Inputs!$E$12, AC24+AB29, 0)</f>
        <v>0</v>
      </c>
      <c r="AD29" s="65">
        <f>IF(AD$4&lt;=Inputs!$E$12, AD24+AC29, 0)</f>
        <v>0</v>
      </c>
      <c r="AE29" s="65">
        <f>IF(AE$4&lt;=Inputs!$E$12, AE24+AD29, 0)</f>
        <v>0</v>
      </c>
      <c r="AF29" s="65">
        <f>IF(AF$4&lt;=Inputs!$E$12, AF24+AE29, 0)</f>
        <v>0</v>
      </c>
      <c r="AG29" s="65">
        <f>IF(AG$4&lt;=Inputs!$E$12, AG24+AF29, 0)</f>
        <v>0</v>
      </c>
      <c r="AH29" s="65">
        <f>IF(AH$4&lt;=Inputs!$E$12, AH24+AG29, 0)</f>
        <v>0</v>
      </c>
      <c r="AI29" s="65">
        <f>IF(AI$4&lt;=Inputs!$E$12, AI24+AH29, 0)</f>
        <v>0</v>
      </c>
    </row>
    <row r="31" spans="2:35" s="63" customFormat="1" x14ac:dyDescent="0.3">
      <c r="B31" s="63" t="s">
        <v>313</v>
      </c>
    </row>
    <row r="32" spans="2:35" x14ac:dyDescent="0.3">
      <c r="B32" s="64" t="s">
        <v>129</v>
      </c>
      <c r="C32" s="64">
        <f ca="1">Capex!C48</f>
        <v>1.4500000000129192</v>
      </c>
    </row>
    <row r="33" spans="2:35" x14ac:dyDescent="0.3">
      <c r="B33" s="64" t="s">
        <v>130</v>
      </c>
      <c r="C33" s="26">
        <f>Inputs!E110</f>
        <v>0.2</v>
      </c>
    </row>
    <row r="35" spans="2:35" x14ac:dyDescent="0.3">
      <c r="B35" s="64" t="s">
        <v>131</v>
      </c>
      <c r="C35" s="64"/>
      <c r="E35" s="65">
        <f>D37</f>
        <v>0</v>
      </c>
      <c r="F35" s="65">
        <f t="shared" ref="F35:S35" si="89">E37</f>
        <v>0</v>
      </c>
      <c r="G35" s="65">
        <f t="shared" si="89"/>
        <v>0</v>
      </c>
      <c r="H35" s="65">
        <f t="shared" ca="1" si="89"/>
        <v>1.4500000000129192</v>
      </c>
      <c r="I35" s="65">
        <f t="shared" ca="1" si="89"/>
        <v>1.4500000000129192</v>
      </c>
      <c r="J35" s="65">
        <f t="shared" ca="1" si="89"/>
        <v>1.4500000000129192</v>
      </c>
      <c r="K35" s="65">
        <f t="shared" ca="1" si="89"/>
        <v>1.4500000000129192</v>
      </c>
      <c r="L35" s="65">
        <f t="shared" ca="1" si="89"/>
        <v>1.4500000000129192</v>
      </c>
      <c r="M35" s="65">
        <f t="shared" ca="1" si="89"/>
        <v>1.4500000000129192</v>
      </c>
      <c r="N35" s="65">
        <f t="shared" ca="1" si="89"/>
        <v>1.4500000000129192</v>
      </c>
      <c r="O35" s="65">
        <f t="shared" ca="1" si="89"/>
        <v>1.4500000000129192</v>
      </c>
      <c r="P35" s="65">
        <f t="shared" ca="1" si="89"/>
        <v>1.4500000000129192</v>
      </c>
      <c r="Q35" s="65">
        <f t="shared" ca="1" si="89"/>
        <v>1.4500000000129192</v>
      </c>
      <c r="R35" s="65">
        <f t="shared" ca="1" si="89"/>
        <v>1.4500000000129192</v>
      </c>
      <c r="S35" s="65">
        <f t="shared" ca="1" si="89"/>
        <v>1.4500000000129192</v>
      </c>
      <c r="T35" s="65">
        <f t="shared" ref="T35" ca="1" si="90">S37</f>
        <v>1.4500000000129192</v>
      </c>
      <c r="U35" s="65">
        <f t="shared" ref="U35" ca="1" si="91">T37</f>
        <v>1.4500000000129192</v>
      </c>
      <c r="V35" s="65">
        <f t="shared" ref="V35" ca="1" si="92">U37</f>
        <v>1.4500000000129192</v>
      </c>
      <c r="W35" s="65">
        <f t="shared" ref="W35" ca="1" si="93">V37</f>
        <v>1.4500000000129192</v>
      </c>
      <c r="X35" s="65">
        <f t="shared" ref="X35" ca="1" si="94">W37</f>
        <v>1.4500000000129192</v>
      </c>
      <c r="Y35" s="65">
        <f t="shared" ref="Y35" ca="1" si="95">X37</f>
        <v>1.4500000000129192</v>
      </c>
      <c r="Z35" s="65">
        <f t="shared" ref="Z35" ca="1" si="96">Y37</f>
        <v>1.4500000000129192</v>
      </c>
      <c r="AA35" s="65">
        <f t="shared" ref="AA35" ca="1" si="97">Z37</f>
        <v>1.4500000000129192</v>
      </c>
      <c r="AB35" s="65">
        <f t="shared" ref="AB35" ca="1" si="98">AA37</f>
        <v>1.4500000000129192</v>
      </c>
      <c r="AC35" s="65">
        <f t="shared" ref="AC35" ca="1" si="99">AB37</f>
        <v>1.4500000000129192</v>
      </c>
      <c r="AD35" s="65">
        <f t="shared" ref="AD35" ca="1" si="100">AC37</f>
        <v>1.4500000000129192</v>
      </c>
      <c r="AE35" s="65">
        <f t="shared" ref="AE35" ca="1" si="101">AD37</f>
        <v>1.4500000000129192</v>
      </c>
      <c r="AF35" s="65">
        <f t="shared" ref="AF35" ca="1" si="102">AE37</f>
        <v>1.4500000000129192</v>
      </c>
      <c r="AG35" s="65">
        <f t="shared" ref="AG35" ca="1" si="103">AF37</f>
        <v>1.4500000000129192</v>
      </c>
      <c r="AH35" s="65">
        <f t="shared" ref="AH35:AI35" ca="1" si="104">AG37</f>
        <v>1.4500000000129192</v>
      </c>
      <c r="AI35" s="65">
        <f t="shared" ca="1" si="104"/>
        <v>1.4500000000129192</v>
      </c>
    </row>
    <row r="36" spans="2:35" x14ac:dyDescent="0.3">
      <c r="B36" s="64" t="s">
        <v>132</v>
      </c>
      <c r="C36" s="64"/>
      <c r="E36" s="65">
        <f ca="1">Capex!E48</f>
        <v>1.4500000000129192</v>
      </c>
      <c r="F36" s="65">
        <f ca="1">Capex!F48</f>
        <v>0</v>
      </c>
      <c r="G36" s="65">
        <f ca="1">Capex!G48</f>
        <v>0</v>
      </c>
      <c r="H36" s="65">
        <f ca="1">Capex!H48</f>
        <v>0</v>
      </c>
      <c r="I36" s="65">
        <f>Capex!I48</f>
        <v>0</v>
      </c>
      <c r="J36" s="65">
        <f>Capex!J48</f>
        <v>0</v>
      </c>
      <c r="K36" s="65">
        <f>Capex!K48</f>
        <v>0</v>
      </c>
      <c r="L36" s="65">
        <f>Capex!L48</f>
        <v>0</v>
      </c>
      <c r="M36" s="65">
        <f>Capex!M48</f>
        <v>0</v>
      </c>
      <c r="N36" s="65">
        <f>Capex!N48</f>
        <v>0</v>
      </c>
      <c r="O36" s="65">
        <f>Capex!O48</f>
        <v>0</v>
      </c>
      <c r="P36" s="65">
        <f>Capex!P48</f>
        <v>0</v>
      </c>
      <c r="Q36" s="65">
        <f>Capex!Q48</f>
        <v>0</v>
      </c>
      <c r="R36" s="65">
        <f>Capex!R48</f>
        <v>0</v>
      </c>
      <c r="S36" s="65">
        <f>Capex!S48</f>
        <v>0</v>
      </c>
      <c r="T36" s="65">
        <f>Capex!T48</f>
        <v>0</v>
      </c>
      <c r="U36" s="65">
        <f>Capex!U48</f>
        <v>0</v>
      </c>
      <c r="V36" s="65">
        <f>Capex!V48</f>
        <v>0</v>
      </c>
      <c r="W36" s="65">
        <f>Capex!W48</f>
        <v>0</v>
      </c>
      <c r="X36" s="65">
        <f>Capex!X48</f>
        <v>0</v>
      </c>
      <c r="Y36" s="65">
        <f>Capex!Y48</f>
        <v>0</v>
      </c>
      <c r="Z36" s="65">
        <f>Capex!Z48</f>
        <v>0</v>
      </c>
      <c r="AA36" s="65">
        <f>Capex!AA48</f>
        <v>0</v>
      </c>
      <c r="AB36" s="65">
        <f>Capex!AB48</f>
        <v>0</v>
      </c>
      <c r="AC36" s="65">
        <f>Capex!AC48</f>
        <v>0</v>
      </c>
      <c r="AD36" s="65">
        <f>Capex!AD48</f>
        <v>0</v>
      </c>
      <c r="AE36" s="65">
        <f>Capex!AE48</f>
        <v>0</v>
      </c>
      <c r="AF36" s="65">
        <f>Capex!AF48</f>
        <v>0</v>
      </c>
      <c r="AG36" s="65">
        <f>Capex!AG48</f>
        <v>0</v>
      </c>
      <c r="AH36" s="65">
        <f>Capex!AH48</f>
        <v>0</v>
      </c>
      <c r="AI36" s="65">
        <f>Capex!AI48</f>
        <v>0</v>
      </c>
    </row>
    <row r="37" spans="2:35" x14ac:dyDescent="0.3">
      <c r="B37" s="64" t="s">
        <v>133</v>
      </c>
      <c r="C37" s="64"/>
      <c r="E37" s="65">
        <f>IF(E$4&lt;=Inputs!$E$12,0,D41+D37+E36)</f>
        <v>0</v>
      </c>
      <c r="F37" s="65">
        <f>IF(F$4&lt;=Inputs!$E$12,0,E41+E37+F36)</f>
        <v>0</v>
      </c>
      <c r="G37" s="65">
        <f ca="1">IF(G$4&lt;=Inputs!$E$12,0,F41+F37+G36)</f>
        <v>1.4500000000129192</v>
      </c>
      <c r="H37" s="65">
        <f ca="1">IF(H$4&lt;=Inputs!$E$12,0,G41+G37+H36)</f>
        <v>1.4500000000129192</v>
      </c>
      <c r="I37" s="65">
        <f ca="1">IF(I$4&lt;=Inputs!$E$12,0,H41+H37+I36)</f>
        <v>1.4500000000129192</v>
      </c>
      <c r="J37" s="65">
        <f ca="1">IF(J$4&lt;=Inputs!$E$12,0,I41+I37+J36)</f>
        <v>1.4500000000129192</v>
      </c>
      <c r="K37" s="65">
        <f ca="1">IF(K$4&lt;=Inputs!$E$12,0,J41+J37+K36)</f>
        <v>1.4500000000129192</v>
      </c>
      <c r="L37" s="65">
        <f ca="1">IF(L$4&lt;=Inputs!$E$12,0,K41+K37+L36)</f>
        <v>1.4500000000129192</v>
      </c>
      <c r="M37" s="65">
        <f ca="1">IF(M$4&lt;=Inputs!$E$12,0,L41+L37+M36)</f>
        <v>1.4500000000129192</v>
      </c>
      <c r="N37" s="65">
        <f ca="1">IF(N$4&lt;=Inputs!$E$12,0,M41+M37+N36)</f>
        <v>1.4500000000129192</v>
      </c>
      <c r="O37" s="65">
        <f ca="1">IF(O$4&lt;=Inputs!$E$12,0,N41+N37+O36)</f>
        <v>1.4500000000129192</v>
      </c>
      <c r="P37" s="65">
        <f ca="1">IF(P$4&lt;=Inputs!$E$12,0,O41+O37+P36)</f>
        <v>1.4500000000129192</v>
      </c>
      <c r="Q37" s="65">
        <f ca="1">IF(Q$4&lt;=Inputs!$E$12,0,P41+P37+Q36)</f>
        <v>1.4500000000129192</v>
      </c>
      <c r="R37" s="65">
        <f ca="1">IF(R$4&lt;=Inputs!$E$12,0,Q41+Q37+R36)</f>
        <v>1.4500000000129192</v>
      </c>
      <c r="S37" s="65">
        <f ca="1">IF(S$4&lt;=Inputs!$E$12,0,R41+R37+S36)</f>
        <v>1.4500000000129192</v>
      </c>
      <c r="T37" s="65">
        <f ca="1">IF(T$4&lt;=Inputs!$E$12,0,S41+S37+T36)</f>
        <v>1.4500000000129192</v>
      </c>
      <c r="U37" s="65">
        <f ca="1">IF(U$4&lt;=Inputs!$E$12,0,T41+T37+U36)</f>
        <v>1.4500000000129192</v>
      </c>
      <c r="V37" s="65">
        <f ca="1">IF(V$4&lt;=Inputs!$E$12,0,U41+U37+V36)</f>
        <v>1.4500000000129192</v>
      </c>
      <c r="W37" s="65">
        <f ca="1">IF(W$4&lt;=Inputs!$E$12,0,V41+V37+W36)</f>
        <v>1.4500000000129192</v>
      </c>
      <c r="X37" s="65">
        <f ca="1">IF(X$4&lt;=Inputs!$E$12,0,W41+W37+X36)</f>
        <v>1.4500000000129192</v>
      </c>
      <c r="Y37" s="65">
        <f ca="1">IF(Y$4&lt;=Inputs!$E$12,0,X41+X37+Y36)</f>
        <v>1.4500000000129192</v>
      </c>
      <c r="Z37" s="65">
        <f ca="1">IF(Z$4&lt;=Inputs!$E$12,0,Y41+Y37+Z36)</f>
        <v>1.4500000000129192</v>
      </c>
      <c r="AA37" s="65">
        <f ca="1">IF(AA$4&lt;=Inputs!$E$12,0,Z41+Z37+AA36)</f>
        <v>1.4500000000129192</v>
      </c>
      <c r="AB37" s="65">
        <f ca="1">IF(AB$4&lt;=Inputs!$E$12,0,AA41+AA37+AB36)</f>
        <v>1.4500000000129192</v>
      </c>
      <c r="AC37" s="65">
        <f ca="1">IF(AC$4&lt;=Inputs!$E$12,0,AB41+AB37+AC36)</f>
        <v>1.4500000000129192</v>
      </c>
      <c r="AD37" s="65">
        <f ca="1">IF(AD$4&lt;=Inputs!$E$12,0,AC41+AC37+AD36)</f>
        <v>1.4500000000129192</v>
      </c>
      <c r="AE37" s="65">
        <f ca="1">IF(AE$4&lt;=Inputs!$E$12,0,AD41+AD37+AE36)</f>
        <v>1.4500000000129192</v>
      </c>
      <c r="AF37" s="65">
        <f ca="1">IF(AF$4&lt;=Inputs!$E$12,0,AE41+AE37+AF36)</f>
        <v>1.4500000000129192</v>
      </c>
      <c r="AG37" s="65">
        <f ca="1">IF(AG$4&lt;=Inputs!$E$12,0,AF41+AF37+AG36)</f>
        <v>1.4500000000129192</v>
      </c>
      <c r="AH37" s="65">
        <f ca="1">IF(AH$4&lt;=Inputs!$E$12,0,AG41+AG37+AH36)</f>
        <v>1.4500000000129192</v>
      </c>
      <c r="AI37" s="65">
        <f ca="1">IF(AI$4&lt;=Inputs!$E$12,0,AH41+AH37+AI36)</f>
        <v>1.4500000000129192</v>
      </c>
    </row>
    <row r="38" spans="2:35" x14ac:dyDescent="0.3">
      <c r="B38" s="64" t="s">
        <v>350</v>
      </c>
      <c r="C38" s="64"/>
      <c r="E38" s="65">
        <f ca="1">IF(D39&lt;=$C$32*Inputs!$E$111, MIN($C$32*Inputs!$E$111-D39, (E37*$C$33*E$3/E$2)), 0)</f>
        <v>0</v>
      </c>
      <c r="F38" s="65">
        <f ca="1">IF(E39&lt;=$C$32*Inputs!$E$111, MIN($C$32*Inputs!$E$111-E39, (F37*$C$33*F$3/F$2)), 0)</f>
        <v>0</v>
      </c>
      <c r="G38" s="65">
        <f ca="1">IF(F39&lt;=$C$32*Inputs!$E$111, MIN($C$32*Inputs!$E$111-F39, (G37*$C$33*G$3/G$2)), 0)</f>
        <v>0.16367123287817062</v>
      </c>
      <c r="H38" s="65">
        <f ca="1">IF(G39&lt;=$C$32*Inputs!$E$111, MIN($C$32*Inputs!$E$111-G39, (H37*$C$33*H$3/H$2)), 0)</f>
        <v>0.29000000000258386</v>
      </c>
      <c r="I38" s="65">
        <f ca="1">IF(H39&lt;=$C$32*Inputs!$E$111, MIN($C$32*Inputs!$E$111-H39, (I37*$C$33*I$3/I$2)), 0)</f>
        <v>0.29000000000258386</v>
      </c>
      <c r="J38" s="65">
        <f ca="1">IF(I39&lt;=$C$32*Inputs!$E$111, MIN($C$32*Inputs!$E$111-I39, (J37*$C$33*J$3/J$2)), 0)</f>
        <v>0.29000000000258386</v>
      </c>
      <c r="K38" s="65">
        <f ca="1">IF(J39&lt;=$C$32*Inputs!$E$111, MIN($C$32*Inputs!$E$111-J39, (K37*$C$33*K$3/K$2)), 0)</f>
        <v>0.29000000000258386</v>
      </c>
      <c r="L38" s="65">
        <f ca="1">IF(K39&lt;=$C$32*Inputs!$E$111, MIN($C$32*Inputs!$E$111-K39, (L37*$C$33*L$3/L$2)), 0)</f>
        <v>0.12632876712441332</v>
      </c>
      <c r="M38" s="65">
        <f ca="1">IF(L39&lt;=$C$32*Inputs!$E$111, MIN($C$32*Inputs!$E$111-L39, (M37*$C$33*M$3/M$2)), 0)</f>
        <v>0</v>
      </c>
      <c r="N38" s="65">
        <f ca="1">IF(M39&lt;=$C$32*Inputs!$E$111, MIN($C$32*Inputs!$E$111-M39, (N37*$C$33*N$3/N$2)), 0)</f>
        <v>0</v>
      </c>
      <c r="O38" s="65">
        <f ca="1">IF(N39&lt;=$C$32*Inputs!$E$111, MIN($C$32*Inputs!$E$111-N39, (O37*$C$33*O$3/O$2)), 0)</f>
        <v>0</v>
      </c>
      <c r="P38" s="65">
        <f ca="1">IF(O39&lt;=$C$32*Inputs!$E$111, MIN($C$32*Inputs!$E$111-O39, (P37*$C$33*P$3/P$2)), 0)</f>
        <v>0</v>
      </c>
      <c r="Q38" s="65">
        <f ca="1">IF(P39&lt;=$C$32*Inputs!$E$111, MIN($C$32*Inputs!$E$111-P39, (Q37*$C$33*Q$3/Q$2)), 0)</f>
        <v>0</v>
      </c>
      <c r="R38" s="65">
        <f ca="1">IF(Q39&lt;=$C$32*Inputs!$E$111, MIN($C$32*Inputs!$E$111-Q39, (R37*$C$33*R$3/R$2)), 0)</f>
        <v>0</v>
      </c>
      <c r="S38" s="65">
        <f ca="1">IF(R39&lt;=$C$32*Inputs!$E$111, MIN($C$32*Inputs!$E$111-R39, (S37*$C$33*S$3/S$2)), 0)</f>
        <v>0</v>
      </c>
      <c r="T38" s="65">
        <f ca="1">IF(S39&lt;=$C$32*Inputs!$E$111, MIN($C$32*Inputs!$E$111-S39, (T37*$C$33*T$3/T$2)), 0)</f>
        <v>0</v>
      </c>
      <c r="U38" s="65">
        <f ca="1">IF(T39&lt;=$C$32*Inputs!$E$111, MIN($C$32*Inputs!$E$111-T39, (U37*$C$33*U$3/U$2)), 0)</f>
        <v>0</v>
      </c>
      <c r="V38" s="65">
        <f ca="1">IF(U39&lt;=$C$32*Inputs!$E$111, MIN($C$32*Inputs!$E$111-U39, (V37*$C$33*V$3/V$2)), 0)</f>
        <v>0</v>
      </c>
      <c r="W38" s="65">
        <f ca="1">IF(V39&lt;=$C$32*Inputs!$E$111, MIN($C$32*Inputs!$E$111-V39, (W37*$C$33*W$3/W$2)), 0)</f>
        <v>0</v>
      </c>
      <c r="X38" s="65">
        <f ca="1">IF(W39&lt;=$C$32*Inputs!$E$111, MIN($C$32*Inputs!$E$111-W39, (X37*$C$33*X$3/X$2)), 0)</f>
        <v>0</v>
      </c>
      <c r="Y38" s="65">
        <f ca="1">IF(X39&lt;=$C$32*Inputs!$E$111, MIN($C$32*Inputs!$E$111-X39, (Y37*$C$33*Y$3/Y$2)), 0)</f>
        <v>0</v>
      </c>
      <c r="Z38" s="65">
        <f ca="1">IF(Y39&lt;=$C$32*Inputs!$E$111, MIN($C$32*Inputs!$E$111-Y39, (Z37*$C$33*Z$3/Z$2)), 0)</f>
        <v>0</v>
      </c>
      <c r="AA38" s="65">
        <f ca="1">IF(Z39&lt;=$C$32*Inputs!$E$111, MIN($C$32*Inputs!$E$111-Z39, (AA37*$C$33*AA$3/AA$2)), 0)</f>
        <v>0</v>
      </c>
      <c r="AB38" s="65">
        <f ca="1">IF(AA39&lt;=$C$32*Inputs!$E$111, MIN($C$32*Inputs!$E$111-AA39, (AB37*$C$33*AB$3/AB$2)), 0)</f>
        <v>0</v>
      </c>
      <c r="AC38" s="65">
        <f ca="1">IF(AB39&lt;=$C$32*Inputs!$E$111, MIN($C$32*Inputs!$E$111-AB39, (AC37*$C$33*AC$3/AC$2)), 0)</f>
        <v>0</v>
      </c>
      <c r="AD38" s="65">
        <f ca="1">IF(AC39&lt;=$C$32*Inputs!$E$111, MIN($C$32*Inputs!$E$111-AC39, (AD37*$C$33*AD$3/AD$2)), 0)</f>
        <v>0</v>
      </c>
      <c r="AE38" s="65">
        <f ca="1">IF(AD39&lt;=$C$32*Inputs!$E$111, MIN($C$32*Inputs!$E$111-AD39, (AE37*$C$33*AE$3/AE$2)), 0)</f>
        <v>0</v>
      </c>
      <c r="AF38" s="65">
        <f ca="1">IF(AE39&lt;=$C$32*Inputs!$E$111, MIN($C$32*Inputs!$E$111-AE39, (AF37*$C$33*AF$3/AF$2)), 0)</f>
        <v>0</v>
      </c>
      <c r="AG38" s="65">
        <f ca="1">IF(AF39&lt;=$C$32*Inputs!$E$111, MIN($C$32*Inputs!$E$111-AF39, (AG37*$C$33*AG$3/AG$2)), 0)</f>
        <v>0</v>
      </c>
      <c r="AH38" s="65">
        <f ca="1">IF(AG39&lt;=$C$32*Inputs!$E$111, MIN($C$32*Inputs!$E$111-AG39, (AH37*$C$33*AH$3/AH$2)), 0)</f>
        <v>0</v>
      </c>
      <c r="AI38" s="65">
        <f ca="1">IF(AH39&lt;=$C$32*Inputs!$E$111, MIN($C$32*Inputs!$E$111-AH39, (AI37*$C$33*AI$3/AI$2)), 0)</f>
        <v>0</v>
      </c>
    </row>
    <row r="39" spans="2:35" x14ac:dyDescent="0.3">
      <c r="B39" s="64" t="s">
        <v>351</v>
      </c>
      <c r="C39" s="64"/>
      <c r="E39" s="65">
        <f ca="1">D39+E38</f>
        <v>0</v>
      </c>
      <c r="F39" s="65">
        <f t="shared" ref="F39:S39" ca="1" si="105">E39+F38</f>
        <v>0</v>
      </c>
      <c r="G39" s="65">
        <f t="shared" ca="1" si="105"/>
        <v>0.16367123287817062</v>
      </c>
      <c r="H39" s="65">
        <f t="shared" ca="1" si="105"/>
        <v>0.4536712328807545</v>
      </c>
      <c r="I39" s="65">
        <f t="shared" ca="1" si="105"/>
        <v>0.74367123288333836</v>
      </c>
      <c r="J39" s="65">
        <f t="shared" ca="1" si="105"/>
        <v>1.0336712328859221</v>
      </c>
      <c r="K39" s="65">
        <f t="shared" ca="1" si="105"/>
        <v>1.3236712328885059</v>
      </c>
      <c r="L39" s="65">
        <f t="shared" ca="1" si="105"/>
        <v>1.4500000000129192</v>
      </c>
      <c r="M39" s="65">
        <f t="shared" ca="1" si="105"/>
        <v>1.4500000000129192</v>
      </c>
      <c r="N39" s="65">
        <f t="shared" ca="1" si="105"/>
        <v>1.4500000000129192</v>
      </c>
      <c r="O39" s="65">
        <f t="shared" ca="1" si="105"/>
        <v>1.4500000000129192</v>
      </c>
      <c r="P39" s="65">
        <f t="shared" ca="1" si="105"/>
        <v>1.4500000000129192</v>
      </c>
      <c r="Q39" s="65">
        <f t="shared" ca="1" si="105"/>
        <v>1.4500000000129192</v>
      </c>
      <c r="R39" s="65">
        <f t="shared" ca="1" si="105"/>
        <v>1.4500000000129192</v>
      </c>
      <c r="S39" s="65">
        <f t="shared" ca="1" si="105"/>
        <v>1.4500000000129192</v>
      </c>
      <c r="T39" s="65">
        <f t="shared" ref="T39" ca="1" si="106">S39+T38</f>
        <v>1.4500000000129192</v>
      </c>
      <c r="U39" s="65">
        <f t="shared" ref="U39" ca="1" si="107">T39+U38</f>
        <v>1.4500000000129192</v>
      </c>
      <c r="V39" s="65">
        <f t="shared" ref="V39" ca="1" si="108">U39+V38</f>
        <v>1.4500000000129192</v>
      </c>
      <c r="W39" s="65">
        <f t="shared" ref="W39" ca="1" si="109">V39+W38</f>
        <v>1.4500000000129192</v>
      </c>
      <c r="X39" s="65">
        <f t="shared" ref="X39" ca="1" si="110">W39+X38</f>
        <v>1.4500000000129192</v>
      </c>
      <c r="Y39" s="65">
        <f t="shared" ref="Y39" ca="1" si="111">X39+Y38</f>
        <v>1.4500000000129192</v>
      </c>
      <c r="Z39" s="65">
        <f t="shared" ref="Z39" ca="1" si="112">Y39+Z38</f>
        <v>1.4500000000129192</v>
      </c>
      <c r="AA39" s="65">
        <f t="shared" ref="AA39" ca="1" si="113">Z39+AA38</f>
        <v>1.4500000000129192</v>
      </c>
      <c r="AB39" s="65">
        <f t="shared" ref="AB39" ca="1" si="114">AA39+AB38</f>
        <v>1.4500000000129192</v>
      </c>
      <c r="AC39" s="65">
        <f t="shared" ref="AC39" ca="1" si="115">AB39+AC38</f>
        <v>1.4500000000129192</v>
      </c>
      <c r="AD39" s="65">
        <f t="shared" ref="AD39" ca="1" si="116">AC39+AD38</f>
        <v>1.4500000000129192</v>
      </c>
      <c r="AE39" s="65">
        <f t="shared" ref="AE39" ca="1" si="117">AD39+AE38</f>
        <v>1.4500000000129192</v>
      </c>
      <c r="AF39" s="65">
        <f t="shared" ref="AF39" ca="1" si="118">AE39+AF38</f>
        <v>1.4500000000129192</v>
      </c>
      <c r="AG39" s="65">
        <f t="shared" ref="AG39" ca="1" si="119">AF39+AG38</f>
        <v>1.4500000000129192</v>
      </c>
      <c r="AH39" s="65">
        <f t="shared" ref="AH39:AI39" ca="1" si="120">AG39+AH38</f>
        <v>1.4500000000129192</v>
      </c>
      <c r="AI39" s="65">
        <f t="shared" ca="1" si="120"/>
        <v>1.4500000000129192</v>
      </c>
    </row>
    <row r="40" spans="2:35" x14ac:dyDescent="0.3">
      <c r="B40" s="64" t="s">
        <v>352</v>
      </c>
      <c r="C40" s="64"/>
      <c r="E40" s="65">
        <f ca="1">E37-E39</f>
        <v>0</v>
      </c>
      <c r="F40" s="65">
        <f t="shared" ref="F40:S40" ca="1" si="121">F37-F39</f>
        <v>0</v>
      </c>
      <c r="G40" s="65">
        <f t="shared" ca="1" si="121"/>
        <v>1.2863287671347485</v>
      </c>
      <c r="H40" s="65">
        <f t="shared" ca="1" si="121"/>
        <v>0.99632876713216467</v>
      </c>
      <c r="I40" s="65">
        <f t="shared" ca="1" si="121"/>
        <v>0.70632876712958081</v>
      </c>
      <c r="J40" s="65">
        <f t="shared" ca="1" si="121"/>
        <v>0.41632876712699707</v>
      </c>
      <c r="K40" s="65">
        <f t="shared" ca="1" si="121"/>
        <v>0.12632876712441332</v>
      </c>
      <c r="L40" s="65">
        <f t="shared" ca="1" si="121"/>
        <v>0</v>
      </c>
      <c r="M40" s="65">
        <f t="shared" ca="1" si="121"/>
        <v>0</v>
      </c>
      <c r="N40" s="65">
        <f t="shared" ca="1" si="121"/>
        <v>0</v>
      </c>
      <c r="O40" s="65">
        <f t="shared" ca="1" si="121"/>
        <v>0</v>
      </c>
      <c r="P40" s="65">
        <f t="shared" ca="1" si="121"/>
        <v>0</v>
      </c>
      <c r="Q40" s="65">
        <f t="shared" ca="1" si="121"/>
        <v>0</v>
      </c>
      <c r="R40" s="65">
        <f t="shared" ca="1" si="121"/>
        <v>0</v>
      </c>
      <c r="S40" s="65">
        <f t="shared" ca="1" si="121"/>
        <v>0</v>
      </c>
      <c r="T40" s="65">
        <f t="shared" ref="T40:AH40" ca="1" si="122">T37-T39</f>
        <v>0</v>
      </c>
      <c r="U40" s="65">
        <f t="shared" ca="1" si="122"/>
        <v>0</v>
      </c>
      <c r="V40" s="65">
        <f t="shared" ca="1" si="122"/>
        <v>0</v>
      </c>
      <c r="W40" s="65">
        <f t="shared" ca="1" si="122"/>
        <v>0</v>
      </c>
      <c r="X40" s="65">
        <f t="shared" ca="1" si="122"/>
        <v>0</v>
      </c>
      <c r="Y40" s="65">
        <f t="shared" ca="1" si="122"/>
        <v>0</v>
      </c>
      <c r="Z40" s="65">
        <f t="shared" ca="1" si="122"/>
        <v>0</v>
      </c>
      <c r="AA40" s="65">
        <f t="shared" ca="1" si="122"/>
        <v>0</v>
      </c>
      <c r="AB40" s="65">
        <f t="shared" ca="1" si="122"/>
        <v>0</v>
      </c>
      <c r="AC40" s="65">
        <f t="shared" ca="1" si="122"/>
        <v>0</v>
      </c>
      <c r="AD40" s="65">
        <f t="shared" ca="1" si="122"/>
        <v>0</v>
      </c>
      <c r="AE40" s="65">
        <f t="shared" ca="1" si="122"/>
        <v>0</v>
      </c>
      <c r="AF40" s="65">
        <f t="shared" ca="1" si="122"/>
        <v>0</v>
      </c>
      <c r="AG40" s="65">
        <f t="shared" ca="1" si="122"/>
        <v>0</v>
      </c>
      <c r="AH40" s="65">
        <f t="shared" ca="1" si="122"/>
        <v>0</v>
      </c>
      <c r="AI40" s="65">
        <f t="shared" ref="AI40" ca="1" si="123">AI37-AI39</f>
        <v>0</v>
      </c>
    </row>
    <row r="41" spans="2:35" x14ac:dyDescent="0.3">
      <c r="B41" s="64" t="s">
        <v>136</v>
      </c>
      <c r="C41" s="64"/>
      <c r="E41" s="65">
        <f ca="1">IF(E$4&lt;=Inputs!$E$12, E36+D41, 0)</f>
        <v>1.4500000000129192</v>
      </c>
      <c r="F41" s="65">
        <f ca="1">IF(F$4&lt;=Inputs!$E$12, F36+E41, 0)</f>
        <v>1.4500000000129192</v>
      </c>
      <c r="G41" s="65">
        <f>IF(G$4&lt;=Inputs!$E$12, G36+F41, 0)</f>
        <v>0</v>
      </c>
      <c r="H41" s="65">
        <f>IF(H$4&lt;=Inputs!$E$12, H36+G41, 0)</f>
        <v>0</v>
      </c>
      <c r="I41" s="65">
        <f>IF(I$4&lt;=Inputs!$E$12, I36+H41, 0)</f>
        <v>0</v>
      </c>
      <c r="J41" s="65">
        <f>IF(J$4&lt;=Inputs!$E$12, J36+I41, 0)</f>
        <v>0</v>
      </c>
      <c r="K41" s="65">
        <f>IF(K$4&lt;=Inputs!$E$12, K36+J41, 0)</f>
        <v>0</v>
      </c>
      <c r="L41" s="65">
        <f>IF(L$4&lt;=Inputs!$E$12, L36+K41, 0)</f>
        <v>0</v>
      </c>
      <c r="M41" s="65">
        <f>IF(M$4&lt;=Inputs!$E$12, M36+L41, 0)</f>
        <v>0</v>
      </c>
      <c r="N41" s="65">
        <f>IF(N$4&lt;=Inputs!$E$12, N36+M41, 0)</f>
        <v>0</v>
      </c>
      <c r="O41" s="65">
        <f>IF(O$4&lt;=Inputs!$E$12, O36+N41, 0)</f>
        <v>0</v>
      </c>
      <c r="P41" s="65">
        <f>IF(P$4&lt;=Inputs!$E$12, P36+O41, 0)</f>
        <v>0</v>
      </c>
      <c r="Q41" s="65">
        <f>IF(Q$4&lt;=Inputs!$E$12, Q36+P41, 0)</f>
        <v>0</v>
      </c>
      <c r="R41" s="65">
        <f>IF(R$4&lt;=Inputs!$E$12, R36+Q41, 0)</f>
        <v>0</v>
      </c>
      <c r="S41" s="65">
        <f>IF(S$4&lt;=Inputs!$E$12, S36+R41, 0)</f>
        <v>0</v>
      </c>
      <c r="T41" s="65">
        <f>IF(T$4&lt;=Inputs!$E$12, T36+S41, 0)</f>
        <v>0</v>
      </c>
      <c r="U41" s="65">
        <f>IF(U$4&lt;=Inputs!$E$12, U36+T41, 0)</f>
        <v>0</v>
      </c>
      <c r="V41" s="65">
        <f>IF(V$4&lt;=Inputs!$E$12, V36+U41, 0)</f>
        <v>0</v>
      </c>
      <c r="W41" s="65">
        <f>IF(W$4&lt;=Inputs!$E$12, W36+V41, 0)</f>
        <v>0</v>
      </c>
      <c r="X41" s="65">
        <f>IF(X$4&lt;=Inputs!$E$12, X36+W41, 0)</f>
        <v>0</v>
      </c>
      <c r="Y41" s="65">
        <f>IF(Y$4&lt;=Inputs!$E$12, Y36+X41, 0)</f>
        <v>0</v>
      </c>
      <c r="Z41" s="65">
        <f>IF(Z$4&lt;=Inputs!$E$12, Z36+Y41, 0)</f>
        <v>0</v>
      </c>
      <c r="AA41" s="65">
        <f>IF(AA$4&lt;=Inputs!$E$12, AA36+Z41, 0)</f>
        <v>0</v>
      </c>
      <c r="AB41" s="65">
        <f>IF(AB$4&lt;=Inputs!$E$12, AB36+AA41, 0)</f>
        <v>0</v>
      </c>
      <c r="AC41" s="65">
        <f>IF(AC$4&lt;=Inputs!$E$12, AC36+AB41, 0)</f>
        <v>0</v>
      </c>
      <c r="AD41" s="65">
        <f>IF(AD$4&lt;=Inputs!$E$12, AD36+AC41, 0)</f>
        <v>0</v>
      </c>
      <c r="AE41" s="65">
        <f>IF(AE$4&lt;=Inputs!$E$12, AE36+AD41, 0)</f>
        <v>0</v>
      </c>
      <c r="AF41" s="65">
        <f>IF(AF$4&lt;=Inputs!$E$12, AF36+AE41, 0)</f>
        <v>0</v>
      </c>
      <c r="AG41" s="65">
        <f>IF(AG$4&lt;=Inputs!$E$12, AG36+AF41, 0)</f>
        <v>0</v>
      </c>
      <c r="AH41" s="65">
        <f>IF(AH$4&lt;=Inputs!$E$12, AH36+AG41, 0)</f>
        <v>0</v>
      </c>
      <c r="AI41" s="65">
        <f>IF(AI$4&lt;=Inputs!$E$12, AI36+AH41, 0)</f>
        <v>0</v>
      </c>
    </row>
    <row r="43" spans="2:35" s="63" customFormat="1" x14ac:dyDescent="0.3"/>
    <row r="44" spans="2:35" x14ac:dyDescent="0.3">
      <c r="B44" s="64"/>
      <c r="C44" s="14"/>
    </row>
    <row r="45" spans="2:35" x14ac:dyDescent="0.3">
      <c r="B45" s="64" t="s">
        <v>130</v>
      </c>
      <c r="C45" s="26">
        <v>0.2</v>
      </c>
    </row>
    <row r="47" spans="2:35" x14ac:dyDescent="0.3">
      <c r="B47" s="64" t="s">
        <v>131</v>
      </c>
      <c r="C47" s="64"/>
      <c r="E47" s="65">
        <f>D49</f>
        <v>0</v>
      </c>
      <c r="F47" s="65">
        <f t="shared" ref="F47:S47" si="124">E49</f>
        <v>0</v>
      </c>
      <c r="G47" s="65">
        <f t="shared" si="124"/>
        <v>0</v>
      </c>
      <c r="H47" s="65">
        <f t="shared" si="124"/>
        <v>0</v>
      </c>
      <c r="I47" s="65">
        <f t="shared" si="124"/>
        <v>0</v>
      </c>
      <c r="J47" s="65">
        <f t="shared" si="124"/>
        <v>0</v>
      </c>
      <c r="K47" s="65">
        <f t="shared" si="124"/>
        <v>0</v>
      </c>
      <c r="L47" s="65">
        <f t="shared" si="124"/>
        <v>0</v>
      </c>
      <c r="M47" s="65">
        <f t="shared" si="124"/>
        <v>0</v>
      </c>
      <c r="N47" s="65">
        <f t="shared" si="124"/>
        <v>0</v>
      </c>
      <c r="O47" s="65">
        <f t="shared" si="124"/>
        <v>0</v>
      </c>
      <c r="P47" s="65">
        <f t="shared" si="124"/>
        <v>0</v>
      </c>
      <c r="Q47" s="65">
        <f t="shared" si="124"/>
        <v>0</v>
      </c>
      <c r="R47" s="65">
        <f t="shared" si="124"/>
        <v>0</v>
      </c>
      <c r="S47" s="65">
        <f t="shared" si="124"/>
        <v>0</v>
      </c>
      <c r="T47" s="65">
        <f t="shared" ref="T47" si="125">S49</f>
        <v>0</v>
      </c>
      <c r="U47" s="65">
        <f t="shared" ref="U47" si="126">T49</f>
        <v>0</v>
      </c>
      <c r="V47" s="65">
        <f t="shared" ref="V47" si="127">U49</f>
        <v>0</v>
      </c>
      <c r="W47" s="65">
        <f t="shared" ref="W47" si="128">V49</f>
        <v>0</v>
      </c>
      <c r="X47" s="65">
        <f t="shared" ref="X47" si="129">W49</f>
        <v>0</v>
      </c>
      <c r="Y47" s="65">
        <f t="shared" ref="Y47" si="130">X49</f>
        <v>0</v>
      </c>
      <c r="Z47" s="65">
        <f t="shared" ref="Z47" si="131">Y49</f>
        <v>0</v>
      </c>
      <c r="AA47" s="65">
        <f t="shared" ref="AA47" si="132">Z49</f>
        <v>0</v>
      </c>
      <c r="AB47" s="65">
        <f t="shared" ref="AB47" si="133">AA49</f>
        <v>0</v>
      </c>
      <c r="AC47" s="65">
        <f t="shared" ref="AC47" si="134">AB49</f>
        <v>0</v>
      </c>
      <c r="AD47" s="65">
        <f t="shared" ref="AD47" si="135">AC49</f>
        <v>0</v>
      </c>
      <c r="AE47" s="65">
        <f t="shared" ref="AE47" si="136">AD49</f>
        <v>0</v>
      </c>
      <c r="AF47" s="65">
        <f t="shared" ref="AF47" si="137">AE49</f>
        <v>0</v>
      </c>
      <c r="AG47" s="65">
        <f t="shared" ref="AG47" si="138">AF49</f>
        <v>0</v>
      </c>
      <c r="AH47" s="65">
        <f t="shared" ref="AH47" si="139">AG49</f>
        <v>0</v>
      </c>
      <c r="AI47" s="65">
        <f t="shared" ref="AI47" si="140">AH49</f>
        <v>0</v>
      </c>
    </row>
    <row r="48" spans="2:35" x14ac:dyDescent="0.3">
      <c r="B48" s="64" t="s">
        <v>132</v>
      </c>
      <c r="C48" s="64">
        <f>Inputs!E98</f>
        <v>1</v>
      </c>
      <c r="E48" s="65">
        <v>0</v>
      </c>
      <c r="F48" s="65">
        <v>0</v>
      </c>
      <c r="G48" s="65">
        <v>0</v>
      </c>
      <c r="H48" s="65">
        <v>0</v>
      </c>
      <c r="I48" s="65">
        <v>0</v>
      </c>
      <c r="J48" s="65">
        <v>0</v>
      </c>
      <c r="K48" s="65">
        <v>0</v>
      </c>
      <c r="L48" s="65">
        <v>0</v>
      </c>
      <c r="M48" s="65">
        <v>0</v>
      </c>
      <c r="N48" s="65">
        <v>0</v>
      </c>
      <c r="O48" s="65">
        <v>0</v>
      </c>
      <c r="P48" s="65">
        <v>0</v>
      </c>
      <c r="Q48" s="65">
        <v>0</v>
      </c>
      <c r="R48" s="65">
        <v>0</v>
      </c>
      <c r="S48" s="65">
        <v>0</v>
      </c>
      <c r="T48" s="65">
        <v>0</v>
      </c>
      <c r="U48" s="65">
        <v>0</v>
      </c>
      <c r="V48" s="65">
        <v>0</v>
      </c>
      <c r="W48" s="65">
        <v>0</v>
      </c>
      <c r="X48" s="65">
        <v>0</v>
      </c>
      <c r="Y48" s="65">
        <v>0</v>
      </c>
      <c r="Z48" s="65">
        <v>0</v>
      </c>
      <c r="AA48" s="65">
        <v>0</v>
      </c>
      <c r="AB48" s="65">
        <v>0</v>
      </c>
      <c r="AC48" s="65">
        <v>0</v>
      </c>
      <c r="AD48" s="65">
        <v>0</v>
      </c>
      <c r="AE48" s="65">
        <v>0</v>
      </c>
      <c r="AF48" s="65">
        <v>0</v>
      </c>
      <c r="AG48" s="65">
        <v>0</v>
      </c>
      <c r="AH48" s="65">
        <v>0</v>
      </c>
      <c r="AI48" s="65">
        <v>0</v>
      </c>
    </row>
    <row r="49" spans="2:35" x14ac:dyDescent="0.3">
      <c r="B49" s="64" t="s">
        <v>133</v>
      </c>
      <c r="C49" s="64"/>
      <c r="E49" s="65">
        <f>IF(E$4&lt;=Inputs!$E$12,0,D53+D49+E48)</f>
        <v>0</v>
      </c>
      <c r="F49" s="65">
        <f>IF(F$4&lt;=Inputs!$E$12,0,E53+E49+F48)</f>
        <v>0</v>
      </c>
      <c r="G49" s="65">
        <f>IF(G$4&lt;=Inputs!$E$12,0,F53+F49+G48)</f>
        <v>0</v>
      </c>
      <c r="H49" s="65">
        <f>IF(H$4&lt;=Inputs!$E$12,0,G53+G49+H48)</f>
        <v>0</v>
      </c>
      <c r="I49" s="65">
        <f>IF(I$4&lt;=Inputs!$E$12,0,H53+H49+I48)</f>
        <v>0</v>
      </c>
      <c r="J49" s="65">
        <f>IF(J$4&lt;=Inputs!$E$12,0,I53+I49+J48)</f>
        <v>0</v>
      </c>
      <c r="K49" s="65">
        <f>IF(K$4&lt;=Inputs!$E$12,0,J53+J49+K48)</f>
        <v>0</v>
      </c>
      <c r="L49" s="65">
        <f>IF(L$4&lt;=Inputs!$E$12,0,K53+K49+L48)</f>
        <v>0</v>
      </c>
      <c r="M49" s="65">
        <f>IF(M$4&lt;=Inputs!$E$12,0,L53+L49+M48)</f>
        <v>0</v>
      </c>
      <c r="N49" s="65">
        <f>IF(N$4&lt;=Inputs!$E$12,0,M53+M49+N48)</f>
        <v>0</v>
      </c>
      <c r="O49" s="65">
        <f>IF(O$4&lt;=Inputs!$E$12,0,N53+N49+O48)</f>
        <v>0</v>
      </c>
      <c r="P49" s="65">
        <f>IF(P$4&lt;=Inputs!$E$12,0,O53+O49+P48)</f>
        <v>0</v>
      </c>
      <c r="Q49" s="65">
        <f>IF(Q$4&lt;=Inputs!$E$12,0,P53+P49+Q48)</f>
        <v>0</v>
      </c>
      <c r="R49" s="65">
        <f>IF(R$4&lt;=Inputs!$E$12,0,Q53+Q49+R48)</f>
        <v>0</v>
      </c>
      <c r="S49" s="65">
        <f>IF(S$4&lt;=Inputs!$E$12,0,R53+R49+S48)</f>
        <v>0</v>
      </c>
      <c r="T49" s="65">
        <f>IF(T$4&lt;=Inputs!$E$12,0,S53+S49+T48)</f>
        <v>0</v>
      </c>
      <c r="U49" s="65">
        <f>IF(U$4&lt;=Inputs!$E$12,0,T53+T49+U48)</f>
        <v>0</v>
      </c>
      <c r="V49" s="65">
        <f>IF(V$4&lt;=Inputs!$E$12,0,U53+U49+V48)</f>
        <v>0</v>
      </c>
      <c r="W49" s="65">
        <f>IF(W$4&lt;=Inputs!$E$12,0,V53+V49+W48)</f>
        <v>0</v>
      </c>
      <c r="X49" s="65">
        <f>IF(X$4&lt;=Inputs!$E$12,0,W53+W49+X48)</f>
        <v>0</v>
      </c>
      <c r="Y49" s="65">
        <f>IF(Y$4&lt;=Inputs!$E$12,0,X53+X49+Y48)</f>
        <v>0</v>
      </c>
      <c r="Z49" s="65">
        <f>IF(Z$4&lt;=Inputs!$E$12,0,Y53+Y49+Z48)</f>
        <v>0</v>
      </c>
      <c r="AA49" s="65">
        <f>IF(AA$4&lt;=Inputs!$E$12,0,Z53+Z49+AA48)</f>
        <v>0</v>
      </c>
      <c r="AB49" s="65">
        <f>IF(AB$4&lt;=Inputs!$E$12,0,AA53+AA49+AB48)</f>
        <v>0</v>
      </c>
      <c r="AC49" s="65">
        <f>IF(AC$4&lt;=Inputs!$E$12,0,AB53+AB49+AC48)</f>
        <v>0</v>
      </c>
      <c r="AD49" s="65">
        <f>IF(AD$4&lt;=Inputs!$E$12,0,AC53+AC49+AD48)</f>
        <v>0</v>
      </c>
      <c r="AE49" s="65">
        <f>IF(AE$4&lt;=Inputs!$E$12,0,AD53+AD49+AE48)</f>
        <v>0</v>
      </c>
      <c r="AF49" s="65">
        <f>IF(AF$4&lt;=Inputs!$E$12,0,AE53+AE49+AF48)</f>
        <v>0</v>
      </c>
      <c r="AG49" s="65">
        <f>IF(AG$4&lt;=Inputs!$E$12,0,AF53+AF49+AG48)</f>
        <v>0</v>
      </c>
      <c r="AH49" s="65">
        <f>IF(AH$4&lt;=Inputs!$E$12,0,AG53+AG49+AH48)</f>
        <v>0</v>
      </c>
      <c r="AI49" s="65">
        <f>IF(AI$4&lt;=Inputs!$E$12,0,AH53+AH49+AI48)</f>
        <v>0</v>
      </c>
    </row>
    <row r="50" spans="2:35" x14ac:dyDescent="0.3">
      <c r="B50" s="64" t="s">
        <v>49</v>
      </c>
      <c r="C50" s="64"/>
      <c r="E50" s="65"/>
      <c r="F50" s="65"/>
      <c r="G50" s="65">
        <v>0</v>
      </c>
      <c r="H50" s="65">
        <f t="shared" ref="H50:AI50" si="141">SUM(D48:H48)*$C$45</f>
        <v>0</v>
      </c>
      <c r="I50" s="65">
        <f t="shared" si="141"/>
        <v>0</v>
      </c>
      <c r="J50" s="65">
        <f t="shared" si="141"/>
        <v>0</v>
      </c>
      <c r="K50" s="65">
        <f t="shared" si="141"/>
        <v>0</v>
      </c>
      <c r="L50" s="65">
        <f t="shared" si="141"/>
        <v>0</v>
      </c>
      <c r="M50" s="65">
        <f t="shared" si="141"/>
        <v>0</v>
      </c>
      <c r="N50" s="65">
        <f t="shared" si="141"/>
        <v>0</v>
      </c>
      <c r="O50" s="65">
        <f t="shared" si="141"/>
        <v>0</v>
      </c>
      <c r="P50" s="65">
        <f t="shared" si="141"/>
        <v>0</v>
      </c>
      <c r="Q50" s="65">
        <f t="shared" si="141"/>
        <v>0</v>
      </c>
      <c r="R50" s="65">
        <f t="shared" si="141"/>
        <v>0</v>
      </c>
      <c r="S50" s="65">
        <f t="shared" si="141"/>
        <v>0</v>
      </c>
      <c r="T50" s="65">
        <f t="shared" si="141"/>
        <v>0</v>
      </c>
      <c r="U50" s="65">
        <f t="shared" si="141"/>
        <v>0</v>
      </c>
      <c r="V50" s="65">
        <f t="shared" si="141"/>
        <v>0</v>
      </c>
      <c r="W50" s="65">
        <f t="shared" si="141"/>
        <v>0</v>
      </c>
      <c r="X50" s="65">
        <f t="shared" si="141"/>
        <v>0</v>
      </c>
      <c r="Y50" s="65">
        <f t="shared" si="141"/>
        <v>0</v>
      </c>
      <c r="Z50" s="65">
        <f t="shared" si="141"/>
        <v>0</v>
      </c>
      <c r="AA50" s="65">
        <f t="shared" si="141"/>
        <v>0</v>
      </c>
      <c r="AB50" s="65">
        <f t="shared" si="141"/>
        <v>0</v>
      </c>
      <c r="AC50" s="65">
        <f t="shared" si="141"/>
        <v>0</v>
      </c>
      <c r="AD50" s="65">
        <f t="shared" si="141"/>
        <v>0</v>
      </c>
      <c r="AE50" s="65">
        <f t="shared" si="141"/>
        <v>0</v>
      </c>
      <c r="AF50" s="65">
        <f t="shared" si="141"/>
        <v>0</v>
      </c>
      <c r="AG50" s="65">
        <f t="shared" si="141"/>
        <v>0</v>
      </c>
      <c r="AH50" s="65">
        <f t="shared" si="141"/>
        <v>0</v>
      </c>
      <c r="AI50" s="65">
        <f t="shared" si="141"/>
        <v>0</v>
      </c>
    </row>
    <row r="51" spans="2:35" x14ac:dyDescent="0.3">
      <c r="B51" s="64" t="s">
        <v>134</v>
      </c>
      <c r="C51" s="64"/>
      <c r="E51" s="65">
        <f>D51+E50</f>
        <v>0</v>
      </c>
      <c r="F51" s="65">
        <f t="shared" ref="F51:S51" si="142">E51+F50</f>
        <v>0</v>
      </c>
      <c r="G51" s="65">
        <f t="shared" si="142"/>
        <v>0</v>
      </c>
      <c r="H51" s="65">
        <f t="shared" si="142"/>
        <v>0</v>
      </c>
      <c r="I51" s="65">
        <f t="shared" si="142"/>
        <v>0</v>
      </c>
      <c r="J51" s="65">
        <f t="shared" si="142"/>
        <v>0</v>
      </c>
      <c r="K51" s="65">
        <f t="shared" si="142"/>
        <v>0</v>
      </c>
      <c r="L51" s="65">
        <f t="shared" si="142"/>
        <v>0</v>
      </c>
      <c r="M51" s="65">
        <f t="shared" si="142"/>
        <v>0</v>
      </c>
      <c r="N51" s="65">
        <f t="shared" si="142"/>
        <v>0</v>
      </c>
      <c r="O51" s="65">
        <f t="shared" si="142"/>
        <v>0</v>
      </c>
      <c r="P51" s="65">
        <f t="shared" si="142"/>
        <v>0</v>
      </c>
      <c r="Q51" s="65">
        <f t="shared" si="142"/>
        <v>0</v>
      </c>
      <c r="R51" s="65">
        <f t="shared" si="142"/>
        <v>0</v>
      </c>
      <c r="S51" s="65">
        <f t="shared" si="142"/>
        <v>0</v>
      </c>
      <c r="T51" s="65">
        <f t="shared" ref="T51" si="143">S51+T50</f>
        <v>0</v>
      </c>
      <c r="U51" s="65">
        <f t="shared" ref="U51" si="144">T51+U50</f>
        <v>0</v>
      </c>
      <c r="V51" s="65">
        <f t="shared" ref="V51" si="145">U51+V50</f>
        <v>0</v>
      </c>
      <c r="W51" s="65">
        <f t="shared" ref="W51" si="146">V51+W50</f>
        <v>0</v>
      </c>
      <c r="X51" s="65">
        <f t="shared" ref="X51" si="147">W51+X50</f>
        <v>0</v>
      </c>
      <c r="Y51" s="65">
        <f t="shared" ref="Y51" si="148">X51+Y50</f>
        <v>0</v>
      </c>
      <c r="Z51" s="65">
        <f t="shared" ref="Z51" si="149">Y51+Z50</f>
        <v>0</v>
      </c>
      <c r="AA51" s="65">
        <f t="shared" ref="AA51" si="150">Z51+AA50</f>
        <v>0</v>
      </c>
      <c r="AB51" s="65">
        <f t="shared" ref="AB51" si="151">AA51+AB50</f>
        <v>0</v>
      </c>
      <c r="AC51" s="65">
        <f t="shared" ref="AC51" si="152">AB51+AC50</f>
        <v>0</v>
      </c>
      <c r="AD51" s="65">
        <f t="shared" ref="AD51" si="153">AC51+AD50</f>
        <v>0</v>
      </c>
      <c r="AE51" s="65">
        <f t="shared" ref="AE51" si="154">AD51+AE50</f>
        <v>0</v>
      </c>
      <c r="AF51" s="65">
        <f t="shared" ref="AF51" si="155">AE51+AF50</f>
        <v>0</v>
      </c>
      <c r="AG51" s="65">
        <f t="shared" ref="AG51" si="156">AF51+AG50</f>
        <v>0</v>
      </c>
      <c r="AH51" s="65">
        <f t="shared" ref="AH51" si="157">AG51+AH50</f>
        <v>0</v>
      </c>
      <c r="AI51" s="65">
        <f t="shared" ref="AI51" si="158">AH51+AI50</f>
        <v>0</v>
      </c>
    </row>
    <row r="52" spans="2:35" x14ac:dyDescent="0.3">
      <c r="B52" s="64" t="s">
        <v>135</v>
      </c>
      <c r="C52" s="64"/>
      <c r="E52" s="65">
        <f>E49-E51</f>
        <v>0</v>
      </c>
      <c r="F52" s="65">
        <f t="shared" ref="F52:S52" si="159">F49-F51</f>
        <v>0</v>
      </c>
      <c r="G52" s="65">
        <f t="shared" si="159"/>
        <v>0</v>
      </c>
      <c r="H52" s="65">
        <f t="shared" si="159"/>
        <v>0</v>
      </c>
      <c r="I52" s="65">
        <f t="shared" si="159"/>
        <v>0</v>
      </c>
      <c r="J52" s="65">
        <f t="shared" si="159"/>
        <v>0</v>
      </c>
      <c r="K52" s="65">
        <f t="shared" si="159"/>
        <v>0</v>
      </c>
      <c r="L52" s="65">
        <f t="shared" si="159"/>
        <v>0</v>
      </c>
      <c r="M52" s="65">
        <f t="shared" si="159"/>
        <v>0</v>
      </c>
      <c r="N52" s="65">
        <f t="shared" si="159"/>
        <v>0</v>
      </c>
      <c r="O52" s="65">
        <f t="shared" si="159"/>
        <v>0</v>
      </c>
      <c r="P52" s="65">
        <f t="shared" si="159"/>
        <v>0</v>
      </c>
      <c r="Q52" s="65">
        <f t="shared" si="159"/>
        <v>0</v>
      </c>
      <c r="R52" s="65">
        <f t="shared" si="159"/>
        <v>0</v>
      </c>
      <c r="S52" s="65">
        <f t="shared" si="159"/>
        <v>0</v>
      </c>
      <c r="T52" s="65">
        <f t="shared" ref="T52:AI52" si="160">T49-T51</f>
        <v>0</v>
      </c>
      <c r="U52" s="65">
        <f t="shared" si="160"/>
        <v>0</v>
      </c>
      <c r="V52" s="65">
        <f t="shared" si="160"/>
        <v>0</v>
      </c>
      <c r="W52" s="65">
        <f t="shared" si="160"/>
        <v>0</v>
      </c>
      <c r="X52" s="65">
        <f t="shared" si="160"/>
        <v>0</v>
      </c>
      <c r="Y52" s="65">
        <f t="shared" si="160"/>
        <v>0</v>
      </c>
      <c r="Z52" s="65">
        <f t="shared" si="160"/>
        <v>0</v>
      </c>
      <c r="AA52" s="65">
        <f t="shared" si="160"/>
        <v>0</v>
      </c>
      <c r="AB52" s="65">
        <f t="shared" si="160"/>
        <v>0</v>
      </c>
      <c r="AC52" s="65">
        <f t="shared" si="160"/>
        <v>0</v>
      </c>
      <c r="AD52" s="65">
        <f t="shared" si="160"/>
        <v>0</v>
      </c>
      <c r="AE52" s="65">
        <f t="shared" si="160"/>
        <v>0</v>
      </c>
      <c r="AF52" s="65">
        <f t="shared" si="160"/>
        <v>0</v>
      </c>
      <c r="AG52" s="65">
        <f t="shared" si="160"/>
        <v>0</v>
      </c>
      <c r="AH52" s="65">
        <f t="shared" si="160"/>
        <v>0</v>
      </c>
      <c r="AI52" s="65">
        <f t="shared" si="160"/>
        <v>0</v>
      </c>
    </row>
    <row r="53" spans="2:35" x14ac:dyDescent="0.3">
      <c r="B53" s="64" t="s">
        <v>136</v>
      </c>
      <c r="C53" s="64"/>
      <c r="E53" s="65"/>
      <c r="F53" s="65"/>
      <c r="G53" s="65"/>
      <c r="H53" s="65"/>
      <c r="I53" s="65"/>
      <c r="J53" s="65"/>
      <c r="K53" s="65"/>
      <c r="L53" s="65"/>
      <c r="M53" s="65"/>
      <c r="N53" s="65"/>
      <c r="O53" s="65"/>
      <c r="P53" s="65"/>
      <c r="Q53" s="65"/>
      <c r="R53" s="65"/>
      <c r="S53" s="65"/>
    </row>
    <row r="55" spans="2:35" s="63" customFormat="1" x14ac:dyDescent="0.3">
      <c r="B55" s="63" t="s">
        <v>349</v>
      </c>
    </row>
    <row r="56" spans="2:35" x14ac:dyDescent="0.3">
      <c r="E56" s="20">
        <f>E4</f>
        <v>40633</v>
      </c>
      <c r="F56" s="20">
        <f t="shared" ref="F56:S56" si="161">F4</f>
        <v>40999</v>
      </c>
      <c r="G56" s="20">
        <f t="shared" si="161"/>
        <v>41364</v>
      </c>
      <c r="H56" s="20">
        <f t="shared" si="161"/>
        <v>41729</v>
      </c>
      <c r="I56" s="20">
        <f t="shared" si="161"/>
        <v>42094</v>
      </c>
      <c r="J56" s="20">
        <f t="shared" si="161"/>
        <v>42460</v>
      </c>
      <c r="K56" s="20">
        <f t="shared" si="161"/>
        <v>42825</v>
      </c>
      <c r="L56" s="20">
        <f t="shared" si="161"/>
        <v>43190</v>
      </c>
      <c r="M56" s="20">
        <f t="shared" si="161"/>
        <v>43555</v>
      </c>
      <c r="N56" s="20">
        <f t="shared" si="161"/>
        <v>43921</v>
      </c>
      <c r="O56" s="20">
        <f t="shared" si="161"/>
        <v>44286</v>
      </c>
      <c r="P56" s="20">
        <f t="shared" si="161"/>
        <v>44651</v>
      </c>
      <c r="Q56" s="20">
        <f t="shared" si="161"/>
        <v>45016</v>
      </c>
      <c r="R56" s="20">
        <f t="shared" si="161"/>
        <v>45382</v>
      </c>
      <c r="S56" s="20">
        <f t="shared" si="161"/>
        <v>45747</v>
      </c>
      <c r="T56" s="20">
        <f t="shared" ref="T56:AH56" si="162">T4</f>
        <v>46112</v>
      </c>
      <c r="U56" s="20">
        <f t="shared" si="162"/>
        <v>46477</v>
      </c>
      <c r="V56" s="20">
        <f t="shared" si="162"/>
        <v>46843</v>
      </c>
      <c r="W56" s="20">
        <f t="shared" si="162"/>
        <v>47208</v>
      </c>
      <c r="X56" s="20">
        <f t="shared" si="162"/>
        <v>47573</v>
      </c>
      <c r="Y56" s="20">
        <f t="shared" si="162"/>
        <v>47938</v>
      </c>
      <c r="Z56" s="20">
        <f t="shared" si="162"/>
        <v>48304</v>
      </c>
      <c r="AA56" s="20">
        <f t="shared" si="162"/>
        <v>48669</v>
      </c>
      <c r="AB56" s="20">
        <f t="shared" si="162"/>
        <v>49034</v>
      </c>
      <c r="AC56" s="20">
        <f t="shared" si="162"/>
        <v>49399</v>
      </c>
      <c r="AD56" s="20">
        <f t="shared" si="162"/>
        <v>49765</v>
      </c>
      <c r="AE56" s="20">
        <f t="shared" si="162"/>
        <v>50130</v>
      </c>
      <c r="AF56" s="20">
        <f t="shared" si="162"/>
        <v>50495</v>
      </c>
      <c r="AG56" s="20">
        <f t="shared" si="162"/>
        <v>50860</v>
      </c>
      <c r="AH56" s="20">
        <f t="shared" si="162"/>
        <v>51226</v>
      </c>
      <c r="AI56" s="20">
        <f t="shared" ref="AI56" si="163">AI4</f>
        <v>51591</v>
      </c>
    </row>
    <row r="57" spans="2:35" x14ac:dyDescent="0.3">
      <c r="B57" s="64" t="s">
        <v>133</v>
      </c>
      <c r="E57" s="65">
        <f>E13+E25+E49</f>
        <v>0</v>
      </c>
      <c r="F57" s="65">
        <f t="shared" ref="F57:AI57" si="164">F13+F25+F49</f>
        <v>0</v>
      </c>
      <c r="G57" s="65">
        <f t="shared" ca="1" si="164"/>
        <v>307.31862043617883</v>
      </c>
      <c r="H57" s="65">
        <f t="shared" ca="1" si="164"/>
        <v>307.31862043617883</v>
      </c>
      <c r="I57" s="65">
        <f t="shared" ca="1" si="164"/>
        <v>307.31862043617883</v>
      </c>
      <c r="J57" s="65">
        <f t="shared" ca="1" si="164"/>
        <v>307.31862043617883</v>
      </c>
      <c r="K57" s="65">
        <f t="shared" ca="1" si="164"/>
        <v>307.31862043617883</v>
      </c>
      <c r="L57" s="65">
        <f t="shared" ca="1" si="164"/>
        <v>307.31862043617883</v>
      </c>
      <c r="M57" s="65">
        <f t="shared" ca="1" si="164"/>
        <v>307.31862043617883</v>
      </c>
      <c r="N57" s="65">
        <f t="shared" ca="1" si="164"/>
        <v>307.31862043617883</v>
      </c>
      <c r="O57" s="65">
        <f t="shared" ca="1" si="164"/>
        <v>307.31862043617883</v>
      </c>
      <c r="P57" s="65">
        <f t="shared" ca="1" si="164"/>
        <v>307.31862043617883</v>
      </c>
      <c r="Q57" s="65">
        <f t="shared" ca="1" si="164"/>
        <v>307.31862043617883</v>
      </c>
      <c r="R57" s="65">
        <f t="shared" ca="1" si="164"/>
        <v>307.31862043617883</v>
      </c>
      <c r="S57" s="65">
        <f t="shared" ca="1" si="164"/>
        <v>307.31862043617883</v>
      </c>
      <c r="T57" s="65">
        <f t="shared" ca="1" si="164"/>
        <v>307.31862043617883</v>
      </c>
      <c r="U57" s="65">
        <f t="shared" ca="1" si="164"/>
        <v>307.31862043617883</v>
      </c>
      <c r="V57" s="65">
        <f t="shared" ca="1" si="164"/>
        <v>307.31862043617883</v>
      </c>
      <c r="W57" s="65">
        <f t="shared" ca="1" si="164"/>
        <v>307.31862043617883</v>
      </c>
      <c r="X57" s="65">
        <f t="shared" ca="1" si="164"/>
        <v>307.31862043617883</v>
      </c>
      <c r="Y57" s="65">
        <f t="shared" ca="1" si="164"/>
        <v>307.31862043617883</v>
      </c>
      <c r="Z57" s="65">
        <f t="shared" ca="1" si="164"/>
        <v>307.31862043617883</v>
      </c>
      <c r="AA57" s="65">
        <f t="shared" ca="1" si="164"/>
        <v>307.31862043617883</v>
      </c>
      <c r="AB57" s="65">
        <f t="shared" ca="1" si="164"/>
        <v>307.31862043617883</v>
      </c>
      <c r="AC57" s="65">
        <f t="shared" ca="1" si="164"/>
        <v>307.31862043617883</v>
      </c>
      <c r="AD57" s="65">
        <f t="shared" ca="1" si="164"/>
        <v>307.31862043617883</v>
      </c>
      <c r="AE57" s="65">
        <f t="shared" ca="1" si="164"/>
        <v>307.31862043617883</v>
      </c>
      <c r="AF57" s="65">
        <f t="shared" ca="1" si="164"/>
        <v>307.31862043617883</v>
      </c>
      <c r="AG57" s="65">
        <f t="shared" ca="1" si="164"/>
        <v>307.31862043617883</v>
      </c>
      <c r="AH57" s="65">
        <f t="shared" ca="1" si="164"/>
        <v>307.31862043617883</v>
      </c>
      <c r="AI57" s="65">
        <f t="shared" ca="1" si="164"/>
        <v>307.31862043617883</v>
      </c>
    </row>
    <row r="58" spans="2:35" x14ac:dyDescent="0.3">
      <c r="B58" s="64" t="s">
        <v>49</v>
      </c>
      <c r="E58" s="65">
        <f t="shared" ref="E58:AI58" ca="1" si="165">E14+E26+E50</f>
        <v>0</v>
      </c>
      <c r="F58" s="65">
        <f t="shared" ca="1" si="165"/>
        <v>0</v>
      </c>
      <c r="G58" s="65">
        <f t="shared" ca="1" si="165"/>
        <v>6.1440206773584665</v>
      </c>
      <c r="H58" s="65">
        <f t="shared" ca="1" si="165"/>
        <v>10.886250229300195</v>
      </c>
      <c r="I58" s="65">
        <f t="shared" ca="1" si="165"/>
        <v>10.886250229300195</v>
      </c>
      <c r="J58" s="65">
        <f t="shared" ca="1" si="165"/>
        <v>10.886250229300195</v>
      </c>
      <c r="K58" s="65">
        <f t="shared" ca="1" si="165"/>
        <v>10.886250229300195</v>
      </c>
      <c r="L58" s="65">
        <f t="shared" ca="1" si="165"/>
        <v>10.886250229300195</v>
      </c>
      <c r="M58" s="65">
        <f t="shared" ca="1" si="165"/>
        <v>10.886250229300195</v>
      </c>
      <c r="N58" s="65">
        <f t="shared" ca="1" si="165"/>
        <v>10.886250229300195</v>
      </c>
      <c r="O58" s="65">
        <f t="shared" ca="1" si="165"/>
        <v>10.886250229300195</v>
      </c>
      <c r="P58" s="65">
        <f t="shared" ca="1" si="165"/>
        <v>10.886250229300195</v>
      </c>
      <c r="Q58" s="65">
        <f t="shared" ca="1" si="165"/>
        <v>10.886250229300195</v>
      </c>
      <c r="R58" s="65">
        <f t="shared" ca="1" si="165"/>
        <v>10.886250229300195</v>
      </c>
      <c r="S58" s="65">
        <f t="shared" ca="1" si="165"/>
        <v>10.886250229300195</v>
      </c>
      <c r="T58" s="65">
        <f t="shared" ca="1" si="165"/>
        <v>10.886250229300195</v>
      </c>
      <c r="U58" s="65">
        <f t="shared" ca="1" si="165"/>
        <v>10.886250229300195</v>
      </c>
      <c r="V58" s="65">
        <f t="shared" ca="1" si="165"/>
        <v>10.886250229300195</v>
      </c>
      <c r="W58" s="65">
        <f t="shared" ca="1" si="165"/>
        <v>10.886250229300195</v>
      </c>
      <c r="X58" s="65">
        <f t="shared" ca="1" si="165"/>
        <v>10.886250229300195</v>
      </c>
      <c r="Y58" s="65">
        <f t="shared" ca="1" si="165"/>
        <v>10.886250229300195</v>
      </c>
      <c r="Z58" s="65">
        <f t="shared" ca="1" si="165"/>
        <v>10.886250229300195</v>
      </c>
      <c r="AA58" s="65">
        <f t="shared" ca="1" si="165"/>
        <v>10.886250229300195</v>
      </c>
      <c r="AB58" s="65">
        <f t="shared" ca="1" si="165"/>
        <v>10.886250229300195</v>
      </c>
      <c r="AC58" s="65">
        <f t="shared" ca="1" si="165"/>
        <v>10.886250229300195</v>
      </c>
      <c r="AD58" s="65">
        <f t="shared" ca="1" si="165"/>
        <v>10.886250229300195</v>
      </c>
      <c r="AE58" s="65">
        <f t="shared" ca="1" si="165"/>
        <v>10.886250229300195</v>
      </c>
      <c r="AF58" s="65">
        <f t="shared" ca="1" si="165"/>
        <v>10.886250229300195</v>
      </c>
      <c r="AG58" s="65">
        <f t="shared" ca="1" si="165"/>
        <v>10.886250229300195</v>
      </c>
      <c r="AH58" s="65">
        <f t="shared" ca="1" si="165"/>
        <v>10.886250229300195</v>
      </c>
      <c r="AI58" s="65">
        <f t="shared" ca="1" si="165"/>
        <v>7.2458435677150987</v>
      </c>
    </row>
    <row r="59" spans="2:35" x14ac:dyDescent="0.3">
      <c r="B59" s="64" t="s">
        <v>134</v>
      </c>
      <c r="E59" s="65">
        <f t="shared" ref="E59:AI59" ca="1" si="166">E15+E27+E51</f>
        <v>0</v>
      </c>
      <c r="F59" s="65">
        <f t="shared" ca="1" si="166"/>
        <v>0</v>
      </c>
      <c r="G59" s="65">
        <f t="shared" ca="1" si="166"/>
        <v>6.1440206773584665</v>
      </c>
      <c r="H59" s="65">
        <f t="shared" ca="1" si="166"/>
        <v>17.030270906658661</v>
      </c>
      <c r="I59" s="65">
        <f t="shared" ca="1" si="166"/>
        <v>27.916521135958856</v>
      </c>
      <c r="J59" s="65">
        <f t="shared" ca="1" si="166"/>
        <v>38.802771365259048</v>
      </c>
      <c r="K59" s="65">
        <f t="shared" ca="1" si="166"/>
        <v>49.689021594559243</v>
      </c>
      <c r="L59" s="65">
        <f t="shared" ca="1" si="166"/>
        <v>60.575271823859438</v>
      </c>
      <c r="M59" s="65">
        <f t="shared" ca="1" si="166"/>
        <v>71.461522053159626</v>
      </c>
      <c r="N59" s="65">
        <f t="shared" ca="1" si="166"/>
        <v>82.347772282459829</v>
      </c>
      <c r="O59" s="65">
        <f t="shared" ca="1" si="166"/>
        <v>93.234022511760031</v>
      </c>
      <c r="P59" s="65">
        <f t="shared" ca="1" si="166"/>
        <v>104.12027274106023</v>
      </c>
      <c r="Q59" s="65">
        <f t="shared" ca="1" si="166"/>
        <v>115.00652297036044</v>
      </c>
      <c r="R59" s="65">
        <f t="shared" ca="1" si="166"/>
        <v>125.89277319966064</v>
      </c>
      <c r="S59" s="65">
        <f t="shared" ca="1" si="166"/>
        <v>136.77902342896084</v>
      </c>
      <c r="T59" s="65">
        <f t="shared" ca="1" si="166"/>
        <v>147.66527365826104</v>
      </c>
      <c r="U59" s="65">
        <f t="shared" ca="1" si="166"/>
        <v>158.55152388756125</v>
      </c>
      <c r="V59" s="65">
        <f t="shared" ca="1" si="166"/>
        <v>169.43777411686145</v>
      </c>
      <c r="W59" s="65">
        <f t="shared" ca="1" si="166"/>
        <v>180.32402434616165</v>
      </c>
      <c r="X59" s="65">
        <f t="shared" ca="1" si="166"/>
        <v>191.21027457546185</v>
      </c>
      <c r="Y59" s="65">
        <f t="shared" ca="1" si="166"/>
        <v>202.09652480476205</v>
      </c>
      <c r="Z59" s="65">
        <f t="shared" ca="1" si="166"/>
        <v>212.98277503406226</v>
      </c>
      <c r="AA59" s="65">
        <f t="shared" ca="1" si="166"/>
        <v>223.86902526336246</v>
      </c>
      <c r="AB59" s="65">
        <f t="shared" ca="1" si="166"/>
        <v>234.75527549266266</v>
      </c>
      <c r="AC59" s="65">
        <f t="shared" ca="1" si="166"/>
        <v>245.64152572196286</v>
      </c>
      <c r="AD59" s="65">
        <f t="shared" ca="1" si="166"/>
        <v>256.52777595126304</v>
      </c>
      <c r="AE59" s="65">
        <f t="shared" ca="1" si="166"/>
        <v>267.41402618056321</v>
      </c>
      <c r="AF59" s="65">
        <f t="shared" ca="1" si="166"/>
        <v>278.30027640986339</v>
      </c>
      <c r="AG59" s="65">
        <f t="shared" ca="1" si="166"/>
        <v>289.18652663916356</v>
      </c>
      <c r="AH59" s="65">
        <f t="shared" ca="1" si="166"/>
        <v>300.07277686846373</v>
      </c>
      <c r="AI59" s="65">
        <f t="shared" ca="1" si="166"/>
        <v>307.31862043617883</v>
      </c>
    </row>
    <row r="60" spans="2:35" x14ac:dyDescent="0.3">
      <c r="B60" s="64" t="s">
        <v>135</v>
      </c>
      <c r="E60" s="65">
        <f t="shared" ref="E60:AI60" ca="1" si="167">E16+E28+E52</f>
        <v>0</v>
      </c>
      <c r="F60" s="65">
        <f t="shared" ca="1" si="167"/>
        <v>0</v>
      </c>
      <c r="G60" s="65">
        <f t="shared" ca="1" si="167"/>
        <v>301.17459975882036</v>
      </c>
      <c r="H60" s="65">
        <f t="shared" ca="1" si="167"/>
        <v>290.28834952952019</v>
      </c>
      <c r="I60" s="65">
        <f t="shared" ca="1" si="167"/>
        <v>279.40209930021996</v>
      </c>
      <c r="J60" s="65">
        <f t="shared" ca="1" si="167"/>
        <v>268.51584907091978</v>
      </c>
      <c r="K60" s="65">
        <f t="shared" ca="1" si="167"/>
        <v>257.62959884161961</v>
      </c>
      <c r="L60" s="65">
        <f t="shared" ca="1" si="167"/>
        <v>246.74334861231938</v>
      </c>
      <c r="M60" s="65">
        <f t="shared" ca="1" si="167"/>
        <v>235.85709838301921</v>
      </c>
      <c r="N60" s="65">
        <f t="shared" ca="1" si="167"/>
        <v>224.970848153719</v>
      </c>
      <c r="O60" s="65">
        <f t="shared" ca="1" si="167"/>
        <v>214.0845979244188</v>
      </c>
      <c r="P60" s="65">
        <f t="shared" ca="1" si="167"/>
        <v>203.1983476951186</v>
      </c>
      <c r="Q60" s="65">
        <f t="shared" ca="1" si="167"/>
        <v>192.3120974658184</v>
      </c>
      <c r="R60" s="65">
        <f t="shared" ca="1" si="167"/>
        <v>181.42584723651819</v>
      </c>
      <c r="S60" s="65">
        <f t="shared" ca="1" si="167"/>
        <v>170.53959700721799</v>
      </c>
      <c r="T60" s="65">
        <f t="shared" ca="1" si="167"/>
        <v>159.65334677791779</v>
      </c>
      <c r="U60" s="65">
        <f t="shared" ca="1" si="167"/>
        <v>148.76709654861759</v>
      </c>
      <c r="V60" s="65">
        <f t="shared" ca="1" si="167"/>
        <v>137.88084631931738</v>
      </c>
      <c r="W60" s="65">
        <f t="shared" ca="1" si="167"/>
        <v>126.99459609001718</v>
      </c>
      <c r="X60" s="65">
        <f t="shared" ca="1" si="167"/>
        <v>116.10834586071698</v>
      </c>
      <c r="Y60" s="65">
        <f t="shared" ca="1" si="167"/>
        <v>105.22209563141678</v>
      </c>
      <c r="Z60" s="65">
        <f t="shared" ca="1" si="167"/>
        <v>94.335845402116576</v>
      </c>
      <c r="AA60" s="65">
        <f t="shared" ca="1" si="167"/>
        <v>83.449595172816373</v>
      </c>
      <c r="AB60" s="65">
        <f t="shared" ca="1" si="167"/>
        <v>72.563344943516171</v>
      </c>
      <c r="AC60" s="65">
        <f t="shared" ca="1" si="167"/>
        <v>61.677094714215968</v>
      </c>
      <c r="AD60" s="65">
        <f t="shared" ca="1" si="167"/>
        <v>50.790844484915795</v>
      </c>
      <c r="AE60" s="65">
        <f t="shared" ca="1" si="167"/>
        <v>39.904594255615621</v>
      </c>
      <c r="AF60" s="65">
        <f t="shared" ca="1" si="167"/>
        <v>29.018344026315447</v>
      </c>
      <c r="AG60" s="65">
        <f t="shared" ca="1" si="167"/>
        <v>18.132093797015273</v>
      </c>
      <c r="AH60" s="65">
        <f t="shared" ca="1" si="167"/>
        <v>7.2458435677150987</v>
      </c>
      <c r="AI60" s="65">
        <f t="shared" ca="1" si="167"/>
        <v>0</v>
      </c>
    </row>
    <row r="61" spans="2:35" x14ac:dyDescent="0.3">
      <c r="B61" s="64" t="s">
        <v>136</v>
      </c>
      <c r="E61" s="65">
        <f t="shared" ref="E61:AI61" ca="1" si="168">E17+E29+E53</f>
        <v>41.555140328514575</v>
      </c>
      <c r="F61" s="65">
        <f t="shared" ca="1" si="168"/>
        <v>198.53806360961156</v>
      </c>
      <c r="G61" s="65">
        <f t="shared" si="168"/>
        <v>0</v>
      </c>
      <c r="H61" s="65">
        <f t="shared" si="168"/>
        <v>0</v>
      </c>
      <c r="I61" s="65">
        <f t="shared" si="168"/>
        <v>0</v>
      </c>
      <c r="J61" s="65">
        <f t="shared" si="168"/>
        <v>0</v>
      </c>
      <c r="K61" s="65">
        <f t="shared" si="168"/>
        <v>0</v>
      </c>
      <c r="L61" s="65">
        <f t="shared" si="168"/>
        <v>0</v>
      </c>
      <c r="M61" s="65">
        <f t="shared" si="168"/>
        <v>0</v>
      </c>
      <c r="N61" s="65">
        <f t="shared" si="168"/>
        <v>0</v>
      </c>
      <c r="O61" s="65">
        <f t="shared" si="168"/>
        <v>0</v>
      </c>
      <c r="P61" s="65">
        <f t="shared" si="168"/>
        <v>0</v>
      </c>
      <c r="Q61" s="65">
        <f t="shared" si="168"/>
        <v>0</v>
      </c>
      <c r="R61" s="65">
        <f t="shared" si="168"/>
        <v>0</v>
      </c>
      <c r="S61" s="65">
        <f t="shared" si="168"/>
        <v>0</v>
      </c>
      <c r="T61" s="65">
        <f t="shared" si="168"/>
        <v>0</v>
      </c>
      <c r="U61" s="65">
        <f t="shared" si="168"/>
        <v>0</v>
      </c>
      <c r="V61" s="65">
        <f t="shared" si="168"/>
        <v>0</v>
      </c>
      <c r="W61" s="65">
        <f t="shared" si="168"/>
        <v>0</v>
      </c>
      <c r="X61" s="65">
        <f t="shared" si="168"/>
        <v>0</v>
      </c>
      <c r="Y61" s="65">
        <f t="shared" si="168"/>
        <v>0</v>
      </c>
      <c r="Z61" s="65">
        <f t="shared" si="168"/>
        <v>0</v>
      </c>
      <c r="AA61" s="65">
        <f t="shared" si="168"/>
        <v>0</v>
      </c>
      <c r="AB61" s="65">
        <f t="shared" si="168"/>
        <v>0</v>
      </c>
      <c r="AC61" s="65">
        <f t="shared" si="168"/>
        <v>0</v>
      </c>
      <c r="AD61" s="65">
        <f t="shared" si="168"/>
        <v>0</v>
      </c>
      <c r="AE61" s="65">
        <f t="shared" si="168"/>
        <v>0</v>
      </c>
      <c r="AF61" s="65">
        <f t="shared" si="168"/>
        <v>0</v>
      </c>
      <c r="AG61" s="65">
        <f t="shared" si="168"/>
        <v>0</v>
      </c>
      <c r="AH61" s="65">
        <f t="shared" si="168"/>
        <v>0</v>
      </c>
      <c r="AI61" s="65">
        <f t="shared" si="168"/>
        <v>0</v>
      </c>
    </row>
    <row r="63" spans="2:35" s="30" customFormat="1" x14ac:dyDescent="0.3">
      <c r="B63" s="66" t="s">
        <v>138</v>
      </c>
    </row>
    <row r="65" spans="2:35" s="66" customFormat="1" x14ac:dyDescent="0.3">
      <c r="B65" s="66" t="s">
        <v>143</v>
      </c>
    </row>
    <row r="66" spans="2:35" x14ac:dyDescent="0.3">
      <c r="B66" s="64" t="s">
        <v>129</v>
      </c>
      <c r="C66" s="64">
        <f ca="1">C8</f>
        <v>307.31862043617883</v>
      </c>
    </row>
    <row r="67" spans="2:35" x14ac:dyDescent="0.3">
      <c r="B67" s="64" t="s">
        <v>130</v>
      </c>
      <c r="C67" s="26">
        <f>Inputs!F109</f>
        <v>0.15</v>
      </c>
    </row>
    <row r="69" spans="2:35" x14ac:dyDescent="0.3">
      <c r="B69" s="64" t="s">
        <v>131</v>
      </c>
      <c r="E69" s="65">
        <f>D73</f>
        <v>0</v>
      </c>
      <c r="F69" s="65">
        <f t="shared" ref="F69:S69" si="169">E73</f>
        <v>0</v>
      </c>
      <c r="G69" s="65">
        <f t="shared" si="169"/>
        <v>0</v>
      </c>
      <c r="H69" s="65">
        <f t="shared" ca="1" si="169"/>
        <v>281.30178380199271</v>
      </c>
      <c r="I69" s="65">
        <f t="shared" ca="1" si="169"/>
        <v>239.1065162316938</v>
      </c>
      <c r="J69" s="65">
        <f t="shared" ca="1" si="169"/>
        <v>203.24053879693975</v>
      </c>
      <c r="K69" s="65">
        <f t="shared" ca="1" si="169"/>
        <v>172.7544579773988</v>
      </c>
      <c r="L69" s="65">
        <f t="shared" ca="1" si="169"/>
        <v>146.84128928078897</v>
      </c>
      <c r="M69" s="65">
        <f t="shared" ca="1" si="169"/>
        <v>124.81509588867063</v>
      </c>
      <c r="N69" s="65">
        <f t="shared" ca="1" si="169"/>
        <v>106.09283150537003</v>
      </c>
      <c r="O69" s="65">
        <f t="shared" ca="1" si="169"/>
        <v>90.178906779564528</v>
      </c>
      <c r="P69" s="65">
        <f t="shared" ca="1" si="169"/>
        <v>76.652070762629847</v>
      </c>
      <c r="Q69" s="65">
        <f t="shared" ca="1" si="169"/>
        <v>65.154260148235366</v>
      </c>
      <c r="R69" s="65">
        <f t="shared" ca="1" si="169"/>
        <v>55.38112112600006</v>
      </c>
      <c r="S69" s="65">
        <f t="shared" ca="1" si="169"/>
        <v>47.073952957100047</v>
      </c>
      <c r="T69" s="65">
        <f t="shared" ref="T69" ca="1" si="170">S73</f>
        <v>40.01286001353504</v>
      </c>
      <c r="U69" s="65">
        <f t="shared" ref="U69" ca="1" si="171">T73</f>
        <v>34.01093101150478</v>
      </c>
      <c r="V69" s="65">
        <f t="shared" ref="V69" ca="1" si="172">U73</f>
        <v>28.909291359779065</v>
      </c>
      <c r="W69" s="65">
        <f t="shared" ref="W69" ca="1" si="173">V73</f>
        <v>24.572897655812206</v>
      </c>
      <c r="X69" s="65">
        <f t="shared" ref="X69" ca="1" si="174">W73</f>
        <v>20.886963007440375</v>
      </c>
      <c r="Y69" s="65">
        <f t="shared" ref="Y69" ca="1" si="175">X73</f>
        <v>17.753918556324319</v>
      </c>
      <c r="Z69" s="65">
        <f t="shared" ref="Z69" ca="1" si="176">Y73</f>
        <v>15.090830772875671</v>
      </c>
      <c r="AA69" s="65">
        <f t="shared" ref="AA69" ca="1" si="177">Z73</f>
        <v>12.827206156944321</v>
      </c>
      <c r="AB69" s="65">
        <f t="shared" ref="AB69" ca="1" si="178">AA73</f>
        <v>10.903125233402672</v>
      </c>
      <c r="AC69" s="65">
        <f t="shared" ref="AC69" ca="1" si="179">AB73</f>
        <v>9.2676564483922714</v>
      </c>
      <c r="AD69" s="65">
        <f t="shared" ref="AD69" ca="1" si="180">AC73</f>
        <v>7.877507981133431</v>
      </c>
      <c r="AE69" s="65">
        <f t="shared" ref="AE69" ca="1" si="181">AD73</f>
        <v>6.6958817839634168</v>
      </c>
      <c r="AF69" s="65">
        <f t="shared" ref="AF69" ca="1" si="182">AE73</f>
        <v>5.6914995163689044</v>
      </c>
      <c r="AG69" s="65">
        <f t="shared" ref="AG69" ca="1" si="183">AF73</f>
        <v>4.837774588913569</v>
      </c>
      <c r="AH69" s="65">
        <f t="shared" ref="AH69:AI69" ca="1" si="184">AG73</f>
        <v>4.1121084005765338</v>
      </c>
      <c r="AI69" s="65">
        <f t="shared" ca="1" si="184"/>
        <v>3.4952921404900539</v>
      </c>
    </row>
    <row r="70" spans="2:35" x14ac:dyDescent="0.3">
      <c r="B70" s="64" t="s">
        <v>132</v>
      </c>
      <c r="E70" s="65">
        <f ca="1">E12</f>
        <v>41.555140328514575</v>
      </c>
      <c r="F70" s="65">
        <f t="shared" ref="F70:S70" ca="1" si="185">F12</f>
        <v>156.98292328109699</v>
      </c>
      <c r="G70" s="65">
        <f t="shared" ca="1" si="185"/>
        <v>108.78055682656726</v>
      </c>
      <c r="H70" s="65">
        <f t="shared" ca="1" si="185"/>
        <v>0</v>
      </c>
      <c r="I70" s="65">
        <f t="shared" si="185"/>
        <v>0</v>
      </c>
      <c r="J70" s="65">
        <f t="shared" si="185"/>
        <v>0</v>
      </c>
      <c r="K70" s="65">
        <f t="shared" si="185"/>
        <v>0</v>
      </c>
      <c r="L70" s="65">
        <f t="shared" si="185"/>
        <v>0</v>
      </c>
      <c r="M70" s="65">
        <f t="shared" si="185"/>
        <v>0</v>
      </c>
      <c r="N70" s="65">
        <f t="shared" si="185"/>
        <v>0</v>
      </c>
      <c r="O70" s="65">
        <f t="shared" si="185"/>
        <v>0</v>
      </c>
      <c r="P70" s="65">
        <f t="shared" si="185"/>
        <v>0</v>
      </c>
      <c r="Q70" s="65">
        <f t="shared" si="185"/>
        <v>0</v>
      </c>
      <c r="R70" s="65">
        <f t="shared" si="185"/>
        <v>0</v>
      </c>
      <c r="S70" s="65">
        <f t="shared" si="185"/>
        <v>0</v>
      </c>
      <c r="T70" s="65">
        <f t="shared" ref="T70:AH70" si="186">T12</f>
        <v>0</v>
      </c>
      <c r="U70" s="65">
        <f t="shared" si="186"/>
        <v>0</v>
      </c>
      <c r="V70" s="65">
        <f t="shared" si="186"/>
        <v>0</v>
      </c>
      <c r="W70" s="65">
        <f t="shared" si="186"/>
        <v>0</v>
      </c>
      <c r="X70" s="65">
        <f t="shared" si="186"/>
        <v>0</v>
      </c>
      <c r="Y70" s="65">
        <f t="shared" si="186"/>
        <v>0</v>
      </c>
      <c r="Z70" s="65">
        <f t="shared" si="186"/>
        <v>0</v>
      </c>
      <c r="AA70" s="65">
        <f t="shared" si="186"/>
        <v>0</v>
      </c>
      <c r="AB70" s="65">
        <f t="shared" si="186"/>
        <v>0</v>
      </c>
      <c r="AC70" s="65">
        <f t="shared" si="186"/>
        <v>0</v>
      </c>
      <c r="AD70" s="65">
        <f t="shared" si="186"/>
        <v>0</v>
      </c>
      <c r="AE70" s="65">
        <f t="shared" si="186"/>
        <v>0</v>
      </c>
      <c r="AF70" s="65">
        <f t="shared" si="186"/>
        <v>0</v>
      </c>
      <c r="AG70" s="65">
        <f t="shared" si="186"/>
        <v>0</v>
      </c>
      <c r="AH70" s="65">
        <f t="shared" si="186"/>
        <v>0</v>
      </c>
      <c r="AI70" s="65">
        <f t="shared" ref="AI70" si="187">AI12</f>
        <v>0</v>
      </c>
    </row>
    <row r="71" spans="2:35" x14ac:dyDescent="0.3">
      <c r="B71" s="64" t="s">
        <v>133</v>
      </c>
      <c r="E71" s="65">
        <f>IF(E$4&lt;=Inputs!$E$12,0,D74+E69+E70)</f>
        <v>0</v>
      </c>
      <c r="F71" s="65">
        <f>IF(F$4&lt;=Inputs!$E$12,0,E74+F69+F70)</f>
        <v>0</v>
      </c>
      <c r="G71" s="65">
        <f ca="1">IF(G$4&lt;=Inputs!$E$12,0,F74+G69+G70)</f>
        <v>307.31862043617883</v>
      </c>
      <c r="H71" s="65">
        <f ca="1">IF(H$4&lt;=Inputs!$E$12,0,G74+H69+H70)</f>
        <v>281.30178380199271</v>
      </c>
      <c r="I71" s="65">
        <f ca="1">IF(I$4&lt;=Inputs!$E$12,0,H74+I69+I70)</f>
        <v>239.1065162316938</v>
      </c>
      <c r="J71" s="65">
        <f ca="1">IF(J$4&lt;=Inputs!$E$12,0,I74+J69+J70)</f>
        <v>203.24053879693975</v>
      </c>
      <c r="K71" s="65">
        <f ca="1">IF(K$4&lt;=Inputs!$E$12,0,J74+K69+K70)</f>
        <v>172.7544579773988</v>
      </c>
      <c r="L71" s="65">
        <f ca="1">IF(L$4&lt;=Inputs!$E$12,0,K74+L69+L70)</f>
        <v>146.84128928078897</v>
      </c>
      <c r="M71" s="65">
        <f ca="1">IF(M$4&lt;=Inputs!$E$12,0,L74+M69+M70)</f>
        <v>124.81509588867063</v>
      </c>
      <c r="N71" s="65">
        <f ca="1">IF(N$4&lt;=Inputs!$E$12,0,M74+N69+N70)</f>
        <v>106.09283150537003</v>
      </c>
      <c r="O71" s="65">
        <f ca="1">IF(O$4&lt;=Inputs!$E$12,0,N74+O69+O70)</f>
        <v>90.178906779564528</v>
      </c>
      <c r="P71" s="65">
        <f ca="1">IF(P$4&lt;=Inputs!$E$12,0,O74+P69+P70)</f>
        <v>76.652070762629847</v>
      </c>
      <c r="Q71" s="65">
        <f ca="1">IF(Q$4&lt;=Inputs!$E$12,0,P74+Q69+Q70)</f>
        <v>65.154260148235366</v>
      </c>
      <c r="R71" s="65">
        <f ca="1">IF(R$4&lt;=Inputs!$E$12,0,Q74+R69+R70)</f>
        <v>55.38112112600006</v>
      </c>
      <c r="S71" s="65">
        <f ca="1">IF(S$4&lt;=Inputs!$E$12,0,R74+S69+S70)</f>
        <v>47.073952957100047</v>
      </c>
      <c r="T71" s="65">
        <f ca="1">IF(T$4&lt;=Inputs!$E$12,0,S74+T69+T70)</f>
        <v>40.01286001353504</v>
      </c>
      <c r="U71" s="65">
        <f ca="1">IF(U$4&lt;=Inputs!$E$12,0,T74+U69+U70)</f>
        <v>34.01093101150478</v>
      </c>
      <c r="V71" s="65">
        <f ca="1">IF(V$4&lt;=Inputs!$E$12,0,U74+V69+V70)</f>
        <v>28.909291359779065</v>
      </c>
      <c r="W71" s="65">
        <f ca="1">IF(W$4&lt;=Inputs!$E$12,0,V74+W69+W70)</f>
        <v>24.572897655812206</v>
      </c>
      <c r="X71" s="65">
        <f ca="1">IF(X$4&lt;=Inputs!$E$12,0,W74+X69+X70)</f>
        <v>20.886963007440375</v>
      </c>
      <c r="Y71" s="65">
        <f ca="1">IF(Y$4&lt;=Inputs!$E$12,0,X74+Y69+Y70)</f>
        <v>17.753918556324319</v>
      </c>
      <c r="Z71" s="65">
        <f ca="1">IF(Z$4&lt;=Inputs!$E$12,0,Y74+Z69+Z70)</f>
        <v>15.090830772875671</v>
      </c>
      <c r="AA71" s="65">
        <f ca="1">IF(AA$4&lt;=Inputs!$E$12,0,Z74+AA69+AA70)</f>
        <v>12.827206156944321</v>
      </c>
      <c r="AB71" s="65">
        <f ca="1">IF(AB$4&lt;=Inputs!$E$12,0,AA74+AB69+AB70)</f>
        <v>10.903125233402672</v>
      </c>
      <c r="AC71" s="65">
        <f ca="1">IF(AC$4&lt;=Inputs!$E$12,0,AB74+AC69+AC70)</f>
        <v>9.2676564483922714</v>
      </c>
      <c r="AD71" s="65">
        <f ca="1">IF(AD$4&lt;=Inputs!$E$12,0,AC74+AD69+AD70)</f>
        <v>7.877507981133431</v>
      </c>
      <c r="AE71" s="65">
        <f ca="1">IF(AE$4&lt;=Inputs!$E$12,0,AD74+AE69+AE70)</f>
        <v>6.6958817839634168</v>
      </c>
      <c r="AF71" s="65">
        <f ca="1">IF(AF$4&lt;=Inputs!$E$12,0,AE74+AF69+AF70)</f>
        <v>5.6914995163689044</v>
      </c>
      <c r="AG71" s="65">
        <f ca="1">IF(AG$4&lt;=Inputs!$E$12,0,AF74+AG69+AG70)</f>
        <v>4.837774588913569</v>
      </c>
      <c r="AH71" s="65">
        <f ca="1">IF(AH$4&lt;=Inputs!$E$12,0,AG74+AH69+AH70)</f>
        <v>4.1121084005765338</v>
      </c>
      <c r="AI71" s="65">
        <f ca="1">IF(AI$4&lt;=Inputs!$E$12,0,AH74+AI69+AI70)</f>
        <v>3.4952921404900539</v>
      </c>
    </row>
    <row r="72" spans="2:35" x14ac:dyDescent="0.3">
      <c r="B72" s="64" t="s">
        <v>49</v>
      </c>
      <c r="E72" s="65">
        <f>E71*$C$67*E$3/E$2</f>
        <v>0</v>
      </c>
      <c r="F72" s="65">
        <f t="shared" ref="F72:AI72" si="188">F71*$C$67*F$3/F$2</f>
        <v>0</v>
      </c>
      <c r="G72" s="65">
        <f t="shared" ca="1" si="188"/>
        <v>26.016836634186099</v>
      </c>
      <c r="H72" s="65">
        <f t="shared" ca="1" si="188"/>
        <v>42.195267570298903</v>
      </c>
      <c r="I72" s="65">
        <f t="shared" ca="1" si="188"/>
        <v>35.865977434754072</v>
      </c>
      <c r="J72" s="65">
        <f t="shared" ca="1" si="188"/>
        <v>30.486080819540955</v>
      </c>
      <c r="K72" s="65">
        <f t="shared" ca="1" si="188"/>
        <v>25.913168696609819</v>
      </c>
      <c r="L72" s="65">
        <f t="shared" ca="1" si="188"/>
        <v>22.026193392118344</v>
      </c>
      <c r="M72" s="65">
        <f t="shared" ca="1" si="188"/>
        <v>18.722264383300594</v>
      </c>
      <c r="N72" s="65">
        <f t="shared" ca="1" si="188"/>
        <v>15.913924725805504</v>
      </c>
      <c r="O72" s="65">
        <f t="shared" ca="1" si="188"/>
        <v>13.526836016934679</v>
      </c>
      <c r="P72" s="65">
        <f t="shared" ca="1" si="188"/>
        <v>11.497810614394476</v>
      </c>
      <c r="Q72" s="65">
        <f t="shared" ca="1" si="188"/>
        <v>9.7731390222353038</v>
      </c>
      <c r="R72" s="65">
        <f t="shared" ca="1" si="188"/>
        <v>8.3071681689000094</v>
      </c>
      <c r="S72" s="65">
        <f t="shared" ca="1" si="188"/>
        <v>7.0610929435650069</v>
      </c>
      <c r="T72" s="65">
        <f t="shared" ca="1" si="188"/>
        <v>6.0019290020302556</v>
      </c>
      <c r="U72" s="65">
        <f t="shared" ca="1" si="188"/>
        <v>5.1016396517257165</v>
      </c>
      <c r="V72" s="65">
        <f t="shared" ca="1" si="188"/>
        <v>4.3363937039668592</v>
      </c>
      <c r="W72" s="65">
        <f t="shared" ca="1" si="188"/>
        <v>3.6859346483718309</v>
      </c>
      <c r="X72" s="65">
        <f t="shared" ca="1" si="188"/>
        <v>3.1330444511160565</v>
      </c>
      <c r="Y72" s="65">
        <f t="shared" ca="1" si="188"/>
        <v>2.6630877834486477</v>
      </c>
      <c r="Z72" s="65">
        <f t="shared" ca="1" si="188"/>
        <v>2.2636246159313504</v>
      </c>
      <c r="AA72" s="65">
        <f t="shared" ca="1" si="188"/>
        <v>1.9240809235416478</v>
      </c>
      <c r="AB72" s="65">
        <f t="shared" ca="1" si="188"/>
        <v>1.635468785010401</v>
      </c>
      <c r="AC72" s="65">
        <f t="shared" ca="1" si="188"/>
        <v>1.3901484672588407</v>
      </c>
      <c r="AD72" s="65">
        <f t="shared" ca="1" si="188"/>
        <v>1.1816261971700146</v>
      </c>
      <c r="AE72" s="65">
        <f t="shared" ca="1" si="188"/>
        <v>1.0043822675945124</v>
      </c>
      <c r="AF72" s="65">
        <f t="shared" ca="1" si="188"/>
        <v>0.85372492745533568</v>
      </c>
      <c r="AG72" s="65">
        <f t="shared" ca="1" si="188"/>
        <v>0.72566618833703533</v>
      </c>
      <c r="AH72" s="65">
        <f t="shared" ca="1" si="188"/>
        <v>0.61681626008648005</v>
      </c>
      <c r="AI72" s="65">
        <f t="shared" ca="1" si="188"/>
        <v>0.35048682833407113</v>
      </c>
    </row>
    <row r="73" spans="2:35" x14ac:dyDescent="0.3">
      <c r="B73" s="64" t="s">
        <v>135</v>
      </c>
      <c r="E73" s="65">
        <f>E71-E72</f>
        <v>0</v>
      </c>
      <c r="F73" s="65">
        <f t="shared" ref="F73:S73" si="189">F71-F72</f>
        <v>0</v>
      </c>
      <c r="G73" s="65">
        <f t="shared" ca="1" si="189"/>
        <v>281.30178380199271</v>
      </c>
      <c r="H73" s="65">
        <f t="shared" ca="1" si="189"/>
        <v>239.1065162316938</v>
      </c>
      <c r="I73" s="65">
        <f t="shared" ca="1" si="189"/>
        <v>203.24053879693975</v>
      </c>
      <c r="J73" s="65">
        <f t="shared" ca="1" si="189"/>
        <v>172.7544579773988</v>
      </c>
      <c r="K73" s="65">
        <f t="shared" ca="1" si="189"/>
        <v>146.84128928078897</v>
      </c>
      <c r="L73" s="65">
        <f t="shared" ca="1" si="189"/>
        <v>124.81509588867063</v>
      </c>
      <c r="M73" s="65">
        <f t="shared" ca="1" si="189"/>
        <v>106.09283150537003</v>
      </c>
      <c r="N73" s="65">
        <f t="shared" ca="1" si="189"/>
        <v>90.178906779564528</v>
      </c>
      <c r="O73" s="65">
        <f t="shared" ca="1" si="189"/>
        <v>76.652070762629847</v>
      </c>
      <c r="P73" s="65">
        <f t="shared" ca="1" si="189"/>
        <v>65.154260148235366</v>
      </c>
      <c r="Q73" s="65">
        <f t="shared" ca="1" si="189"/>
        <v>55.38112112600006</v>
      </c>
      <c r="R73" s="65">
        <f t="shared" ca="1" si="189"/>
        <v>47.073952957100047</v>
      </c>
      <c r="S73" s="65">
        <f t="shared" ca="1" si="189"/>
        <v>40.01286001353504</v>
      </c>
      <c r="T73" s="65">
        <f t="shared" ref="T73:AH73" ca="1" si="190">T71-T72</f>
        <v>34.01093101150478</v>
      </c>
      <c r="U73" s="65">
        <f t="shared" ca="1" si="190"/>
        <v>28.909291359779065</v>
      </c>
      <c r="V73" s="65">
        <f t="shared" ca="1" si="190"/>
        <v>24.572897655812206</v>
      </c>
      <c r="W73" s="65">
        <f t="shared" ca="1" si="190"/>
        <v>20.886963007440375</v>
      </c>
      <c r="X73" s="65">
        <f t="shared" ca="1" si="190"/>
        <v>17.753918556324319</v>
      </c>
      <c r="Y73" s="65">
        <f t="shared" ca="1" si="190"/>
        <v>15.090830772875671</v>
      </c>
      <c r="Z73" s="65">
        <f t="shared" ca="1" si="190"/>
        <v>12.827206156944321</v>
      </c>
      <c r="AA73" s="65">
        <f t="shared" ca="1" si="190"/>
        <v>10.903125233402672</v>
      </c>
      <c r="AB73" s="65">
        <f t="shared" ca="1" si="190"/>
        <v>9.2676564483922714</v>
      </c>
      <c r="AC73" s="65">
        <f t="shared" ca="1" si="190"/>
        <v>7.877507981133431</v>
      </c>
      <c r="AD73" s="65">
        <f t="shared" ca="1" si="190"/>
        <v>6.6958817839634168</v>
      </c>
      <c r="AE73" s="65">
        <f t="shared" ca="1" si="190"/>
        <v>5.6914995163689044</v>
      </c>
      <c r="AF73" s="65">
        <f t="shared" ca="1" si="190"/>
        <v>4.837774588913569</v>
      </c>
      <c r="AG73" s="65">
        <f t="shared" ca="1" si="190"/>
        <v>4.1121084005765338</v>
      </c>
      <c r="AH73" s="65">
        <f t="shared" ca="1" si="190"/>
        <v>3.4952921404900539</v>
      </c>
      <c r="AI73" s="65">
        <f t="shared" ref="AI73" ca="1" si="191">AI71-AI72</f>
        <v>3.1448053121559827</v>
      </c>
    </row>
    <row r="74" spans="2:35" x14ac:dyDescent="0.3">
      <c r="B74" s="64" t="s">
        <v>136</v>
      </c>
      <c r="E74" s="65">
        <f ca="1">IF(E$4&lt;=Inputs!$E$12, E70+D74, 0)</f>
        <v>41.555140328514575</v>
      </c>
      <c r="F74" s="65">
        <f ca="1">IF(F$4&lt;=Inputs!$E$12, F70+E74, 0)</f>
        <v>198.53806360961156</v>
      </c>
      <c r="G74" s="65">
        <f>IF(G$4&lt;=Inputs!$E$12, G70+F74, 0)</f>
        <v>0</v>
      </c>
      <c r="H74" s="65">
        <f>IF(H$4&lt;=Inputs!$E$12, H70+G74, 0)</f>
        <v>0</v>
      </c>
      <c r="I74" s="65">
        <f>IF(I$4&lt;=Inputs!$E$12, I70+H74, 0)</f>
        <v>0</v>
      </c>
      <c r="J74" s="65">
        <f>IF(J$4&lt;=Inputs!$E$12, J70+I74, 0)</f>
        <v>0</v>
      </c>
      <c r="K74" s="65">
        <f>IF(K$4&lt;=Inputs!$E$12, K70+J74, 0)</f>
        <v>0</v>
      </c>
      <c r="L74" s="65">
        <f>IF(L$4&lt;=Inputs!$E$12, L70+K74, 0)</f>
        <v>0</v>
      </c>
      <c r="M74" s="65">
        <f>IF(M$4&lt;=Inputs!$E$12, M70+L74, 0)</f>
        <v>0</v>
      </c>
      <c r="N74" s="65">
        <f>IF(N$4&lt;=Inputs!$E$12, N70+M74, 0)</f>
        <v>0</v>
      </c>
      <c r="O74" s="65">
        <f>IF(O$4&lt;=Inputs!$E$12, O70+N74, 0)</f>
        <v>0</v>
      </c>
      <c r="P74" s="65">
        <f>IF(P$4&lt;=Inputs!$E$12, P70+O74, 0)</f>
        <v>0</v>
      </c>
      <c r="Q74" s="65">
        <f>IF(Q$4&lt;=Inputs!$E$12, Q70+P74, 0)</f>
        <v>0</v>
      </c>
      <c r="R74" s="65">
        <f>IF(R$4&lt;=Inputs!$E$12, R70+Q74, 0)</f>
        <v>0</v>
      </c>
      <c r="S74" s="65">
        <f>IF(S$4&lt;=Inputs!$E$12, S70+R74, 0)</f>
        <v>0</v>
      </c>
      <c r="T74" s="65">
        <f>IF(T$4&lt;=Inputs!$E$12, T70+S74, 0)</f>
        <v>0</v>
      </c>
      <c r="U74" s="65">
        <f>IF(U$4&lt;=Inputs!$E$12, U70+T74, 0)</f>
        <v>0</v>
      </c>
      <c r="V74" s="65">
        <f>IF(V$4&lt;=Inputs!$E$12, V70+U74, 0)</f>
        <v>0</v>
      </c>
      <c r="W74" s="65">
        <f>IF(W$4&lt;=Inputs!$E$12, W70+V74, 0)</f>
        <v>0</v>
      </c>
      <c r="X74" s="65">
        <f>IF(X$4&lt;=Inputs!$E$12, X70+W74, 0)</f>
        <v>0</v>
      </c>
      <c r="Y74" s="65">
        <f>IF(Y$4&lt;=Inputs!$E$12, Y70+X74, 0)</f>
        <v>0</v>
      </c>
      <c r="Z74" s="65">
        <f>IF(Z$4&lt;=Inputs!$E$12, Z70+Y74, 0)</f>
        <v>0</v>
      </c>
      <c r="AA74" s="65">
        <f>IF(AA$4&lt;=Inputs!$E$12, AA70+Z74, 0)</f>
        <v>0</v>
      </c>
      <c r="AB74" s="65">
        <f>IF(AB$4&lt;=Inputs!$E$12, AB70+AA74, 0)</f>
        <v>0</v>
      </c>
      <c r="AC74" s="65">
        <f>IF(AC$4&lt;=Inputs!$E$12, AC70+AB74, 0)</f>
        <v>0</v>
      </c>
      <c r="AD74" s="65">
        <f>IF(AD$4&lt;=Inputs!$E$12, AD70+AC74, 0)</f>
        <v>0</v>
      </c>
      <c r="AE74" s="65">
        <f>IF(AE$4&lt;=Inputs!$E$12, AE70+AD74, 0)</f>
        <v>0</v>
      </c>
      <c r="AF74" s="65">
        <f>IF(AF$4&lt;=Inputs!$E$12, AF70+AE74, 0)</f>
        <v>0</v>
      </c>
      <c r="AG74" s="65">
        <f>IF(AG$4&lt;=Inputs!$E$12, AG70+AF74, 0)</f>
        <v>0</v>
      </c>
      <c r="AH74" s="65">
        <f>IF(AH$4&lt;=Inputs!$E$12, AH70+AG74, 0)</f>
        <v>0</v>
      </c>
      <c r="AI74" s="65">
        <f>IF(AI$4&lt;=Inputs!$E$12, AI70+AH74, 0)</f>
        <v>0</v>
      </c>
    </row>
    <row r="75" spans="2:35" x14ac:dyDescent="0.3">
      <c r="B75" s="64"/>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row>
    <row r="77" spans="2:35" s="66" customFormat="1" x14ac:dyDescent="0.3">
      <c r="B77" s="66" t="s">
        <v>293</v>
      </c>
    </row>
    <row r="78" spans="2:35" x14ac:dyDescent="0.3">
      <c r="B78" s="64" t="s">
        <v>129</v>
      </c>
      <c r="C78" s="64">
        <f ca="1">C32</f>
        <v>1.4500000000129192</v>
      </c>
    </row>
    <row r="79" spans="2:35" x14ac:dyDescent="0.3">
      <c r="B79" s="64" t="s">
        <v>130</v>
      </c>
      <c r="C79" s="26">
        <f>Inputs!F110</f>
        <v>0.2</v>
      </c>
    </row>
    <row r="81" spans="2:35" x14ac:dyDescent="0.3">
      <c r="B81" s="64" t="s">
        <v>131</v>
      </c>
      <c r="E81" s="65">
        <f>D85</f>
        <v>0</v>
      </c>
      <c r="F81" s="65">
        <f t="shared" ref="F81:S81" si="192">E85</f>
        <v>0</v>
      </c>
      <c r="G81" s="65">
        <f t="shared" si="192"/>
        <v>0</v>
      </c>
      <c r="H81" s="65">
        <f t="shared" ca="1" si="192"/>
        <v>1.2863287671347485</v>
      </c>
      <c r="I81" s="65">
        <f t="shared" ca="1" si="192"/>
        <v>1.0290630137077987</v>
      </c>
      <c r="J81" s="65">
        <f t="shared" ca="1" si="192"/>
        <v>0.82325041096623897</v>
      </c>
      <c r="K81" s="65">
        <f t="shared" ca="1" si="192"/>
        <v>0.65860032877299113</v>
      </c>
      <c r="L81" s="65">
        <f t="shared" ca="1" si="192"/>
        <v>0.52688026301839286</v>
      </c>
      <c r="M81" s="65">
        <f t="shared" ca="1" si="192"/>
        <v>0.42150421041471431</v>
      </c>
      <c r="N81" s="65">
        <f t="shared" ca="1" si="192"/>
        <v>0.33720336833177145</v>
      </c>
      <c r="O81" s="65">
        <f t="shared" ca="1" si="192"/>
        <v>0.26976269466541714</v>
      </c>
      <c r="P81" s="65">
        <f t="shared" ca="1" si="192"/>
        <v>0.2158101557323337</v>
      </c>
      <c r="Q81" s="65">
        <f t="shared" ca="1" si="192"/>
        <v>0.17264812458586695</v>
      </c>
      <c r="R81" s="65">
        <f t="shared" ca="1" si="192"/>
        <v>0.13811849966869355</v>
      </c>
      <c r="S81" s="65">
        <f t="shared" ca="1" si="192"/>
        <v>0.11049479973495484</v>
      </c>
      <c r="T81" s="65">
        <f t="shared" ref="T81" ca="1" si="193">S85</f>
        <v>8.8395839787963865E-2</v>
      </c>
      <c r="U81" s="65">
        <f t="shared" ref="U81" ca="1" si="194">T85</f>
        <v>7.0716671830371086E-2</v>
      </c>
      <c r="V81" s="65">
        <f t="shared" ref="V81" ca="1" si="195">U85</f>
        <v>5.6573337464296866E-2</v>
      </c>
      <c r="W81" s="65">
        <f t="shared" ref="W81" ca="1" si="196">V85</f>
        <v>4.5258669971437494E-2</v>
      </c>
      <c r="X81" s="65">
        <f t="shared" ref="X81" ca="1" si="197">W85</f>
        <v>3.6206935977149995E-2</v>
      </c>
      <c r="Y81" s="65">
        <f t="shared" ref="Y81" ca="1" si="198">X85</f>
        <v>2.8965548781719995E-2</v>
      </c>
      <c r="Z81" s="65">
        <f t="shared" ref="Z81" ca="1" si="199">Y85</f>
        <v>2.3172439025375996E-2</v>
      </c>
      <c r="AA81" s="65">
        <f t="shared" ref="AA81" ca="1" si="200">Z85</f>
        <v>1.8537951220300795E-2</v>
      </c>
      <c r="AB81" s="65">
        <f t="shared" ref="AB81" ca="1" si="201">AA85</f>
        <v>1.4830360976240636E-2</v>
      </c>
      <c r="AC81" s="65">
        <f t="shared" ref="AC81" ca="1" si="202">AB85</f>
        <v>1.1864288780992509E-2</v>
      </c>
      <c r="AD81" s="65">
        <f t="shared" ref="AD81" ca="1" si="203">AC85</f>
        <v>9.491431024794007E-3</v>
      </c>
      <c r="AE81" s="65">
        <f t="shared" ref="AE81" ca="1" si="204">AD85</f>
        <v>7.5931448198352054E-3</v>
      </c>
      <c r="AF81" s="65">
        <f t="shared" ref="AF81" ca="1" si="205">AE85</f>
        <v>6.0745158558681645E-3</v>
      </c>
      <c r="AG81" s="65">
        <f t="shared" ref="AG81" ca="1" si="206">AF85</f>
        <v>4.8596126846945312E-3</v>
      </c>
      <c r="AH81" s="65">
        <f t="shared" ref="AH81:AI81" ca="1" si="207">AG85</f>
        <v>3.8876901477556251E-3</v>
      </c>
      <c r="AI81" s="65">
        <f t="shared" ca="1" si="207"/>
        <v>3.1101521182044997E-3</v>
      </c>
    </row>
    <row r="82" spans="2:35" x14ac:dyDescent="0.3">
      <c r="B82" s="64" t="s">
        <v>132</v>
      </c>
      <c r="E82" s="65">
        <f ca="1">E36</f>
        <v>1.4500000000129192</v>
      </c>
      <c r="F82" s="65">
        <f t="shared" ref="F82:AI82" ca="1" si="208">F36</f>
        <v>0</v>
      </c>
      <c r="G82" s="65">
        <f t="shared" ca="1" si="208"/>
        <v>0</v>
      </c>
      <c r="H82" s="65">
        <f t="shared" ca="1" si="208"/>
        <v>0</v>
      </c>
      <c r="I82" s="65">
        <f t="shared" si="208"/>
        <v>0</v>
      </c>
      <c r="J82" s="65">
        <f t="shared" si="208"/>
        <v>0</v>
      </c>
      <c r="K82" s="65">
        <f t="shared" si="208"/>
        <v>0</v>
      </c>
      <c r="L82" s="65">
        <f t="shared" si="208"/>
        <v>0</v>
      </c>
      <c r="M82" s="65">
        <f t="shared" si="208"/>
        <v>0</v>
      </c>
      <c r="N82" s="65">
        <f t="shared" si="208"/>
        <v>0</v>
      </c>
      <c r="O82" s="65">
        <f t="shared" si="208"/>
        <v>0</v>
      </c>
      <c r="P82" s="65">
        <f t="shared" si="208"/>
        <v>0</v>
      </c>
      <c r="Q82" s="65">
        <f t="shared" si="208"/>
        <v>0</v>
      </c>
      <c r="R82" s="65">
        <f t="shared" si="208"/>
        <v>0</v>
      </c>
      <c r="S82" s="65">
        <f t="shared" si="208"/>
        <v>0</v>
      </c>
      <c r="T82" s="65">
        <f t="shared" si="208"/>
        <v>0</v>
      </c>
      <c r="U82" s="65">
        <f t="shared" si="208"/>
        <v>0</v>
      </c>
      <c r="V82" s="65">
        <f t="shared" si="208"/>
        <v>0</v>
      </c>
      <c r="W82" s="65">
        <f t="shared" si="208"/>
        <v>0</v>
      </c>
      <c r="X82" s="65">
        <f t="shared" si="208"/>
        <v>0</v>
      </c>
      <c r="Y82" s="65">
        <f t="shared" si="208"/>
        <v>0</v>
      </c>
      <c r="Z82" s="65">
        <f t="shared" si="208"/>
        <v>0</v>
      </c>
      <c r="AA82" s="65">
        <f t="shared" si="208"/>
        <v>0</v>
      </c>
      <c r="AB82" s="65">
        <f t="shared" si="208"/>
        <v>0</v>
      </c>
      <c r="AC82" s="65">
        <f t="shared" si="208"/>
        <v>0</v>
      </c>
      <c r="AD82" s="65">
        <f t="shared" si="208"/>
        <v>0</v>
      </c>
      <c r="AE82" s="65">
        <f t="shared" si="208"/>
        <v>0</v>
      </c>
      <c r="AF82" s="65">
        <f t="shared" si="208"/>
        <v>0</v>
      </c>
      <c r="AG82" s="65">
        <f t="shared" si="208"/>
        <v>0</v>
      </c>
      <c r="AH82" s="65">
        <f t="shared" si="208"/>
        <v>0</v>
      </c>
      <c r="AI82" s="65">
        <f t="shared" si="208"/>
        <v>0</v>
      </c>
    </row>
    <row r="83" spans="2:35" x14ac:dyDescent="0.3">
      <c r="B83" s="64" t="s">
        <v>133</v>
      </c>
      <c r="E83" s="65">
        <f>IF(E$4&lt;=Inputs!$E$12,0,D86+E81+E82)</f>
        <v>0</v>
      </c>
      <c r="F83" s="65">
        <f>IF(F$4&lt;=Inputs!$E$12,0,E86+F81+F82)</f>
        <v>0</v>
      </c>
      <c r="G83" s="65">
        <f ca="1">IF(G$4&lt;=Inputs!$E$12,0,F86+G81+G82)</f>
        <v>1.4500000000129192</v>
      </c>
      <c r="H83" s="65">
        <f ca="1">IF(H$4&lt;=Inputs!$E$12,0,G86+H81+H82)</f>
        <v>1.2863287671347485</v>
      </c>
      <c r="I83" s="65">
        <f ca="1">IF(I$4&lt;=Inputs!$E$12,0,H86+I81+I82)</f>
        <v>1.0290630137077987</v>
      </c>
      <c r="J83" s="65">
        <f ca="1">IF(J$4&lt;=Inputs!$E$12,0,I86+J81+J82)</f>
        <v>0.82325041096623897</v>
      </c>
      <c r="K83" s="65">
        <f ca="1">IF(K$4&lt;=Inputs!$E$12,0,J86+K81+K82)</f>
        <v>0.65860032877299113</v>
      </c>
      <c r="L83" s="65">
        <f ca="1">IF(L$4&lt;=Inputs!$E$12,0,K86+L81+L82)</f>
        <v>0.52688026301839286</v>
      </c>
      <c r="M83" s="65">
        <f ca="1">IF(M$4&lt;=Inputs!$E$12,0,L86+M81+M82)</f>
        <v>0.42150421041471431</v>
      </c>
      <c r="N83" s="65">
        <f ca="1">IF(N$4&lt;=Inputs!$E$12,0,M86+N81+N82)</f>
        <v>0.33720336833177145</v>
      </c>
      <c r="O83" s="65">
        <f ca="1">IF(O$4&lt;=Inputs!$E$12,0,N86+O81+O82)</f>
        <v>0.26976269466541714</v>
      </c>
      <c r="P83" s="65">
        <f ca="1">IF(P$4&lt;=Inputs!$E$12,0,O86+P81+P82)</f>
        <v>0.2158101557323337</v>
      </c>
      <c r="Q83" s="65">
        <f ca="1">IF(Q$4&lt;=Inputs!$E$12,0,P86+Q81+Q82)</f>
        <v>0.17264812458586695</v>
      </c>
      <c r="R83" s="65">
        <f ca="1">IF(R$4&lt;=Inputs!$E$12,0,Q86+R81+R82)</f>
        <v>0.13811849966869355</v>
      </c>
      <c r="S83" s="65">
        <f ca="1">IF(S$4&lt;=Inputs!$E$12,0,R86+S81+S82)</f>
        <v>0.11049479973495484</v>
      </c>
      <c r="T83" s="65">
        <f ca="1">IF(T$4&lt;=Inputs!$E$12,0,S86+T81+T82)</f>
        <v>8.8395839787963865E-2</v>
      </c>
      <c r="U83" s="65">
        <f ca="1">IF(U$4&lt;=Inputs!$E$12,0,T86+U81+U82)</f>
        <v>7.0716671830371086E-2</v>
      </c>
      <c r="V83" s="65">
        <f ca="1">IF(V$4&lt;=Inputs!$E$12,0,U86+V81+V82)</f>
        <v>5.6573337464296866E-2</v>
      </c>
      <c r="W83" s="65">
        <f ca="1">IF(W$4&lt;=Inputs!$E$12,0,V86+W81+W82)</f>
        <v>4.5258669971437494E-2</v>
      </c>
      <c r="X83" s="65">
        <f ca="1">IF(X$4&lt;=Inputs!$E$12,0,W86+X81+X82)</f>
        <v>3.6206935977149995E-2</v>
      </c>
      <c r="Y83" s="65">
        <f ca="1">IF(Y$4&lt;=Inputs!$E$12,0,X86+Y81+Y82)</f>
        <v>2.8965548781719995E-2</v>
      </c>
      <c r="Z83" s="65">
        <f ca="1">IF(Z$4&lt;=Inputs!$E$12,0,Y86+Z81+Z82)</f>
        <v>2.3172439025375996E-2</v>
      </c>
      <c r="AA83" s="65">
        <f ca="1">IF(AA$4&lt;=Inputs!$E$12,0,Z86+AA81+AA82)</f>
        <v>1.8537951220300795E-2</v>
      </c>
      <c r="AB83" s="65">
        <f ca="1">IF(AB$4&lt;=Inputs!$E$12,0,AA86+AB81+AB82)</f>
        <v>1.4830360976240636E-2</v>
      </c>
      <c r="AC83" s="65">
        <f ca="1">IF(AC$4&lt;=Inputs!$E$12,0,AB86+AC81+AC82)</f>
        <v>1.1864288780992509E-2</v>
      </c>
      <c r="AD83" s="65">
        <f ca="1">IF(AD$4&lt;=Inputs!$E$12,0,AC86+AD81+AD82)</f>
        <v>9.491431024794007E-3</v>
      </c>
      <c r="AE83" s="65">
        <f ca="1">IF(AE$4&lt;=Inputs!$E$12,0,AD86+AE81+AE82)</f>
        <v>7.5931448198352054E-3</v>
      </c>
      <c r="AF83" s="65">
        <f ca="1">IF(AF$4&lt;=Inputs!$E$12,0,AE86+AF81+AF82)</f>
        <v>6.0745158558681645E-3</v>
      </c>
      <c r="AG83" s="65">
        <f ca="1">IF(AG$4&lt;=Inputs!$E$12,0,AF86+AG81+AG82)</f>
        <v>4.8596126846945312E-3</v>
      </c>
      <c r="AH83" s="65">
        <f ca="1">IF(AH$4&lt;=Inputs!$E$12,0,AG86+AH81+AH82)</f>
        <v>3.8876901477556251E-3</v>
      </c>
      <c r="AI83" s="65">
        <f ca="1">IF(AI$4&lt;=Inputs!$E$12,0,AH86+AI81+AI82)</f>
        <v>3.1101521182044997E-3</v>
      </c>
    </row>
    <row r="84" spans="2:35" x14ac:dyDescent="0.3">
      <c r="B84" s="64" t="s">
        <v>49</v>
      </c>
      <c r="E84" s="65">
        <f>E83*$C$79*E$3/E$2</f>
        <v>0</v>
      </c>
      <c r="F84" s="65">
        <f t="shared" ref="F84:AI84" si="209">F83*$C$79*F$3/F$2</f>
        <v>0</v>
      </c>
      <c r="G84" s="65">
        <f t="shared" ca="1" si="209"/>
        <v>0.16367123287817062</v>
      </c>
      <c r="H84" s="65">
        <f t="shared" ca="1" si="209"/>
        <v>0.25726575342694974</v>
      </c>
      <c r="I84" s="65">
        <f t="shared" ca="1" si="209"/>
        <v>0.20581260274155977</v>
      </c>
      <c r="J84" s="65">
        <f t="shared" ca="1" si="209"/>
        <v>0.16465008219324781</v>
      </c>
      <c r="K84" s="65">
        <f t="shared" ca="1" si="209"/>
        <v>0.13172006575459824</v>
      </c>
      <c r="L84" s="65">
        <f t="shared" ca="1" si="209"/>
        <v>0.10537605260367858</v>
      </c>
      <c r="M84" s="65">
        <f t="shared" ca="1" si="209"/>
        <v>8.4300842082942862E-2</v>
      </c>
      <c r="N84" s="65">
        <f t="shared" ca="1" si="209"/>
        <v>6.7440673666354298E-2</v>
      </c>
      <c r="O84" s="65">
        <f t="shared" ca="1" si="209"/>
        <v>5.3952538933083431E-2</v>
      </c>
      <c r="P84" s="65">
        <f t="shared" ca="1" si="209"/>
        <v>4.3162031146466745E-2</v>
      </c>
      <c r="Q84" s="65">
        <f t="shared" ca="1" si="209"/>
        <v>3.4529624917173395E-2</v>
      </c>
      <c r="R84" s="65">
        <f t="shared" ca="1" si="209"/>
        <v>2.7623699933738713E-2</v>
      </c>
      <c r="S84" s="65">
        <f t="shared" ca="1" si="209"/>
        <v>2.209895994699097E-2</v>
      </c>
      <c r="T84" s="65">
        <f t="shared" ca="1" si="209"/>
        <v>1.7679167957592775E-2</v>
      </c>
      <c r="U84" s="65">
        <f t="shared" ca="1" si="209"/>
        <v>1.4143334366074217E-2</v>
      </c>
      <c r="V84" s="65">
        <f t="shared" ca="1" si="209"/>
        <v>1.1314667492859374E-2</v>
      </c>
      <c r="W84" s="65">
        <f t="shared" ca="1" si="209"/>
        <v>9.0517339942874989E-3</v>
      </c>
      <c r="X84" s="65">
        <f t="shared" ca="1" si="209"/>
        <v>7.2413871954299996E-3</v>
      </c>
      <c r="Y84" s="65">
        <f t="shared" ca="1" si="209"/>
        <v>5.7931097563439981E-3</v>
      </c>
      <c r="Z84" s="65">
        <f t="shared" ca="1" si="209"/>
        <v>4.6344878050751997E-3</v>
      </c>
      <c r="AA84" s="65">
        <f t="shared" ca="1" si="209"/>
        <v>3.707590244060159E-3</v>
      </c>
      <c r="AB84" s="65">
        <f t="shared" ca="1" si="209"/>
        <v>2.9660721952481273E-3</v>
      </c>
      <c r="AC84" s="65">
        <f t="shared" ca="1" si="209"/>
        <v>2.3728577561985022E-3</v>
      </c>
      <c r="AD84" s="65">
        <f t="shared" ca="1" si="209"/>
        <v>1.8982862049588018E-3</v>
      </c>
      <c r="AE84" s="65">
        <f t="shared" ca="1" si="209"/>
        <v>1.5186289639670409E-3</v>
      </c>
      <c r="AF84" s="65">
        <f t="shared" ca="1" si="209"/>
        <v>1.214903171173633E-3</v>
      </c>
      <c r="AG84" s="65">
        <f t="shared" ca="1" si="209"/>
        <v>9.7192253693890627E-4</v>
      </c>
      <c r="AH84" s="65">
        <f t="shared" ca="1" si="209"/>
        <v>7.7753802955112515E-4</v>
      </c>
      <c r="AI84" s="65">
        <f t="shared" ca="1" si="209"/>
        <v>4.1582307772158796E-4</v>
      </c>
    </row>
    <row r="85" spans="2:35" x14ac:dyDescent="0.3">
      <c r="B85" s="64" t="s">
        <v>135</v>
      </c>
      <c r="E85" s="65">
        <f>E83-E84</f>
        <v>0</v>
      </c>
      <c r="F85" s="65">
        <f t="shared" ref="F85:S85" si="210">F83-F84</f>
        <v>0</v>
      </c>
      <c r="G85" s="65">
        <f t="shared" ca="1" si="210"/>
        <v>1.2863287671347485</v>
      </c>
      <c r="H85" s="65">
        <f t="shared" ca="1" si="210"/>
        <v>1.0290630137077987</v>
      </c>
      <c r="I85" s="65">
        <f t="shared" ca="1" si="210"/>
        <v>0.82325041096623897</v>
      </c>
      <c r="J85" s="65">
        <f t="shared" ca="1" si="210"/>
        <v>0.65860032877299113</v>
      </c>
      <c r="K85" s="65">
        <f t="shared" ca="1" si="210"/>
        <v>0.52688026301839286</v>
      </c>
      <c r="L85" s="65">
        <f t="shared" ca="1" si="210"/>
        <v>0.42150421041471431</v>
      </c>
      <c r="M85" s="65">
        <f t="shared" ca="1" si="210"/>
        <v>0.33720336833177145</v>
      </c>
      <c r="N85" s="65">
        <f t="shared" ca="1" si="210"/>
        <v>0.26976269466541714</v>
      </c>
      <c r="O85" s="65">
        <f t="shared" ca="1" si="210"/>
        <v>0.2158101557323337</v>
      </c>
      <c r="P85" s="65">
        <f t="shared" ca="1" si="210"/>
        <v>0.17264812458586695</v>
      </c>
      <c r="Q85" s="65">
        <f t="shared" ca="1" si="210"/>
        <v>0.13811849966869355</v>
      </c>
      <c r="R85" s="65">
        <f t="shared" ca="1" si="210"/>
        <v>0.11049479973495484</v>
      </c>
      <c r="S85" s="65">
        <f t="shared" ca="1" si="210"/>
        <v>8.8395839787963865E-2</v>
      </c>
      <c r="T85" s="65">
        <f t="shared" ref="T85:AH85" ca="1" si="211">T83-T84</f>
        <v>7.0716671830371086E-2</v>
      </c>
      <c r="U85" s="65">
        <f t="shared" ca="1" si="211"/>
        <v>5.6573337464296866E-2</v>
      </c>
      <c r="V85" s="65">
        <f t="shared" ca="1" si="211"/>
        <v>4.5258669971437494E-2</v>
      </c>
      <c r="W85" s="65">
        <f t="shared" ca="1" si="211"/>
        <v>3.6206935977149995E-2</v>
      </c>
      <c r="X85" s="65">
        <f t="shared" ca="1" si="211"/>
        <v>2.8965548781719995E-2</v>
      </c>
      <c r="Y85" s="65">
        <f t="shared" ca="1" si="211"/>
        <v>2.3172439025375996E-2</v>
      </c>
      <c r="Z85" s="65">
        <f t="shared" ca="1" si="211"/>
        <v>1.8537951220300795E-2</v>
      </c>
      <c r="AA85" s="65">
        <f t="shared" ca="1" si="211"/>
        <v>1.4830360976240636E-2</v>
      </c>
      <c r="AB85" s="65">
        <f t="shared" ca="1" si="211"/>
        <v>1.1864288780992509E-2</v>
      </c>
      <c r="AC85" s="65">
        <f t="shared" ca="1" si="211"/>
        <v>9.491431024794007E-3</v>
      </c>
      <c r="AD85" s="65">
        <f t="shared" ca="1" si="211"/>
        <v>7.5931448198352054E-3</v>
      </c>
      <c r="AE85" s="65">
        <f t="shared" ca="1" si="211"/>
        <v>6.0745158558681645E-3</v>
      </c>
      <c r="AF85" s="65">
        <f t="shared" ca="1" si="211"/>
        <v>4.8596126846945312E-3</v>
      </c>
      <c r="AG85" s="65">
        <f t="shared" ca="1" si="211"/>
        <v>3.8876901477556251E-3</v>
      </c>
      <c r="AH85" s="65">
        <f t="shared" ca="1" si="211"/>
        <v>3.1101521182044997E-3</v>
      </c>
      <c r="AI85" s="65">
        <f t="shared" ref="AI85" ca="1" si="212">AI83-AI84</f>
        <v>2.6943290404829118E-3</v>
      </c>
    </row>
    <row r="86" spans="2:35" x14ac:dyDescent="0.3">
      <c r="B86" s="64" t="s">
        <v>136</v>
      </c>
      <c r="E86" s="65">
        <f ca="1">IF(E$4&lt;=Inputs!$E$12, E82+D86, 0)</f>
        <v>1.4500000000129192</v>
      </c>
      <c r="F86" s="65">
        <f ca="1">IF(F$4&lt;=Inputs!$E$12, F82+E86, 0)</f>
        <v>1.4500000000129192</v>
      </c>
      <c r="G86" s="65">
        <f>IF(G$4&lt;=Inputs!$E$12, G82+F86, 0)</f>
        <v>0</v>
      </c>
      <c r="H86" s="65">
        <f>IF(H$4&lt;=Inputs!$E$12, H82+G86, 0)</f>
        <v>0</v>
      </c>
      <c r="I86" s="65">
        <f>IF(I$4&lt;=Inputs!$E$12, I82+H86, 0)</f>
        <v>0</v>
      </c>
      <c r="J86" s="65">
        <f>IF(J$4&lt;=Inputs!$E$12, J82+I86, 0)</f>
        <v>0</v>
      </c>
      <c r="K86" s="65">
        <f>IF(K$4&lt;=Inputs!$E$12, K82+J86, 0)</f>
        <v>0</v>
      </c>
      <c r="L86" s="65">
        <f>IF(L$4&lt;=Inputs!$E$12, L82+K86, 0)</f>
        <v>0</v>
      </c>
      <c r="M86" s="65">
        <f>IF(M$4&lt;=Inputs!$E$12, M82+L86, 0)</f>
        <v>0</v>
      </c>
      <c r="N86" s="65">
        <f>IF(N$4&lt;=Inputs!$E$12, N82+M86, 0)</f>
        <v>0</v>
      </c>
      <c r="O86" s="65">
        <f>IF(O$4&lt;=Inputs!$E$12, O82+N86, 0)</f>
        <v>0</v>
      </c>
      <c r="P86" s="65">
        <f>IF(P$4&lt;=Inputs!$E$12, P82+O86, 0)</f>
        <v>0</v>
      </c>
      <c r="Q86" s="65">
        <f>IF(Q$4&lt;=Inputs!$E$12, Q82+P86, 0)</f>
        <v>0</v>
      </c>
      <c r="R86" s="65">
        <f>IF(R$4&lt;=Inputs!$E$12, R82+Q86, 0)</f>
        <v>0</v>
      </c>
      <c r="S86" s="65">
        <f>IF(S$4&lt;=Inputs!$E$12, S82+R86, 0)</f>
        <v>0</v>
      </c>
      <c r="T86" s="65">
        <f>IF(T$4&lt;=Inputs!$E$12, T82+S86, 0)</f>
        <v>0</v>
      </c>
      <c r="U86" s="65">
        <f>IF(U$4&lt;=Inputs!$E$12, U82+T86, 0)</f>
        <v>0</v>
      </c>
      <c r="V86" s="65">
        <f>IF(V$4&lt;=Inputs!$E$12, V82+U86, 0)</f>
        <v>0</v>
      </c>
      <c r="W86" s="65">
        <f>IF(W$4&lt;=Inputs!$E$12, W82+V86, 0)</f>
        <v>0</v>
      </c>
      <c r="X86" s="65">
        <f>IF(X$4&lt;=Inputs!$E$12, X82+W86, 0)</f>
        <v>0</v>
      </c>
      <c r="Y86" s="65">
        <f>IF(Y$4&lt;=Inputs!$E$12, Y82+X86, 0)</f>
        <v>0</v>
      </c>
      <c r="Z86" s="65">
        <f>IF(Z$4&lt;=Inputs!$E$12, Z82+Y86, 0)</f>
        <v>0</v>
      </c>
      <c r="AA86" s="65">
        <f>IF(AA$4&lt;=Inputs!$E$12, AA82+Z86, 0)</f>
        <v>0</v>
      </c>
      <c r="AB86" s="65">
        <f>IF(AB$4&lt;=Inputs!$E$12, AB82+AA86, 0)</f>
        <v>0</v>
      </c>
      <c r="AC86" s="65">
        <f>IF(AC$4&lt;=Inputs!$E$12, AC82+AB86, 0)</f>
        <v>0</v>
      </c>
      <c r="AD86" s="65">
        <f>IF(AD$4&lt;=Inputs!$E$12, AD82+AC86, 0)</f>
        <v>0</v>
      </c>
      <c r="AE86" s="65">
        <f>IF(AE$4&lt;=Inputs!$E$12, AE82+AD86, 0)</f>
        <v>0</v>
      </c>
      <c r="AF86" s="65">
        <f>IF(AF$4&lt;=Inputs!$E$12, AF82+AE86, 0)</f>
        <v>0</v>
      </c>
      <c r="AG86" s="65">
        <f>IF(AG$4&lt;=Inputs!$E$12, AG82+AF86, 0)</f>
        <v>0</v>
      </c>
      <c r="AH86" s="65">
        <f>IF(AH$4&lt;=Inputs!$E$12, AH82+AG86, 0)</f>
        <v>0</v>
      </c>
      <c r="AI86" s="65">
        <f>IF(AI$4&lt;=Inputs!$E$12, AI82+AH86, 0)</f>
        <v>0</v>
      </c>
    </row>
    <row r="89" spans="2:35" s="66" customFormat="1" x14ac:dyDescent="0.3">
      <c r="B89" s="66" t="s">
        <v>359</v>
      </c>
    </row>
    <row r="90" spans="2:35" x14ac:dyDescent="0.3">
      <c r="B90" s="64"/>
      <c r="C90" s="64"/>
    </row>
    <row r="91" spans="2:35" x14ac:dyDescent="0.3">
      <c r="B91" s="64" t="s">
        <v>130</v>
      </c>
      <c r="C91" s="26">
        <f>C45</f>
        <v>0.2</v>
      </c>
    </row>
    <row r="93" spans="2:35" x14ac:dyDescent="0.3">
      <c r="B93" s="64" t="s">
        <v>131</v>
      </c>
      <c r="E93" s="65">
        <f>E47</f>
        <v>0</v>
      </c>
      <c r="F93" s="65">
        <f t="shared" ref="F93:S93" si="213">E97</f>
        <v>0</v>
      </c>
      <c r="G93" s="65">
        <f t="shared" si="213"/>
        <v>0</v>
      </c>
      <c r="H93" s="65">
        <f t="shared" si="213"/>
        <v>0</v>
      </c>
      <c r="I93" s="65">
        <f t="shared" si="213"/>
        <v>0</v>
      </c>
      <c r="J93" s="65">
        <f t="shared" si="213"/>
        <v>0</v>
      </c>
      <c r="K93" s="65">
        <f t="shared" si="213"/>
        <v>0</v>
      </c>
      <c r="L93" s="65">
        <f t="shared" si="213"/>
        <v>0</v>
      </c>
      <c r="M93" s="65">
        <f t="shared" si="213"/>
        <v>0</v>
      </c>
      <c r="N93" s="65">
        <f t="shared" si="213"/>
        <v>0</v>
      </c>
      <c r="O93" s="65">
        <f t="shared" si="213"/>
        <v>0</v>
      </c>
      <c r="P93" s="65">
        <f t="shared" si="213"/>
        <v>0</v>
      </c>
      <c r="Q93" s="65">
        <f t="shared" si="213"/>
        <v>0</v>
      </c>
      <c r="R93" s="65">
        <f t="shared" si="213"/>
        <v>0</v>
      </c>
      <c r="S93" s="65">
        <f t="shared" si="213"/>
        <v>0</v>
      </c>
      <c r="T93" s="65">
        <f t="shared" ref="T93" si="214">S97</f>
        <v>0</v>
      </c>
      <c r="U93" s="65">
        <f t="shared" ref="U93" si="215">T97</f>
        <v>0</v>
      </c>
      <c r="V93" s="65">
        <f t="shared" ref="V93" si="216">U97</f>
        <v>0</v>
      </c>
      <c r="W93" s="65">
        <f t="shared" ref="W93" si="217">V97</f>
        <v>0</v>
      </c>
      <c r="X93" s="65">
        <f t="shared" ref="X93" si="218">W97</f>
        <v>0</v>
      </c>
      <c r="Y93" s="65">
        <f t="shared" ref="Y93" si="219">X97</f>
        <v>0</v>
      </c>
      <c r="Z93" s="65">
        <f t="shared" ref="Z93" si="220">Y97</f>
        <v>0</v>
      </c>
      <c r="AA93" s="65">
        <f t="shared" ref="AA93" si="221">Z97</f>
        <v>0</v>
      </c>
      <c r="AB93" s="65">
        <f t="shared" ref="AB93" si="222">AA97</f>
        <v>0</v>
      </c>
      <c r="AC93" s="65">
        <f t="shared" ref="AC93" si="223">AB97</f>
        <v>0</v>
      </c>
      <c r="AD93" s="65">
        <f t="shared" ref="AD93" si="224">AC97</f>
        <v>0</v>
      </c>
      <c r="AE93" s="65">
        <f t="shared" ref="AE93" si="225">AD97</f>
        <v>0</v>
      </c>
      <c r="AF93" s="65">
        <f t="shared" ref="AF93" si="226">AE97</f>
        <v>0</v>
      </c>
      <c r="AG93" s="65">
        <f t="shared" ref="AG93" si="227">AF97</f>
        <v>0</v>
      </c>
      <c r="AH93" s="65">
        <f t="shared" ref="AH93:AI93" si="228">AG97</f>
        <v>0</v>
      </c>
      <c r="AI93" s="65">
        <f t="shared" si="228"/>
        <v>0</v>
      </c>
    </row>
    <row r="94" spans="2:35" x14ac:dyDescent="0.3">
      <c r="B94" s="64" t="s">
        <v>132</v>
      </c>
      <c r="E94" s="65">
        <f>E48</f>
        <v>0</v>
      </c>
      <c r="F94" s="65">
        <f t="shared" ref="F94:AI94" si="229">F48</f>
        <v>0</v>
      </c>
      <c r="G94" s="65">
        <f t="shared" si="229"/>
        <v>0</v>
      </c>
      <c r="H94" s="65">
        <f t="shared" si="229"/>
        <v>0</v>
      </c>
      <c r="I94" s="65">
        <f t="shared" si="229"/>
        <v>0</v>
      </c>
      <c r="J94" s="65">
        <f t="shared" si="229"/>
        <v>0</v>
      </c>
      <c r="K94" s="65">
        <f t="shared" si="229"/>
        <v>0</v>
      </c>
      <c r="L94" s="65">
        <f t="shared" si="229"/>
        <v>0</v>
      </c>
      <c r="M94" s="65">
        <f t="shared" si="229"/>
        <v>0</v>
      </c>
      <c r="N94" s="65">
        <f t="shared" si="229"/>
        <v>0</v>
      </c>
      <c r="O94" s="65">
        <f t="shared" si="229"/>
        <v>0</v>
      </c>
      <c r="P94" s="65">
        <f t="shared" si="229"/>
        <v>0</v>
      </c>
      <c r="Q94" s="65">
        <f t="shared" si="229"/>
        <v>0</v>
      </c>
      <c r="R94" s="65">
        <f t="shared" si="229"/>
        <v>0</v>
      </c>
      <c r="S94" s="65">
        <f t="shared" si="229"/>
        <v>0</v>
      </c>
      <c r="T94" s="65">
        <f t="shared" si="229"/>
        <v>0</v>
      </c>
      <c r="U94" s="65">
        <f t="shared" si="229"/>
        <v>0</v>
      </c>
      <c r="V94" s="65">
        <f t="shared" si="229"/>
        <v>0</v>
      </c>
      <c r="W94" s="65">
        <f t="shared" si="229"/>
        <v>0</v>
      </c>
      <c r="X94" s="65">
        <f t="shared" si="229"/>
        <v>0</v>
      </c>
      <c r="Y94" s="65">
        <f t="shared" si="229"/>
        <v>0</v>
      </c>
      <c r="Z94" s="65">
        <f t="shared" si="229"/>
        <v>0</v>
      </c>
      <c r="AA94" s="65">
        <f t="shared" si="229"/>
        <v>0</v>
      </c>
      <c r="AB94" s="65">
        <f t="shared" si="229"/>
        <v>0</v>
      </c>
      <c r="AC94" s="65">
        <f t="shared" si="229"/>
        <v>0</v>
      </c>
      <c r="AD94" s="65">
        <f t="shared" si="229"/>
        <v>0</v>
      </c>
      <c r="AE94" s="65">
        <f t="shared" si="229"/>
        <v>0</v>
      </c>
      <c r="AF94" s="65">
        <f t="shared" si="229"/>
        <v>0</v>
      </c>
      <c r="AG94" s="65">
        <f t="shared" si="229"/>
        <v>0</v>
      </c>
      <c r="AH94" s="65">
        <f t="shared" si="229"/>
        <v>0</v>
      </c>
      <c r="AI94" s="65">
        <f t="shared" si="229"/>
        <v>0</v>
      </c>
    </row>
    <row r="95" spans="2:35" x14ac:dyDescent="0.3">
      <c r="B95" s="64" t="s">
        <v>133</v>
      </c>
      <c r="E95" s="65">
        <f>IF(E$4&lt;=Inputs!$E$12,0,D98+E93+E94)</f>
        <v>0</v>
      </c>
      <c r="F95" s="65">
        <f>IF(F$4&lt;=Inputs!$E$12,0,E98+F93+F94)</f>
        <v>0</v>
      </c>
      <c r="G95" s="65">
        <f>IF(G$4&lt;=Inputs!$E$12,0,F98+G93+G94)</f>
        <v>0</v>
      </c>
      <c r="H95" s="65">
        <f>IF(H$4&lt;=Inputs!$E$12,0,G98+H93+H94)</f>
        <v>0</v>
      </c>
      <c r="I95" s="65">
        <f>IF(I$4&lt;=Inputs!$E$12,0,H98+I93+I94)</f>
        <v>0</v>
      </c>
      <c r="J95" s="65">
        <f>IF(J$4&lt;=Inputs!$E$12,0,I98+J93+J94)</f>
        <v>0</v>
      </c>
      <c r="K95" s="65">
        <f>IF(K$4&lt;=Inputs!$E$12,0,J98+K93+K94)</f>
        <v>0</v>
      </c>
      <c r="L95" s="65">
        <f>IF(L$4&lt;=Inputs!$E$12,0,K98+L93+L94)</f>
        <v>0</v>
      </c>
      <c r="M95" s="65">
        <f>IF(M$4&lt;=Inputs!$E$12,0,L98+M93+M94)</f>
        <v>0</v>
      </c>
      <c r="N95" s="65">
        <f>IF(N$4&lt;=Inputs!$E$12,0,M98+N93+N94)</f>
        <v>0</v>
      </c>
      <c r="O95" s="65">
        <f>IF(O$4&lt;=Inputs!$E$12,0,N98+O93+O94)</f>
        <v>0</v>
      </c>
      <c r="P95" s="65">
        <f>IF(P$4&lt;=Inputs!$E$12,0,O98+P93+P94)</f>
        <v>0</v>
      </c>
      <c r="Q95" s="65">
        <f>IF(Q$4&lt;=Inputs!$E$12,0,P98+Q93+Q94)</f>
        <v>0</v>
      </c>
      <c r="R95" s="65">
        <f>IF(R$4&lt;=Inputs!$E$12,0,Q98+R93+R94)</f>
        <v>0</v>
      </c>
      <c r="S95" s="65">
        <f>IF(S$4&lt;=Inputs!$E$12,0,R98+S93+S94)</f>
        <v>0</v>
      </c>
      <c r="T95" s="65">
        <f>IF(T$4&lt;=Inputs!$E$12,0,S98+T93+T94)</f>
        <v>0</v>
      </c>
      <c r="U95" s="65">
        <f>IF(U$4&lt;=Inputs!$E$12,0,T98+U93+U94)</f>
        <v>0</v>
      </c>
      <c r="V95" s="65">
        <f>IF(V$4&lt;=Inputs!$E$12,0,U98+V93+V94)</f>
        <v>0</v>
      </c>
      <c r="W95" s="65">
        <f>IF(W$4&lt;=Inputs!$E$12,0,V98+W93+W94)</f>
        <v>0</v>
      </c>
      <c r="X95" s="65">
        <f>IF(X$4&lt;=Inputs!$E$12,0,W98+X93+X94)</f>
        <v>0</v>
      </c>
      <c r="Y95" s="65">
        <f>IF(Y$4&lt;=Inputs!$E$12,0,X98+Y93+Y94)</f>
        <v>0</v>
      </c>
      <c r="Z95" s="65">
        <f>IF(Z$4&lt;=Inputs!$E$12,0,Y98+Z93+Z94)</f>
        <v>0</v>
      </c>
      <c r="AA95" s="65">
        <f>IF(AA$4&lt;=Inputs!$E$12,0,Z98+AA93+AA94)</f>
        <v>0</v>
      </c>
      <c r="AB95" s="65">
        <f>IF(AB$4&lt;=Inputs!$E$12,0,AA98+AB93+AB94)</f>
        <v>0</v>
      </c>
      <c r="AC95" s="65">
        <f>IF(AC$4&lt;=Inputs!$E$12,0,AB98+AC93+AC94)</f>
        <v>0</v>
      </c>
      <c r="AD95" s="65">
        <f>IF(AD$4&lt;=Inputs!$E$12,0,AC98+AD93+AD94)</f>
        <v>0</v>
      </c>
      <c r="AE95" s="65">
        <f>IF(AE$4&lt;=Inputs!$E$12,0,AD98+AE93+AE94)</f>
        <v>0</v>
      </c>
      <c r="AF95" s="65">
        <f>IF(AF$4&lt;=Inputs!$E$12,0,AE98+AF93+AF94)</f>
        <v>0</v>
      </c>
      <c r="AG95" s="65">
        <f>IF(AG$4&lt;=Inputs!$E$12,0,AF98+AG93+AG94)</f>
        <v>0</v>
      </c>
      <c r="AH95" s="65">
        <f>IF(AH$4&lt;=Inputs!$E$12,0,AG98+AH93+AH94)</f>
        <v>0</v>
      </c>
      <c r="AI95" s="65">
        <f>IF(AI$4&lt;=Inputs!$E$12,0,AH98+AI93+AI94)</f>
        <v>0</v>
      </c>
    </row>
    <row r="96" spans="2:35" x14ac:dyDescent="0.3">
      <c r="B96" s="64" t="s">
        <v>49</v>
      </c>
      <c r="E96" s="65">
        <f>E95*$C$91*E$3/E$2*$C$96</f>
        <v>0</v>
      </c>
      <c r="F96" s="65">
        <f t="shared" ref="F96:AI96" si="230">F95*$C$91*F$3/F$2*$C$96</f>
        <v>0</v>
      </c>
      <c r="G96" s="65">
        <f t="shared" si="230"/>
        <v>0</v>
      </c>
      <c r="H96" s="65">
        <f t="shared" si="230"/>
        <v>0</v>
      </c>
      <c r="I96" s="65">
        <f t="shared" si="230"/>
        <v>0</v>
      </c>
      <c r="J96" s="65">
        <f t="shared" si="230"/>
        <v>0</v>
      </c>
      <c r="K96" s="65">
        <f t="shared" si="230"/>
        <v>0</v>
      </c>
      <c r="L96" s="65">
        <f t="shared" si="230"/>
        <v>0</v>
      </c>
      <c r="M96" s="65">
        <f t="shared" si="230"/>
        <v>0</v>
      </c>
      <c r="N96" s="65">
        <f t="shared" si="230"/>
        <v>0</v>
      </c>
      <c r="O96" s="65">
        <f t="shared" si="230"/>
        <v>0</v>
      </c>
      <c r="P96" s="65">
        <f t="shared" si="230"/>
        <v>0</v>
      </c>
      <c r="Q96" s="65">
        <f t="shared" si="230"/>
        <v>0</v>
      </c>
      <c r="R96" s="65">
        <f t="shared" si="230"/>
        <v>0</v>
      </c>
      <c r="S96" s="65">
        <f t="shared" si="230"/>
        <v>0</v>
      </c>
      <c r="T96" s="65">
        <f t="shared" si="230"/>
        <v>0</v>
      </c>
      <c r="U96" s="65">
        <f t="shared" si="230"/>
        <v>0</v>
      </c>
      <c r="V96" s="65">
        <f t="shared" si="230"/>
        <v>0</v>
      </c>
      <c r="W96" s="65">
        <f t="shared" si="230"/>
        <v>0</v>
      </c>
      <c r="X96" s="65">
        <f t="shared" si="230"/>
        <v>0</v>
      </c>
      <c r="Y96" s="65">
        <f t="shared" si="230"/>
        <v>0</v>
      </c>
      <c r="Z96" s="65">
        <f t="shared" si="230"/>
        <v>0</v>
      </c>
      <c r="AA96" s="65">
        <f t="shared" si="230"/>
        <v>0</v>
      </c>
      <c r="AB96" s="65">
        <f t="shared" si="230"/>
        <v>0</v>
      </c>
      <c r="AC96" s="65">
        <f t="shared" si="230"/>
        <v>0</v>
      </c>
      <c r="AD96" s="65">
        <f t="shared" si="230"/>
        <v>0</v>
      </c>
      <c r="AE96" s="65">
        <f t="shared" si="230"/>
        <v>0</v>
      </c>
      <c r="AF96" s="65">
        <f t="shared" si="230"/>
        <v>0</v>
      </c>
      <c r="AG96" s="65">
        <f t="shared" si="230"/>
        <v>0</v>
      </c>
      <c r="AH96" s="65">
        <f t="shared" si="230"/>
        <v>0</v>
      </c>
      <c r="AI96" s="65">
        <f t="shared" si="230"/>
        <v>0</v>
      </c>
    </row>
    <row r="97" spans="2:35" x14ac:dyDescent="0.3">
      <c r="B97" s="64" t="s">
        <v>135</v>
      </c>
      <c r="E97" s="65">
        <f>E95-E96</f>
        <v>0</v>
      </c>
      <c r="F97" s="65">
        <f t="shared" ref="F97:S97" si="231">F95-F96</f>
        <v>0</v>
      </c>
      <c r="G97" s="65">
        <f t="shared" si="231"/>
        <v>0</v>
      </c>
      <c r="H97" s="65">
        <f t="shared" si="231"/>
        <v>0</v>
      </c>
      <c r="I97" s="65">
        <f t="shared" si="231"/>
        <v>0</v>
      </c>
      <c r="J97" s="65">
        <f t="shared" si="231"/>
        <v>0</v>
      </c>
      <c r="K97" s="65">
        <f t="shared" si="231"/>
        <v>0</v>
      </c>
      <c r="L97" s="65">
        <f t="shared" si="231"/>
        <v>0</v>
      </c>
      <c r="M97" s="65">
        <f t="shared" si="231"/>
        <v>0</v>
      </c>
      <c r="N97" s="65">
        <f t="shared" si="231"/>
        <v>0</v>
      </c>
      <c r="O97" s="65">
        <f t="shared" si="231"/>
        <v>0</v>
      </c>
      <c r="P97" s="65">
        <f t="shared" si="231"/>
        <v>0</v>
      </c>
      <c r="Q97" s="65">
        <f t="shared" si="231"/>
        <v>0</v>
      </c>
      <c r="R97" s="65">
        <f t="shared" si="231"/>
        <v>0</v>
      </c>
      <c r="S97" s="65">
        <f t="shared" si="231"/>
        <v>0</v>
      </c>
      <c r="T97" s="65">
        <f t="shared" ref="T97:AH97" si="232">T95-T96</f>
        <v>0</v>
      </c>
      <c r="U97" s="65">
        <f t="shared" si="232"/>
        <v>0</v>
      </c>
      <c r="V97" s="65">
        <f t="shared" si="232"/>
        <v>0</v>
      </c>
      <c r="W97" s="65">
        <f t="shared" si="232"/>
        <v>0</v>
      </c>
      <c r="X97" s="65">
        <f t="shared" si="232"/>
        <v>0</v>
      </c>
      <c r="Y97" s="65">
        <f t="shared" si="232"/>
        <v>0</v>
      </c>
      <c r="Z97" s="65">
        <f t="shared" si="232"/>
        <v>0</v>
      </c>
      <c r="AA97" s="65">
        <f t="shared" si="232"/>
        <v>0</v>
      </c>
      <c r="AB97" s="65">
        <f t="shared" si="232"/>
        <v>0</v>
      </c>
      <c r="AC97" s="65">
        <f t="shared" si="232"/>
        <v>0</v>
      </c>
      <c r="AD97" s="65">
        <f t="shared" si="232"/>
        <v>0</v>
      </c>
      <c r="AE97" s="65">
        <f t="shared" si="232"/>
        <v>0</v>
      </c>
      <c r="AF97" s="65">
        <f t="shared" si="232"/>
        <v>0</v>
      </c>
      <c r="AG97" s="65">
        <f t="shared" si="232"/>
        <v>0</v>
      </c>
      <c r="AH97" s="65">
        <f t="shared" si="232"/>
        <v>0</v>
      </c>
      <c r="AI97" s="65">
        <f t="shared" ref="AI97" si="233">AI95-AI96</f>
        <v>0</v>
      </c>
    </row>
    <row r="98" spans="2:35" x14ac:dyDescent="0.3">
      <c r="B98" s="64" t="s">
        <v>136</v>
      </c>
      <c r="E98" s="65">
        <f>IF(E$4&lt;=Inputs!$E$12, E94+D98, 0)</f>
        <v>0</v>
      </c>
      <c r="F98" s="65">
        <f>IF(F$4&lt;=Inputs!$E$12, F94+E98, 0)</f>
        <v>0</v>
      </c>
      <c r="G98" s="65">
        <f>IF(G$4&lt;=Inputs!$E$12, G94+F98, 0)</f>
        <v>0</v>
      </c>
      <c r="H98" s="65">
        <f>IF(H$4&lt;=Inputs!$E$12, H94+G98, 0)</f>
        <v>0</v>
      </c>
      <c r="I98" s="65">
        <f>IF(I$4&lt;=Inputs!$E$12, I94+H98, 0)</f>
        <v>0</v>
      </c>
      <c r="J98" s="65">
        <f>IF(J$4&lt;=Inputs!$E$12, J94+I98, 0)</f>
        <v>0</v>
      </c>
      <c r="K98" s="65">
        <f>IF(K$4&lt;=Inputs!$E$12, K94+J98, 0)</f>
        <v>0</v>
      </c>
      <c r="L98" s="65">
        <f>IF(L$4&lt;=Inputs!$E$12, L94+K98, 0)</f>
        <v>0</v>
      </c>
      <c r="M98" s="65">
        <f>IF(M$4&lt;=Inputs!$E$12, M94+L98, 0)</f>
        <v>0</v>
      </c>
      <c r="N98" s="65">
        <f>IF(N$4&lt;=Inputs!$E$12, N94+M98, 0)</f>
        <v>0</v>
      </c>
      <c r="O98" s="65">
        <f>IF(O$4&lt;=Inputs!$E$12, O94+N98, 0)</f>
        <v>0</v>
      </c>
      <c r="P98" s="65">
        <f>IF(P$4&lt;=Inputs!$E$12, P94+O98, 0)</f>
        <v>0</v>
      </c>
      <c r="Q98" s="65">
        <f>IF(Q$4&lt;=Inputs!$E$12, Q94+P98, 0)</f>
        <v>0</v>
      </c>
      <c r="R98" s="65">
        <f>IF(R$4&lt;=Inputs!$E$12, R94+Q98, 0)</f>
        <v>0</v>
      </c>
      <c r="S98" s="65">
        <f>IF(S$4&lt;=Inputs!$E$12, S94+R98, 0)</f>
        <v>0</v>
      </c>
      <c r="T98" s="65">
        <f>IF(T$4&lt;=Inputs!$E$12, T94+S98, 0)</f>
        <v>0</v>
      </c>
      <c r="U98" s="65">
        <f>IF(U$4&lt;=Inputs!$E$12, U94+T98, 0)</f>
        <v>0</v>
      </c>
      <c r="V98" s="65">
        <f>IF(V$4&lt;=Inputs!$E$12, V94+U98, 0)</f>
        <v>0</v>
      </c>
      <c r="W98" s="65">
        <f>IF(W$4&lt;=Inputs!$E$12, W94+V98, 0)</f>
        <v>0</v>
      </c>
      <c r="X98" s="65">
        <f>IF(X$4&lt;=Inputs!$E$12, X94+W98, 0)</f>
        <v>0</v>
      </c>
      <c r="Y98" s="65">
        <f>IF(Y$4&lt;=Inputs!$E$12, Y94+X98, 0)</f>
        <v>0</v>
      </c>
      <c r="Z98" s="65">
        <f>IF(Z$4&lt;=Inputs!$E$12, Z94+Y98, 0)</f>
        <v>0</v>
      </c>
      <c r="AA98" s="65">
        <f>IF(AA$4&lt;=Inputs!$E$12, AA94+Z98, 0)</f>
        <v>0</v>
      </c>
      <c r="AB98" s="65">
        <f>IF(AB$4&lt;=Inputs!$E$12, AB94+AA98, 0)</f>
        <v>0</v>
      </c>
      <c r="AC98" s="65">
        <f>IF(AC$4&lt;=Inputs!$E$12, AC94+AB98, 0)</f>
        <v>0</v>
      </c>
      <c r="AD98" s="65">
        <f>IF(AD$4&lt;=Inputs!$E$12, AD94+AC98, 0)</f>
        <v>0</v>
      </c>
      <c r="AE98" s="65">
        <f>IF(AE$4&lt;=Inputs!$E$12, AE94+AD98, 0)</f>
        <v>0</v>
      </c>
      <c r="AF98" s="65">
        <f>IF(AF$4&lt;=Inputs!$E$12, AF94+AE98, 0)</f>
        <v>0</v>
      </c>
      <c r="AG98" s="65">
        <f>IF(AG$4&lt;=Inputs!$E$12, AG94+AF98, 0)</f>
        <v>0</v>
      </c>
      <c r="AH98" s="65">
        <f>IF(AH$4&lt;=Inputs!$E$12, AH94+AG98, 0)</f>
        <v>0</v>
      </c>
      <c r="AI98" s="65">
        <f>IF(AI$4&lt;=Inputs!$E$12, AI94+AH98, 0)</f>
        <v>0</v>
      </c>
    </row>
    <row r="100" spans="2:35" hidden="1" x14ac:dyDescent="0.3"/>
    <row r="101" spans="2:35" s="66" customFormat="1" hidden="1" x14ac:dyDescent="0.3"/>
    <row r="102" spans="2:35" hidden="1" x14ac:dyDescent="0.3">
      <c r="B102" s="64" t="s">
        <v>129</v>
      </c>
      <c r="C102" s="64">
        <f>C44</f>
        <v>0</v>
      </c>
    </row>
    <row r="103" spans="2:35" hidden="1" x14ac:dyDescent="0.3">
      <c r="B103" s="64" t="s">
        <v>130</v>
      </c>
      <c r="C103" s="26"/>
    </row>
    <row r="104" spans="2:35" hidden="1" x14ac:dyDescent="0.3"/>
    <row r="105" spans="2:35" hidden="1" x14ac:dyDescent="0.3">
      <c r="B105" s="64" t="s">
        <v>131</v>
      </c>
      <c r="E105" s="65">
        <f>D109</f>
        <v>0</v>
      </c>
      <c r="F105" s="65">
        <f t="shared" ref="F105:S105" si="234">E109</f>
        <v>0</v>
      </c>
      <c r="G105" s="65">
        <f t="shared" si="234"/>
        <v>0</v>
      </c>
      <c r="H105" s="65">
        <f t="shared" si="234"/>
        <v>0</v>
      </c>
      <c r="I105" s="65">
        <f t="shared" si="234"/>
        <v>0</v>
      </c>
      <c r="J105" s="65">
        <f t="shared" si="234"/>
        <v>0</v>
      </c>
      <c r="K105" s="65">
        <f t="shared" si="234"/>
        <v>0</v>
      </c>
      <c r="L105" s="65">
        <f t="shared" si="234"/>
        <v>0</v>
      </c>
      <c r="M105" s="65">
        <f t="shared" si="234"/>
        <v>0</v>
      </c>
      <c r="N105" s="65">
        <f t="shared" si="234"/>
        <v>0</v>
      </c>
      <c r="O105" s="65">
        <f t="shared" si="234"/>
        <v>0</v>
      </c>
      <c r="P105" s="65">
        <f t="shared" si="234"/>
        <v>0</v>
      </c>
      <c r="Q105" s="65">
        <f t="shared" si="234"/>
        <v>0</v>
      </c>
      <c r="R105" s="65">
        <f t="shared" si="234"/>
        <v>0</v>
      </c>
      <c r="S105" s="65">
        <f t="shared" si="234"/>
        <v>0</v>
      </c>
      <c r="T105" s="65">
        <f t="shared" ref="T105" si="235">S109</f>
        <v>0</v>
      </c>
      <c r="U105" s="65">
        <f t="shared" ref="U105" si="236">T109</f>
        <v>0</v>
      </c>
      <c r="V105" s="65">
        <f t="shared" ref="V105" si="237">U109</f>
        <v>0</v>
      </c>
      <c r="W105" s="65">
        <f t="shared" ref="W105" si="238">V109</f>
        <v>0</v>
      </c>
      <c r="X105" s="65">
        <f t="shared" ref="X105" si="239">W109</f>
        <v>0</v>
      </c>
      <c r="Y105" s="65">
        <f t="shared" ref="Y105" si="240">X109</f>
        <v>0</v>
      </c>
      <c r="Z105" s="65">
        <f t="shared" ref="Z105" si="241">Y109</f>
        <v>0</v>
      </c>
      <c r="AA105" s="65">
        <f t="shared" ref="AA105" si="242">Z109</f>
        <v>0</v>
      </c>
      <c r="AB105" s="65">
        <f t="shared" ref="AB105" si="243">AA109</f>
        <v>0</v>
      </c>
      <c r="AC105" s="65">
        <f t="shared" ref="AC105" si="244">AB109</f>
        <v>0</v>
      </c>
      <c r="AD105" s="65">
        <f t="shared" ref="AD105" si="245">AC109</f>
        <v>0</v>
      </c>
      <c r="AE105" s="65">
        <f t="shared" ref="AE105" si="246">AD109</f>
        <v>0</v>
      </c>
      <c r="AF105" s="65">
        <f t="shared" ref="AF105" si="247">AE109</f>
        <v>0</v>
      </c>
      <c r="AG105" s="65">
        <f t="shared" ref="AG105" si="248">AF109</f>
        <v>0</v>
      </c>
      <c r="AH105" s="65">
        <f t="shared" ref="AH105:AI105" si="249">AG109</f>
        <v>0</v>
      </c>
      <c r="AI105" s="65">
        <f t="shared" si="249"/>
        <v>0</v>
      </c>
    </row>
    <row r="106" spans="2:35" hidden="1" x14ac:dyDescent="0.3">
      <c r="B106" s="64" t="s">
        <v>132</v>
      </c>
      <c r="E106" s="65">
        <f>E48</f>
        <v>0</v>
      </c>
      <c r="F106" s="65">
        <f t="shared" ref="F106:S106" si="250">F48</f>
        <v>0</v>
      </c>
      <c r="G106" s="65">
        <f t="shared" si="250"/>
        <v>0</v>
      </c>
      <c r="H106" s="65">
        <f t="shared" si="250"/>
        <v>0</v>
      </c>
      <c r="I106" s="65">
        <f t="shared" si="250"/>
        <v>0</v>
      </c>
      <c r="J106" s="65">
        <f t="shared" si="250"/>
        <v>0</v>
      </c>
      <c r="K106" s="65">
        <f t="shared" si="250"/>
        <v>0</v>
      </c>
      <c r="L106" s="65">
        <f t="shared" si="250"/>
        <v>0</v>
      </c>
      <c r="M106" s="65">
        <f t="shared" si="250"/>
        <v>0</v>
      </c>
      <c r="N106" s="65">
        <f t="shared" si="250"/>
        <v>0</v>
      </c>
      <c r="O106" s="65">
        <f t="shared" si="250"/>
        <v>0</v>
      </c>
      <c r="P106" s="65">
        <f t="shared" si="250"/>
        <v>0</v>
      </c>
      <c r="Q106" s="65">
        <f t="shared" si="250"/>
        <v>0</v>
      </c>
      <c r="R106" s="65">
        <f t="shared" si="250"/>
        <v>0</v>
      </c>
      <c r="S106" s="65">
        <f t="shared" si="250"/>
        <v>0</v>
      </c>
      <c r="T106" s="65">
        <f t="shared" ref="T106:AH106" si="251">T48</f>
        <v>0</v>
      </c>
      <c r="U106" s="65">
        <f t="shared" si="251"/>
        <v>0</v>
      </c>
      <c r="V106" s="65">
        <f t="shared" si="251"/>
        <v>0</v>
      </c>
      <c r="W106" s="65">
        <f t="shared" si="251"/>
        <v>0</v>
      </c>
      <c r="X106" s="65">
        <f t="shared" si="251"/>
        <v>0</v>
      </c>
      <c r="Y106" s="65">
        <f t="shared" si="251"/>
        <v>0</v>
      </c>
      <c r="Z106" s="65">
        <f t="shared" si="251"/>
        <v>0</v>
      </c>
      <c r="AA106" s="65">
        <f t="shared" si="251"/>
        <v>0</v>
      </c>
      <c r="AB106" s="65">
        <f t="shared" si="251"/>
        <v>0</v>
      </c>
      <c r="AC106" s="65">
        <f t="shared" si="251"/>
        <v>0</v>
      </c>
      <c r="AD106" s="65">
        <f t="shared" si="251"/>
        <v>0</v>
      </c>
      <c r="AE106" s="65">
        <f t="shared" si="251"/>
        <v>0</v>
      </c>
      <c r="AF106" s="65">
        <f t="shared" si="251"/>
        <v>0</v>
      </c>
      <c r="AG106" s="65">
        <f t="shared" si="251"/>
        <v>0</v>
      </c>
      <c r="AH106" s="65">
        <f t="shared" si="251"/>
        <v>0</v>
      </c>
      <c r="AI106" s="65">
        <f t="shared" ref="AI106" si="252">AI48</f>
        <v>0</v>
      </c>
    </row>
    <row r="107" spans="2:35" hidden="1" x14ac:dyDescent="0.3">
      <c r="B107" s="64" t="s">
        <v>133</v>
      </c>
      <c r="E107" s="65">
        <f>IF(E$4&lt;=Inputs!$E$12,0,D110+E105+E106)</f>
        <v>0</v>
      </c>
      <c r="F107" s="65">
        <f>IF(F$4&lt;=Inputs!$E$12,0,E110+F105+F106)</f>
        <v>0</v>
      </c>
      <c r="G107" s="65">
        <f>IF(G$4&lt;=Inputs!$E$12,0,F110+G105+G106)</f>
        <v>0</v>
      </c>
      <c r="H107" s="65">
        <f>IF(H$4&lt;=Inputs!$E$12,0,G110+H105+H106)</f>
        <v>0</v>
      </c>
      <c r="I107" s="65">
        <f>IF(I$4&lt;=Inputs!$E$12,0,H110+I105+I106)</f>
        <v>0</v>
      </c>
      <c r="J107" s="65">
        <f>IF(J$4&lt;=Inputs!$E$12,0,I110+J105+J106)</f>
        <v>0</v>
      </c>
      <c r="K107" s="65">
        <f>IF(K$4&lt;=Inputs!$E$12,0,J110+K105+K106)</f>
        <v>0</v>
      </c>
      <c r="L107" s="65">
        <f>IF(L$4&lt;=Inputs!$E$12,0,K110+L105+L106)</f>
        <v>0</v>
      </c>
      <c r="M107" s="65">
        <f>IF(M$4&lt;=Inputs!$E$12,0,L110+M105+M106)</f>
        <v>0</v>
      </c>
      <c r="N107" s="65">
        <f>IF(N$4&lt;=Inputs!$E$12,0,M110+N105+N106)</f>
        <v>0</v>
      </c>
      <c r="O107" s="65">
        <f>IF(O$4&lt;=Inputs!$E$12,0,N110+O105+O106)</f>
        <v>0</v>
      </c>
      <c r="P107" s="65">
        <f>IF(P$4&lt;=Inputs!$E$12,0,O110+P105+P106)</f>
        <v>0</v>
      </c>
      <c r="Q107" s="65">
        <f>IF(Q$4&lt;=Inputs!$E$12,0,P110+Q105+Q106)</f>
        <v>0</v>
      </c>
      <c r="R107" s="65">
        <f>IF(R$4&lt;=Inputs!$E$12,0,Q110+R105+R106)</f>
        <v>0</v>
      </c>
      <c r="S107" s="65">
        <f>IF(S$4&lt;=Inputs!$E$12,0,R110+S105+S106)</f>
        <v>0</v>
      </c>
      <c r="T107" s="65">
        <f>IF(T$4&lt;=Inputs!$E$12,0,S110+T105+T106)</f>
        <v>0</v>
      </c>
      <c r="U107" s="65">
        <f>IF(U$4&lt;=Inputs!$E$12,0,T110+U105+U106)</f>
        <v>0</v>
      </c>
      <c r="V107" s="65">
        <f>IF(V$4&lt;=Inputs!$E$12,0,U110+V105+V106)</f>
        <v>0</v>
      </c>
      <c r="W107" s="65">
        <f>IF(W$4&lt;=Inputs!$E$12,0,V110+W105+W106)</f>
        <v>0</v>
      </c>
      <c r="X107" s="65">
        <f>IF(X$4&lt;=Inputs!$E$12,0,W110+X105+X106)</f>
        <v>0</v>
      </c>
      <c r="Y107" s="65">
        <f>IF(Y$4&lt;=Inputs!$E$12,0,X110+Y105+Y106)</f>
        <v>0</v>
      </c>
      <c r="Z107" s="65">
        <f>IF(Z$4&lt;=Inputs!$E$12,0,Y110+Z105+Z106)</f>
        <v>0</v>
      </c>
      <c r="AA107" s="65">
        <f>IF(AA$4&lt;=Inputs!$E$12,0,Z110+AA105+AA106)</f>
        <v>0</v>
      </c>
      <c r="AB107" s="65">
        <f>IF(AB$4&lt;=Inputs!$E$12,0,AA110+AB105+AB106)</f>
        <v>0</v>
      </c>
      <c r="AC107" s="65">
        <f>IF(AC$4&lt;=Inputs!$E$12,0,AB110+AC105+AC106)</f>
        <v>0</v>
      </c>
      <c r="AD107" s="65">
        <f>IF(AD$4&lt;=Inputs!$E$12,0,AC110+AD105+AD106)</f>
        <v>0</v>
      </c>
      <c r="AE107" s="65">
        <f>IF(AE$4&lt;=Inputs!$E$12,0,AD110+AE105+AE106)</f>
        <v>0</v>
      </c>
      <c r="AF107" s="65">
        <f>IF(AF$4&lt;=Inputs!$E$12,0,AE110+AF105+AF106)</f>
        <v>0</v>
      </c>
      <c r="AG107" s="65">
        <f>IF(AG$4&lt;=Inputs!$E$12,0,AF110+AG105+AG106)</f>
        <v>0</v>
      </c>
      <c r="AH107" s="65">
        <f>IF(AH$4&lt;=Inputs!$E$12,0,AG110+AH105+AH106)</f>
        <v>0</v>
      </c>
      <c r="AI107" s="65">
        <f>IF(AI$4&lt;=Inputs!$E$12,0,AH110+AI105+AI106)</f>
        <v>0</v>
      </c>
    </row>
    <row r="108" spans="2:35" hidden="1" x14ac:dyDescent="0.3">
      <c r="B108" s="64" t="s">
        <v>49</v>
      </c>
      <c r="E108" s="65">
        <f>E107*$C$91*E$3/E$2</f>
        <v>0</v>
      </c>
      <c r="F108" s="65">
        <f t="shared" ref="F108:S108" si="253">F107*$C$91*F$3/F$2</f>
        <v>0</v>
      </c>
      <c r="G108" s="65">
        <f t="shared" si="253"/>
        <v>0</v>
      </c>
      <c r="H108" s="65">
        <f t="shared" si="253"/>
        <v>0</v>
      </c>
      <c r="I108" s="65">
        <f t="shared" si="253"/>
        <v>0</v>
      </c>
      <c r="J108" s="65">
        <f t="shared" si="253"/>
        <v>0</v>
      </c>
      <c r="K108" s="65">
        <f t="shared" si="253"/>
        <v>0</v>
      </c>
      <c r="L108" s="65">
        <f t="shared" si="253"/>
        <v>0</v>
      </c>
      <c r="M108" s="65">
        <f t="shared" si="253"/>
        <v>0</v>
      </c>
      <c r="N108" s="65">
        <f t="shared" si="253"/>
        <v>0</v>
      </c>
      <c r="O108" s="65">
        <f t="shared" si="253"/>
        <v>0</v>
      </c>
      <c r="P108" s="65">
        <f t="shared" si="253"/>
        <v>0</v>
      </c>
      <c r="Q108" s="65">
        <f t="shared" si="253"/>
        <v>0</v>
      </c>
      <c r="R108" s="65">
        <f t="shared" si="253"/>
        <v>0</v>
      </c>
      <c r="S108" s="65">
        <f t="shared" si="253"/>
        <v>0</v>
      </c>
      <c r="T108" s="65">
        <f t="shared" ref="T108:AH108" si="254">T107*$C$91*T$3/T$2</f>
        <v>0</v>
      </c>
      <c r="U108" s="65">
        <f t="shared" si="254"/>
        <v>0</v>
      </c>
      <c r="V108" s="65">
        <f t="shared" si="254"/>
        <v>0</v>
      </c>
      <c r="W108" s="65">
        <f t="shared" si="254"/>
        <v>0</v>
      </c>
      <c r="X108" s="65">
        <f t="shared" si="254"/>
        <v>0</v>
      </c>
      <c r="Y108" s="65">
        <f t="shared" si="254"/>
        <v>0</v>
      </c>
      <c r="Z108" s="65">
        <f t="shared" si="254"/>
        <v>0</v>
      </c>
      <c r="AA108" s="65">
        <f t="shared" si="254"/>
        <v>0</v>
      </c>
      <c r="AB108" s="65">
        <f t="shared" si="254"/>
        <v>0</v>
      </c>
      <c r="AC108" s="65">
        <f t="shared" si="254"/>
        <v>0</v>
      </c>
      <c r="AD108" s="65">
        <f t="shared" si="254"/>
        <v>0</v>
      </c>
      <c r="AE108" s="65">
        <f t="shared" si="254"/>
        <v>0</v>
      </c>
      <c r="AF108" s="65">
        <f t="shared" si="254"/>
        <v>0</v>
      </c>
      <c r="AG108" s="65">
        <f t="shared" si="254"/>
        <v>0</v>
      </c>
      <c r="AH108" s="65">
        <f t="shared" si="254"/>
        <v>0</v>
      </c>
      <c r="AI108" s="65">
        <f t="shared" ref="AI108" si="255">AI107*$C$91*AI$3/AI$2</f>
        <v>0</v>
      </c>
    </row>
    <row r="109" spans="2:35" hidden="1" x14ac:dyDescent="0.3">
      <c r="B109" s="64" t="s">
        <v>135</v>
      </c>
      <c r="E109" s="65">
        <f>E107-E108</f>
        <v>0</v>
      </c>
      <c r="F109" s="65">
        <f t="shared" ref="F109:S109" si="256">F107-F108</f>
        <v>0</v>
      </c>
      <c r="G109" s="65">
        <f t="shared" si="256"/>
        <v>0</v>
      </c>
      <c r="H109" s="65">
        <f t="shared" si="256"/>
        <v>0</v>
      </c>
      <c r="I109" s="65">
        <f t="shared" si="256"/>
        <v>0</v>
      </c>
      <c r="J109" s="65">
        <f t="shared" si="256"/>
        <v>0</v>
      </c>
      <c r="K109" s="65">
        <f t="shared" si="256"/>
        <v>0</v>
      </c>
      <c r="L109" s="65">
        <f t="shared" si="256"/>
        <v>0</v>
      </c>
      <c r="M109" s="65">
        <f t="shared" si="256"/>
        <v>0</v>
      </c>
      <c r="N109" s="65">
        <f t="shared" si="256"/>
        <v>0</v>
      </c>
      <c r="O109" s="65">
        <f t="shared" si="256"/>
        <v>0</v>
      </c>
      <c r="P109" s="65">
        <f t="shared" si="256"/>
        <v>0</v>
      </c>
      <c r="Q109" s="65">
        <f t="shared" si="256"/>
        <v>0</v>
      </c>
      <c r="R109" s="65">
        <f t="shared" si="256"/>
        <v>0</v>
      </c>
      <c r="S109" s="65">
        <f t="shared" si="256"/>
        <v>0</v>
      </c>
      <c r="T109" s="65">
        <f t="shared" ref="T109:AH109" si="257">T107-T108</f>
        <v>0</v>
      </c>
      <c r="U109" s="65">
        <f t="shared" si="257"/>
        <v>0</v>
      </c>
      <c r="V109" s="65">
        <f t="shared" si="257"/>
        <v>0</v>
      </c>
      <c r="W109" s="65">
        <f t="shared" si="257"/>
        <v>0</v>
      </c>
      <c r="X109" s="65">
        <f t="shared" si="257"/>
        <v>0</v>
      </c>
      <c r="Y109" s="65">
        <f t="shared" si="257"/>
        <v>0</v>
      </c>
      <c r="Z109" s="65">
        <f t="shared" si="257"/>
        <v>0</v>
      </c>
      <c r="AA109" s="65">
        <f t="shared" si="257"/>
        <v>0</v>
      </c>
      <c r="AB109" s="65">
        <f t="shared" si="257"/>
        <v>0</v>
      </c>
      <c r="AC109" s="65">
        <f t="shared" si="257"/>
        <v>0</v>
      </c>
      <c r="AD109" s="65">
        <f t="shared" si="257"/>
        <v>0</v>
      </c>
      <c r="AE109" s="65">
        <f t="shared" si="257"/>
        <v>0</v>
      </c>
      <c r="AF109" s="65">
        <f t="shared" si="257"/>
        <v>0</v>
      </c>
      <c r="AG109" s="65">
        <f t="shared" si="257"/>
        <v>0</v>
      </c>
      <c r="AH109" s="65">
        <f t="shared" si="257"/>
        <v>0</v>
      </c>
      <c r="AI109" s="65">
        <f t="shared" ref="AI109" si="258">AI107-AI108</f>
        <v>0</v>
      </c>
    </row>
    <row r="110" spans="2:35" hidden="1" x14ac:dyDescent="0.3">
      <c r="B110" s="64" t="s">
        <v>136</v>
      </c>
      <c r="E110" s="65">
        <f>IF(E$4&lt;=Inputs!$E$12, E106+D110, 0)</f>
        <v>0</v>
      </c>
      <c r="F110" s="65">
        <f>IF(F$4&lt;=Inputs!$E$12, F106+E110, 0)</f>
        <v>0</v>
      </c>
      <c r="G110" s="65">
        <f>IF(G$4&lt;=Inputs!$E$12, G106+F110, 0)</f>
        <v>0</v>
      </c>
      <c r="H110" s="65">
        <f>IF(H$4&lt;=Inputs!$E$12, H106+G110, 0)</f>
        <v>0</v>
      </c>
      <c r="I110" s="65">
        <f>IF(I$4&lt;=Inputs!$E$12, I106+H110, 0)</f>
        <v>0</v>
      </c>
      <c r="J110" s="65">
        <f>IF(J$4&lt;=Inputs!$E$12, J106+I110, 0)</f>
        <v>0</v>
      </c>
      <c r="K110" s="65">
        <f>IF(K$4&lt;=Inputs!$E$12, K106+J110, 0)</f>
        <v>0</v>
      </c>
      <c r="L110" s="65">
        <f>IF(L$4&lt;=Inputs!$E$12, L106+K110, 0)</f>
        <v>0</v>
      </c>
      <c r="M110" s="65">
        <f>IF(M$4&lt;=Inputs!$E$12, M106+L110, 0)</f>
        <v>0</v>
      </c>
      <c r="N110" s="65">
        <f>IF(N$4&lt;=Inputs!$E$12, N106+M110, 0)</f>
        <v>0</v>
      </c>
      <c r="O110" s="65">
        <f>IF(O$4&lt;=Inputs!$E$12, O106+N110, 0)</f>
        <v>0</v>
      </c>
      <c r="P110" s="65">
        <f>IF(P$4&lt;=Inputs!$E$12, P106+O110, 0)</f>
        <v>0</v>
      </c>
      <c r="Q110" s="65">
        <f>IF(Q$4&lt;=Inputs!$E$12, Q106+P110, 0)</f>
        <v>0</v>
      </c>
      <c r="R110" s="65">
        <f>IF(R$4&lt;=Inputs!$E$12, R106+Q110, 0)</f>
        <v>0</v>
      </c>
      <c r="S110" s="65">
        <f>IF(S$4&lt;=Inputs!$E$12, S106+R110, 0)</f>
        <v>0</v>
      </c>
      <c r="T110" s="65">
        <f>IF(T$4&lt;=Inputs!$E$12, T106+S110, 0)</f>
        <v>0</v>
      </c>
      <c r="U110" s="65">
        <f>IF(U$4&lt;=Inputs!$E$12, U106+T110, 0)</f>
        <v>0</v>
      </c>
      <c r="V110" s="65">
        <f>IF(V$4&lt;=Inputs!$E$12, V106+U110, 0)</f>
        <v>0</v>
      </c>
      <c r="W110" s="65">
        <f>IF(W$4&lt;=Inputs!$E$12, W106+V110, 0)</f>
        <v>0</v>
      </c>
      <c r="X110" s="65">
        <f>IF(X$4&lt;=Inputs!$E$12, X106+W110, 0)</f>
        <v>0</v>
      </c>
      <c r="Y110" s="65">
        <f>IF(Y$4&lt;=Inputs!$E$12, Y106+X110, 0)</f>
        <v>0</v>
      </c>
      <c r="Z110" s="65">
        <f>IF(Z$4&lt;=Inputs!$E$12, Z106+Y110, 0)</f>
        <v>0</v>
      </c>
      <c r="AA110" s="65">
        <f>IF(AA$4&lt;=Inputs!$E$12, AA106+Z110, 0)</f>
        <v>0</v>
      </c>
      <c r="AB110" s="65">
        <f>IF(AB$4&lt;=Inputs!$E$12, AB106+AA110, 0)</f>
        <v>0</v>
      </c>
      <c r="AC110" s="65">
        <f>IF(AC$4&lt;=Inputs!$E$12, AC106+AB110, 0)</f>
        <v>0</v>
      </c>
      <c r="AD110" s="65">
        <f>IF(AD$4&lt;=Inputs!$E$12, AD106+AC110, 0)</f>
        <v>0</v>
      </c>
      <c r="AE110" s="65">
        <f>IF(AE$4&lt;=Inputs!$E$12, AE106+AD110, 0)</f>
        <v>0</v>
      </c>
      <c r="AF110" s="65">
        <f>IF(AF$4&lt;=Inputs!$E$12, AF106+AE110, 0)</f>
        <v>0</v>
      </c>
      <c r="AG110" s="65">
        <f>IF(AG$4&lt;=Inputs!$E$12, AG106+AF110, 0)</f>
        <v>0</v>
      </c>
      <c r="AH110" s="65">
        <f>IF(AH$4&lt;=Inputs!$E$12, AH106+AG110, 0)</f>
        <v>0</v>
      </c>
      <c r="AI110" s="65">
        <f>IF(AI$4&lt;=Inputs!$E$12, AI106+AH110, 0)</f>
        <v>0</v>
      </c>
    </row>
    <row r="111" spans="2:35" hidden="1" x14ac:dyDescent="0.3"/>
    <row r="113" spans="2:35" s="66" customFormat="1" x14ac:dyDescent="0.3">
      <c r="B113" s="66" t="s">
        <v>11</v>
      </c>
    </row>
    <row r="114" spans="2:35" x14ac:dyDescent="0.3">
      <c r="E114" s="20">
        <f>E56</f>
        <v>40633</v>
      </c>
      <c r="F114" s="20">
        <f t="shared" ref="F114:S114" si="259">F56</f>
        <v>40999</v>
      </c>
      <c r="G114" s="20">
        <f t="shared" si="259"/>
        <v>41364</v>
      </c>
      <c r="H114" s="20">
        <f t="shared" si="259"/>
        <v>41729</v>
      </c>
      <c r="I114" s="20">
        <f t="shared" si="259"/>
        <v>42094</v>
      </c>
      <c r="J114" s="20">
        <f t="shared" si="259"/>
        <v>42460</v>
      </c>
      <c r="K114" s="20">
        <f t="shared" si="259"/>
        <v>42825</v>
      </c>
      <c r="L114" s="20">
        <f t="shared" si="259"/>
        <v>43190</v>
      </c>
      <c r="M114" s="20">
        <f t="shared" si="259"/>
        <v>43555</v>
      </c>
      <c r="N114" s="20">
        <f t="shared" si="259"/>
        <v>43921</v>
      </c>
      <c r="O114" s="20">
        <f t="shared" si="259"/>
        <v>44286</v>
      </c>
      <c r="P114" s="20">
        <f t="shared" si="259"/>
        <v>44651</v>
      </c>
      <c r="Q114" s="20">
        <f t="shared" si="259"/>
        <v>45016</v>
      </c>
      <c r="R114" s="20">
        <f t="shared" si="259"/>
        <v>45382</v>
      </c>
      <c r="S114" s="20">
        <f t="shared" si="259"/>
        <v>45747</v>
      </c>
      <c r="T114" s="20">
        <f t="shared" ref="T114:AH114" si="260">T56</f>
        <v>46112</v>
      </c>
      <c r="U114" s="20">
        <f t="shared" si="260"/>
        <v>46477</v>
      </c>
      <c r="V114" s="20">
        <f t="shared" si="260"/>
        <v>46843</v>
      </c>
      <c r="W114" s="20">
        <f t="shared" si="260"/>
        <v>47208</v>
      </c>
      <c r="X114" s="20">
        <f t="shared" si="260"/>
        <v>47573</v>
      </c>
      <c r="Y114" s="20">
        <f t="shared" si="260"/>
        <v>47938</v>
      </c>
      <c r="Z114" s="20">
        <f t="shared" si="260"/>
        <v>48304</v>
      </c>
      <c r="AA114" s="20">
        <f t="shared" si="260"/>
        <v>48669</v>
      </c>
      <c r="AB114" s="20">
        <f t="shared" si="260"/>
        <v>49034</v>
      </c>
      <c r="AC114" s="20">
        <f t="shared" si="260"/>
        <v>49399</v>
      </c>
      <c r="AD114" s="20">
        <f t="shared" si="260"/>
        <v>49765</v>
      </c>
      <c r="AE114" s="20">
        <f t="shared" si="260"/>
        <v>50130</v>
      </c>
      <c r="AF114" s="20">
        <f t="shared" si="260"/>
        <v>50495</v>
      </c>
      <c r="AG114" s="20">
        <f t="shared" si="260"/>
        <v>50860</v>
      </c>
      <c r="AH114" s="20">
        <f t="shared" si="260"/>
        <v>51226</v>
      </c>
      <c r="AI114" s="20">
        <f t="shared" ref="AI114" si="261">AI56</f>
        <v>51591</v>
      </c>
    </row>
    <row r="115" spans="2:35" x14ac:dyDescent="0.3">
      <c r="B115" s="64" t="s">
        <v>133</v>
      </c>
      <c r="E115" s="65">
        <f>E71+E83+E95</f>
        <v>0</v>
      </c>
      <c r="F115" s="65">
        <f t="shared" ref="F115:AI115" si="262">F71+F83+F95</f>
        <v>0</v>
      </c>
      <c r="G115" s="65">
        <f t="shared" ca="1" si="262"/>
        <v>308.76862043619172</v>
      </c>
      <c r="H115" s="65">
        <f t="shared" ca="1" si="262"/>
        <v>282.58811256912747</v>
      </c>
      <c r="I115" s="65">
        <f t="shared" ca="1" si="262"/>
        <v>240.1355792454016</v>
      </c>
      <c r="J115" s="65">
        <f t="shared" ca="1" si="262"/>
        <v>204.06378920790598</v>
      </c>
      <c r="K115" s="65">
        <f t="shared" ca="1" si="262"/>
        <v>173.41305830617179</v>
      </c>
      <c r="L115" s="65">
        <f t="shared" ca="1" si="262"/>
        <v>147.36816954380737</v>
      </c>
      <c r="M115" s="65">
        <f t="shared" ca="1" si="262"/>
        <v>125.23660009908534</v>
      </c>
      <c r="N115" s="65">
        <f t="shared" ca="1" si="262"/>
        <v>106.4300348737018</v>
      </c>
      <c r="O115" s="65">
        <f t="shared" ca="1" si="262"/>
        <v>90.448669474229945</v>
      </c>
      <c r="P115" s="65">
        <f t="shared" ca="1" si="262"/>
        <v>76.867880918362175</v>
      </c>
      <c r="Q115" s="65">
        <f t="shared" ca="1" si="262"/>
        <v>65.326908272821228</v>
      </c>
      <c r="R115" s="65">
        <f t="shared" ca="1" si="262"/>
        <v>55.519239625668753</v>
      </c>
      <c r="S115" s="65">
        <f t="shared" ca="1" si="262"/>
        <v>47.184447756835006</v>
      </c>
      <c r="T115" s="65">
        <f t="shared" ca="1" si="262"/>
        <v>40.101255853323003</v>
      </c>
      <c r="U115" s="65">
        <f t="shared" ca="1" si="262"/>
        <v>34.081647683335149</v>
      </c>
      <c r="V115" s="65">
        <f t="shared" ca="1" si="262"/>
        <v>28.965864697243362</v>
      </c>
      <c r="W115" s="65">
        <f t="shared" ca="1" si="262"/>
        <v>24.618156325783644</v>
      </c>
      <c r="X115" s="65">
        <f t="shared" ca="1" si="262"/>
        <v>20.923169943417527</v>
      </c>
      <c r="Y115" s="65">
        <f t="shared" ca="1" si="262"/>
        <v>17.782884105106039</v>
      </c>
      <c r="Z115" s="65">
        <f t="shared" ca="1" si="262"/>
        <v>15.114003211901048</v>
      </c>
      <c r="AA115" s="65">
        <f t="shared" ca="1" si="262"/>
        <v>12.845744108164622</v>
      </c>
      <c r="AB115" s="65">
        <f t="shared" ca="1" si="262"/>
        <v>10.917955594378913</v>
      </c>
      <c r="AC115" s="65">
        <f t="shared" ca="1" si="262"/>
        <v>9.2795207371732644</v>
      </c>
      <c r="AD115" s="65">
        <f t="shared" ca="1" si="262"/>
        <v>7.8869994121582252</v>
      </c>
      <c r="AE115" s="65">
        <f t="shared" ca="1" si="262"/>
        <v>6.703474928783252</v>
      </c>
      <c r="AF115" s="65">
        <f t="shared" ca="1" si="262"/>
        <v>5.6975740322247725</v>
      </c>
      <c r="AG115" s="65">
        <f t="shared" ca="1" si="262"/>
        <v>4.8426342015982637</v>
      </c>
      <c r="AH115" s="65">
        <f t="shared" ca="1" si="262"/>
        <v>4.1159960907242894</v>
      </c>
      <c r="AI115" s="65">
        <f t="shared" ca="1" si="262"/>
        <v>3.4984022926082585</v>
      </c>
    </row>
    <row r="116" spans="2:35" x14ac:dyDescent="0.3">
      <c r="B116" s="64" t="s">
        <v>49</v>
      </c>
      <c r="E116" s="65">
        <f t="shared" ref="E116:AI116" si="263">E72+E84+E96</f>
        <v>0</v>
      </c>
      <c r="F116" s="65">
        <f t="shared" si="263"/>
        <v>0</v>
      </c>
      <c r="G116" s="65">
        <f t="shared" ca="1" si="263"/>
        <v>26.180507867064268</v>
      </c>
      <c r="H116" s="65">
        <f t="shared" ca="1" si="263"/>
        <v>42.452533323725852</v>
      </c>
      <c r="I116" s="65">
        <f t="shared" ca="1" si="263"/>
        <v>36.071790037495632</v>
      </c>
      <c r="J116" s="65">
        <f t="shared" ca="1" si="263"/>
        <v>30.650730901734203</v>
      </c>
      <c r="K116" s="65">
        <f t="shared" ca="1" si="263"/>
        <v>26.044888762364419</v>
      </c>
      <c r="L116" s="65">
        <f t="shared" ca="1" si="263"/>
        <v>22.131569444722022</v>
      </c>
      <c r="M116" s="65">
        <f t="shared" ca="1" si="263"/>
        <v>18.806565225383537</v>
      </c>
      <c r="N116" s="65">
        <f t="shared" ca="1" si="263"/>
        <v>15.981365399471859</v>
      </c>
      <c r="O116" s="65">
        <f t="shared" ca="1" si="263"/>
        <v>13.580788555867763</v>
      </c>
      <c r="P116" s="65">
        <f t="shared" ca="1" si="263"/>
        <v>11.540972645540943</v>
      </c>
      <c r="Q116" s="65">
        <f t="shared" ca="1" si="263"/>
        <v>9.807668647152477</v>
      </c>
      <c r="R116" s="65">
        <f t="shared" ca="1" si="263"/>
        <v>8.334791868833749</v>
      </c>
      <c r="S116" s="65">
        <f t="shared" ca="1" si="263"/>
        <v>7.0831919035119979</v>
      </c>
      <c r="T116" s="65">
        <f t="shared" ca="1" si="263"/>
        <v>6.0196081699878485</v>
      </c>
      <c r="U116" s="65">
        <f t="shared" ca="1" si="263"/>
        <v>5.1157829860917907</v>
      </c>
      <c r="V116" s="65">
        <f t="shared" ca="1" si="263"/>
        <v>4.3477083714597189</v>
      </c>
      <c r="W116" s="65">
        <f t="shared" ca="1" si="263"/>
        <v>3.6949863823661184</v>
      </c>
      <c r="X116" s="65">
        <f t="shared" ca="1" si="263"/>
        <v>3.1402858383114864</v>
      </c>
      <c r="Y116" s="65">
        <f t="shared" ca="1" si="263"/>
        <v>2.6688808932049919</v>
      </c>
      <c r="Z116" s="65">
        <f t="shared" ca="1" si="263"/>
        <v>2.2682591037364257</v>
      </c>
      <c r="AA116" s="65">
        <f t="shared" ca="1" si="263"/>
        <v>1.927788513785708</v>
      </c>
      <c r="AB116" s="65">
        <f t="shared" ca="1" si="263"/>
        <v>1.6384348572056491</v>
      </c>
      <c r="AC116" s="65">
        <f t="shared" ca="1" si="263"/>
        <v>1.3925213250150392</v>
      </c>
      <c r="AD116" s="65">
        <f t="shared" ca="1" si="263"/>
        <v>1.1835244833749734</v>
      </c>
      <c r="AE116" s="65">
        <f t="shared" ca="1" si="263"/>
        <v>1.0059008965584795</v>
      </c>
      <c r="AF116" s="65">
        <f t="shared" ca="1" si="263"/>
        <v>0.85493983062650936</v>
      </c>
      <c r="AG116" s="65">
        <f t="shared" ca="1" si="263"/>
        <v>0.72663811087397423</v>
      </c>
      <c r="AH116" s="65">
        <f t="shared" ca="1" si="263"/>
        <v>0.61759379811603121</v>
      </c>
      <c r="AI116" s="65">
        <f t="shared" ca="1" si="263"/>
        <v>0.35090265141179272</v>
      </c>
    </row>
    <row r="117" spans="2:35" x14ac:dyDescent="0.3">
      <c r="B117" s="64" t="s">
        <v>135</v>
      </c>
      <c r="E117" s="65">
        <f t="shared" ref="E117:AI117" si="264">E73+E85+E97</f>
        <v>0</v>
      </c>
      <c r="F117" s="65">
        <f t="shared" si="264"/>
        <v>0</v>
      </c>
      <c r="G117" s="65">
        <f t="shared" ca="1" si="264"/>
        <v>282.58811256912747</v>
      </c>
      <c r="H117" s="65">
        <f t="shared" ca="1" si="264"/>
        <v>240.1355792454016</v>
      </c>
      <c r="I117" s="65">
        <f t="shared" ca="1" si="264"/>
        <v>204.06378920790598</v>
      </c>
      <c r="J117" s="65">
        <f t="shared" ca="1" si="264"/>
        <v>173.41305830617179</v>
      </c>
      <c r="K117" s="65">
        <f t="shared" ca="1" si="264"/>
        <v>147.36816954380737</v>
      </c>
      <c r="L117" s="65">
        <f t="shared" ca="1" si="264"/>
        <v>125.23660009908534</v>
      </c>
      <c r="M117" s="65">
        <f t="shared" ca="1" si="264"/>
        <v>106.4300348737018</v>
      </c>
      <c r="N117" s="65">
        <f t="shared" ca="1" si="264"/>
        <v>90.448669474229945</v>
      </c>
      <c r="O117" s="65">
        <f t="shared" ca="1" si="264"/>
        <v>76.867880918362175</v>
      </c>
      <c r="P117" s="65">
        <f t="shared" ca="1" si="264"/>
        <v>65.326908272821228</v>
      </c>
      <c r="Q117" s="65">
        <f t="shared" ca="1" si="264"/>
        <v>55.519239625668753</v>
      </c>
      <c r="R117" s="65">
        <f t="shared" ca="1" si="264"/>
        <v>47.184447756835006</v>
      </c>
      <c r="S117" s="65">
        <f t="shared" ca="1" si="264"/>
        <v>40.101255853323003</v>
      </c>
      <c r="T117" s="65">
        <f t="shared" ca="1" si="264"/>
        <v>34.081647683335149</v>
      </c>
      <c r="U117" s="65">
        <f t="shared" ca="1" si="264"/>
        <v>28.965864697243362</v>
      </c>
      <c r="V117" s="65">
        <f t="shared" ca="1" si="264"/>
        <v>24.618156325783644</v>
      </c>
      <c r="W117" s="65">
        <f t="shared" ca="1" si="264"/>
        <v>20.923169943417527</v>
      </c>
      <c r="X117" s="65">
        <f t="shared" ca="1" si="264"/>
        <v>17.782884105106039</v>
      </c>
      <c r="Y117" s="65">
        <f t="shared" ca="1" si="264"/>
        <v>15.114003211901048</v>
      </c>
      <c r="Z117" s="65">
        <f t="shared" ca="1" si="264"/>
        <v>12.845744108164622</v>
      </c>
      <c r="AA117" s="65">
        <f t="shared" ca="1" si="264"/>
        <v>10.917955594378913</v>
      </c>
      <c r="AB117" s="65">
        <f t="shared" ca="1" si="264"/>
        <v>9.2795207371732644</v>
      </c>
      <c r="AC117" s="65">
        <f t="shared" ca="1" si="264"/>
        <v>7.8869994121582252</v>
      </c>
      <c r="AD117" s="65">
        <f t="shared" ca="1" si="264"/>
        <v>6.703474928783252</v>
      </c>
      <c r="AE117" s="65">
        <f t="shared" ca="1" si="264"/>
        <v>5.6975740322247725</v>
      </c>
      <c r="AF117" s="65">
        <f t="shared" ca="1" si="264"/>
        <v>4.8426342015982637</v>
      </c>
      <c r="AG117" s="65">
        <f t="shared" ca="1" si="264"/>
        <v>4.1159960907242894</v>
      </c>
      <c r="AH117" s="65">
        <f t="shared" ca="1" si="264"/>
        <v>3.4984022926082585</v>
      </c>
      <c r="AI117" s="65">
        <f t="shared" ca="1" si="264"/>
        <v>3.1474996411964655</v>
      </c>
    </row>
    <row r="118" spans="2:35" x14ac:dyDescent="0.3">
      <c r="B118" s="64" t="s">
        <v>136</v>
      </c>
      <c r="E118" s="65">
        <f t="shared" ref="E118:AI118" ca="1" si="265">E74+E86+E98</f>
        <v>43.005140328527496</v>
      </c>
      <c r="F118" s="65">
        <f t="shared" ca="1" si="265"/>
        <v>199.98806360962448</v>
      </c>
      <c r="G118" s="65">
        <f t="shared" si="265"/>
        <v>0</v>
      </c>
      <c r="H118" s="65">
        <f t="shared" si="265"/>
        <v>0</v>
      </c>
      <c r="I118" s="65">
        <f t="shared" si="265"/>
        <v>0</v>
      </c>
      <c r="J118" s="65">
        <f t="shared" si="265"/>
        <v>0</v>
      </c>
      <c r="K118" s="65">
        <f t="shared" si="265"/>
        <v>0</v>
      </c>
      <c r="L118" s="65">
        <f t="shared" si="265"/>
        <v>0</v>
      </c>
      <c r="M118" s="65">
        <f t="shared" si="265"/>
        <v>0</v>
      </c>
      <c r="N118" s="65">
        <f t="shared" si="265"/>
        <v>0</v>
      </c>
      <c r="O118" s="65">
        <f t="shared" si="265"/>
        <v>0</v>
      </c>
      <c r="P118" s="65">
        <f t="shared" si="265"/>
        <v>0</v>
      </c>
      <c r="Q118" s="65">
        <f t="shared" si="265"/>
        <v>0</v>
      </c>
      <c r="R118" s="65">
        <f t="shared" si="265"/>
        <v>0</v>
      </c>
      <c r="S118" s="65">
        <f t="shared" si="265"/>
        <v>0</v>
      </c>
      <c r="T118" s="65">
        <f t="shared" si="265"/>
        <v>0</v>
      </c>
      <c r="U118" s="65">
        <f t="shared" si="265"/>
        <v>0</v>
      </c>
      <c r="V118" s="65">
        <f t="shared" si="265"/>
        <v>0</v>
      </c>
      <c r="W118" s="65">
        <f t="shared" si="265"/>
        <v>0</v>
      </c>
      <c r="X118" s="65">
        <f t="shared" si="265"/>
        <v>0</v>
      </c>
      <c r="Y118" s="65">
        <f t="shared" si="265"/>
        <v>0</v>
      </c>
      <c r="Z118" s="65">
        <f t="shared" si="265"/>
        <v>0</v>
      </c>
      <c r="AA118" s="65">
        <f t="shared" si="265"/>
        <v>0</v>
      </c>
      <c r="AB118" s="65">
        <f t="shared" si="265"/>
        <v>0</v>
      </c>
      <c r="AC118" s="65">
        <f t="shared" si="265"/>
        <v>0</v>
      </c>
      <c r="AD118" s="65">
        <f t="shared" si="265"/>
        <v>0</v>
      </c>
      <c r="AE118" s="65">
        <f t="shared" si="265"/>
        <v>0</v>
      </c>
      <c r="AF118" s="65">
        <f t="shared" si="265"/>
        <v>0</v>
      </c>
      <c r="AG118" s="65">
        <f t="shared" si="265"/>
        <v>0</v>
      </c>
      <c r="AH118" s="65">
        <f t="shared" si="265"/>
        <v>0</v>
      </c>
      <c r="AI118" s="65">
        <f t="shared" si="26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80"/>
  <sheetViews>
    <sheetView zoomScale="90" zoomScaleNormal="90" workbookViewId="0">
      <selection activeCell="D18" sqref="D18"/>
    </sheetView>
  </sheetViews>
  <sheetFormatPr defaultColWidth="9.109375" defaultRowHeight="14.4" x14ac:dyDescent="0.3"/>
  <cols>
    <col min="1" max="1" width="9.109375" style="13"/>
    <col min="2" max="2" width="17.33203125" style="13" bestFit="1" customWidth="1"/>
    <col min="3" max="16384" width="9.109375" style="13"/>
  </cols>
  <sheetData>
    <row r="2" spans="2:36" s="105" customFormat="1" x14ac:dyDescent="0.3">
      <c r="B2" s="105" t="s">
        <v>328</v>
      </c>
    </row>
    <row r="3" spans="2:36" s="10" customFormat="1" x14ac:dyDescent="0.3">
      <c r="B3" s="46" t="s">
        <v>199</v>
      </c>
      <c r="C3" s="46"/>
      <c r="D3" s="46"/>
    </row>
    <row r="4" spans="2:36" s="1" customFormat="1" x14ac:dyDescent="0.3">
      <c r="E4" s="301" t="s">
        <v>73</v>
      </c>
      <c r="F4" s="301"/>
      <c r="G4" s="301"/>
      <c r="H4" s="301"/>
      <c r="I4" s="301"/>
      <c r="J4" s="301"/>
      <c r="K4" s="301"/>
      <c r="M4" s="301" t="s">
        <v>74</v>
      </c>
      <c r="N4" s="301"/>
      <c r="O4" s="301"/>
      <c r="P4" s="301"/>
      <c r="Q4" s="301"/>
      <c r="R4" s="301"/>
      <c r="S4" s="301"/>
      <c r="U4" s="301" t="s">
        <v>75</v>
      </c>
      <c r="V4" s="301"/>
      <c r="W4" s="301"/>
      <c r="X4" s="301"/>
      <c r="Y4" s="301"/>
      <c r="Z4" s="301"/>
      <c r="AA4" s="301"/>
      <c r="AC4" s="301" t="s">
        <v>76</v>
      </c>
      <c r="AD4" s="301"/>
      <c r="AE4" s="301"/>
      <c r="AF4" s="301"/>
      <c r="AG4" s="301"/>
      <c r="AH4" s="301"/>
      <c r="AI4" s="301"/>
    </row>
    <row r="5" spans="2:36" s="3" customFormat="1" x14ac:dyDescent="0.3">
      <c r="B5" s="4" t="s">
        <v>211</v>
      </c>
      <c r="C5" s="4"/>
      <c r="D5" s="4"/>
      <c r="E5" s="3" t="s">
        <v>70</v>
      </c>
      <c r="F5" s="3" t="s">
        <v>69</v>
      </c>
      <c r="G5" s="3" t="s">
        <v>61</v>
      </c>
      <c r="H5" s="3" t="s">
        <v>68</v>
      </c>
      <c r="I5" s="3" t="s">
        <v>71</v>
      </c>
      <c r="J5" s="3" t="s">
        <v>72</v>
      </c>
      <c r="K5" s="3" t="s">
        <v>62</v>
      </c>
      <c r="M5" s="3" t="s">
        <v>70</v>
      </c>
      <c r="N5" s="3" t="s">
        <v>69</v>
      </c>
      <c r="O5" s="3" t="s">
        <v>61</v>
      </c>
      <c r="P5" s="3" t="s">
        <v>68</v>
      </c>
      <c r="Q5" s="3" t="s">
        <v>71</v>
      </c>
      <c r="R5" s="3" t="s">
        <v>72</v>
      </c>
      <c r="S5" s="3" t="s">
        <v>62</v>
      </c>
      <c r="U5" s="3" t="s">
        <v>70</v>
      </c>
      <c r="V5" s="3" t="s">
        <v>69</v>
      </c>
      <c r="W5" s="3" t="s">
        <v>61</v>
      </c>
      <c r="X5" s="3" t="s">
        <v>68</v>
      </c>
      <c r="Y5" s="3" t="s">
        <v>71</v>
      </c>
      <c r="Z5" s="3" t="s">
        <v>72</v>
      </c>
      <c r="AA5" s="3" t="s">
        <v>62</v>
      </c>
      <c r="AC5" s="3" t="s">
        <v>70</v>
      </c>
      <c r="AD5" s="3" t="s">
        <v>69</v>
      </c>
      <c r="AE5" s="3" t="s">
        <v>61</v>
      </c>
      <c r="AF5" s="3" t="s">
        <v>68</v>
      </c>
      <c r="AG5" s="3" t="s">
        <v>71</v>
      </c>
      <c r="AH5" s="3" t="s">
        <v>72</v>
      </c>
      <c r="AI5" s="3" t="s">
        <v>62</v>
      </c>
    </row>
    <row r="6" spans="2:36" s="1" customFormat="1" hidden="1" x14ac:dyDescent="0.3">
      <c r="B6" s="85">
        <v>40543</v>
      </c>
      <c r="C6" s="3"/>
      <c r="D6" s="3"/>
      <c r="E6" s="2">
        <v>226</v>
      </c>
      <c r="F6" s="2">
        <v>30</v>
      </c>
      <c r="G6" s="2">
        <v>25</v>
      </c>
      <c r="H6" s="2">
        <v>84</v>
      </c>
      <c r="I6" s="2">
        <v>207</v>
      </c>
      <c r="J6" s="2">
        <v>566</v>
      </c>
      <c r="K6" s="2">
        <v>73</v>
      </c>
      <c r="L6" s="82"/>
      <c r="M6" s="2">
        <v>991</v>
      </c>
      <c r="N6" s="2">
        <v>72</v>
      </c>
      <c r="O6" s="2">
        <v>130</v>
      </c>
      <c r="P6" s="2">
        <v>355</v>
      </c>
      <c r="Q6" s="2">
        <v>629</v>
      </c>
      <c r="R6" s="2">
        <v>651</v>
      </c>
      <c r="S6" s="2">
        <v>109</v>
      </c>
      <c r="T6" s="82"/>
      <c r="U6" s="2">
        <v>1029</v>
      </c>
      <c r="V6" s="2">
        <v>107</v>
      </c>
      <c r="W6" s="2">
        <v>107</v>
      </c>
      <c r="X6" s="2">
        <v>449</v>
      </c>
      <c r="Y6" s="2">
        <v>537</v>
      </c>
      <c r="Z6" s="2">
        <v>637</v>
      </c>
      <c r="AA6" s="2">
        <v>85</v>
      </c>
      <c r="AB6" s="82"/>
      <c r="AC6" s="2">
        <v>831</v>
      </c>
      <c r="AD6" s="2">
        <v>39</v>
      </c>
      <c r="AE6" s="2">
        <v>51</v>
      </c>
      <c r="AF6" s="2">
        <v>244</v>
      </c>
      <c r="AG6" s="2">
        <v>427</v>
      </c>
      <c r="AH6" s="2">
        <v>767</v>
      </c>
      <c r="AI6" s="2">
        <v>53</v>
      </c>
      <c r="AJ6" s="82"/>
    </row>
    <row r="7" spans="2:36" s="1" customFormat="1" hidden="1" x14ac:dyDescent="0.3">
      <c r="B7" s="85">
        <f>EOMONTH(B6,12)</f>
        <v>40908</v>
      </c>
      <c r="C7" s="3"/>
      <c r="D7" s="3"/>
      <c r="E7" s="2">
        <v>242</v>
      </c>
      <c r="F7" s="2">
        <v>31</v>
      </c>
      <c r="G7" s="2">
        <v>26</v>
      </c>
      <c r="H7" s="2">
        <v>88</v>
      </c>
      <c r="I7" s="2">
        <v>221</v>
      </c>
      <c r="J7" s="2">
        <v>606</v>
      </c>
      <c r="K7" s="2">
        <v>78</v>
      </c>
      <c r="L7" s="82"/>
      <c r="M7" s="2">
        <v>1061</v>
      </c>
      <c r="N7" s="2">
        <v>75</v>
      </c>
      <c r="O7" s="2">
        <v>137</v>
      </c>
      <c r="P7" s="2">
        <v>371</v>
      </c>
      <c r="Q7" s="2">
        <v>672</v>
      </c>
      <c r="R7" s="2">
        <v>698</v>
      </c>
      <c r="S7" s="2">
        <v>117</v>
      </c>
      <c r="T7" s="82"/>
      <c r="U7" s="2">
        <v>1101</v>
      </c>
      <c r="V7" s="2">
        <v>111</v>
      </c>
      <c r="W7" s="2">
        <v>113</v>
      </c>
      <c r="X7" s="2">
        <v>469</v>
      </c>
      <c r="Y7" s="2">
        <v>574</v>
      </c>
      <c r="Z7" s="2">
        <v>683</v>
      </c>
      <c r="AA7" s="2">
        <v>91</v>
      </c>
      <c r="AB7" s="82"/>
      <c r="AC7" s="2">
        <v>889</v>
      </c>
      <c r="AD7" s="2">
        <v>41</v>
      </c>
      <c r="AE7" s="2">
        <v>54</v>
      </c>
      <c r="AF7" s="2">
        <v>254</v>
      </c>
      <c r="AG7" s="2">
        <v>456</v>
      </c>
      <c r="AH7" s="2">
        <v>822</v>
      </c>
      <c r="AI7" s="2">
        <v>57</v>
      </c>
      <c r="AJ7" s="82"/>
    </row>
    <row r="8" spans="2:36" s="1" customFormat="1" hidden="1" x14ac:dyDescent="0.3">
      <c r="B8" s="85">
        <f t="shared" ref="B8:B36" si="0">EOMONTH(B7,12)</f>
        <v>41274</v>
      </c>
      <c r="C8" s="3"/>
      <c r="D8" s="3"/>
      <c r="E8" s="2">
        <v>259</v>
      </c>
      <c r="F8" s="2">
        <v>33</v>
      </c>
      <c r="G8" s="2">
        <v>28</v>
      </c>
      <c r="H8" s="2">
        <v>92</v>
      </c>
      <c r="I8" s="2">
        <v>237</v>
      </c>
      <c r="J8" s="2">
        <v>650</v>
      </c>
      <c r="K8" s="2">
        <v>84</v>
      </c>
      <c r="L8" s="82"/>
      <c r="M8" s="2">
        <v>1136</v>
      </c>
      <c r="N8" s="2">
        <v>78</v>
      </c>
      <c r="O8" s="2">
        <v>144</v>
      </c>
      <c r="P8" s="2">
        <v>387</v>
      </c>
      <c r="Q8" s="2">
        <v>717</v>
      </c>
      <c r="R8" s="2">
        <v>748</v>
      </c>
      <c r="S8" s="2">
        <v>125</v>
      </c>
      <c r="T8" s="82"/>
      <c r="U8" s="2">
        <v>1179</v>
      </c>
      <c r="V8" s="2">
        <v>116</v>
      </c>
      <c r="W8" s="2">
        <v>119</v>
      </c>
      <c r="X8" s="2">
        <v>490</v>
      </c>
      <c r="Y8" s="2">
        <v>613</v>
      </c>
      <c r="Z8" s="2">
        <v>732</v>
      </c>
      <c r="AA8" s="2">
        <v>97</v>
      </c>
      <c r="AB8" s="82"/>
      <c r="AC8" s="2">
        <v>952</v>
      </c>
      <c r="AD8" s="2">
        <v>43</v>
      </c>
      <c r="AE8" s="2">
        <v>57</v>
      </c>
      <c r="AF8" s="2">
        <v>266</v>
      </c>
      <c r="AG8" s="2">
        <v>487</v>
      </c>
      <c r="AH8" s="2">
        <v>881</v>
      </c>
      <c r="AI8" s="2">
        <v>61</v>
      </c>
      <c r="AJ8" s="82"/>
    </row>
    <row r="9" spans="2:36" s="1" customFormat="1" hidden="1" x14ac:dyDescent="0.3">
      <c r="B9" s="85">
        <f t="shared" si="0"/>
        <v>41639</v>
      </c>
      <c r="C9" s="3"/>
      <c r="D9" s="3"/>
      <c r="E9" s="2">
        <v>305</v>
      </c>
      <c r="F9" s="2">
        <v>38</v>
      </c>
      <c r="G9" s="2">
        <v>32</v>
      </c>
      <c r="H9" s="2">
        <v>106</v>
      </c>
      <c r="I9" s="2">
        <v>278</v>
      </c>
      <c r="J9" s="2">
        <v>771</v>
      </c>
      <c r="K9" s="2">
        <v>99</v>
      </c>
      <c r="L9" s="82"/>
      <c r="M9" s="2">
        <v>1338</v>
      </c>
      <c r="N9" s="2">
        <v>90</v>
      </c>
      <c r="O9" s="2">
        <v>168</v>
      </c>
      <c r="P9" s="2">
        <v>445</v>
      </c>
      <c r="Q9" s="2">
        <v>843</v>
      </c>
      <c r="R9" s="2">
        <v>887</v>
      </c>
      <c r="S9" s="2">
        <v>148</v>
      </c>
      <c r="T9" s="82"/>
      <c r="U9" s="2">
        <v>1388</v>
      </c>
      <c r="V9" s="2">
        <v>134</v>
      </c>
      <c r="W9" s="2">
        <v>138</v>
      </c>
      <c r="X9" s="2">
        <v>562</v>
      </c>
      <c r="Y9" s="2">
        <v>720</v>
      </c>
      <c r="Z9" s="2">
        <v>868</v>
      </c>
      <c r="AA9" s="2">
        <v>115</v>
      </c>
      <c r="AB9" s="82"/>
      <c r="AC9" s="2">
        <v>1121</v>
      </c>
      <c r="AD9" s="2">
        <v>49</v>
      </c>
      <c r="AE9" s="2">
        <v>66</v>
      </c>
      <c r="AF9" s="2">
        <v>305</v>
      </c>
      <c r="AG9" s="2">
        <v>572</v>
      </c>
      <c r="AH9" s="2">
        <v>1045</v>
      </c>
      <c r="AI9" s="2">
        <v>72</v>
      </c>
      <c r="AJ9" s="82"/>
    </row>
    <row r="10" spans="2:36" s="1" customFormat="1" hidden="1" x14ac:dyDescent="0.3">
      <c r="B10" s="85">
        <f t="shared" si="0"/>
        <v>42004</v>
      </c>
      <c r="C10" s="3"/>
      <c r="D10" s="3"/>
      <c r="E10" s="2">
        <v>327</v>
      </c>
      <c r="F10" s="2">
        <v>39</v>
      </c>
      <c r="G10" s="2">
        <v>34</v>
      </c>
      <c r="H10" s="2">
        <v>110</v>
      </c>
      <c r="I10" s="2">
        <v>297</v>
      </c>
      <c r="J10" s="2">
        <v>826</v>
      </c>
      <c r="K10" s="2">
        <v>106</v>
      </c>
      <c r="L10" s="82"/>
      <c r="M10" s="2">
        <v>1432</v>
      </c>
      <c r="N10" s="2">
        <v>94</v>
      </c>
      <c r="O10" s="2">
        <v>177</v>
      </c>
      <c r="P10" s="2">
        <v>464</v>
      </c>
      <c r="Q10" s="2">
        <v>900</v>
      </c>
      <c r="R10" s="2">
        <v>951</v>
      </c>
      <c r="S10" s="2">
        <v>158</v>
      </c>
      <c r="T10" s="82"/>
      <c r="U10" s="2">
        <v>1486</v>
      </c>
      <c r="V10" s="2">
        <v>140</v>
      </c>
      <c r="W10" s="2">
        <v>145</v>
      </c>
      <c r="X10" s="2">
        <v>587</v>
      </c>
      <c r="Y10" s="2">
        <v>769</v>
      </c>
      <c r="Z10" s="2">
        <v>930</v>
      </c>
      <c r="AA10" s="2">
        <v>123</v>
      </c>
      <c r="AB10" s="82"/>
      <c r="AC10" s="2">
        <v>1200</v>
      </c>
      <c r="AD10" s="2">
        <v>52</v>
      </c>
      <c r="AE10" s="2">
        <v>69</v>
      </c>
      <c r="AF10" s="2">
        <v>319</v>
      </c>
      <c r="AG10" s="2">
        <v>611</v>
      </c>
      <c r="AH10" s="2">
        <v>1120</v>
      </c>
      <c r="AI10" s="2">
        <v>78</v>
      </c>
      <c r="AJ10" s="82"/>
    </row>
    <row r="11" spans="2:36" s="1" customFormat="1" hidden="1" x14ac:dyDescent="0.3">
      <c r="B11" s="85">
        <f t="shared" si="0"/>
        <v>42369</v>
      </c>
      <c r="C11" s="3"/>
      <c r="D11" s="3"/>
      <c r="E11" s="2">
        <v>350</v>
      </c>
      <c r="F11" s="2">
        <v>41</v>
      </c>
      <c r="G11" s="2">
        <v>36</v>
      </c>
      <c r="H11" s="2">
        <v>115</v>
      </c>
      <c r="I11" s="2">
        <v>317</v>
      </c>
      <c r="J11" s="2">
        <v>886</v>
      </c>
      <c r="K11" s="2">
        <v>114</v>
      </c>
      <c r="L11" s="82"/>
      <c r="M11" s="2">
        <v>1533</v>
      </c>
      <c r="N11" s="2">
        <v>98</v>
      </c>
      <c r="O11" s="2">
        <v>186</v>
      </c>
      <c r="P11" s="2">
        <v>485</v>
      </c>
      <c r="Q11" s="2">
        <v>961</v>
      </c>
      <c r="R11" s="2">
        <v>1019</v>
      </c>
      <c r="S11" s="2">
        <v>170</v>
      </c>
      <c r="T11" s="82"/>
      <c r="U11" s="2">
        <v>1591</v>
      </c>
      <c r="V11" s="2">
        <v>146</v>
      </c>
      <c r="W11" s="2">
        <v>153</v>
      </c>
      <c r="X11" s="2">
        <v>613</v>
      </c>
      <c r="Y11" s="2">
        <v>821</v>
      </c>
      <c r="Z11" s="2">
        <v>997</v>
      </c>
      <c r="AA11" s="2">
        <v>132</v>
      </c>
      <c r="AB11" s="82"/>
      <c r="AC11" s="2">
        <v>1284</v>
      </c>
      <c r="AD11" s="2">
        <v>54</v>
      </c>
      <c r="AE11" s="2">
        <v>73</v>
      </c>
      <c r="AF11" s="2">
        <v>333</v>
      </c>
      <c r="AG11" s="2">
        <v>653</v>
      </c>
      <c r="AH11" s="2">
        <v>1201</v>
      </c>
      <c r="AI11" s="2">
        <v>83</v>
      </c>
      <c r="AJ11" s="82"/>
    </row>
    <row r="12" spans="2:36" s="1" customFormat="1" hidden="1" x14ac:dyDescent="0.3">
      <c r="B12" s="85">
        <f t="shared" si="0"/>
        <v>42735</v>
      </c>
      <c r="C12" s="3"/>
      <c r="D12" s="3"/>
      <c r="E12" s="2">
        <v>376</v>
      </c>
      <c r="F12" s="2">
        <v>43</v>
      </c>
      <c r="G12" s="2">
        <v>38</v>
      </c>
      <c r="H12" s="2">
        <v>120</v>
      </c>
      <c r="I12" s="2">
        <v>340</v>
      </c>
      <c r="J12" s="2">
        <v>953</v>
      </c>
      <c r="K12" s="2">
        <v>122</v>
      </c>
      <c r="L12" s="82"/>
      <c r="M12" s="2">
        <v>1649</v>
      </c>
      <c r="N12" s="2">
        <v>103</v>
      </c>
      <c r="O12" s="2">
        <v>197</v>
      </c>
      <c r="P12" s="2">
        <v>507</v>
      </c>
      <c r="Q12" s="2">
        <v>1030</v>
      </c>
      <c r="R12" s="2">
        <v>1097</v>
      </c>
      <c r="S12" s="2">
        <v>183</v>
      </c>
      <c r="T12" s="82"/>
      <c r="U12" s="2">
        <v>1711</v>
      </c>
      <c r="V12" s="2">
        <v>153</v>
      </c>
      <c r="W12" s="2">
        <v>162</v>
      </c>
      <c r="X12" s="2">
        <v>642</v>
      </c>
      <c r="Y12" s="2">
        <v>880</v>
      </c>
      <c r="Z12" s="2">
        <v>1073</v>
      </c>
      <c r="AA12" s="2">
        <v>142</v>
      </c>
      <c r="AB12" s="82"/>
      <c r="AC12" s="2">
        <v>1382</v>
      </c>
      <c r="AD12" s="2">
        <v>56</v>
      </c>
      <c r="AE12" s="2">
        <v>77</v>
      </c>
      <c r="AF12" s="2">
        <v>348</v>
      </c>
      <c r="AG12" s="2">
        <v>699</v>
      </c>
      <c r="AH12" s="2">
        <v>1292</v>
      </c>
      <c r="AI12" s="2">
        <v>89</v>
      </c>
      <c r="AJ12" s="82"/>
    </row>
    <row r="13" spans="2:36" s="1" customFormat="1" hidden="1" x14ac:dyDescent="0.3">
      <c r="B13" s="85">
        <f t="shared" si="0"/>
        <v>43100</v>
      </c>
      <c r="C13" s="3"/>
      <c r="D13" s="3"/>
      <c r="E13" s="2">
        <v>405</v>
      </c>
      <c r="F13" s="2">
        <v>45</v>
      </c>
      <c r="G13" s="2">
        <v>40</v>
      </c>
      <c r="H13" s="2">
        <v>126</v>
      </c>
      <c r="I13" s="2">
        <v>364</v>
      </c>
      <c r="J13" s="2">
        <v>1026</v>
      </c>
      <c r="K13" s="2">
        <v>132</v>
      </c>
      <c r="L13" s="82"/>
      <c r="M13" s="2">
        <v>1774</v>
      </c>
      <c r="N13" s="2">
        <v>108</v>
      </c>
      <c r="O13" s="2">
        <v>208</v>
      </c>
      <c r="P13" s="2">
        <v>531</v>
      </c>
      <c r="Q13" s="2">
        <v>1104</v>
      </c>
      <c r="R13" s="2">
        <v>1180</v>
      </c>
      <c r="S13" s="2">
        <v>197</v>
      </c>
      <c r="T13" s="82"/>
      <c r="U13" s="2">
        <v>1841</v>
      </c>
      <c r="V13" s="2">
        <v>160</v>
      </c>
      <c r="W13" s="2">
        <v>171</v>
      </c>
      <c r="X13" s="2">
        <v>672</v>
      </c>
      <c r="Y13" s="2">
        <v>943</v>
      </c>
      <c r="Z13" s="2">
        <v>1155</v>
      </c>
      <c r="AA13" s="2">
        <v>153</v>
      </c>
      <c r="AB13" s="82"/>
      <c r="AC13" s="2">
        <v>1486</v>
      </c>
      <c r="AD13" s="2">
        <v>59</v>
      </c>
      <c r="AE13" s="2">
        <v>82</v>
      </c>
      <c r="AF13" s="2">
        <v>364</v>
      </c>
      <c r="AG13" s="2">
        <v>750</v>
      </c>
      <c r="AH13" s="2">
        <v>1391</v>
      </c>
      <c r="AI13" s="2">
        <v>96</v>
      </c>
      <c r="AJ13" s="82"/>
    </row>
    <row r="14" spans="2:36" s="1" customFormat="1" hidden="1" x14ac:dyDescent="0.3">
      <c r="B14" s="85">
        <f t="shared" si="0"/>
        <v>43465</v>
      </c>
      <c r="C14" s="3"/>
      <c r="D14" s="3"/>
      <c r="E14" s="2">
        <v>435</v>
      </c>
      <c r="F14" s="2">
        <v>47</v>
      </c>
      <c r="G14" s="2">
        <v>42</v>
      </c>
      <c r="H14" s="2">
        <v>132</v>
      </c>
      <c r="I14" s="2">
        <v>390</v>
      </c>
      <c r="J14" s="2">
        <v>1104</v>
      </c>
      <c r="K14" s="2">
        <v>142</v>
      </c>
      <c r="L14" s="82"/>
      <c r="M14" s="2">
        <v>1908</v>
      </c>
      <c r="N14" s="2">
        <v>113</v>
      </c>
      <c r="O14" s="2">
        <v>220</v>
      </c>
      <c r="P14" s="2">
        <v>556</v>
      </c>
      <c r="Q14" s="2">
        <v>1183</v>
      </c>
      <c r="R14" s="2">
        <v>1270</v>
      </c>
      <c r="S14" s="2">
        <v>212</v>
      </c>
      <c r="T14" s="82"/>
      <c r="U14" s="2">
        <v>1980</v>
      </c>
      <c r="V14" s="2">
        <v>167</v>
      </c>
      <c r="W14" s="2">
        <v>181</v>
      </c>
      <c r="X14" s="2">
        <v>703</v>
      </c>
      <c r="Y14" s="2">
        <v>1011</v>
      </c>
      <c r="Z14" s="2">
        <v>1243</v>
      </c>
      <c r="AA14" s="2">
        <v>164</v>
      </c>
      <c r="AB14" s="82"/>
      <c r="AC14" s="2">
        <v>1599</v>
      </c>
      <c r="AD14" s="2">
        <v>62</v>
      </c>
      <c r="AE14" s="2">
        <v>87</v>
      </c>
      <c r="AF14" s="2">
        <v>381</v>
      </c>
      <c r="AG14" s="2">
        <v>803</v>
      </c>
      <c r="AH14" s="2">
        <v>1496</v>
      </c>
      <c r="AI14" s="2">
        <v>104</v>
      </c>
      <c r="AJ14" s="82"/>
    </row>
    <row r="15" spans="2:36" s="1" customFormat="1" hidden="1" x14ac:dyDescent="0.3">
      <c r="B15" s="85">
        <f t="shared" si="0"/>
        <v>43830</v>
      </c>
      <c r="C15" s="3"/>
      <c r="D15" s="3"/>
      <c r="E15" s="2">
        <v>468</v>
      </c>
      <c r="F15" s="2">
        <v>49</v>
      </c>
      <c r="G15" s="2">
        <v>45</v>
      </c>
      <c r="H15" s="2">
        <v>138</v>
      </c>
      <c r="I15" s="2">
        <v>418</v>
      </c>
      <c r="J15" s="2">
        <v>1188</v>
      </c>
      <c r="K15" s="2">
        <v>152</v>
      </c>
      <c r="L15" s="82"/>
      <c r="M15" s="2">
        <v>2052</v>
      </c>
      <c r="N15" s="2">
        <v>118</v>
      </c>
      <c r="O15" s="2">
        <v>233</v>
      </c>
      <c r="P15" s="2">
        <v>582</v>
      </c>
      <c r="Q15" s="2">
        <v>1268</v>
      </c>
      <c r="R15" s="2">
        <v>1367</v>
      </c>
      <c r="S15" s="2">
        <v>228</v>
      </c>
      <c r="T15" s="82"/>
      <c r="U15" s="2">
        <v>2130</v>
      </c>
      <c r="V15" s="2">
        <v>175</v>
      </c>
      <c r="W15" s="2">
        <v>191</v>
      </c>
      <c r="X15" s="2">
        <v>736</v>
      </c>
      <c r="Y15" s="2">
        <v>1083</v>
      </c>
      <c r="Z15" s="2">
        <v>1337</v>
      </c>
      <c r="AA15" s="2">
        <v>177</v>
      </c>
      <c r="AB15" s="82"/>
      <c r="AC15" s="2">
        <v>1720</v>
      </c>
      <c r="AD15" s="2">
        <v>65</v>
      </c>
      <c r="AE15" s="2">
        <v>91</v>
      </c>
      <c r="AF15" s="2">
        <v>399</v>
      </c>
      <c r="AG15" s="2">
        <v>861</v>
      </c>
      <c r="AH15" s="2">
        <v>1610</v>
      </c>
      <c r="AI15" s="2">
        <v>111</v>
      </c>
      <c r="AJ15" s="82"/>
    </row>
    <row r="16" spans="2:36" s="1" customFormat="1" hidden="1" x14ac:dyDescent="0.3">
      <c r="B16" s="85">
        <f t="shared" si="0"/>
        <v>44196</v>
      </c>
      <c r="C16" s="3"/>
      <c r="D16" s="3"/>
      <c r="E16" s="2">
        <v>504</v>
      </c>
      <c r="F16" s="2">
        <v>51</v>
      </c>
      <c r="G16" s="2">
        <v>47</v>
      </c>
      <c r="H16" s="2">
        <v>145</v>
      </c>
      <c r="I16" s="2">
        <v>448</v>
      </c>
      <c r="J16" s="2">
        <v>1278</v>
      </c>
      <c r="K16" s="2">
        <v>164</v>
      </c>
      <c r="L16" s="82"/>
      <c r="M16" s="2">
        <v>2208</v>
      </c>
      <c r="N16" s="2">
        <v>123</v>
      </c>
      <c r="O16" s="2">
        <v>246</v>
      </c>
      <c r="P16" s="2">
        <v>609</v>
      </c>
      <c r="Q16" s="2">
        <v>1359</v>
      </c>
      <c r="R16" s="2">
        <v>1471</v>
      </c>
      <c r="S16" s="2">
        <v>245</v>
      </c>
      <c r="T16" s="82"/>
      <c r="U16" s="2">
        <v>2291</v>
      </c>
      <c r="V16" s="2">
        <v>183</v>
      </c>
      <c r="W16" s="2">
        <v>202</v>
      </c>
      <c r="X16" s="2">
        <v>770</v>
      </c>
      <c r="Y16" s="2">
        <v>1161</v>
      </c>
      <c r="Z16" s="2">
        <v>1439</v>
      </c>
      <c r="AA16" s="2">
        <v>190</v>
      </c>
      <c r="AB16" s="82"/>
      <c r="AC16" s="2">
        <v>1850</v>
      </c>
      <c r="AD16" s="2">
        <v>68</v>
      </c>
      <c r="AE16" s="2">
        <v>97</v>
      </c>
      <c r="AF16" s="2">
        <v>418</v>
      </c>
      <c r="AG16" s="2">
        <v>923</v>
      </c>
      <c r="AH16" s="2">
        <v>1733</v>
      </c>
      <c r="AI16" s="2">
        <v>120</v>
      </c>
      <c r="AJ16" s="82"/>
    </row>
    <row r="17" spans="2:36" s="1" customFormat="1" x14ac:dyDescent="0.3">
      <c r="B17" s="163">
        <f t="shared" si="0"/>
        <v>44561</v>
      </c>
      <c r="C17" s="164"/>
      <c r="D17" s="166"/>
      <c r="E17" s="162">
        <v>355</v>
      </c>
      <c r="F17" s="162">
        <v>96</v>
      </c>
      <c r="G17" s="162">
        <v>89</v>
      </c>
      <c r="H17" s="162">
        <v>23</v>
      </c>
      <c r="I17" s="162">
        <v>74</v>
      </c>
      <c r="J17" s="162">
        <v>320</v>
      </c>
      <c r="K17" s="162">
        <v>41</v>
      </c>
      <c r="L17" s="165"/>
      <c r="M17" s="162">
        <v>561</v>
      </c>
      <c r="N17" s="162">
        <v>143</v>
      </c>
      <c r="O17" s="162">
        <v>290</v>
      </c>
      <c r="P17" s="162">
        <v>103</v>
      </c>
      <c r="Q17" s="162">
        <v>242</v>
      </c>
      <c r="R17" s="162">
        <v>501</v>
      </c>
      <c r="S17" s="162">
        <v>84</v>
      </c>
      <c r="T17" s="165"/>
      <c r="U17" s="162">
        <v>448</v>
      </c>
      <c r="V17" s="162">
        <v>115</v>
      </c>
      <c r="W17" s="162">
        <v>129</v>
      </c>
      <c r="X17" s="162">
        <v>126</v>
      </c>
      <c r="Y17" s="162">
        <v>199</v>
      </c>
      <c r="Z17" s="162">
        <v>467</v>
      </c>
      <c r="AA17" s="162">
        <v>62</v>
      </c>
      <c r="AB17" s="165"/>
      <c r="AC17" s="162">
        <v>273</v>
      </c>
      <c r="AD17" s="162">
        <v>74</v>
      </c>
      <c r="AE17" s="162">
        <v>108</v>
      </c>
      <c r="AF17" s="162">
        <v>42</v>
      </c>
      <c r="AG17" s="162">
        <v>98</v>
      </c>
      <c r="AH17" s="162">
        <v>547</v>
      </c>
      <c r="AI17" s="162">
        <v>38</v>
      </c>
      <c r="AJ17" s="82"/>
    </row>
    <row r="18" spans="2:36" s="1" customFormat="1" x14ac:dyDescent="0.3">
      <c r="B18" s="163">
        <f t="shared" si="0"/>
        <v>44926</v>
      </c>
      <c r="C18" s="164"/>
      <c r="D18" s="166">
        <v>0.03</v>
      </c>
      <c r="E18" s="167">
        <f>E17*(1+$D18)</f>
        <v>365.65000000000003</v>
      </c>
      <c r="F18" s="167">
        <f t="shared" ref="F18:F19" si="1">F17*(1+$D18)</f>
        <v>98.88</v>
      </c>
      <c r="G18" s="167">
        <f t="shared" ref="G18:G19" si="2">G17*(1+$D18)</f>
        <v>91.67</v>
      </c>
      <c r="H18" s="167">
        <f t="shared" ref="H18:H19" si="3">H17*(1+$D18)</f>
        <v>23.69</v>
      </c>
      <c r="I18" s="167">
        <f t="shared" ref="I18:I19" si="4">I17*(1+$D18)</f>
        <v>76.22</v>
      </c>
      <c r="J18" s="167">
        <f t="shared" ref="J18:J19" si="5">J17*(1+$D18)</f>
        <v>329.6</v>
      </c>
      <c r="K18" s="167">
        <f t="shared" ref="K18:M19" si="6">K17*(1+$D18)</f>
        <v>42.230000000000004</v>
      </c>
      <c r="L18" s="165"/>
      <c r="M18" s="167">
        <f t="shared" si="6"/>
        <v>577.83000000000004</v>
      </c>
      <c r="N18" s="167">
        <f t="shared" ref="N18" si="7">N17*(1+$D18)</f>
        <v>147.29</v>
      </c>
      <c r="O18" s="167">
        <f t="shared" ref="O18" si="8">O17*(1+$D18)</f>
        <v>298.7</v>
      </c>
      <c r="P18" s="167">
        <f t="shared" ref="P18" si="9">P17*(1+$D18)</f>
        <v>106.09</v>
      </c>
      <c r="Q18" s="167">
        <f t="shared" ref="Q18" si="10">Q17*(1+$D18)</f>
        <v>249.26000000000002</v>
      </c>
      <c r="R18" s="167">
        <f t="shared" ref="R18" si="11">R17*(1+$D18)</f>
        <v>516.03</v>
      </c>
      <c r="S18" s="167">
        <f t="shared" ref="S18" si="12">S17*(1+$D18)</f>
        <v>86.52</v>
      </c>
      <c r="T18" s="165"/>
      <c r="U18" s="167">
        <f t="shared" ref="U18" si="13">U17*(1+$D18)</f>
        <v>461.44</v>
      </c>
      <c r="V18" s="167">
        <f t="shared" ref="V18" si="14">V17*(1+$D18)</f>
        <v>118.45</v>
      </c>
      <c r="W18" s="167">
        <f t="shared" ref="W18" si="15">W17*(1+$D18)</f>
        <v>132.87</v>
      </c>
      <c r="X18" s="167">
        <f t="shared" ref="X18" si="16">X17*(1+$D18)</f>
        <v>129.78</v>
      </c>
      <c r="Y18" s="167">
        <f t="shared" ref="Y18" si="17">Y17*(1+$D18)</f>
        <v>204.97</v>
      </c>
      <c r="Z18" s="167">
        <f t="shared" ref="Z18" si="18">Z17*(1+$D18)</f>
        <v>481.01</v>
      </c>
      <c r="AA18" s="167">
        <f t="shared" ref="AA18" si="19">AA17*(1+$D18)</f>
        <v>63.86</v>
      </c>
      <c r="AB18" s="165"/>
      <c r="AC18" s="167">
        <f t="shared" ref="AC18" si="20">AC17*(1+$D18)</f>
        <v>281.19</v>
      </c>
      <c r="AD18" s="167">
        <f t="shared" ref="AD18" si="21">AD17*(1+$D18)</f>
        <v>76.22</v>
      </c>
      <c r="AE18" s="167">
        <f t="shared" ref="AE18" si="22">AE17*(1+$D18)</f>
        <v>111.24000000000001</v>
      </c>
      <c r="AF18" s="167">
        <f t="shared" ref="AF18" si="23">AF17*(1+$D18)</f>
        <v>43.26</v>
      </c>
      <c r="AG18" s="167">
        <f t="shared" ref="AG18" si="24">AG17*(1+$D18)</f>
        <v>100.94</v>
      </c>
      <c r="AH18" s="167">
        <f t="shared" ref="AH18" si="25">AH17*(1+$D18)</f>
        <v>563.41</v>
      </c>
      <c r="AI18" s="167">
        <f t="shared" ref="AI18" si="26">AI17*(1+$D18)</f>
        <v>39.14</v>
      </c>
      <c r="AJ18" s="82"/>
    </row>
    <row r="19" spans="2:36" s="1" customFormat="1" x14ac:dyDescent="0.3">
      <c r="B19" s="163">
        <f t="shared" si="0"/>
        <v>45291</v>
      </c>
      <c r="C19" s="164"/>
      <c r="D19" s="166">
        <f>D18</f>
        <v>0.03</v>
      </c>
      <c r="E19" s="167">
        <f t="shared" ref="E19" si="27">E18*(1+$D19)</f>
        <v>376.61950000000007</v>
      </c>
      <c r="F19" s="167">
        <f t="shared" si="1"/>
        <v>101.8464</v>
      </c>
      <c r="G19" s="167">
        <f t="shared" si="2"/>
        <v>94.420100000000005</v>
      </c>
      <c r="H19" s="167">
        <f t="shared" si="3"/>
        <v>24.400700000000001</v>
      </c>
      <c r="I19" s="167">
        <f t="shared" si="4"/>
        <v>78.506600000000006</v>
      </c>
      <c r="J19" s="167">
        <f t="shared" si="5"/>
        <v>339.48800000000006</v>
      </c>
      <c r="K19" s="167">
        <f t="shared" si="6"/>
        <v>43.496900000000004</v>
      </c>
      <c r="L19" s="165"/>
      <c r="M19" s="167">
        <f t="shared" ref="M19:M80" si="28">M18*(1+$D19)</f>
        <v>595.1649000000001</v>
      </c>
      <c r="N19" s="167">
        <f t="shared" ref="N19:N80" si="29">N18*(1+$D19)</f>
        <v>151.70869999999999</v>
      </c>
      <c r="O19" s="167">
        <f t="shared" ref="O19:O80" si="30">O18*(1+$D19)</f>
        <v>307.661</v>
      </c>
      <c r="P19" s="167">
        <f t="shared" ref="P19:P80" si="31">P18*(1+$D19)</f>
        <v>109.2727</v>
      </c>
      <c r="Q19" s="167">
        <f t="shared" ref="Q19:Q80" si="32">Q18*(1+$D19)</f>
        <v>256.73780000000005</v>
      </c>
      <c r="R19" s="167">
        <f t="shared" ref="R19:R80" si="33">R18*(1+$D19)</f>
        <v>531.51089999999999</v>
      </c>
      <c r="S19" s="167">
        <f t="shared" ref="S19:S80" si="34">S18*(1+$D19)</f>
        <v>89.115600000000001</v>
      </c>
      <c r="T19" s="165"/>
      <c r="U19" s="167">
        <f t="shared" ref="U19:U80" si="35">U18*(1+$D19)</f>
        <v>475.28320000000002</v>
      </c>
      <c r="V19" s="167">
        <f t="shared" ref="V19:V80" si="36">V18*(1+$D19)</f>
        <v>122.0035</v>
      </c>
      <c r="W19" s="167">
        <f t="shared" ref="W19:W80" si="37">W18*(1+$D19)</f>
        <v>136.8561</v>
      </c>
      <c r="X19" s="167">
        <f t="shared" ref="X19:X80" si="38">X18*(1+$D19)</f>
        <v>133.67340000000002</v>
      </c>
      <c r="Y19" s="167">
        <f t="shared" ref="Y19:Y80" si="39">Y18*(1+$D19)</f>
        <v>211.1191</v>
      </c>
      <c r="Z19" s="167">
        <f t="shared" ref="Z19:Z80" si="40">Z18*(1+$D19)</f>
        <v>495.44029999999998</v>
      </c>
      <c r="AA19" s="167">
        <f t="shared" ref="AA19:AA80" si="41">AA18*(1+$D19)</f>
        <v>65.775800000000004</v>
      </c>
      <c r="AB19" s="165"/>
      <c r="AC19" s="167">
        <f t="shared" ref="AC19:AC37" si="42">AC18*(1+$D19)</f>
        <v>289.62569999999999</v>
      </c>
      <c r="AD19" s="167">
        <f t="shared" ref="AD19:AD37" si="43">AD18*(1+$D19)</f>
        <v>78.506600000000006</v>
      </c>
      <c r="AE19" s="167">
        <f t="shared" ref="AE19:AE37" si="44">AE18*(1+$D19)</f>
        <v>114.57720000000002</v>
      </c>
      <c r="AF19" s="167">
        <f t="shared" ref="AF19:AF37" si="45">AF18*(1+$D19)</f>
        <v>44.5578</v>
      </c>
      <c r="AG19" s="167">
        <f t="shared" ref="AG19:AG37" si="46">AG18*(1+$D19)</f>
        <v>103.9682</v>
      </c>
      <c r="AH19" s="167">
        <f t="shared" ref="AH19:AH37" si="47">AH18*(1+$D19)</f>
        <v>580.31229999999994</v>
      </c>
      <c r="AI19" s="167">
        <f t="shared" ref="AI19:AI37" si="48">AI18*(1+$D19)</f>
        <v>40.3142</v>
      </c>
      <c r="AJ19" s="82"/>
    </row>
    <row r="20" spans="2:36" s="1" customFormat="1" x14ac:dyDescent="0.3">
      <c r="B20" s="85">
        <f t="shared" si="0"/>
        <v>45657</v>
      </c>
      <c r="C20" s="3"/>
      <c r="D20" s="166">
        <f>D19</f>
        <v>0.03</v>
      </c>
      <c r="E20" s="168">
        <f t="shared" ref="E20:E80" si="49">E19*(1+$D20)</f>
        <v>387.91808500000008</v>
      </c>
      <c r="F20" s="168">
        <f t="shared" ref="F20:F80" si="50">F19*(1+$D20)</f>
        <v>104.901792</v>
      </c>
      <c r="G20" s="168">
        <f t="shared" ref="G20:G80" si="51">G19*(1+$D20)</f>
        <v>97.252703000000011</v>
      </c>
      <c r="H20" s="168">
        <f t="shared" ref="H20:H80" si="52">H19*(1+$D20)</f>
        <v>25.132721</v>
      </c>
      <c r="I20" s="168">
        <f t="shared" ref="I20:I80" si="53">I19*(1+$D20)</f>
        <v>80.861798000000007</v>
      </c>
      <c r="J20" s="168">
        <f t="shared" ref="J20:J80" si="54">J19*(1+$D20)</f>
        <v>349.67264000000006</v>
      </c>
      <c r="K20" s="168">
        <f t="shared" ref="K20:K80" si="55">K19*(1+$D20)</f>
        <v>44.801807000000004</v>
      </c>
      <c r="L20" s="169"/>
      <c r="M20" s="168">
        <f t="shared" si="28"/>
        <v>613.01984700000014</v>
      </c>
      <c r="N20" s="168">
        <f t="shared" si="29"/>
        <v>156.259961</v>
      </c>
      <c r="O20" s="168">
        <f t="shared" si="30"/>
        <v>316.89082999999999</v>
      </c>
      <c r="P20" s="168">
        <f t="shared" si="31"/>
        <v>112.550881</v>
      </c>
      <c r="Q20" s="168">
        <f t="shared" si="32"/>
        <v>264.43993400000005</v>
      </c>
      <c r="R20" s="168">
        <f t="shared" si="33"/>
        <v>547.45622700000001</v>
      </c>
      <c r="S20" s="168">
        <f t="shared" si="34"/>
        <v>91.789068</v>
      </c>
      <c r="T20" s="169"/>
      <c r="U20" s="168">
        <f t="shared" si="35"/>
        <v>489.54169600000006</v>
      </c>
      <c r="V20" s="168">
        <f t="shared" si="36"/>
        <v>125.663605</v>
      </c>
      <c r="W20" s="168">
        <f t="shared" si="37"/>
        <v>140.961783</v>
      </c>
      <c r="X20" s="168">
        <f t="shared" si="38"/>
        <v>137.68360200000001</v>
      </c>
      <c r="Y20" s="168">
        <f t="shared" si="39"/>
        <v>217.452673</v>
      </c>
      <c r="Z20" s="168">
        <f t="shared" si="40"/>
        <v>510.30350900000002</v>
      </c>
      <c r="AA20" s="168">
        <f t="shared" si="41"/>
        <v>67.749074000000007</v>
      </c>
      <c r="AB20" s="169"/>
      <c r="AC20" s="168">
        <f t="shared" si="42"/>
        <v>298.31447100000003</v>
      </c>
      <c r="AD20" s="168">
        <f t="shared" si="43"/>
        <v>80.861798000000007</v>
      </c>
      <c r="AE20" s="168">
        <f t="shared" si="44"/>
        <v>118.01451600000003</v>
      </c>
      <c r="AF20" s="168">
        <f t="shared" si="45"/>
        <v>45.894534</v>
      </c>
      <c r="AG20" s="168">
        <f t="shared" si="46"/>
        <v>107.08724599999999</v>
      </c>
      <c r="AH20" s="168">
        <f t="shared" si="47"/>
        <v>597.72166899999991</v>
      </c>
      <c r="AI20" s="168">
        <f t="shared" si="48"/>
        <v>41.523626</v>
      </c>
      <c r="AJ20" s="82"/>
    </row>
    <row r="21" spans="2:36" s="1" customFormat="1" x14ac:dyDescent="0.3">
      <c r="B21" s="85">
        <f t="shared" si="0"/>
        <v>46022</v>
      </c>
      <c r="C21" s="3"/>
      <c r="D21" s="166">
        <f t="shared" ref="D21:D37" si="56">D20</f>
        <v>0.03</v>
      </c>
      <c r="E21" s="168">
        <f t="shared" si="49"/>
        <v>399.55562755000011</v>
      </c>
      <c r="F21" s="168">
        <f t="shared" si="50"/>
        <v>108.04884576000001</v>
      </c>
      <c r="G21" s="168">
        <f t="shared" si="51"/>
        <v>100.17028409000001</v>
      </c>
      <c r="H21" s="168">
        <f t="shared" si="52"/>
        <v>25.886702630000002</v>
      </c>
      <c r="I21" s="168">
        <f t="shared" si="53"/>
        <v>83.287651940000003</v>
      </c>
      <c r="J21" s="168">
        <f t="shared" si="54"/>
        <v>360.16281920000006</v>
      </c>
      <c r="K21" s="168">
        <f t="shared" si="55"/>
        <v>46.145861210000007</v>
      </c>
      <c r="L21" s="169"/>
      <c r="M21" s="168">
        <f t="shared" si="28"/>
        <v>631.4104424100002</v>
      </c>
      <c r="N21" s="168">
        <f t="shared" si="29"/>
        <v>160.94775983</v>
      </c>
      <c r="O21" s="168">
        <f t="shared" si="30"/>
        <v>326.39755489999999</v>
      </c>
      <c r="P21" s="168">
        <f t="shared" si="31"/>
        <v>115.92740743</v>
      </c>
      <c r="Q21" s="168">
        <f t="shared" si="32"/>
        <v>272.37313202000007</v>
      </c>
      <c r="R21" s="168">
        <f t="shared" si="33"/>
        <v>563.87991381000006</v>
      </c>
      <c r="S21" s="168">
        <f t="shared" si="34"/>
        <v>94.542740039999998</v>
      </c>
      <c r="T21" s="169"/>
      <c r="U21" s="168">
        <f t="shared" si="35"/>
        <v>504.22794688000005</v>
      </c>
      <c r="V21" s="168">
        <f t="shared" si="36"/>
        <v>129.43351315000001</v>
      </c>
      <c r="W21" s="168">
        <f t="shared" si="37"/>
        <v>145.19063649</v>
      </c>
      <c r="X21" s="168">
        <f t="shared" si="38"/>
        <v>141.81411006000002</v>
      </c>
      <c r="Y21" s="168">
        <f t="shared" si="39"/>
        <v>223.97625319000002</v>
      </c>
      <c r="Z21" s="168">
        <f t="shared" si="40"/>
        <v>525.61261426999999</v>
      </c>
      <c r="AA21" s="168">
        <f t="shared" si="41"/>
        <v>69.78154622000001</v>
      </c>
      <c r="AB21" s="169"/>
      <c r="AC21" s="168">
        <f t="shared" si="42"/>
        <v>307.26390513000001</v>
      </c>
      <c r="AD21" s="168">
        <f t="shared" si="43"/>
        <v>83.287651940000003</v>
      </c>
      <c r="AE21" s="168">
        <f t="shared" si="44"/>
        <v>121.55495148000003</v>
      </c>
      <c r="AF21" s="168">
        <f t="shared" si="45"/>
        <v>47.271370019999999</v>
      </c>
      <c r="AG21" s="168">
        <f t="shared" si="46"/>
        <v>110.29986337999999</v>
      </c>
      <c r="AH21" s="168">
        <f t="shared" si="47"/>
        <v>615.65331906999995</v>
      </c>
      <c r="AI21" s="168">
        <f t="shared" si="48"/>
        <v>42.769334780000001</v>
      </c>
      <c r="AJ21" s="82"/>
    </row>
    <row r="22" spans="2:36" s="1" customFormat="1" x14ac:dyDescent="0.3">
      <c r="B22" s="85">
        <f t="shared" si="0"/>
        <v>46387</v>
      </c>
      <c r="C22" s="3"/>
      <c r="D22" s="166">
        <f t="shared" si="56"/>
        <v>0.03</v>
      </c>
      <c r="E22" s="168">
        <f t="shared" si="49"/>
        <v>411.54229637650013</v>
      </c>
      <c r="F22" s="168">
        <f t="shared" si="50"/>
        <v>111.29031113280001</v>
      </c>
      <c r="G22" s="168">
        <f t="shared" si="51"/>
        <v>103.17539261270001</v>
      </c>
      <c r="H22" s="168">
        <f t="shared" si="52"/>
        <v>26.663303708900003</v>
      </c>
      <c r="I22" s="168">
        <f t="shared" si="53"/>
        <v>85.786281498200012</v>
      </c>
      <c r="J22" s="168">
        <f t="shared" si="54"/>
        <v>370.96770377600006</v>
      </c>
      <c r="K22" s="168">
        <f t="shared" si="55"/>
        <v>47.530237046300009</v>
      </c>
      <c r="L22" s="169"/>
      <c r="M22" s="168">
        <f t="shared" si="28"/>
        <v>650.3527556823002</v>
      </c>
      <c r="N22" s="168">
        <f t="shared" si="29"/>
        <v>165.77619262490001</v>
      </c>
      <c r="O22" s="168">
        <f t="shared" si="30"/>
        <v>336.18948154700001</v>
      </c>
      <c r="P22" s="168">
        <f t="shared" si="31"/>
        <v>119.4052296529</v>
      </c>
      <c r="Q22" s="168">
        <f t="shared" si="32"/>
        <v>280.54432598060009</v>
      </c>
      <c r="R22" s="168">
        <f t="shared" si="33"/>
        <v>580.7963112243001</v>
      </c>
      <c r="S22" s="168">
        <f t="shared" si="34"/>
        <v>97.379022241200005</v>
      </c>
      <c r="T22" s="169"/>
      <c r="U22" s="168">
        <f t="shared" si="35"/>
        <v>519.3547852864001</v>
      </c>
      <c r="V22" s="168">
        <f t="shared" si="36"/>
        <v>133.31651854450001</v>
      </c>
      <c r="W22" s="168">
        <f t="shared" si="37"/>
        <v>149.5463555847</v>
      </c>
      <c r="X22" s="168">
        <f t="shared" si="38"/>
        <v>146.06853336180004</v>
      </c>
      <c r="Y22" s="168">
        <f t="shared" si="39"/>
        <v>230.69554078570002</v>
      </c>
      <c r="Z22" s="168">
        <f t="shared" si="40"/>
        <v>541.38099269810004</v>
      </c>
      <c r="AA22" s="168">
        <f t="shared" si="41"/>
        <v>71.874992606600017</v>
      </c>
      <c r="AB22" s="169"/>
      <c r="AC22" s="168">
        <f t="shared" si="42"/>
        <v>316.48182228390004</v>
      </c>
      <c r="AD22" s="168">
        <f t="shared" si="43"/>
        <v>85.786281498200012</v>
      </c>
      <c r="AE22" s="168">
        <f t="shared" si="44"/>
        <v>125.20160002440004</v>
      </c>
      <c r="AF22" s="168">
        <f t="shared" si="45"/>
        <v>48.689511120600002</v>
      </c>
      <c r="AG22" s="168">
        <f t="shared" si="46"/>
        <v>113.60885928139999</v>
      </c>
      <c r="AH22" s="168">
        <f t="shared" si="47"/>
        <v>634.12291864209999</v>
      </c>
      <c r="AI22" s="168">
        <f t="shared" si="48"/>
        <v>44.052414823399999</v>
      </c>
      <c r="AJ22" s="82"/>
    </row>
    <row r="23" spans="2:36" s="1" customFormat="1" x14ac:dyDescent="0.3">
      <c r="B23" s="85">
        <f t="shared" si="0"/>
        <v>46752</v>
      </c>
      <c r="C23" s="3"/>
      <c r="D23" s="166">
        <f t="shared" si="56"/>
        <v>0.03</v>
      </c>
      <c r="E23" s="168">
        <f t="shared" si="49"/>
        <v>423.88856526779517</v>
      </c>
      <c r="F23" s="168">
        <f t="shared" si="50"/>
        <v>114.62902046678401</v>
      </c>
      <c r="G23" s="168">
        <f t="shared" si="51"/>
        <v>106.27065439108101</v>
      </c>
      <c r="H23" s="168">
        <f t="shared" si="52"/>
        <v>27.463202820167002</v>
      </c>
      <c r="I23" s="168">
        <f t="shared" si="53"/>
        <v>88.359869943146009</v>
      </c>
      <c r="J23" s="168">
        <f t="shared" si="54"/>
        <v>382.09673488928007</v>
      </c>
      <c r="K23" s="168">
        <f t="shared" si="55"/>
        <v>48.95614415768901</v>
      </c>
      <c r="L23" s="169"/>
      <c r="M23" s="168">
        <f t="shared" si="28"/>
        <v>669.86333835276923</v>
      </c>
      <c r="N23" s="168">
        <f t="shared" si="29"/>
        <v>170.749478403647</v>
      </c>
      <c r="O23" s="168">
        <f t="shared" si="30"/>
        <v>346.27516599341004</v>
      </c>
      <c r="P23" s="168">
        <f t="shared" si="31"/>
        <v>122.987386542487</v>
      </c>
      <c r="Q23" s="168">
        <f t="shared" si="32"/>
        <v>288.96065576001808</v>
      </c>
      <c r="R23" s="168">
        <f t="shared" si="33"/>
        <v>598.22020056102906</v>
      </c>
      <c r="S23" s="168">
        <f t="shared" si="34"/>
        <v>100.30039290843601</v>
      </c>
      <c r="T23" s="169"/>
      <c r="U23" s="168">
        <f t="shared" si="35"/>
        <v>534.93542884499209</v>
      </c>
      <c r="V23" s="168">
        <f t="shared" si="36"/>
        <v>137.31601410083502</v>
      </c>
      <c r="W23" s="168">
        <f t="shared" si="37"/>
        <v>154.032746252241</v>
      </c>
      <c r="X23" s="168">
        <f t="shared" si="38"/>
        <v>150.45058936265403</v>
      </c>
      <c r="Y23" s="168">
        <f t="shared" si="39"/>
        <v>237.61640700927103</v>
      </c>
      <c r="Z23" s="168">
        <f t="shared" si="40"/>
        <v>557.62242247904305</v>
      </c>
      <c r="AA23" s="168">
        <f t="shared" si="41"/>
        <v>74.03124238479802</v>
      </c>
      <c r="AB23" s="169"/>
      <c r="AC23" s="168">
        <f t="shared" si="42"/>
        <v>325.97627695241704</v>
      </c>
      <c r="AD23" s="168">
        <f t="shared" si="43"/>
        <v>88.359869943146009</v>
      </c>
      <c r="AE23" s="168">
        <f t="shared" si="44"/>
        <v>128.95764802513204</v>
      </c>
      <c r="AF23" s="168">
        <f t="shared" si="45"/>
        <v>50.150196454218005</v>
      </c>
      <c r="AG23" s="168">
        <f t="shared" si="46"/>
        <v>117.01712505984199</v>
      </c>
      <c r="AH23" s="168">
        <f t="shared" si="47"/>
        <v>653.14660620136306</v>
      </c>
      <c r="AI23" s="168">
        <f t="shared" si="48"/>
        <v>45.373987268101999</v>
      </c>
      <c r="AJ23" s="82"/>
    </row>
    <row r="24" spans="2:36" s="1" customFormat="1" x14ac:dyDescent="0.3">
      <c r="B24" s="85">
        <f t="shared" si="0"/>
        <v>47118</v>
      </c>
      <c r="C24" s="3"/>
      <c r="D24" s="166">
        <f t="shared" si="56"/>
        <v>0.03</v>
      </c>
      <c r="E24" s="168">
        <f t="shared" si="49"/>
        <v>436.60522222582904</v>
      </c>
      <c r="F24" s="168">
        <f t="shared" si="50"/>
        <v>118.06789108078753</v>
      </c>
      <c r="G24" s="168">
        <f t="shared" si="51"/>
        <v>109.45877402281344</v>
      </c>
      <c r="H24" s="168">
        <f t="shared" si="52"/>
        <v>28.287098904772012</v>
      </c>
      <c r="I24" s="168">
        <f t="shared" si="53"/>
        <v>91.010666041440388</v>
      </c>
      <c r="J24" s="168">
        <f t="shared" si="54"/>
        <v>393.55963693595851</v>
      </c>
      <c r="K24" s="168">
        <f t="shared" si="55"/>
        <v>50.424828482419684</v>
      </c>
      <c r="L24" s="169"/>
      <c r="M24" s="168">
        <f t="shared" si="28"/>
        <v>689.95923850335237</v>
      </c>
      <c r="N24" s="168">
        <f t="shared" si="29"/>
        <v>175.87196275575641</v>
      </c>
      <c r="O24" s="168">
        <f t="shared" si="30"/>
        <v>356.66342097321234</v>
      </c>
      <c r="P24" s="168">
        <f t="shared" si="31"/>
        <v>126.67700813876162</v>
      </c>
      <c r="Q24" s="168">
        <f t="shared" si="32"/>
        <v>297.62947543281865</v>
      </c>
      <c r="R24" s="168">
        <f t="shared" si="33"/>
        <v>616.16680657785992</v>
      </c>
      <c r="S24" s="168">
        <f t="shared" si="34"/>
        <v>103.3094046956891</v>
      </c>
      <c r="T24" s="169"/>
      <c r="U24" s="168">
        <f t="shared" si="35"/>
        <v>550.98349171034181</v>
      </c>
      <c r="V24" s="168">
        <f t="shared" si="36"/>
        <v>141.43549452386009</v>
      </c>
      <c r="W24" s="168">
        <f t="shared" si="37"/>
        <v>158.65372863980824</v>
      </c>
      <c r="X24" s="168">
        <f t="shared" si="38"/>
        <v>154.96410704353366</v>
      </c>
      <c r="Y24" s="168">
        <f t="shared" si="39"/>
        <v>244.74489921954915</v>
      </c>
      <c r="Z24" s="168">
        <f t="shared" si="40"/>
        <v>574.35109515341435</v>
      </c>
      <c r="AA24" s="168">
        <f t="shared" si="41"/>
        <v>76.252179656341966</v>
      </c>
      <c r="AB24" s="169"/>
      <c r="AC24" s="168">
        <f t="shared" si="42"/>
        <v>335.75556526098956</v>
      </c>
      <c r="AD24" s="168">
        <f t="shared" si="43"/>
        <v>91.010666041440388</v>
      </c>
      <c r="AE24" s="168">
        <f t="shared" si="44"/>
        <v>132.826377465886</v>
      </c>
      <c r="AF24" s="168">
        <f t="shared" si="45"/>
        <v>51.654702347844548</v>
      </c>
      <c r="AG24" s="168">
        <f t="shared" si="46"/>
        <v>120.52763881163725</v>
      </c>
      <c r="AH24" s="168">
        <f t="shared" si="47"/>
        <v>672.74100438740402</v>
      </c>
      <c r="AI24" s="168">
        <f t="shared" si="48"/>
        <v>46.735206886145058</v>
      </c>
      <c r="AJ24" s="82"/>
    </row>
    <row r="25" spans="2:36" s="1" customFormat="1" x14ac:dyDescent="0.3">
      <c r="B25" s="85">
        <f t="shared" si="0"/>
        <v>47483</v>
      </c>
      <c r="C25" s="3"/>
      <c r="D25" s="166">
        <f t="shared" si="56"/>
        <v>0.03</v>
      </c>
      <c r="E25" s="168">
        <f t="shared" si="49"/>
        <v>449.70337889260389</v>
      </c>
      <c r="F25" s="168">
        <f t="shared" si="50"/>
        <v>121.60992781321116</v>
      </c>
      <c r="G25" s="168">
        <f t="shared" si="51"/>
        <v>112.74253724349785</v>
      </c>
      <c r="H25" s="168">
        <f t="shared" si="52"/>
        <v>29.135711871915174</v>
      </c>
      <c r="I25" s="168">
        <f t="shared" si="53"/>
        <v>93.7409860226836</v>
      </c>
      <c r="J25" s="168">
        <f t="shared" si="54"/>
        <v>405.36642604403727</v>
      </c>
      <c r="K25" s="168">
        <f t="shared" si="55"/>
        <v>51.937573336892278</v>
      </c>
      <c r="L25" s="169"/>
      <c r="M25" s="168">
        <f t="shared" si="28"/>
        <v>710.658015658453</v>
      </c>
      <c r="N25" s="168">
        <f t="shared" si="29"/>
        <v>181.1481216384291</v>
      </c>
      <c r="O25" s="168">
        <f t="shared" si="30"/>
        <v>367.36332360240874</v>
      </c>
      <c r="P25" s="168">
        <f t="shared" si="31"/>
        <v>130.47731838292447</v>
      </c>
      <c r="Q25" s="168">
        <f t="shared" si="32"/>
        <v>306.55835969580323</v>
      </c>
      <c r="R25" s="168">
        <f t="shared" si="33"/>
        <v>634.65181077519571</v>
      </c>
      <c r="S25" s="168">
        <f t="shared" si="34"/>
        <v>106.40868683655977</v>
      </c>
      <c r="T25" s="169"/>
      <c r="U25" s="168">
        <f t="shared" si="35"/>
        <v>567.51299646165205</v>
      </c>
      <c r="V25" s="168">
        <f t="shared" si="36"/>
        <v>145.6785593595759</v>
      </c>
      <c r="W25" s="168">
        <f t="shared" si="37"/>
        <v>163.41334049900249</v>
      </c>
      <c r="X25" s="168">
        <f t="shared" si="38"/>
        <v>159.61303025483969</v>
      </c>
      <c r="Y25" s="168">
        <f t="shared" si="39"/>
        <v>252.08724619613562</v>
      </c>
      <c r="Z25" s="168">
        <f t="shared" si="40"/>
        <v>591.58162800801676</v>
      </c>
      <c r="AA25" s="168">
        <f t="shared" si="41"/>
        <v>78.539745046032223</v>
      </c>
      <c r="AB25" s="169"/>
      <c r="AC25" s="168">
        <f t="shared" si="42"/>
        <v>345.82823221881927</v>
      </c>
      <c r="AD25" s="168">
        <f t="shared" si="43"/>
        <v>93.7409860226836</v>
      </c>
      <c r="AE25" s="168">
        <f t="shared" si="44"/>
        <v>136.81116878986259</v>
      </c>
      <c r="AF25" s="168">
        <f t="shared" si="45"/>
        <v>53.204343418279883</v>
      </c>
      <c r="AG25" s="168">
        <f t="shared" si="46"/>
        <v>124.14346797598637</v>
      </c>
      <c r="AH25" s="168">
        <f t="shared" si="47"/>
        <v>692.92323451902621</v>
      </c>
      <c r="AI25" s="168">
        <f t="shared" si="48"/>
        <v>48.137263092729413</v>
      </c>
      <c r="AJ25" s="82"/>
    </row>
    <row r="26" spans="2:36" s="1" customFormat="1" x14ac:dyDescent="0.3">
      <c r="B26" s="85">
        <f t="shared" si="0"/>
        <v>47848</v>
      </c>
      <c r="C26" s="3"/>
      <c r="D26" s="166">
        <f t="shared" si="56"/>
        <v>0.03</v>
      </c>
      <c r="E26" s="168">
        <f t="shared" si="49"/>
        <v>463.19448025938203</v>
      </c>
      <c r="F26" s="168">
        <f t="shared" si="50"/>
        <v>125.25822564760749</v>
      </c>
      <c r="G26" s="168">
        <f t="shared" si="51"/>
        <v>116.12481336080279</v>
      </c>
      <c r="H26" s="168">
        <f t="shared" si="52"/>
        <v>30.009783228072628</v>
      </c>
      <c r="I26" s="168">
        <f t="shared" si="53"/>
        <v>96.553215603364109</v>
      </c>
      <c r="J26" s="168">
        <f t="shared" si="54"/>
        <v>417.52741882535838</v>
      </c>
      <c r="K26" s="168">
        <f t="shared" si="55"/>
        <v>53.495700536999045</v>
      </c>
      <c r="L26" s="169"/>
      <c r="M26" s="168">
        <f t="shared" si="28"/>
        <v>731.97775612820658</v>
      </c>
      <c r="N26" s="168">
        <f t="shared" si="29"/>
        <v>186.58256528758199</v>
      </c>
      <c r="O26" s="168">
        <f t="shared" si="30"/>
        <v>378.38422331048099</v>
      </c>
      <c r="P26" s="168">
        <f t="shared" si="31"/>
        <v>134.39163793441222</v>
      </c>
      <c r="Q26" s="168">
        <f t="shared" si="32"/>
        <v>315.75511048667732</v>
      </c>
      <c r="R26" s="168">
        <f t="shared" si="33"/>
        <v>653.69136509845157</v>
      </c>
      <c r="S26" s="168">
        <f t="shared" si="34"/>
        <v>109.60094744165656</v>
      </c>
      <c r="T26" s="169"/>
      <c r="U26" s="168">
        <f t="shared" si="35"/>
        <v>584.53838635550164</v>
      </c>
      <c r="V26" s="168">
        <f t="shared" si="36"/>
        <v>150.04891614036319</v>
      </c>
      <c r="W26" s="168">
        <f t="shared" si="37"/>
        <v>168.31574071397256</v>
      </c>
      <c r="X26" s="168">
        <f t="shared" si="38"/>
        <v>164.40142116248489</v>
      </c>
      <c r="Y26" s="168">
        <f t="shared" si="39"/>
        <v>259.64986358201969</v>
      </c>
      <c r="Z26" s="168">
        <f t="shared" si="40"/>
        <v>609.32907684825727</v>
      </c>
      <c r="AA26" s="168">
        <f t="shared" si="41"/>
        <v>80.895937397413192</v>
      </c>
      <c r="AB26" s="169"/>
      <c r="AC26" s="168">
        <f t="shared" si="42"/>
        <v>356.20307918538384</v>
      </c>
      <c r="AD26" s="168">
        <f t="shared" si="43"/>
        <v>96.553215603364109</v>
      </c>
      <c r="AE26" s="168">
        <f t="shared" si="44"/>
        <v>140.91550385355848</v>
      </c>
      <c r="AF26" s="168">
        <f t="shared" si="45"/>
        <v>54.800473720828279</v>
      </c>
      <c r="AG26" s="168">
        <f t="shared" si="46"/>
        <v>127.86777201526596</v>
      </c>
      <c r="AH26" s="168">
        <f t="shared" si="47"/>
        <v>713.71093155459698</v>
      </c>
      <c r="AI26" s="168">
        <f t="shared" si="48"/>
        <v>49.581380985511295</v>
      </c>
      <c r="AJ26" s="82"/>
    </row>
    <row r="27" spans="2:36" s="1" customFormat="1" x14ac:dyDescent="0.3">
      <c r="B27" s="85">
        <f t="shared" si="0"/>
        <v>48213</v>
      </c>
      <c r="C27" s="3"/>
      <c r="D27" s="166">
        <f t="shared" si="56"/>
        <v>0.03</v>
      </c>
      <c r="E27" s="168">
        <f t="shared" si="49"/>
        <v>477.09031466716351</v>
      </c>
      <c r="F27" s="168">
        <f t="shared" si="50"/>
        <v>129.01597241703573</v>
      </c>
      <c r="G27" s="168">
        <f t="shared" si="51"/>
        <v>119.60855776162688</v>
      </c>
      <c r="H27" s="168">
        <f t="shared" si="52"/>
        <v>30.910076724914809</v>
      </c>
      <c r="I27" s="168">
        <f t="shared" si="53"/>
        <v>99.449812071465033</v>
      </c>
      <c r="J27" s="168">
        <f t="shared" si="54"/>
        <v>430.05324139011913</v>
      </c>
      <c r="K27" s="168">
        <f t="shared" si="55"/>
        <v>55.10057155310902</v>
      </c>
      <c r="L27" s="169"/>
      <c r="M27" s="168">
        <f t="shared" si="28"/>
        <v>753.93708881205282</v>
      </c>
      <c r="N27" s="168">
        <f t="shared" si="29"/>
        <v>192.18004224620944</v>
      </c>
      <c r="O27" s="168">
        <f t="shared" si="30"/>
        <v>389.73575000979542</v>
      </c>
      <c r="P27" s="168">
        <f t="shared" si="31"/>
        <v>138.4233870724446</v>
      </c>
      <c r="Q27" s="168">
        <f t="shared" si="32"/>
        <v>325.22776380127766</v>
      </c>
      <c r="R27" s="168">
        <f t="shared" si="33"/>
        <v>673.30210605140519</v>
      </c>
      <c r="S27" s="168">
        <f t="shared" si="34"/>
        <v>112.88897586490626</v>
      </c>
      <c r="T27" s="169"/>
      <c r="U27" s="168">
        <f t="shared" si="35"/>
        <v>602.07453794616674</v>
      </c>
      <c r="V27" s="168">
        <f t="shared" si="36"/>
        <v>154.5503836245741</v>
      </c>
      <c r="W27" s="168">
        <f t="shared" si="37"/>
        <v>173.36521293539175</v>
      </c>
      <c r="X27" s="168">
        <f t="shared" si="38"/>
        <v>169.33346379735946</v>
      </c>
      <c r="Y27" s="168">
        <f t="shared" si="39"/>
        <v>267.4393594894803</v>
      </c>
      <c r="Z27" s="168">
        <f t="shared" si="40"/>
        <v>627.608949153705</v>
      </c>
      <c r="AA27" s="168">
        <f t="shared" si="41"/>
        <v>83.322815519335592</v>
      </c>
      <c r="AB27" s="169"/>
      <c r="AC27" s="168">
        <f t="shared" si="42"/>
        <v>366.88917156094539</v>
      </c>
      <c r="AD27" s="168">
        <f t="shared" si="43"/>
        <v>99.449812071465033</v>
      </c>
      <c r="AE27" s="168">
        <f t="shared" si="44"/>
        <v>145.14296896916522</v>
      </c>
      <c r="AF27" s="168">
        <f t="shared" si="45"/>
        <v>56.444487932453129</v>
      </c>
      <c r="AG27" s="168">
        <f t="shared" si="46"/>
        <v>131.70380517572394</v>
      </c>
      <c r="AH27" s="168">
        <f t="shared" si="47"/>
        <v>735.12225950123491</v>
      </c>
      <c r="AI27" s="168">
        <f t="shared" si="48"/>
        <v>51.068822415076632</v>
      </c>
      <c r="AJ27" s="82"/>
    </row>
    <row r="28" spans="2:36" s="1" customFormat="1" x14ac:dyDescent="0.3">
      <c r="B28" s="85">
        <f t="shared" si="0"/>
        <v>48579</v>
      </c>
      <c r="C28" s="3"/>
      <c r="D28" s="166">
        <f t="shared" si="56"/>
        <v>0.03</v>
      </c>
      <c r="E28" s="168">
        <f t="shared" si="49"/>
        <v>491.40302410717845</v>
      </c>
      <c r="F28" s="168">
        <f t="shared" si="50"/>
        <v>132.88645158954679</v>
      </c>
      <c r="G28" s="168">
        <f t="shared" si="51"/>
        <v>123.19681449447569</v>
      </c>
      <c r="H28" s="168">
        <f t="shared" si="52"/>
        <v>31.837379026662255</v>
      </c>
      <c r="I28" s="168">
        <f t="shared" si="53"/>
        <v>102.43330643360899</v>
      </c>
      <c r="J28" s="168">
        <f t="shared" si="54"/>
        <v>442.95483863182272</v>
      </c>
      <c r="K28" s="168">
        <f t="shared" si="55"/>
        <v>56.753588699702291</v>
      </c>
      <c r="L28" s="169"/>
      <c r="M28" s="168">
        <f t="shared" si="28"/>
        <v>776.55520147641448</v>
      </c>
      <c r="N28" s="168">
        <f t="shared" si="29"/>
        <v>197.94544351359573</v>
      </c>
      <c r="O28" s="168">
        <f t="shared" si="30"/>
        <v>401.4278225100893</v>
      </c>
      <c r="P28" s="168">
        <f t="shared" si="31"/>
        <v>142.57608868461793</v>
      </c>
      <c r="Q28" s="168">
        <f t="shared" si="32"/>
        <v>334.984596715316</v>
      </c>
      <c r="R28" s="168">
        <f t="shared" si="33"/>
        <v>693.5011692329474</v>
      </c>
      <c r="S28" s="168">
        <f t="shared" si="34"/>
        <v>116.27564514085344</v>
      </c>
      <c r="T28" s="169"/>
      <c r="U28" s="168">
        <f t="shared" si="35"/>
        <v>620.1367740845518</v>
      </c>
      <c r="V28" s="168">
        <f t="shared" si="36"/>
        <v>159.18689513331131</v>
      </c>
      <c r="W28" s="168">
        <f t="shared" si="37"/>
        <v>178.56616932345352</v>
      </c>
      <c r="X28" s="168">
        <f t="shared" si="38"/>
        <v>174.41346771128025</v>
      </c>
      <c r="Y28" s="168">
        <f t="shared" si="39"/>
        <v>275.46254027416472</v>
      </c>
      <c r="Z28" s="168">
        <f t="shared" si="40"/>
        <v>646.43721762831615</v>
      </c>
      <c r="AA28" s="168">
        <f t="shared" si="41"/>
        <v>85.822499984915666</v>
      </c>
      <c r="AB28" s="169"/>
      <c r="AC28" s="168">
        <f t="shared" si="42"/>
        <v>377.89584670777379</v>
      </c>
      <c r="AD28" s="168">
        <f t="shared" si="43"/>
        <v>102.43330643360899</v>
      </c>
      <c r="AE28" s="168">
        <f t="shared" si="44"/>
        <v>149.49725803824018</v>
      </c>
      <c r="AF28" s="168">
        <f t="shared" si="45"/>
        <v>58.137822570426721</v>
      </c>
      <c r="AG28" s="168">
        <f t="shared" si="46"/>
        <v>135.65491933099565</v>
      </c>
      <c r="AH28" s="168">
        <f t="shared" si="47"/>
        <v>757.17592728627199</v>
      </c>
      <c r="AI28" s="168">
        <f t="shared" si="48"/>
        <v>52.600887087528932</v>
      </c>
      <c r="AJ28" s="82"/>
    </row>
    <row r="29" spans="2:36" s="1" customFormat="1" x14ac:dyDescent="0.3">
      <c r="B29" s="85">
        <f t="shared" si="0"/>
        <v>48944</v>
      </c>
      <c r="C29" s="3"/>
      <c r="D29" s="166">
        <f t="shared" si="56"/>
        <v>0.03</v>
      </c>
      <c r="E29" s="168">
        <f t="shared" si="49"/>
        <v>506.14511483039382</v>
      </c>
      <c r="F29" s="168">
        <f t="shared" si="50"/>
        <v>136.87304513723319</v>
      </c>
      <c r="G29" s="168">
        <f t="shared" si="51"/>
        <v>126.89271892930996</v>
      </c>
      <c r="H29" s="168">
        <f t="shared" si="52"/>
        <v>32.792500397462121</v>
      </c>
      <c r="I29" s="168">
        <f t="shared" si="53"/>
        <v>105.50630562661726</v>
      </c>
      <c r="J29" s="168">
        <f t="shared" si="54"/>
        <v>456.24348379077742</v>
      </c>
      <c r="K29" s="168">
        <f t="shared" si="55"/>
        <v>58.456196360693362</v>
      </c>
      <c r="L29" s="169"/>
      <c r="M29" s="168">
        <f t="shared" si="28"/>
        <v>799.85185752070697</v>
      </c>
      <c r="N29" s="168">
        <f t="shared" si="29"/>
        <v>203.88380681900361</v>
      </c>
      <c r="O29" s="168">
        <f t="shared" si="30"/>
        <v>413.47065718539199</v>
      </c>
      <c r="P29" s="168">
        <f t="shared" si="31"/>
        <v>146.85337134515646</v>
      </c>
      <c r="Q29" s="168">
        <f t="shared" si="32"/>
        <v>345.03413461677548</v>
      </c>
      <c r="R29" s="168">
        <f t="shared" si="33"/>
        <v>714.30620430993588</v>
      </c>
      <c r="S29" s="168">
        <f t="shared" si="34"/>
        <v>119.76391449507905</v>
      </c>
      <c r="T29" s="169"/>
      <c r="U29" s="168">
        <f t="shared" si="35"/>
        <v>638.74087730708834</v>
      </c>
      <c r="V29" s="168">
        <f t="shared" si="36"/>
        <v>163.96250198731065</v>
      </c>
      <c r="W29" s="168">
        <f t="shared" si="37"/>
        <v>183.92315440315713</v>
      </c>
      <c r="X29" s="168">
        <f t="shared" si="38"/>
        <v>179.64587174261865</v>
      </c>
      <c r="Y29" s="168">
        <f t="shared" si="39"/>
        <v>283.72641648238965</v>
      </c>
      <c r="Z29" s="168">
        <f t="shared" si="40"/>
        <v>665.83033415716568</v>
      </c>
      <c r="AA29" s="168">
        <f t="shared" si="41"/>
        <v>88.397174984463135</v>
      </c>
      <c r="AB29" s="169"/>
      <c r="AC29" s="168">
        <f t="shared" si="42"/>
        <v>389.232722109007</v>
      </c>
      <c r="AD29" s="168">
        <f t="shared" si="43"/>
        <v>105.50630562661726</v>
      </c>
      <c r="AE29" s="168">
        <f t="shared" si="44"/>
        <v>153.98217577938738</v>
      </c>
      <c r="AF29" s="168">
        <f t="shared" si="45"/>
        <v>59.881957247539525</v>
      </c>
      <c r="AG29" s="168">
        <f t="shared" si="46"/>
        <v>139.72456691092552</v>
      </c>
      <c r="AH29" s="168">
        <f t="shared" si="47"/>
        <v>779.89120510486021</v>
      </c>
      <c r="AI29" s="168">
        <f t="shared" si="48"/>
        <v>54.178913700154801</v>
      </c>
      <c r="AJ29" s="82"/>
    </row>
    <row r="30" spans="2:36" s="1" customFormat="1" x14ac:dyDescent="0.3">
      <c r="B30" s="85">
        <f t="shared" si="0"/>
        <v>49309</v>
      </c>
      <c r="C30" s="3"/>
      <c r="D30" s="166">
        <f t="shared" si="56"/>
        <v>0.03</v>
      </c>
      <c r="E30" s="168">
        <f t="shared" si="49"/>
        <v>521.32946827530566</v>
      </c>
      <c r="F30" s="168">
        <f t="shared" si="50"/>
        <v>140.97923649135018</v>
      </c>
      <c r="G30" s="168">
        <f t="shared" si="51"/>
        <v>130.69950049718926</v>
      </c>
      <c r="H30" s="168">
        <f t="shared" si="52"/>
        <v>33.776275409385988</v>
      </c>
      <c r="I30" s="168">
        <f t="shared" si="53"/>
        <v>108.67149479541578</v>
      </c>
      <c r="J30" s="168">
        <f t="shared" si="54"/>
        <v>469.93078830450077</v>
      </c>
      <c r="K30" s="168">
        <f t="shared" si="55"/>
        <v>60.209882251514166</v>
      </c>
      <c r="L30" s="169"/>
      <c r="M30" s="168">
        <f t="shared" si="28"/>
        <v>823.84741324632819</v>
      </c>
      <c r="N30" s="168">
        <f t="shared" si="29"/>
        <v>210.00032102357372</v>
      </c>
      <c r="O30" s="168">
        <f t="shared" si="30"/>
        <v>425.87477690095375</v>
      </c>
      <c r="P30" s="168">
        <f t="shared" si="31"/>
        <v>151.25897248551115</v>
      </c>
      <c r="Q30" s="168">
        <f t="shared" si="32"/>
        <v>355.38515865527876</v>
      </c>
      <c r="R30" s="168">
        <f t="shared" si="33"/>
        <v>735.73539043923392</v>
      </c>
      <c r="S30" s="168">
        <f t="shared" si="34"/>
        <v>123.35683192993143</v>
      </c>
      <c r="T30" s="169"/>
      <c r="U30" s="168">
        <f t="shared" si="35"/>
        <v>657.903103626301</v>
      </c>
      <c r="V30" s="168">
        <f t="shared" si="36"/>
        <v>168.88137704692997</v>
      </c>
      <c r="W30" s="168">
        <f t="shared" si="37"/>
        <v>189.44084903525186</v>
      </c>
      <c r="X30" s="168">
        <f t="shared" si="38"/>
        <v>185.03524789489722</v>
      </c>
      <c r="Y30" s="168">
        <f t="shared" si="39"/>
        <v>292.23820897686136</v>
      </c>
      <c r="Z30" s="168">
        <f t="shared" si="40"/>
        <v>685.80524418188065</v>
      </c>
      <c r="AA30" s="168">
        <f t="shared" si="41"/>
        <v>91.049090233997035</v>
      </c>
      <c r="AB30" s="169"/>
      <c r="AC30" s="168">
        <f t="shared" si="42"/>
        <v>400.90970377227723</v>
      </c>
      <c r="AD30" s="168">
        <f t="shared" si="43"/>
        <v>108.67149479541578</v>
      </c>
      <c r="AE30" s="168">
        <f t="shared" si="44"/>
        <v>158.601641052769</v>
      </c>
      <c r="AF30" s="168">
        <f t="shared" si="45"/>
        <v>61.678415964965716</v>
      </c>
      <c r="AG30" s="168">
        <f t="shared" si="46"/>
        <v>143.91630391825328</v>
      </c>
      <c r="AH30" s="168">
        <f t="shared" si="47"/>
        <v>803.28794125800607</v>
      </c>
      <c r="AI30" s="168">
        <f t="shared" si="48"/>
        <v>55.804281111159447</v>
      </c>
      <c r="AJ30" s="82"/>
    </row>
    <row r="31" spans="2:36" s="1" customFormat="1" x14ac:dyDescent="0.3">
      <c r="B31" s="85">
        <f t="shared" si="0"/>
        <v>49674</v>
      </c>
      <c r="C31" s="3"/>
      <c r="D31" s="166">
        <f t="shared" si="56"/>
        <v>0.03</v>
      </c>
      <c r="E31" s="168">
        <f t="shared" si="49"/>
        <v>536.96935232356486</v>
      </c>
      <c r="F31" s="168">
        <f t="shared" si="50"/>
        <v>145.20861358609068</v>
      </c>
      <c r="G31" s="168">
        <f t="shared" si="51"/>
        <v>134.62048551210495</v>
      </c>
      <c r="H31" s="168">
        <f t="shared" si="52"/>
        <v>34.789563671667565</v>
      </c>
      <c r="I31" s="168">
        <f t="shared" si="53"/>
        <v>111.93163963927826</v>
      </c>
      <c r="J31" s="168">
        <f t="shared" si="54"/>
        <v>484.02871195363582</v>
      </c>
      <c r="K31" s="168">
        <f t="shared" si="55"/>
        <v>62.016178719059596</v>
      </c>
      <c r="L31" s="169"/>
      <c r="M31" s="168">
        <f t="shared" si="28"/>
        <v>848.56283564371802</v>
      </c>
      <c r="N31" s="168">
        <f t="shared" si="29"/>
        <v>216.30033065428094</v>
      </c>
      <c r="O31" s="168">
        <f t="shared" si="30"/>
        <v>438.65102020798236</v>
      </c>
      <c r="P31" s="168">
        <f t="shared" si="31"/>
        <v>155.79674166007649</v>
      </c>
      <c r="Q31" s="168">
        <f t="shared" si="32"/>
        <v>366.04671341493713</v>
      </c>
      <c r="R31" s="168">
        <f t="shared" si="33"/>
        <v>757.80745215241097</v>
      </c>
      <c r="S31" s="168">
        <f t="shared" si="34"/>
        <v>127.05753688782937</v>
      </c>
      <c r="T31" s="169"/>
      <c r="U31" s="168">
        <f t="shared" si="35"/>
        <v>677.64019673509006</v>
      </c>
      <c r="V31" s="168">
        <f t="shared" si="36"/>
        <v>173.94781835833788</v>
      </c>
      <c r="W31" s="168">
        <f t="shared" si="37"/>
        <v>195.12407450630943</v>
      </c>
      <c r="X31" s="168">
        <f t="shared" si="38"/>
        <v>190.58630533174414</v>
      </c>
      <c r="Y31" s="168">
        <f t="shared" si="39"/>
        <v>301.0053552461672</v>
      </c>
      <c r="Z31" s="168">
        <f t="shared" si="40"/>
        <v>706.37940150733709</v>
      </c>
      <c r="AA31" s="168">
        <f t="shared" si="41"/>
        <v>93.780562941016953</v>
      </c>
      <c r="AB31" s="169"/>
      <c r="AC31" s="168">
        <f t="shared" si="42"/>
        <v>412.93699488544553</v>
      </c>
      <c r="AD31" s="168">
        <f t="shared" si="43"/>
        <v>111.93163963927826</v>
      </c>
      <c r="AE31" s="168">
        <f t="shared" si="44"/>
        <v>163.35969028435207</v>
      </c>
      <c r="AF31" s="168">
        <f t="shared" si="45"/>
        <v>63.528768443914686</v>
      </c>
      <c r="AG31" s="168">
        <f t="shared" si="46"/>
        <v>148.23379303580089</v>
      </c>
      <c r="AH31" s="168">
        <f t="shared" si="47"/>
        <v>827.38657949574622</v>
      </c>
      <c r="AI31" s="168">
        <f t="shared" si="48"/>
        <v>57.478409544494234</v>
      </c>
      <c r="AJ31" s="82"/>
    </row>
    <row r="32" spans="2:36" s="1" customFormat="1" x14ac:dyDescent="0.3">
      <c r="B32" s="85">
        <f t="shared" si="0"/>
        <v>50040</v>
      </c>
      <c r="C32" s="3"/>
      <c r="D32" s="166">
        <f t="shared" si="56"/>
        <v>0.03</v>
      </c>
      <c r="E32" s="168">
        <f t="shared" si="49"/>
        <v>553.07843289327184</v>
      </c>
      <c r="F32" s="168">
        <f t="shared" si="50"/>
        <v>149.56487199367339</v>
      </c>
      <c r="G32" s="168">
        <f t="shared" si="51"/>
        <v>138.65910007746811</v>
      </c>
      <c r="H32" s="168">
        <f t="shared" si="52"/>
        <v>35.833250581817595</v>
      </c>
      <c r="I32" s="168">
        <f t="shared" si="53"/>
        <v>115.28958882845662</v>
      </c>
      <c r="J32" s="168">
        <f t="shared" si="54"/>
        <v>498.54957331224489</v>
      </c>
      <c r="K32" s="168">
        <f t="shared" si="55"/>
        <v>63.876664080631386</v>
      </c>
      <c r="L32" s="169"/>
      <c r="M32" s="168">
        <f t="shared" si="28"/>
        <v>874.01972071302953</v>
      </c>
      <c r="N32" s="168">
        <f t="shared" si="29"/>
        <v>222.78934057390939</v>
      </c>
      <c r="O32" s="168">
        <f t="shared" si="30"/>
        <v>451.81055081422181</v>
      </c>
      <c r="P32" s="168">
        <f t="shared" si="31"/>
        <v>160.47064390987879</v>
      </c>
      <c r="Q32" s="168">
        <f t="shared" si="32"/>
        <v>377.02811481738524</v>
      </c>
      <c r="R32" s="168">
        <f t="shared" si="33"/>
        <v>780.54167571698338</v>
      </c>
      <c r="S32" s="168">
        <f t="shared" si="34"/>
        <v>130.86926299446426</v>
      </c>
      <c r="T32" s="169"/>
      <c r="U32" s="168">
        <f t="shared" si="35"/>
        <v>697.96940263714282</v>
      </c>
      <c r="V32" s="168">
        <f t="shared" si="36"/>
        <v>179.16625290908803</v>
      </c>
      <c r="W32" s="168">
        <f t="shared" si="37"/>
        <v>200.97779674149871</v>
      </c>
      <c r="X32" s="168">
        <f t="shared" si="38"/>
        <v>196.30389449169647</v>
      </c>
      <c r="Y32" s="168">
        <f t="shared" si="39"/>
        <v>310.03551590355221</v>
      </c>
      <c r="Z32" s="168">
        <f t="shared" si="40"/>
        <v>727.57078355255726</v>
      </c>
      <c r="AA32" s="168">
        <f t="shared" si="41"/>
        <v>96.593979829247459</v>
      </c>
      <c r="AB32" s="169"/>
      <c r="AC32" s="168">
        <f t="shared" si="42"/>
        <v>425.32510473200892</v>
      </c>
      <c r="AD32" s="168">
        <f t="shared" si="43"/>
        <v>115.28958882845662</v>
      </c>
      <c r="AE32" s="168">
        <f t="shared" si="44"/>
        <v>168.26048099288263</v>
      </c>
      <c r="AF32" s="168">
        <f t="shared" si="45"/>
        <v>65.434631497232132</v>
      </c>
      <c r="AG32" s="168">
        <f t="shared" si="46"/>
        <v>152.68080682687491</v>
      </c>
      <c r="AH32" s="168">
        <f t="shared" si="47"/>
        <v>852.20817688061868</v>
      </c>
      <c r="AI32" s="168">
        <f t="shared" si="48"/>
        <v>59.202761830829061</v>
      </c>
      <c r="AJ32" s="82"/>
    </row>
    <row r="33" spans="2:36" s="1" customFormat="1" x14ac:dyDescent="0.3">
      <c r="B33" s="85">
        <f t="shared" si="0"/>
        <v>50405</v>
      </c>
      <c r="C33" s="3"/>
      <c r="D33" s="166">
        <f t="shared" si="56"/>
        <v>0.03</v>
      </c>
      <c r="E33" s="168">
        <f t="shared" si="49"/>
        <v>569.67078588006996</v>
      </c>
      <c r="F33" s="168">
        <f t="shared" si="50"/>
        <v>154.05181815348359</v>
      </c>
      <c r="G33" s="168">
        <f t="shared" si="51"/>
        <v>142.81887307979216</v>
      </c>
      <c r="H33" s="168">
        <f t="shared" si="52"/>
        <v>36.908248099272122</v>
      </c>
      <c r="I33" s="168">
        <f t="shared" si="53"/>
        <v>118.74827649331031</v>
      </c>
      <c r="J33" s="168">
        <f t="shared" si="54"/>
        <v>513.5060605116123</v>
      </c>
      <c r="K33" s="168">
        <f t="shared" si="55"/>
        <v>65.792964003050329</v>
      </c>
      <c r="L33" s="169"/>
      <c r="M33" s="168">
        <f t="shared" si="28"/>
        <v>900.24031233442042</v>
      </c>
      <c r="N33" s="168">
        <f t="shared" si="29"/>
        <v>229.47302079112669</v>
      </c>
      <c r="O33" s="168">
        <f t="shared" si="30"/>
        <v>465.36486733864848</v>
      </c>
      <c r="P33" s="168">
        <f t="shared" si="31"/>
        <v>165.28476322717515</v>
      </c>
      <c r="Q33" s="168">
        <f t="shared" si="32"/>
        <v>388.33895826190684</v>
      </c>
      <c r="R33" s="168">
        <f t="shared" si="33"/>
        <v>803.95792598849289</v>
      </c>
      <c r="S33" s="168">
        <f t="shared" si="34"/>
        <v>134.79534088429818</v>
      </c>
      <c r="T33" s="169"/>
      <c r="U33" s="168">
        <f t="shared" si="35"/>
        <v>718.90848471625714</v>
      </c>
      <c r="V33" s="168">
        <f t="shared" si="36"/>
        <v>184.54124049636067</v>
      </c>
      <c r="W33" s="168">
        <f t="shared" si="37"/>
        <v>207.00713064374366</v>
      </c>
      <c r="X33" s="168">
        <f t="shared" si="38"/>
        <v>202.19301132644736</v>
      </c>
      <c r="Y33" s="168">
        <f t="shared" si="39"/>
        <v>319.3365813806588</v>
      </c>
      <c r="Z33" s="168">
        <f t="shared" si="40"/>
        <v>749.39790705913401</v>
      </c>
      <c r="AA33" s="168">
        <f t="shared" si="41"/>
        <v>99.49179922412489</v>
      </c>
      <c r="AB33" s="169"/>
      <c r="AC33" s="168">
        <f t="shared" si="42"/>
        <v>438.08485787396921</v>
      </c>
      <c r="AD33" s="168">
        <f t="shared" si="43"/>
        <v>118.74827649331031</v>
      </c>
      <c r="AE33" s="168">
        <f t="shared" si="44"/>
        <v>173.30829542266912</v>
      </c>
      <c r="AF33" s="168">
        <f t="shared" si="45"/>
        <v>67.397670442149092</v>
      </c>
      <c r="AG33" s="168">
        <f t="shared" si="46"/>
        <v>157.26123103168118</v>
      </c>
      <c r="AH33" s="168">
        <f t="shared" si="47"/>
        <v>877.77442218703732</v>
      </c>
      <c r="AI33" s="168">
        <f t="shared" si="48"/>
        <v>60.978844685753934</v>
      </c>
      <c r="AJ33" s="82"/>
    </row>
    <row r="34" spans="2:36" s="1" customFormat="1" x14ac:dyDescent="0.3">
      <c r="B34" s="85">
        <f t="shared" si="0"/>
        <v>50770</v>
      </c>
      <c r="C34" s="3"/>
      <c r="D34" s="166">
        <f t="shared" si="56"/>
        <v>0.03</v>
      </c>
      <c r="E34" s="168">
        <f t="shared" si="49"/>
        <v>586.76090945647206</v>
      </c>
      <c r="F34" s="168">
        <f t="shared" si="50"/>
        <v>158.67337269808812</v>
      </c>
      <c r="G34" s="168">
        <f t="shared" si="51"/>
        <v>147.10343927218594</v>
      </c>
      <c r="H34" s="168">
        <f t="shared" si="52"/>
        <v>38.015495542250285</v>
      </c>
      <c r="I34" s="168">
        <f t="shared" si="53"/>
        <v>122.31072478810962</v>
      </c>
      <c r="J34" s="168">
        <f t="shared" si="54"/>
        <v>528.91124232696063</v>
      </c>
      <c r="K34" s="168">
        <f t="shared" si="55"/>
        <v>67.766752923141837</v>
      </c>
      <c r="L34" s="169"/>
      <c r="M34" s="168">
        <f t="shared" si="28"/>
        <v>927.24752170445311</v>
      </c>
      <c r="N34" s="168">
        <f t="shared" si="29"/>
        <v>236.3572114148605</v>
      </c>
      <c r="O34" s="168">
        <f t="shared" si="30"/>
        <v>479.32581335880792</v>
      </c>
      <c r="P34" s="168">
        <f t="shared" si="31"/>
        <v>170.24330612399041</v>
      </c>
      <c r="Q34" s="168">
        <f t="shared" si="32"/>
        <v>399.98912700976405</v>
      </c>
      <c r="R34" s="168">
        <f t="shared" si="33"/>
        <v>828.07666376814768</v>
      </c>
      <c r="S34" s="168">
        <f t="shared" si="34"/>
        <v>138.83920111082713</v>
      </c>
      <c r="T34" s="169"/>
      <c r="U34" s="168">
        <f t="shared" si="35"/>
        <v>740.47573925774486</v>
      </c>
      <c r="V34" s="168">
        <f t="shared" si="36"/>
        <v>190.0774777112515</v>
      </c>
      <c r="W34" s="168">
        <f t="shared" si="37"/>
        <v>213.21734456305597</v>
      </c>
      <c r="X34" s="168">
        <f t="shared" si="38"/>
        <v>208.2588016662408</v>
      </c>
      <c r="Y34" s="168">
        <f t="shared" si="39"/>
        <v>328.91667882207855</v>
      </c>
      <c r="Z34" s="168">
        <f t="shared" si="40"/>
        <v>771.87984427090805</v>
      </c>
      <c r="AA34" s="168">
        <f t="shared" si="41"/>
        <v>102.47655320084864</v>
      </c>
      <c r="AB34" s="169"/>
      <c r="AC34" s="168">
        <f t="shared" si="42"/>
        <v>451.22740361018828</v>
      </c>
      <c r="AD34" s="168">
        <f t="shared" si="43"/>
        <v>122.31072478810962</v>
      </c>
      <c r="AE34" s="168">
        <f t="shared" si="44"/>
        <v>178.50754428534918</v>
      </c>
      <c r="AF34" s="168">
        <f t="shared" si="45"/>
        <v>69.419600555413567</v>
      </c>
      <c r="AG34" s="168">
        <f t="shared" si="46"/>
        <v>161.9790679626316</v>
      </c>
      <c r="AH34" s="168">
        <f t="shared" si="47"/>
        <v>904.10765485264847</v>
      </c>
      <c r="AI34" s="168">
        <f t="shared" si="48"/>
        <v>62.808210026326556</v>
      </c>
      <c r="AJ34" s="82"/>
    </row>
    <row r="35" spans="2:36" s="1" customFormat="1" x14ac:dyDescent="0.3">
      <c r="B35" s="85">
        <f t="shared" si="0"/>
        <v>51135</v>
      </c>
      <c r="C35" s="3"/>
      <c r="D35" s="166">
        <f t="shared" si="56"/>
        <v>0.03</v>
      </c>
      <c r="E35" s="168">
        <f t="shared" si="49"/>
        <v>604.36373674016625</v>
      </c>
      <c r="F35" s="168">
        <f t="shared" si="50"/>
        <v>163.43357387903077</v>
      </c>
      <c r="G35" s="168">
        <f t="shared" si="51"/>
        <v>151.51654245035152</v>
      </c>
      <c r="H35" s="168">
        <f t="shared" si="52"/>
        <v>39.155960408517792</v>
      </c>
      <c r="I35" s="168">
        <f t="shared" si="53"/>
        <v>125.98004653175292</v>
      </c>
      <c r="J35" s="168">
        <f t="shared" si="54"/>
        <v>544.77857959676942</v>
      </c>
      <c r="K35" s="168">
        <f t="shared" si="55"/>
        <v>69.799755510836093</v>
      </c>
      <c r="L35" s="169"/>
      <c r="M35" s="168">
        <f t="shared" si="28"/>
        <v>955.0649473555867</v>
      </c>
      <c r="N35" s="168">
        <f t="shared" si="29"/>
        <v>243.44792775730633</v>
      </c>
      <c r="O35" s="168">
        <f t="shared" si="30"/>
        <v>493.70558775957215</v>
      </c>
      <c r="P35" s="168">
        <f t="shared" si="31"/>
        <v>175.35060530771011</v>
      </c>
      <c r="Q35" s="168">
        <f t="shared" si="32"/>
        <v>411.98880082005695</v>
      </c>
      <c r="R35" s="168">
        <f t="shared" si="33"/>
        <v>852.91896368119217</v>
      </c>
      <c r="S35" s="168">
        <f t="shared" si="34"/>
        <v>143.00437714415196</v>
      </c>
      <c r="T35" s="169"/>
      <c r="U35" s="168">
        <f t="shared" si="35"/>
        <v>762.69001143547723</v>
      </c>
      <c r="V35" s="168">
        <f t="shared" si="36"/>
        <v>195.77980204258904</v>
      </c>
      <c r="W35" s="168">
        <f t="shared" si="37"/>
        <v>219.61386489994766</v>
      </c>
      <c r="X35" s="168">
        <f t="shared" si="38"/>
        <v>214.50656571622804</v>
      </c>
      <c r="Y35" s="168">
        <f t="shared" si="39"/>
        <v>338.78417918674091</v>
      </c>
      <c r="Z35" s="168">
        <f t="shared" si="40"/>
        <v>795.0362395990353</v>
      </c>
      <c r="AA35" s="168">
        <f t="shared" si="41"/>
        <v>105.5508497968741</v>
      </c>
      <c r="AB35" s="169"/>
      <c r="AC35" s="168">
        <f t="shared" si="42"/>
        <v>464.76422571849395</v>
      </c>
      <c r="AD35" s="168">
        <f t="shared" si="43"/>
        <v>125.98004653175292</v>
      </c>
      <c r="AE35" s="168">
        <f t="shared" si="44"/>
        <v>183.86277061390967</v>
      </c>
      <c r="AF35" s="168">
        <f t="shared" si="45"/>
        <v>71.50218857207598</v>
      </c>
      <c r="AG35" s="168">
        <f t="shared" si="46"/>
        <v>166.83844000151055</v>
      </c>
      <c r="AH35" s="168">
        <f t="shared" si="47"/>
        <v>931.23088449822797</v>
      </c>
      <c r="AI35" s="168">
        <f t="shared" si="48"/>
        <v>64.692456327116361</v>
      </c>
      <c r="AJ35" s="82"/>
    </row>
    <row r="36" spans="2:36" s="1" customFormat="1" x14ac:dyDescent="0.3">
      <c r="B36" s="85">
        <f t="shared" si="0"/>
        <v>51501</v>
      </c>
      <c r="C36" s="3"/>
      <c r="D36" s="166">
        <f t="shared" si="56"/>
        <v>0.03</v>
      </c>
      <c r="E36" s="168">
        <f t="shared" si="49"/>
        <v>622.49464884237125</v>
      </c>
      <c r="F36" s="168">
        <f t="shared" si="50"/>
        <v>168.3365810954017</v>
      </c>
      <c r="G36" s="168">
        <f t="shared" si="51"/>
        <v>156.06203872386206</v>
      </c>
      <c r="H36" s="168">
        <f t="shared" si="52"/>
        <v>40.330639220773328</v>
      </c>
      <c r="I36" s="168">
        <f t="shared" si="53"/>
        <v>129.75944792770551</v>
      </c>
      <c r="J36" s="168">
        <f t="shared" si="54"/>
        <v>561.12193698467252</v>
      </c>
      <c r="K36" s="168">
        <f t="shared" si="55"/>
        <v>71.893748176161182</v>
      </c>
      <c r="L36" s="169"/>
      <c r="M36" s="168">
        <f t="shared" si="28"/>
        <v>983.71689577625432</v>
      </c>
      <c r="N36" s="168">
        <f t="shared" si="29"/>
        <v>250.75136559002553</v>
      </c>
      <c r="O36" s="168">
        <f t="shared" si="30"/>
        <v>508.51675539235936</v>
      </c>
      <c r="P36" s="168">
        <f t="shared" si="31"/>
        <v>180.61112346694142</v>
      </c>
      <c r="Q36" s="168">
        <f t="shared" si="32"/>
        <v>424.34846484465868</v>
      </c>
      <c r="R36" s="168">
        <f t="shared" si="33"/>
        <v>878.506532591628</v>
      </c>
      <c r="S36" s="168">
        <f t="shared" si="34"/>
        <v>147.29450845847651</v>
      </c>
      <c r="T36" s="169"/>
      <c r="U36" s="168">
        <f t="shared" si="35"/>
        <v>785.57071177854152</v>
      </c>
      <c r="V36" s="168">
        <f t="shared" si="36"/>
        <v>201.65319610386672</v>
      </c>
      <c r="W36" s="168">
        <f t="shared" si="37"/>
        <v>226.20228084694608</v>
      </c>
      <c r="X36" s="168">
        <f t="shared" si="38"/>
        <v>220.94176268771488</v>
      </c>
      <c r="Y36" s="168">
        <f t="shared" si="39"/>
        <v>348.94770456234318</v>
      </c>
      <c r="Z36" s="168">
        <f t="shared" si="40"/>
        <v>818.88732678700637</v>
      </c>
      <c r="AA36" s="168">
        <f t="shared" si="41"/>
        <v>108.71737529078032</v>
      </c>
      <c r="AB36" s="169"/>
      <c r="AC36" s="168">
        <f t="shared" si="42"/>
        <v>478.70715249004877</v>
      </c>
      <c r="AD36" s="168">
        <f t="shared" si="43"/>
        <v>129.75944792770551</v>
      </c>
      <c r="AE36" s="168">
        <f t="shared" si="44"/>
        <v>189.37865373232697</v>
      </c>
      <c r="AF36" s="168">
        <f t="shared" si="45"/>
        <v>73.647254229238257</v>
      </c>
      <c r="AG36" s="168">
        <f t="shared" si="46"/>
        <v>171.84359320155588</v>
      </c>
      <c r="AH36" s="168">
        <f t="shared" si="47"/>
        <v>959.16781103317487</v>
      </c>
      <c r="AI36" s="168">
        <f t="shared" si="48"/>
        <v>66.633230016929858</v>
      </c>
      <c r="AJ36" s="82"/>
    </row>
    <row r="37" spans="2:36" x14ac:dyDescent="0.3">
      <c r="D37" s="166">
        <f t="shared" si="56"/>
        <v>0.03</v>
      </c>
      <c r="E37" s="168">
        <f t="shared" si="49"/>
        <v>641.16948830764238</v>
      </c>
      <c r="F37" s="168">
        <f t="shared" si="50"/>
        <v>173.38667852826376</v>
      </c>
      <c r="G37" s="168">
        <f t="shared" si="51"/>
        <v>160.74389988557792</v>
      </c>
      <c r="H37" s="168">
        <f t="shared" si="52"/>
        <v>41.540558397396531</v>
      </c>
      <c r="I37" s="168">
        <f t="shared" si="53"/>
        <v>133.65223136553666</v>
      </c>
      <c r="J37" s="168">
        <f t="shared" si="54"/>
        <v>577.95559509421275</v>
      </c>
      <c r="K37" s="168">
        <f t="shared" si="55"/>
        <v>74.050560621446024</v>
      </c>
      <c r="M37" s="168">
        <f t="shared" si="28"/>
        <v>1013.228402649542</v>
      </c>
      <c r="N37" s="168">
        <f t="shared" si="29"/>
        <v>258.27390655772632</v>
      </c>
      <c r="O37" s="168">
        <f t="shared" si="30"/>
        <v>523.77225805413013</v>
      </c>
      <c r="P37" s="168">
        <f t="shared" si="31"/>
        <v>186.02945717094966</v>
      </c>
      <c r="Q37" s="168">
        <f t="shared" si="32"/>
        <v>437.07891878999845</v>
      </c>
      <c r="R37" s="168">
        <f t="shared" si="33"/>
        <v>904.86172856937685</v>
      </c>
      <c r="S37" s="168">
        <f t="shared" si="34"/>
        <v>151.71334371223082</v>
      </c>
      <c r="U37" s="168">
        <f t="shared" si="35"/>
        <v>809.13783313189776</v>
      </c>
      <c r="V37" s="168">
        <f t="shared" si="36"/>
        <v>207.70279198698273</v>
      </c>
      <c r="W37" s="168">
        <f t="shared" si="37"/>
        <v>232.98834927235447</v>
      </c>
      <c r="X37" s="168">
        <f t="shared" si="38"/>
        <v>227.57001556834635</v>
      </c>
      <c r="Y37" s="168">
        <f t="shared" si="39"/>
        <v>359.4161356992135</v>
      </c>
      <c r="Z37" s="168">
        <f t="shared" si="40"/>
        <v>843.45394659061662</v>
      </c>
      <c r="AA37" s="168">
        <f t="shared" si="41"/>
        <v>111.97889654950374</v>
      </c>
      <c r="AC37" s="168">
        <f t="shared" si="42"/>
        <v>493.06836706475025</v>
      </c>
      <c r="AD37" s="168">
        <f t="shared" si="43"/>
        <v>133.65223136553666</v>
      </c>
      <c r="AE37" s="168">
        <f t="shared" si="44"/>
        <v>195.06001334429678</v>
      </c>
      <c r="AF37" s="168">
        <f t="shared" si="45"/>
        <v>75.856671856115412</v>
      </c>
      <c r="AG37" s="168">
        <f t="shared" si="46"/>
        <v>176.99890099760256</v>
      </c>
      <c r="AH37" s="168">
        <f t="shared" si="47"/>
        <v>987.94284536417013</v>
      </c>
      <c r="AI37" s="168">
        <f t="shared" si="48"/>
        <v>68.632226917437748</v>
      </c>
    </row>
    <row r="38" spans="2:36" hidden="1" x14ac:dyDescent="0.3">
      <c r="E38" s="168">
        <f t="shared" si="49"/>
        <v>641.16948830764238</v>
      </c>
      <c r="F38" s="168">
        <f t="shared" si="50"/>
        <v>173.38667852826376</v>
      </c>
      <c r="G38" s="168">
        <f t="shared" si="51"/>
        <v>160.74389988557792</v>
      </c>
      <c r="H38" s="168">
        <f t="shared" si="52"/>
        <v>41.540558397396531</v>
      </c>
      <c r="I38" s="168">
        <f t="shared" si="53"/>
        <v>133.65223136553666</v>
      </c>
      <c r="J38" s="168">
        <f t="shared" si="54"/>
        <v>577.95559509421275</v>
      </c>
      <c r="K38" s="168">
        <f t="shared" si="55"/>
        <v>74.050560621446024</v>
      </c>
      <c r="M38" s="168">
        <f t="shared" si="28"/>
        <v>1013.228402649542</v>
      </c>
      <c r="N38" s="168">
        <f t="shared" si="29"/>
        <v>258.27390655772632</v>
      </c>
      <c r="O38" s="168">
        <f t="shared" si="30"/>
        <v>523.77225805413013</v>
      </c>
      <c r="P38" s="168">
        <f t="shared" si="31"/>
        <v>186.02945717094966</v>
      </c>
      <c r="Q38" s="168">
        <f t="shared" si="32"/>
        <v>437.07891878999845</v>
      </c>
      <c r="R38" s="168">
        <f t="shared" si="33"/>
        <v>904.86172856937685</v>
      </c>
      <c r="S38" s="168">
        <f t="shared" si="34"/>
        <v>151.71334371223082</v>
      </c>
      <c r="U38" s="168">
        <f t="shared" si="35"/>
        <v>809.13783313189776</v>
      </c>
      <c r="V38" s="168">
        <f t="shared" si="36"/>
        <v>207.70279198698273</v>
      </c>
      <c r="W38" s="168">
        <f t="shared" si="37"/>
        <v>232.98834927235447</v>
      </c>
      <c r="X38" s="168">
        <f t="shared" si="38"/>
        <v>227.57001556834635</v>
      </c>
      <c r="Y38" s="168">
        <f t="shared" si="39"/>
        <v>359.4161356992135</v>
      </c>
      <c r="Z38" s="168">
        <f t="shared" si="40"/>
        <v>843.45394659061662</v>
      </c>
      <c r="AA38" s="168">
        <f t="shared" si="41"/>
        <v>111.97889654950374</v>
      </c>
    </row>
    <row r="39" spans="2:36" hidden="1" x14ac:dyDescent="0.3">
      <c r="B39" s="13" t="s">
        <v>333</v>
      </c>
      <c r="D39" s="121">
        <v>0</v>
      </c>
      <c r="E39" s="168">
        <f t="shared" si="49"/>
        <v>641.16948830764238</v>
      </c>
      <c r="F39" s="168">
        <f t="shared" si="50"/>
        <v>173.38667852826376</v>
      </c>
      <c r="G39" s="168">
        <f t="shared" si="51"/>
        <v>160.74389988557792</v>
      </c>
      <c r="H39" s="168">
        <f t="shared" si="52"/>
        <v>41.540558397396531</v>
      </c>
      <c r="I39" s="168">
        <f t="shared" si="53"/>
        <v>133.65223136553666</v>
      </c>
      <c r="J39" s="168">
        <f t="shared" si="54"/>
        <v>577.95559509421275</v>
      </c>
      <c r="K39" s="168">
        <f t="shared" si="55"/>
        <v>74.050560621446024</v>
      </c>
      <c r="M39" s="168">
        <f t="shared" si="28"/>
        <v>1013.228402649542</v>
      </c>
      <c r="N39" s="168">
        <f t="shared" si="29"/>
        <v>258.27390655772632</v>
      </c>
      <c r="O39" s="168">
        <f t="shared" si="30"/>
        <v>523.77225805413013</v>
      </c>
      <c r="P39" s="168">
        <f t="shared" si="31"/>
        <v>186.02945717094966</v>
      </c>
      <c r="Q39" s="168">
        <f t="shared" si="32"/>
        <v>437.07891878999845</v>
      </c>
      <c r="R39" s="168">
        <f t="shared" si="33"/>
        <v>904.86172856937685</v>
      </c>
      <c r="S39" s="168">
        <f t="shared" si="34"/>
        <v>151.71334371223082</v>
      </c>
      <c r="U39" s="168">
        <f t="shared" si="35"/>
        <v>809.13783313189776</v>
      </c>
      <c r="V39" s="168">
        <f t="shared" si="36"/>
        <v>207.70279198698273</v>
      </c>
      <c r="W39" s="168">
        <f t="shared" si="37"/>
        <v>232.98834927235447</v>
      </c>
      <c r="X39" s="168">
        <f t="shared" si="38"/>
        <v>227.57001556834635</v>
      </c>
      <c r="Y39" s="168">
        <f t="shared" si="39"/>
        <v>359.4161356992135</v>
      </c>
      <c r="Z39" s="168">
        <f t="shared" si="40"/>
        <v>843.45394659061662</v>
      </c>
      <c r="AA39" s="168">
        <f t="shared" si="41"/>
        <v>111.97889654950374</v>
      </c>
    </row>
    <row r="40" spans="2:36" hidden="1" x14ac:dyDescent="0.3">
      <c r="B40" s="13" t="s">
        <v>334</v>
      </c>
      <c r="D40" s="120">
        <f>1-D39</f>
        <v>1</v>
      </c>
      <c r="E40" s="168">
        <f t="shared" si="49"/>
        <v>1282.3389766152848</v>
      </c>
      <c r="F40" s="168">
        <f t="shared" si="50"/>
        <v>346.77335705652752</v>
      </c>
      <c r="G40" s="168">
        <f t="shared" si="51"/>
        <v>321.48779977115584</v>
      </c>
      <c r="H40" s="168">
        <f t="shared" si="52"/>
        <v>83.081116794793061</v>
      </c>
      <c r="I40" s="168">
        <f t="shared" si="53"/>
        <v>267.30446273107333</v>
      </c>
      <c r="J40" s="168">
        <f t="shared" si="54"/>
        <v>1155.9111901884255</v>
      </c>
      <c r="K40" s="168">
        <f t="shared" si="55"/>
        <v>148.10112124289205</v>
      </c>
      <c r="M40" s="168">
        <f t="shared" si="28"/>
        <v>2026.456805299084</v>
      </c>
      <c r="N40" s="168">
        <f t="shared" si="29"/>
        <v>516.54781311545264</v>
      </c>
      <c r="O40" s="168">
        <f t="shared" si="30"/>
        <v>1047.5445161082603</v>
      </c>
      <c r="P40" s="168">
        <f t="shared" si="31"/>
        <v>372.05891434189931</v>
      </c>
      <c r="Q40" s="168">
        <f t="shared" si="32"/>
        <v>874.15783757999691</v>
      </c>
      <c r="R40" s="168">
        <f t="shared" si="33"/>
        <v>1809.7234571387537</v>
      </c>
      <c r="S40" s="168">
        <f t="shared" si="34"/>
        <v>303.42668742446165</v>
      </c>
      <c r="U40" s="168">
        <f t="shared" si="35"/>
        <v>1618.2756662637955</v>
      </c>
      <c r="V40" s="168">
        <f t="shared" si="36"/>
        <v>415.40558397396546</v>
      </c>
      <c r="W40" s="168">
        <f t="shared" si="37"/>
        <v>465.97669854470894</v>
      </c>
      <c r="X40" s="168">
        <f t="shared" si="38"/>
        <v>455.1400311366927</v>
      </c>
      <c r="Y40" s="168">
        <f t="shared" si="39"/>
        <v>718.832271398427</v>
      </c>
      <c r="Z40" s="168">
        <f t="shared" si="40"/>
        <v>1686.9078931812332</v>
      </c>
      <c r="AA40" s="168">
        <f t="shared" si="41"/>
        <v>223.95779309900749</v>
      </c>
    </row>
    <row r="41" spans="2:36" hidden="1" x14ac:dyDescent="0.3">
      <c r="E41" s="168">
        <f t="shared" si="49"/>
        <v>1282.3389766152848</v>
      </c>
      <c r="F41" s="168">
        <f t="shared" si="50"/>
        <v>346.77335705652752</v>
      </c>
      <c r="G41" s="168">
        <f t="shared" si="51"/>
        <v>321.48779977115584</v>
      </c>
      <c r="H41" s="168">
        <f t="shared" si="52"/>
        <v>83.081116794793061</v>
      </c>
      <c r="I41" s="168">
        <f t="shared" si="53"/>
        <v>267.30446273107333</v>
      </c>
      <c r="J41" s="168">
        <f t="shared" si="54"/>
        <v>1155.9111901884255</v>
      </c>
      <c r="K41" s="168">
        <f t="shared" si="55"/>
        <v>148.10112124289205</v>
      </c>
      <c r="M41" s="168">
        <f t="shared" si="28"/>
        <v>2026.456805299084</v>
      </c>
      <c r="N41" s="168">
        <f t="shared" si="29"/>
        <v>516.54781311545264</v>
      </c>
      <c r="O41" s="168">
        <f t="shared" si="30"/>
        <v>1047.5445161082603</v>
      </c>
      <c r="P41" s="168">
        <f t="shared" si="31"/>
        <v>372.05891434189931</v>
      </c>
      <c r="Q41" s="168">
        <f t="shared" si="32"/>
        <v>874.15783757999691</v>
      </c>
      <c r="R41" s="168">
        <f t="shared" si="33"/>
        <v>1809.7234571387537</v>
      </c>
      <c r="S41" s="168">
        <f t="shared" si="34"/>
        <v>303.42668742446165</v>
      </c>
      <c r="U41" s="168">
        <f t="shared" si="35"/>
        <v>1618.2756662637955</v>
      </c>
      <c r="V41" s="168">
        <f t="shared" si="36"/>
        <v>415.40558397396546</v>
      </c>
      <c r="W41" s="168">
        <f t="shared" si="37"/>
        <v>465.97669854470894</v>
      </c>
      <c r="X41" s="168">
        <f t="shared" si="38"/>
        <v>455.1400311366927</v>
      </c>
      <c r="Y41" s="168">
        <f t="shared" si="39"/>
        <v>718.832271398427</v>
      </c>
      <c r="Z41" s="168">
        <f t="shared" si="40"/>
        <v>1686.9078931812332</v>
      </c>
      <c r="AA41" s="168">
        <f t="shared" si="41"/>
        <v>223.95779309900749</v>
      </c>
    </row>
    <row r="42" spans="2:36" s="105" customFormat="1" hidden="1" x14ac:dyDescent="0.3">
      <c r="B42" s="105" t="s">
        <v>338</v>
      </c>
      <c r="E42" s="168">
        <f t="shared" si="49"/>
        <v>1282.3389766152848</v>
      </c>
      <c r="F42" s="168">
        <f t="shared" si="50"/>
        <v>346.77335705652752</v>
      </c>
      <c r="G42" s="168">
        <f t="shared" si="51"/>
        <v>321.48779977115584</v>
      </c>
      <c r="H42" s="168">
        <f t="shared" si="52"/>
        <v>83.081116794793061</v>
      </c>
      <c r="I42" s="168">
        <f t="shared" si="53"/>
        <v>267.30446273107333</v>
      </c>
      <c r="J42" s="168">
        <f t="shared" si="54"/>
        <v>1155.9111901884255</v>
      </c>
      <c r="K42" s="168">
        <f t="shared" si="55"/>
        <v>148.10112124289205</v>
      </c>
      <c r="M42" s="168">
        <f t="shared" si="28"/>
        <v>2026.456805299084</v>
      </c>
      <c r="N42" s="168">
        <f t="shared" si="29"/>
        <v>516.54781311545264</v>
      </c>
      <c r="O42" s="168">
        <f t="shared" si="30"/>
        <v>1047.5445161082603</v>
      </c>
      <c r="P42" s="168">
        <f t="shared" si="31"/>
        <v>372.05891434189931</v>
      </c>
      <c r="Q42" s="168">
        <f t="shared" si="32"/>
        <v>874.15783757999691</v>
      </c>
      <c r="R42" s="168">
        <f t="shared" si="33"/>
        <v>1809.7234571387537</v>
      </c>
      <c r="S42" s="168">
        <f t="shared" si="34"/>
        <v>303.42668742446165</v>
      </c>
      <c r="U42" s="168">
        <f t="shared" si="35"/>
        <v>1618.2756662637955</v>
      </c>
      <c r="V42" s="168">
        <f t="shared" si="36"/>
        <v>415.40558397396546</v>
      </c>
      <c r="W42" s="168">
        <f t="shared" si="37"/>
        <v>465.97669854470894</v>
      </c>
      <c r="X42" s="168">
        <f t="shared" si="38"/>
        <v>455.1400311366927</v>
      </c>
      <c r="Y42" s="168">
        <f t="shared" si="39"/>
        <v>718.832271398427</v>
      </c>
      <c r="Z42" s="168">
        <f t="shared" si="40"/>
        <v>1686.9078931812332</v>
      </c>
      <c r="AA42" s="168">
        <f t="shared" si="41"/>
        <v>223.95779309900749</v>
      </c>
    </row>
    <row r="43" spans="2:36" hidden="1" x14ac:dyDescent="0.3">
      <c r="B43" s="13" t="s">
        <v>339</v>
      </c>
      <c r="D43" s="22">
        <v>0.1125</v>
      </c>
      <c r="E43" s="168">
        <f t="shared" si="49"/>
        <v>1426.6021114845043</v>
      </c>
      <c r="F43" s="168">
        <f t="shared" si="50"/>
        <v>385.78535972538685</v>
      </c>
      <c r="G43" s="168">
        <f t="shared" si="51"/>
        <v>357.65517724541087</v>
      </c>
      <c r="H43" s="168">
        <f t="shared" si="52"/>
        <v>92.427742434207289</v>
      </c>
      <c r="I43" s="168">
        <f t="shared" si="53"/>
        <v>297.37621478831909</v>
      </c>
      <c r="J43" s="168">
        <f t="shared" si="54"/>
        <v>1285.9511990846233</v>
      </c>
      <c r="K43" s="168">
        <f t="shared" si="55"/>
        <v>164.76249738271741</v>
      </c>
      <c r="M43" s="168">
        <f t="shared" si="28"/>
        <v>2254.4331958952312</v>
      </c>
      <c r="N43" s="168">
        <f t="shared" si="29"/>
        <v>574.65944209094107</v>
      </c>
      <c r="O43" s="168">
        <f t="shared" si="30"/>
        <v>1165.3932741704396</v>
      </c>
      <c r="P43" s="168">
        <f t="shared" si="31"/>
        <v>413.91554220536301</v>
      </c>
      <c r="Q43" s="168">
        <f t="shared" si="32"/>
        <v>972.50059430774661</v>
      </c>
      <c r="R43" s="168">
        <f t="shared" si="33"/>
        <v>2013.3173460668636</v>
      </c>
      <c r="S43" s="168">
        <f t="shared" si="34"/>
        <v>337.56218975971359</v>
      </c>
      <c r="U43" s="168">
        <f t="shared" si="35"/>
        <v>1800.3316787184726</v>
      </c>
      <c r="V43" s="168">
        <f t="shared" si="36"/>
        <v>462.13871217103662</v>
      </c>
      <c r="W43" s="168">
        <f t="shared" si="37"/>
        <v>518.39907713098876</v>
      </c>
      <c r="X43" s="168">
        <f t="shared" si="38"/>
        <v>506.34328463957064</v>
      </c>
      <c r="Y43" s="168">
        <f t="shared" si="39"/>
        <v>799.70090193075009</v>
      </c>
      <c r="Z43" s="168">
        <f t="shared" si="40"/>
        <v>1876.6850311641222</v>
      </c>
      <c r="AA43" s="168">
        <f t="shared" si="41"/>
        <v>249.15304482264585</v>
      </c>
    </row>
    <row r="44" spans="2:36" hidden="1" x14ac:dyDescent="0.3">
      <c r="B44" s="13" t="s">
        <v>340</v>
      </c>
      <c r="D44" s="121">
        <v>0</v>
      </c>
      <c r="E44" s="168">
        <f t="shared" si="49"/>
        <v>1426.6021114845043</v>
      </c>
      <c r="F44" s="168">
        <f t="shared" si="50"/>
        <v>385.78535972538685</v>
      </c>
      <c r="G44" s="168">
        <f t="shared" si="51"/>
        <v>357.65517724541087</v>
      </c>
      <c r="H44" s="168">
        <f t="shared" si="52"/>
        <v>92.427742434207289</v>
      </c>
      <c r="I44" s="168">
        <f t="shared" si="53"/>
        <v>297.37621478831909</v>
      </c>
      <c r="J44" s="168">
        <f t="shared" si="54"/>
        <v>1285.9511990846233</v>
      </c>
      <c r="K44" s="168">
        <f t="shared" si="55"/>
        <v>164.76249738271741</v>
      </c>
      <c r="M44" s="168">
        <f t="shared" si="28"/>
        <v>2254.4331958952312</v>
      </c>
      <c r="N44" s="168">
        <f t="shared" si="29"/>
        <v>574.65944209094107</v>
      </c>
      <c r="O44" s="168">
        <f t="shared" si="30"/>
        <v>1165.3932741704396</v>
      </c>
      <c r="P44" s="168">
        <f t="shared" si="31"/>
        <v>413.91554220536301</v>
      </c>
      <c r="Q44" s="168">
        <f t="shared" si="32"/>
        <v>972.50059430774661</v>
      </c>
      <c r="R44" s="168">
        <f t="shared" si="33"/>
        <v>2013.3173460668636</v>
      </c>
      <c r="S44" s="168">
        <f t="shared" si="34"/>
        <v>337.56218975971359</v>
      </c>
      <c r="U44" s="168">
        <f t="shared" si="35"/>
        <v>1800.3316787184726</v>
      </c>
      <c r="V44" s="168">
        <f t="shared" si="36"/>
        <v>462.13871217103662</v>
      </c>
      <c r="W44" s="168">
        <f t="shared" si="37"/>
        <v>518.39907713098876</v>
      </c>
      <c r="X44" s="168">
        <f t="shared" si="38"/>
        <v>506.34328463957064</v>
      </c>
      <c r="Y44" s="168">
        <f t="shared" si="39"/>
        <v>799.70090193075009</v>
      </c>
      <c r="Z44" s="168">
        <f t="shared" si="40"/>
        <v>1876.6850311641222</v>
      </c>
      <c r="AA44" s="168">
        <f t="shared" si="41"/>
        <v>249.15304482264585</v>
      </c>
    </row>
    <row r="45" spans="2:36" hidden="1" x14ac:dyDescent="0.3">
      <c r="E45" s="168">
        <f t="shared" si="49"/>
        <v>1426.6021114845043</v>
      </c>
      <c r="F45" s="168">
        <f t="shared" si="50"/>
        <v>385.78535972538685</v>
      </c>
      <c r="G45" s="168">
        <f t="shared" si="51"/>
        <v>357.65517724541087</v>
      </c>
      <c r="H45" s="168">
        <f t="shared" si="52"/>
        <v>92.427742434207289</v>
      </c>
      <c r="I45" s="168">
        <f t="shared" si="53"/>
        <v>297.37621478831909</v>
      </c>
      <c r="J45" s="168">
        <f t="shared" si="54"/>
        <v>1285.9511990846233</v>
      </c>
      <c r="K45" s="168">
        <f t="shared" si="55"/>
        <v>164.76249738271741</v>
      </c>
      <c r="M45" s="168">
        <f t="shared" si="28"/>
        <v>2254.4331958952312</v>
      </c>
      <c r="N45" s="168">
        <f t="shared" si="29"/>
        <v>574.65944209094107</v>
      </c>
      <c r="O45" s="168">
        <f t="shared" si="30"/>
        <v>1165.3932741704396</v>
      </c>
      <c r="P45" s="168">
        <f t="shared" si="31"/>
        <v>413.91554220536301</v>
      </c>
      <c r="Q45" s="168">
        <f t="shared" si="32"/>
        <v>972.50059430774661</v>
      </c>
      <c r="R45" s="168">
        <f t="shared" si="33"/>
        <v>2013.3173460668636</v>
      </c>
      <c r="S45" s="168">
        <f t="shared" si="34"/>
        <v>337.56218975971359</v>
      </c>
      <c r="U45" s="168">
        <f t="shared" si="35"/>
        <v>1800.3316787184726</v>
      </c>
      <c r="V45" s="168">
        <f t="shared" si="36"/>
        <v>462.13871217103662</v>
      </c>
      <c r="W45" s="168">
        <f t="shared" si="37"/>
        <v>518.39907713098876</v>
      </c>
      <c r="X45" s="168">
        <f t="shared" si="38"/>
        <v>506.34328463957064</v>
      </c>
      <c r="Y45" s="168">
        <f t="shared" si="39"/>
        <v>799.70090193075009</v>
      </c>
      <c r="Z45" s="168">
        <f t="shared" si="40"/>
        <v>1876.6850311641222</v>
      </c>
      <c r="AA45" s="168">
        <f t="shared" si="41"/>
        <v>249.15304482264585</v>
      </c>
    </row>
    <row r="46" spans="2:36" s="105" customFormat="1" hidden="1" x14ac:dyDescent="0.3">
      <c r="E46" s="168">
        <f t="shared" si="49"/>
        <v>1426.6021114845043</v>
      </c>
      <c r="F46" s="168">
        <f t="shared" si="50"/>
        <v>385.78535972538685</v>
      </c>
      <c r="G46" s="168">
        <f t="shared" si="51"/>
        <v>357.65517724541087</v>
      </c>
      <c r="H46" s="168">
        <f t="shared" si="52"/>
        <v>92.427742434207289</v>
      </c>
      <c r="I46" s="168">
        <f t="shared" si="53"/>
        <v>297.37621478831909</v>
      </c>
      <c r="J46" s="168">
        <f t="shared" si="54"/>
        <v>1285.9511990846233</v>
      </c>
      <c r="K46" s="168">
        <f t="shared" si="55"/>
        <v>164.76249738271741</v>
      </c>
      <c r="L46" s="13"/>
      <c r="M46" s="168">
        <f t="shared" si="28"/>
        <v>2254.4331958952312</v>
      </c>
      <c r="N46" s="168">
        <f t="shared" si="29"/>
        <v>574.65944209094107</v>
      </c>
      <c r="O46" s="168">
        <f t="shared" si="30"/>
        <v>1165.3932741704396</v>
      </c>
      <c r="P46" s="168">
        <f t="shared" si="31"/>
        <v>413.91554220536301</v>
      </c>
      <c r="Q46" s="168">
        <f t="shared" si="32"/>
        <v>972.50059430774661</v>
      </c>
      <c r="R46" s="168">
        <f t="shared" si="33"/>
        <v>2013.3173460668636</v>
      </c>
      <c r="S46" s="168">
        <f t="shared" si="34"/>
        <v>337.56218975971359</v>
      </c>
      <c r="T46" s="13"/>
      <c r="U46" s="168">
        <f t="shared" si="35"/>
        <v>1800.3316787184726</v>
      </c>
      <c r="V46" s="168">
        <f t="shared" si="36"/>
        <v>462.13871217103662</v>
      </c>
      <c r="W46" s="168">
        <f t="shared" si="37"/>
        <v>518.39907713098876</v>
      </c>
      <c r="X46" s="168">
        <f t="shared" si="38"/>
        <v>506.34328463957064</v>
      </c>
      <c r="Y46" s="168">
        <f t="shared" si="39"/>
        <v>799.70090193075009</v>
      </c>
      <c r="Z46" s="168">
        <f t="shared" si="40"/>
        <v>1876.6850311641222</v>
      </c>
      <c r="AA46" s="168">
        <f t="shared" si="41"/>
        <v>249.15304482264585</v>
      </c>
      <c r="AB46" s="13"/>
      <c r="AC46" s="13"/>
      <c r="AD46" s="13"/>
      <c r="AE46" s="13"/>
    </row>
    <row r="47" spans="2:36" hidden="1" x14ac:dyDescent="0.3">
      <c r="D47" s="120"/>
      <c r="E47" s="168">
        <f t="shared" si="49"/>
        <v>1426.6021114845043</v>
      </c>
      <c r="F47" s="168">
        <f t="shared" si="50"/>
        <v>385.78535972538685</v>
      </c>
      <c r="G47" s="168">
        <f t="shared" si="51"/>
        <v>357.65517724541087</v>
      </c>
      <c r="H47" s="168">
        <f t="shared" si="52"/>
        <v>92.427742434207289</v>
      </c>
      <c r="I47" s="168">
        <f t="shared" si="53"/>
        <v>297.37621478831909</v>
      </c>
      <c r="J47" s="168">
        <f t="shared" si="54"/>
        <v>1285.9511990846233</v>
      </c>
      <c r="K47" s="168">
        <f t="shared" si="55"/>
        <v>164.76249738271741</v>
      </c>
      <c r="M47" s="168">
        <f t="shared" si="28"/>
        <v>2254.4331958952312</v>
      </c>
      <c r="N47" s="168">
        <f t="shared" si="29"/>
        <v>574.65944209094107</v>
      </c>
      <c r="O47" s="168">
        <f t="shared" si="30"/>
        <v>1165.3932741704396</v>
      </c>
      <c r="P47" s="168">
        <f t="shared" si="31"/>
        <v>413.91554220536301</v>
      </c>
      <c r="Q47" s="168">
        <f t="shared" si="32"/>
        <v>972.50059430774661</v>
      </c>
      <c r="R47" s="168">
        <f t="shared" si="33"/>
        <v>2013.3173460668636</v>
      </c>
      <c r="S47" s="168">
        <f t="shared" si="34"/>
        <v>337.56218975971359</v>
      </c>
      <c r="U47" s="168">
        <f t="shared" si="35"/>
        <v>1800.3316787184726</v>
      </c>
      <c r="V47" s="168">
        <f t="shared" si="36"/>
        <v>462.13871217103662</v>
      </c>
      <c r="W47" s="168">
        <f t="shared" si="37"/>
        <v>518.39907713098876</v>
      </c>
      <c r="X47" s="168">
        <f t="shared" si="38"/>
        <v>506.34328463957064</v>
      </c>
      <c r="Y47" s="168">
        <f t="shared" si="39"/>
        <v>799.70090193075009</v>
      </c>
      <c r="Z47" s="168">
        <f t="shared" si="40"/>
        <v>1876.6850311641222</v>
      </c>
      <c r="AA47" s="168">
        <f t="shared" si="41"/>
        <v>249.15304482264585</v>
      </c>
      <c r="AF47" s="172"/>
      <c r="AG47" s="172"/>
    </row>
    <row r="48" spans="2:36" hidden="1" x14ac:dyDescent="0.3">
      <c r="D48" s="121"/>
      <c r="E48" s="168">
        <f t="shared" si="49"/>
        <v>1426.6021114845043</v>
      </c>
      <c r="F48" s="168">
        <f t="shared" si="50"/>
        <v>385.78535972538685</v>
      </c>
      <c r="G48" s="168">
        <f t="shared" si="51"/>
        <v>357.65517724541087</v>
      </c>
      <c r="H48" s="168">
        <f t="shared" si="52"/>
        <v>92.427742434207289</v>
      </c>
      <c r="I48" s="168">
        <f t="shared" si="53"/>
        <v>297.37621478831909</v>
      </c>
      <c r="J48" s="168">
        <f t="shared" si="54"/>
        <v>1285.9511990846233</v>
      </c>
      <c r="K48" s="168">
        <f t="shared" si="55"/>
        <v>164.76249738271741</v>
      </c>
      <c r="M48" s="168">
        <f t="shared" si="28"/>
        <v>2254.4331958952312</v>
      </c>
      <c r="N48" s="168">
        <f t="shared" si="29"/>
        <v>574.65944209094107</v>
      </c>
      <c r="O48" s="168">
        <f t="shared" si="30"/>
        <v>1165.3932741704396</v>
      </c>
      <c r="P48" s="168">
        <f t="shared" si="31"/>
        <v>413.91554220536301</v>
      </c>
      <c r="Q48" s="168">
        <f t="shared" si="32"/>
        <v>972.50059430774661</v>
      </c>
      <c r="R48" s="168">
        <f t="shared" si="33"/>
        <v>2013.3173460668636</v>
      </c>
      <c r="S48" s="168">
        <f t="shared" si="34"/>
        <v>337.56218975971359</v>
      </c>
      <c r="U48" s="168">
        <f t="shared" si="35"/>
        <v>1800.3316787184726</v>
      </c>
      <c r="V48" s="168">
        <f t="shared" si="36"/>
        <v>462.13871217103662</v>
      </c>
      <c r="W48" s="168">
        <f t="shared" si="37"/>
        <v>518.39907713098876</v>
      </c>
      <c r="X48" s="168">
        <f t="shared" si="38"/>
        <v>506.34328463957064</v>
      </c>
      <c r="Y48" s="168">
        <f t="shared" si="39"/>
        <v>799.70090193075009</v>
      </c>
      <c r="Z48" s="168">
        <f t="shared" si="40"/>
        <v>1876.6850311641222</v>
      </c>
      <c r="AA48" s="168">
        <f t="shared" si="41"/>
        <v>249.15304482264585</v>
      </c>
      <c r="AF48" s="172"/>
      <c r="AG48" s="172"/>
    </row>
    <row r="49" spans="2:33" hidden="1" x14ac:dyDescent="0.3">
      <c r="E49" s="168">
        <f t="shared" si="49"/>
        <v>1426.6021114845043</v>
      </c>
      <c r="F49" s="168">
        <f t="shared" si="50"/>
        <v>385.78535972538685</v>
      </c>
      <c r="G49" s="168">
        <f t="shared" si="51"/>
        <v>357.65517724541087</v>
      </c>
      <c r="H49" s="168">
        <f t="shared" si="52"/>
        <v>92.427742434207289</v>
      </c>
      <c r="I49" s="168">
        <f t="shared" si="53"/>
        <v>297.37621478831909</v>
      </c>
      <c r="J49" s="168">
        <f t="shared" si="54"/>
        <v>1285.9511990846233</v>
      </c>
      <c r="K49" s="168">
        <f t="shared" si="55"/>
        <v>164.76249738271741</v>
      </c>
      <c r="M49" s="168">
        <f t="shared" si="28"/>
        <v>2254.4331958952312</v>
      </c>
      <c r="N49" s="168">
        <f t="shared" si="29"/>
        <v>574.65944209094107</v>
      </c>
      <c r="O49" s="168">
        <f t="shared" si="30"/>
        <v>1165.3932741704396</v>
      </c>
      <c r="P49" s="168">
        <f t="shared" si="31"/>
        <v>413.91554220536301</v>
      </c>
      <c r="Q49" s="168">
        <f t="shared" si="32"/>
        <v>972.50059430774661</v>
      </c>
      <c r="R49" s="168">
        <f t="shared" si="33"/>
        <v>2013.3173460668636</v>
      </c>
      <c r="S49" s="168">
        <f t="shared" si="34"/>
        <v>337.56218975971359</v>
      </c>
      <c r="U49" s="168">
        <f t="shared" si="35"/>
        <v>1800.3316787184726</v>
      </c>
      <c r="V49" s="168">
        <f t="shared" si="36"/>
        <v>462.13871217103662</v>
      </c>
      <c r="W49" s="168">
        <f t="shared" si="37"/>
        <v>518.39907713098876</v>
      </c>
      <c r="X49" s="168">
        <f t="shared" si="38"/>
        <v>506.34328463957064</v>
      </c>
      <c r="Y49" s="168">
        <f t="shared" si="39"/>
        <v>799.70090193075009</v>
      </c>
      <c r="Z49" s="168">
        <f t="shared" si="40"/>
        <v>1876.6850311641222</v>
      </c>
      <c r="AA49" s="168">
        <f t="shared" si="41"/>
        <v>249.15304482264585</v>
      </c>
      <c r="AF49" s="172"/>
      <c r="AG49" s="172"/>
    </row>
    <row r="50" spans="2:33" hidden="1" x14ac:dyDescent="0.3">
      <c r="E50" s="168">
        <f t="shared" si="49"/>
        <v>1426.6021114845043</v>
      </c>
      <c r="F50" s="168">
        <f t="shared" si="50"/>
        <v>385.78535972538685</v>
      </c>
      <c r="G50" s="168">
        <f t="shared" si="51"/>
        <v>357.65517724541087</v>
      </c>
      <c r="H50" s="168">
        <f t="shared" si="52"/>
        <v>92.427742434207289</v>
      </c>
      <c r="I50" s="168">
        <f t="shared" si="53"/>
        <v>297.37621478831909</v>
      </c>
      <c r="J50" s="168">
        <f t="shared" si="54"/>
        <v>1285.9511990846233</v>
      </c>
      <c r="K50" s="168">
        <f t="shared" si="55"/>
        <v>164.76249738271741</v>
      </c>
      <c r="M50" s="168">
        <f t="shared" si="28"/>
        <v>2254.4331958952312</v>
      </c>
      <c r="N50" s="168">
        <f t="shared" si="29"/>
        <v>574.65944209094107</v>
      </c>
      <c r="O50" s="168">
        <f t="shared" si="30"/>
        <v>1165.3932741704396</v>
      </c>
      <c r="P50" s="168">
        <f t="shared" si="31"/>
        <v>413.91554220536301</v>
      </c>
      <c r="Q50" s="168">
        <f t="shared" si="32"/>
        <v>972.50059430774661</v>
      </c>
      <c r="R50" s="168">
        <f t="shared" si="33"/>
        <v>2013.3173460668636</v>
      </c>
      <c r="S50" s="168">
        <f t="shared" si="34"/>
        <v>337.56218975971359</v>
      </c>
      <c r="U50" s="168">
        <f t="shared" si="35"/>
        <v>1800.3316787184726</v>
      </c>
      <c r="V50" s="168">
        <f t="shared" si="36"/>
        <v>462.13871217103662</v>
      </c>
      <c r="W50" s="168">
        <f t="shared" si="37"/>
        <v>518.39907713098876</v>
      </c>
      <c r="X50" s="168">
        <f t="shared" si="38"/>
        <v>506.34328463957064</v>
      </c>
      <c r="Y50" s="168">
        <f t="shared" si="39"/>
        <v>799.70090193075009</v>
      </c>
      <c r="Z50" s="168">
        <f t="shared" si="40"/>
        <v>1876.6850311641222</v>
      </c>
      <c r="AA50" s="168">
        <f t="shared" si="41"/>
        <v>249.15304482264585</v>
      </c>
      <c r="AF50" s="172"/>
      <c r="AG50" s="172"/>
    </row>
    <row r="51" spans="2:33" hidden="1" x14ac:dyDescent="0.3">
      <c r="E51" s="168">
        <f t="shared" si="49"/>
        <v>1426.6021114845043</v>
      </c>
      <c r="F51" s="168">
        <f t="shared" si="50"/>
        <v>385.78535972538685</v>
      </c>
      <c r="G51" s="168">
        <f t="shared" si="51"/>
        <v>357.65517724541087</v>
      </c>
      <c r="H51" s="168">
        <f t="shared" si="52"/>
        <v>92.427742434207289</v>
      </c>
      <c r="I51" s="168">
        <f t="shared" si="53"/>
        <v>297.37621478831909</v>
      </c>
      <c r="J51" s="168">
        <f t="shared" si="54"/>
        <v>1285.9511990846233</v>
      </c>
      <c r="K51" s="168">
        <f t="shared" si="55"/>
        <v>164.76249738271741</v>
      </c>
      <c r="M51" s="168">
        <f t="shared" si="28"/>
        <v>2254.4331958952312</v>
      </c>
      <c r="N51" s="168">
        <f t="shared" si="29"/>
        <v>574.65944209094107</v>
      </c>
      <c r="O51" s="168">
        <f t="shared" si="30"/>
        <v>1165.3932741704396</v>
      </c>
      <c r="P51" s="168">
        <f t="shared" si="31"/>
        <v>413.91554220536301</v>
      </c>
      <c r="Q51" s="168">
        <f t="shared" si="32"/>
        <v>972.50059430774661</v>
      </c>
      <c r="R51" s="168">
        <f t="shared" si="33"/>
        <v>2013.3173460668636</v>
      </c>
      <c r="S51" s="168">
        <f t="shared" si="34"/>
        <v>337.56218975971359</v>
      </c>
      <c r="U51" s="168">
        <f t="shared" si="35"/>
        <v>1800.3316787184726</v>
      </c>
      <c r="V51" s="168">
        <f t="shared" si="36"/>
        <v>462.13871217103662</v>
      </c>
      <c r="W51" s="168">
        <f t="shared" si="37"/>
        <v>518.39907713098876</v>
      </c>
      <c r="X51" s="168">
        <f t="shared" si="38"/>
        <v>506.34328463957064</v>
      </c>
      <c r="Y51" s="168">
        <f t="shared" si="39"/>
        <v>799.70090193075009</v>
      </c>
      <c r="Z51" s="168">
        <f t="shared" si="40"/>
        <v>1876.6850311641222</v>
      </c>
      <c r="AA51" s="168">
        <f t="shared" si="41"/>
        <v>249.15304482264585</v>
      </c>
      <c r="AF51" s="172"/>
      <c r="AG51" s="172"/>
    </row>
    <row r="52" spans="2:33" hidden="1" x14ac:dyDescent="0.3">
      <c r="E52" s="168">
        <f t="shared" si="49"/>
        <v>1426.6021114845043</v>
      </c>
      <c r="F52" s="168">
        <f t="shared" si="50"/>
        <v>385.78535972538685</v>
      </c>
      <c r="G52" s="168">
        <f t="shared" si="51"/>
        <v>357.65517724541087</v>
      </c>
      <c r="H52" s="168">
        <f t="shared" si="52"/>
        <v>92.427742434207289</v>
      </c>
      <c r="I52" s="168">
        <f t="shared" si="53"/>
        <v>297.37621478831909</v>
      </c>
      <c r="J52" s="168">
        <f t="shared" si="54"/>
        <v>1285.9511990846233</v>
      </c>
      <c r="K52" s="168">
        <f t="shared" si="55"/>
        <v>164.76249738271741</v>
      </c>
      <c r="M52" s="168">
        <f t="shared" si="28"/>
        <v>2254.4331958952312</v>
      </c>
      <c r="N52" s="168">
        <f t="shared" si="29"/>
        <v>574.65944209094107</v>
      </c>
      <c r="O52" s="168">
        <f t="shared" si="30"/>
        <v>1165.3932741704396</v>
      </c>
      <c r="P52" s="168">
        <f t="shared" si="31"/>
        <v>413.91554220536301</v>
      </c>
      <c r="Q52" s="168">
        <f t="shared" si="32"/>
        <v>972.50059430774661</v>
      </c>
      <c r="R52" s="168">
        <f t="shared" si="33"/>
        <v>2013.3173460668636</v>
      </c>
      <c r="S52" s="168">
        <f t="shared" si="34"/>
        <v>337.56218975971359</v>
      </c>
      <c r="U52" s="168">
        <f t="shared" si="35"/>
        <v>1800.3316787184726</v>
      </c>
      <c r="V52" s="168">
        <f t="shared" si="36"/>
        <v>462.13871217103662</v>
      </c>
      <c r="W52" s="168">
        <f t="shared" si="37"/>
        <v>518.39907713098876</v>
      </c>
      <c r="X52" s="168">
        <f t="shared" si="38"/>
        <v>506.34328463957064</v>
      </c>
      <c r="Y52" s="168">
        <f t="shared" si="39"/>
        <v>799.70090193075009</v>
      </c>
      <c r="Z52" s="168">
        <f t="shared" si="40"/>
        <v>1876.6850311641222</v>
      </c>
      <c r="AA52" s="168">
        <f t="shared" si="41"/>
        <v>249.15304482264585</v>
      </c>
    </row>
    <row r="53" spans="2:33" s="105" customFormat="1" hidden="1" x14ac:dyDescent="0.3">
      <c r="B53" s="105" t="s">
        <v>329</v>
      </c>
      <c r="E53" s="168">
        <f t="shared" si="49"/>
        <v>1426.6021114845043</v>
      </c>
      <c r="F53" s="168">
        <f t="shared" si="50"/>
        <v>385.78535972538685</v>
      </c>
      <c r="G53" s="168">
        <f t="shared" si="51"/>
        <v>357.65517724541087</v>
      </c>
      <c r="H53" s="168">
        <f t="shared" si="52"/>
        <v>92.427742434207289</v>
      </c>
      <c r="I53" s="168">
        <f t="shared" si="53"/>
        <v>297.37621478831909</v>
      </c>
      <c r="J53" s="168">
        <f t="shared" si="54"/>
        <v>1285.9511990846233</v>
      </c>
      <c r="K53" s="168">
        <f t="shared" si="55"/>
        <v>164.76249738271741</v>
      </c>
      <c r="M53" s="168">
        <f t="shared" si="28"/>
        <v>2254.4331958952312</v>
      </c>
      <c r="N53" s="168">
        <f t="shared" si="29"/>
        <v>574.65944209094107</v>
      </c>
      <c r="O53" s="168">
        <f t="shared" si="30"/>
        <v>1165.3932741704396</v>
      </c>
      <c r="P53" s="168">
        <f t="shared" si="31"/>
        <v>413.91554220536301</v>
      </c>
      <c r="Q53" s="168">
        <f t="shared" si="32"/>
        <v>972.50059430774661</v>
      </c>
      <c r="R53" s="168">
        <f t="shared" si="33"/>
        <v>2013.3173460668636</v>
      </c>
      <c r="S53" s="168">
        <f t="shared" si="34"/>
        <v>337.56218975971359</v>
      </c>
      <c r="U53" s="168">
        <f t="shared" si="35"/>
        <v>1800.3316787184726</v>
      </c>
      <c r="V53" s="168">
        <f t="shared" si="36"/>
        <v>462.13871217103662</v>
      </c>
      <c r="W53" s="168">
        <f t="shared" si="37"/>
        <v>518.39907713098876</v>
      </c>
      <c r="X53" s="168">
        <f t="shared" si="38"/>
        <v>506.34328463957064</v>
      </c>
      <c r="Y53" s="168">
        <f t="shared" si="39"/>
        <v>799.70090193075009</v>
      </c>
      <c r="Z53" s="168">
        <f t="shared" si="40"/>
        <v>1876.6850311641222</v>
      </c>
      <c r="AA53" s="168">
        <f t="shared" si="41"/>
        <v>249.15304482264585</v>
      </c>
    </row>
    <row r="54" spans="2:33" hidden="1" x14ac:dyDescent="0.3">
      <c r="B54" s="13" t="s">
        <v>33</v>
      </c>
      <c r="C54" s="15"/>
      <c r="D54" s="111">
        <v>77.129852749999998</v>
      </c>
      <c r="E54" s="168">
        <f t="shared" si="49"/>
        <v>111460.21290312341</v>
      </c>
      <c r="F54" s="168">
        <f t="shared" si="50"/>
        <v>30141.353348450255</v>
      </c>
      <c r="G54" s="168">
        <f t="shared" si="51"/>
        <v>27943.5463334591</v>
      </c>
      <c r="H54" s="168">
        <f t="shared" si="52"/>
        <v>7221.3659063995419</v>
      </c>
      <c r="I54" s="168">
        <f t="shared" si="53"/>
        <v>23233.959872763742</v>
      </c>
      <c r="J54" s="168">
        <f t="shared" si="54"/>
        <v>100471.17782816755</v>
      </c>
      <c r="K54" s="168">
        <f t="shared" si="55"/>
        <v>12872.869659233971</v>
      </c>
      <c r="M54" s="168">
        <f t="shared" si="28"/>
        <v>176138.53363000631</v>
      </c>
      <c r="N54" s="168">
        <f t="shared" si="29"/>
        <v>44898.057591962373</v>
      </c>
      <c r="O54" s="168">
        <f t="shared" si="30"/>
        <v>91052.004906776812</v>
      </c>
      <c r="P54" s="168">
        <f t="shared" si="31"/>
        <v>32339.16036344142</v>
      </c>
      <c r="Q54" s="168">
        <f t="shared" si="32"/>
        <v>75981.328232551736</v>
      </c>
      <c r="R54" s="168">
        <f t="shared" si="33"/>
        <v>157300.18778722483</v>
      </c>
      <c r="S54" s="168">
        <f t="shared" si="34"/>
        <v>26373.684179893979</v>
      </c>
      <c r="U54" s="168">
        <f t="shared" si="35"/>
        <v>140659.64895943456</v>
      </c>
      <c r="V54" s="168">
        <f t="shared" si="36"/>
        <v>36106.829531997726</v>
      </c>
      <c r="W54" s="168">
        <f t="shared" si="37"/>
        <v>40502.443561980042</v>
      </c>
      <c r="X54" s="168">
        <f t="shared" si="38"/>
        <v>39560.526269840993</v>
      </c>
      <c r="Y54" s="168">
        <f t="shared" si="39"/>
        <v>62480.51371189169</v>
      </c>
      <c r="Z54" s="168">
        <f t="shared" si="40"/>
        <v>146625.12514298203</v>
      </c>
      <c r="AA54" s="168">
        <f t="shared" si="41"/>
        <v>19466.290704207469</v>
      </c>
    </row>
    <row r="55" spans="2:33" hidden="1" x14ac:dyDescent="0.3">
      <c r="B55" s="13" t="s">
        <v>34</v>
      </c>
      <c r="C55" s="15"/>
      <c r="D55" s="111">
        <v>66.561793877307196</v>
      </c>
      <c r="E55" s="168">
        <f t="shared" si="49"/>
        <v>7530451.9296815991</v>
      </c>
      <c r="F55" s="168">
        <f t="shared" si="50"/>
        <v>2036403.9021110791</v>
      </c>
      <c r="G55" s="168">
        <f t="shared" si="51"/>
        <v>1887916.117582147</v>
      </c>
      <c r="H55" s="168">
        <f t="shared" si="52"/>
        <v>487888.43488077947</v>
      </c>
      <c r="I55" s="168">
        <f t="shared" si="53"/>
        <v>1569728.0078772905</v>
      </c>
      <c r="J55" s="168">
        <f t="shared" si="54"/>
        <v>6788013.0070369327</v>
      </c>
      <c r="K55" s="168">
        <f t="shared" si="55"/>
        <v>869714.16652660724</v>
      </c>
      <c r="M55" s="168">
        <f t="shared" si="28"/>
        <v>11900235.302961627</v>
      </c>
      <c r="N55" s="168">
        <f t="shared" si="29"/>
        <v>3033393.3125196295</v>
      </c>
      <c r="O55" s="168">
        <f t="shared" si="30"/>
        <v>6151636.7876272183</v>
      </c>
      <c r="P55" s="168">
        <f t="shared" si="31"/>
        <v>2184891.6866400121</v>
      </c>
      <c r="Q55" s="168">
        <f t="shared" si="32"/>
        <v>5133434.8365716822</v>
      </c>
      <c r="R55" s="168">
        <f t="shared" si="33"/>
        <v>10627482.864142198</v>
      </c>
      <c r="S55" s="168">
        <f t="shared" si="34"/>
        <v>1781853.4143471946</v>
      </c>
      <c r="U55" s="168">
        <f t="shared" si="35"/>
        <v>9503218.2098517045</v>
      </c>
      <c r="V55" s="168">
        <f t="shared" si="36"/>
        <v>2439442.1744038984</v>
      </c>
      <c r="W55" s="168">
        <f t="shared" si="37"/>
        <v>2736417.7434617635</v>
      </c>
      <c r="X55" s="168">
        <f t="shared" si="38"/>
        <v>2672780.1215207935</v>
      </c>
      <c r="Y55" s="168">
        <f t="shared" si="39"/>
        <v>4221295.5887510926</v>
      </c>
      <c r="Z55" s="168">
        <f t="shared" si="40"/>
        <v>9906256.4821445253</v>
      </c>
      <c r="AA55" s="168">
        <f t="shared" si="41"/>
        <v>1315177.5201134062</v>
      </c>
    </row>
    <row r="56" spans="2:33" hidden="1" x14ac:dyDescent="0.3">
      <c r="B56" s="13" t="s">
        <v>35</v>
      </c>
      <c r="C56" s="15"/>
      <c r="D56" s="111">
        <v>92.96290547113874</v>
      </c>
      <c r="E56" s="168">
        <f t="shared" si="49"/>
        <v>707583142.8236264</v>
      </c>
      <c r="F56" s="168">
        <f t="shared" si="50"/>
        <v>191346427.3551214</v>
      </c>
      <c r="G56" s="168">
        <f t="shared" si="51"/>
        <v>177394083.69381052</v>
      </c>
      <c r="H56" s="168">
        <f t="shared" si="52"/>
        <v>45843414.887164511</v>
      </c>
      <c r="I56" s="168">
        <f t="shared" si="53"/>
        <v>147496204.41957277</v>
      </c>
      <c r="J56" s="168">
        <f t="shared" si="54"/>
        <v>637821424.51707149</v>
      </c>
      <c r="K56" s="168">
        <f t="shared" si="55"/>
        <v>81720870.016249806</v>
      </c>
      <c r="M56" s="168">
        <f t="shared" si="28"/>
        <v>1118180684.8564913</v>
      </c>
      <c r="N56" s="168">
        <f t="shared" si="29"/>
        <v>285026449.08106637</v>
      </c>
      <c r="O56" s="168">
        <f t="shared" si="30"/>
        <v>578025665.96859586</v>
      </c>
      <c r="P56" s="168">
        <f t="shared" si="31"/>
        <v>205298771.01643234</v>
      </c>
      <c r="Q56" s="168">
        <f t="shared" si="32"/>
        <v>482352452.29103553</v>
      </c>
      <c r="R56" s="168">
        <f t="shared" si="33"/>
        <v>998589167.7595402</v>
      </c>
      <c r="S56" s="168">
        <f t="shared" si="34"/>
        <v>167428123.93573126</v>
      </c>
      <c r="U56" s="168">
        <f t="shared" si="35"/>
        <v>892949994.32389998</v>
      </c>
      <c r="V56" s="168">
        <f t="shared" si="36"/>
        <v>229217074.43582264</v>
      </c>
      <c r="W56" s="168">
        <f t="shared" si="37"/>
        <v>257121761.75844446</v>
      </c>
      <c r="X56" s="168">
        <f t="shared" si="38"/>
        <v>251142185.90359703</v>
      </c>
      <c r="Y56" s="168">
        <f t="shared" si="39"/>
        <v>396645198.37155384</v>
      </c>
      <c r="Z56" s="168">
        <f t="shared" si="40"/>
        <v>930820641.40460145</v>
      </c>
      <c r="AA56" s="168">
        <f t="shared" si="41"/>
        <v>123577901.00018266</v>
      </c>
    </row>
    <row r="57" spans="2:33" hidden="1" x14ac:dyDescent="0.3">
      <c r="B57" s="13" t="s">
        <v>36</v>
      </c>
      <c r="C57" s="15"/>
      <c r="D57" s="111">
        <v>10.6648845675</v>
      </c>
      <c r="E57" s="168">
        <f t="shared" si="49"/>
        <v>8253875682.9464674</v>
      </c>
      <c r="F57" s="168">
        <f t="shared" si="50"/>
        <v>2232033987.5010157</v>
      </c>
      <c r="G57" s="168">
        <f t="shared" si="51"/>
        <v>2069281509.2457337</v>
      </c>
      <c r="H57" s="168">
        <f t="shared" si="52"/>
        <v>534758142.83878505</v>
      </c>
      <c r="I57" s="168">
        <f t="shared" si="53"/>
        <v>1720526198.6986997</v>
      </c>
      <c r="J57" s="168">
        <f t="shared" si="54"/>
        <v>7440113291.6700535</v>
      </c>
      <c r="K57" s="168">
        <f t="shared" si="55"/>
        <v>953264515.49522579</v>
      </c>
      <c r="M57" s="168">
        <f t="shared" si="28"/>
        <v>13043448614.459066</v>
      </c>
      <c r="N57" s="168">
        <f t="shared" si="29"/>
        <v>3324800627.2150555</v>
      </c>
      <c r="O57" s="168">
        <f t="shared" si="30"/>
        <v>6742602670.575984</v>
      </c>
      <c r="P57" s="168">
        <f t="shared" si="31"/>
        <v>2394786465.7562981</v>
      </c>
      <c r="Q57" s="168">
        <f t="shared" si="32"/>
        <v>5626585676.8254805</v>
      </c>
      <c r="R57" s="168">
        <f t="shared" si="33"/>
        <v>11648427372.270929</v>
      </c>
      <c r="S57" s="168">
        <f t="shared" si="34"/>
        <v>1953029739.0633888</v>
      </c>
      <c r="U57" s="168">
        <f t="shared" si="35"/>
        <v>10416158608.338074</v>
      </c>
      <c r="V57" s="168">
        <f t="shared" si="36"/>
        <v>2673790714.1939263</v>
      </c>
      <c r="W57" s="168">
        <f t="shared" si="37"/>
        <v>2999295670.7044902</v>
      </c>
      <c r="X57" s="168">
        <f t="shared" si="38"/>
        <v>2929544608.5950851</v>
      </c>
      <c r="Y57" s="168">
        <f t="shared" si="39"/>
        <v>4626820453.2573147</v>
      </c>
      <c r="Z57" s="168">
        <f t="shared" si="40"/>
        <v>10857915335.030987</v>
      </c>
      <c r="AA57" s="168">
        <f t="shared" si="41"/>
        <v>1441521950.2610734</v>
      </c>
    </row>
    <row r="58" spans="2:33" hidden="1" x14ac:dyDescent="0.3">
      <c r="B58" s="13" t="s">
        <v>37</v>
      </c>
      <c r="C58" s="15"/>
      <c r="D58" s="111">
        <v>14.140430625</v>
      </c>
      <c r="E58" s="168">
        <f t="shared" si="49"/>
        <v>124967232165.02548</v>
      </c>
      <c r="F58" s="168">
        <f t="shared" si="50"/>
        <v>33793955740.401245</v>
      </c>
      <c r="G58" s="168">
        <f t="shared" si="51"/>
        <v>31329813134.33033</v>
      </c>
      <c r="H58" s="168">
        <f t="shared" si="52"/>
        <v>8096468562.8044662</v>
      </c>
      <c r="I58" s="168">
        <f t="shared" si="53"/>
        <v>26049507549.892628</v>
      </c>
      <c r="J58" s="168">
        <f t="shared" si="54"/>
        <v>112646519134.67084</v>
      </c>
      <c r="K58" s="168">
        <f t="shared" si="55"/>
        <v>14432835264.129704</v>
      </c>
      <c r="M58" s="168">
        <f t="shared" si="28"/>
        <v>197483428857.96988</v>
      </c>
      <c r="N58" s="168">
        <f t="shared" si="29"/>
        <v>50338913238.306038</v>
      </c>
      <c r="O58" s="168">
        <f t="shared" si="30"/>
        <v>102085907965.79541</v>
      </c>
      <c r="P58" s="168">
        <f t="shared" si="31"/>
        <v>36258098346.472168</v>
      </c>
      <c r="Q58" s="168">
        <f t="shared" si="32"/>
        <v>85188930095.594864</v>
      </c>
      <c r="R58" s="168">
        <f t="shared" si="33"/>
        <v>176362206520.21906</v>
      </c>
      <c r="S58" s="168">
        <f t="shared" si="34"/>
        <v>29569711272.851093</v>
      </c>
      <c r="U58" s="168">
        <f t="shared" si="35"/>
        <v>157705126788.53915</v>
      </c>
      <c r="V58" s="168">
        <f t="shared" si="36"/>
        <v>40482342814.022346</v>
      </c>
      <c r="W58" s="168">
        <f t="shared" si="37"/>
        <v>45410628026.164177</v>
      </c>
      <c r="X58" s="168">
        <f t="shared" si="38"/>
        <v>44354566909.276665</v>
      </c>
      <c r="Y58" s="168">
        <f t="shared" si="39"/>
        <v>70052054086.873428</v>
      </c>
      <c r="Z58" s="168">
        <f t="shared" si="40"/>
        <v>164393513862.16028</v>
      </c>
      <c r="AA58" s="168">
        <f t="shared" si="41"/>
        <v>21825263082.342484</v>
      </c>
    </row>
    <row r="59" spans="2:33" hidden="1" x14ac:dyDescent="0.3">
      <c r="B59" s="13" t="s">
        <v>38</v>
      </c>
      <c r="C59" s="15"/>
      <c r="D59" s="111">
        <v>6.9887050000000004</v>
      </c>
      <c r="E59" s="168">
        <f t="shared" si="49"/>
        <v>998326352432.8999</v>
      </c>
      <c r="F59" s="168">
        <f t="shared" si="50"/>
        <v>269969943193.12213</v>
      </c>
      <c r="G59" s="168">
        <f t="shared" si="51"/>
        <v>250284634835.29041</v>
      </c>
      <c r="H59" s="168">
        <f t="shared" si="52"/>
        <v>64680298890.01886</v>
      </c>
      <c r="I59" s="168">
        <f t="shared" si="53"/>
        <v>208101831211.36499</v>
      </c>
      <c r="J59" s="168">
        <f t="shared" si="54"/>
        <v>899899810643.7406</v>
      </c>
      <c r="K59" s="168">
        <f t="shared" si="55"/>
        <v>115299663238.72929</v>
      </c>
      <c r="M59" s="168">
        <f t="shared" si="28"/>
        <v>1577636855534.8083</v>
      </c>
      <c r="N59" s="168">
        <f t="shared" si="29"/>
        <v>402142727881.42163</v>
      </c>
      <c r="O59" s="168">
        <f t="shared" si="30"/>
        <v>815534203395.88965</v>
      </c>
      <c r="P59" s="168">
        <f t="shared" si="31"/>
        <v>289655251550.95398</v>
      </c>
      <c r="Q59" s="168">
        <f t="shared" si="32"/>
        <v>680549231799.32922</v>
      </c>
      <c r="R59" s="168">
        <f t="shared" si="33"/>
        <v>1408905641039.1067</v>
      </c>
      <c r="S59" s="168">
        <f t="shared" si="34"/>
        <v>236223700293.9819</v>
      </c>
      <c r="U59" s="168">
        <f t="shared" si="35"/>
        <v>1259859734901.2368</v>
      </c>
      <c r="V59" s="168">
        <f t="shared" si="36"/>
        <v>323401494450.09442</v>
      </c>
      <c r="W59" s="168">
        <f t="shared" si="37"/>
        <v>362772111165.75793</v>
      </c>
      <c r="X59" s="168">
        <f t="shared" si="38"/>
        <v>354335550440.97308</v>
      </c>
      <c r="Y59" s="168">
        <f t="shared" si="39"/>
        <v>559625194744.07617</v>
      </c>
      <c r="Z59" s="168">
        <f t="shared" si="40"/>
        <v>1313291286158.2092</v>
      </c>
      <c r="AA59" s="168">
        <f t="shared" si="41"/>
        <v>174355588312.22482</v>
      </c>
    </row>
    <row r="60" spans="2:33" hidden="1" x14ac:dyDescent="0.3">
      <c r="B60" s="13" t="s">
        <v>39</v>
      </c>
      <c r="C60" s="15"/>
      <c r="D60" s="111">
        <v>6.9104717500000001</v>
      </c>
      <c r="E60" s="168">
        <f t="shared" si="49"/>
        <v>7897232408200.999</v>
      </c>
      <c r="F60" s="168">
        <f t="shared" si="50"/>
        <v>2135589608978.2974</v>
      </c>
      <c r="G60" s="168">
        <f t="shared" si="51"/>
        <v>1979869533323.6306</v>
      </c>
      <c r="H60" s="168">
        <f t="shared" si="52"/>
        <v>511651677151.05054</v>
      </c>
      <c r="I60" s="168">
        <f t="shared" si="53"/>
        <v>1646183656920.771</v>
      </c>
      <c r="J60" s="168">
        <f t="shared" si="54"/>
        <v>7118632029927.6592</v>
      </c>
      <c r="K60" s="168">
        <f t="shared" si="55"/>
        <v>912074728834.48157</v>
      </c>
      <c r="M60" s="168">
        <f t="shared" si="28"/>
        <v>12479851777466.934</v>
      </c>
      <c r="N60" s="168">
        <f t="shared" si="29"/>
        <v>3181138688373.9233</v>
      </c>
      <c r="O60" s="168">
        <f t="shared" si="30"/>
        <v>6451260277121.9395</v>
      </c>
      <c r="P60" s="168">
        <f t="shared" si="31"/>
        <v>2291309684632.9653</v>
      </c>
      <c r="Q60" s="168">
        <f t="shared" si="32"/>
        <v>5383465472632.7959</v>
      </c>
      <c r="R60" s="168">
        <f t="shared" si="33"/>
        <v>11145108271855.494</v>
      </c>
      <c r="S60" s="168">
        <f t="shared" si="34"/>
        <v>1868640907856.0105</v>
      </c>
      <c r="U60" s="168">
        <f t="shared" si="35"/>
        <v>9966084841898.7227</v>
      </c>
      <c r="V60" s="168">
        <f t="shared" si="36"/>
        <v>2558258385755.2539</v>
      </c>
      <c r="W60" s="168">
        <f t="shared" si="37"/>
        <v>2869698537064.5879</v>
      </c>
      <c r="X60" s="168">
        <f t="shared" si="38"/>
        <v>2802961361784.0176</v>
      </c>
      <c r="Y60" s="168">
        <f t="shared" si="39"/>
        <v>4426899293611.2627</v>
      </c>
      <c r="Z60" s="168">
        <f t="shared" si="40"/>
        <v>10388753618675.68</v>
      </c>
      <c r="AA60" s="168">
        <f t="shared" si="41"/>
        <v>1379234955798.4846</v>
      </c>
    </row>
    <row r="61" spans="2:33" hidden="1" x14ac:dyDescent="0.3">
      <c r="B61" s="13" t="s">
        <v>40</v>
      </c>
      <c r="C61" s="22"/>
      <c r="D61" s="23">
        <f>SUM(D54:D60)</f>
        <v>275.35904404094595</v>
      </c>
      <c r="E61" s="168">
        <f t="shared" si="49"/>
        <v>2182471598899605.5</v>
      </c>
      <c r="F61" s="168">
        <f t="shared" si="50"/>
        <v>590189502801019.87</v>
      </c>
      <c r="G61" s="168">
        <f t="shared" si="51"/>
        <v>547154851555112.31</v>
      </c>
      <c r="H61" s="168">
        <f t="shared" si="52"/>
        <v>141399568379411.03</v>
      </c>
      <c r="I61" s="168">
        <f t="shared" si="53"/>
        <v>454937741742452.81</v>
      </c>
      <c r="J61" s="168">
        <f t="shared" si="54"/>
        <v>1967298342670066.5</v>
      </c>
      <c r="K61" s="168">
        <f t="shared" si="55"/>
        <v>252060100154602.31</v>
      </c>
      <c r="M61" s="168">
        <f t="shared" si="28"/>
        <v>3448919906993462</v>
      </c>
      <c r="N61" s="168">
        <f t="shared" si="29"/>
        <v>879136446880686.12</v>
      </c>
      <c r="O61" s="168">
        <f t="shared" si="30"/>
        <v>1782864123044747.2</v>
      </c>
      <c r="P61" s="168">
        <f t="shared" si="31"/>
        <v>633224154046927.62</v>
      </c>
      <c r="Q61" s="168">
        <f t="shared" si="32"/>
        <v>1487769371644238.7</v>
      </c>
      <c r="R61" s="168">
        <f t="shared" si="33"/>
        <v>3080051467742823.5</v>
      </c>
      <c r="S61" s="168">
        <f t="shared" si="34"/>
        <v>516415814950892.44</v>
      </c>
      <c r="U61" s="168">
        <f t="shared" si="35"/>
        <v>2754217679738093</v>
      </c>
      <c r="V61" s="168">
        <f t="shared" si="36"/>
        <v>706997841897055.5</v>
      </c>
      <c r="W61" s="168">
        <f t="shared" si="37"/>
        <v>793067144388870.62</v>
      </c>
      <c r="X61" s="168">
        <f t="shared" si="38"/>
        <v>774623722426339.12</v>
      </c>
      <c r="Y61" s="168">
        <f t="shared" si="39"/>
        <v>1223413656847947.5</v>
      </c>
      <c r="Z61" s="168">
        <f t="shared" si="40"/>
        <v>2871026018834128.5</v>
      </c>
      <c r="AA61" s="168">
        <f t="shared" si="41"/>
        <v>381164053892325.56</v>
      </c>
    </row>
    <row r="62" spans="2:33" hidden="1" x14ac:dyDescent="0.3">
      <c r="B62" s="13" t="s">
        <v>41</v>
      </c>
      <c r="C62" s="22"/>
      <c r="D62" s="21">
        <f>29474442/10^7</f>
        <v>2.9474442000000001</v>
      </c>
      <c r="E62" s="168">
        <f t="shared" si="49"/>
        <v>8615184854740974</v>
      </c>
      <c r="F62" s="168">
        <f t="shared" si="50"/>
        <v>2329740129732769.5</v>
      </c>
      <c r="G62" s="168">
        <f t="shared" si="51"/>
        <v>2159863245273089</v>
      </c>
      <c r="H62" s="168">
        <f t="shared" si="52"/>
        <v>558166906081809.5</v>
      </c>
      <c r="I62" s="168">
        <f t="shared" si="53"/>
        <v>1795841350002343.2</v>
      </c>
      <c r="J62" s="168">
        <f t="shared" si="54"/>
        <v>7765800432442567</v>
      </c>
      <c r="K62" s="168">
        <f t="shared" si="55"/>
        <v>994993180406704</v>
      </c>
      <c r="M62" s="168">
        <f t="shared" si="28"/>
        <v>1.3614418883125882E+16</v>
      </c>
      <c r="N62" s="168">
        <f t="shared" si="29"/>
        <v>3470342068247772.5</v>
      </c>
      <c r="O62" s="168">
        <f t="shared" si="30"/>
        <v>7037756641901074</v>
      </c>
      <c r="P62" s="168">
        <f t="shared" si="31"/>
        <v>2499617014192451</v>
      </c>
      <c r="Q62" s="168">
        <f t="shared" si="32"/>
        <v>5872886577034695</v>
      </c>
      <c r="R62" s="168">
        <f t="shared" si="33"/>
        <v>1.2158331302042896E+16</v>
      </c>
      <c r="S62" s="168">
        <f t="shared" si="34"/>
        <v>2038522613516173.7</v>
      </c>
      <c r="U62" s="168">
        <f t="shared" si="35"/>
        <v>1.0872120605419592E+16</v>
      </c>
      <c r="V62" s="168">
        <f t="shared" si="36"/>
        <v>2790834530409049</v>
      </c>
      <c r="W62" s="168">
        <f t="shared" si="37"/>
        <v>3130588299328410</v>
      </c>
      <c r="X62" s="168">
        <f t="shared" si="38"/>
        <v>3057783920274262.5</v>
      </c>
      <c r="Y62" s="168">
        <f t="shared" si="39"/>
        <v>4829357143925221</v>
      </c>
      <c r="Z62" s="168">
        <f t="shared" si="40"/>
        <v>1.1333215006095872E+16</v>
      </c>
      <c r="AA62" s="168">
        <f t="shared" si="41"/>
        <v>1504623833785748</v>
      </c>
    </row>
    <row r="63" spans="2:33" hidden="1" x14ac:dyDescent="0.3">
      <c r="B63" s="13" t="s">
        <v>42</v>
      </c>
      <c r="C63" s="22"/>
      <c r="D63" s="21">
        <f>6791500/10^7</f>
        <v>0.67915000000000003</v>
      </c>
      <c r="E63" s="168">
        <f t="shared" si="49"/>
        <v>1.4466187648838306E+16</v>
      </c>
      <c r="F63" s="168">
        <f t="shared" si="50"/>
        <v>3911983138840779.5</v>
      </c>
      <c r="G63" s="168">
        <f t="shared" si="51"/>
        <v>3626734368300307</v>
      </c>
      <c r="H63" s="168">
        <f t="shared" si="52"/>
        <v>937245960347270.37</v>
      </c>
      <c r="I63" s="168">
        <f t="shared" si="53"/>
        <v>3015487002856434.5</v>
      </c>
      <c r="J63" s="168">
        <f t="shared" si="54"/>
        <v>1.3039943796135936E+16</v>
      </c>
      <c r="K63" s="168">
        <f t="shared" si="55"/>
        <v>1670742798879917</v>
      </c>
      <c r="M63" s="168">
        <f t="shared" si="28"/>
        <v>2.2860651467600824E+16</v>
      </c>
      <c r="N63" s="168">
        <f t="shared" si="29"/>
        <v>5827224883898247</v>
      </c>
      <c r="O63" s="168">
        <f t="shared" si="30"/>
        <v>1.1817449065248188E+16</v>
      </c>
      <c r="P63" s="168">
        <f t="shared" si="31"/>
        <v>4197231909381254</v>
      </c>
      <c r="Q63" s="168">
        <f t="shared" si="32"/>
        <v>9861457495827808</v>
      </c>
      <c r="R63" s="168">
        <f t="shared" si="33"/>
        <v>2.0415662005825328E+16</v>
      </c>
      <c r="S63" s="168">
        <f t="shared" si="34"/>
        <v>3422985246485683</v>
      </c>
      <c r="U63" s="168">
        <f t="shared" si="35"/>
        <v>1.8255921314590308E+16</v>
      </c>
      <c r="V63" s="168">
        <f t="shared" si="36"/>
        <v>4686229801736354</v>
      </c>
      <c r="W63" s="168">
        <f t="shared" si="37"/>
        <v>5256727342817299</v>
      </c>
      <c r="X63" s="168">
        <f t="shared" si="38"/>
        <v>5134477869728528</v>
      </c>
      <c r="Y63" s="168">
        <f t="shared" si="39"/>
        <v>8109215048222034</v>
      </c>
      <c r="Z63" s="168">
        <f t="shared" si="40"/>
        <v>1.9030167977485884E+16</v>
      </c>
      <c r="AA63" s="168">
        <f t="shared" si="41"/>
        <v>2526489110501338.5</v>
      </c>
    </row>
    <row r="64" spans="2:33" hidden="1" x14ac:dyDescent="0.3">
      <c r="E64" s="168">
        <f t="shared" si="49"/>
        <v>1.4466187648838306E+16</v>
      </c>
      <c r="F64" s="168">
        <f t="shared" si="50"/>
        <v>3911983138840779.5</v>
      </c>
      <c r="G64" s="168">
        <f t="shared" si="51"/>
        <v>3626734368300307</v>
      </c>
      <c r="H64" s="168">
        <f t="shared" si="52"/>
        <v>937245960347270.37</v>
      </c>
      <c r="I64" s="168">
        <f t="shared" si="53"/>
        <v>3015487002856434.5</v>
      </c>
      <c r="J64" s="168">
        <f t="shared" si="54"/>
        <v>1.3039943796135936E+16</v>
      </c>
      <c r="K64" s="168">
        <f t="shared" si="55"/>
        <v>1670742798879917</v>
      </c>
      <c r="M64" s="168">
        <f t="shared" si="28"/>
        <v>2.2860651467600824E+16</v>
      </c>
      <c r="N64" s="168">
        <f t="shared" si="29"/>
        <v>5827224883898247</v>
      </c>
      <c r="O64" s="168">
        <f t="shared" si="30"/>
        <v>1.1817449065248188E+16</v>
      </c>
      <c r="P64" s="168">
        <f t="shared" si="31"/>
        <v>4197231909381254</v>
      </c>
      <c r="Q64" s="168">
        <f t="shared" si="32"/>
        <v>9861457495827808</v>
      </c>
      <c r="R64" s="168">
        <f t="shared" si="33"/>
        <v>2.0415662005825328E+16</v>
      </c>
      <c r="S64" s="168">
        <f t="shared" si="34"/>
        <v>3422985246485683</v>
      </c>
      <c r="U64" s="168">
        <f t="shared" si="35"/>
        <v>1.8255921314590308E+16</v>
      </c>
      <c r="V64" s="168">
        <f t="shared" si="36"/>
        <v>4686229801736354</v>
      </c>
      <c r="W64" s="168">
        <f t="shared" si="37"/>
        <v>5256727342817299</v>
      </c>
      <c r="X64" s="168">
        <f t="shared" si="38"/>
        <v>5134477869728528</v>
      </c>
      <c r="Y64" s="168">
        <f t="shared" si="39"/>
        <v>8109215048222034</v>
      </c>
      <c r="Z64" s="168">
        <f t="shared" si="40"/>
        <v>1.9030167977485884E+16</v>
      </c>
      <c r="AA64" s="168">
        <f t="shared" si="41"/>
        <v>2526489110501338.5</v>
      </c>
    </row>
    <row r="65" spans="2:27" hidden="1" x14ac:dyDescent="0.3">
      <c r="B65" s="13" t="s">
        <v>330</v>
      </c>
      <c r="D65" s="121">
        <v>0</v>
      </c>
      <c r="E65" s="168">
        <f t="shared" si="49"/>
        <v>1.4466187648838306E+16</v>
      </c>
      <c r="F65" s="168">
        <f t="shared" si="50"/>
        <v>3911983138840779.5</v>
      </c>
      <c r="G65" s="168">
        <f t="shared" si="51"/>
        <v>3626734368300307</v>
      </c>
      <c r="H65" s="168">
        <f t="shared" si="52"/>
        <v>937245960347270.37</v>
      </c>
      <c r="I65" s="168">
        <f t="shared" si="53"/>
        <v>3015487002856434.5</v>
      </c>
      <c r="J65" s="168">
        <f t="shared" si="54"/>
        <v>1.3039943796135936E+16</v>
      </c>
      <c r="K65" s="168">
        <f t="shared" si="55"/>
        <v>1670742798879917</v>
      </c>
      <c r="M65" s="168">
        <f t="shared" si="28"/>
        <v>2.2860651467600824E+16</v>
      </c>
      <c r="N65" s="168">
        <f t="shared" si="29"/>
        <v>5827224883898247</v>
      </c>
      <c r="O65" s="168">
        <f t="shared" si="30"/>
        <v>1.1817449065248188E+16</v>
      </c>
      <c r="P65" s="168">
        <f t="shared" si="31"/>
        <v>4197231909381254</v>
      </c>
      <c r="Q65" s="168">
        <f t="shared" si="32"/>
        <v>9861457495827808</v>
      </c>
      <c r="R65" s="168">
        <f t="shared" si="33"/>
        <v>2.0415662005825328E+16</v>
      </c>
      <c r="S65" s="168">
        <f t="shared" si="34"/>
        <v>3422985246485683</v>
      </c>
      <c r="U65" s="168">
        <f t="shared" si="35"/>
        <v>1.8255921314590308E+16</v>
      </c>
      <c r="V65" s="168">
        <f t="shared" si="36"/>
        <v>4686229801736354</v>
      </c>
      <c r="W65" s="168">
        <f t="shared" si="37"/>
        <v>5256727342817299</v>
      </c>
      <c r="X65" s="168">
        <f t="shared" si="38"/>
        <v>5134477869728528</v>
      </c>
      <c r="Y65" s="168">
        <f t="shared" si="39"/>
        <v>8109215048222034</v>
      </c>
      <c r="Z65" s="168">
        <f t="shared" si="40"/>
        <v>1.9030167977485884E+16</v>
      </c>
      <c r="AA65" s="168">
        <f t="shared" si="41"/>
        <v>2526489110501338.5</v>
      </c>
    </row>
    <row r="66" spans="2:27" hidden="1" x14ac:dyDescent="0.3">
      <c r="E66" s="168">
        <f t="shared" si="49"/>
        <v>1.4466187648838306E+16</v>
      </c>
      <c r="F66" s="168">
        <f t="shared" si="50"/>
        <v>3911983138840779.5</v>
      </c>
      <c r="G66" s="168">
        <f t="shared" si="51"/>
        <v>3626734368300307</v>
      </c>
      <c r="H66" s="168">
        <f t="shared" si="52"/>
        <v>937245960347270.37</v>
      </c>
      <c r="I66" s="168">
        <f t="shared" si="53"/>
        <v>3015487002856434.5</v>
      </c>
      <c r="J66" s="168">
        <f t="shared" si="54"/>
        <v>1.3039943796135936E+16</v>
      </c>
      <c r="K66" s="168">
        <f t="shared" si="55"/>
        <v>1670742798879917</v>
      </c>
      <c r="M66" s="168">
        <f t="shared" si="28"/>
        <v>2.2860651467600824E+16</v>
      </c>
      <c r="N66" s="168">
        <f t="shared" si="29"/>
        <v>5827224883898247</v>
      </c>
      <c r="O66" s="168">
        <f t="shared" si="30"/>
        <v>1.1817449065248188E+16</v>
      </c>
      <c r="P66" s="168">
        <f t="shared" si="31"/>
        <v>4197231909381254</v>
      </c>
      <c r="Q66" s="168">
        <f t="shared" si="32"/>
        <v>9861457495827808</v>
      </c>
      <c r="R66" s="168">
        <f t="shared" si="33"/>
        <v>2.0415662005825328E+16</v>
      </c>
      <c r="S66" s="168">
        <f t="shared" si="34"/>
        <v>3422985246485683</v>
      </c>
      <c r="U66" s="168">
        <f t="shared" si="35"/>
        <v>1.8255921314590308E+16</v>
      </c>
      <c r="V66" s="168">
        <f t="shared" si="36"/>
        <v>4686229801736354</v>
      </c>
      <c r="W66" s="168">
        <f t="shared" si="37"/>
        <v>5256727342817299</v>
      </c>
      <c r="X66" s="168">
        <f t="shared" si="38"/>
        <v>5134477869728528</v>
      </c>
      <c r="Y66" s="168">
        <f t="shared" si="39"/>
        <v>8109215048222034</v>
      </c>
      <c r="Z66" s="168">
        <f t="shared" si="40"/>
        <v>1.9030167977485884E+16</v>
      </c>
      <c r="AA66" s="168">
        <f t="shared" si="41"/>
        <v>2526489110501338.5</v>
      </c>
    </row>
    <row r="67" spans="2:27" hidden="1" x14ac:dyDescent="0.3">
      <c r="E67" s="168">
        <f t="shared" si="49"/>
        <v>1.4466187648838306E+16</v>
      </c>
      <c r="F67" s="168">
        <f t="shared" si="50"/>
        <v>3911983138840779.5</v>
      </c>
      <c r="G67" s="168">
        <f t="shared" si="51"/>
        <v>3626734368300307</v>
      </c>
      <c r="H67" s="168">
        <f t="shared" si="52"/>
        <v>937245960347270.37</v>
      </c>
      <c r="I67" s="168">
        <f t="shared" si="53"/>
        <v>3015487002856434.5</v>
      </c>
      <c r="J67" s="168">
        <f t="shared" si="54"/>
        <v>1.3039943796135936E+16</v>
      </c>
      <c r="K67" s="168">
        <f t="shared" si="55"/>
        <v>1670742798879917</v>
      </c>
      <c r="M67" s="168">
        <f t="shared" si="28"/>
        <v>2.2860651467600824E+16</v>
      </c>
      <c r="N67" s="168">
        <f t="shared" si="29"/>
        <v>5827224883898247</v>
      </c>
      <c r="O67" s="168">
        <f t="shared" si="30"/>
        <v>1.1817449065248188E+16</v>
      </c>
      <c r="P67" s="168">
        <f t="shared" si="31"/>
        <v>4197231909381254</v>
      </c>
      <c r="Q67" s="168">
        <f t="shared" si="32"/>
        <v>9861457495827808</v>
      </c>
      <c r="R67" s="168">
        <f t="shared" si="33"/>
        <v>2.0415662005825328E+16</v>
      </c>
      <c r="S67" s="168">
        <f t="shared" si="34"/>
        <v>3422985246485683</v>
      </c>
      <c r="U67" s="168">
        <f t="shared" si="35"/>
        <v>1.8255921314590308E+16</v>
      </c>
      <c r="V67" s="168">
        <f t="shared" si="36"/>
        <v>4686229801736354</v>
      </c>
      <c r="W67" s="168">
        <f t="shared" si="37"/>
        <v>5256727342817299</v>
      </c>
      <c r="X67" s="168">
        <f t="shared" si="38"/>
        <v>5134477869728528</v>
      </c>
      <c r="Y67" s="168">
        <f t="shared" si="39"/>
        <v>8109215048222034</v>
      </c>
      <c r="Z67" s="168">
        <f t="shared" si="40"/>
        <v>1.9030167977485884E+16</v>
      </c>
      <c r="AA67" s="168">
        <f t="shared" si="41"/>
        <v>2526489110501338.5</v>
      </c>
    </row>
    <row r="68" spans="2:27" s="105" customFormat="1" hidden="1" x14ac:dyDescent="0.3">
      <c r="B68" s="105" t="s">
        <v>331</v>
      </c>
      <c r="E68" s="168">
        <f t="shared" si="49"/>
        <v>1.4466187648838306E+16</v>
      </c>
      <c r="F68" s="168">
        <f t="shared" si="50"/>
        <v>3911983138840779.5</v>
      </c>
      <c r="G68" s="168">
        <f t="shared" si="51"/>
        <v>3626734368300307</v>
      </c>
      <c r="H68" s="168">
        <f t="shared" si="52"/>
        <v>937245960347270.37</v>
      </c>
      <c r="I68" s="168">
        <f t="shared" si="53"/>
        <v>3015487002856434.5</v>
      </c>
      <c r="J68" s="168">
        <f t="shared" si="54"/>
        <v>1.3039943796135936E+16</v>
      </c>
      <c r="K68" s="168">
        <f t="shared" si="55"/>
        <v>1670742798879917</v>
      </c>
      <c r="M68" s="168">
        <f t="shared" si="28"/>
        <v>2.2860651467600824E+16</v>
      </c>
      <c r="N68" s="168">
        <f t="shared" si="29"/>
        <v>5827224883898247</v>
      </c>
      <c r="O68" s="168">
        <f t="shared" si="30"/>
        <v>1.1817449065248188E+16</v>
      </c>
      <c r="P68" s="168">
        <f t="shared" si="31"/>
        <v>4197231909381254</v>
      </c>
      <c r="Q68" s="168">
        <f t="shared" si="32"/>
        <v>9861457495827808</v>
      </c>
      <c r="R68" s="168">
        <f t="shared" si="33"/>
        <v>2.0415662005825328E+16</v>
      </c>
      <c r="S68" s="168">
        <f t="shared" si="34"/>
        <v>3422985246485683</v>
      </c>
      <c r="U68" s="168">
        <f t="shared" si="35"/>
        <v>1.8255921314590308E+16</v>
      </c>
      <c r="V68" s="168">
        <f t="shared" si="36"/>
        <v>4686229801736354</v>
      </c>
      <c r="W68" s="168">
        <f t="shared" si="37"/>
        <v>5256727342817299</v>
      </c>
      <c r="X68" s="168">
        <f t="shared" si="38"/>
        <v>5134477869728528</v>
      </c>
      <c r="Y68" s="168">
        <f t="shared" si="39"/>
        <v>8109215048222034</v>
      </c>
      <c r="Z68" s="168">
        <f t="shared" si="40"/>
        <v>1.9030167977485884E+16</v>
      </c>
      <c r="AA68" s="168">
        <f t="shared" si="41"/>
        <v>2526489110501338.5</v>
      </c>
    </row>
    <row r="69" spans="2:27" hidden="1" x14ac:dyDescent="0.3">
      <c r="B69" s="13" t="s">
        <v>212</v>
      </c>
      <c r="D69" s="21">
        <v>1.5</v>
      </c>
      <c r="E69" s="168">
        <f t="shared" si="49"/>
        <v>3.6165469122095768E+16</v>
      </c>
      <c r="F69" s="168">
        <f t="shared" si="50"/>
        <v>9779957847101948</v>
      </c>
      <c r="G69" s="168">
        <f t="shared" si="51"/>
        <v>9066835920750768</v>
      </c>
      <c r="H69" s="168">
        <f t="shared" si="52"/>
        <v>2343114900868176</v>
      </c>
      <c r="I69" s="168">
        <f t="shared" si="53"/>
        <v>7538717507141086</v>
      </c>
      <c r="J69" s="168">
        <f t="shared" si="54"/>
        <v>3.259985949033984E+16</v>
      </c>
      <c r="K69" s="168">
        <f t="shared" si="55"/>
        <v>4176856997199792.5</v>
      </c>
      <c r="M69" s="168">
        <f t="shared" si="28"/>
        <v>5.7151628669002064E+16</v>
      </c>
      <c r="N69" s="168">
        <f t="shared" si="29"/>
        <v>1.4568062209745618E+16</v>
      </c>
      <c r="O69" s="168">
        <f t="shared" si="30"/>
        <v>2.9543622663120472E+16</v>
      </c>
      <c r="P69" s="168">
        <f t="shared" si="31"/>
        <v>1.0493079773453136E+16</v>
      </c>
      <c r="Q69" s="168">
        <f t="shared" si="32"/>
        <v>2.465364373956952E+16</v>
      </c>
      <c r="R69" s="168">
        <f t="shared" si="33"/>
        <v>5.103915501456332E+16</v>
      </c>
      <c r="S69" s="168">
        <f t="shared" si="34"/>
        <v>8557463116214208</v>
      </c>
      <c r="U69" s="168">
        <f t="shared" si="35"/>
        <v>4.5639803286475768E+16</v>
      </c>
      <c r="V69" s="168">
        <f t="shared" si="36"/>
        <v>1.1715574504340884E+16</v>
      </c>
      <c r="W69" s="168">
        <f t="shared" si="37"/>
        <v>1.3141818357043248E+16</v>
      </c>
      <c r="X69" s="168">
        <f t="shared" si="38"/>
        <v>1.283619467432132E+16</v>
      </c>
      <c r="Y69" s="168">
        <f t="shared" si="39"/>
        <v>2.0273037620555084E+16</v>
      </c>
      <c r="Z69" s="168">
        <f t="shared" si="40"/>
        <v>4.7575419943714712E+16</v>
      </c>
      <c r="AA69" s="168">
        <f t="shared" si="41"/>
        <v>6316222776253346</v>
      </c>
    </row>
    <row r="70" spans="2:27" hidden="1" x14ac:dyDescent="0.3">
      <c r="B70" s="13" t="s">
        <v>213</v>
      </c>
      <c r="D70" s="21">
        <v>60</v>
      </c>
      <c r="E70" s="168">
        <f t="shared" si="49"/>
        <v>2.2060936164478418E+18</v>
      </c>
      <c r="F70" s="168">
        <f t="shared" si="50"/>
        <v>5.9657742867321882E+17</v>
      </c>
      <c r="G70" s="168">
        <f t="shared" si="51"/>
        <v>5.5307699116579686E+17</v>
      </c>
      <c r="H70" s="168">
        <f t="shared" si="52"/>
        <v>1.4293000895295874E+17</v>
      </c>
      <c r="I70" s="168">
        <f t="shared" si="53"/>
        <v>4.5986176793560627E+17</v>
      </c>
      <c r="J70" s="168">
        <f t="shared" si="54"/>
        <v>1.9885914289107302E+18</v>
      </c>
      <c r="K70" s="168">
        <f t="shared" si="55"/>
        <v>2.5478827682918733E+17</v>
      </c>
      <c r="M70" s="168">
        <f t="shared" si="28"/>
        <v>3.4862493488091259E+18</v>
      </c>
      <c r="N70" s="168">
        <f t="shared" si="29"/>
        <v>8.8865179479448269E+17</v>
      </c>
      <c r="O70" s="168">
        <f t="shared" si="30"/>
        <v>1.8021609824503488E+18</v>
      </c>
      <c r="P70" s="168">
        <f t="shared" si="31"/>
        <v>6.4007786618064128E+17</v>
      </c>
      <c r="Q70" s="168">
        <f t="shared" si="32"/>
        <v>1.5038722681137408E+18</v>
      </c>
      <c r="R70" s="168">
        <f t="shared" si="33"/>
        <v>3.1133884558883625E+18</v>
      </c>
      <c r="S70" s="168">
        <f t="shared" si="34"/>
        <v>5.2200525008906669E+17</v>
      </c>
      <c r="U70" s="168">
        <f t="shared" si="35"/>
        <v>2.7840280004750218E+18</v>
      </c>
      <c r="V70" s="168">
        <f t="shared" si="36"/>
        <v>7.1465004476479398E+17</v>
      </c>
      <c r="W70" s="168">
        <f t="shared" si="37"/>
        <v>8.0165091977963814E+17</v>
      </c>
      <c r="X70" s="168">
        <f t="shared" si="38"/>
        <v>7.8300787513360051E+17</v>
      </c>
      <c r="Y70" s="168">
        <f t="shared" si="39"/>
        <v>1.2366552948538601E+18</v>
      </c>
      <c r="Z70" s="168">
        <f t="shared" si="40"/>
        <v>2.9021006165665976E+18</v>
      </c>
      <c r="AA70" s="168">
        <f t="shared" si="41"/>
        <v>3.8528958935145408E+17</v>
      </c>
    </row>
    <row r="71" spans="2:27" hidden="1" x14ac:dyDescent="0.3">
      <c r="B71" s="13" t="s">
        <v>215</v>
      </c>
      <c r="D71" s="21">
        <v>22</v>
      </c>
      <c r="E71" s="168">
        <f t="shared" si="49"/>
        <v>5.0740153178300359E+19</v>
      </c>
      <c r="F71" s="168">
        <f t="shared" si="50"/>
        <v>1.3721280859484033E+19</v>
      </c>
      <c r="G71" s="168">
        <f t="shared" si="51"/>
        <v>1.2720770796813328E+19</v>
      </c>
      <c r="H71" s="168">
        <f t="shared" si="52"/>
        <v>3.2873902059180508E+18</v>
      </c>
      <c r="I71" s="168">
        <f t="shared" si="53"/>
        <v>1.0576820662518944E+19</v>
      </c>
      <c r="J71" s="168">
        <f t="shared" si="54"/>
        <v>4.5737602864946799E+19</v>
      </c>
      <c r="K71" s="168">
        <f t="shared" si="55"/>
        <v>5.8601303670713088E+18</v>
      </c>
      <c r="M71" s="168">
        <f t="shared" si="28"/>
        <v>8.0183735022609891E+19</v>
      </c>
      <c r="N71" s="168">
        <f t="shared" si="29"/>
        <v>2.0438991280273101E+19</v>
      </c>
      <c r="O71" s="168">
        <f t="shared" si="30"/>
        <v>4.1449702596358021E+19</v>
      </c>
      <c r="P71" s="168">
        <f t="shared" si="31"/>
        <v>1.472179092215475E+19</v>
      </c>
      <c r="Q71" s="168">
        <f t="shared" si="32"/>
        <v>3.4589062166616039E+19</v>
      </c>
      <c r="R71" s="168">
        <f t="shared" si="33"/>
        <v>7.1607934485432336E+19</v>
      </c>
      <c r="S71" s="168">
        <f t="shared" si="34"/>
        <v>1.2006120752048534E+19</v>
      </c>
      <c r="U71" s="168">
        <f t="shared" si="35"/>
        <v>6.4032644010925498E+19</v>
      </c>
      <c r="V71" s="168">
        <f t="shared" si="36"/>
        <v>1.6436951029590262E+19</v>
      </c>
      <c r="W71" s="168">
        <f t="shared" si="37"/>
        <v>1.8437971154931677E+19</v>
      </c>
      <c r="X71" s="168">
        <f t="shared" si="38"/>
        <v>1.8009181128072813E+19</v>
      </c>
      <c r="Y71" s="168">
        <f t="shared" si="39"/>
        <v>2.8443071781638783E+19</v>
      </c>
      <c r="Z71" s="168">
        <f t="shared" si="40"/>
        <v>6.6748314181031748E+19</v>
      </c>
      <c r="AA71" s="168">
        <f t="shared" si="41"/>
        <v>8.8616605550834442E+18</v>
      </c>
    </row>
    <row r="72" spans="2:27" hidden="1" x14ac:dyDescent="0.3">
      <c r="B72" s="13" t="s">
        <v>219</v>
      </c>
      <c r="D72" s="87">
        <v>2E-3</v>
      </c>
      <c r="E72" s="168">
        <f t="shared" si="49"/>
        <v>5.0841633484656959E+19</v>
      </c>
      <c r="F72" s="168">
        <f t="shared" si="50"/>
        <v>1.3748723421203001E+19</v>
      </c>
      <c r="G72" s="168">
        <f t="shared" si="51"/>
        <v>1.2746212338406955E+19</v>
      </c>
      <c r="H72" s="168">
        <f t="shared" si="52"/>
        <v>3.2939649863298867E+18</v>
      </c>
      <c r="I72" s="168">
        <f t="shared" si="53"/>
        <v>1.0597974303843981E+19</v>
      </c>
      <c r="J72" s="168">
        <f t="shared" si="54"/>
        <v>4.5829078070676693E+19</v>
      </c>
      <c r="K72" s="168">
        <f t="shared" si="55"/>
        <v>5.8718506278054513E+18</v>
      </c>
      <c r="M72" s="168">
        <f t="shared" si="28"/>
        <v>8.0344102492655108E+19</v>
      </c>
      <c r="N72" s="168">
        <f t="shared" si="29"/>
        <v>2.0479869262833648E+19</v>
      </c>
      <c r="O72" s="168">
        <f t="shared" si="30"/>
        <v>4.1532602001550737E+19</v>
      </c>
      <c r="P72" s="168">
        <f t="shared" si="31"/>
        <v>1.475123450399906E+19</v>
      </c>
      <c r="Q72" s="168">
        <f t="shared" si="32"/>
        <v>3.4658240290949272E+19</v>
      </c>
      <c r="R72" s="168">
        <f t="shared" si="33"/>
        <v>7.1751150354403205E+19</v>
      </c>
      <c r="S72" s="168">
        <f t="shared" si="34"/>
        <v>1.203013299355263E+19</v>
      </c>
      <c r="U72" s="168">
        <f t="shared" si="35"/>
        <v>6.4160709298947351E+19</v>
      </c>
      <c r="V72" s="168">
        <f t="shared" si="36"/>
        <v>1.6469824931649442E+19</v>
      </c>
      <c r="W72" s="168">
        <f t="shared" si="37"/>
        <v>1.8474847097241539E+19</v>
      </c>
      <c r="X72" s="168">
        <f t="shared" si="38"/>
        <v>1.8045199490328959E+19</v>
      </c>
      <c r="Y72" s="168">
        <f t="shared" si="39"/>
        <v>2.8499957925202059E+19</v>
      </c>
      <c r="Z72" s="168">
        <f t="shared" si="40"/>
        <v>6.6881810809393807E+19</v>
      </c>
      <c r="AA72" s="168">
        <f t="shared" si="41"/>
        <v>8.8793838761936108E+18</v>
      </c>
    </row>
    <row r="73" spans="2:27" hidden="1" x14ac:dyDescent="0.3">
      <c r="E73" s="168">
        <f t="shared" si="49"/>
        <v>5.0841633484656959E+19</v>
      </c>
      <c r="F73" s="168">
        <f t="shared" si="50"/>
        <v>1.3748723421203001E+19</v>
      </c>
      <c r="G73" s="168">
        <f t="shared" si="51"/>
        <v>1.2746212338406955E+19</v>
      </c>
      <c r="H73" s="168">
        <f t="shared" si="52"/>
        <v>3.2939649863298867E+18</v>
      </c>
      <c r="I73" s="168">
        <f t="shared" si="53"/>
        <v>1.0597974303843981E+19</v>
      </c>
      <c r="J73" s="168">
        <f t="shared" si="54"/>
        <v>4.5829078070676693E+19</v>
      </c>
      <c r="K73" s="168">
        <f t="shared" si="55"/>
        <v>5.8718506278054513E+18</v>
      </c>
      <c r="M73" s="168">
        <f t="shared" si="28"/>
        <v>8.0344102492655108E+19</v>
      </c>
      <c r="N73" s="168">
        <f t="shared" si="29"/>
        <v>2.0479869262833648E+19</v>
      </c>
      <c r="O73" s="168">
        <f t="shared" si="30"/>
        <v>4.1532602001550737E+19</v>
      </c>
      <c r="P73" s="168">
        <f t="shared" si="31"/>
        <v>1.475123450399906E+19</v>
      </c>
      <c r="Q73" s="168">
        <f t="shared" si="32"/>
        <v>3.4658240290949272E+19</v>
      </c>
      <c r="R73" s="168">
        <f t="shared" si="33"/>
        <v>7.1751150354403205E+19</v>
      </c>
      <c r="S73" s="168">
        <f t="shared" si="34"/>
        <v>1.203013299355263E+19</v>
      </c>
      <c r="U73" s="168">
        <f t="shared" si="35"/>
        <v>6.4160709298947351E+19</v>
      </c>
      <c r="V73" s="168">
        <f t="shared" si="36"/>
        <v>1.6469824931649442E+19</v>
      </c>
      <c r="W73" s="168">
        <f t="shared" si="37"/>
        <v>1.8474847097241539E+19</v>
      </c>
      <c r="X73" s="168">
        <f t="shared" si="38"/>
        <v>1.8045199490328959E+19</v>
      </c>
      <c r="Y73" s="168">
        <f t="shared" si="39"/>
        <v>2.8499957925202059E+19</v>
      </c>
      <c r="Z73" s="168">
        <f t="shared" si="40"/>
        <v>6.6881810809393807E+19</v>
      </c>
      <c r="AA73" s="168">
        <f t="shared" si="41"/>
        <v>8.8793838761936108E+18</v>
      </c>
    </row>
    <row r="74" spans="2:27" hidden="1" x14ac:dyDescent="0.3">
      <c r="B74" s="13" t="s">
        <v>332</v>
      </c>
      <c r="D74" s="121">
        <v>0</v>
      </c>
      <c r="E74" s="168">
        <f t="shared" si="49"/>
        <v>5.0841633484656959E+19</v>
      </c>
      <c r="F74" s="168">
        <f t="shared" si="50"/>
        <v>1.3748723421203001E+19</v>
      </c>
      <c r="G74" s="168">
        <f t="shared" si="51"/>
        <v>1.2746212338406955E+19</v>
      </c>
      <c r="H74" s="168">
        <f t="shared" si="52"/>
        <v>3.2939649863298867E+18</v>
      </c>
      <c r="I74" s="168">
        <f t="shared" si="53"/>
        <v>1.0597974303843981E+19</v>
      </c>
      <c r="J74" s="168">
        <f t="shared" si="54"/>
        <v>4.5829078070676693E+19</v>
      </c>
      <c r="K74" s="168">
        <f t="shared" si="55"/>
        <v>5.8718506278054513E+18</v>
      </c>
      <c r="M74" s="168">
        <f t="shared" si="28"/>
        <v>8.0344102492655108E+19</v>
      </c>
      <c r="N74" s="168">
        <f t="shared" si="29"/>
        <v>2.0479869262833648E+19</v>
      </c>
      <c r="O74" s="168">
        <f t="shared" si="30"/>
        <v>4.1532602001550737E+19</v>
      </c>
      <c r="P74" s="168">
        <f t="shared" si="31"/>
        <v>1.475123450399906E+19</v>
      </c>
      <c r="Q74" s="168">
        <f t="shared" si="32"/>
        <v>3.4658240290949272E+19</v>
      </c>
      <c r="R74" s="168">
        <f t="shared" si="33"/>
        <v>7.1751150354403205E+19</v>
      </c>
      <c r="S74" s="168">
        <f t="shared" si="34"/>
        <v>1.203013299355263E+19</v>
      </c>
      <c r="U74" s="168">
        <f t="shared" si="35"/>
        <v>6.4160709298947351E+19</v>
      </c>
      <c r="V74" s="168">
        <f t="shared" si="36"/>
        <v>1.6469824931649442E+19</v>
      </c>
      <c r="W74" s="168">
        <f t="shared" si="37"/>
        <v>1.8474847097241539E+19</v>
      </c>
      <c r="X74" s="168">
        <f t="shared" si="38"/>
        <v>1.8045199490328959E+19</v>
      </c>
      <c r="Y74" s="168">
        <f t="shared" si="39"/>
        <v>2.8499957925202059E+19</v>
      </c>
      <c r="Z74" s="168">
        <f t="shared" si="40"/>
        <v>6.6881810809393807E+19</v>
      </c>
      <c r="AA74" s="168">
        <f t="shared" si="41"/>
        <v>8.8793838761936108E+18</v>
      </c>
    </row>
    <row r="75" spans="2:27" hidden="1" x14ac:dyDescent="0.3">
      <c r="E75" s="168">
        <f t="shared" si="49"/>
        <v>5.0841633484656959E+19</v>
      </c>
      <c r="F75" s="168">
        <f t="shared" si="50"/>
        <v>1.3748723421203001E+19</v>
      </c>
      <c r="G75" s="168">
        <f t="shared" si="51"/>
        <v>1.2746212338406955E+19</v>
      </c>
      <c r="H75" s="168">
        <f t="shared" si="52"/>
        <v>3.2939649863298867E+18</v>
      </c>
      <c r="I75" s="168">
        <f t="shared" si="53"/>
        <v>1.0597974303843981E+19</v>
      </c>
      <c r="J75" s="168">
        <f t="shared" si="54"/>
        <v>4.5829078070676693E+19</v>
      </c>
      <c r="K75" s="168">
        <f t="shared" si="55"/>
        <v>5.8718506278054513E+18</v>
      </c>
      <c r="M75" s="168">
        <f t="shared" si="28"/>
        <v>8.0344102492655108E+19</v>
      </c>
      <c r="N75" s="168">
        <f t="shared" si="29"/>
        <v>2.0479869262833648E+19</v>
      </c>
      <c r="O75" s="168">
        <f t="shared" si="30"/>
        <v>4.1532602001550737E+19</v>
      </c>
      <c r="P75" s="168">
        <f t="shared" si="31"/>
        <v>1.475123450399906E+19</v>
      </c>
      <c r="Q75" s="168">
        <f t="shared" si="32"/>
        <v>3.4658240290949272E+19</v>
      </c>
      <c r="R75" s="168">
        <f t="shared" si="33"/>
        <v>7.1751150354403205E+19</v>
      </c>
      <c r="S75" s="168">
        <f t="shared" si="34"/>
        <v>1.203013299355263E+19</v>
      </c>
      <c r="U75" s="168">
        <f t="shared" si="35"/>
        <v>6.4160709298947351E+19</v>
      </c>
      <c r="V75" s="168">
        <f t="shared" si="36"/>
        <v>1.6469824931649442E+19</v>
      </c>
      <c r="W75" s="168">
        <f t="shared" si="37"/>
        <v>1.8474847097241539E+19</v>
      </c>
      <c r="X75" s="168">
        <f t="shared" si="38"/>
        <v>1.8045199490328959E+19</v>
      </c>
      <c r="Y75" s="168">
        <f t="shared" si="39"/>
        <v>2.8499957925202059E+19</v>
      </c>
      <c r="Z75" s="168">
        <f t="shared" si="40"/>
        <v>6.6881810809393807E+19</v>
      </c>
      <c r="AA75" s="168">
        <f t="shared" si="41"/>
        <v>8.8793838761936108E+18</v>
      </c>
    </row>
    <row r="76" spans="2:27" hidden="1" x14ac:dyDescent="0.3">
      <c r="E76" s="168">
        <f t="shared" si="49"/>
        <v>5.0841633484656959E+19</v>
      </c>
      <c r="F76" s="168">
        <f t="shared" si="50"/>
        <v>1.3748723421203001E+19</v>
      </c>
      <c r="G76" s="168">
        <f t="shared" si="51"/>
        <v>1.2746212338406955E+19</v>
      </c>
      <c r="H76" s="168">
        <f t="shared" si="52"/>
        <v>3.2939649863298867E+18</v>
      </c>
      <c r="I76" s="168">
        <f t="shared" si="53"/>
        <v>1.0597974303843981E+19</v>
      </c>
      <c r="J76" s="168">
        <f t="shared" si="54"/>
        <v>4.5829078070676693E+19</v>
      </c>
      <c r="K76" s="168">
        <f t="shared" si="55"/>
        <v>5.8718506278054513E+18</v>
      </c>
      <c r="M76" s="168">
        <f t="shared" si="28"/>
        <v>8.0344102492655108E+19</v>
      </c>
      <c r="N76" s="168">
        <f t="shared" si="29"/>
        <v>2.0479869262833648E+19</v>
      </c>
      <c r="O76" s="168">
        <f t="shared" si="30"/>
        <v>4.1532602001550737E+19</v>
      </c>
      <c r="P76" s="168">
        <f t="shared" si="31"/>
        <v>1.475123450399906E+19</v>
      </c>
      <c r="Q76" s="168">
        <f t="shared" si="32"/>
        <v>3.4658240290949272E+19</v>
      </c>
      <c r="R76" s="168">
        <f t="shared" si="33"/>
        <v>7.1751150354403205E+19</v>
      </c>
      <c r="S76" s="168">
        <f t="shared" si="34"/>
        <v>1.203013299355263E+19</v>
      </c>
      <c r="U76" s="168">
        <f t="shared" si="35"/>
        <v>6.4160709298947351E+19</v>
      </c>
      <c r="V76" s="168">
        <f t="shared" si="36"/>
        <v>1.6469824931649442E+19</v>
      </c>
      <c r="W76" s="168">
        <f t="shared" si="37"/>
        <v>1.8474847097241539E+19</v>
      </c>
      <c r="X76" s="168">
        <f t="shared" si="38"/>
        <v>1.8045199490328959E+19</v>
      </c>
      <c r="Y76" s="168">
        <f t="shared" si="39"/>
        <v>2.8499957925202059E+19</v>
      </c>
      <c r="Z76" s="168">
        <f t="shared" si="40"/>
        <v>6.6881810809393807E+19</v>
      </c>
      <c r="AA76" s="168">
        <f t="shared" si="41"/>
        <v>8.8793838761936108E+18</v>
      </c>
    </row>
    <row r="77" spans="2:27" s="105" customFormat="1" hidden="1" x14ac:dyDescent="0.3">
      <c r="B77" s="105" t="s">
        <v>353</v>
      </c>
      <c r="E77" s="168">
        <f t="shared" si="49"/>
        <v>5.0841633484656959E+19</v>
      </c>
      <c r="F77" s="168">
        <f t="shared" si="50"/>
        <v>1.3748723421203001E+19</v>
      </c>
      <c r="G77" s="168">
        <f t="shared" si="51"/>
        <v>1.2746212338406955E+19</v>
      </c>
      <c r="H77" s="168">
        <f t="shared" si="52"/>
        <v>3.2939649863298867E+18</v>
      </c>
      <c r="I77" s="168">
        <f t="shared" si="53"/>
        <v>1.0597974303843981E+19</v>
      </c>
      <c r="J77" s="168">
        <f t="shared" si="54"/>
        <v>4.5829078070676693E+19</v>
      </c>
      <c r="K77" s="168">
        <f t="shared" si="55"/>
        <v>5.8718506278054513E+18</v>
      </c>
      <c r="M77" s="168">
        <f t="shared" si="28"/>
        <v>8.0344102492655108E+19</v>
      </c>
      <c r="N77" s="168">
        <f t="shared" si="29"/>
        <v>2.0479869262833648E+19</v>
      </c>
      <c r="O77" s="168">
        <f t="shared" si="30"/>
        <v>4.1532602001550737E+19</v>
      </c>
      <c r="P77" s="168">
        <f t="shared" si="31"/>
        <v>1.475123450399906E+19</v>
      </c>
      <c r="Q77" s="168">
        <f t="shared" si="32"/>
        <v>3.4658240290949272E+19</v>
      </c>
      <c r="R77" s="168">
        <f t="shared" si="33"/>
        <v>7.1751150354403205E+19</v>
      </c>
      <c r="S77" s="168">
        <f t="shared" si="34"/>
        <v>1.203013299355263E+19</v>
      </c>
      <c r="U77" s="168">
        <f t="shared" si="35"/>
        <v>6.4160709298947351E+19</v>
      </c>
      <c r="V77" s="168">
        <f t="shared" si="36"/>
        <v>1.6469824931649442E+19</v>
      </c>
      <c r="W77" s="168">
        <f t="shared" si="37"/>
        <v>1.8474847097241539E+19</v>
      </c>
      <c r="X77" s="168">
        <f t="shared" si="38"/>
        <v>1.8045199490328959E+19</v>
      </c>
      <c r="Y77" s="168">
        <f t="shared" si="39"/>
        <v>2.8499957925202059E+19</v>
      </c>
      <c r="Z77" s="168">
        <f t="shared" si="40"/>
        <v>6.6881810809393807E+19</v>
      </c>
      <c r="AA77" s="168">
        <f t="shared" si="41"/>
        <v>8.8793838761936108E+18</v>
      </c>
    </row>
    <row r="78" spans="2:27" hidden="1" x14ac:dyDescent="0.3">
      <c r="B78" s="13" t="s">
        <v>354</v>
      </c>
      <c r="D78" s="79">
        <v>0</v>
      </c>
      <c r="E78" s="168">
        <f t="shared" si="49"/>
        <v>5.0841633484656959E+19</v>
      </c>
      <c r="F78" s="168">
        <f t="shared" si="50"/>
        <v>1.3748723421203001E+19</v>
      </c>
      <c r="G78" s="168">
        <f t="shared" si="51"/>
        <v>1.2746212338406955E+19</v>
      </c>
      <c r="H78" s="168">
        <f t="shared" si="52"/>
        <v>3.2939649863298867E+18</v>
      </c>
      <c r="I78" s="168">
        <f t="shared" si="53"/>
        <v>1.0597974303843981E+19</v>
      </c>
      <c r="J78" s="168">
        <f t="shared" si="54"/>
        <v>4.5829078070676693E+19</v>
      </c>
      <c r="K78" s="168">
        <f t="shared" si="55"/>
        <v>5.8718506278054513E+18</v>
      </c>
      <c r="M78" s="168">
        <f t="shared" si="28"/>
        <v>8.0344102492655108E+19</v>
      </c>
      <c r="N78" s="168">
        <f t="shared" si="29"/>
        <v>2.0479869262833648E+19</v>
      </c>
      <c r="O78" s="168">
        <f t="shared" si="30"/>
        <v>4.1532602001550737E+19</v>
      </c>
      <c r="P78" s="168">
        <f t="shared" si="31"/>
        <v>1.475123450399906E+19</v>
      </c>
      <c r="Q78" s="168">
        <f t="shared" si="32"/>
        <v>3.4658240290949272E+19</v>
      </c>
      <c r="R78" s="168">
        <f t="shared" si="33"/>
        <v>7.1751150354403205E+19</v>
      </c>
      <c r="S78" s="168">
        <f t="shared" si="34"/>
        <v>1.203013299355263E+19</v>
      </c>
      <c r="U78" s="168">
        <f t="shared" si="35"/>
        <v>6.4160709298947351E+19</v>
      </c>
      <c r="V78" s="168">
        <f t="shared" si="36"/>
        <v>1.6469824931649442E+19</v>
      </c>
      <c r="W78" s="168">
        <f t="shared" si="37"/>
        <v>1.8474847097241539E+19</v>
      </c>
      <c r="X78" s="168">
        <f t="shared" si="38"/>
        <v>1.8045199490328959E+19</v>
      </c>
      <c r="Y78" s="168">
        <f t="shared" si="39"/>
        <v>2.8499957925202059E+19</v>
      </c>
      <c r="Z78" s="168">
        <f t="shared" si="40"/>
        <v>6.6881810809393807E+19</v>
      </c>
      <c r="AA78" s="168">
        <f t="shared" si="41"/>
        <v>8.8793838761936108E+18</v>
      </c>
    </row>
    <row r="79" spans="2:27" hidden="1" x14ac:dyDescent="0.3">
      <c r="E79" s="168">
        <f t="shared" si="49"/>
        <v>5.0841633484656959E+19</v>
      </c>
      <c r="F79" s="168">
        <f t="shared" si="50"/>
        <v>1.3748723421203001E+19</v>
      </c>
      <c r="G79" s="168">
        <f t="shared" si="51"/>
        <v>1.2746212338406955E+19</v>
      </c>
      <c r="H79" s="168">
        <f t="shared" si="52"/>
        <v>3.2939649863298867E+18</v>
      </c>
      <c r="I79" s="168">
        <f t="shared" si="53"/>
        <v>1.0597974303843981E+19</v>
      </c>
      <c r="J79" s="168">
        <f t="shared" si="54"/>
        <v>4.5829078070676693E+19</v>
      </c>
      <c r="K79" s="168">
        <f t="shared" si="55"/>
        <v>5.8718506278054513E+18</v>
      </c>
      <c r="M79" s="168">
        <f t="shared" si="28"/>
        <v>8.0344102492655108E+19</v>
      </c>
      <c r="N79" s="168">
        <f t="shared" si="29"/>
        <v>2.0479869262833648E+19</v>
      </c>
      <c r="O79" s="168">
        <f t="shared" si="30"/>
        <v>4.1532602001550737E+19</v>
      </c>
      <c r="P79" s="168">
        <f t="shared" si="31"/>
        <v>1.475123450399906E+19</v>
      </c>
      <c r="Q79" s="168">
        <f t="shared" si="32"/>
        <v>3.4658240290949272E+19</v>
      </c>
      <c r="R79" s="168">
        <f t="shared" si="33"/>
        <v>7.1751150354403205E+19</v>
      </c>
      <c r="S79" s="168">
        <f t="shared" si="34"/>
        <v>1.203013299355263E+19</v>
      </c>
      <c r="U79" s="168">
        <f t="shared" si="35"/>
        <v>6.4160709298947351E+19</v>
      </c>
      <c r="V79" s="168">
        <f t="shared" si="36"/>
        <v>1.6469824931649442E+19</v>
      </c>
      <c r="W79" s="168">
        <f t="shared" si="37"/>
        <v>1.8474847097241539E+19</v>
      </c>
      <c r="X79" s="168">
        <f t="shared" si="38"/>
        <v>1.8045199490328959E+19</v>
      </c>
      <c r="Y79" s="168">
        <f t="shared" si="39"/>
        <v>2.8499957925202059E+19</v>
      </c>
      <c r="Z79" s="168">
        <f t="shared" si="40"/>
        <v>6.6881810809393807E+19</v>
      </c>
      <c r="AA79" s="168">
        <f t="shared" si="41"/>
        <v>8.8793838761936108E+18</v>
      </c>
    </row>
    <row r="80" spans="2:27" hidden="1" x14ac:dyDescent="0.3">
      <c r="E80" s="168">
        <f t="shared" si="49"/>
        <v>5.0841633484656959E+19</v>
      </c>
      <c r="F80" s="168">
        <f t="shared" si="50"/>
        <v>1.3748723421203001E+19</v>
      </c>
      <c r="G80" s="168">
        <f t="shared" si="51"/>
        <v>1.2746212338406955E+19</v>
      </c>
      <c r="H80" s="168">
        <f t="shared" si="52"/>
        <v>3.2939649863298867E+18</v>
      </c>
      <c r="I80" s="168">
        <f t="shared" si="53"/>
        <v>1.0597974303843981E+19</v>
      </c>
      <c r="J80" s="168">
        <f t="shared" si="54"/>
        <v>4.5829078070676693E+19</v>
      </c>
      <c r="K80" s="168">
        <f t="shared" si="55"/>
        <v>5.8718506278054513E+18</v>
      </c>
      <c r="M80" s="168">
        <f t="shared" si="28"/>
        <v>8.0344102492655108E+19</v>
      </c>
      <c r="N80" s="168">
        <f t="shared" si="29"/>
        <v>2.0479869262833648E+19</v>
      </c>
      <c r="O80" s="168">
        <f t="shared" si="30"/>
        <v>4.1532602001550737E+19</v>
      </c>
      <c r="P80" s="168">
        <f t="shared" si="31"/>
        <v>1.475123450399906E+19</v>
      </c>
      <c r="Q80" s="168">
        <f t="shared" si="32"/>
        <v>3.4658240290949272E+19</v>
      </c>
      <c r="R80" s="168">
        <f t="shared" si="33"/>
        <v>7.1751150354403205E+19</v>
      </c>
      <c r="S80" s="168">
        <f t="shared" si="34"/>
        <v>1.203013299355263E+19</v>
      </c>
      <c r="U80" s="168">
        <f t="shared" si="35"/>
        <v>6.4160709298947351E+19</v>
      </c>
      <c r="V80" s="168">
        <f t="shared" si="36"/>
        <v>1.6469824931649442E+19</v>
      </c>
      <c r="W80" s="168">
        <f t="shared" si="37"/>
        <v>1.8474847097241539E+19</v>
      </c>
      <c r="X80" s="168">
        <f t="shared" si="38"/>
        <v>1.8045199490328959E+19</v>
      </c>
      <c r="Y80" s="168">
        <f t="shared" si="39"/>
        <v>2.8499957925202059E+19</v>
      </c>
      <c r="Z80" s="168">
        <f t="shared" si="40"/>
        <v>6.6881810809393807E+19</v>
      </c>
      <c r="AA80" s="168">
        <f t="shared" si="41"/>
        <v>8.8793838761936108E+18</v>
      </c>
    </row>
  </sheetData>
  <mergeCells count="4">
    <mergeCell ref="E4:K4"/>
    <mergeCell ref="M4:S4"/>
    <mergeCell ref="U4:AA4"/>
    <mergeCell ref="AC4:AI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2"/>
  <sheetViews>
    <sheetView workbookViewId="0">
      <selection activeCell="E6" sqref="E6"/>
    </sheetView>
  </sheetViews>
  <sheetFormatPr defaultRowHeight="14.4" x14ac:dyDescent="0.3"/>
  <cols>
    <col min="2" max="2" width="36.109375" customWidth="1"/>
    <col min="3" max="3" width="12.6640625" customWidth="1"/>
  </cols>
  <sheetData>
    <row r="2" spans="2:7" ht="18" x14ac:dyDescent="0.35">
      <c r="B2" s="213" t="s">
        <v>433</v>
      </c>
      <c r="C2" s="213"/>
      <c r="D2" s="214"/>
      <c r="E2" s="214"/>
      <c r="F2" s="214"/>
      <c r="G2" s="214"/>
    </row>
    <row r="4" spans="2:7" x14ac:dyDescent="0.3">
      <c r="B4" s="216" t="s">
        <v>461</v>
      </c>
      <c r="C4" s="216"/>
      <c r="D4" s="216"/>
      <c r="E4" s="216"/>
      <c r="F4" s="216"/>
      <c r="G4" s="216"/>
    </row>
    <row r="6" spans="2:7" x14ac:dyDescent="0.3">
      <c r="B6" s="258" t="s">
        <v>460</v>
      </c>
      <c r="C6" s="257">
        <v>2018</v>
      </c>
      <c r="D6" s="257">
        <v>2019</v>
      </c>
      <c r="E6" s="257">
        <f>D6+1</f>
        <v>2020</v>
      </c>
      <c r="F6" s="257">
        <f>E6+1</f>
        <v>2021</v>
      </c>
      <c r="G6" s="256">
        <f>F6+1</f>
        <v>2022</v>
      </c>
    </row>
    <row r="7" spans="2:7" x14ac:dyDescent="0.3">
      <c r="B7" s="255" t="str">
        <f>Financials!B10</f>
        <v>Toll Revenue</v>
      </c>
      <c r="C7" s="206">
        <f>Financials!E10</f>
        <v>44.875100000000003</v>
      </c>
      <c r="D7" s="206">
        <f>Financials!F10</f>
        <v>36.195500000000003</v>
      </c>
      <c r="E7" s="206">
        <f>Financials!G10</f>
        <v>30.06</v>
      </c>
      <c r="F7" s="206">
        <f>Financials!H10</f>
        <v>19.0335</v>
      </c>
      <c r="G7" s="206">
        <f>Financials!I10</f>
        <v>20.059999999999999</v>
      </c>
    </row>
    <row r="8" spans="2:7" x14ac:dyDescent="0.3">
      <c r="B8" s="255" t="str">
        <f>Financials!B11</f>
        <v>Other Income</v>
      </c>
      <c r="C8" s="206">
        <f>Financials!E11</f>
        <v>0.55230000000000001</v>
      </c>
      <c r="D8" s="206">
        <f>Financials!F11</f>
        <v>1.2624</v>
      </c>
      <c r="E8" s="206">
        <f>Financials!G11</f>
        <v>1.9369999999999998</v>
      </c>
      <c r="F8" s="206">
        <f>Financials!H11</f>
        <v>0.72019999999999995</v>
      </c>
      <c r="G8" s="206">
        <f>Financials!I11</f>
        <v>0</v>
      </c>
    </row>
    <row r="9" spans="2:7" x14ac:dyDescent="0.3">
      <c r="B9" s="255" t="str">
        <f>Financials!B12</f>
        <v>O&amp;M Support</v>
      </c>
      <c r="C9" s="206">
        <f>Financials!E12</f>
        <v>0</v>
      </c>
      <c r="D9" s="206">
        <f>Financials!F12</f>
        <v>0</v>
      </c>
      <c r="E9" s="206">
        <f>Financials!G12</f>
        <v>0</v>
      </c>
      <c r="F9" s="206">
        <f>Financials!H12</f>
        <v>0</v>
      </c>
      <c r="G9" s="206">
        <f>Financials!I12</f>
        <v>0</v>
      </c>
    </row>
    <row r="10" spans="2:7" x14ac:dyDescent="0.3">
      <c r="B10" s="254" t="str">
        <f>Financials!B13</f>
        <v>Total Income</v>
      </c>
      <c r="C10" s="261">
        <f>Financials!E13</f>
        <v>45.427400000000006</v>
      </c>
      <c r="D10" s="261">
        <f>Financials!F13</f>
        <v>37.457900000000002</v>
      </c>
      <c r="E10" s="261">
        <f>Financials!G13</f>
        <v>31.997</v>
      </c>
      <c r="F10" s="261">
        <f>Financials!H13</f>
        <v>19.753699999999998</v>
      </c>
      <c r="G10" s="261">
        <f>Financials!I13</f>
        <v>20.059999999999999</v>
      </c>
    </row>
    <row r="11" spans="2:7" x14ac:dyDescent="0.3">
      <c r="B11" t="str">
        <f>Financials!B14</f>
        <v>Operation &amp; Maintenance Expenses</v>
      </c>
      <c r="C11" s="206">
        <f>Financials!E14</f>
        <v>0.70909999999999995</v>
      </c>
      <c r="D11" s="206">
        <f>Financials!F14</f>
        <v>0.52849999999999997</v>
      </c>
      <c r="E11" s="206">
        <f>Financials!G14</f>
        <v>0.68080000000000007</v>
      </c>
      <c r="F11" s="206">
        <f>Financials!H14</f>
        <v>0.78579999999999983</v>
      </c>
      <c r="G11" s="206">
        <f>Financials!I14</f>
        <v>0.90609999999999991</v>
      </c>
    </row>
    <row r="12" spans="2:7" x14ac:dyDescent="0.3">
      <c r="B12" t="str">
        <f>Financials!B15</f>
        <v>Employee Benefit Expenses</v>
      </c>
      <c r="C12" s="206">
        <f>Financials!E15</f>
        <v>1.9613999999999998</v>
      </c>
      <c r="D12" s="206">
        <f>Financials!F15</f>
        <v>2.2995000000000001</v>
      </c>
      <c r="E12" s="206">
        <f>Financials!G15</f>
        <v>2.5554000000000001</v>
      </c>
      <c r="F12" s="206">
        <f>Financials!H15</f>
        <v>2.5602</v>
      </c>
      <c r="G12" s="206">
        <f>Financials!I15</f>
        <v>2.7061999999999999</v>
      </c>
    </row>
    <row r="13" spans="2:7" x14ac:dyDescent="0.3">
      <c r="B13" t="str">
        <f>Financials!B16</f>
        <v>Insurance</v>
      </c>
      <c r="C13" s="206">
        <f>Financials!E16</f>
        <v>0.13140000000000002</v>
      </c>
      <c r="D13" s="206">
        <f>Financials!F16</f>
        <v>0.154</v>
      </c>
      <c r="E13" s="206">
        <f>Financials!G16</f>
        <v>0.1547</v>
      </c>
      <c r="F13" s="206">
        <f>Financials!H16</f>
        <v>0.5262</v>
      </c>
      <c r="G13" s="206">
        <f>Financials!I16</f>
        <v>0.58450000000000002</v>
      </c>
    </row>
    <row r="14" spans="2:7" x14ac:dyDescent="0.3">
      <c r="B14" t="str">
        <f>Financials!B17</f>
        <v>Other Expenses</v>
      </c>
      <c r="C14" s="206">
        <f>Financials!E17</f>
        <v>1.3447000000000002</v>
      </c>
      <c r="D14" s="206">
        <f>Financials!F17</f>
        <v>1.3519000000000005</v>
      </c>
      <c r="E14" s="206">
        <f>Financials!G17</f>
        <v>1.4113</v>
      </c>
      <c r="F14" s="206">
        <f>Financials!H17</f>
        <v>1.6696</v>
      </c>
      <c r="G14" s="206">
        <f>Financials!I17</f>
        <v>1.9662999999999999</v>
      </c>
    </row>
    <row r="15" spans="2:7" x14ac:dyDescent="0.3">
      <c r="B15" t="str">
        <f>Financials!B18</f>
        <v>Major Maintenance Expense</v>
      </c>
      <c r="C15" s="206">
        <f>Financials!E18</f>
        <v>7.91</v>
      </c>
      <c r="D15" s="206">
        <f>Financials!F18</f>
        <v>9.2751000000000001</v>
      </c>
      <c r="E15" s="206">
        <f>Financials!G18</f>
        <v>0</v>
      </c>
      <c r="F15" s="206">
        <f>Financials!H18</f>
        <v>0</v>
      </c>
      <c r="G15" s="206">
        <f>Financials!I18</f>
        <v>0</v>
      </c>
    </row>
    <row r="16" spans="2:7" x14ac:dyDescent="0.3">
      <c r="B16" s="254" t="str">
        <f>Financials!B19</f>
        <v>Total expenses</v>
      </c>
      <c r="C16" s="261">
        <f>Financials!E19</f>
        <v>12.0566</v>
      </c>
      <c r="D16" s="261">
        <f>Financials!F19</f>
        <v>13.609000000000002</v>
      </c>
      <c r="E16" s="261">
        <f>Financials!G19</f>
        <v>4.8022</v>
      </c>
      <c r="F16" s="261">
        <f>Financials!H19</f>
        <v>5.5418000000000003</v>
      </c>
      <c r="G16" s="261">
        <f>Financials!I19</f>
        <v>6.1631</v>
      </c>
    </row>
    <row r="17" spans="2:7" x14ac:dyDescent="0.3">
      <c r="B17" s="259"/>
    </row>
    <row r="18" spans="2:7" x14ac:dyDescent="0.3">
      <c r="B18" s="226" t="str">
        <f>Financials!B20</f>
        <v>EBIDTA</v>
      </c>
      <c r="C18" s="261">
        <f>Financials!E20</f>
        <v>33.370800000000003</v>
      </c>
      <c r="D18" s="261">
        <f>Financials!F20</f>
        <v>23.8489</v>
      </c>
      <c r="E18" s="261">
        <f>Financials!G20</f>
        <v>27.194800000000001</v>
      </c>
      <c r="F18" s="261">
        <f>Financials!H20</f>
        <v>14.211899999999998</v>
      </c>
      <c r="G18" s="261">
        <f>Financials!I20</f>
        <v>13.896899999999999</v>
      </c>
    </row>
    <row r="19" spans="2:7" x14ac:dyDescent="0.3">
      <c r="B19" t="str">
        <f>Financials!B21</f>
        <v>Depreciation</v>
      </c>
      <c r="C19" s="206">
        <f>Financials!E21</f>
        <v>12.211500000000001</v>
      </c>
      <c r="D19" s="206">
        <f>Financials!F21</f>
        <v>10.9628</v>
      </c>
      <c r="E19" s="206">
        <f>Financials!G21</f>
        <v>15.931500000000002</v>
      </c>
      <c r="F19" s="206">
        <f>Financials!H21</f>
        <v>5.6257000000000001</v>
      </c>
      <c r="G19" s="206">
        <f>Financials!I21</f>
        <v>5.9933000000000005</v>
      </c>
    </row>
    <row r="20" spans="2:7" x14ac:dyDescent="0.3">
      <c r="B20" t="str">
        <f>Financials!B22</f>
        <v>Amortisation</v>
      </c>
      <c r="C20" s="206">
        <f>Financials!E22</f>
        <v>0</v>
      </c>
      <c r="D20" s="206">
        <f ca="1">Financials!F22</f>
        <v>0</v>
      </c>
      <c r="E20" s="206">
        <f ca="1">Financials!G22</f>
        <v>0</v>
      </c>
      <c r="F20" s="206">
        <f ca="1">Financials!H22</f>
        <v>0</v>
      </c>
      <c r="G20" s="206">
        <f ca="1">Financials!I22</f>
        <v>0</v>
      </c>
    </row>
    <row r="22" spans="2:7" x14ac:dyDescent="0.3">
      <c r="B22" s="226" t="s">
        <v>406</v>
      </c>
      <c r="C22" s="261">
        <f>C18-C19-C20</f>
        <v>21.159300000000002</v>
      </c>
      <c r="D22" s="261">
        <f t="shared" ref="D22:G22" ca="1" si="0">D18-D19-D20</f>
        <v>12.886100000000001</v>
      </c>
      <c r="E22" s="261">
        <f t="shared" ca="1" si="0"/>
        <v>11.263299999999999</v>
      </c>
      <c r="F22" s="261">
        <f t="shared" ca="1" si="0"/>
        <v>8.5861999999999981</v>
      </c>
      <c r="G22" s="261">
        <f t="shared" ca="1" si="0"/>
        <v>7.9035999999999982</v>
      </c>
    </row>
    <row r="23" spans="2:7" x14ac:dyDescent="0.3">
      <c r="B23" t="str">
        <f>Financials!B23</f>
        <v>Finance Cost</v>
      </c>
      <c r="C23" s="206">
        <f>Financials!E23</f>
        <v>25.7423</v>
      </c>
      <c r="D23" s="206">
        <f>Financials!F23</f>
        <v>23.575399999999998</v>
      </c>
      <c r="E23" s="206">
        <f>Financials!G23</f>
        <v>25.738800000000001</v>
      </c>
      <c r="F23" s="206">
        <f>Financials!H23</f>
        <v>5.2291999999999996</v>
      </c>
      <c r="G23" s="206">
        <f>Financials!I23</f>
        <v>21.323499999999999</v>
      </c>
    </row>
    <row r="25" spans="2:7" x14ac:dyDescent="0.3">
      <c r="B25" s="226" t="str">
        <f>Financials!B25</f>
        <v>PBT</v>
      </c>
      <c r="C25" s="261">
        <f>Financials!E25</f>
        <v>-4.5829999999999984</v>
      </c>
      <c r="D25" s="261">
        <f ca="1">Financials!F25</f>
        <v>-10.689299999999996</v>
      </c>
      <c r="E25" s="261">
        <f ca="1">Financials!G25</f>
        <v>-14.475500000000004</v>
      </c>
      <c r="F25" s="261">
        <f ca="1">Financials!H25</f>
        <v>3.3569999999999975</v>
      </c>
      <c r="G25" s="261">
        <f ca="1">Financials!I25</f>
        <v>-13.419900000000002</v>
      </c>
    </row>
    <row r="26" spans="2:7" x14ac:dyDescent="0.3">
      <c r="B26" t="str">
        <f>Financials!B26</f>
        <v>Tax</v>
      </c>
      <c r="C26" s="206">
        <f>Financials!E26</f>
        <v>0</v>
      </c>
      <c r="D26" s="206">
        <f>Financials!F26</f>
        <v>-1.3509</v>
      </c>
      <c r="E26" s="206">
        <f>Financials!G26</f>
        <v>-0.14000000000000001</v>
      </c>
      <c r="F26" s="206">
        <f>Financials!H26</f>
        <v>0.16089999999999999</v>
      </c>
      <c r="G26" s="206">
        <f>Financials!I26</f>
        <v>0</v>
      </c>
    </row>
    <row r="27" spans="2:7" x14ac:dyDescent="0.3">
      <c r="B27" s="226" t="str">
        <f>Financials!B27</f>
        <v>PAT</v>
      </c>
      <c r="C27" s="261">
        <f>Financials!E27</f>
        <v>-4.5829999999999984</v>
      </c>
      <c r="D27" s="261">
        <f ca="1">Financials!F27</f>
        <v>-9.3383999999999965</v>
      </c>
      <c r="E27" s="261">
        <f ca="1">Financials!G27</f>
        <v>-14.335500000000003</v>
      </c>
      <c r="F27" s="261">
        <f ca="1">Financials!H27</f>
        <v>3.1960999999999977</v>
      </c>
      <c r="G27" s="261">
        <f ca="1">Financials!I27</f>
        <v>-13.419900000000002</v>
      </c>
    </row>
    <row r="29" spans="2:7" x14ac:dyDescent="0.3">
      <c r="B29" s="260" t="s">
        <v>458</v>
      </c>
      <c r="C29" s="262">
        <f>C18/C10</f>
        <v>0.734596300910904</v>
      </c>
      <c r="D29" s="262">
        <f t="shared" ref="D29:G29" si="1">D18/D10</f>
        <v>0.63668545220100425</v>
      </c>
      <c r="E29" s="262">
        <f t="shared" si="1"/>
        <v>0.84991717973560021</v>
      </c>
      <c r="F29" s="262">
        <f t="shared" si="1"/>
        <v>0.71945508942628467</v>
      </c>
      <c r="G29" s="262">
        <f t="shared" si="1"/>
        <v>0.69276669990029904</v>
      </c>
    </row>
    <row r="30" spans="2:7" x14ac:dyDescent="0.3">
      <c r="B30" s="260" t="s">
        <v>457</v>
      </c>
      <c r="C30" s="262">
        <f>C22/C10</f>
        <v>0.46578276546753722</v>
      </c>
      <c r="D30" s="262">
        <f t="shared" ref="D30:G30" ca="1" si="2">D22/D10</f>
        <v>0.34401554812202501</v>
      </c>
      <c r="E30" s="262">
        <f t="shared" ca="1" si="2"/>
        <v>0.3520111260430665</v>
      </c>
      <c r="F30" s="262">
        <f t="shared" ca="1" si="2"/>
        <v>0.43466287328449854</v>
      </c>
      <c r="G30" s="262">
        <f t="shared" ca="1" si="2"/>
        <v>0.39399800598205376</v>
      </c>
    </row>
    <row r="31" spans="2:7" x14ac:dyDescent="0.3">
      <c r="B31" s="260" t="s">
        <v>459</v>
      </c>
      <c r="C31" s="262">
        <f>C27/C10</f>
        <v>-0.10088624926806283</v>
      </c>
      <c r="D31" s="262">
        <f t="shared" ref="D31:G31" ca="1" si="3">D27/D10</f>
        <v>-0.24930388516174148</v>
      </c>
      <c r="E31" s="262">
        <f t="shared" ca="1" si="3"/>
        <v>-0.4480263774728882</v>
      </c>
      <c r="F31" s="262">
        <f t="shared" ca="1" si="3"/>
        <v>0.16179753666401728</v>
      </c>
      <c r="G31" s="262">
        <f t="shared" ca="1" si="3"/>
        <v>-0.66898803589232314</v>
      </c>
    </row>
    <row r="32" spans="2:7" x14ac:dyDescent="0.3">
      <c r="B32" s="253" t="s">
        <v>456</v>
      </c>
      <c r="C32" s="263"/>
      <c r="D32" s="264">
        <f>D10/C10-1</f>
        <v>-0.1754337690468748</v>
      </c>
      <c r="E32" s="264">
        <f t="shared" ref="E32:G32" si="4">E10/D10-1</f>
        <v>-0.14578767095859624</v>
      </c>
      <c r="F32" s="264">
        <f t="shared" si="4"/>
        <v>-0.38263899740600682</v>
      </c>
      <c r="G32" s="264">
        <f t="shared" si="4"/>
        <v>1.5505955846246477E-2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D39"/>
  <sheetViews>
    <sheetView showGridLines="0" topLeftCell="H1" zoomScale="90" zoomScaleNormal="90" workbookViewId="0">
      <selection activeCell="I10" sqref="I10"/>
    </sheetView>
  </sheetViews>
  <sheetFormatPr defaultColWidth="9.109375" defaultRowHeight="15" customHeight="1" x14ac:dyDescent="0.3"/>
  <cols>
    <col min="1" max="1" width="3" style="40" customWidth="1"/>
    <col min="2" max="2" width="31.21875" style="40" customWidth="1"/>
    <col min="3" max="4" width="10.44140625" style="40" customWidth="1"/>
    <col min="5" max="28" width="10.33203125" style="40" bestFit="1" customWidth="1"/>
    <col min="29" max="29" width="9.109375" style="40"/>
    <col min="30" max="16384" width="9.109375" style="138"/>
  </cols>
  <sheetData>
    <row r="1" spans="1:30" ht="10.199999999999999" customHeight="1" x14ac:dyDescent="0.3"/>
    <row r="2" spans="1:30" ht="15" customHeight="1" x14ac:dyDescent="0.3">
      <c r="A2" s="134"/>
      <c r="B2" s="135" t="s">
        <v>164</v>
      </c>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row>
    <row r="3" spans="1:30" ht="15" customHeight="1" x14ac:dyDescent="0.3">
      <c r="A3" s="134"/>
      <c r="B3" s="139" t="s">
        <v>165</v>
      </c>
      <c r="C3" s="140"/>
      <c r="D3" s="140"/>
      <c r="E3" s="139">
        <v>365</v>
      </c>
      <c r="F3" s="139">
        <f t="shared" ref="F3:L3" si="0">F7-E7</f>
        <v>365</v>
      </c>
      <c r="G3" s="139">
        <f t="shared" si="0"/>
        <v>366</v>
      </c>
      <c r="H3" s="139">
        <f t="shared" si="0"/>
        <v>365</v>
      </c>
      <c r="I3" s="139">
        <f t="shared" si="0"/>
        <v>365</v>
      </c>
      <c r="J3" s="139">
        <f t="shared" si="0"/>
        <v>365</v>
      </c>
      <c r="K3" s="139">
        <f t="shared" si="0"/>
        <v>366</v>
      </c>
      <c r="L3" s="139">
        <f t="shared" si="0"/>
        <v>365</v>
      </c>
      <c r="M3" s="139">
        <f t="shared" ref="M3" si="1">M7-L7</f>
        <v>365</v>
      </c>
      <c r="N3" s="139">
        <f t="shared" ref="N3" si="2">N7-M7</f>
        <v>365</v>
      </c>
      <c r="O3" s="139">
        <f t="shared" ref="O3" si="3">O7-N7</f>
        <v>366</v>
      </c>
      <c r="P3" s="139">
        <f t="shared" ref="P3" si="4">P7-O7</f>
        <v>365</v>
      </c>
      <c r="Q3" s="139">
        <f t="shared" ref="Q3" si="5">Q7-P7</f>
        <v>365</v>
      </c>
      <c r="R3" s="139">
        <f t="shared" ref="R3" si="6">R7-Q7</f>
        <v>365</v>
      </c>
      <c r="S3" s="139">
        <f t="shared" ref="S3" si="7">S7-R7</f>
        <v>366</v>
      </c>
      <c r="T3" s="139">
        <f t="shared" ref="T3" si="8">T7-S7</f>
        <v>365</v>
      </c>
      <c r="U3" s="139">
        <f t="shared" ref="U3" si="9">U7-T7</f>
        <v>365</v>
      </c>
      <c r="V3" s="139">
        <f t="shared" ref="V3" si="10">V7-U7</f>
        <v>365</v>
      </c>
      <c r="W3" s="139">
        <f t="shared" ref="W3" si="11">W7-V7</f>
        <v>366</v>
      </c>
      <c r="X3" s="139">
        <f t="shared" ref="X3" si="12">X7-W7</f>
        <v>365</v>
      </c>
      <c r="Y3" s="139">
        <f t="shared" ref="Y3" si="13">Y7-X7</f>
        <v>365</v>
      </c>
      <c r="Z3" s="139">
        <f t="shared" ref="Z3" si="14">Z7-Y7</f>
        <v>365</v>
      </c>
      <c r="AA3" s="139">
        <f t="shared" ref="AA3" si="15">AA7-Z7</f>
        <v>366</v>
      </c>
      <c r="AB3" s="139">
        <f t="shared" ref="AB3" si="16">AB7-AA7</f>
        <v>365</v>
      </c>
      <c r="AC3" s="134"/>
    </row>
    <row r="4" spans="1:30" ht="15" customHeight="1" x14ac:dyDescent="0.3">
      <c r="A4" s="134"/>
      <c r="B4" s="139" t="s">
        <v>127</v>
      </c>
      <c r="C4" s="139"/>
      <c r="D4" s="139"/>
      <c r="E4" s="139">
        <v>365</v>
      </c>
      <c r="F4" s="139">
        <f>MIN(MAX(F7-Inputs!$E$12,0),(F7-E7),Inputs!$E$15-E7)</f>
        <v>365</v>
      </c>
      <c r="G4" s="139">
        <f>MIN(MAX(G7-Inputs!$E$12,0),(G7-F7),Inputs!$E$15-F7)</f>
        <v>366</v>
      </c>
      <c r="H4" s="139">
        <f>MIN(MAX(H7-Inputs!$E$12,0),(H7-G7),Inputs!$E$15-G7)</f>
        <v>365</v>
      </c>
      <c r="I4" s="139">
        <f>MIN(MAX(I7-Inputs!$E$12,0),(I7-H7),Inputs!$E$15-H7)</f>
        <v>365</v>
      </c>
      <c r="J4" s="139">
        <f>MIN(MAX(J7-Inputs!$E$12,0),(J7-I7),Inputs!$E$15-I7)</f>
        <v>365</v>
      </c>
      <c r="K4" s="139">
        <f>MIN(MAX(K7-Inputs!$E$12,0),(K7-J7),Inputs!$E$15-J7)</f>
        <v>366</v>
      </c>
      <c r="L4" s="139">
        <f>MIN(MAX(L7-Inputs!$E$12,0),(L7-K7),Inputs!$E$15-K7)</f>
        <v>365</v>
      </c>
      <c r="M4" s="139">
        <f>MIN(MAX(M7-Inputs!$E$12,0),(M7-L7),Inputs!$E$15-L7)</f>
        <v>365</v>
      </c>
      <c r="N4" s="139">
        <f>MIN(MAX(N7-Inputs!$E$12,0),(N7-M7),Inputs!$E$15-M7)</f>
        <v>365</v>
      </c>
      <c r="O4" s="139">
        <f>MIN(MAX(O7-Inputs!$E$12,0),(O7-N7),Inputs!$E$15-N7)</f>
        <v>366</v>
      </c>
      <c r="P4" s="139">
        <f>MIN(MAX(P7-Inputs!$E$12,0),(P7-O7),Inputs!$E$15-O7)</f>
        <v>365</v>
      </c>
      <c r="Q4" s="139">
        <f>MIN(MAX(Q7-Inputs!$E$12,0),(Q7-P7),Inputs!$E$15-P7)</f>
        <v>365</v>
      </c>
      <c r="R4" s="139">
        <f>MIN(MAX(R7-Inputs!$E$12,0),(R7-Q7),Inputs!$E$15-Q7)</f>
        <v>365</v>
      </c>
      <c r="S4" s="139">
        <f>MIN(MAX(S7-Inputs!$E$12,0),(S7-R7),Inputs!$E$15-R7)</f>
        <v>366</v>
      </c>
      <c r="T4" s="139">
        <f>MIN(MAX(T7-Inputs!$E$12,0),(T7-S7),Inputs!$E$15-S7)</f>
        <v>365</v>
      </c>
      <c r="U4" s="139">
        <f>MIN(MAX(U7-Inputs!$E$12,0),(U7-T7),Inputs!$E$15-T7)</f>
        <v>365</v>
      </c>
      <c r="V4" s="139">
        <f>MIN(MAX(V7-Inputs!$E$12,0),(V7-U7),Inputs!$E$15-U7)</f>
        <v>365</v>
      </c>
      <c r="W4" s="139">
        <f>MIN(MAX(W7-Inputs!$E$12,0),(W7-V7),Inputs!$E$15-V7)</f>
        <v>366</v>
      </c>
      <c r="X4" s="139">
        <f>MIN(MAX(X7-Inputs!$E$12,0),(X7-W7),Inputs!$E$15-W7)</f>
        <v>365</v>
      </c>
      <c r="Y4" s="139">
        <f>MIN(MAX(Y7-Inputs!$E$12,0),(Y7-X7),Inputs!$E$15-X7)</f>
        <v>365</v>
      </c>
      <c r="Z4" s="139">
        <f>MIN(MAX(Z7-Inputs!$E$12,0),(Z7-Y7),Inputs!$E$15-Y7)</f>
        <v>365</v>
      </c>
      <c r="AA4" s="139">
        <f>MIN(MAX(AA7-Inputs!$E$12,0),(AA7-Z7),Inputs!$E$15-Z7)</f>
        <v>366</v>
      </c>
      <c r="AB4" s="139">
        <f>MIN(MAX(AB7-Inputs!$E$12,0),(AB7-AA7),Inputs!$E$15-AA7)</f>
        <v>244</v>
      </c>
      <c r="AC4" s="134"/>
    </row>
    <row r="5" spans="1:30" ht="15" customHeight="1" x14ac:dyDescent="0.3">
      <c r="A5" s="134"/>
      <c r="B5" s="139" t="s">
        <v>67</v>
      </c>
      <c r="C5" s="139"/>
      <c r="D5" s="139"/>
      <c r="E5" s="139">
        <v>8</v>
      </c>
      <c r="F5" s="139">
        <f t="shared" ref="F5:AB5" si="17">E5+1</f>
        <v>9</v>
      </c>
      <c r="G5" s="139">
        <f t="shared" si="17"/>
        <v>10</v>
      </c>
      <c r="H5" s="139">
        <f t="shared" si="17"/>
        <v>11</v>
      </c>
      <c r="I5" s="139">
        <f t="shared" si="17"/>
        <v>12</v>
      </c>
      <c r="J5" s="139">
        <f t="shared" si="17"/>
        <v>13</v>
      </c>
      <c r="K5" s="139">
        <f t="shared" si="17"/>
        <v>14</v>
      </c>
      <c r="L5" s="139">
        <f t="shared" si="17"/>
        <v>15</v>
      </c>
      <c r="M5" s="139">
        <f t="shared" si="17"/>
        <v>16</v>
      </c>
      <c r="N5" s="139">
        <f t="shared" si="17"/>
        <v>17</v>
      </c>
      <c r="O5" s="139">
        <f t="shared" si="17"/>
        <v>18</v>
      </c>
      <c r="P5" s="139">
        <f t="shared" si="17"/>
        <v>19</v>
      </c>
      <c r="Q5" s="139">
        <f t="shared" si="17"/>
        <v>20</v>
      </c>
      <c r="R5" s="139">
        <f t="shared" si="17"/>
        <v>21</v>
      </c>
      <c r="S5" s="139">
        <f t="shared" si="17"/>
        <v>22</v>
      </c>
      <c r="T5" s="139">
        <f t="shared" si="17"/>
        <v>23</v>
      </c>
      <c r="U5" s="139">
        <f t="shared" si="17"/>
        <v>24</v>
      </c>
      <c r="V5" s="139">
        <f t="shared" si="17"/>
        <v>25</v>
      </c>
      <c r="W5" s="139">
        <f t="shared" si="17"/>
        <v>26</v>
      </c>
      <c r="X5" s="139">
        <f t="shared" si="17"/>
        <v>27</v>
      </c>
      <c r="Y5" s="139">
        <f t="shared" si="17"/>
        <v>28</v>
      </c>
      <c r="Z5" s="139">
        <f t="shared" si="17"/>
        <v>29</v>
      </c>
      <c r="AA5" s="139">
        <f t="shared" si="17"/>
        <v>30</v>
      </c>
      <c r="AB5" s="139">
        <f t="shared" si="17"/>
        <v>31</v>
      </c>
      <c r="AC5" s="134"/>
    </row>
    <row r="6" spans="1:30" ht="15" customHeight="1" x14ac:dyDescent="0.3">
      <c r="A6" s="134"/>
      <c r="B6" s="139" t="s">
        <v>218</v>
      </c>
      <c r="C6" s="139"/>
      <c r="D6" s="139"/>
      <c r="E6" s="139">
        <v>6</v>
      </c>
      <c r="F6" s="139">
        <f>IF(F7&lt;=Inputs!$E$13,0,E6+1)</f>
        <v>7</v>
      </c>
      <c r="G6" s="139">
        <f>IF(G7&lt;=Inputs!$E$13,0,F6+1)</f>
        <v>8</v>
      </c>
      <c r="H6" s="139">
        <f>IF(H7&lt;=Inputs!$E$13,0,G6+1)</f>
        <v>9</v>
      </c>
      <c r="I6" s="139">
        <f>IF(I7&lt;=Inputs!$E$13,0,H6+1)</f>
        <v>10</v>
      </c>
      <c r="J6" s="139">
        <f>IF(J7&lt;=Inputs!$E$13,0,I6+1)</f>
        <v>11</v>
      </c>
      <c r="K6" s="139">
        <f>IF(K7&lt;=Inputs!$E$13,0,J6+1)</f>
        <v>12</v>
      </c>
      <c r="L6" s="139">
        <f>IF(L7&lt;=Inputs!$E$13,0,K6+1)</f>
        <v>13</v>
      </c>
      <c r="M6" s="139">
        <f>IF(M7&lt;=Inputs!$E$13,0,L6+1)</f>
        <v>14</v>
      </c>
      <c r="N6" s="139">
        <f>IF(N7&lt;=Inputs!$E$13,0,M6+1)</f>
        <v>15</v>
      </c>
      <c r="O6" s="139">
        <f>IF(O7&lt;=Inputs!$E$13,0,N6+1)</f>
        <v>16</v>
      </c>
      <c r="P6" s="139">
        <f>IF(P7&lt;=Inputs!$E$13,0,O6+1)</f>
        <v>17</v>
      </c>
      <c r="Q6" s="139">
        <f>IF(Q7&lt;=Inputs!$E$13,0,P6+1)</f>
        <v>18</v>
      </c>
      <c r="R6" s="139">
        <f>IF(R7&lt;=Inputs!$E$13,0,Q6+1)</f>
        <v>19</v>
      </c>
      <c r="S6" s="139">
        <f>IF(S7&lt;=Inputs!$E$13,0,R6+1)</f>
        <v>20</v>
      </c>
      <c r="T6" s="139">
        <f>IF(T7&lt;=Inputs!$E$13,0,S6+1)</f>
        <v>21</v>
      </c>
      <c r="U6" s="139">
        <f>IF(U7&lt;=Inputs!$E$13,0,T6+1)</f>
        <v>22</v>
      </c>
      <c r="V6" s="139">
        <f>IF(V7&lt;=Inputs!$E$13,0,U6+1)</f>
        <v>23</v>
      </c>
      <c r="W6" s="139">
        <f>IF(W7&lt;=Inputs!$E$13,0,V6+1)</f>
        <v>24</v>
      </c>
      <c r="X6" s="139">
        <f>IF(X7&lt;=Inputs!$E$13,0,W6+1)</f>
        <v>25</v>
      </c>
      <c r="Y6" s="139">
        <f>IF(Y7&lt;=Inputs!$E$13,0,X6+1)</f>
        <v>26</v>
      </c>
      <c r="Z6" s="139">
        <f>IF(Z7&lt;=Inputs!$E$13,0,Y6+1)</f>
        <v>27</v>
      </c>
      <c r="AA6" s="139">
        <f>IF(AA7&lt;=Inputs!$E$13,0,Z6+1)</f>
        <v>28</v>
      </c>
      <c r="AB6" s="139">
        <f>IF(AB7&lt;=Inputs!$E$13,0,AA6+1)</f>
        <v>29</v>
      </c>
      <c r="AC6" s="134"/>
    </row>
    <row r="7" spans="1:30" s="203" customFormat="1" ht="15" customHeight="1" x14ac:dyDescent="0.3">
      <c r="A7" s="136"/>
      <c r="B7" s="141"/>
      <c r="C7" s="141"/>
      <c r="D7" s="141"/>
      <c r="E7" s="156">
        <v>43190</v>
      </c>
      <c r="F7" s="156">
        <f t="shared" ref="F7:L7" si="18">EOMONTH(E7,12)</f>
        <v>43555</v>
      </c>
      <c r="G7" s="156">
        <f t="shared" si="18"/>
        <v>43921</v>
      </c>
      <c r="H7" s="156">
        <f t="shared" si="18"/>
        <v>44286</v>
      </c>
      <c r="I7" s="156">
        <f t="shared" si="18"/>
        <v>44651</v>
      </c>
      <c r="J7" s="142">
        <f t="shared" si="18"/>
        <v>45016</v>
      </c>
      <c r="K7" s="142">
        <f t="shared" si="18"/>
        <v>45382</v>
      </c>
      <c r="L7" s="142">
        <f t="shared" si="18"/>
        <v>45747</v>
      </c>
      <c r="M7" s="142">
        <f t="shared" ref="M7" si="19">EOMONTH(L7,12)</f>
        <v>46112</v>
      </c>
      <c r="N7" s="142">
        <f t="shared" ref="N7" si="20">EOMONTH(M7,12)</f>
        <v>46477</v>
      </c>
      <c r="O7" s="142">
        <f t="shared" ref="O7" si="21">EOMONTH(N7,12)</f>
        <v>46843</v>
      </c>
      <c r="P7" s="142">
        <f t="shared" ref="P7" si="22">EOMONTH(O7,12)</f>
        <v>47208</v>
      </c>
      <c r="Q7" s="142">
        <f t="shared" ref="Q7" si="23">EOMONTH(P7,12)</f>
        <v>47573</v>
      </c>
      <c r="R7" s="142">
        <f t="shared" ref="R7" si="24">EOMONTH(Q7,12)</f>
        <v>47938</v>
      </c>
      <c r="S7" s="142">
        <f t="shared" ref="S7" si="25">EOMONTH(R7,12)</f>
        <v>48304</v>
      </c>
      <c r="T7" s="142">
        <f t="shared" ref="T7" si="26">EOMONTH(S7,12)</f>
        <v>48669</v>
      </c>
      <c r="U7" s="142">
        <f t="shared" ref="U7" si="27">EOMONTH(T7,12)</f>
        <v>49034</v>
      </c>
      <c r="V7" s="142">
        <f t="shared" ref="V7" si="28">EOMONTH(U7,12)</f>
        <v>49399</v>
      </c>
      <c r="W7" s="142">
        <f t="shared" ref="W7" si="29">EOMONTH(V7,12)</f>
        <v>49765</v>
      </c>
      <c r="X7" s="142">
        <f t="shared" ref="X7" si="30">EOMONTH(W7,12)</f>
        <v>50130</v>
      </c>
      <c r="Y7" s="142">
        <f t="shared" ref="Y7" si="31">EOMONTH(X7,12)</f>
        <v>50495</v>
      </c>
      <c r="Z7" s="142">
        <f t="shared" ref="Z7" si="32">EOMONTH(Y7,12)</f>
        <v>50860</v>
      </c>
      <c r="AA7" s="142">
        <f t="shared" ref="AA7" si="33">EOMONTH(Z7,12)</f>
        <v>51226</v>
      </c>
      <c r="AB7" s="142">
        <f t="shared" ref="AB7" si="34">EOMONTH(AA7,12)</f>
        <v>51591</v>
      </c>
      <c r="AC7" s="136"/>
    </row>
    <row r="8" spans="1:30" ht="15" customHeight="1" x14ac:dyDescent="0.3">
      <c r="B8" s="143"/>
      <c r="C8" s="143"/>
      <c r="D8" s="143"/>
      <c r="E8" s="157">
        <f t="shared" ref="E8:AB8" si="35">YEAR(E7)</f>
        <v>2018</v>
      </c>
      <c r="F8" s="157">
        <f t="shared" si="35"/>
        <v>2019</v>
      </c>
      <c r="G8" s="157">
        <f t="shared" si="35"/>
        <v>2020</v>
      </c>
      <c r="H8" s="157">
        <f t="shared" si="35"/>
        <v>2021</v>
      </c>
      <c r="I8" s="157">
        <f t="shared" si="35"/>
        <v>2022</v>
      </c>
      <c r="J8" s="144">
        <f t="shared" si="35"/>
        <v>2023</v>
      </c>
      <c r="K8" s="144">
        <f t="shared" si="35"/>
        <v>2024</v>
      </c>
      <c r="L8" s="144">
        <f t="shared" si="35"/>
        <v>2025</v>
      </c>
      <c r="M8" s="144">
        <f t="shared" si="35"/>
        <v>2026</v>
      </c>
      <c r="N8" s="144">
        <f t="shared" si="35"/>
        <v>2027</v>
      </c>
      <c r="O8" s="144">
        <f t="shared" si="35"/>
        <v>2028</v>
      </c>
      <c r="P8" s="144">
        <f t="shared" si="35"/>
        <v>2029</v>
      </c>
      <c r="Q8" s="144">
        <f t="shared" si="35"/>
        <v>2030</v>
      </c>
      <c r="R8" s="144">
        <f t="shared" si="35"/>
        <v>2031</v>
      </c>
      <c r="S8" s="144">
        <f t="shared" si="35"/>
        <v>2032</v>
      </c>
      <c r="T8" s="144">
        <f t="shared" si="35"/>
        <v>2033</v>
      </c>
      <c r="U8" s="144">
        <f t="shared" si="35"/>
        <v>2034</v>
      </c>
      <c r="V8" s="144">
        <f t="shared" si="35"/>
        <v>2035</v>
      </c>
      <c r="W8" s="144">
        <f t="shared" si="35"/>
        <v>2036</v>
      </c>
      <c r="X8" s="144">
        <f t="shared" si="35"/>
        <v>2037</v>
      </c>
      <c r="Y8" s="144">
        <f t="shared" si="35"/>
        <v>2038</v>
      </c>
      <c r="Z8" s="144">
        <f t="shared" si="35"/>
        <v>2039</v>
      </c>
      <c r="AA8" s="144">
        <f t="shared" si="35"/>
        <v>2040</v>
      </c>
      <c r="AB8" s="144">
        <f t="shared" si="35"/>
        <v>2041</v>
      </c>
    </row>
    <row r="9" spans="1:30" ht="15" customHeight="1" x14ac:dyDescent="0.3">
      <c r="B9" s="143"/>
      <c r="C9" s="143"/>
      <c r="D9" s="143"/>
      <c r="E9" s="157"/>
      <c r="F9" s="157"/>
      <c r="G9" s="157"/>
      <c r="H9" s="157"/>
      <c r="I9" s="157"/>
      <c r="J9" s="144"/>
      <c r="K9" s="144"/>
      <c r="L9" s="144"/>
      <c r="M9" s="144"/>
      <c r="N9" s="144"/>
      <c r="O9" s="144"/>
      <c r="P9" s="144"/>
      <c r="Q9" s="144"/>
      <c r="R9" s="144"/>
      <c r="S9" s="144"/>
      <c r="T9" s="144"/>
      <c r="U9" s="144"/>
      <c r="V9" s="144"/>
      <c r="W9" s="144"/>
      <c r="X9" s="144"/>
      <c r="Y9" s="144"/>
      <c r="Z9" s="144"/>
      <c r="AA9" s="144"/>
      <c r="AB9" s="144"/>
    </row>
    <row r="10" spans="1:30" ht="15" customHeight="1" x14ac:dyDescent="0.3">
      <c r="B10" s="143" t="s">
        <v>182</v>
      </c>
      <c r="C10" s="145"/>
      <c r="D10" s="145"/>
      <c r="E10" s="158">
        <f>4487.51/100</f>
        <v>44.875100000000003</v>
      </c>
      <c r="F10" s="158">
        <f>3619.55/100</f>
        <v>36.195500000000003</v>
      </c>
      <c r="G10" s="158">
        <v>30.06</v>
      </c>
      <c r="H10" s="158">
        <f>1903.35/100</f>
        <v>19.0335</v>
      </c>
      <c r="I10" s="158">
        <v>20.059999999999999</v>
      </c>
      <c r="J10" s="145">
        <f>SUMIF(Revenue!$B$603:$B$633,J7,Revenue!$L$603:$L$633)*J$4/J$3</f>
        <v>21.177420821994534</v>
      </c>
      <c r="K10" s="145">
        <f>SUMIF(Revenue!$B$603:$B$633,K7,Revenue!$L$603:$L$633)*K$4/K$3</f>
        <v>22.52775650402274</v>
      </c>
      <c r="L10" s="145">
        <f>SUMIF(Revenue!$B$603:$B$633,L7,Revenue!$L$603:$L$633)*L$4/L$3</f>
        <v>23.602651513228825</v>
      </c>
      <c r="M10" s="145">
        <f>SUMIF(Revenue!$B$603:$B$633,M7,Revenue!$L$603:$L$633)*M$4/M$3</f>
        <v>24.751503101291501</v>
      </c>
      <c r="N10" s="145">
        <f>SUMIF(Revenue!$B$603:$B$633,N7,Revenue!$L$603:$L$633)*N$4/N$3</f>
        <v>25.939131985754962</v>
      </c>
      <c r="O10" s="145">
        <f>SUMIF(Revenue!$B$603:$B$633,O7,Revenue!$L$603:$L$633)*O$4/O$3</f>
        <v>27.187608030602611</v>
      </c>
      <c r="P10" s="145">
        <f>SUMIF(Revenue!$B$603:$B$633,P7,Revenue!$L$603:$L$633)*P$4/P$3</f>
        <v>28.541661561163956</v>
      </c>
      <c r="Q10" s="145">
        <f>SUMIF(Revenue!$B$603:$B$633,Q7,Revenue!$L$603:$L$633)*Q$4/Q$3</f>
        <v>29.945111737120751</v>
      </c>
      <c r="R10" s="145">
        <f>SUMIF(Revenue!$B$603:$B$633,R7,Revenue!$L$603:$L$633)*R$4/R$3</f>
        <v>31.366139144540139</v>
      </c>
      <c r="S10" s="145">
        <f>SUMIF(Revenue!$B$603:$B$633,S7,Revenue!$L$603:$L$633)*S$4/S$3</f>
        <v>32.95434139574099</v>
      </c>
      <c r="T10" s="145">
        <f>SUMIF(Revenue!$B$603:$B$633,T7,Revenue!$L$603:$L$633)*T$4/T$3</f>
        <v>34.547770544413503</v>
      </c>
      <c r="U10" s="145">
        <f>SUMIF(Revenue!$B$603:$B$633,U7,Revenue!$L$603:$L$633)*U$4/U$3</f>
        <v>36.351697290895252</v>
      </c>
      <c r="V10" s="145">
        <f>SUMIF(Revenue!$B$603:$B$633,V7,Revenue!$L$603:$L$633)*V$4/V$3</f>
        <v>38.134835774872244</v>
      </c>
      <c r="W10" s="145">
        <f>SUMIF(Revenue!$B$603:$B$633,W7,Revenue!$L$603:$L$633)*W$4/W$3</f>
        <v>39.968540987750082</v>
      </c>
      <c r="X10" s="145">
        <f>SUMIF(Revenue!$B$603:$B$633,X7,Revenue!$L$603:$L$633)*X$4/X$3</f>
        <v>41.883450258058829</v>
      </c>
      <c r="Y10" s="145">
        <f>SUMIF(Revenue!$B$603:$B$633,Y7,Revenue!$L$603:$L$633)*Y$4/Y$3</f>
        <v>43.935345800556476</v>
      </c>
      <c r="Z10" s="145">
        <f>SUMIF(Revenue!$B$603:$B$633,Z7,Revenue!$L$603:$L$633)*Z$4/Z$3</f>
        <v>46.080319918998711</v>
      </c>
      <c r="AA10" s="145">
        <f>SUMIF(Revenue!$B$603:$B$633,AA7,Revenue!$L$603:$L$633)*AA$4/AA$3</f>
        <v>48.309530313521769</v>
      </c>
      <c r="AB10" s="145">
        <f>SUMIF(Revenue!$B$603:$B$633,AB7,Revenue!$L$603:$L$633)*AB$4/AB$3</f>
        <v>25.236824065603077</v>
      </c>
    </row>
    <row r="11" spans="1:30" ht="15" customHeight="1" x14ac:dyDescent="0.3">
      <c r="B11" s="143" t="s">
        <v>376</v>
      </c>
      <c r="C11" s="145"/>
      <c r="D11" s="145"/>
      <c r="E11" s="158">
        <f>55.23/100</f>
        <v>0.55230000000000001</v>
      </c>
      <c r="F11" s="158">
        <f>126.24/100</f>
        <v>1.2624</v>
      </c>
      <c r="G11" s="158">
        <f>193.7/100</f>
        <v>1.9369999999999998</v>
      </c>
      <c r="H11" s="158">
        <f>72.02/100</f>
        <v>0.72019999999999995</v>
      </c>
      <c r="I11" s="158">
        <v>0</v>
      </c>
      <c r="J11" s="176">
        <v>0</v>
      </c>
      <c r="K11" s="176">
        <v>0</v>
      </c>
      <c r="L11" s="176">
        <v>0</v>
      </c>
      <c r="M11" s="176">
        <v>0</v>
      </c>
      <c r="N11" s="176">
        <v>0</v>
      </c>
      <c r="O11" s="176">
        <v>0</v>
      </c>
      <c r="P11" s="176">
        <v>0</v>
      </c>
      <c r="Q11" s="176">
        <v>0</v>
      </c>
      <c r="R11" s="176">
        <v>0</v>
      </c>
      <c r="S11" s="176">
        <v>0</v>
      </c>
      <c r="T11" s="176">
        <v>0</v>
      </c>
      <c r="U11" s="176">
        <v>0</v>
      </c>
      <c r="V11" s="176">
        <v>0</v>
      </c>
      <c r="W11" s="176">
        <v>0</v>
      </c>
      <c r="X11" s="176">
        <v>0</v>
      </c>
      <c r="Y11" s="176">
        <v>0</v>
      </c>
      <c r="Z11" s="176">
        <v>0</v>
      </c>
      <c r="AA11" s="176">
        <v>0</v>
      </c>
      <c r="AB11" s="176">
        <v>0</v>
      </c>
    </row>
    <row r="12" spans="1:30" ht="15" customHeight="1" x14ac:dyDescent="0.3">
      <c r="B12" s="143" t="s">
        <v>48</v>
      </c>
      <c r="C12" s="146"/>
      <c r="D12" s="146"/>
      <c r="E12" s="158">
        <f>SUMIF(Inputs!$H$64:$H$68,E7,Inputs!$E$64:$E$68)</f>
        <v>0</v>
      </c>
      <c r="F12" s="158">
        <f>SUMIF(Inputs!$H$64:$H$68,F7,Inputs!$E$64:$E$68)</f>
        <v>0</v>
      </c>
      <c r="G12" s="158">
        <f>SUMIF(Inputs!$H$64:$H$68,G7,Inputs!$E$64:$E$68)</f>
        <v>0</v>
      </c>
      <c r="H12" s="158">
        <f>SUMIF(Inputs!$H$64:$H$68,H7,Inputs!$E$64:$E$68)</f>
        <v>0</v>
      </c>
      <c r="I12" s="158">
        <f>SUMIF(Inputs!$H$64:$H$68,I7,Inputs!$E$64:$E$68)</f>
        <v>0</v>
      </c>
      <c r="J12" s="145">
        <f>SUMIF(Inputs!$H$64:$H$68,J7,Inputs!$E$64:$E$68)</f>
        <v>0</v>
      </c>
      <c r="K12" s="145">
        <f>SUMIF(Inputs!$H$64:$H$68,K7,Inputs!$E$64:$E$68)</f>
        <v>0</v>
      </c>
      <c r="L12" s="145">
        <f>SUMIF(Inputs!$H$64:$H$68,L7,Inputs!$E$64:$E$68)</f>
        <v>0</v>
      </c>
      <c r="M12" s="145">
        <f>SUMIF(Inputs!$H$64:$H$68,M7,Inputs!$E$64:$E$68)</f>
        <v>0</v>
      </c>
      <c r="N12" s="145">
        <f>SUMIF(Inputs!$H$64:$H$68,N7,Inputs!$E$64:$E$68)</f>
        <v>0</v>
      </c>
      <c r="O12" s="145">
        <f>SUMIF(Inputs!$H$64:$H$68,O7,Inputs!$E$64:$E$68)</f>
        <v>0</v>
      </c>
      <c r="P12" s="145">
        <f>SUMIF(Inputs!$H$64:$H$68,P7,Inputs!$E$64:$E$68)</f>
        <v>0</v>
      </c>
      <c r="Q12" s="145">
        <f>SUMIF(Inputs!$H$64:$H$68,Q7,Inputs!$E$64:$E$68)</f>
        <v>0</v>
      </c>
      <c r="R12" s="145">
        <f>SUMIF(Inputs!$H$64:$H$68,R7,Inputs!$E$64:$E$68)</f>
        <v>0</v>
      </c>
      <c r="S12" s="145">
        <f>SUMIF(Inputs!$H$64:$H$68,S7,Inputs!$E$64:$E$68)</f>
        <v>0</v>
      </c>
      <c r="T12" s="145">
        <f>SUMIF(Inputs!$H$64:$H$68,T7,Inputs!$E$64:$E$68)</f>
        <v>0</v>
      </c>
      <c r="U12" s="145">
        <f>SUMIF(Inputs!$H$64:$H$68,U7,Inputs!$E$64:$E$68)</f>
        <v>0</v>
      </c>
      <c r="V12" s="145">
        <f>SUMIF(Inputs!$H$64:$H$68,V7,Inputs!$E$64:$E$68)</f>
        <v>0</v>
      </c>
      <c r="W12" s="145">
        <f>SUMIF(Inputs!$H$64:$H$68,W7,Inputs!$E$64:$E$68)</f>
        <v>0</v>
      </c>
      <c r="X12" s="145">
        <f>SUMIF(Inputs!$H$64:$H$68,X7,Inputs!$E$64:$E$68)</f>
        <v>0</v>
      </c>
      <c r="Y12" s="145">
        <f>SUMIF(Inputs!$H$64:$H$68,Y7,Inputs!$E$64:$E$68)</f>
        <v>0</v>
      </c>
      <c r="Z12" s="145">
        <f>SUMIF(Inputs!$H$64:$H$68,Z7,Inputs!$E$64:$E$68)</f>
        <v>0</v>
      </c>
      <c r="AA12" s="145">
        <f>SUMIF(Inputs!$H$64:$H$68,AA7,Inputs!$E$64:$E$68)</f>
        <v>0</v>
      </c>
      <c r="AB12" s="145">
        <f>SUMIF(Inputs!$H$64:$H$68,AB7,Inputs!$E$64:$E$68)</f>
        <v>0</v>
      </c>
    </row>
    <row r="13" spans="1:30" s="203" customFormat="1" ht="15" customHeight="1" x14ac:dyDescent="0.3">
      <c r="A13" s="136"/>
      <c r="B13" s="141" t="s">
        <v>183</v>
      </c>
      <c r="C13" s="147"/>
      <c r="D13" s="147"/>
      <c r="E13" s="159">
        <f>SUM(E10:E12)</f>
        <v>45.427400000000006</v>
      </c>
      <c r="F13" s="159">
        <f t="shared" ref="F13:AB13" si="36">SUM(F10:F12)</f>
        <v>37.457900000000002</v>
      </c>
      <c r="G13" s="159">
        <f t="shared" si="36"/>
        <v>31.997</v>
      </c>
      <c r="H13" s="159">
        <f t="shared" si="36"/>
        <v>19.753699999999998</v>
      </c>
      <c r="I13" s="159">
        <f t="shared" si="36"/>
        <v>20.059999999999999</v>
      </c>
      <c r="J13" s="159">
        <f t="shared" si="36"/>
        <v>21.177420821994534</v>
      </c>
      <c r="K13" s="159">
        <f t="shared" si="36"/>
        <v>22.52775650402274</v>
      </c>
      <c r="L13" s="159">
        <f t="shared" si="36"/>
        <v>23.602651513228825</v>
      </c>
      <c r="M13" s="159">
        <f t="shared" si="36"/>
        <v>24.751503101291501</v>
      </c>
      <c r="N13" s="159">
        <f t="shared" si="36"/>
        <v>25.939131985754962</v>
      </c>
      <c r="O13" s="159">
        <f t="shared" si="36"/>
        <v>27.187608030602611</v>
      </c>
      <c r="P13" s="159">
        <f t="shared" si="36"/>
        <v>28.541661561163956</v>
      </c>
      <c r="Q13" s="159">
        <f t="shared" si="36"/>
        <v>29.945111737120751</v>
      </c>
      <c r="R13" s="159">
        <f t="shared" si="36"/>
        <v>31.366139144540139</v>
      </c>
      <c r="S13" s="159">
        <f t="shared" si="36"/>
        <v>32.95434139574099</v>
      </c>
      <c r="T13" s="159">
        <f t="shared" si="36"/>
        <v>34.547770544413503</v>
      </c>
      <c r="U13" s="159">
        <f t="shared" si="36"/>
        <v>36.351697290895252</v>
      </c>
      <c r="V13" s="159">
        <f t="shared" si="36"/>
        <v>38.134835774872244</v>
      </c>
      <c r="W13" s="159">
        <f t="shared" si="36"/>
        <v>39.968540987750082</v>
      </c>
      <c r="X13" s="159">
        <f t="shared" si="36"/>
        <v>41.883450258058829</v>
      </c>
      <c r="Y13" s="159">
        <f t="shared" si="36"/>
        <v>43.935345800556476</v>
      </c>
      <c r="Z13" s="159">
        <f t="shared" si="36"/>
        <v>46.080319918998711</v>
      </c>
      <c r="AA13" s="159">
        <f t="shared" si="36"/>
        <v>48.309530313521769</v>
      </c>
      <c r="AB13" s="159">
        <f t="shared" si="36"/>
        <v>25.236824065603077</v>
      </c>
      <c r="AC13" s="136"/>
    </row>
    <row r="14" spans="1:30" ht="15" customHeight="1" x14ac:dyDescent="0.3">
      <c r="B14" s="143" t="s">
        <v>374</v>
      </c>
      <c r="C14" s="146"/>
      <c r="D14" s="146"/>
      <c r="E14" s="158">
        <f>(27.08+29.34+14.49)/100</f>
        <v>0.70909999999999995</v>
      </c>
      <c r="F14" s="158">
        <f>(18.41+19.74+14.7)/100</f>
        <v>0.52849999999999997</v>
      </c>
      <c r="G14" s="158">
        <f>(83.55/100)-G16</f>
        <v>0.68080000000000007</v>
      </c>
      <c r="H14" s="158">
        <f>(131.2/100)-H16</f>
        <v>0.78579999999999983</v>
      </c>
      <c r="I14" s="158">
        <f>(149.06/100)-I16</f>
        <v>0.90609999999999991</v>
      </c>
      <c r="J14" s="145">
        <f>I14*J4/J3*(1+Inputs!$E$101)</f>
        <v>0.94234400000000007</v>
      </c>
      <c r="K14" s="145">
        <f>J14*K4/K3*(1+Inputs!$E$101)</f>
        <v>0.98003776000000009</v>
      </c>
      <c r="L14" s="145">
        <f>K14*L4/L3*(1+Inputs!$E$101)</f>
        <v>1.0192392704000002</v>
      </c>
      <c r="M14" s="145">
        <f>L14*M4/M3*(1+Inputs!$E$101)</f>
        <v>1.0600088412160003</v>
      </c>
      <c r="N14" s="145">
        <f>M14*N4/N3*(1+Inputs!$E$101)</f>
        <v>1.1024091948646404</v>
      </c>
      <c r="O14" s="145">
        <f>N14*O4/O3*(1+Inputs!$E$101)</f>
        <v>1.146505562659226</v>
      </c>
      <c r="P14" s="145">
        <f>O14*P4/P3*(1+Inputs!$E$101)</f>
        <v>1.1923657851655951</v>
      </c>
      <c r="Q14" s="145">
        <f>P14*Q4/Q3*(1+Inputs!$E$101)</f>
        <v>1.2400604165722189</v>
      </c>
      <c r="R14" s="145">
        <f>Q14*R4/R3*(1+Inputs!$E$101)</f>
        <v>1.2896628332351077</v>
      </c>
      <c r="S14" s="145">
        <f>R14*S4/S3*(1+Inputs!$E$101)</f>
        <v>1.3412493465645121</v>
      </c>
      <c r="T14" s="145">
        <f>S14*T4/T3*(1+Inputs!$E$101)</f>
        <v>1.3948993204270927</v>
      </c>
      <c r="U14" s="145">
        <f>T14*U4/U3*(1+Inputs!$E$101)</f>
        <v>1.4506952932441766</v>
      </c>
      <c r="V14" s="145">
        <f>U14*V4/V3*(1+Inputs!$E$101)</f>
        <v>1.5087231049739436</v>
      </c>
      <c r="W14" s="145">
        <f>V14*W4/W3*(1+Inputs!$E$101)</f>
        <v>1.5690720291729015</v>
      </c>
      <c r="X14" s="145">
        <f>W14*X4/X3*(1+Inputs!$E$101)</f>
        <v>1.6318349103398178</v>
      </c>
      <c r="Y14" s="145">
        <f>X14*Y4/Y3*(1+Inputs!$E$101)</f>
        <v>1.6971083067534105</v>
      </c>
      <c r="Z14" s="145">
        <f>Y14*Z4/Z3*(1+Inputs!$E$101)</f>
        <v>1.7649926390235469</v>
      </c>
      <c r="AA14" s="145">
        <f>Z14*AA4/AA3*(1+Inputs!$E$101)</f>
        <v>1.8355923445844886</v>
      </c>
      <c r="AB14" s="145">
        <f>AA14*AB4/AB3*(1+Inputs!$E$101)</f>
        <v>1.2761641461966025</v>
      </c>
      <c r="AD14" s="138" t="s">
        <v>362</v>
      </c>
    </row>
    <row r="15" spans="1:30" ht="15" customHeight="1" x14ac:dyDescent="0.3">
      <c r="B15" s="143" t="s">
        <v>373</v>
      </c>
      <c r="C15" s="146"/>
      <c r="D15" s="146"/>
      <c r="E15" s="158">
        <f>196.14/100</f>
        <v>1.9613999999999998</v>
      </c>
      <c r="F15" s="158">
        <f>229.95/100</f>
        <v>2.2995000000000001</v>
      </c>
      <c r="G15" s="158">
        <f>255.54/100</f>
        <v>2.5554000000000001</v>
      </c>
      <c r="H15" s="158">
        <f>256.02/100</f>
        <v>2.5602</v>
      </c>
      <c r="I15" s="158">
        <f>270.62/100</f>
        <v>2.7061999999999999</v>
      </c>
      <c r="J15" s="145">
        <f>I15*J4/J3*(1+Inputs!$E$102)</f>
        <v>2.9226960000000002</v>
      </c>
      <c r="K15" s="145">
        <f>J15*K4/K3*(1+Inputs!$E$102)</f>
        <v>3.1565116800000004</v>
      </c>
      <c r="L15" s="145">
        <f>K15*L4/L3*(1+Inputs!$E$102)</f>
        <v>3.4090326144000005</v>
      </c>
      <c r="M15" s="145">
        <f>L15*M4/M3*(1+Inputs!$E$102)</f>
        <v>3.6817552235520012</v>
      </c>
      <c r="N15" s="145">
        <f>M15*N4/N3*(1+Inputs!$E$102)</f>
        <v>3.976295641436161</v>
      </c>
      <c r="O15" s="145">
        <f>N15*O4/O3*(1+Inputs!$E$102)</f>
        <v>4.2943992927510539</v>
      </c>
      <c r="P15" s="145">
        <f>O15*P4/P3*(1+Inputs!$E$102)</f>
        <v>4.6379512361711388</v>
      </c>
      <c r="Q15" s="145">
        <f>P15*Q4/Q3*(1+Inputs!$E$102)</f>
        <v>5.0089873350648304</v>
      </c>
      <c r="R15" s="145">
        <f>Q15*R4/R3*(1+Inputs!$E$102)</f>
        <v>5.4097063218700168</v>
      </c>
      <c r="S15" s="145">
        <f>R15*S4/S3*(1+Inputs!$E$102)</f>
        <v>5.8424828276196186</v>
      </c>
      <c r="T15" s="145">
        <f>S15*T4/T3*(1+Inputs!$E$102)</f>
        <v>6.3098814538291883</v>
      </c>
      <c r="U15" s="145">
        <f>T15*U4/U3*(1+Inputs!$E$102)</f>
        <v>6.8146719701355236</v>
      </c>
      <c r="V15" s="145">
        <f>U15*V4/V3*(1+Inputs!$E$102)</f>
        <v>7.3598457277463663</v>
      </c>
      <c r="W15" s="145">
        <f>V15*W4/W3*(1+Inputs!$E$102)</f>
        <v>7.948633385966076</v>
      </c>
      <c r="X15" s="145">
        <f>W15*X4/X3*(1+Inputs!$E$102)</f>
        <v>8.5845240568433621</v>
      </c>
      <c r="Y15" s="145">
        <f>X15*Y4/Y3*(1+Inputs!$E$102)</f>
        <v>9.2712859813908324</v>
      </c>
      <c r="Z15" s="145">
        <f>Y15*Z4/Z3*(1+Inputs!$E$102)</f>
        <v>10.0129888599021</v>
      </c>
      <c r="AA15" s="145">
        <f>Z15*AA4/AA3*(1+Inputs!$E$102)</f>
        <v>10.814027968694269</v>
      </c>
      <c r="AB15" s="145">
        <f>AA15*AB4/AB3*(1+Inputs!$E$102)</f>
        <v>7.8074319186583949</v>
      </c>
      <c r="AD15" s="138" t="s">
        <v>362</v>
      </c>
    </row>
    <row r="16" spans="1:30" ht="15" customHeight="1" x14ac:dyDescent="0.3">
      <c r="B16" s="143" t="s">
        <v>216</v>
      </c>
      <c r="C16" s="149"/>
      <c r="D16" s="149"/>
      <c r="E16" s="158">
        <f>13.14/100</f>
        <v>0.13140000000000002</v>
      </c>
      <c r="F16" s="158">
        <f>15.4/100</f>
        <v>0.154</v>
      </c>
      <c r="G16" s="158">
        <f>15.47/100</f>
        <v>0.1547</v>
      </c>
      <c r="H16" s="158">
        <f>52.62/100</f>
        <v>0.5262</v>
      </c>
      <c r="I16" s="158">
        <f>58.45/100</f>
        <v>0.58450000000000002</v>
      </c>
      <c r="J16" s="145">
        <f>I16*J4/J3*(1+Inputs!$E$103)</f>
        <v>0.59619</v>
      </c>
      <c r="K16" s="145">
        <f>J16*K4/K3*(1+Inputs!$E$103)</f>
        <v>0.60811380000000004</v>
      </c>
      <c r="L16" s="145">
        <f>K16*L4/L3*(1+Inputs!$E$103)</f>
        <v>0.62027607600000001</v>
      </c>
      <c r="M16" s="145">
        <f>L16*M4/M3*(1+Inputs!$E$103)</f>
        <v>0.63268159751999997</v>
      </c>
      <c r="N16" s="145">
        <f>M16*N4/N3*(1+Inputs!$E$103)</f>
        <v>0.64533522947040001</v>
      </c>
      <c r="O16" s="145">
        <f>N16*O4/O3*(1+Inputs!$E$103)</f>
        <v>0.65824193405980802</v>
      </c>
      <c r="P16" s="145">
        <f>O16*P4/P3*(1+Inputs!$E$103)</f>
        <v>0.67140677274100424</v>
      </c>
      <c r="Q16" s="145">
        <f>P16*Q4/Q3*(1+Inputs!$E$103)</f>
        <v>0.68483490819582438</v>
      </c>
      <c r="R16" s="145">
        <f>Q16*R4/R3*(1+Inputs!$E$103)</f>
        <v>0.69853160635974088</v>
      </c>
      <c r="S16" s="145">
        <f>R16*S4/S3*(1+Inputs!$E$103)</f>
        <v>0.71250223848693572</v>
      </c>
      <c r="T16" s="145">
        <f>S16*T4/T3*(1+Inputs!$E$103)</f>
        <v>0.72675228325667429</v>
      </c>
      <c r="U16" s="145">
        <f>T16*U4/U3*(1+Inputs!$E$103)</f>
        <v>0.74128732892180782</v>
      </c>
      <c r="V16" s="145">
        <f>U16*V4/V3*(1+Inputs!$E$103)</f>
        <v>0.75611307550024398</v>
      </c>
      <c r="W16" s="145">
        <f>V16*W4/W3*(1+Inputs!$E$103)</f>
        <v>0.77123533701024871</v>
      </c>
      <c r="X16" s="145">
        <f>W16*X4/X3*(1+Inputs!$E$103)</f>
        <v>0.78666004375045373</v>
      </c>
      <c r="Y16" s="145">
        <f>X16*Y4/Y3*(1+Inputs!$E$103)</f>
        <v>0.80239324462546269</v>
      </c>
      <c r="Z16" s="145">
        <f>Y16*Z4/Z3*(1+Inputs!$E$103)</f>
        <v>0.81844110951797189</v>
      </c>
      <c r="AA16" s="145">
        <f>Z16*AA4/AA3*(1+Inputs!$E$103)</f>
        <v>0.83480993170833129</v>
      </c>
      <c r="AB16" s="145">
        <f>AA16*AB4/AB3*(1+Inputs!$E$103)</f>
        <v>0.5692260159001904</v>
      </c>
    </row>
    <row r="17" spans="1:29" ht="15" customHeight="1" x14ac:dyDescent="0.3">
      <c r="B17" s="143" t="s">
        <v>375</v>
      </c>
      <c r="C17" s="149"/>
      <c r="D17" s="149"/>
      <c r="E17" s="158">
        <f>(925.47-791)/100</f>
        <v>1.3447000000000002</v>
      </c>
      <c r="F17" s="158">
        <f>(1062.7-927.51)/100</f>
        <v>1.3519000000000005</v>
      </c>
      <c r="G17" s="158">
        <f>141.13/100</f>
        <v>1.4113</v>
      </c>
      <c r="H17" s="158">
        <f>166.96/100</f>
        <v>1.6696</v>
      </c>
      <c r="I17" s="158">
        <f>196.63/100</f>
        <v>1.9662999999999999</v>
      </c>
      <c r="J17" s="145">
        <f>I17*J4/J3*(1+Inputs!$E$104)</f>
        <v>2.0449519999999999</v>
      </c>
      <c r="K17" s="145">
        <f>J17*K4/K3*(1+Inputs!$E$104)</f>
        <v>2.1267500799999999</v>
      </c>
      <c r="L17" s="145">
        <f>K17*L4/L3*(1+Inputs!$E$104)</f>
        <v>2.2118200832000001</v>
      </c>
      <c r="M17" s="145">
        <f>L17*M4/M3*(1+Inputs!$E$104)</f>
        <v>2.3002928865280001</v>
      </c>
      <c r="N17" s="145">
        <f>M17*N4/N3*(1+Inputs!$E$104)</f>
        <v>2.3923046019891201</v>
      </c>
      <c r="O17" s="145">
        <f>N17*O4/O3*(1+Inputs!$E$104)</f>
        <v>2.4879967860686851</v>
      </c>
      <c r="P17" s="145">
        <f>O17*P4/P3*(1+Inputs!$E$104)</f>
        <v>2.5875166575114328</v>
      </c>
      <c r="Q17" s="145">
        <f>P17*Q4/Q3*(1+Inputs!$E$104)</f>
        <v>2.6910173238118902</v>
      </c>
      <c r="R17" s="145">
        <f>Q17*R4/R3*(1+Inputs!$E$104)</f>
        <v>2.798658016764366</v>
      </c>
      <c r="S17" s="145">
        <f>R17*S4/S3*(1+Inputs!$E$104)</f>
        <v>2.9106043374349406</v>
      </c>
      <c r="T17" s="145">
        <f>S17*T4/T3*(1+Inputs!$E$104)</f>
        <v>3.0270285109323383</v>
      </c>
      <c r="U17" s="145">
        <f>T17*U4/U3*(1+Inputs!$E$104)</f>
        <v>3.1481096513696318</v>
      </c>
      <c r="V17" s="145">
        <f>U17*V4/V3*(1+Inputs!$E$104)</f>
        <v>3.2740340374244172</v>
      </c>
      <c r="W17" s="145">
        <f>V17*W4/W3*(1+Inputs!$E$104)</f>
        <v>3.4049953989213946</v>
      </c>
      <c r="X17" s="145">
        <f>W17*X4/X3*(1+Inputs!$E$104)</f>
        <v>3.54119521487825</v>
      </c>
      <c r="Y17" s="145">
        <f>X17*Y4/Y3*(1+Inputs!$E$104)</f>
        <v>3.6828430234733798</v>
      </c>
      <c r="Z17" s="145">
        <f>Y17*Z4/Z3*(1+Inputs!$E$104)</f>
        <v>3.830156744412315</v>
      </c>
      <c r="AA17" s="145">
        <f>Z17*AA4/AA3*(1+Inputs!$E$104)</f>
        <v>3.9833630141888081</v>
      </c>
      <c r="AB17" s="145">
        <f>AA17*AB4/AB3*(1+Inputs!$E$104)</f>
        <v>2.769364927343978</v>
      </c>
    </row>
    <row r="18" spans="1:29" ht="15" customHeight="1" x14ac:dyDescent="0.3">
      <c r="B18" s="143" t="s">
        <v>342</v>
      </c>
      <c r="C18" s="149">
        <v>1</v>
      </c>
      <c r="D18" s="149"/>
      <c r="E18" s="158">
        <v>7.91</v>
      </c>
      <c r="F18" s="158">
        <f>927.51/100</f>
        <v>9.2751000000000001</v>
      </c>
      <c r="G18" s="158">
        <f>Reserves!F9*$C$18</f>
        <v>0</v>
      </c>
      <c r="H18" s="158">
        <f>Reserves!G9*$C$18</f>
        <v>0</v>
      </c>
      <c r="I18" s="158">
        <f>Reserves!H9*$C$18</f>
        <v>0</v>
      </c>
      <c r="J18" s="145">
        <f>Reserves!I9*$C$18</f>
        <v>10.246617439384464</v>
      </c>
      <c r="K18" s="145">
        <f>Reserves!J9*$C$18</f>
        <v>10.758948311353686</v>
      </c>
      <c r="L18" s="145">
        <f>Reserves!K9*$C$18</f>
        <v>0</v>
      </c>
      <c r="M18" s="145">
        <f>Reserves!L9*$C$18</f>
        <v>0</v>
      </c>
      <c r="N18" s="145">
        <f>Reserves!M9*$C$18</f>
        <v>0</v>
      </c>
      <c r="O18" s="145">
        <f>Reserves!N9*$C$18</f>
        <v>13.077568915877356</v>
      </c>
      <c r="P18" s="145">
        <f>Reserves!O9*$C$18</f>
        <v>13.731447361671222</v>
      </c>
      <c r="Q18" s="145">
        <f>Reserves!P9*$C$18</f>
        <v>0</v>
      </c>
      <c r="R18" s="145">
        <f>Reserves!Q9*$C$18</f>
        <v>0</v>
      </c>
      <c r="S18" s="145">
        <f>Reserves!R9*$C$18</f>
        <v>0</v>
      </c>
      <c r="T18" s="145">
        <f>Reserves!S9*$C$18</f>
        <v>16.690660089657381</v>
      </c>
      <c r="U18" s="145">
        <f>Reserves!T9*$C$18</f>
        <v>17.525193094140249</v>
      </c>
      <c r="V18" s="145">
        <f>Reserves!U9*$C$18</f>
        <v>0</v>
      </c>
      <c r="W18" s="145">
        <f>Reserves!V9*$C$18</f>
        <v>0</v>
      </c>
      <c r="X18" s="145">
        <f>Reserves!W9*$C$18</f>
        <v>0</v>
      </c>
      <c r="Y18" s="145">
        <f>Reserves!X9*$C$18</f>
        <v>21.30198173838431</v>
      </c>
      <c r="Z18" s="145">
        <f>Reserves!Y9*$C$18</f>
        <v>22.367080825303532</v>
      </c>
      <c r="AA18" s="145">
        <f>Reserves!Z9*$C$18</f>
        <v>0</v>
      </c>
      <c r="AB18" s="145">
        <f>Reserves!AA9*$C$18</f>
        <v>0</v>
      </c>
    </row>
    <row r="19" spans="1:29" s="203" customFormat="1" ht="15" customHeight="1" x14ac:dyDescent="0.3">
      <c r="A19" s="136"/>
      <c r="B19" s="141" t="s">
        <v>184</v>
      </c>
      <c r="C19" s="150"/>
      <c r="D19" s="150"/>
      <c r="E19" s="159">
        <f t="shared" ref="E19:AB19" si="37">SUM(E14:E18)</f>
        <v>12.0566</v>
      </c>
      <c r="F19" s="159">
        <f t="shared" si="37"/>
        <v>13.609000000000002</v>
      </c>
      <c r="G19" s="159">
        <f t="shared" si="37"/>
        <v>4.8022</v>
      </c>
      <c r="H19" s="159">
        <f t="shared" si="37"/>
        <v>5.5418000000000003</v>
      </c>
      <c r="I19" s="159">
        <f t="shared" si="37"/>
        <v>6.1631</v>
      </c>
      <c r="J19" s="148">
        <f t="shared" si="37"/>
        <v>16.752799439384464</v>
      </c>
      <c r="K19" s="148">
        <f t="shared" si="37"/>
        <v>17.630361631353686</v>
      </c>
      <c r="L19" s="148">
        <f t="shared" si="37"/>
        <v>7.2603680440000007</v>
      </c>
      <c r="M19" s="148">
        <f t="shared" si="37"/>
        <v>7.674738548816002</v>
      </c>
      <c r="N19" s="148">
        <f t="shared" si="37"/>
        <v>8.1163446677603215</v>
      </c>
      <c r="O19" s="148">
        <f t="shared" si="37"/>
        <v>21.664712491416129</v>
      </c>
      <c r="P19" s="148">
        <f t="shared" si="37"/>
        <v>22.820687813260392</v>
      </c>
      <c r="Q19" s="148">
        <f t="shared" si="37"/>
        <v>9.6248999836447648</v>
      </c>
      <c r="R19" s="148">
        <f t="shared" si="37"/>
        <v>10.196558778229232</v>
      </c>
      <c r="S19" s="148">
        <f t="shared" si="37"/>
        <v>10.806838750106007</v>
      </c>
      <c r="T19" s="148">
        <f t="shared" si="37"/>
        <v>28.149221658102675</v>
      </c>
      <c r="U19" s="148">
        <f t="shared" si="37"/>
        <v>29.679957337811388</v>
      </c>
      <c r="V19" s="148">
        <f t="shared" si="37"/>
        <v>12.898715945644971</v>
      </c>
      <c r="W19" s="148">
        <f t="shared" si="37"/>
        <v>13.69393615107062</v>
      </c>
      <c r="X19" s="148">
        <f t="shared" si="37"/>
        <v>14.544214225811883</v>
      </c>
      <c r="Y19" s="148">
        <f t="shared" si="37"/>
        <v>36.755612294627397</v>
      </c>
      <c r="Z19" s="148">
        <f t="shared" si="37"/>
        <v>38.793660178159463</v>
      </c>
      <c r="AA19" s="148">
        <f t="shared" si="37"/>
        <v>17.467793259175899</v>
      </c>
      <c r="AB19" s="148">
        <f t="shared" si="37"/>
        <v>12.422187008099165</v>
      </c>
      <c r="AC19" s="136"/>
    </row>
    <row r="20" spans="1:29" s="203" customFormat="1" ht="15" customHeight="1" x14ac:dyDescent="0.3">
      <c r="A20" s="136"/>
      <c r="B20" s="141" t="s">
        <v>166</v>
      </c>
      <c r="C20" s="141"/>
      <c r="D20" s="141"/>
      <c r="E20" s="159">
        <f t="shared" ref="E20:AB20" si="38">E13-E19</f>
        <v>33.370800000000003</v>
      </c>
      <c r="F20" s="159">
        <f t="shared" si="38"/>
        <v>23.8489</v>
      </c>
      <c r="G20" s="159">
        <f t="shared" si="38"/>
        <v>27.194800000000001</v>
      </c>
      <c r="H20" s="159">
        <f t="shared" si="38"/>
        <v>14.211899999999998</v>
      </c>
      <c r="I20" s="159">
        <f t="shared" si="38"/>
        <v>13.896899999999999</v>
      </c>
      <c r="J20" s="159">
        <f t="shared" si="38"/>
        <v>4.42462138261007</v>
      </c>
      <c r="K20" s="159">
        <f t="shared" si="38"/>
        <v>4.8973948726690537</v>
      </c>
      <c r="L20" s="159">
        <f t="shared" si="38"/>
        <v>16.342283469228825</v>
      </c>
      <c r="M20" s="159">
        <f t="shared" si="38"/>
        <v>17.076764552475499</v>
      </c>
      <c r="N20" s="159">
        <f t="shared" si="38"/>
        <v>17.822787317994639</v>
      </c>
      <c r="O20" s="159">
        <f t="shared" si="38"/>
        <v>5.5228955391864822</v>
      </c>
      <c r="P20" s="159">
        <f t="shared" si="38"/>
        <v>5.7209737479035638</v>
      </c>
      <c r="Q20" s="159">
        <f t="shared" si="38"/>
        <v>20.320211753475988</v>
      </c>
      <c r="R20" s="159">
        <f t="shared" si="38"/>
        <v>21.169580366310907</v>
      </c>
      <c r="S20" s="159">
        <f t="shared" si="38"/>
        <v>22.147502645634983</v>
      </c>
      <c r="T20" s="159">
        <f t="shared" si="38"/>
        <v>6.3985488863108273</v>
      </c>
      <c r="U20" s="159">
        <f t="shared" si="38"/>
        <v>6.6717399530838648</v>
      </c>
      <c r="V20" s="159">
        <f t="shared" si="38"/>
        <v>25.23611982922727</v>
      </c>
      <c r="W20" s="159">
        <f t="shared" si="38"/>
        <v>26.274604836679462</v>
      </c>
      <c r="X20" s="159">
        <f t="shared" si="38"/>
        <v>27.339236032246944</v>
      </c>
      <c r="Y20" s="159">
        <f t="shared" si="38"/>
        <v>7.1797335059290788</v>
      </c>
      <c r="Z20" s="159">
        <f t="shared" si="38"/>
        <v>7.2866597408392479</v>
      </c>
      <c r="AA20" s="159">
        <f t="shared" si="38"/>
        <v>30.84173705434587</v>
      </c>
      <c r="AB20" s="159">
        <f t="shared" si="38"/>
        <v>12.814637057503912</v>
      </c>
      <c r="AC20" s="136"/>
    </row>
    <row r="21" spans="1:29" ht="15" customHeight="1" x14ac:dyDescent="0.3">
      <c r="B21" s="143" t="s">
        <v>49</v>
      </c>
      <c r="C21" s="146"/>
      <c r="D21" s="146"/>
      <c r="E21" s="158">
        <f>1221.15/100</f>
        <v>12.211500000000001</v>
      </c>
      <c r="F21" s="158">
        <f>1096.28/100</f>
        <v>10.9628</v>
      </c>
      <c r="G21" s="158">
        <f>1593.15/100</f>
        <v>15.931500000000002</v>
      </c>
      <c r="H21" s="158">
        <f>562.57/100</f>
        <v>5.6257000000000001</v>
      </c>
      <c r="I21" s="158">
        <f>599.33/100</f>
        <v>5.9933000000000005</v>
      </c>
      <c r="J21" s="145">
        <f ca="1">SUMIF(Dep.!$E$56:$AI$56,J7,Dep.!$E$58:$AI$58)</f>
        <v>10.886250229300195</v>
      </c>
      <c r="K21" s="145">
        <f ca="1">SUMIF(Dep.!$E$56:$AI$56,K7,Dep.!$E$58:$AI$58)</f>
        <v>10.886250229300195</v>
      </c>
      <c r="L21" s="145">
        <f ca="1">SUMIF(Dep.!$E$56:$AI$56,L7,Dep.!$E$58:$AI$58)</f>
        <v>10.886250229300195</v>
      </c>
      <c r="M21" s="145">
        <f ca="1">SUMIF(Dep.!$E$56:$AI$56,M7,Dep.!$E$58:$AI$58)</f>
        <v>10.886250229300195</v>
      </c>
      <c r="N21" s="145">
        <f ca="1">SUMIF(Dep.!$E$56:$AI$56,N7,Dep.!$E$58:$AI$58)</f>
        <v>10.886250229300195</v>
      </c>
      <c r="O21" s="145">
        <f ca="1">SUMIF(Dep.!$E$56:$AI$56,O7,Dep.!$E$58:$AI$58)</f>
        <v>10.886250229300195</v>
      </c>
      <c r="P21" s="145">
        <f ca="1">SUMIF(Dep.!$E$56:$AI$56,P7,Dep.!$E$58:$AI$58)</f>
        <v>10.886250229300195</v>
      </c>
      <c r="Q21" s="145">
        <f ca="1">SUMIF(Dep.!$E$56:$AI$56,Q7,Dep.!$E$58:$AI$58)</f>
        <v>10.886250229300195</v>
      </c>
      <c r="R21" s="145">
        <f ca="1">SUMIF(Dep.!$E$56:$AI$56,R7,Dep.!$E$58:$AI$58)</f>
        <v>10.886250229300195</v>
      </c>
      <c r="S21" s="145">
        <f ca="1">SUMIF(Dep.!$E$56:$AI$56,S7,Dep.!$E$58:$AI$58)</f>
        <v>10.886250229300195</v>
      </c>
      <c r="T21" s="145">
        <f ca="1">SUMIF(Dep.!$E$56:$AI$56,T7,Dep.!$E$58:$AI$58)</f>
        <v>10.886250229300195</v>
      </c>
      <c r="U21" s="145">
        <f ca="1">SUMIF(Dep.!$E$56:$AI$56,U7,Dep.!$E$58:$AI$58)</f>
        <v>10.886250229300195</v>
      </c>
      <c r="V21" s="145">
        <f ca="1">SUMIF(Dep.!$E$56:$AI$56,V7,Dep.!$E$58:$AI$58)</f>
        <v>10.886250229300195</v>
      </c>
      <c r="W21" s="145">
        <f ca="1">SUMIF(Dep.!$E$56:$AI$56,W7,Dep.!$E$58:$AI$58)</f>
        <v>10.886250229300195</v>
      </c>
      <c r="X21" s="145">
        <f ca="1">SUMIF(Dep.!$E$56:$AI$56,X7,Dep.!$E$58:$AI$58)</f>
        <v>10.886250229300195</v>
      </c>
      <c r="Y21" s="145">
        <f ca="1">SUMIF(Dep.!$E$56:$AI$56,Y7,Dep.!$E$58:$AI$58)</f>
        <v>10.886250229300195</v>
      </c>
      <c r="Z21" s="145">
        <f ca="1">SUMIF(Dep.!$E$56:$AI$56,Z7,Dep.!$E$58:$AI$58)</f>
        <v>10.886250229300195</v>
      </c>
      <c r="AA21" s="145">
        <f ca="1">SUMIF(Dep.!$E$56:$AI$56,AA7,Dep.!$E$58:$AI$58)</f>
        <v>10.886250229300195</v>
      </c>
      <c r="AB21" s="145">
        <f ca="1">SUMIF(Dep.!$E$56:$AI$56,AB7,Dep.!$E$58:$AI$58)</f>
        <v>7.2458435677150987</v>
      </c>
    </row>
    <row r="22" spans="1:29" ht="15" customHeight="1" x14ac:dyDescent="0.3">
      <c r="B22" s="143" t="s">
        <v>377</v>
      </c>
      <c r="C22" s="146"/>
      <c r="D22" s="146"/>
      <c r="E22" s="158">
        <v>0</v>
      </c>
      <c r="F22" s="158">
        <f ca="1">SUMIF(Dep.!$E$56:$AI$56,F7,Dep.!$E$38:$AI$38)</f>
        <v>0</v>
      </c>
      <c r="G22" s="158">
        <f ca="1">SUMIF(Dep.!$E$56:$AI$56,G7,Dep.!$E$38:$AI$38)</f>
        <v>0</v>
      </c>
      <c r="H22" s="158">
        <f ca="1">SUMIF(Dep.!$E$56:$AI$56,H7,Dep.!$E$38:$AI$38)</f>
        <v>0</v>
      </c>
      <c r="I22" s="158">
        <f ca="1">SUMIF(Dep.!$E$56:$AI$56,I7,Dep.!$E$38:$AI$38)</f>
        <v>0</v>
      </c>
      <c r="J22" s="145">
        <f ca="1">SUMIF(Dep.!$E$56:$AI$56,J7,Dep.!$E$38:$AI$38)</f>
        <v>0</v>
      </c>
      <c r="K22" s="145">
        <f ca="1">SUMIF(Dep.!$E$56:$AI$56,K7,Dep.!$E$38:$AI$38)</f>
        <v>0</v>
      </c>
      <c r="L22" s="145">
        <f ca="1">SUMIF(Dep.!$E$56:$AI$56,L7,Dep.!$E$38:$AI$38)</f>
        <v>0</v>
      </c>
      <c r="M22" s="145">
        <f ca="1">SUMIF(Dep.!$E$56:$AI$56,M7,Dep.!$E$38:$AI$38)</f>
        <v>0</v>
      </c>
      <c r="N22" s="145">
        <f ca="1">SUMIF(Dep.!$E$56:$AI$56,N7,Dep.!$E$38:$AI$38)</f>
        <v>0</v>
      </c>
      <c r="O22" s="145">
        <f ca="1">SUMIF(Dep.!$E$56:$AI$56,O7,Dep.!$E$38:$AI$38)</f>
        <v>0</v>
      </c>
      <c r="P22" s="145">
        <f ca="1">SUMIF(Dep.!$E$56:$AI$56,P7,Dep.!$E$38:$AI$38)</f>
        <v>0</v>
      </c>
      <c r="Q22" s="145">
        <f ca="1">SUMIF(Dep.!$E$56:$AI$56,Q7,Dep.!$E$38:$AI$38)</f>
        <v>0</v>
      </c>
      <c r="R22" s="145">
        <f ca="1">SUMIF(Dep.!$E$56:$AI$56,R7,Dep.!$E$38:$AI$38)</f>
        <v>0</v>
      </c>
      <c r="S22" s="145">
        <f ca="1">SUMIF(Dep.!$E$56:$AI$56,S7,Dep.!$E$38:$AI$38)</f>
        <v>0</v>
      </c>
      <c r="T22" s="145">
        <f ca="1">SUMIF(Dep.!$E$56:$AI$56,T7,Dep.!$E$38:$AI$38)</f>
        <v>0</v>
      </c>
      <c r="U22" s="145">
        <f ca="1">SUMIF(Dep.!$E$56:$AI$56,U7,Dep.!$E$38:$AI$38)</f>
        <v>0</v>
      </c>
      <c r="V22" s="145">
        <f ca="1">SUMIF(Dep.!$E$56:$AI$56,V7,Dep.!$E$38:$AI$38)</f>
        <v>0</v>
      </c>
      <c r="W22" s="145">
        <f ca="1">SUMIF(Dep.!$E$56:$AI$56,W7,Dep.!$E$38:$AI$38)</f>
        <v>0</v>
      </c>
      <c r="X22" s="145">
        <f ca="1">SUMIF(Dep.!$E$56:$AI$56,X7,Dep.!$E$38:$AI$38)</f>
        <v>0</v>
      </c>
      <c r="Y22" s="145">
        <f ca="1">SUMIF(Dep.!$E$56:$AI$56,Y7,Dep.!$E$38:$AI$38)</f>
        <v>0</v>
      </c>
      <c r="Z22" s="145">
        <f ca="1">SUMIF(Dep.!$E$56:$AI$56,Z7,Dep.!$E$38:$AI$38)</f>
        <v>0</v>
      </c>
      <c r="AA22" s="145">
        <f ca="1">SUMIF(Dep.!$E$56:$AI$56,AA7,Dep.!$E$38:$AI$38)</f>
        <v>0</v>
      </c>
      <c r="AB22" s="145">
        <f ca="1">SUMIF(Dep.!$E$56:$AI$56,AB7,Dep.!$E$38:$AI$38)</f>
        <v>0</v>
      </c>
    </row>
    <row r="23" spans="1:29" ht="15" customHeight="1" x14ac:dyDescent="0.3">
      <c r="B23" s="143" t="s">
        <v>378</v>
      </c>
      <c r="C23" s="143"/>
      <c r="D23" s="143"/>
      <c r="E23" s="158">
        <f>2574.23/100</f>
        <v>25.7423</v>
      </c>
      <c r="F23" s="158">
        <f>2357.54/100</f>
        <v>23.575399999999998</v>
      </c>
      <c r="G23" s="158">
        <f>2573.88/100</f>
        <v>25.738800000000001</v>
      </c>
      <c r="H23" s="158">
        <f>522.92/100</f>
        <v>5.2291999999999996</v>
      </c>
      <c r="I23" s="158">
        <f>2132.35/100</f>
        <v>21.323499999999999</v>
      </c>
      <c r="J23" s="145"/>
      <c r="K23" s="145"/>
      <c r="L23" s="145"/>
      <c r="M23" s="145"/>
      <c r="N23" s="145"/>
      <c r="O23" s="145"/>
      <c r="P23" s="145"/>
      <c r="Q23" s="145"/>
      <c r="R23" s="145"/>
      <c r="S23" s="145"/>
      <c r="T23" s="145"/>
      <c r="U23" s="145"/>
      <c r="V23" s="145"/>
      <c r="W23" s="145"/>
      <c r="X23" s="145"/>
      <c r="Y23" s="145"/>
      <c r="Z23" s="145"/>
      <c r="AA23" s="145"/>
      <c r="AB23" s="145"/>
    </row>
    <row r="24" spans="1:29" ht="15" customHeight="1" x14ac:dyDescent="0.3">
      <c r="B24" s="143"/>
      <c r="C24" s="143"/>
      <c r="D24" s="143"/>
      <c r="E24" s="160"/>
      <c r="F24" s="160"/>
      <c r="G24" s="160"/>
      <c r="H24" s="160"/>
      <c r="I24" s="160"/>
      <c r="J24" s="145"/>
      <c r="K24" s="145"/>
      <c r="L24" s="145"/>
      <c r="M24" s="145"/>
      <c r="N24" s="145"/>
      <c r="O24" s="145"/>
      <c r="P24" s="145"/>
      <c r="Q24" s="145"/>
      <c r="R24" s="145"/>
      <c r="S24" s="145"/>
      <c r="T24" s="145"/>
      <c r="U24" s="145"/>
      <c r="V24" s="145"/>
      <c r="W24" s="145"/>
      <c r="X24" s="145"/>
      <c r="Y24" s="145"/>
      <c r="Z24" s="145"/>
      <c r="AA24" s="145"/>
      <c r="AB24" s="145"/>
    </row>
    <row r="25" spans="1:29" s="203" customFormat="1" ht="15" customHeight="1" x14ac:dyDescent="0.3">
      <c r="A25" s="136"/>
      <c r="B25" s="141" t="s">
        <v>145</v>
      </c>
      <c r="C25" s="141"/>
      <c r="D25" s="141"/>
      <c r="E25" s="159">
        <f t="shared" ref="E25:AB25" si="39">E20-SUM(E21:E24)</f>
        <v>-4.5829999999999984</v>
      </c>
      <c r="F25" s="159">
        <f t="shared" ca="1" si="39"/>
        <v>-10.689299999999996</v>
      </c>
      <c r="G25" s="159">
        <f t="shared" ca="1" si="39"/>
        <v>-14.475500000000004</v>
      </c>
      <c r="H25" s="159">
        <f t="shared" ca="1" si="39"/>
        <v>3.3569999999999975</v>
      </c>
      <c r="I25" s="159">
        <f t="shared" ca="1" si="39"/>
        <v>-13.419900000000002</v>
      </c>
      <c r="J25" s="159">
        <f t="shared" ca="1" si="39"/>
        <v>-6.4616288466901253</v>
      </c>
      <c r="K25" s="159">
        <f t="shared" ca="1" si="39"/>
        <v>-5.9888553566311415</v>
      </c>
      <c r="L25" s="159">
        <f t="shared" ca="1" si="39"/>
        <v>5.4560332399286295</v>
      </c>
      <c r="M25" s="159">
        <f t="shared" ca="1" si="39"/>
        <v>6.1905143231753037</v>
      </c>
      <c r="N25" s="159">
        <f t="shared" ca="1" si="39"/>
        <v>6.9365370886944433</v>
      </c>
      <c r="O25" s="159">
        <f t="shared" ca="1" si="39"/>
        <v>-5.363354690113713</v>
      </c>
      <c r="P25" s="159">
        <f t="shared" ca="1" si="39"/>
        <v>-5.1652764813966314</v>
      </c>
      <c r="Q25" s="159">
        <f t="shared" ca="1" si="39"/>
        <v>9.4339615241757926</v>
      </c>
      <c r="R25" s="159">
        <f t="shared" ca="1" si="39"/>
        <v>10.283330137010712</v>
      </c>
      <c r="S25" s="159">
        <f t="shared" ca="1" si="39"/>
        <v>11.261252416334788</v>
      </c>
      <c r="T25" s="159">
        <f t="shared" ca="1" si="39"/>
        <v>-4.487701342989368</v>
      </c>
      <c r="U25" s="159">
        <f t="shared" ca="1" si="39"/>
        <v>-4.2145102762163305</v>
      </c>
      <c r="V25" s="159">
        <f t="shared" ca="1" si="39"/>
        <v>14.349869599927075</v>
      </c>
      <c r="W25" s="159">
        <f t="shared" ca="1" si="39"/>
        <v>15.388354607379267</v>
      </c>
      <c r="X25" s="159">
        <f t="shared" ca="1" si="39"/>
        <v>16.452985802946749</v>
      </c>
      <c r="Y25" s="159">
        <f t="shared" ca="1" si="39"/>
        <v>-3.7065167233711165</v>
      </c>
      <c r="Z25" s="159">
        <f t="shared" ca="1" si="39"/>
        <v>-3.5995904884609473</v>
      </c>
      <c r="AA25" s="159">
        <f t="shared" ca="1" si="39"/>
        <v>19.955486825045675</v>
      </c>
      <c r="AB25" s="159">
        <f t="shared" ca="1" si="39"/>
        <v>5.5687934897888134</v>
      </c>
      <c r="AC25" s="136"/>
    </row>
    <row r="26" spans="1:29" ht="15" customHeight="1" x14ac:dyDescent="0.3">
      <c r="A26" s="138"/>
      <c r="B26" s="152" t="s">
        <v>167</v>
      </c>
      <c r="C26" s="153"/>
      <c r="D26" s="153"/>
      <c r="E26" s="158">
        <v>0</v>
      </c>
      <c r="F26" s="158">
        <f>-135.09/100</f>
        <v>-1.3509</v>
      </c>
      <c r="G26" s="158">
        <f>-(14/100)</f>
        <v>-0.14000000000000001</v>
      </c>
      <c r="H26" s="158">
        <f>16.09/100</f>
        <v>0.16089999999999999</v>
      </c>
      <c r="I26" s="158">
        <v>0</v>
      </c>
      <c r="J26" s="154"/>
      <c r="K26" s="154"/>
      <c r="L26" s="154"/>
      <c r="M26" s="154"/>
      <c r="N26" s="154"/>
      <c r="O26" s="154"/>
      <c r="P26" s="154"/>
      <c r="Q26" s="154"/>
      <c r="R26" s="154"/>
      <c r="S26" s="154"/>
      <c r="T26" s="154"/>
      <c r="U26" s="154"/>
      <c r="V26" s="154"/>
      <c r="W26" s="154"/>
      <c r="X26" s="154"/>
      <c r="Y26" s="154"/>
      <c r="Z26" s="154"/>
      <c r="AA26" s="154"/>
      <c r="AB26" s="154"/>
      <c r="AC26" s="138"/>
    </row>
    <row r="27" spans="1:29" s="203" customFormat="1" ht="15" customHeight="1" x14ac:dyDescent="0.3">
      <c r="A27" s="136"/>
      <c r="B27" s="141" t="s">
        <v>168</v>
      </c>
      <c r="C27" s="151"/>
      <c r="D27" s="151"/>
      <c r="E27" s="159">
        <f t="shared" ref="E27:L27" si="40">E25-E26</f>
        <v>-4.5829999999999984</v>
      </c>
      <c r="F27" s="159">
        <f t="shared" ca="1" si="40"/>
        <v>-9.3383999999999965</v>
      </c>
      <c r="G27" s="159">
        <f t="shared" ca="1" si="40"/>
        <v>-14.335500000000003</v>
      </c>
      <c r="H27" s="159">
        <f t="shared" ca="1" si="40"/>
        <v>3.1960999999999977</v>
      </c>
      <c r="I27" s="159">
        <f t="shared" ca="1" si="40"/>
        <v>-13.419900000000002</v>
      </c>
      <c r="J27" s="159">
        <f t="shared" ca="1" si="40"/>
        <v>-6.4616288466901253</v>
      </c>
      <c r="K27" s="159">
        <f t="shared" ca="1" si="40"/>
        <v>-5.9888553566311415</v>
      </c>
      <c r="L27" s="159">
        <f t="shared" ca="1" si="40"/>
        <v>5.4560332399286295</v>
      </c>
      <c r="M27" s="159">
        <f t="shared" ref="M27:AB27" ca="1" si="41">M25-M26</f>
        <v>6.1905143231753037</v>
      </c>
      <c r="N27" s="159">
        <f t="shared" ca="1" si="41"/>
        <v>6.9365370886944433</v>
      </c>
      <c r="O27" s="159">
        <f t="shared" ca="1" si="41"/>
        <v>-5.363354690113713</v>
      </c>
      <c r="P27" s="159">
        <f t="shared" ca="1" si="41"/>
        <v>-5.1652764813966314</v>
      </c>
      <c r="Q27" s="159">
        <f t="shared" ca="1" si="41"/>
        <v>9.4339615241757926</v>
      </c>
      <c r="R27" s="159">
        <f t="shared" ca="1" si="41"/>
        <v>10.283330137010712</v>
      </c>
      <c r="S27" s="159">
        <f t="shared" ca="1" si="41"/>
        <v>11.261252416334788</v>
      </c>
      <c r="T27" s="159">
        <f t="shared" ca="1" si="41"/>
        <v>-4.487701342989368</v>
      </c>
      <c r="U27" s="159">
        <f t="shared" ca="1" si="41"/>
        <v>-4.2145102762163305</v>
      </c>
      <c r="V27" s="159">
        <f t="shared" ca="1" si="41"/>
        <v>14.349869599927075</v>
      </c>
      <c r="W27" s="159">
        <f t="shared" ca="1" si="41"/>
        <v>15.388354607379267</v>
      </c>
      <c r="X27" s="159">
        <f t="shared" ca="1" si="41"/>
        <v>16.452985802946749</v>
      </c>
      <c r="Y27" s="159">
        <f t="shared" ca="1" si="41"/>
        <v>-3.7065167233711165</v>
      </c>
      <c r="Z27" s="159">
        <f t="shared" ca="1" si="41"/>
        <v>-3.5995904884609473</v>
      </c>
      <c r="AA27" s="159">
        <f t="shared" ca="1" si="41"/>
        <v>19.955486825045675</v>
      </c>
      <c r="AB27" s="159">
        <f t="shared" ca="1" si="41"/>
        <v>5.5687934897888134</v>
      </c>
      <c r="AC27" s="136"/>
    </row>
    <row r="28" spans="1:29" s="203" customFormat="1" ht="15" customHeight="1" x14ac:dyDescent="0.3">
      <c r="A28" s="136"/>
      <c r="B28" s="141" t="s">
        <v>387</v>
      </c>
      <c r="C28" s="151"/>
      <c r="D28" s="151"/>
      <c r="E28" s="159">
        <f t="shared" ref="E28:AB28" si="42">E27+E21+E22</f>
        <v>7.6285000000000025</v>
      </c>
      <c r="F28" s="159">
        <f t="shared" ca="1" si="42"/>
        <v>1.6244000000000032</v>
      </c>
      <c r="G28" s="159">
        <f t="shared" ca="1" si="42"/>
        <v>1.5959999999999983</v>
      </c>
      <c r="H28" s="159">
        <f t="shared" ca="1" si="42"/>
        <v>8.8217999999999979</v>
      </c>
      <c r="I28" s="159">
        <f t="shared" ca="1" si="42"/>
        <v>-7.4266000000000014</v>
      </c>
      <c r="J28" s="159">
        <f t="shared" ca="1" si="42"/>
        <v>4.42462138261007</v>
      </c>
      <c r="K28" s="159">
        <f t="shared" ca="1" si="42"/>
        <v>4.8973948726690537</v>
      </c>
      <c r="L28" s="159">
        <f t="shared" ca="1" si="42"/>
        <v>16.342283469228825</v>
      </c>
      <c r="M28" s="159">
        <f t="shared" ca="1" si="42"/>
        <v>17.076764552475499</v>
      </c>
      <c r="N28" s="159">
        <f t="shared" ca="1" si="42"/>
        <v>17.822787317994639</v>
      </c>
      <c r="O28" s="159">
        <f t="shared" ca="1" si="42"/>
        <v>5.5228955391864822</v>
      </c>
      <c r="P28" s="159">
        <f t="shared" ca="1" si="42"/>
        <v>5.7209737479035638</v>
      </c>
      <c r="Q28" s="159">
        <f t="shared" ca="1" si="42"/>
        <v>20.320211753475988</v>
      </c>
      <c r="R28" s="159">
        <f t="shared" ca="1" si="42"/>
        <v>21.169580366310907</v>
      </c>
      <c r="S28" s="159">
        <f t="shared" ca="1" si="42"/>
        <v>22.147502645634983</v>
      </c>
      <c r="T28" s="159">
        <f t="shared" ca="1" si="42"/>
        <v>6.3985488863108273</v>
      </c>
      <c r="U28" s="159">
        <f t="shared" ca="1" si="42"/>
        <v>6.6717399530838648</v>
      </c>
      <c r="V28" s="159">
        <f t="shared" ca="1" si="42"/>
        <v>25.23611982922727</v>
      </c>
      <c r="W28" s="159">
        <f t="shared" ca="1" si="42"/>
        <v>26.274604836679462</v>
      </c>
      <c r="X28" s="159">
        <f t="shared" ca="1" si="42"/>
        <v>27.339236032246944</v>
      </c>
      <c r="Y28" s="159">
        <f t="shared" ca="1" si="42"/>
        <v>7.1797335059290788</v>
      </c>
      <c r="Z28" s="159">
        <f t="shared" ca="1" si="42"/>
        <v>7.2866597408392479</v>
      </c>
      <c r="AA28" s="159">
        <f t="shared" ca="1" si="42"/>
        <v>30.84173705434587</v>
      </c>
      <c r="AB28" s="159">
        <f t="shared" ca="1" si="42"/>
        <v>12.814637057503912</v>
      </c>
      <c r="AC28" s="136"/>
    </row>
    <row r="29" spans="1:29" ht="15" customHeight="1" x14ac:dyDescent="0.3">
      <c r="B29" s="143" t="s">
        <v>169</v>
      </c>
      <c r="C29" s="143"/>
      <c r="D29" s="143"/>
      <c r="E29" s="161">
        <f t="shared" ref="E29:AB29" si="43">E20/E13</f>
        <v>0.734596300910904</v>
      </c>
      <c r="F29" s="161">
        <f t="shared" si="43"/>
        <v>0.63668545220100425</v>
      </c>
      <c r="G29" s="161">
        <f t="shared" si="43"/>
        <v>0.84991717973560021</v>
      </c>
      <c r="H29" s="161">
        <f t="shared" si="43"/>
        <v>0.71945508942628467</v>
      </c>
      <c r="I29" s="161">
        <f t="shared" si="43"/>
        <v>0.69276669990029904</v>
      </c>
      <c r="J29" s="155">
        <f t="shared" si="43"/>
        <v>0.20893107899214658</v>
      </c>
      <c r="K29" s="155">
        <f t="shared" si="43"/>
        <v>0.2173938124639502</v>
      </c>
      <c r="L29" s="155">
        <f t="shared" si="43"/>
        <v>0.69239184674100263</v>
      </c>
      <c r="M29" s="155">
        <f t="shared" si="43"/>
        <v>0.68992838465573658</v>
      </c>
      <c r="N29" s="155">
        <f t="shared" si="43"/>
        <v>0.687100375131381</v>
      </c>
      <c r="O29" s="155">
        <f t="shared" si="43"/>
        <v>0.20314017816388491</v>
      </c>
      <c r="P29" s="155">
        <f t="shared" si="43"/>
        <v>0.20044291169396997</v>
      </c>
      <c r="Q29" s="155">
        <f t="shared" si="43"/>
        <v>0.67858193123008181</v>
      </c>
      <c r="R29" s="155">
        <f t="shared" si="43"/>
        <v>0.67491826994575665</v>
      </c>
      <c r="S29" s="155">
        <f t="shared" si="43"/>
        <v>0.67206631076830803</v>
      </c>
      <c r="T29" s="155">
        <f t="shared" si="43"/>
        <v>0.18520873519421632</v>
      </c>
      <c r="U29" s="155">
        <f t="shared" si="43"/>
        <v>0.18353310712550655</v>
      </c>
      <c r="V29" s="155">
        <f t="shared" si="43"/>
        <v>0.66176028600746784</v>
      </c>
      <c r="W29" s="155">
        <f t="shared" si="43"/>
        <v>0.65738213573350945</v>
      </c>
      <c r="X29" s="155">
        <f t="shared" si="43"/>
        <v>0.65274555615165875</v>
      </c>
      <c r="Y29" s="155">
        <f t="shared" si="43"/>
        <v>0.16341588702912047</v>
      </c>
      <c r="Z29" s="155">
        <f t="shared" si="43"/>
        <v>0.15812953889313147</v>
      </c>
      <c r="AA29" s="155">
        <f t="shared" si="43"/>
        <v>0.63841931093487181</v>
      </c>
      <c r="AB29" s="155">
        <f t="shared" si="43"/>
        <v>0.50777534543143332</v>
      </c>
    </row>
    <row r="30" spans="1:29" ht="15" customHeight="1" x14ac:dyDescent="0.3">
      <c r="B30" s="143" t="s">
        <v>170</v>
      </c>
      <c r="C30" s="143"/>
      <c r="D30" s="143"/>
      <c r="E30" s="161">
        <f t="shared" ref="E30:AB30" si="44">E27/E13</f>
        <v>-0.10088624926806283</v>
      </c>
      <c r="F30" s="161">
        <f t="shared" ca="1" si="44"/>
        <v>-0.24930388516174148</v>
      </c>
      <c r="G30" s="161">
        <f t="shared" ca="1" si="44"/>
        <v>-0.4480263774728882</v>
      </c>
      <c r="H30" s="161">
        <f t="shared" ca="1" si="44"/>
        <v>0.16179753666401728</v>
      </c>
      <c r="I30" s="161">
        <f t="shared" ca="1" si="44"/>
        <v>-0.66898803589232314</v>
      </c>
      <c r="J30" s="155">
        <f t="shared" ca="1" si="44"/>
        <v>-0.3051187819802485</v>
      </c>
      <c r="K30" s="155">
        <f t="shared" ca="1" si="44"/>
        <v>-0.26584339881167141</v>
      </c>
      <c r="L30" s="155">
        <f t="shared" ca="1" si="44"/>
        <v>0.23116187759119478</v>
      </c>
      <c r="M30" s="155">
        <f t="shared" ca="1" si="44"/>
        <v>0.25010660151998165</v>
      </c>
      <c r="N30" s="155">
        <f t="shared" ca="1" si="44"/>
        <v>0.26741592943448506</v>
      </c>
      <c r="O30" s="155">
        <f t="shared" ca="1" si="44"/>
        <v>-0.1972720323198964</v>
      </c>
      <c r="P30" s="155">
        <f t="shared" ca="1" si="44"/>
        <v>-0.18097322296137502</v>
      </c>
      <c r="Q30" s="155">
        <f t="shared" ca="1" si="44"/>
        <v>0.31504178735393412</v>
      </c>
      <c r="R30" s="155">
        <f t="shared" ca="1" si="44"/>
        <v>0.32784813233224203</v>
      </c>
      <c r="S30" s="155">
        <f t="shared" ca="1" si="44"/>
        <v>0.34172287897066544</v>
      </c>
      <c r="T30" s="155">
        <f t="shared" ca="1" si="44"/>
        <v>-0.12989843547849558</v>
      </c>
      <c r="U30" s="155">
        <f t="shared" ca="1" si="44"/>
        <v>-0.11593709758558945</v>
      </c>
      <c r="V30" s="155">
        <f t="shared" ca="1" si="44"/>
        <v>0.37629294340327202</v>
      </c>
      <c r="W30" s="155">
        <f t="shared" ca="1" si="44"/>
        <v>0.38501166735347253</v>
      </c>
      <c r="X30" s="155">
        <f t="shared" ca="1" si="44"/>
        <v>0.39282785208892901</v>
      </c>
      <c r="Y30" s="155">
        <f t="shared" ca="1" si="44"/>
        <v>-8.4362980553214867E-2</v>
      </c>
      <c r="Z30" s="155">
        <f t="shared" ca="1" si="44"/>
        <v>-7.8115570698910272E-2</v>
      </c>
      <c r="AA30" s="155">
        <f t="shared" ca="1" si="44"/>
        <v>0.41307557112514842</v>
      </c>
      <c r="AB30" s="155">
        <f t="shared" ca="1" si="44"/>
        <v>0.2206614221865931</v>
      </c>
    </row>
    <row r="31" spans="1:29" ht="15" customHeight="1" x14ac:dyDescent="0.3">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row>
    <row r="32" spans="1:29" ht="15" customHeight="1" x14ac:dyDescent="0.3">
      <c r="B32" s="141" t="s">
        <v>389</v>
      </c>
      <c r="C32" s="151"/>
      <c r="D32" s="151"/>
      <c r="E32" s="159"/>
      <c r="F32" s="159"/>
      <c r="G32" s="159"/>
      <c r="H32" s="159"/>
      <c r="I32" s="159"/>
      <c r="J32" s="148">
        <f>((J13-SUM(J14:J17))*8/12)-J18</f>
        <v>-0.46579155805477512</v>
      </c>
      <c r="K32" s="148">
        <f ca="1">K27+K21</f>
        <v>4.8973948726690537</v>
      </c>
      <c r="L32" s="148">
        <f t="shared" ref="L32:AB32" ca="1" si="45">L27+L21</f>
        <v>16.342283469228825</v>
      </c>
      <c r="M32" s="148">
        <f t="shared" ca="1" si="45"/>
        <v>17.076764552475499</v>
      </c>
      <c r="N32" s="148">
        <f t="shared" ca="1" si="45"/>
        <v>17.822787317994639</v>
      </c>
      <c r="O32" s="148">
        <f t="shared" ca="1" si="45"/>
        <v>5.5228955391864822</v>
      </c>
      <c r="P32" s="148">
        <f t="shared" ca="1" si="45"/>
        <v>5.7209737479035638</v>
      </c>
      <c r="Q32" s="148">
        <f t="shared" ca="1" si="45"/>
        <v>20.320211753475988</v>
      </c>
      <c r="R32" s="148">
        <f t="shared" ca="1" si="45"/>
        <v>21.169580366310907</v>
      </c>
      <c r="S32" s="148">
        <f t="shared" ca="1" si="45"/>
        <v>22.147502645634983</v>
      </c>
      <c r="T32" s="148">
        <f t="shared" ca="1" si="45"/>
        <v>6.3985488863108273</v>
      </c>
      <c r="U32" s="148">
        <f t="shared" ca="1" si="45"/>
        <v>6.6717399530838648</v>
      </c>
      <c r="V32" s="148">
        <f t="shared" ca="1" si="45"/>
        <v>25.23611982922727</v>
      </c>
      <c r="W32" s="148">
        <f t="shared" ca="1" si="45"/>
        <v>26.274604836679462</v>
      </c>
      <c r="X32" s="148">
        <f t="shared" ca="1" si="45"/>
        <v>27.339236032246944</v>
      </c>
      <c r="Y32" s="148">
        <f t="shared" ca="1" si="45"/>
        <v>7.1797335059290788</v>
      </c>
      <c r="Z32" s="148">
        <f t="shared" ca="1" si="45"/>
        <v>7.2866597408392479</v>
      </c>
      <c r="AA32" s="148">
        <f t="shared" ca="1" si="45"/>
        <v>30.84173705434587</v>
      </c>
      <c r="AB32" s="148">
        <f t="shared" ca="1" si="45"/>
        <v>12.814637057503912</v>
      </c>
    </row>
    <row r="33" spans="2:28" ht="15" customHeight="1" x14ac:dyDescent="0.3">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row>
    <row r="34" spans="2:28" ht="15" customHeight="1" x14ac:dyDescent="0.3">
      <c r="B34" s="173" t="s">
        <v>382</v>
      </c>
      <c r="C34" s="175">
        <v>0.11</v>
      </c>
      <c r="D34" s="174">
        <f ca="1">NPV(C34,J$32:AB$32)</f>
        <v>99.243003737323875</v>
      </c>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row>
    <row r="35" spans="2:28" ht="15" customHeight="1" x14ac:dyDescent="0.3">
      <c r="B35" s="173" t="s">
        <v>383</v>
      </c>
      <c r="C35" s="175">
        <v>0.12</v>
      </c>
      <c r="D35" s="174">
        <f ca="1">NPV(C35,J$32:AB$32)</f>
        <v>91.881322199994287</v>
      </c>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row>
    <row r="36" spans="2:28" ht="15" customHeight="1" x14ac:dyDescent="0.3">
      <c r="B36" s="173" t="s">
        <v>384</v>
      </c>
      <c r="C36" s="175">
        <v>0.13</v>
      </c>
      <c r="D36" s="174">
        <f ca="1">NPV(C36,J$32:AB$32)</f>
        <v>85.276513127806226</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row>
    <row r="37" spans="2:28" ht="15" customHeight="1" x14ac:dyDescent="0.3">
      <c r="B37" s="173" t="s">
        <v>385</v>
      </c>
      <c r="C37" s="175">
        <v>0.14000000000000001</v>
      </c>
      <c r="D37" s="174">
        <f ca="1">NPV(C37,J$32:AB$32)</f>
        <v>79.334830034263604</v>
      </c>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row>
    <row r="38" spans="2:28" ht="15" customHeight="1" x14ac:dyDescent="0.3">
      <c r="B38" s="173" t="s">
        <v>386</v>
      </c>
      <c r="C38" s="175">
        <v>0.15</v>
      </c>
      <c r="D38" s="174">
        <f ca="1">NPV(C38,J$32:AB$32)</f>
        <v>73.975630959457447</v>
      </c>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row>
    <row r="39" spans="2:28" ht="15" customHeight="1" x14ac:dyDescent="0.3">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row>
  </sheetData>
  <pageMargins left="0.17" right="0.26" top="0.75" bottom="0.75" header="0.3" footer="0.3"/>
  <pageSetup paperSize="9"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32"/>
  <sheetViews>
    <sheetView workbookViewId="0">
      <selection activeCell="A31" sqref="A31"/>
    </sheetView>
  </sheetViews>
  <sheetFormatPr defaultRowHeight="14.4" x14ac:dyDescent="0.3"/>
  <cols>
    <col min="2" max="2" width="29.21875" customWidth="1"/>
    <col min="20" max="20" width="8.77734375" customWidth="1"/>
  </cols>
  <sheetData>
    <row r="2" spans="2:21" ht="18" x14ac:dyDescent="0.35">
      <c r="B2" s="213" t="s">
        <v>433</v>
      </c>
      <c r="C2" s="213"/>
      <c r="D2" s="214"/>
      <c r="E2" s="214"/>
      <c r="F2" s="214"/>
      <c r="G2" s="214"/>
      <c r="H2" s="214"/>
      <c r="I2" s="214"/>
      <c r="J2" s="214"/>
      <c r="K2" s="214"/>
      <c r="L2" s="214"/>
      <c r="M2" s="214"/>
      <c r="N2" s="214"/>
      <c r="O2" s="214"/>
      <c r="P2" s="214"/>
      <c r="Q2" s="214"/>
      <c r="R2" s="214"/>
      <c r="S2" s="214"/>
      <c r="T2" s="214"/>
    </row>
    <row r="4" spans="2:21" x14ac:dyDescent="0.3">
      <c r="B4" s="216" t="s">
        <v>461</v>
      </c>
      <c r="C4" s="216"/>
      <c r="D4" s="216"/>
      <c r="E4" s="216"/>
      <c r="F4" s="216"/>
      <c r="G4" s="216"/>
      <c r="H4" s="216"/>
      <c r="I4" s="216"/>
      <c r="J4" s="216"/>
      <c r="K4" s="216"/>
      <c r="L4" s="216"/>
      <c r="M4" s="216"/>
      <c r="N4" s="216"/>
      <c r="O4" s="216"/>
      <c r="P4" s="216"/>
      <c r="Q4" s="216"/>
      <c r="R4" s="216"/>
      <c r="S4" s="216"/>
      <c r="T4" s="216"/>
    </row>
    <row r="6" spans="2:21" x14ac:dyDescent="0.3">
      <c r="B6" s="258" t="s">
        <v>460</v>
      </c>
      <c r="C6" s="265">
        <v>2023</v>
      </c>
      <c r="D6" s="265">
        <v>2024</v>
      </c>
      <c r="E6" s="265">
        <f>D6+1</f>
        <v>2025</v>
      </c>
      <c r="F6" s="265">
        <f t="shared" ref="F6:U6" si="0">E6+1</f>
        <v>2026</v>
      </c>
      <c r="G6" s="265">
        <f t="shared" si="0"/>
        <v>2027</v>
      </c>
      <c r="H6" s="265">
        <f t="shared" si="0"/>
        <v>2028</v>
      </c>
      <c r="I6" s="265">
        <f t="shared" si="0"/>
        <v>2029</v>
      </c>
      <c r="J6" s="265">
        <f t="shared" si="0"/>
        <v>2030</v>
      </c>
      <c r="K6" s="265">
        <f t="shared" si="0"/>
        <v>2031</v>
      </c>
      <c r="L6" s="265">
        <f t="shared" si="0"/>
        <v>2032</v>
      </c>
      <c r="M6" s="265">
        <f t="shared" si="0"/>
        <v>2033</v>
      </c>
      <c r="N6" s="265">
        <f t="shared" si="0"/>
        <v>2034</v>
      </c>
      <c r="O6" s="265">
        <f t="shared" si="0"/>
        <v>2035</v>
      </c>
      <c r="P6" s="265">
        <f t="shared" si="0"/>
        <v>2036</v>
      </c>
      <c r="Q6" s="265">
        <f t="shared" si="0"/>
        <v>2037</v>
      </c>
      <c r="R6" s="265">
        <f>Q6+1</f>
        <v>2038</v>
      </c>
      <c r="S6" s="265">
        <f t="shared" si="0"/>
        <v>2039</v>
      </c>
      <c r="T6" s="265">
        <f t="shared" si="0"/>
        <v>2040</v>
      </c>
      <c r="U6" s="265">
        <f t="shared" si="0"/>
        <v>2041</v>
      </c>
    </row>
    <row r="7" spans="2:21" x14ac:dyDescent="0.3">
      <c r="B7" s="255" t="str">
        <f>Financials!B10</f>
        <v>Toll Revenue</v>
      </c>
      <c r="C7" s="206">
        <f>Financials!J10</f>
        <v>21.177420821994534</v>
      </c>
      <c r="D7" s="206">
        <f>Financials!K10</f>
        <v>22.52775650402274</v>
      </c>
      <c r="E7" s="206">
        <f>Financials!L10</f>
        <v>23.602651513228825</v>
      </c>
      <c r="F7" s="206">
        <f>Financials!M10</f>
        <v>24.751503101291501</v>
      </c>
      <c r="G7" s="206">
        <f>Financials!N10</f>
        <v>25.939131985754962</v>
      </c>
      <c r="H7" s="206">
        <f>Financials!O10</f>
        <v>27.187608030602611</v>
      </c>
      <c r="I7" s="206">
        <f>Financials!P10</f>
        <v>28.541661561163956</v>
      </c>
      <c r="J7" s="206">
        <f>Financials!Q10</f>
        <v>29.945111737120751</v>
      </c>
      <c r="K7" s="206">
        <f>Financials!R10</f>
        <v>31.366139144540139</v>
      </c>
      <c r="L7" s="206">
        <f>Financials!S10</f>
        <v>32.95434139574099</v>
      </c>
      <c r="M7" s="206">
        <f>Financials!T10</f>
        <v>34.547770544413503</v>
      </c>
      <c r="N7" s="206">
        <f>Financials!U10</f>
        <v>36.351697290895252</v>
      </c>
      <c r="O7" s="206">
        <f>Financials!V10</f>
        <v>38.134835774872244</v>
      </c>
      <c r="P7" s="206">
        <f>Financials!W10</f>
        <v>39.968540987750082</v>
      </c>
      <c r="Q7" s="206">
        <f>Financials!X10</f>
        <v>41.883450258058829</v>
      </c>
      <c r="R7" s="206">
        <f>Financials!Y10</f>
        <v>43.935345800556476</v>
      </c>
      <c r="S7" s="206">
        <f>Financials!Z10</f>
        <v>46.080319918998711</v>
      </c>
      <c r="T7" s="206">
        <f>Financials!AA10</f>
        <v>48.309530313521769</v>
      </c>
      <c r="U7" s="206">
        <f>Financials!AB10</f>
        <v>25.236824065603077</v>
      </c>
    </row>
    <row r="8" spans="2:21" x14ac:dyDescent="0.3">
      <c r="B8" s="255" t="str">
        <f>Financials!B11</f>
        <v>Other Income</v>
      </c>
      <c r="C8" s="206">
        <f>Financials!J11</f>
        <v>0</v>
      </c>
      <c r="D8" s="206">
        <f>Financials!K11</f>
        <v>0</v>
      </c>
      <c r="E8" s="206">
        <f>Financials!L11</f>
        <v>0</v>
      </c>
      <c r="F8" s="206">
        <f>Financials!M11</f>
        <v>0</v>
      </c>
      <c r="G8" s="206">
        <f>Financials!N11</f>
        <v>0</v>
      </c>
      <c r="H8" s="206">
        <f>Financials!O11</f>
        <v>0</v>
      </c>
      <c r="I8" s="206">
        <f>Financials!P11</f>
        <v>0</v>
      </c>
      <c r="J8" s="206">
        <f>Financials!Q11</f>
        <v>0</v>
      </c>
      <c r="K8" s="206">
        <f>Financials!R11</f>
        <v>0</v>
      </c>
      <c r="L8" s="206">
        <f>Financials!S11</f>
        <v>0</v>
      </c>
      <c r="M8" s="206">
        <f>Financials!T11</f>
        <v>0</v>
      </c>
      <c r="N8" s="206">
        <f>Financials!U11</f>
        <v>0</v>
      </c>
      <c r="O8" s="206">
        <f>Financials!V11</f>
        <v>0</v>
      </c>
      <c r="P8" s="206">
        <f>Financials!W11</f>
        <v>0</v>
      </c>
      <c r="Q8" s="206">
        <f>Financials!X11</f>
        <v>0</v>
      </c>
      <c r="R8" s="206">
        <f>Financials!Y11</f>
        <v>0</v>
      </c>
      <c r="S8" s="206">
        <f>Financials!Z11</f>
        <v>0</v>
      </c>
      <c r="T8" s="206">
        <f>Financials!AA11</f>
        <v>0</v>
      </c>
      <c r="U8" s="206">
        <f>Financials!AB11</f>
        <v>0</v>
      </c>
    </row>
    <row r="9" spans="2:21" x14ac:dyDescent="0.3">
      <c r="B9" s="255" t="str">
        <f>Financials!B12</f>
        <v>O&amp;M Support</v>
      </c>
      <c r="C9" s="206">
        <f>Financials!J12</f>
        <v>0</v>
      </c>
      <c r="D9" s="206">
        <f>Financials!K12</f>
        <v>0</v>
      </c>
      <c r="E9" s="206">
        <f>Financials!L12</f>
        <v>0</v>
      </c>
      <c r="F9" s="206">
        <f>Financials!M12</f>
        <v>0</v>
      </c>
      <c r="G9" s="206">
        <f>Financials!N12</f>
        <v>0</v>
      </c>
      <c r="H9" s="206">
        <f>Financials!O12</f>
        <v>0</v>
      </c>
      <c r="I9" s="206">
        <f>Financials!P12</f>
        <v>0</v>
      </c>
      <c r="J9" s="206">
        <f>Financials!Q12</f>
        <v>0</v>
      </c>
      <c r="K9" s="206">
        <f>Financials!R12</f>
        <v>0</v>
      </c>
      <c r="L9" s="206">
        <f>Financials!S12</f>
        <v>0</v>
      </c>
      <c r="M9" s="206">
        <f>Financials!T12</f>
        <v>0</v>
      </c>
      <c r="N9" s="206">
        <f>Financials!U12</f>
        <v>0</v>
      </c>
      <c r="O9" s="206">
        <f>Financials!V12</f>
        <v>0</v>
      </c>
      <c r="P9" s="206">
        <f>Financials!W12</f>
        <v>0</v>
      </c>
      <c r="Q9" s="206">
        <f>Financials!X12</f>
        <v>0</v>
      </c>
      <c r="R9" s="206">
        <f>Financials!Y12</f>
        <v>0</v>
      </c>
      <c r="S9" s="206">
        <f>Financials!Z12</f>
        <v>0</v>
      </c>
      <c r="T9" s="206">
        <f>Financials!AA12</f>
        <v>0</v>
      </c>
      <c r="U9" s="206">
        <f>Financials!AB12</f>
        <v>0</v>
      </c>
    </row>
    <row r="10" spans="2:21" x14ac:dyDescent="0.3">
      <c r="B10" s="254" t="str">
        <f>Financials!B13</f>
        <v>Total Income</v>
      </c>
      <c r="C10" s="261">
        <f>Financials!J13</f>
        <v>21.177420821994534</v>
      </c>
      <c r="D10" s="261">
        <f>Financials!K13</f>
        <v>22.52775650402274</v>
      </c>
      <c r="E10" s="261">
        <f>Financials!L13</f>
        <v>23.602651513228825</v>
      </c>
      <c r="F10" s="261">
        <f>Financials!M13</f>
        <v>24.751503101291501</v>
      </c>
      <c r="G10" s="261">
        <f>Financials!N13</f>
        <v>25.939131985754962</v>
      </c>
      <c r="H10" s="261">
        <f>Financials!O13</f>
        <v>27.187608030602611</v>
      </c>
      <c r="I10" s="261">
        <f>Financials!P13</f>
        <v>28.541661561163956</v>
      </c>
      <c r="J10" s="261">
        <f>Financials!Q13</f>
        <v>29.945111737120751</v>
      </c>
      <c r="K10" s="261">
        <f>Financials!R13</f>
        <v>31.366139144540139</v>
      </c>
      <c r="L10" s="261">
        <f>Financials!S13</f>
        <v>32.95434139574099</v>
      </c>
      <c r="M10" s="261">
        <f>Financials!T13</f>
        <v>34.547770544413503</v>
      </c>
      <c r="N10" s="261">
        <f>Financials!U13</f>
        <v>36.351697290895252</v>
      </c>
      <c r="O10" s="261">
        <f>Financials!V13</f>
        <v>38.134835774872244</v>
      </c>
      <c r="P10" s="261">
        <f>Financials!W13</f>
        <v>39.968540987750082</v>
      </c>
      <c r="Q10" s="261">
        <f>Financials!X13</f>
        <v>41.883450258058829</v>
      </c>
      <c r="R10" s="261">
        <f>Financials!Y13</f>
        <v>43.935345800556476</v>
      </c>
      <c r="S10" s="261">
        <f>Financials!Z13</f>
        <v>46.080319918998711</v>
      </c>
      <c r="T10" s="261">
        <f>Financials!AA13</f>
        <v>48.309530313521769</v>
      </c>
      <c r="U10" s="261">
        <f>Financials!AB13</f>
        <v>25.236824065603077</v>
      </c>
    </row>
    <row r="11" spans="2:21" x14ac:dyDescent="0.3">
      <c r="B11" t="str">
        <f>Financials!B14</f>
        <v>Operation &amp; Maintenance Expenses</v>
      </c>
      <c r="C11" s="206">
        <f>Financials!J14</f>
        <v>0.94234400000000007</v>
      </c>
      <c r="D11" s="206">
        <f>Financials!K14</f>
        <v>0.98003776000000009</v>
      </c>
      <c r="E11" s="206">
        <f>Financials!L14</f>
        <v>1.0192392704000002</v>
      </c>
      <c r="F11" s="206">
        <f>Financials!M14</f>
        <v>1.0600088412160003</v>
      </c>
      <c r="G11" s="206">
        <f>Financials!N14</f>
        <v>1.1024091948646404</v>
      </c>
      <c r="H11" s="206">
        <f>Financials!O14</f>
        <v>1.146505562659226</v>
      </c>
      <c r="I11" s="206">
        <f>Financials!P14</f>
        <v>1.1923657851655951</v>
      </c>
      <c r="J11" s="206">
        <f>Financials!Q14</f>
        <v>1.2400604165722189</v>
      </c>
      <c r="K11" s="206">
        <f>Financials!R14</f>
        <v>1.2896628332351077</v>
      </c>
      <c r="L11" s="206">
        <f>Financials!S14</f>
        <v>1.3412493465645121</v>
      </c>
      <c r="M11" s="206">
        <f>Financials!T14</f>
        <v>1.3948993204270927</v>
      </c>
      <c r="N11" s="206">
        <f>Financials!U14</f>
        <v>1.4506952932441766</v>
      </c>
      <c r="O11" s="206">
        <f>Financials!V14</f>
        <v>1.5087231049739436</v>
      </c>
      <c r="P11" s="206">
        <f>Financials!W14</f>
        <v>1.5690720291729015</v>
      </c>
      <c r="Q11" s="206">
        <f>Financials!X14</f>
        <v>1.6318349103398178</v>
      </c>
      <c r="R11" s="206">
        <f>Financials!Y14</f>
        <v>1.6971083067534105</v>
      </c>
      <c r="S11" s="206">
        <f>Financials!Z14</f>
        <v>1.7649926390235469</v>
      </c>
      <c r="T11" s="206">
        <f>Financials!AA14</f>
        <v>1.8355923445844886</v>
      </c>
      <c r="U11" s="206">
        <f>Financials!AB14</f>
        <v>1.2761641461966025</v>
      </c>
    </row>
    <row r="12" spans="2:21" x14ac:dyDescent="0.3">
      <c r="B12" t="str">
        <f>Financials!B15</f>
        <v>Employee Benefit Expenses</v>
      </c>
      <c r="C12" s="206">
        <f>Financials!J15</f>
        <v>2.9226960000000002</v>
      </c>
      <c r="D12" s="206">
        <f>Financials!K15</f>
        <v>3.1565116800000004</v>
      </c>
      <c r="E12" s="206">
        <f>Financials!L15</f>
        <v>3.4090326144000005</v>
      </c>
      <c r="F12" s="206">
        <f>Financials!M15</f>
        <v>3.6817552235520012</v>
      </c>
      <c r="G12" s="206">
        <f>Financials!N15</f>
        <v>3.976295641436161</v>
      </c>
      <c r="H12" s="206">
        <f>Financials!O15</f>
        <v>4.2943992927510539</v>
      </c>
      <c r="I12" s="206">
        <f>Financials!P15</f>
        <v>4.6379512361711388</v>
      </c>
      <c r="J12" s="206">
        <f>Financials!Q15</f>
        <v>5.0089873350648304</v>
      </c>
      <c r="K12" s="206">
        <f>Financials!R15</f>
        <v>5.4097063218700168</v>
      </c>
      <c r="L12" s="206">
        <f>Financials!S15</f>
        <v>5.8424828276196186</v>
      </c>
      <c r="M12" s="206">
        <f>Financials!T15</f>
        <v>6.3098814538291883</v>
      </c>
      <c r="N12" s="206">
        <f>Financials!U15</f>
        <v>6.8146719701355236</v>
      </c>
      <c r="O12" s="206">
        <f>Financials!V15</f>
        <v>7.3598457277463663</v>
      </c>
      <c r="P12" s="206">
        <f>Financials!W15</f>
        <v>7.948633385966076</v>
      </c>
      <c r="Q12" s="206">
        <f>Financials!X15</f>
        <v>8.5845240568433621</v>
      </c>
      <c r="R12" s="206">
        <f>Financials!Y15</f>
        <v>9.2712859813908324</v>
      </c>
      <c r="S12" s="206">
        <f>Financials!Z15</f>
        <v>10.0129888599021</v>
      </c>
      <c r="T12" s="206">
        <f>Financials!AA15</f>
        <v>10.814027968694269</v>
      </c>
      <c r="U12" s="206">
        <f>Financials!AB15</f>
        <v>7.8074319186583949</v>
      </c>
    </row>
    <row r="13" spans="2:21" x14ac:dyDescent="0.3">
      <c r="B13" t="str">
        <f>Financials!B16</f>
        <v>Insurance</v>
      </c>
      <c r="C13" s="206">
        <f>Financials!J16</f>
        <v>0.59619</v>
      </c>
      <c r="D13" s="206">
        <f>Financials!K16</f>
        <v>0.60811380000000004</v>
      </c>
      <c r="E13" s="206">
        <f>Financials!L16</f>
        <v>0.62027607600000001</v>
      </c>
      <c r="F13" s="206">
        <f>Financials!M16</f>
        <v>0.63268159751999997</v>
      </c>
      <c r="G13" s="206">
        <f>Financials!N16</f>
        <v>0.64533522947040001</v>
      </c>
      <c r="H13" s="206">
        <f>Financials!O16</f>
        <v>0.65824193405980802</v>
      </c>
      <c r="I13" s="206">
        <f>Financials!P16</f>
        <v>0.67140677274100424</v>
      </c>
      <c r="J13" s="206">
        <f>Financials!Q16</f>
        <v>0.68483490819582438</v>
      </c>
      <c r="K13" s="206">
        <f>Financials!R16</f>
        <v>0.69853160635974088</v>
      </c>
      <c r="L13" s="206">
        <f>Financials!S16</f>
        <v>0.71250223848693572</v>
      </c>
      <c r="M13" s="206">
        <f>Financials!T16</f>
        <v>0.72675228325667429</v>
      </c>
      <c r="N13" s="206">
        <f>Financials!U16</f>
        <v>0.74128732892180782</v>
      </c>
      <c r="O13" s="206">
        <f>Financials!V16</f>
        <v>0.75611307550024398</v>
      </c>
      <c r="P13" s="206">
        <f>Financials!W16</f>
        <v>0.77123533701024871</v>
      </c>
      <c r="Q13" s="206">
        <f>Financials!X16</f>
        <v>0.78666004375045373</v>
      </c>
      <c r="R13" s="206">
        <f>Financials!Y16</f>
        <v>0.80239324462546269</v>
      </c>
      <c r="S13" s="206">
        <f>Financials!Z16</f>
        <v>0.81844110951797189</v>
      </c>
      <c r="T13" s="206">
        <f>Financials!AA16</f>
        <v>0.83480993170833129</v>
      </c>
      <c r="U13" s="206">
        <f>Financials!AB16</f>
        <v>0.5692260159001904</v>
      </c>
    </row>
    <row r="14" spans="2:21" x14ac:dyDescent="0.3">
      <c r="B14" t="str">
        <f>Financials!B17</f>
        <v>Other Expenses</v>
      </c>
      <c r="C14" s="206">
        <f>Financials!J17</f>
        <v>2.0449519999999999</v>
      </c>
      <c r="D14" s="206">
        <f>Financials!K17</f>
        <v>2.1267500799999999</v>
      </c>
      <c r="E14" s="206">
        <f>Financials!L17</f>
        <v>2.2118200832000001</v>
      </c>
      <c r="F14" s="206">
        <f>Financials!M17</f>
        <v>2.3002928865280001</v>
      </c>
      <c r="G14" s="206">
        <f>Financials!N17</f>
        <v>2.3923046019891201</v>
      </c>
      <c r="H14" s="206">
        <f>Financials!O17</f>
        <v>2.4879967860686851</v>
      </c>
      <c r="I14" s="206">
        <f>Financials!P17</f>
        <v>2.5875166575114328</v>
      </c>
      <c r="J14" s="206">
        <f>Financials!Q17</f>
        <v>2.6910173238118902</v>
      </c>
      <c r="K14" s="206">
        <f>Financials!R17</f>
        <v>2.798658016764366</v>
      </c>
      <c r="L14" s="206">
        <f>Financials!S17</f>
        <v>2.9106043374349406</v>
      </c>
      <c r="M14" s="206">
        <f>Financials!T17</f>
        <v>3.0270285109323383</v>
      </c>
      <c r="N14" s="206">
        <f>Financials!U17</f>
        <v>3.1481096513696318</v>
      </c>
      <c r="O14" s="206">
        <f>Financials!V17</f>
        <v>3.2740340374244172</v>
      </c>
      <c r="P14" s="206">
        <f>Financials!W17</f>
        <v>3.4049953989213946</v>
      </c>
      <c r="Q14" s="206">
        <f>Financials!X17</f>
        <v>3.54119521487825</v>
      </c>
      <c r="R14" s="206">
        <f>Financials!Y17</f>
        <v>3.6828430234733798</v>
      </c>
      <c r="S14" s="206">
        <f>Financials!Z17</f>
        <v>3.830156744412315</v>
      </c>
      <c r="T14" s="206">
        <f>Financials!AA17</f>
        <v>3.9833630141888081</v>
      </c>
      <c r="U14" s="206">
        <f>Financials!AB17</f>
        <v>2.769364927343978</v>
      </c>
    </row>
    <row r="15" spans="2:21" x14ac:dyDescent="0.3">
      <c r="B15" t="str">
        <f>Financials!B18</f>
        <v>Major Maintenance Expense</v>
      </c>
      <c r="C15" s="206">
        <f>Financials!J18</f>
        <v>10.246617439384464</v>
      </c>
      <c r="D15" s="206">
        <f>Financials!K18</f>
        <v>10.758948311353686</v>
      </c>
      <c r="E15" s="206">
        <f>Financials!L18</f>
        <v>0</v>
      </c>
      <c r="F15" s="206">
        <f>Financials!M18</f>
        <v>0</v>
      </c>
      <c r="G15" s="206">
        <f>Financials!N18</f>
        <v>0</v>
      </c>
      <c r="H15" s="206">
        <f>Financials!O18</f>
        <v>13.077568915877356</v>
      </c>
      <c r="I15" s="206">
        <f>Financials!P18</f>
        <v>13.731447361671222</v>
      </c>
      <c r="J15" s="206">
        <f>Financials!Q18</f>
        <v>0</v>
      </c>
      <c r="K15" s="206">
        <f>Financials!R18</f>
        <v>0</v>
      </c>
      <c r="L15" s="206">
        <f>Financials!S18</f>
        <v>0</v>
      </c>
      <c r="M15" s="206">
        <f>Financials!T18</f>
        <v>16.690660089657381</v>
      </c>
      <c r="N15" s="206">
        <f>Financials!U18</f>
        <v>17.525193094140249</v>
      </c>
      <c r="O15" s="206">
        <f>Financials!V18</f>
        <v>0</v>
      </c>
      <c r="P15" s="206">
        <f>Financials!W18</f>
        <v>0</v>
      </c>
      <c r="Q15" s="206">
        <f>Financials!X18</f>
        <v>0</v>
      </c>
      <c r="R15" s="206">
        <f>Financials!Y18</f>
        <v>21.30198173838431</v>
      </c>
      <c r="S15" s="206">
        <f>Financials!Z18</f>
        <v>22.367080825303532</v>
      </c>
      <c r="T15" s="206">
        <f>Financials!AA18</f>
        <v>0</v>
      </c>
      <c r="U15" s="206">
        <f>Financials!AB18</f>
        <v>0</v>
      </c>
    </row>
    <row r="16" spans="2:21" x14ac:dyDescent="0.3">
      <c r="B16" s="254" t="str">
        <f>Financials!B19</f>
        <v>Total expenses</v>
      </c>
      <c r="C16" s="261">
        <f>Financials!J19</f>
        <v>16.752799439384464</v>
      </c>
      <c r="D16" s="261">
        <f>Financials!K19</f>
        <v>17.630361631353686</v>
      </c>
      <c r="E16" s="261">
        <f>Financials!L19</f>
        <v>7.2603680440000007</v>
      </c>
      <c r="F16" s="261">
        <f>Financials!M19</f>
        <v>7.674738548816002</v>
      </c>
      <c r="G16" s="261">
        <f>Financials!N19</f>
        <v>8.1163446677603215</v>
      </c>
      <c r="H16" s="261">
        <f>Financials!O19</f>
        <v>21.664712491416129</v>
      </c>
      <c r="I16" s="261">
        <f>Financials!P19</f>
        <v>22.820687813260392</v>
      </c>
      <c r="J16" s="261">
        <f>Financials!Q19</f>
        <v>9.6248999836447648</v>
      </c>
      <c r="K16" s="261">
        <f>Financials!R19</f>
        <v>10.196558778229232</v>
      </c>
      <c r="L16" s="261">
        <f>Financials!S19</f>
        <v>10.806838750106007</v>
      </c>
      <c r="M16" s="261">
        <f>Financials!T19</f>
        <v>28.149221658102675</v>
      </c>
      <c r="N16" s="261">
        <f>Financials!U19</f>
        <v>29.679957337811388</v>
      </c>
      <c r="O16" s="261">
        <f>Financials!V19</f>
        <v>12.898715945644971</v>
      </c>
      <c r="P16" s="261">
        <f>Financials!W19</f>
        <v>13.69393615107062</v>
      </c>
      <c r="Q16" s="261">
        <f>Financials!X19</f>
        <v>14.544214225811883</v>
      </c>
      <c r="R16" s="261">
        <f>Financials!Y19</f>
        <v>36.755612294627397</v>
      </c>
      <c r="S16" s="261">
        <f>Financials!Z19</f>
        <v>38.793660178159463</v>
      </c>
      <c r="T16" s="261">
        <f>Financials!AA19</f>
        <v>17.467793259175899</v>
      </c>
      <c r="U16" s="261">
        <f>Financials!AB19</f>
        <v>12.422187008099165</v>
      </c>
    </row>
    <row r="17" spans="2:21" x14ac:dyDescent="0.3">
      <c r="B17" s="259"/>
    </row>
    <row r="18" spans="2:21" x14ac:dyDescent="0.3">
      <c r="B18" s="226" t="str">
        <f>Financials!B20</f>
        <v>EBIDTA</v>
      </c>
      <c r="C18" s="261">
        <f>Financials!J20</f>
        <v>4.42462138261007</v>
      </c>
      <c r="D18" s="261">
        <f>Financials!K20</f>
        <v>4.8973948726690537</v>
      </c>
      <c r="E18" s="261">
        <f>Financials!L20</f>
        <v>16.342283469228825</v>
      </c>
      <c r="F18" s="261">
        <f>Financials!M20</f>
        <v>17.076764552475499</v>
      </c>
      <c r="G18" s="261">
        <f>Financials!N20</f>
        <v>17.822787317994639</v>
      </c>
      <c r="H18" s="261">
        <f>Financials!O20</f>
        <v>5.5228955391864822</v>
      </c>
      <c r="I18" s="261">
        <f>Financials!P20</f>
        <v>5.7209737479035638</v>
      </c>
      <c r="J18" s="261">
        <f>Financials!Q20</f>
        <v>20.320211753475988</v>
      </c>
      <c r="K18" s="261">
        <f>Financials!R20</f>
        <v>21.169580366310907</v>
      </c>
      <c r="L18" s="261">
        <f>Financials!S20</f>
        <v>22.147502645634983</v>
      </c>
      <c r="M18" s="261">
        <f>Financials!T20</f>
        <v>6.3985488863108273</v>
      </c>
      <c r="N18" s="261">
        <f>Financials!U20</f>
        <v>6.6717399530838648</v>
      </c>
      <c r="O18" s="261">
        <f>Financials!V20</f>
        <v>25.23611982922727</v>
      </c>
      <c r="P18" s="261">
        <f>Financials!W20</f>
        <v>26.274604836679462</v>
      </c>
      <c r="Q18" s="261">
        <f>Financials!X20</f>
        <v>27.339236032246944</v>
      </c>
      <c r="R18" s="261">
        <f>Financials!Y20</f>
        <v>7.1797335059290788</v>
      </c>
      <c r="S18" s="261">
        <f>Financials!Z20</f>
        <v>7.2866597408392479</v>
      </c>
      <c r="T18" s="261">
        <f>Financials!AA20</f>
        <v>30.84173705434587</v>
      </c>
      <c r="U18" s="261">
        <f>Financials!AB20</f>
        <v>12.814637057503912</v>
      </c>
    </row>
    <row r="19" spans="2:21" x14ac:dyDescent="0.3">
      <c r="B19" t="str">
        <f>Financials!B21</f>
        <v>Depreciation</v>
      </c>
      <c r="C19" s="266">
        <f ca="1">Financials!J21</f>
        <v>10.886250229300195</v>
      </c>
      <c r="D19" s="266">
        <f ca="1">Financials!K21</f>
        <v>10.886250229300195</v>
      </c>
      <c r="E19" s="266">
        <f ca="1">Financials!L21</f>
        <v>10.886250229300195</v>
      </c>
      <c r="F19" s="266">
        <f ca="1">Financials!M21</f>
        <v>10.886250229300195</v>
      </c>
      <c r="G19" s="266">
        <f ca="1">Financials!N21</f>
        <v>10.886250229300195</v>
      </c>
      <c r="H19" s="266">
        <f ca="1">Financials!O21</f>
        <v>10.886250229300195</v>
      </c>
      <c r="I19" s="266">
        <f ca="1">Financials!P21</f>
        <v>10.886250229300195</v>
      </c>
      <c r="J19" s="266">
        <f ca="1">Financials!Q21</f>
        <v>10.886250229300195</v>
      </c>
      <c r="K19" s="266">
        <f ca="1">Financials!R21</f>
        <v>10.886250229300195</v>
      </c>
      <c r="L19" s="266">
        <f ca="1">Financials!S21</f>
        <v>10.886250229300195</v>
      </c>
      <c r="M19" s="266">
        <f ca="1">Financials!T21</f>
        <v>10.886250229300195</v>
      </c>
      <c r="N19" s="266">
        <f ca="1">Financials!U21</f>
        <v>10.886250229300195</v>
      </c>
      <c r="O19" s="266">
        <f ca="1">Financials!V21</f>
        <v>10.886250229300195</v>
      </c>
      <c r="P19" s="266">
        <f ca="1">Financials!W21</f>
        <v>10.886250229300195</v>
      </c>
      <c r="Q19" s="266">
        <f ca="1">Financials!X21</f>
        <v>10.886250229300195</v>
      </c>
      <c r="R19" s="266">
        <f ca="1">Financials!Y21</f>
        <v>10.886250229300195</v>
      </c>
      <c r="S19" s="266">
        <f ca="1">Financials!Z21</f>
        <v>10.886250229300195</v>
      </c>
      <c r="T19" s="266">
        <f ca="1">Financials!AA21</f>
        <v>10.886250229300195</v>
      </c>
      <c r="U19" s="266">
        <f ca="1">Financials!AB21</f>
        <v>7.2458435677150987</v>
      </c>
    </row>
    <row r="20" spans="2:21" x14ac:dyDescent="0.3">
      <c r="B20" t="str">
        <f>Financials!B22</f>
        <v>Amortisation</v>
      </c>
      <c r="C20" s="266">
        <f ca="1">Financials!J22</f>
        <v>0</v>
      </c>
      <c r="D20" s="266">
        <f ca="1">Financials!K22</f>
        <v>0</v>
      </c>
      <c r="E20" s="266">
        <f ca="1">Financials!L22</f>
        <v>0</v>
      </c>
      <c r="F20" s="266">
        <f ca="1">Financials!M22</f>
        <v>0</v>
      </c>
      <c r="G20" s="266">
        <f ca="1">Financials!N22</f>
        <v>0</v>
      </c>
      <c r="H20" s="266">
        <f ca="1">Financials!O22</f>
        <v>0</v>
      </c>
      <c r="I20" s="266">
        <f ca="1">Financials!P22</f>
        <v>0</v>
      </c>
      <c r="J20" s="266">
        <f ca="1">Financials!Q22</f>
        <v>0</v>
      </c>
      <c r="K20" s="266">
        <f ca="1">Financials!R22</f>
        <v>0</v>
      </c>
      <c r="L20" s="266">
        <f ca="1">Financials!S22</f>
        <v>0</v>
      </c>
      <c r="M20" s="266">
        <f ca="1">Financials!T22</f>
        <v>0</v>
      </c>
      <c r="N20" s="266">
        <f ca="1">Financials!U22</f>
        <v>0</v>
      </c>
      <c r="O20" s="266">
        <f ca="1">Financials!V22</f>
        <v>0</v>
      </c>
      <c r="P20" s="266">
        <f ca="1">Financials!W22</f>
        <v>0</v>
      </c>
      <c r="Q20" s="266">
        <f ca="1">Financials!X22</f>
        <v>0</v>
      </c>
      <c r="R20" s="266">
        <f ca="1">Financials!Y22</f>
        <v>0</v>
      </c>
      <c r="S20" s="266">
        <f ca="1">Financials!Z22</f>
        <v>0</v>
      </c>
      <c r="T20" s="266">
        <f ca="1">Financials!AA22</f>
        <v>0</v>
      </c>
    </row>
    <row r="22" spans="2:21" x14ac:dyDescent="0.3">
      <c r="B22" s="226" t="s">
        <v>406</v>
      </c>
      <c r="C22" s="261">
        <f ca="1">C18-C19-C20</f>
        <v>-6.4616288466901253</v>
      </c>
      <c r="D22" s="261">
        <f t="shared" ref="D22:G22" ca="1" si="1">D18-D19-D20</f>
        <v>-5.9888553566311415</v>
      </c>
      <c r="E22" s="261">
        <f t="shared" ca="1" si="1"/>
        <v>5.4560332399286295</v>
      </c>
      <c r="F22" s="261">
        <f t="shared" ca="1" si="1"/>
        <v>6.1905143231753037</v>
      </c>
      <c r="G22" s="261">
        <f t="shared" ca="1" si="1"/>
        <v>6.9365370886944433</v>
      </c>
      <c r="H22" s="261">
        <f t="shared" ref="H22:T22" ca="1" si="2">H18-H19-H20</f>
        <v>-5.363354690113713</v>
      </c>
      <c r="I22" s="261">
        <f t="shared" ca="1" si="2"/>
        <v>-5.1652764813966314</v>
      </c>
      <c r="J22" s="261">
        <f t="shared" ca="1" si="2"/>
        <v>9.4339615241757926</v>
      </c>
      <c r="K22" s="261">
        <f t="shared" ca="1" si="2"/>
        <v>10.283330137010712</v>
      </c>
      <c r="L22" s="261">
        <f t="shared" ca="1" si="2"/>
        <v>11.261252416334788</v>
      </c>
      <c r="M22" s="261">
        <f t="shared" ca="1" si="2"/>
        <v>-4.487701342989368</v>
      </c>
      <c r="N22" s="261">
        <f t="shared" ca="1" si="2"/>
        <v>-4.2145102762163305</v>
      </c>
      <c r="O22" s="261">
        <f t="shared" ca="1" si="2"/>
        <v>14.349869599927075</v>
      </c>
      <c r="P22" s="261">
        <f t="shared" ca="1" si="2"/>
        <v>15.388354607379267</v>
      </c>
      <c r="Q22" s="261">
        <f t="shared" ca="1" si="2"/>
        <v>16.452985802946749</v>
      </c>
      <c r="R22" s="261">
        <f t="shared" ca="1" si="2"/>
        <v>-3.7065167233711165</v>
      </c>
      <c r="S22" s="261">
        <f t="shared" ca="1" si="2"/>
        <v>-3.5995904884609473</v>
      </c>
      <c r="T22" s="261">
        <f t="shared" ca="1" si="2"/>
        <v>19.955486825045675</v>
      </c>
      <c r="U22" s="261">
        <f t="shared" ref="U22" ca="1" si="3">U18-U19-U20</f>
        <v>5.5687934897888134</v>
      </c>
    </row>
    <row r="23" spans="2:21" x14ac:dyDescent="0.3">
      <c r="B23" t="str">
        <f>Financials!B23</f>
        <v>Finance Cost</v>
      </c>
      <c r="C23" s="206">
        <f>Financials!J23</f>
        <v>0</v>
      </c>
      <c r="D23" s="206">
        <f>Financials!K23</f>
        <v>0</v>
      </c>
      <c r="E23" s="206">
        <f>Financials!L23</f>
        <v>0</v>
      </c>
      <c r="F23" s="206">
        <f>Financials!M23</f>
        <v>0</v>
      </c>
      <c r="G23" s="206">
        <f>Financials!N23</f>
        <v>0</v>
      </c>
      <c r="H23" s="206">
        <f>Financials!O23</f>
        <v>0</v>
      </c>
      <c r="I23" s="206">
        <f>Financials!P23</f>
        <v>0</v>
      </c>
      <c r="J23" s="206">
        <f>Financials!Q23</f>
        <v>0</v>
      </c>
      <c r="K23" s="206">
        <f>Financials!R23</f>
        <v>0</v>
      </c>
      <c r="L23" s="206">
        <f>Financials!S23</f>
        <v>0</v>
      </c>
      <c r="M23" s="206">
        <f>Financials!T23</f>
        <v>0</v>
      </c>
      <c r="N23" s="206">
        <f>Financials!U23</f>
        <v>0</v>
      </c>
      <c r="O23" s="206">
        <f>Financials!V23</f>
        <v>0</v>
      </c>
      <c r="P23" s="206">
        <f>Financials!W23</f>
        <v>0</v>
      </c>
      <c r="Q23" s="206">
        <f>Financials!X23</f>
        <v>0</v>
      </c>
      <c r="R23" s="206">
        <f>Financials!Y23</f>
        <v>0</v>
      </c>
      <c r="S23" s="206">
        <f>Financials!Z23</f>
        <v>0</v>
      </c>
      <c r="T23" s="206">
        <f>Financials!AA23</f>
        <v>0</v>
      </c>
      <c r="U23" s="206">
        <f>Financials!AB23</f>
        <v>0</v>
      </c>
    </row>
    <row r="25" spans="2:21" x14ac:dyDescent="0.3">
      <c r="B25" s="226" t="str">
        <f>Financials!B25</f>
        <v>PBT</v>
      </c>
      <c r="C25" s="261">
        <f ca="1">Financials!J25</f>
        <v>-6.4616288466901253</v>
      </c>
      <c r="D25" s="261">
        <f ca="1">Financials!K25</f>
        <v>-5.9888553566311415</v>
      </c>
      <c r="E25" s="261">
        <f ca="1">Financials!L25</f>
        <v>5.4560332399286295</v>
      </c>
      <c r="F25" s="261">
        <f ca="1">Financials!M25</f>
        <v>6.1905143231753037</v>
      </c>
      <c r="G25" s="261">
        <f ca="1">Financials!N25</f>
        <v>6.9365370886944433</v>
      </c>
      <c r="H25" s="261">
        <f ca="1">Financials!O25</f>
        <v>-5.363354690113713</v>
      </c>
      <c r="I25" s="261">
        <f ca="1">Financials!P25</f>
        <v>-5.1652764813966314</v>
      </c>
      <c r="J25" s="261">
        <f ca="1">Financials!Q25</f>
        <v>9.4339615241757926</v>
      </c>
      <c r="K25" s="261">
        <f ca="1">Financials!R25</f>
        <v>10.283330137010712</v>
      </c>
      <c r="L25" s="261">
        <f ca="1">Financials!S25</f>
        <v>11.261252416334788</v>
      </c>
      <c r="M25" s="261">
        <f ca="1">Financials!T25</f>
        <v>-4.487701342989368</v>
      </c>
      <c r="N25" s="261">
        <f ca="1">Financials!U25</f>
        <v>-4.2145102762163305</v>
      </c>
      <c r="O25" s="261">
        <f ca="1">Financials!V25</f>
        <v>14.349869599927075</v>
      </c>
      <c r="P25" s="261">
        <f ca="1">Financials!W25</f>
        <v>15.388354607379267</v>
      </c>
      <c r="Q25" s="261">
        <f ca="1">Financials!X25</f>
        <v>16.452985802946749</v>
      </c>
      <c r="R25" s="261">
        <f ca="1">Financials!Y25</f>
        <v>-3.7065167233711165</v>
      </c>
      <c r="S25" s="261">
        <f ca="1">Financials!Z25</f>
        <v>-3.5995904884609473</v>
      </c>
      <c r="T25" s="261">
        <f ca="1">Financials!AA25</f>
        <v>19.955486825045675</v>
      </c>
      <c r="U25" s="261">
        <f ca="1">Financials!AB25</f>
        <v>5.5687934897888134</v>
      </c>
    </row>
    <row r="26" spans="2:21" x14ac:dyDescent="0.3">
      <c r="B26" t="str">
        <f>Financials!B26</f>
        <v>Tax</v>
      </c>
      <c r="C26" s="206">
        <f>Financials!J26</f>
        <v>0</v>
      </c>
      <c r="D26" s="206">
        <f>Financials!K26</f>
        <v>0</v>
      </c>
      <c r="E26" s="206">
        <f>Financials!L26</f>
        <v>0</v>
      </c>
      <c r="F26" s="206">
        <f>Financials!M26</f>
        <v>0</v>
      </c>
      <c r="G26" s="206">
        <f>Financials!N26</f>
        <v>0</v>
      </c>
      <c r="H26" s="206">
        <f>Financials!O26</f>
        <v>0</v>
      </c>
      <c r="I26" s="206">
        <f>Financials!P26</f>
        <v>0</v>
      </c>
      <c r="J26" s="206">
        <f>Financials!Q26</f>
        <v>0</v>
      </c>
      <c r="K26" s="206">
        <f>Financials!R26</f>
        <v>0</v>
      </c>
      <c r="L26" s="206">
        <f>Financials!S26</f>
        <v>0</v>
      </c>
      <c r="M26" s="206">
        <f>Financials!T26</f>
        <v>0</v>
      </c>
      <c r="N26" s="206">
        <f>Financials!U26</f>
        <v>0</v>
      </c>
      <c r="O26" s="206">
        <f>Financials!V26</f>
        <v>0</v>
      </c>
      <c r="P26" s="206">
        <f>Financials!W26</f>
        <v>0</v>
      </c>
      <c r="Q26" s="206">
        <f>Financials!X26</f>
        <v>0</v>
      </c>
      <c r="R26" s="206">
        <f>Financials!Y26</f>
        <v>0</v>
      </c>
      <c r="S26" s="206">
        <f>Financials!Z26</f>
        <v>0</v>
      </c>
      <c r="T26" s="206">
        <f>Financials!AA26</f>
        <v>0</v>
      </c>
      <c r="U26" s="206">
        <f>Financials!AB26</f>
        <v>0</v>
      </c>
    </row>
    <row r="27" spans="2:21" x14ac:dyDescent="0.3">
      <c r="B27" s="226" t="str">
        <f>Financials!B27</f>
        <v>PAT</v>
      </c>
      <c r="C27" s="261">
        <f ca="1">Financials!J27</f>
        <v>-6.4616288466901253</v>
      </c>
      <c r="D27" s="261">
        <f ca="1">Financials!K27</f>
        <v>-5.9888553566311415</v>
      </c>
      <c r="E27" s="261">
        <f ca="1">Financials!L27</f>
        <v>5.4560332399286295</v>
      </c>
      <c r="F27" s="261">
        <f ca="1">Financials!M27</f>
        <v>6.1905143231753037</v>
      </c>
      <c r="G27" s="261">
        <f ca="1">Financials!N27</f>
        <v>6.9365370886944433</v>
      </c>
      <c r="H27" s="261">
        <f ca="1">Financials!O27</f>
        <v>-5.363354690113713</v>
      </c>
      <c r="I27" s="261">
        <f ca="1">Financials!P27</f>
        <v>-5.1652764813966314</v>
      </c>
      <c r="J27" s="261">
        <f ca="1">Financials!Q27</f>
        <v>9.4339615241757926</v>
      </c>
      <c r="K27" s="261">
        <f ca="1">Financials!R27</f>
        <v>10.283330137010712</v>
      </c>
      <c r="L27" s="261">
        <f ca="1">Financials!S27</f>
        <v>11.261252416334788</v>
      </c>
      <c r="M27" s="261">
        <f ca="1">Financials!T27</f>
        <v>-4.487701342989368</v>
      </c>
      <c r="N27" s="261">
        <f ca="1">Financials!U27</f>
        <v>-4.2145102762163305</v>
      </c>
      <c r="O27" s="261">
        <f ca="1">Financials!V27</f>
        <v>14.349869599927075</v>
      </c>
      <c r="P27" s="261">
        <f ca="1">Financials!W27</f>
        <v>15.388354607379267</v>
      </c>
      <c r="Q27" s="261">
        <f ca="1">Financials!X27</f>
        <v>16.452985802946749</v>
      </c>
      <c r="R27" s="261">
        <f ca="1">Financials!Y27</f>
        <v>-3.7065167233711165</v>
      </c>
      <c r="S27" s="261">
        <f ca="1">Financials!Z27</f>
        <v>-3.5995904884609473</v>
      </c>
      <c r="T27" s="261">
        <f ca="1">Financials!AA27</f>
        <v>19.955486825045675</v>
      </c>
      <c r="U27" s="261">
        <f ca="1">Financials!AB27</f>
        <v>5.5687934897888134</v>
      </c>
    </row>
    <row r="29" spans="2:21" x14ac:dyDescent="0.3">
      <c r="B29" s="260" t="s">
        <v>458</v>
      </c>
      <c r="C29" s="262">
        <f>C18/C10</f>
        <v>0.20893107899214658</v>
      </c>
      <c r="D29" s="262">
        <f>D18/D10</f>
        <v>0.2173938124639502</v>
      </c>
      <c r="E29" s="262">
        <f t="shared" ref="E29:G29" si="4">E18/E10</f>
        <v>0.69239184674100263</v>
      </c>
      <c r="F29" s="262">
        <f t="shared" si="4"/>
        <v>0.68992838465573658</v>
      </c>
      <c r="G29" s="262">
        <f t="shared" si="4"/>
        <v>0.687100375131381</v>
      </c>
      <c r="H29" s="262">
        <f t="shared" ref="H29:T29" si="5">H18/H10</f>
        <v>0.20314017816388491</v>
      </c>
      <c r="I29" s="262">
        <f t="shared" si="5"/>
        <v>0.20044291169396997</v>
      </c>
      <c r="J29" s="262">
        <f t="shared" si="5"/>
        <v>0.67858193123008181</v>
      </c>
      <c r="K29" s="262">
        <f t="shared" si="5"/>
        <v>0.67491826994575665</v>
      </c>
      <c r="L29" s="262">
        <f t="shared" si="5"/>
        <v>0.67206631076830803</v>
      </c>
      <c r="M29" s="262">
        <f t="shared" si="5"/>
        <v>0.18520873519421632</v>
      </c>
      <c r="N29" s="262">
        <f t="shared" si="5"/>
        <v>0.18353310712550655</v>
      </c>
      <c r="O29" s="262">
        <f t="shared" si="5"/>
        <v>0.66176028600746784</v>
      </c>
      <c r="P29" s="262">
        <f t="shared" si="5"/>
        <v>0.65738213573350945</v>
      </c>
      <c r="Q29" s="262">
        <f t="shared" si="5"/>
        <v>0.65274555615165875</v>
      </c>
      <c r="R29" s="262">
        <f t="shared" si="5"/>
        <v>0.16341588702912047</v>
      </c>
      <c r="S29" s="262">
        <f t="shared" si="5"/>
        <v>0.15812953889313147</v>
      </c>
      <c r="T29" s="262">
        <f t="shared" si="5"/>
        <v>0.63841931093487181</v>
      </c>
      <c r="U29" s="262">
        <f t="shared" ref="U29" si="6">U18/U10</f>
        <v>0.50777534543143332</v>
      </c>
    </row>
    <row r="30" spans="2:21" x14ac:dyDescent="0.3">
      <c r="B30" s="260" t="s">
        <v>457</v>
      </c>
      <c r="C30" s="262">
        <f ca="1">C22/C10</f>
        <v>-0.3051187819802485</v>
      </c>
      <c r="D30" s="262">
        <f t="shared" ref="D30:G30" ca="1" si="7">D22/D10</f>
        <v>-0.26584339881167141</v>
      </c>
      <c r="E30" s="262">
        <f t="shared" ca="1" si="7"/>
        <v>0.23116187759119478</v>
      </c>
      <c r="F30" s="262">
        <f t="shared" ca="1" si="7"/>
        <v>0.25010660151998165</v>
      </c>
      <c r="G30" s="262">
        <f t="shared" ca="1" si="7"/>
        <v>0.26741592943448506</v>
      </c>
      <c r="H30" s="262">
        <f t="shared" ref="H30:T30" ca="1" si="8">H22/H10</f>
        <v>-0.1972720323198964</v>
      </c>
      <c r="I30" s="262">
        <f t="shared" ca="1" si="8"/>
        <v>-0.18097322296137502</v>
      </c>
      <c r="J30" s="262">
        <f t="shared" ca="1" si="8"/>
        <v>0.31504178735393412</v>
      </c>
      <c r="K30" s="262">
        <f t="shared" ca="1" si="8"/>
        <v>0.32784813233224203</v>
      </c>
      <c r="L30" s="262">
        <f t="shared" ca="1" si="8"/>
        <v>0.34172287897066544</v>
      </c>
      <c r="M30" s="262">
        <f t="shared" ca="1" si="8"/>
        <v>-0.12989843547849558</v>
      </c>
      <c r="N30" s="262">
        <f t="shared" ca="1" si="8"/>
        <v>-0.11593709758558945</v>
      </c>
      <c r="O30" s="262">
        <f t="shared" ca="1" si="8"/>
        <v>0.37629294340327202</v>
      </c>
      <c r="P30" s="262">
        <f t="shared" ca="1" si="8"/>
        <v>0.38501166735347253</v>
      </c>
      <c r="Q30" s="262">
        <f t="shared" ca="1" si="8"/>
        <v>0.39282785208892901</v>
      </c>
      <c r="R30" s="262">
        <f t="shared" ca="1" si="8"/>
        <v>-8.4362980553214867E-2</v>
      </c>
      <c r="S30" s="262">
        <f t="shared" ca="1" si="8"/>
        <v>-7.8115570698910272E-2</v>
      </c>
      <c r="T30" s="262">
        <f t="shared" ca="1" si="8"/>
        <v>0.41307557112514842</v>
      </c>
      <c r="U30" s="262">
        <f t="shared" ref="U30" ca="1" si="9">U22/U10</f>
        <v>0.2206614221865931</v>
      </c>
    </row>
    <row r="31" spans="2:21" x14ac:dyDescent="0.3">
      <c r="B31" s="260" t="s">
        <v>459</v>
      </c>
      <c r="C31" s="262">
        <f ca="1">C27/C10</f>
        <v>-0.3051187819802485</v>
      </c>
      <c r="D31" s="262">
        <f t="shared" ref="D31:G31" ca="1" si="10">D27/D10</f>
        <v>-0.26584339881167141</v>
      </c>
      <c r="E31" s="262">
        <f t="shared" ca="1" si="10"/>
        <v>0.23116187759119478</v>
      </c>
      <c r="F31" s="262">
        <f t="shared" ca="1" si="10"/>
        <v>0.25010660151998165</v>
      </c>
      <c r="G31" s="262">
        <f t="shared" ca="1" si="10"/>
        <v>0.26741592943448506</v>
      </c>
      <c r="H31" s="262">
        <f t="shared" ref="H31:T31" ca="1" si="11">H27/H10</f>
        <v>-0.1972720323198964</v>
      </c>
      <c r="I31" s="262">
        <f t="shared" ca="1" si="11"/>
        <v>-0.18097322296137502</v>
      </c>
      <c r="J31" s="262">
        <f t="shared" ca="1" si="11"/>
        <v>0.31504178735393412</v>
      </c>
      <c r="K31" s="262">
        <f t="shared" ca="1" si="11"/>
        <v>0.32784813233224203</v>
      </c>
      <c r="L31" s="262">
        <f t="shared" ca="1" si="11"/>
        <v>0.34172287897066544</v>
      </c>
      <c r="M31" s="262">
        <f t="shared" ca="1" si="11"/>
        <v>-0.12989843547849558</v>
      </c>
      <c r="N31" s="262">
        <f t="shared" ca="1" si="11"/>
        <v>-0.11593709758558945</v>
      </c>
      <c r="O31" s="262">
        <f t="shared" ca="1" si="11"/>
        <v>0.37629294340327202</v>
      </c>
      <c r="P31" s="262">
        <f t="shared" ca="1" si="11"/>
        <v>0.38501166735347253</v>
      </c>
      <c r="Q31" s="262">
        <f t="shared" ca="1" si="11"/>
        <v>0.39282785208892901</v>
      </c>
      <c r="R31" s="262">
        <f t="shared" ca="1" si="11"/>
        <v>-8.4362980553214867E-2</v>
      </c>
      <c r="S31" s="262">
        <f t="shared" ca="1" si="11"/>
        <v>-7.8115570698910272E-2</v>
      </c>
      <c r="T31" s="262">
        <f t="shared" ca="1" si="11"/>
        <v>0.41307557112514842</v>
      </c>
      <c r="U31" s="262">
        <f t="shared" ref="U31" ca="1" si="12">U27/U10</f>
        <v>0.2206614221865931</v>
      </c>
    </row>
    <row r="32" spans="2:21" x14ac:dyDescent="0.3">
      <c r="B32" s="253" t="s">
        <v>456</v>
      </c>
      <c r="C32" s="263"/>
      <c r="D32" s="264">
        <f>D10/C10-1</f>
        <v>6.376299046887568E-2</v>
      </c>
      <c r="E32" s="264">
        <f t="shared" ref="E32:G32" si="13">E10/D10-1</f>
        <v>4.7714250152435023E-2</v>
      </c>
      <c r="F32" s="264">
        <f t="shared" si="13"/>
        <v>4.86746833260987E-2</v>
      </c>
      <c r="G32" s="264">
        <f t="shared" si="13"/>
        <v>4.7982091414944916E-2</v>
      </c>
      <c r="H32" s="264">
        <f t="shared" ref="H32" si="14">H10/G10-1</f>
        <v>4.8130987788383761E-2</v>
      </c>
      <c r="I32" s="264">
        <f t="shared" ref="I32" si="15">I10/H10-1</f>
        <v>4.9804069892327885E-2</v>
      </c>
      <c r="J32" s="264">
        <f t="shared" ref="J32" si="16">J10/I10-1</f>
        <v>4.9171985763661441E-2</v>
      </c>
      <c r="K32" s="264">
        <f t="shared" ref="K32" si="17">K10/J10-1</f>
        <v>4.7454403239305387E-2</v>
      </c>
      <c r="L32" s="264">
        <f t="shared" ref="L32" si="18">L10/K10-1</f>
        <v>5.0634292090657507E-2</v>
      </c>
      <c r="M32" s="264">
        <f t="shared" ref="M32" si="19">M10/L10-1</f>
        <v>4.8352632193051415E-2</v>
      </c>
      <c r="N32" s="264">
        <f t="shared" ref="N32" si="20">N10/M10-1</f>
        <v>5.2215431504116339E-2</v>
      </c>
      <c r="O32" s="264">
        <f t="shared" ref="O32" si="21">O10/N10-1</f>
        <v>4.9052413418495311E-2</v>
      </c>
      <c r="P32" s="264">
        <f t="shared" ref="P32" si="22">P10/O10-1</f>
        <v>4.808478063739563E-2</v>
      </c>
      <c r="Q32" s="264">
        <f t="shared" ref="Q32" si="23">Q10/P10-1</f>
        <v>4.7910412113758349E-2</v>
      </c>
      <c r="R32" s="264">
        <f t="shared" ref="R32" si="24">R10/Q10-1</f>
        <v>4.8990604399952398E-2</v>
      </c>
      <c r="S32" s="264">
        <f t="shared" ref="S32" si="25">S10/R10-1</f>
        <v>4.882115024607514E-2</v>
      </c>
      <c r="T32" s="264">
        <f t="shared" ref="T32:U32" si="26">T10/S10-1</f>
        <v>4.8376625822946329E-2</v>
      </c>
      <c r="U32" s="264">
        <f t="shared" si="26"/>
        <v>-0.47760154359150686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5"/>
  <sheetViews>
    <sheetView workbookViewId="0">
      <selection activeCell="C10" sqref="C10"/>
    </sheetView>
  </sheetViews>
  <sheetFormatPr defaultRowHeight="14.4" x14ac:dyDescent="0.3"/>
  <cols>
    <col min="2" max="2" width="25" customWidth="1"/>
    <col min="3" max="3" width="12.6640625" customWidth="1"/>
    <col min="4" max="8" width="9.77734375" customWidth="1"/>
    <col min="9" max="23" width="9.88671875" bestFit="1" customWidth="1"/>
    <col min="24" max="25" width="10.21875" bestFit="1" customWidth="1"/>
    <col min="26" max="27" width="9.88671875" bestFit="1" customWidth="1"/>
  </cols>
  <sheetData>
    <row r="1" spans="2:27" ht="18" x14ac:dyDescent="0.35">
      <c r="B1" s="213" t="s">
        <v>433</v>
      </c>
      <c r="C1" s="214"/>
      <c r="D1" s="214"/>
      <c r="E1" s="214"/>
      <c r="F1" s="214"/>
      <c r="G1" s="214"/>
      <c r="H1" s="214"/>
      <c r="I1" s="214"/>
      <c r="J1" s="214"/>
      <c r="K1" s="214"/>
      <c r="L1" s="214"/>
      <c r="M1" s="214"/>
      <c r="N1" s="214"/>
      <c r="O1" s="214"/>
      <c r="P1" s="214"/>
      <c r="Q1" s="214"/>
      <c r="R1" s="214"/>
      <c r="S1" s="214"/>
      <c r="T1" s="214"/>
      <c r="U1" s="214"/>
      <c r="V1" s="214"/>
      <c r="W1" s="214"/>
      <c r="X1" s="214"/>
      <c r="Y1" s="214"/>
      <c r="Z1" s="214"/>
      <c r="AA1" s="214"/>
    </row>
    <row r="3" spans="2:27" x14ac:dyDescent="0.3">
      <c r="B3" s="215" t="s">
        <v>415</v>
      </c>
      <c r="C3" s="216"/>
      <c r="D3" s="216"/>
      <c r="E3" s="216"/>
      <c r="F3" s="216"/>
      <c r="G3" s="216"/>
      <c r="H3" s="216"/>
      <c r="I3" s="216"/>
      <c r="J3" s="216"/>
      <c r="K3" s="216"/>
      <c r="L3" s="216"/>
      <c r="M3" s="216"/>
      <c r="N3" s="216"/>
      <c r="O3" s="216"/>
      <c r="P3" s="216"/>
      <c r="Q3" s="216"/>
      <c r="R3" s="216"/>
      <c r="S3" s="216"/>
      <c r="T3" s="216"/>
      <c r="U3" s="216"/>
      <c r="V3" s="216"/>
      <c r="W3" s="216"/>
      <c r="X3" s="216"/>
      <c r="Y3" s="216"/>
      <c r="Z3" s="216"/>
      <c r="AA3" s="216"/>
    </row>
    <row r="5" spans="2:27" x14ac:dyDescent="0.3">
      <c r="B5" s="217" t="s">
        <v>416</v>
      </c>
      <c r="C5" s="217"/>
      <c r="D5" s="218">
        <v>43190</v>
      </c>
      <c r="E5" s="218">
        <f t="shared" ref="E5:AA5" si="0">EOMONTH(D5,12)</f>
        <v>43555</v>
      </c>
      <c r="F5" s="218">
        <f t="shared" si="0"/>
        <v>43921</v>
      </c>
      <c r="G5" s="218">
        <f t="shared" si="0"/>
        <v>44286</v>
      </c>
      <c r="H5" s="218">
        <f t="shared" si="0"/>
        <v>44651</v>
      </c>
      <c r="I5" s="219">
        <f t="shared" si="0"/>
        <v>45016</v>
      </c>
      <c r="J5" s="219">
        <f t="shared" si="0"/>
        <v>45382</v>
      </c>
      <c r="K5" s="219">
        <f t="shared" si="0"/>
        <v>45747</v>
      </c>
      <c r="L5" s="219">
        <f t="shared" si="0"/>
        <v>46112</v>
      </c>
      <c r="M5" s="219">
        <f>EOMONTH(L5,12)</f>
        <v>46477</v>
      </c>
      <c r="N5" s="219">
        <f t="shared" si="0"/>
        <v>46843</v>
      </c>
      <c r="O5" s="219">
        <f t="shared" si="0"/>
        <v>47208</v>
      </c>
      <c r="P5" s="219">
        <f t="shared" si="0"/>
        <v>47573</v>
      </c>
      <c r="Q5" s="219">
        <f t="shared" si="0"/>
        <v>47938</v>
      </c>
      <c r="R5" s="219">
        <f t="shared" si="0"/>
        <v>48304</v>
      </c>
      <c r="S5" s="219">
        <f t="shared" si="0"/>
        <v>48669</v>
      </c>
      <c r="T5" s="219">
        <f t="shared" si="0"/>
        <v>49034</v>
      </c>
      <c r="U5" s="219">
        <f t="shared" si="0"/>
        <v>49399</v>
      </c>
      <c r="V5" s="219">
        <f t="shared" si="0"/>
        <v>49765</v>
      </c>
      <c r="W5" s="219">
        <f t="shared" si="0"/>
        <v>50130</v>
      </c>
      <c r="X5" s="219">
        <f t="shared" si="0"/>
        <v>50495</v>
      </c>
      <c r="Y5" s="219">
        <f t="shared" si="0"/>
        <v>50860</v>
      </c>
      <c r="Z5" s="219">
        <f t="shared" si="0"/>
        <v>51226</v>
      </c>
      <c r="AA5" s="219">
        <f t="shared" si="0"/>
        <v>51591</v>
      </c>
    </row>
    <row r="6" spans="2:27" x14ac:dyDescent="0.3">
      <c r="B6" t="str">
        <f>Financials!B10</f>
        <v>Toll Revenue</v>
      </c>
      <c r="D6" s="207">
        <f>Financials!E10</f>
        <v>44.875100000000003</v>
      </c>
      <c r="E6" s="207">
        <f>Financials!F10</f>
        <v>36.195500000000003</v>
      </c>
      <c r="F6" s="207">
        <f>Financials!G10</f>
        <v>30.06</v>
      </c>
      <c r="G6" s="207">
        <f>Financials!H10</f>
        <v>19.0335</v>
      </c>
      <c r="H6" s="207">
        <f>Financials!I10</f>
        <v>20.059999999999999</v>
      </c>
      <c r="I6" s="207">
        <f>Financials!J10</f>
        <v>21.177420821994534</v>
      </c>
      <c r="J6" s="207">
        <f>Financials!K10</f>
        <v>22.52775650402274</v>
      </c>
      <c r="K6" s="207">
        <f>Financials!L10</f>
        <v>23.602651513228825</v>
      </c>
      <c r="L6" s="207">
        <f>Financials!M10</f>
        <v>24.751503101291501</v>
      </c>
      <c r="M6" s="207">
        <f>Financials!N10</f>
        <v>25.939131985754962</v>
      </c>
      <c r="N6" s="207">
        <f>Financials!O10</f>
        <v>27.187608030602611</v>
      </c>
      <c r="O6" s="207">
        <f>Financials!P10</f>
        <v>28.541661561163956</v>
      </c>
      <c r="P6" s="207">
        <f>Financials!Q10</f>
        <v>29.945111737120751</v>
      </c>
      <c r="Q6" s="207">
        <f>Financials!R10</f>
        <v>31.366139144540139</v>
      </c>
      <c r="R6" s="207">
        <f>Financials!S10</f>
        <v>32.95434139574099</v>
      </c>
      <c r="S6" s="207">
        <f>Financials!T10</f>
        <v>34.547770544413503</v>
      </c>
      <c r="T6" s="207">
        <f>Financials!U10</f>
        <v>36.351697290895252</v>
      </c>
      <c r="U6" s="207">
        <f>Financials!V10</f>
        <v>38.134835774872244</v>
      </c>
      <c r="V6" s="207">
        <f>Financials!W10</f>
        <v>39.968540987750082</v>
      </c>
      <c r="W6" s="207">
        <f>Financials!X10</f>
        <v>41.883450258058829</v>
      </c>
      <c r="X6" s="207">
        <f>Financials!Y10</f>
        <v>43.935345800556476</v>
      </c>
      <c r="Y6" s="207">
        <f>Financials!Z10</f>
        <v>46.080319918998711</v>
      </c>
      <c r="Z6" s="207">
        <f>Financials!AA10</f>
        <v>48.309530313521769</v>
      </c>
      <c r="AA6" s="207">
        <f>Financials!AB10</f>
        <v>25.236824065603077</v>
      </c>
    </row>
    <row r="7" spans="2:27" x14ac:dyDescent="0.3">
      <c r="B7" s="136" t="str">
        <f>Financials!B20</f>
        <v>EBIDTA</v>
      </c>
      <c r="D7" s="207">
        <f>Financials!E20</f>
        <v>33.370800000000003</v>
      </c>
      <c r="E7" s="207">
        <f>Financials!F20</f>
        <v>23.8489</v>
      </c>
      <c r="F7" s="207">
        <f>Financials!G20</f>
        <v>27.194800000000001</v>
      </c>
      <c r="G7" s="207">
        <f>Financials!H20</f>
        <v>14.211899999999998</v>
      </c>
      <c r="H7" s="207">
        <f>Financials!I20</f>
        <v>13.896899999999999</v>
      </c>
      <c r="I7" s="207">
        <f>Financials!J20</f>
        <v>4.42462138261007</v>
      </c>
      <c r="J7" s="207">
        <f>Financials!K20</f>
        <v>4.8973948726690537</v>
      </c>
      <c r="K7" s="207">
        <f>Financials!L20</f>
        <v>16.342283469228825</v>
      </c>
      <c r="L7" s="207">
        <f>Financials!M20</f>
        <v>17.076764552475499</v>
      </c>
      <c r="M7" s="207">
        <f>Financials!N20</f>
        <v>17.822787317994639</v>
      </c>
      <c r="N7" s="207">
        <f>Financials!O20</f>
        <v>5.5228955391864822</v>
      </c>
      <c r="O7" s="207">
        <f>Financials!P20</f>
        <v>5.7209737479035638</v>
      </c>
      <c r="P7" s="207">
        <f>Financials!Q20</f>
        <v>20.320211753475988</v>
      </c>
      <c r="Q7" s="207">
        <f>Financials!R20</f>
        <v>21.169580366310907</v>
      </c>
      <c r="R7" s="207">
        <f>Financials!S20</f>
        <v>22.147502645634983</v>
      </c>
      <c r="S7" s="207">
        <f>Financials!T20</f>
        <v>6.3985488863108273</v>
      </c>
      <c r="T7" s="207">
        <f>Financials!U20</f>
        <v>6.6717399530838648</v>
      </c>
      <c r="U7" s="207">
        <f>Financials!V20</f>
        <v>25.23611982922727</v>
      </c>
      <c r="V7" s="207">
        <f>Financials!W20</f>
        <v>26.274604836679462</v>
      </c>
      <c r="W7" s="207">
        <f>Financials!X20</f>
        <v>27.339236032246944</v>
      </c>
      <c r="X7" s="207">
        <f>Financials!Y20</f>
        <v>7.1797335059290788</v>
      </c>
      <c r="Y7" s="207">
        <f>Financials!Z20</f>
        <v>7.2866597408392479</v>
      </c>
      <c r="Z7" s="207">
        <f>Financials!AA20</f>
        <v>30.84173705434587</v>
      </c>
      <c r="AA7" s="207">
        <f>Financials!AB20</f>
        <v>12.814637057503912</v>
      </c>
    </row>
    <row r="8" spans="2:27" x14ac:dyDescent="0.3">
      <c r="B8" t="s">
        <v>405</v>
      </c>
      <c r="D8" s="207">
        <f>Financials!E21+Financials!E22</f>
        <v>12.211500000000001</v>
      </c>
      <c r="E8" s="207">
        <f ca="1">Financials!F21+Financials!F22</f>
        <v>10.9628</v>
      </c>
      <c r="F8" s="207">
        <f ca="1">Financials!G21+Financials!G22</f>
        <v>15.931500000000002</v>
      </c>
      <c r="G8" s="207">
        <f ca="1">Financials!H21+Financials!H22</f>
        <v>5.6257000000000001</v>
      </c>
      <c r="H8" s="207">
        <f ca="1">Financials!I21+Financials!I22</f>
        <v>5.9933000000000005</v>
      </c>
      <c r="I8" s="207">
        <f ca="1">Financials!J21+Financials!J22</f>
        <v>10.886250229300195</v>
      </c>
      <c r="J8" s="207">
        <f ca="1">Financials!K21+Financials!K22</f>
        <v>10.886250229300195</v>
      </c>
      <c r="K8" s="207">
        <f ca="1">Financials!L21+Financials!L22</f>
        <v>10.886250229300195</v>
      </c>
      <c r="L8" s="207">
        <f ca="1">Financials!M21+Financials!M22</f>
        <v>10.886250229300195</v>
      </c>
      <c r="M8" s="207">
        <f ca="1">Financials!N21+Financials!N22</f>
        <v>10.886250229300195</v>
      </c>
      <c r="N8" s="207">
        <f ca="1">Financials!O21+Financials!O22</f>
        <v>10.886250229300195</v>
      </c>
      <c r="O8" s="207">
        <f ca="1">Financials!P21+Financials!P22</f>
        <v>10.886250229300195</v>
      </c>
      <c r="P8" s="207">
        <f ca="1">Financials!Q21+Financials!Q22</f>
        <v>10.886250229300195</v>
      </c>
      <c r="Q8" s="207">
        <f ca="1">Financials!R21+Financials!R22</f>
        <v>10.886250229300195</v>
      </c>
      <c r="R8" s="207">
        <f ca="1">Financials!S21+Financials!S22</f>
        <v>10.886250229300195</v>
      </c>
      <c r="S8" s="207">
        <f ca="1">Financials!T21+Financials!T22</f>
        <v>10.886250229300195</v>
      </c>
      <c r="T8" s="207">
        <f ca="1">Financials!U21+Financials!U22</f>
        <v>10.886250229300195</v>
      </c>
      <c r="U8" s="207">
        <f ca="1">Financials!V21+Financials!V22</f>
        <v>10.886250229300195</v>
      </c>
      <c r="V8" s="207">
        <f ca="1">Financials!W21+Financials!W22</f>
        <v>10.886250229300195</v>
      </c>
      <c r="W8" s="207">
        <f ca="1">Financials!X21+Financials!X22</f>
        <v>10.886250229300195</v>
      </c>
      <c r="X8" s="207">
        <f ca="1">Financials!Y21+Financials!Y22</f>
        <v>10.886250229300195</v>
      </c>
      <c r="Y8" s="207">
        <f ca="1">Financials!Z21+Financials!Z22</f>
        <v>10.886250229300195</v>
      </c>
      <c r="Z8" s="207">
        <f ca="1">Financials!AA21+Financials!AA22</f>
        <v>10.886250229300195</v>
      </c>
      <c r="AA8" s="207">
        <f ca="1">Financials!AB21+Financials!AB22</f>
        <v>7.2458435677150987</v>
      </c>
    </row>
    <row r="9" spans="2:27" x14ac:dyDescent="0.3">
      <c r="B9" s="136" t="s">
        <v>406</v>
      </c>
      <c r="D9" s="207">
        <f t="shared" ref="D9:AA9" si="1">D7-D8</f>
        <v>21.159300000000002</v>
      </c>
      <c r="E9" s="207">
        <f t="shared" ca="1" si="1"/>
        <v>12.886100000000001</v>
      </c>
      <c r="F9" s="207">
        <f t="shared" ca="1" si="1"/>
        <v>11.263299999999999</v>
      </c>
      <c r="G9" s="207">
        <f t="shared" ca="1" si="1"/>
        <v>8.5861999999999981</v>
      </c>
      <c r="H9" s="207">
        <f t="shared" ca="1" si="1"/>
        <v>7.9035999999999982</v>
      </c>
      <c r="I9" s="207">
        <f t="shared" ca="1" si="1"/>
        <v>-6.4616288466901253</v>
      </c>
      <c r="J9" s="207">
        <f t="shared" ca="1" si="1"/>
        <v>-5.9888553566311415</v>
      </c>
      <c r="K9" s="207">
        <f t="shared" ca="1" si="1"/>
        <v>5.4560332399286295</v>
      </c>
      <c r="L9" s="207">
        <f t="shared" ca="1" si="1"/>
        <v>6.1905143231753037</v>
      </c>
      <c r="M9" s="207">
        <f t="shared" ca="1" si="1"/>
        <v>6.9365370886944433</v>
      </c>
      <c r="N9" s="207">
        <f t="shared" ca="1" si="1"/>
        <v>-5.363354690113713</v>
      </c>
      <c r="O9" s="207">
        <f t="shared" ca="1" si="1"/>
        <v>-5.1652764813966314</v>
      </c>
      <c r="P9" s="207">
        <f t="shared" ca="1" si="1"/>
        <v>9.4339615241757926</v>
      </c>
      <c r="Q9" s="207">
        <f t="shared" ca="1" si="1"/>
        <v>10.283330137010712</v>
      </c>
      <c r="R9" s="207">
        <f t="shared" ca="1" si="1"/>
        <v>11.261252416334788</v>
      </c>
      <c r="S9" s="207">
        <f t="shared" ca="1" si="1"/>
        <v>-4.487701342989368</v>
      </c>
      <c r="T9" s="207">
        <f t="shared" ca="1" si="1"/>
        <v>-4.2145102762163305</v>
      </c>
      <c r="U9" s="207">
        <f t="shared" ca="1" si="1"/>
        <v>14.349869599927075</v>
      </c>
      <c r="V9" s="207">
        <f t="shared" ca="1" si="1"/>
        <v>15.388354607379267</v>
      </c>
      <c r="W9" s="207">
        <f t="shared" ca="1" si="1"/>
        <v>16.452985802946749</v>
      </c>
      <c r="X9" s="207">
        <f t="shared" ca="1" si="1"/>
        <v>-3.7065167233711165</v>
      </c>
      <c r="Y9" s="207">
        <f t="shared" ca="1" si="1"/>
        <v>-3.5995904884609473</v>
      </c>
      <c r="Z9" s="207">
        <f t="shared" ca="1" si="1"/>
        <v>19.955486825045675</v>
      </c>
      <c r="AA9" s="207">
        <f t="shared" ca="1" si="1"/>
        <v>5.5687934897888134</v>
      </c>
    </row>
    <row r="10" spans="2:27" x14ac:dyDescent="0.3">
      <c r="B10" t="s">
        <v>167</v>
      </c>
      <c r="D10" s="207" t="s">
        <v>408</v>
      </c>
      <c r="E10" s="207" t="s">
        <v>408</v>
      </c>
      <c r="F10" s="207" t="s">
        <v>408</v>
      </c>
      <c r="G10" s="207" t="s">
        <v>408</v>
      </c>
      <c r="H10" s="207" t="s">
        <v>408</v>
      </c>
      <c r="I10" s="207" t="s">
        <v>408</v>
      </c>
      <c r="J10" s="207" t="s">
        <v>408</v>
      </c>
      <c r="K10" s="207" t="s">
        <v>408</v>
      </c>
      <c r="L10" s="207" t="s">
        <v>408</v>
      </c>
      <c r="M10" s="207" t="s">
        <v>408</v>
      </c>
      <c r="N10" s="207" t="s">
        <v>408</v>
      </c>
      <c r="O10" s="207" t="s">
        <v>408</v>
      </c>
      <c r="P10" s="207" t="s">
        <v>408</v>
      </c>
      <c r="Q10" s="207" t="s">
        <v>408</v>
      </c>
      <c r="R10" s="207" t="s">
        <v>408</v>
      </c>
      <c r="S10" s="207" t="s">
        <v>408</v>
      </c>
      <c r="T10" s="207" t="s">
        <v>408</v>
      </c>
      <c r="U10" s="207" t="s">
        <v>408</v>
      </c>
      <c r="V10" s="207" t="s">
        <v>408</v>
      </c>
      <c r="W10" s="207" t="s">
        <v>408</v>
      </c>
      <c r="X10" s="207" t="s">
        <v>408</v>
      </c>
      <c r="Y10" s="207" t="s">
        <v>408</v>
      </c>
      <c r="Z10" s="207" t="s">
        <v>408</v>
      </c>
      <c r="AA10" s="207" t="s">
        <v>408</v>
      </c>
    </row>
    <row r="11" spans="2:27" x14ac:dyDescent="0.3">
      <c r="B11" s="136" t="s">
        <v>407</v>
      </c>
      <c r="D11" s="207">
        <f>D9</f>
        <v>21.159300000000002</v>
      </c>
      <c r="E11" s="207">
        <f t="shared" ref="E11:AA11" ca="1" si="2">E9</f>
        <v>12.886100000000001</v>
      </c>
      <c r="F11" s="207">
        <f t="shared" ca="1" si="2"/>
        <v>11.263299999999999</v>
      </c>
      <c r="G11" s="207">
        <f t="shared" ca="1" si="2"/>
        <v>8.5861999999999981</v>
      </c>
      <c r="H11" s="207">
        <f t="shared" ca="1" si="2"/>
        <v>7.9035999999999982</v>
      </c>
      <c r="I11" s="207">
        <f t="shared" ca="1" si="2"/>
        <v>-6.4616288466901253</v>
      </c>
      <c r="J11" s="207">
        <f t="shared" ca="1" si="2"/>
        <v>-5.9888553566311415</v>
      </c>
      <c r="K11" s="207">
        <f t="shared" ca="1" si="2"/>
        <v>5.4560332399286295</v>
      </c>
      <c r="L11" s="207">
        <f t="shared" ca="1" si="2"/>
        <v>6.1905143231753037</v>
      </c>
      <c r="M11" s="207">
        <f t="shared" ca="1" si="2"/>
        <v>6.9365370886944433</v>
      </c>
      <c r="N11" s="207">
        <f t="shared" ca="1" si="2"/>
        <v>-5.363354690113713</v>
      </c>
      <c r="O11" s="207">
        <f t="shared" ca="1" si="2"/>
        <v>-5.1652764813966314</v>
      </c>
      <c r="P11" s="207">
        <f t="shared" ca="1" si="2"/>
        <v>9.4339615241757926</v>
      </c>
      <c r="Q11" s="207">
        <f t="shared" ca="1" si="2"/>
        <v>10.283330137010712</v>
      </c>
      <c r="R11" s="207">
        <f t="shared" ca="1" si="2"/>
        <v>11.261252416334788</v>
      </c>
      <c r="S11" s="207">
        <f t="shared" ca="1" si="2"/>
        <v>-4.487701342989368</v>
      </c>
      <c r="T11" s="207">
        <f t="shared" ca="1" si="2"/>
        <v>-4.2145102762163305</v>
      </c>
      <c r="U11" s="207">
        <f t="shared" ca="1" si="2"/>
        <v>14.349869599927075</v>
      </c>
      <c r="V11" s="207">
        <f t="shared" ca="1" si="2"/>
        <v>15.388354607379267</v>
      </c>
      <c r="W11" s="207">
        <f t="shared" ca="1" si="2"/>
        <v>16.452985802946749</v>
      </c>
      <c r="X11" s="207">
        <f t="shared" ca="1" si="2"/>
        <v>-3.7065167233711165</v>
      </c>
      <c r="Y11" s="207">
        <f t="shared" ca="1" si="2"/>
        <v>-3.5995904884609473</v>
      </c>
      <c r="Z11" s="207">
        <f t="shared" ca="1" si="2"/>
        <v>19.955486825045675</v>
      </c>
      <c r="AA11" s="207">
        <f t="shared" ca="1" si="2"/>
        <v>5.5687934897888134</v>
      </c>
    </row>
    <row r="12" spans="2:27" x14ac:dyDescent="0.3">
      <c r="B12" t="s">
        <v>409</v>
      </c>
      <c r="D12" s="207">
        <f>D8</f>
        <v>12.211500000000001</v>
      </c>
      <c r="E12" s="207">
        <f t="shared" ref="E12:AA12" ca="1" si="3">E8</f>
        <v>10.9628</v>
      </c>
      <c r="F12" s="207">
        <f t="shared" ca="1" si="3"/>
        <v>15.931500000000002</v>
      </c>
      <c r="G12" s="207">
        <f t="shared" ca="1" si="3"/>
        <v>5.6257000000000001</v>
      </c>
      <c r="H12" s="207">
        <f t="shared" ca="1" si="3"/>
        <v>5.9933000000000005</v>
      </c>
      <c r="I12" s="207">
        <f t="shared" ca="1" si="3"/>
        <v>10.886250229300195</v>
      </c>
      <c r="J12" s="207">
        <f t="shared" ca="1" si="3"/>
        <v>10.886250229300195</v>
      </c>
      <c r="K12" s="207">
        <f t="shared" ca="1" si="3"/>
        <v>10.886250229300195</v>
      </c>
      <c r="L12" s="207">
        <f t="shared" ca="1" si="3"/>
        <v>10.886250229300195</v>
      </c>
      <c r="M12" s="207">
        <f t="shared" ca="1" si="3"/>
        <v>10.886250229300195</v>
      </c>
      <c r="N12" s="207">
        <f t="shared" ca="1" si="3"/>
        <v>10.886250229300195</v>
      </c>
      <c r="O12" s="207">
        <f t="shared" ca="1" si="3"/>
        <v>10.886250229300195</v>
      </c>
      <c r="P12" s="207">
        <f t="shared" ca="1" si="3"/>
        <v>10.886250229300195</v>
      </c>
      <c r="Q12" s="207">
        <f t="shared" ca="1" si="3"/>
        <v>10.886250229300195</v>
      </c>
      <c r="R12" s="207">
        <f t="shared" ca="1" si="3"/>
        <v>10.886250229300195</v>
      </c>
      <c r="S12" s="207">
        <f t="shared" ca="1" si="3"/>
        <v>10.886250229300195</v>
      </c>
      <c r="T12" s="207">
        <f t="shared" ca="1" si="3"/>
        <v>10.886250229300195</v>
      </c>
      <c r="U12" s="207">
        <f t="shared" ca="1" si="3"/>
        <v>10.886250229300195</v>
      </c>
      <c r="V12" s="207">
        <f t="shared" ca="1" si="3"/>
        <v>10.886250229300195</v>
      </c>
      <c r="W12" s="207">
        <f t="shared" ca="1" si="3"/>
        <v>10.886250229300195</v>
      </c>
      <c r="X12" s="207">
        <f t="shared" ca="1" si="3"/>
        <v>10.886250229300195</v>
      </c>
      <c r="Y12" s="207">
        <f t="shared" ca="1" si="3"/>
        <v>10.886250229300195</v>
      </c>
      <c r="Z12" s="207">
        <f t="shared" ca="1" si="3"/>
        <v>10.886250229300195</v>
      </c>
      <c r="AA12" s="207">
        <f t="shared" ca="1" si="3"/>
        <v>7.2458435677150987</v>
      </c>
    </row>
    <row r="13" spans="2:27" x14ac:dyDescent="0.3">
      <c r="B13" s="40" t="s">
        <v>410</v>
      </c>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row>
    <row r="14" spans="2:27" x14ac:dyDescent="0.3">
      <c r="B14" s="209" t="s">
        <v>411</v>
      </c>
      <c r="C14" s="209"/>
      <c r="D14" s="210">
        <f>D11+D12</f>
        <v>33.370800000000003</v>
      </c>
      <c r="E14" s="210">
        <f t="shared" ref="E14:AA14" ca="1" si="4">E11+E12</f>
        <v>23.8489</v>
      </c>
      <c r="F14" s="210">
        <f t="shared" ca="1" si="4"/>
        <v>27.194800000000001</v>
      </c>
      <c r="G14" s="210">
        <f t="shared" ca="1" si="4"/>
        <v>14.211899999999998</v>
      </c>
      <c r="H14" s="210">
        <f t="shared" ca="1" si="4"/>
        <v>13.896899999999999</v>
      </c>
      <c r="I14" s="210">
        <f t="shared" ca="1" si="4"/>
        <v>4.42462138261007</v>
      </c>
      <c r="J14" s="210">
        <f t="shared" ca="1" si="4"/>
        <v>4.8973948726690537</v>
      </c>
      <c r="K14" s="210">
        <f t="shared" ca="1" si="4"/>
        <v>16.342283469228825</v>
      </c>
      <c r="L14" s="210">
        <f t="shared" ca="1" si="4"/>
        <v>17.076764552475499</v>
      </c>
      <c r="M14" s="210">
        <f t="shared" ca="1" si="4"/>
        <v>17.822787317994639</v>
      </c>
      <c r="N14" s="210">
        <f t="shared" ca="1" si="4"/>
        <v>5.5228955391864822</v>
      </c>
      <c r="O14" s="210">
        <f t="shared" ca="1" si="4"/>
        <v>5.7209737479035638</v>
      </c>
      <c r="P14" s="210">
        <f t="shared" ca="1" si="4"/>
        <v>20.320211753475988</v>
      </c>
      <c r="Q14" s="210">
        <f t="shared" ca="1" si="4"/>
        <v>21.169580366310907</v>
      </c>
      <c r="R14" s="210">
        <f t="shared" ca="1" si="4"/>
        <v>22.147502645634983</v>
      </c>
      <c r="S14" s="210">
        <f t="shared" ca="1" si="4"/>
        <v>6.3985488863108273</v>
      </c>
      <c r="T14" s="210">
        <f t="shared" ca="1" si="4"/>
        <v>6.6717399530838648</v>
      </c>
      <c r="U14" s="210">
        <f t="shared" ca="1" si="4"/>
        <v>25.23611982922727</v>
      </c>
      <c r="V14" s="210">
        <f t="shared" ca="1" si="4"/>
        <v>26.274604836679462</v>
      </c>
      <c r="W14" s="210">
        <f t="shared" ca="1" si="4"/>
        <v>27.339236032246944</v>
      </c>
      <c r="X14" s="210">
        <f t="shared" ca="1" si="4"/>
        <v>7.1797335059290788</v>
      </c>
      <c r="Y14" s="210">
        <f t="shared" ca="1" si="4"/>
        <v>7.2866597408392479</v>
      </c>
      <c r="Z14" s="210">
        <f t="shared" ca="1" si="4"/>
        <v>30.84173705434587</v>
      </c>
      <c r="AA14" s="210">
        <f t="shared" ca="1" si="4"/>
        <v>12.814637057503912</v>
      </c>
    </row>
    <row r="15" spans="2:27" x14ac:dyDescent="0.3">
      <c r="D15" s="208"/>
      <c r="E15" s="208"/>
      <c r="F15" s="208"/>
      <c r="G15" s="208"/>
      <c r="H15" s="158"/>
      <c r="I15" s="208"/>
      <c r="J15" s="208"/>
      <c r="K15" s="208"/>
      <c r="L15" s="208"/>
      <c r="M15" s="208"/>
      <c r="N15" s="208"/>
      <c r="O15" s="208"/>
      <c r="P15" s="208"/>
      <c r="Q15" s="208"/>
      <c r="R15" s="208"/>
      <c r="S15" s="208"/>
      <c r="T15" s="208"/>
      <c r="U15" s="208"/>
      <c r="V15" s="208"/>
      <c r="W15" s="208"/>
      <c r="X15" s="208"/>
      <c r="Y15" s="208"/>
      <c r="Z15" s="208"/>
      <c r="AA15" s="208"/>
    </row>
    <row r="16" spans="2:27" x14ac:dyDescent="0.3">
      <c r="B16" s="250" t="s">
        <v>453</v>
      </c>
      <c r="E16" s="208"/>
      <c r="F16" s="208"/>
      <c r="G16" s="208"/>
      <c r="H16" s="208"/>
      <c r="I16" s="251">
        <f>J34</f>
        <v>0.11110650213263529</v>
      </c>
      <c r="J16" s="208"/>
      <c r="K16" s="208"/>
      <c r="L16" s="208"/>
      <c r="M16" s="208"/>
      <c r="N16" s="208"/>
      <c r="O16" s="208"/>
      <c r="P16" s="208"/>
      <c r="Q16" s="208"/>
      <c r="R16" s="208"/>
      <c r="S16" s="208"/>
      <c r="T16" s="208"/>
      <c r="U16" s="208"/>
      <c r="V16" s="208"/>
      <c r="W16" s="208"/>
      <c r="X16" s="208"/>
      <c r="Y16" s="208"/>
      <c r="Z16" s="208"/>
      <c r="AA16" s="208"/>
    </row>
    <row r="17" spans="2:27" x14ac:dyDescent="0.3">
      <c r="B17" s="211" t="s">
        <v>412</v>
      </c>
      <c r="D17" s="208"/>
      <c r="E17" s="208"/>
      <c r="F17" s="208"/>
      <c r="G17" s="208"/>
      <c r="H17" s="208"/>
      <c r="I17" s="207">
        <f>6/12</f>
        <v>0.5</v>
      </c>
      <c r="J17" s="207">
        <f>I17+1</f>
        <v>1.5</v>
      </c>
      <c r="K17" s="207">
        <f t="shared" ref="K17:AA17" si="5">J17+1</f>
        <v>2.5</v>
      </c>
      <c r="L17" s="207">
        <f t="shared" si="5"/>
        <v>3.5</v>
      </c>
      <c r="M17" s="207">
        <f t="shared" si="5"/>
        <v>4.5</v>
      </c>
      <c r="N17" s="207">
        <f t="shared" si="5"/>
        <v>5.5</v>
      </c>
      <c r="O17" s="207">
        <f t="shared" si="5"/>
        <v>6.5</v>
      </c>
      <c r="P17" s="207">
        <f t="shared" si="5"/>
        <v>7.5</v>
      </c>
      <c r="Q17" s="207">
        <f t="shared" si="5"/>
        <v>8.5</v>
      </c>
      <c r="R17" s="207">
        <f t="shared" si="5"/>
        <v>9.5</v>
      </c>
      <c r="S17" s="207">
        <f t="shared" si="5"/>
        <v>10.5</v>
      </c>
      <c r="T17" s="207">
        <f t="shared" si="5"/>
        <v>11.5</v>
      </c>
      <c r="U17" s="207">
        <f t="shared" si="5"/>
        <v>12.5</v>
      </c>
      <c r="V17" s="207">
        <f t="shared" si="5"/>
        <v>13.5</v>
      </c>
      <c r="W17" s="207">
        <f t="shared" si="5"/>
        <v>14.5</v>
      </c>
      <c r="X17" s="207">
        <f t="shared" si="5"/>
        <v>15.5</v>
      </c>
      <c r="Y17" s="207">
        <f t="shared" si="5"/>
        <v>16.5</v>
      </c>
      <c r="Z17" s="207">
        <f t="shared" si="5"/>
        <v>17.5</v>
      </c>
      <c r="AA17" s="207">
        <f t="shared" si="5"/>
        <v>18.5</v>
      </c>
    </row>
    <row r="18" spans="2:27" x14ac:dyDescent="0.3">
      <c r="B18" s="212" t="s">
        <v>413</v>
      </c>
      <c r="D18" s="208"/>
      <c r="E18" s="208"/>
      <c r="F18" s="208"/>
      <c r="G18" s="208"/>
      <c r="H18" s="208"/>
      <c r="I18" s="207">
        <f>1/(1+$I$16)^I17</f>
        <v>0.94868526566404066</v>
      </c>
      <c r="J18" s="207">
        <f t="shared" ref="J18:AA18" si="6">1/(1+$I$16)^J17</f>
        <v>0.85382028081300321</v>
      </c>
      <c r="K18" s="207">
        <f t="shared" si="6"/>
        <v>0.76844144028875538</v>
      </c>
      <c r="L18" s="207">
        <f t="shared" si="6"/>
        <v>0.69160016507312694</v>
      </c>
      <c r="M18" s="207">
        <f t="shared" si="6"/>
        <v>0.62244273050844678</v>
      </c>
      <c r="N18" s="207">
        <f t="shared" si="6"/>
        <v>0.56020078121561057</v>
      </c>
      <c r="O18" s="207">
        <f t="shared" si="6"/>
        <v>0.50418279448493231</v>
      </c>
      <c r="P18" s="207">
        <f t="shared" si="6"/>
        <v>0.4537663972960414</v>
      </c>
      <c r="Q18" s="207">
        <f t="shared" si="6"/>
        <v>0.40839145160710638</v>
      </c>
      <c r="R18" s="207">
        <f t="shared" si="6"/>
        <v>0.36755383108932227</v>
      </c>
      <c r="S18" s="207">
        <f t="shared" si="6"/>
        <v>0.33079982016471587</v>
      </c>
      <c r="T18" s="207">
        <f t="shared" si="6"/>
        <v>0.29772107311926027</v>
      </c>
      <c r="U18" s="207">
        <f t="shared" si="6"/>
        <v>0.26795007728585918</v>
      </c>
      <c r="V18" s="207">
        <f t="shared" si="6"/>
        <v>0.24115606989209515</v>
      </c>
      <c r="W18" s="207">
        <f t="shared" si="6"/>
        <v>0.21704136320795983</v>
      </c>
      <c r="X18" s="207">
        <f t="shared" si="6"/>
        <v>0.19533803716509177</v>
      </c>
      <c r="Y18" s="207">
        <f t="shared" si="6"/>
        <v>0.17580496270174273</v>
      </c>
      <c r="Z18" s="207">
        <f t="shared" si="6"/>
        <v>0.15822512276213505</v>
      </c>
      <c r="AA18" s="207">
        <f t="shared" si="6"/>
        <v>0.14240320118588179</v>
      </c>
    </row>
    <row r="19" spans="2:27" x14ac:dyDescent="0.3">
      <c r="B19" s="211" t="s">
        <v>414</v>
      </c>
      <c r="D19" s="208"/>
      <c r="E19" s="208"/>
      <c r="F19" s="208"/>
      <c r="G19" s="208"/>
      <c r="H19" s="208"/>
      <c r="I19" s="207">
        <f ca="1">I14*I18</f>
        <v>4.1975731118242292</v>
      </c>
      <c r="J19" s="207">
        <f t="shared" ref="J19:AA19" ca="1" si="7">J14*J18</f>
        <v>4.1814950654344534</v>
      </c>
      <c r="K19" s="207">
        <f t="shared" ca="1" si="7"/>
        <v>12.558087846701316</v>
      </c>
      <c r="L19" s="207">
        <f t="shared" ca="1" si="7"/>
        <v>11.810293183406978</v>
      </c>
      <c r="M19" s="207">
        <f t="shared" ca="1" si="7"/>
        <v>11.093664403483899</v>
      </c>
      <c r="N19" s="207">
        <f t="shared" ca="1" si="7"/>
        <v>3.0939303956244779</v>
      </c>
      <c r="O19" s="207">
        <f t="shared" ca="1" si="7"/>
        <v>2.8844165313929553</v>
      </c>
      <c r="P19" s="207">
        <f t="shared" ca="1" si="7"/>
        <v>9.2206292796674756</v>
      </c>
      <c r="Q19" s="207">
        <f t="shared" ca="1" si="7"/>
        <v>8.6454756557110102</v>
      </c>
      <c r="R19" s="207">
        <f t="shared" ca="1" si="7"/>
        <v>8.1403994464640395</v>
      </c>
      <c r="S19" s="207">
        <f t="shared" ca="1" si="7"/>
        <v>2.1166388209067648</v>
      </c>
      <c r="T19" s="207">
        <f t="shared" ca="1" si="7"/>
        <v>1.9863175784047713</v>
      </c>
      <c r="U19" s="207">
        <f t="shared" ca="1" si="7"/>
        <v>6.7620202586366505</v>
      </c>
      <c r="V19" s="207">
        <f t="shared" ca="1" si="7"/>
        <v>6.3362804403814534</v>
      </c>
      <c r="W19" s="207">
        <f t="shared" ca="1" si="7"/>
        <v>5.9337450575030513</v>
      </c>
      <c r="X19" s="207">
        <f t="shared" ca="1" si="7"/>
        <v>1.402475050416629</v>
      </c>
      <c r="Y19" s="207">
        <f t="shared" ca="1" si="7"/>
        <v>1.2810309439585343</v>
      </c>
      <c r="Z19" s="207">
        <f t="shared" ca="1" si="7"/>
        <v>4.879937631621365</v>
      </c>
      <c r="AA19" s="207">
        <f t="shared" ca="1" si="7"/>
        <v>1.8248453390237858</v>
      </c>
    </row>
    <row r="20" spans="2:27" x14ac:dyDescent="0.3">
      <c r="B20" s="211" t="s">
        <v>462</v>
      </c>
      <c r="D20" s="208"/>
      <c r="E20" s="208"/>
      <c r="F20" s="208"/>
      <c r="G20" s="208"/>
      <c r="H20" s="208"/>
      <c r="I20" s="207">
        <f ca="1">SUM(I19:AA19)</f>
        <v>108.34925604056384</v>
      </c>
      <c r="J20" s="208"/>
      <c r="K20" s="208"/>
      <c r="L20" s="208"/>
      <c r="M20" s="208"/>
      <c r="N20" s="208"/>
      <c r="O20" s="208"/>
      <c r="P20" s="208"/>
      <c r="Q20" s="208"/>
      <c r="R20" s="208"/>
      <c r="S20" s="208"/>
      <c r="T20" s="208"/>
      <c r="U20" s="208"/>
      <c r="V20" s="208"/>
      <c r="W20" s="208"/>
      <c r="X20" s="208"/>
      <c r="Y20" s="208"/>
      <c r="Z20" s="208"/>
      <c r="AA20" s="208"/>
    </row>
    <row r="22" spans="2:27" x14ac:dyDescent="0.3">
      <c r="B22" s="267"/>
      <c r="C22" s="267"/>
      <c r="D22" s="267"/>
      <c r="E22" s="267"/>
      <c r="F22" s="267"/>
      <c r="G22" s="267"/>
    </row>
    <row r="23" spans="2:27" ht="18" x14ac:dyDescent="0.35">
      <c r="B23" s="268" t="s">
        <v>462</v>
      </c>
      <c r="C23" s="269">
        <f ca="1">I20</f>
        <v>108.34925604056384</v>
      </c>
      <c r="D23" s="270" t="s">
        <v>463</v>
      </c>
      <c r="E23" s="271"/>
      <c r="F23" s="268" t="s">
        <v>464</v>
      </c>
      <c r="G23" s="271"/>
      <c r="H23" s="271"/>
      <c r="I23" s="284" t="s">
        <v>463</v>
      </c>
      <c r="J23" s="271"/>
      <c r="K23" s="271"/>
      <c r="L23" s="271"/>
      <c r="M23" s="271"/>
    </row>
    <row r="25" spans="2:27" ht="15.6" x14ac:dyDescent="0.3">
      <c r="B25" s="272" t="s">
        <v>465</v>
      </c>
      <c r="C25" s="273"/>
      <c r="D25" s="273"/>
      <c r="E25" s="273"/>
      <c r="F25" s="273"/>
      <c r="G25" s="273"/>
      <c r="H25" s="273"/>
      <c r="I25" s="273"/>
      <c r="J25" s="273"/>
      <c r="K25" s="273"/>
      <c r="L25" s="273"/>
      <c r="M25" s="273"/>
    </row>
    <row r="27" spans="2:27" x14ac:dyDescent="0.3">
      <c r="B27" s="287" t="s">
        <v>466</v>
      </c>
      <c r="C27" s="287"/>
    </row>
    <row r="28" spans="2:27" x14ac:dyDescent="0.3">
      <c r="B28" s="274" t="s">
        <v>467</v>
      </c>
      <c r="C28" s="275">
        <v>44814</v>
      </c>
    </row>
    <row r="29" spans="2:27" x14ac:dyDescent="0.3">
      <c r="B29" s="274" t="s">
        <v>468</v>
      </c>
      <c r="C29" s="276">
        <f>I16</f>
        <v>0.11110650213263529</v>
      </c>
    </row>
    <row r="30" spans="2:27" x14ac:dyDescent="0.3">
      <c r="B30" s="274" t="s">
        <v>469</v>
      </c>
      <c r="C30" s="277">
        <v>0.01</v>
      </c>
    </row>
    <row r="32" spans="2:27" ht="28.8" x14ac:dyDescent="0.3">
      <c r="B32" s="278" t="s">
        <v>470</v>
      </c>
      <c r="C32" s="278" t="s">
        <v>468</v>
      </c>
      <c r="D32" s="278" t="s">
        <v>471</v>
      </c>
      <c r="I32" s="278" t="s">
        <v>471</v>
      </c>
    </row>
    <row r="33" spans="2:10" ht="16.2" thickBot="1" x14ac:dyDescent="0.35">
      <c r="B33" s="274" t="s">
        <v>472</v>
      </c>
      <c r="C33" s="279">
        <f>C34-C30</f>
        <v>0.10110650213263529</v>
      </c>
      <c r="D33" s="280">
        <v>881.04</v>
      </c>
      <c r="G33" s="288" t="s">
        <v>468</v>
      </c>
      <c r="H33" s="288"/>
      <c r="I33" s="285">
        <v>116.43</v>
      </c>
    </row>
    <row r="34" spans="2:10" ht="15" thickBot="1" x14ac:dyDescent="0.35">
      <c r="B34" s="274" t="s">
        <v>473</v>
      </c>
      <c r="C34" s="281">
        <f>'WACC RK'!C20</f>
        <v>0.11110650213263529</v>
      </c>
      <c r="D34" s="282">
        <v>835.06</v>
      </c>
      <c r="I34" s="286">
        <v>108.35</v>
      </c>
      <c r="J34" s="283">
        <v>0.11110650213263529</v>
      </c>
    </row>
    <row r="35" spans="2:10" ht="15" thickBot="1" x14ac:dyDescent="0.35">
      <c r="B35" s="274" t="s">
        <v>474</v>
      </c>
      <c r="C35" s="279">
        <f>C34+C30</f>
        <v>0.12110650213263528</v>
      </c>
      <c r="D35" s="280">
        <v>792.21</v>
      </c>
      <c r="I35" s="285">
        <v>101.09</v>
      </c>
    </row>
  </sheetData>
  <mergeCells count="2">
    <mergeCell ref="B27:C27"/>
    <mergeCell ref="G33:H33"/>
  </mergeCells>
  <dataValidations count="1">
    <dataValidation type="list" allowBlank="1" showInputMessage="1" showErrorMessage="1" sqref="J34">
      <formula1>$C$33:$C$35</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workbookViewId="0">
      <selection activeCell="C14" sqref="C14"/>
    </sheetView>
  </sheetViews>
  <sheetFormatPr defaultRowHeight="14.4" x14ac:dyDescent="0.3"/>
  <cols>
    <col min="2" max="2" width="33.5546875" customWidth="1"/>
  </cols>
  <sheetData>
    <row r="2" spans="2:11" ht="18" x14ac:dyDescent="0.35">
      <c r="B2" s="213" t="s">
        <v>433</v>
      </c>
      <c r="C2" s="213"/>
      <c r="D2" s="213"/>
      <c r="E2" s="213"/>
      <c r="F2" s="213"/>
      <c r="G2" s="213"/>
      <c r="H2" s="213"/>
      <c r="I2" s="213"/>
      <c r="J2" s="213"/>
      <c r="K2" s="213"/>
    </row>
    <row r="4" spans="2:11" x14ac:dyDescent="0.3">
      <c r="B4" s="289" t="s">
        <v>417</v>
      </c>
      <c r="C4" s="289" t="s">
        <v>418</v>
      </c>
      <c r="D4" s="289" t="s">
        <v>419</v>
      </c>
      <c r="E4" s="293" t="s">
        <v>420</v>
      </c>
      <c r="F4" s="294"/>
      <c r="G4" s="294"/>
      <c r="H4" s="294"/>
      <c r="I4" s="294"/>
      <c r="J4" s="289" t="s">
        <v>421</v>
      </c>
      <c r="K4" s="289" t="s">
        <v>422</v>
      </c>
    </row>
    <row r="5" spans="2:11" x14ac:dyDescent="0.3">
      <c r="B5" s="290"/>
      <c r="C5" s="290"/>
      <c r="D5" s="290"/>
      <c r="E5" s="220">
        <v>2022</v>
      </c>
      <c r="F5" s="220">
        <v>2021</v>
      </c>
      <c r="G5" s="221">
        <v>2020</v>
      </c>
      <c r="H5" s="221">
        <v>2019</v>
      </c>
      <c r="I5" s="221">
        <v>2018</v>
      </c>
      <c r="J5" s="290"/>
      <c r="K5" s="290"/>
    </row>
    <row r="6" spans="2:11" x14ac:dyDescent="0.3">
      <c r="B6" s="222" t="s">
        <v>423</v>
      </c>
      <c r="C6" s="223">
        <v>12841.93</v>
      </c>
      <c r="D6" s="222">
        <v>1.1100000000000001</v>
      </c>
      <c r="E6" s="222">
        <v>0.64</v>
      </c>
      <c r="F6" s="222">
        <v>3.42</v>
      </c>
      <c r="G6" s="222">
        <v>2.92</v>
      </c>
      <c r="H6" s="222">
        <v>1.46</v>
      </c>
      <c r="I6" s="222">
        <v>1.89</v>
      </c>
      <c r="J6" s="224">
        <f>AVERAGE(E6:I6)</f>
        <v>2.0659999999999998</v>
      </c>
      <c r="K6" s="224">
        <f>D6/(1+((1-'WACC RK'!$F$7)*J6))</f>
        <v>0.47353798092005422</v>
      </c>
    </row>
    <row r="7" spans="2:11" x14ac:dyDescent="0.3">
      <c r="B7" s="222" t="s">
        <v>424</v>
      </c>
      <c r="C7" s="223">
        <v>3418.51</v>
      </c>
      <c r="D7" s="222">
        <v>1.28</v>
      </c>
      <c r="E7" s="222">
        <v>0.71</v>
      </c>
      <c r="F7" s="222">
        <v>0.7</v>
      </c>
      <c r="G7" s="222">
        <v>0.76</v>
      </c>
      <c r="H7" s="222">
        <v>1</v>
      </c>
      <c r="I7" s="222">
        <v>1.1299999999999999</v>
      </c>
      <c r="J7" s="224">
        <f>AVERAGE(E7:I7)</f>
        <v>0.86</v>
      </c>
      <c r="K7" s="224">
        <f>D7/(1+((1-'WACC RK'!$F$7)*J7))</f>
        <v>0.82078557387275364</v>
      </c>
    </row>
    <row r="8" spans="2:11" x14ac:dyDescent="0.3">
      <c r="B8" s="222" t="s">
        <v>425</v>
      </c>
      <c r="C8" s="223">
        <v>1323.09</v>
      </c>
      <c r="D8" s="222">
        <v>0.94</v>
      </c>
      <c r="E8" s="222">
        <v>1.1100000000000001</v>
      </c>
      <c r="F8" s="222">
        <v>0.77</v>
      </c>
      <c r="G8" s="222">
        <v>0.75</v>
      </c>
      <c r="H8" s="222">
        <v>0.71</v>
      </c>
      <c r="I8" s="222">
        <v>0.82</v>
      </c>
      <c r="J8" s="224">
        <f>AVERAGE(E8:I8)</f>
        <v>0.83200000000000007</v>
      </c>
      <c r="K8" s="224">
        <f>D8/(1+((1-'WACC RK'!$F$7)*J8))</f>
        <v>0.60988826639338134</v>
      </c>
    </row>
    <row r="9" spans="2:11" x14ac:dyDescent="0.3">
      <c r="B9" s="222" t="s">
        <v>426</v>
      </c>
      <c r="C9" s="223">
        <v>3547.33</v>
      </c>
      <c r="D9" s="222">
        <v>1.07</v>
      </c>
      <c r="E9" s="222">
        <v>0.2</v>
      </c>
      <c r="F9" s="222">
        <v>0.28000000000000003</v>
      </c>
      <c r="G9" s="222">
        <v>0.32</v>
      </c>
      <c r="H9" s="222">
        <v>0.37</v>
      </c>
      <c r="I9" s="222">
        <v>0.27</v>
      </c>
      <c r="J9" s="224">
        <f>AVERAGE(E9:I9)</f>
        <v>0.28799999999999998</v>
      </c>
      <c r="K9" s="224">
        <f>D9/(1+((1-'WACC RK'!$F$7)*J9))</f>
        <v>0.90115790199929724</v>
      </c>
    </row>
    <row r="10" spans="2:11" x14ac:dyDescent="0.3">
      <c r="B10" s="222" t="s">
        <v>427</v>
      </c>
      <c r="C10" s="223">
        <v>1838.33</v>
      </c>
      <c r="D10" s="222">
        <v>1.1599999999999999</v>
      </c>
      <c r="E10" s="222">
        <v>2.87</v>
      </c>
      <c r="F10" s="222">
        <v>5.22</v>
      </c>
      <c r="G10" s="222">
        <v>2.31</v>
      </c>
      <c r="H10" s="222">
        <v>2.16</v>
      </c>
      <c r="I10" s="222">
        <v>1.19</v>
      </c>
      <c r="J10" s="224">
        <f>AVERAGE(E10:I10)</f>
        <v>2.75</v>
      </c>
      <c r="K10" s="224">
        <f>D10/(1+((1-'WACC RK'!$F$7)*J10))</f>
        <v>0.41591371941599975</v>
      </c>
    </row>
    <row r="11" spans="2:11" x14ac:dyDescent="0.3">
      <c r="B11" s="222"/>
      <c r="C11" s="225"/>
      <c r="D11" s="222"/>
      <c r="E11" s="222"/>
      <c r="F11" s="222"/>
      <c r="G11" s="222"/>
      <c r="H11" s="222"/>
      <c r="I11" s="222"/>
      <c r="J11" s="224">
        <f>AVERAGE(J6:J10)</f>
        <v>1.3592</v>
      </c>
      <c r="K11" s="224">
        <f>SUMPRODUCT(K6:K10,C6:C10)/SUM(C6:C10)</f>
        <v>0.59450217835944674</v>
      </c>
    </row>
    <row r="13" spans="2:11" x14ac:dyDescent="0.3">
      <c r="B13" s="291" t="s">
        <v>428</v>
      </c>
      <c r="C13" s="292"/>
      <c r="K13" s="205"/>
    </row>
    <row r="14" spans="2:11" x14ac:dyDescent="0.3">
      <c r="B14" s="222" t="s">
        <v>429</v>
      </c>
      <c r="C14" s="224">
        <f>'WACC RK'!C15</f>
        <v>0.76400000000000001</v>
      </c>
    </row>
    <row r="15" spans="2:11" x14ac:dyDescent="0.3">
      <c r="B15" s="222" t="s">
        <v>430</v>
      </c>
      <c r="C15" s="224">
        <f>'WACC RK'!C16</f>
        <v>0.23599999999999999</v>
      </c>
    </row>
    <row r="16" spans="2:11" x14ac:dyDescent="0.3">
      <c r="B16" s="222" t="s">
        <v>431</v>
      </c>
      <c r="C16" s="224">
        <f>C14/C15</f>
        <v>3.2372881355932206</v>
      </c>
    </row>
    <row r="17" spans="2:3" x14ac:dyDescent="0.3">
      <c r="C17" s="205"/>
    </row>
    <row r="19" spans="2:3" x14ac:dyDescent="0.3">
      <c r="B19" s="226" t="s">
        <v>432</v>
      </c>
      <c r="C19" s="227">
        <f>K11*(1+(C16*(1-'WACC RK'!F7)))</f>
        <v>1.8465535918564406</v>
      </c>
    </row>
  </sheetData>
  <mergeCells count="7">
    <mergeCell ref="J4:J5"/>
    <mergeCell ref="K4:K5"/>
    <mergeCell ref="B13:C13"/>
    <mergeCell ref="B4:B5"/>
    <mergeCell ref="C4:C5"/>
    <mergeCell ref="D4:D5"/>
    <mergeCell ref="E4:I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
  <sheetViews>
    <sheetView workbookViewId="0">
      <selection activeCell="E25" sqref="E25"/>
    </sheetView>
  </sheetViews>
  <sheetFormatPr defaultRowHeight="14.4" x14ac:dyDescent="0.3"/>
  <cols>
    <col min="2" max="2" width="25.77734375" customWidth="1"/>
    <col min="3" max="3" width="11.77734375" customWidth="1"/>
    <col min="4" max="4" width="14.77734375" customWidth="1"/>
    <col min="5" max="5" width="25.88671875" customWidth="1"/>
  </cols>
  <sheetData>
    <row r="2" spans="1:7" ht="18" x14ac:dyDescent="0.35">
      <c r="B2" s="213" t="s">
        <v>433</v>
      </c>
      <c r="C2" s="213"/>
      <c r="D2" s="213"/>
      <c r="E2" s="213"/>
      <c r="F2" s="213"/>
    </row>
    <row r="5" spans="1:7" x14ac:dyDescent="0.3">
      <c r="B5" s="295" t="s">
        <v>434</v>
      </c>
      <c r="C5" s="295"/>
      <c r="E5" s="296" t="s">
        <v>435</v>
      </c>
      <c r="F5" s="297"/>
    </row>
    <row r="6" spans="1:7" x14ac:dyDescent="0.3">
      <c r="A6" s="228" t="s">
        <v>436</v>
      </c>
      <c r="B6" s="229" t="s">
        <v>437</v>
      </c>
      <c r="C6" s="230">
        <v>7.3450000000000001E-2</v>
      </c>
      <c r="D6" s="231"/>
      <c r="E6" s="232" t="s">
        <v>438</v>
      </c>
      <c r="F6" s="230">
        <v>0.13650000000000001</v>
      </c>
    </row>
    <row r="7" spans="1:7" ht="49.8" customHeight="1" x14ac:dyDescent="0.3">
      <c r="A7" s="233" t="s">
        <v>439</v>
      </c>
      <c r="B7" s="234" t="s">
        <v>475</v>
      </c>
      <c r="C7" s="235">
        <v>0.11</v>
      </c>
      <c r="D7" s="231"/>
      <c r="E7" s="232" t="s">
        <v>440</v>
      </c>
      <c r="F7" s="230">
        <f>[187]Input!C146</f>
        <v>0.34944000000000003</v>
      </c>
      <c r="G7" t="s">
        <v>441</v>
      </c>
    </row>
    <row r="8" spans="1:7" x14ac:dyDescent="0.3">
      <c r="B8" s="229" t="s">
        <v>442</v>
      </c>
      <c r="C8" s="236">
        <f>'Beta RK'!C19</f>
        <v>1.8465535918564406</v>
      </c>
      <c r="D8" s="231"/>
      <c r="E8" s="237"/>
      <c r="F8" s="238"/>
    </row>
    <row r="9" spans="1:7" x14ac:dyDescent="0.3">
      <c r="B9" s="229" t="s">
        <v>443</v>
      </c>
      <c r="C9" s="230">
        <f>C6+(C7-C6)*C8</f>
        <v>0.14094153378235291</v>
      </c>
      <c r="D9" s="231"/>
      <c r="E9" s="239" t="s">
        <v>444</v>
      </c>
      <c r="F9" s="240">
        <f>F6*(1-F7)</f>
        <v>8.8801440000000009E-2</v>
      </c>
    </row>
    <row r="13" spans="1:7" x14ac:dyDescent="0.3">
      <c r="B13" s="298" t="s">
        <v>445</v>
      </c>
      <c r="C13" s="299"/>
      <c r="D13" s="300"/>
    </row>
    <row r="14" spans="1:7" x14ac:dyDescent="0.3">
      <c r="B14" s="241" t="s">
        <v>446</v>
      </c>
      <c r="C14" s="241" t="s">
        <v>447</v>
      </c>
      <c r="D14" s="241" t="s">
        <v>448</v>
      </c>
    </row>
    <row r="15" spans="1:7" x14ac:dyDescent="0.3">
      <c r="A15" s="252" t="s">
        <v>454</v>
      </c>
      <c r="B15" s="242" t="s">
        <v>449</v>
      </c>
      <c r="C15" s="243">
        <v>0.76400000000000001</v>
      </c>
      <c r="D15" s="244">
        <f>F9</f>
        <v>8.8801440000000009E-2</v>
      </c>
    </row>
    <row r="16" spans="1:7" x14ac:dyDescent="0.3">
      <c r="B16" s="242" t="s">
        <v>450</v>
      </c>
      <c r="C16" s="243">
        <v>0.23599999999999999</v>
      </c>
      <c r="D16" s="244">
        <f>C9</f>
        <v>0.14094153378235291</v>
      </c>
    </row>
    <row r="17" spans="2:4" x14ac:dyDescent="0.3">
      <c r="B17" s="245" t="s">
        <v>11</v>
      </c>
      <c r="C17" s="246">
        <f>C15+C16</f>
        <v>1</v>
      </c>
      <c r="D17" s="247">
        <f>SUMPRODUCT(C15:C16,D15:D16)</f>
        <v>0.10110650213263529</v>
      </c>
    </row>
    <row r="19" spans="2:4" x14ac:dyDescent="0.3">
      <c r="B19" t="s">
        <v>451</v>
      </c>
      <c r="C19" s="248">
        <v>0.01</v>
      </c>
    </row>
    <row r="20" spans="2:4" x14ac:dyDescent="0.3">
      <c r="B20" s="136" t="s">
        <v>452</v>
      </c>
      <c r="C20" s="249">
        <f>D17+C19</f>
        <v>0.11110650213263529</v>
      </c>
    </row>
  </sheetData>
  <mergeCells count="3">
    <mergeCell ref="B5:C5"/>
    <mergeCell ref="E5:F5"/>
    <mergeCell ref="B13:D13"/>
  </mergeCells>
  <hyperlinks>
    <hyperlink ref="A7" r:id="rId1"/>
    <hyperlink ref="A6"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T43"/>
  <sheetViews>
    <sheetView zoomScale="90" zoomScaleNormal="90" workbookViewId="0">
      <selection activeCell="F6" sqref="F6"/>
    </sheetView>
  </sheetViews>
  <sheetFormatPr defaultRowHeight="14.4" x14ac:dyDescent="0.3"/>
  <cols>
    <col min="4" max="4" width="11" customWidth="1"/>
    <col min="5" max="5" width="11.109375" customWidth="1"/>
    <col min="6" max="6" width="9.109375" customWidth="1"/>
    <col min="7" max="19" width="9.88671875" bestFit="1" customWidth="1"/>
  </cols>
  <sheetData>
    <row r="2" spans="2:35" s="57" customFormat="1" x14ac:dyDescent="0.3">
      <c r="B2" s="67" t="s">
        <v>171</v>
      </c>
    </row>
    <row r="3" spans="2:35" x14ac:dyDescent="0.3">
      <c r="F3" s="20" t="e">
        <f>Financials!#REF!</f>
        <v>#REF!</v>
      </c>
      <c r="G3" s="71" t="e">
        <f>Financials!#REF!</f>
        <v>#REF!</v>
      </c>
      <c r="H3" s="20" t="e">
        <f>Financials!#REF!</f>
        <v>#REF!</v>
      </c>
      <c r="I3" s="20" t="e">
        <f>Financials!#REF!</f>
        <v>#REF!</v>
      </c>
      <c r="J3" s="20" t="e">
        <f>Financials!#REF!</f>
        <v>#REF!</v>
      </c>
      <c r="K3" s="20" t="e">
        <f>Financials!#REF!</f>
        <v>#REF!</v>
      </c>
      <c r="L3" s="20">
        <f>Financials!E7</f>
        <v>43190</v>
      </c>
      <c r="M3" s="20">
        <f>Financials!F7</f>
        <v>43555</v>
      </c>
      <c r="N3" s="20">
        <f>Financials!G7</f>
        <v>43921</v>
      </c>
      <c r="O3" s="20">
        <f>Financials!H7</f>
        <v>44286</v>
      </c>
      <c r="P3" s="20">
        <f>Financials!I7</f>
        <v>44651</v>
      </c>
      <c r="Q3" s="20">
        <f>Financials!J7</f>
        <v>45016</v>
      </c>
      <c r="R3" s="20">
        <f>Financials!K7</f>
        <v>45382</v>
      </c>
      <c r="S3" s="20">
        <f>Financials!L7</f>
        <v>45747</v>
      </c>
      <c r="T3" s="20">
        <f>Financials!M7</f>
        <v>46112</v>
      </c>
      <c r="U3" s="20">
        <f>Financials!N7</f>
        <v>46477</v>
      </c>
      <c r="V3" s="20">
        <f>Financials!O7</f>
        <v>46843</v>
      </c>
      <c r="W3" s="20">
        <f>Financials!P7</f>
        <v>47208</v>
      </c>
      <c r="X3" s="20">
        <f>Financials!Q7</f>
        <v>47573</v>
      </c>
      <c r="Y3" s="20">
        <f>Financials!R7</f>
        <v>47938</v>
      </c>
      <c r="Z3" s="20">
        <f>Financials!S7</f>
        <v>48304</v>
      </c>
      <c r="AA3" s="20">
        <f>Financials!T7</f>
        <v>48669</v>
      </c>
      <c r="AB3" s="20">
        <f>Financials!U7</f>
        <v>49034</v>
      </c>
      <c r="AC3" s="20">
        <f>Financials!V7</f>
        <v>49399</v>
      </c>
      <c r="AD3" s="20">
        <f>Financials!W7</f>
        <v>49765</v>
      </c>
      <c r="AE3" s="20">
        <f>Financials!X7</f>
        <v>50130</v>
      </c>
      <c r="AF3" s="20">
        <f>Financials!Y7</f>
        <v>50495</v>
      </c>
      <c r="AG3" s="20">
        <f>Financials!Z7</f>
        <v>50860</v>
      </c>
      <c r="AH3" s="20">
        <f>Financials!AA7</f>
        <v>51226</v>
      </c>
      <c r="AI3" s="20">
        <f>Financials!AB7</f>
        <v>51591</v>
      </c>
    </row>
    <row r="4" spans="2:35" s="13" customFormat="1" x14ac:dyDescent="0.3">
      <c r="F4" s="13" t="e">
        <f>MIN(MAX(Financials!#REF!-Inputs!$E$12,0),(Financials!#REF!-Financials!#REF!),MAX(Inputs!$E$55-Financials!#REF!,0))</f>
        <v>#REF!</v>
      </c>
      <c r="G4" s="13" t="e">
        <f>MIN(MAX(Financials!#REF!-Inputs!$E$12,0),(Financials!#REF!-Financials!#REF!),MAX(Inputs!$E$55-Financials!#REF!,0))</f>
        <v>#REF!</v>
      </c>
      <c r="H4" s="13" t="e">
        <f>MIN(MAX(Financials!#REF!-Inputs!$E$12,0),(Financials!#REF!-Financials!#REF!),MAX(Inputs!$E$55-Financials!#REF!,0))</f>
        <v>#REF!</v>
      </c>
      <c r="I4" s="13" t="e">
        <f>MIN(MAX(Financials!#REF!-Inputs!$E$12,0),(Financials!#REF!-Financials!#REF!),MAX(Inputs!$E$55-Financials!#REF!,0))</f>
        <v>#REF!</v>
      </c>
      <c r="J4" s="13" t="e">
        <f>MIN(MAX(Financials!#REF!-Inputs!$E$12,0),(Financials!#REF!-Financials!#REF!),MAX(Inputs!$E$55-Financials!#REF!,0))</f>
        <v>#REF!</v>
      </c>
      <c r="K4" s="13" t="e">
        <f>MIN(MAX(Financials!#REF!-Inputs!$E$12,0),(Financials!#REF!-Financials!#REF!),MAX(Inputs!$E$55-Financials!#REF!,0))</f>
        <v>#REF!</v>
      </c>
      <c r="L4" s="13" t="e">
        <f>MIN(MAX(Financials!E7-Inputs!$E$12,0),(Financials!E7-Financials!#REF!),MAX(Inputs!$E$55-Financials!#REF!,0))</f>
        <v>#REF!</v>
      </c>
      <c r="M4" s="13">
        <f>MIN(MAX(Financials!F7-Inputs!$E$12,0),(Financials!F7-Financials!E7),MAX(Inputs!$E$55-Financials!E7,0))</f>
        <v>365</v>
      </c>
      <c r="N4" s="13">
        <f>MIN(MAX(Financials!G7-Inputs!$E$12,0),(Financials!G7-Financials!F7),MAX(Inputs!$E$55-Financials!F7,0))</f>
        <v>366</v>
      </c>
      <c r="O4" s="13">
        <f>MIN(MAX(Financials!H7-Inputs!$E$12,0),(Financials!H7-Financials!G7),MAX(Inputs!$E$55-Financials!G7,0))</f>
        <v>365</v>
      </c>
      <c r="P4" s="13">
        <f>MIN(MAX(Financials!I7-Inputs!$E$12,0),(Financials!I7-Financials!H7),MAX(Inputs!$E$55-Financials!H7,0))</f>
        <v>365</v>
      </c>
      <c r="Q4" s="13">
        <f>MIN(MAX(Financials!J7-Inputs!$E$12,0),(Financials!J7-Financials!I7),MAX(Inputs!$E$55-Financials!I7,0))</f>
        <v>365</v>
      </c>
      <c r="R4" s="13">
        <f>MIN(MAX(Financials!K7-Inputs!$E$12,0),(Financials!K7-Financials!J7),MAX(Inputs!$E$55-Financials!J7,0))</f>
        <v>366</v>
      </c>
      <c r="S4" s="13">
        <f>MIN(MAX(Financials!L7-Inputs!$E$12,0),(Financials!L7-Financials!K7),MAX(Inputs!$E$55-Financials!K7,0))</f>
        <v>183</v>
      </c>
      <c r="T4" s="13">
        <f>MIN(MAX(Financials!M7-Inputs!$E$12,0),(Financials!M7-Financials!L7),MAX(Inputs!$E$55-Financials!L7,0))</f>
        <v>0</v>
      </c>
      <c r="U4" s="13">
        <f>MIN(MAX(Financials!N7-Inputs!$E$12,0),(Financials!N7-Financials!M7),MAX(Inputs!$E$55-Financials!M7,0))</f>
        <v>0</v>
      </c>
      <c r="V4" s="13">
        <f>MIN(MAX(Financials!O7-Inputs!$E$12,0),(Financials!O7-Financials!N7),MAX(Inputs!$E$55-Financials!N7,0))</f>
        <v>0</v>
      </c>
      <c r="W4" s="13">
        <f>MIN(MAX(Financials!P7-Inputs!$E$12,0),(Financials!P7-Financials!O7),MAX(Inputs!$E$55-Financials!O7,0))</f>
        <v>0</v>
      </c>
      <c r="X4" s="13">
        <f>MIN(MAX(Financials!Q7-Inputs!$E$12,0),(Financials!Q7-Financials!P7),MAX(Inputs!$E$55-Financials!P7,0))</f>
        <v>0</v>
      </c>
      <c r="Y4" s="13">
        <f>MIN(MAX(Financials!R7-Inputs!$E$12,0),(Financials!R7-Financials!Q7),MAX(Inputs!$E$55-Financials!Q7,0))</f>
        <v>0</v>
      </c>
      <c r="Z4" s="13">
        <f>MIN(MAX(Financials!S7-Inputs!$E$12,0),(Financials!S7-Financials!R7),MAX(Inputs!$E$55-Financials!R7,0))</f>
        <v>0</v>
      </c>
      <c r="AA4" s="13">
        <f>MIN(MAX(Financials!T7-Inputs!$E$12,0),(Financials!T7-Financials!S7),MAX(Inputs!$E$55-Financials!S7,0))</f>
        <v>0</v>
      </c>
      <c r="AB4" s="13">
        <f>MIN(MAX(Financials!U7-Inputs!$E$12,0),(Financials!U7-Financials!T7),MAX(Inputs!$E$55-Financials!T7,0))</f>
        <v>0</v>
      </c>
      <c r="AC4" s="13">
        <f>MIN(MAX(Financials!V7-Inputs!$E$12,0),(Financials!V7-Financials!U7),MAX(Inputs!$E$55-Financials!U7,0))</f>
        <v>0</v>
      </c>
      <c r="AD4" s="13">
        <f>MIN(MAX(Financials!W7-Inputs!$E$12,0),(Financials!W7-Financials!V7),MAX(Inputs!$E$55-Financials!V7,0))</f>
        <v>0</v>
      </c>
      <c r="AE4" s="13">
        <f>MIN(MAX(Financials!X7-Inputs!$E$12,0),(Financials!X7-Financials!W7),MAX(Inputs!$E$55-Financials!W7,0))</f>
        <v>0</v>
      </c>
      <c r="AF4" s="13">
        <f>MIN(MAX(Financials!Y7-Inputs!$E$12,0),(Financials!Y7-Financials!X7),MAX(Inputs!$E$55-Financials!X7,0))</f>
        <v>0</v>
      </c>
      <c r="AG4" s="13">
        <f>MIN(MAX(Financials!Z7-Inputs!$E$12,0),(Financials!Z7-Financials!Y7),MAX(Inputs!$E$55-Financials!Y7,0))</f>
        <v>0</v>
      </c>
      <c r="AH4" s="13">
        <f>MIN(MAX(Financials!AA7-Inputs!$E$12,0),(Financials!AA7-Financials!Z7),MAX(Inputs!$E$55-Financials!Z7,0))</f>
        <v>0</v>
      </c>
      <c r="AI4" s="13">
        <f>MIN(MAX(Financials!AB7-Inputs!$E$12,0),(Financials!AB7-Financials!AA7),MAX(Inputs!$E$55-Financials!AA7,0))</f>
        <v>0</v>
      </c>
    </row>
    <row r="5" spans="2:35" s="13" customFormat="1" x14ac:dyDescent="0.3">
      <c r="B5" s="70" t="s">
        <v>172</v>
      </c>
    </row>
    <row r="6" spans="2:35" s="13" customFormat="1" x14ac:dyDescent="0.3">
      <c r="B6" s="13" t="s">
        <v>168</v>
      </c>
      <c r="F6" s="72" t="e">
        <f>Financials!#REF!*F4/Financials!#REF!</f>
        <v>#REF!</v>
      </c>
      <c r="G6" s="72" t="e">
        <f>Financials!#REF!*G4/Financials!#REF!</f>
        <v>#REF!</v>
      </c>
      <c r="H6" s="72" t="e">
        <f>Financials!#REF!*H4/Financials!#REF!</f>
        <v>#REF!</v>
      </c>
      <c r="I6" s="72" t="e">
        <f>Financials!#REF!*I4/Financials!#REF!</f>
        <v>#REF!</v>
      </c>
      <c r="J6" s="72" t="e">
        <f>Financials!#REF!*J4/Financials!#REF!</f>
        <v>#REF!</v>
      </c>
      <c r="K6" s="72" t="e">
        <f>Financials!#REF!*K4/Financials!#REF!</f>
        <v>#REF!</v>
      </c>
      <c r="L6" s="72" t="e">
        <f>Financials!E27*L4/Financials!E4</f>
        <v>#REF!</v>
      </c>
      <c r="M6" s="72">
        <f ca="1">Financials!F27*M4/Financials!F4</f>
        <v>-9.3383999999999965</v>
      </c>
      <c r="N6" s="72">
        <f ca="1">Financials!G27*N4/Financials!G4</f>
        <v>-14.335500000000003</v>
      </c>
      <c r="O6" s="72">
        <f ca="1">Financials!H27*O4/Financials!H4</f>
        <v>3.1960999999999977</v>
      </c>
      <c r="P6" s="72">
        <f ca="1">Financials!I27*P4/Financials!I4</f>
        <v>-13.419900000000002</v>
      </c>
      <c r="Q6" s="72">
        <f ca="1">Financials!J27*Q4/Financials!J4</f>
        <v>-6.4616288466901262</v>
      </c>
      <c r="R6" s="72">
        <f ca="1">Financials!K27*R4/Financials!K4</f>
        <v>-5.9888553566311415</v>
      </c>
      <c r="S6" s="72">
        <f ca="1">Financials!L27*S4/Financials!L4</f>
        <v>2.7354906381012034</v>
      </c>
      <c r="T6" s="72">
        <f ca="1">Financials!M27*T4/Financials!M4</f>
        <v>0</v>
      </c>
      <c r="U6" s="72">
        <f ca="1">Financials!N27*U4/Financials!N4</f>
        <v>0</v>
      </c>
      <c r="V6" s="72">
        <f ca="1">Financials!O27*V4/Financials!O4</f>
        <v>0</v>
      </c>
      <c r="W6" s="72">
        <f ca="1">Financials!P27*W4/Financials!P4</f>
        <v>0</v>
      </c>
      <c r="X6" s="72">
        <f ca="1">Financials!Q27*X4/Financials!Q4</f>
        <v>0</v>
      </c>
      <c r="Y6" s="72">
        <f ca="1">Financials!R27*Y4/Financials!R4</f>
        <v>0</v>
      </c>
      <c r="Z6" s="72">
        <f ca="1">Financials!S27*Z4/Financials!S4</f>
        <v>0</v>
      </c>
      <c r="AA6" s="72">
        <f ca="1">Financials!T27*AA4/Financials!T4</f>
        <v>0</v>
      </c>
      <c r="AB6" s="72">
        <f ca="1">Financials!U27*AB4/Financials!U4</f>
        <v>0</v>
      </c>
      <c r="AC6" s="72">
        <f ca="1">Financials!V27*AC4/Financials!V4</f>
        <v>0</v>
      </c>
      <c r="AD6" s="72">
        <f ca="1">Financials!W27*AD4/Financials!W4</f>
        <v>0</v>
      </c>
      <c r="AE6" s="72">
        <f ca="1">Financials!X27*AE4/Financials!X4</f>
        <v>0</v>
      </c>
      <c r="AF6" s="72">
        <f ca="1">Financials!Y27*AF4/Financials!Y4</f>
        <v>0</v>
      </c>
      <c r="AG6" s="72">
        <f ca="1">Financials!Z27*AG4/Financials!Z4</f>
        <v>0</v>
      </c>
      <c r="AH6" s="72">
        <f ca="1">Financials!AA27*AH4/Financials!AA4</f>
        <v>0</v>
      </c>
      <c r="AI6" s="72">
        <f ca="1">Financials!AB27*AI4/Financials!AB4</f>
        <v>0</v>
      </c>
    </row>
    <row r="7" spans="2:35" s="13" customFormat="1" x14ac:dyDescent="0.3">
      <c r="B7" s="13" t="s">
        <v>49</v>
      </c>
      <c r="F7" s="122" t="e">
        <f>Financials!#REF!*F4/Financials!#REF!</f>
        <v>#REF!</v>
      </c>
      <c r="G7" s="23" t="e">
        <f>Financials!#REF!*G4/Financials!#REF!</f>
        <v>#REF!</v>
      </c>
      <c r="H7" s="23" t="e">
        <f>Financials!#REF!*H4/Financials!#REF!</f>
        <v>#REF!</v>
      </c>
      <c r="I7" s="23" t="e">
        <f>Financials!#REF!*I4/Financials!#REF!</f>
        <v>#REF!</v>
      </c>
      <c r="J7" s="23" t="e">
        <f>Financials!#REF!*J4/Financials!#REF!</f>
        <v>#REF!</v>
      </c>
      <c r="K7" s="23" t="e">
        <f>Financials!#REF!*K4/Financials!#REF!</f>
        <v>#REF!</v>
      </c>
      <c r="L7" s="23" t="e">
        <f>Financials!E21*L4/Financials!E4</f>
        <v>#REF!</v>
      </c>
      <c r="M7" s="23">
        <f>Financials!F21*M4/Financials!F4</f>
        <v>10.9628</v>
      </c>
      <c r="N7" s="23">
        <f>Financials!G21*N4/Financials!G4</f>
        <v>15.931500000000003</v>
      </c>
      <c r="O7" s="23">
        <f>Financials!H21*O4/Financials!H4</f>
        <v>5.6257000000000001</v>
      </c>
      <c r="P7" s="23">
        <f>Financials!I21*P4/Financials!I4</f>
        <v>5.9933000000000005</v>
      </c>
      <c r="Q7" s="23">
        <f ca="1">Financials!J21*Q4/Financials!J4</f>
        <v>10.886250229300195</v>
      </c>
      <c r="R7" s="23">
        <f ca="1">Financials!K21*R4/Financials!K4</f>
        <v>10.886250229300195</v>
      </c>
      <c r="S7" s="23">
        <f ca="1">Financials!L21*S4/Financials!L4</f>
        <v>5.4580377861970844</v>
      </c>
      <c r="T7" s="23">
        <f ca="1">Financials!M21*T4/Financials!M4</f>
        <v>0</v>
      </c>
      <c r="U7" s="23">
        <f ca="1">Financials!N21*U4/Financials!N4</f>
        <v>0</v>
      </c>
      <c r="V7" s="23">
        <f ca="1">Financials!O21*V4/Financials!O4</f>
        <v>0</v>
      </c>
      <c r="W7" s="23">
        <f ca="1">Financials!P21*W4/Financials!P4</f>
        <v>0</v>
      </c>
      <c r="X7" s="23">
        <f ca="1">Financials!Q21*X4/Financials!Q4</f>
        <v>0</v>
      </c>
      <c r="Y7" s="23">
        <f ca="1">Financials!R21*Y4/Financials!R4</f>
        <v>0</v>
      </c>
      <c r="Z7" s="23">
        <f ca="1">Financials!S21*Z4/Financials!S4</f>
        <v>0</v>
      </c>
      <c r="AA7" s="23">
        <f ca="1">Financials!T21*AA4/Financials!T4</f>
        <v>0</v>
      </c>
      <c r="AB7" s="23">
        <f ca="1">Financials!U21*AB4/Financials!U4</f>
        <v>0</v>
      </c>
      <c r="AC7" s="23">
        <f ca="1">Financials!V21*AC4/Financials!V4</f>
        <v>0</v>
      </c>
      <c r="AD7" s="23">
        <f ca="1">Financials!W21*AD4/Financials!W4</f>
        <v>0</v>
      </c>
      <c r="AE7" s="23">
        <f ca="1">Financials!X21*AE4/Financials!X4</f>
        <v>0</v>
      </c>
      <c r="AF7" s="23">
        <f ca="1">Financials!Y21*AF4/Financials!Y4</f>
        <v>0</v>
      </c>
      <c r="AG7" s="23">
        <f ca="1">Financials!Z21*AG4/Financials!Z4</f>
        <v>0</v>
      </c>
      <c r="AH7" s="23">
        <f ca="1">Financials!AA21*AH4/Financials!AA4</f>
        <v>0</v>
      </c>
      <c r="AI7" s="23">
        <f ca="1">Financials!AB21*AI4/Financials!AB4</f>
        <v>0</v>
      </c>
    </row>
    <row r="8" spans="2:35" s="13" customFormat="1" x14ac:dyDescent="0.3">
      <c r="B8" s="13" t="s">
        <v>109</v>
      </c>
      <c r="F8" s="14" t="e">
        <f>Financials!#REF!</f>
        <v>#REF!</v>
      </c>
      <c r="G8" s="14" t="e">
        <f>Financials!#REF!</f>
        <v>#REF!</v>
      </c>
      <c r="H8" s="14" t="e">
        <f>Financials!#REF!</f>
        <v>#REF!</v>
      </c>
      <c r="I8" s="14" t="e">
        <f>Financials!#REF!</f>
        <v>#REF!</v>
      </c>
      <c r="J8" s="14" t="e">
        <f>Financials!#REF!</f>
        <v>#REF!</v>
      </c>
      <c r="K8" s="14" t="e">
        <f>Financials!#REF!</f>
        <v>#REF!</v>
      </c>
      <c r="L8" s="14">
        <f>Financials!E23</f>
        <v>25.7423</v>
      </c>
      <c r="M8" s="14">
        <f>Financials!F23</f>
        <v>23.575399999999998</v>
      </c>
      <c r="N8" s="14">
        <f>Financials!G23</f>
        <v>25.738800000000001</v>
      </c>
      <c r="O8" s="14">
        <f>Financials!H23</f>
        <v>5.2291999999999996</v>
      </c>
      <c r="P8" s="14">
        <f>Financials!I23</f>
        <v>21.323499999999999</v>
      </c>
      <c r="Q8" s="14">
        <f>Financials!J23</f>
        <v>0</v>
      </c>
      <c r="R8" s="14">
        <f>Financials!K23</f>
        <v>0</v>
      </c>
      <c r="S8" s="14">
        <f>Financials!L23</f>
        <v>0</v>
      </c>
      <c r="T8" s="14">
        <f>Financials!M23</f>
        <v>0</v>
      </c>
      <c r="U8" s="14">
        <f>Financials!N23</f>
        <v>0</v>
      </c>
      <c r="V8" s="14">
        <f>Financials!O23</f>
        <v>0</v>
      </c>
      <c r="W8" s="14">
        <f>Financials!P23</f>
        <v>0</v>
      </c>
      <c r="X8" s="14">
        <f>Financials!Q23</f>
        <v>0</v>
      </c>
      <c r="Y8" s="14">
        <f>Financials!R23</f>
        <v>0</v>
      </c>
      <c r="Z8" s="14">
        <f>Financials!S23</f>
        <v>0</v>
      </c>
      <c r="AA8" s="14">
        <f>Financials!T23</f>
        <v>0</v>
      </c>
      <c r="AB8" s="14">
        <f>Financials!U23</f>
        <v>0</v>
      </c>
      <c r="AC8" s="14">
        <f>Financials!V23</f>
        <v>0</v>
      </c>
      <c r="AD8" s="14">
        <f>Financials!W23</f>
        <v>0</v>
      </c>
      <c r="AE8" s="14">
        <f>Financials!X23</f>
        <v>0</v>
      </c>
      <c r="AF8" s="14">
        <f>Financials!Y23</f>
        <v>0</v>
      </c>
      <c r="AG8" s="14">
        <f>Financials!Z23</f>
        <v>0</v>
      </c>
      <c r="AH8" s="14">
        <f>Financials!AA23</f>
        <v>0</v>
      </c>
      <c r="AI8" s="14">
        <f>Financials!AB23</f>
        <v>0</v>
      </c>
    </row>
    <row r="9" spans="2:35" s="13" customFormat="1" hidden="1" x14ac:dyDescent="0.3">
      <c r="B9" s="13" t="s">
        <v>302</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row>
    <row r="10" spans="2:35" s="13" customFormat="1" hidden="1" x14ac:dyDescent="0.3">
      <c r="B10" s="13" t="s">
        <v>303</v>
      </c>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row>
    <row r="11" spans="2:35" s="29" customFormat="1" x14ac:dyDescent="0.3">
      <c r="B11" s="29" t="s">
        <v>88</v>
      </c>
      <c r="F11" s="48" t="e">
        <f t="shared" ref="F11:AI11" si="0">SUM(F6:F8)-F9+F10</f>
        <v>#REF!</v>
      </c>
      <c r="G11" s="48" t="e">
        <f t="shared" si="0"/>
        <v>#REF!</v>
      </c>
      <c r="H11" s="48" t="e">
        <f t="shared" si="0"/>
        <v>#REF!</v>
      </c>
      <c r="I11" s="48" t="e">
        <f t="shared" si="0"/>
        <v>#REF!</v>
      </c>
      <c r="J11" s="48" t="e">
        <f t="shared" si="0"/>
        <v>#REF!</v>
      </c>
      <c r="K11" s="48" t="e">
        <f t="shared" si="0"/>
        <v>#REF!</v>
      </c>
      <c r="L11" s="48" t="e">
        <f t="shared" si="0"/>
        <v>#REF!</v>
      </c>
      <c r="M11" s="48">
        <f t="shared" ca="1" si="0"/>
        <v>25.199800000000003</v>
      </c>
      <c r="N11" s="48">
        <f t="shared" ca="1" si="0"/>
        <v>27.334800000000001</v>
      </c>
      <c r="O11" s="48">
        <f t="shared" ca="1" si="0"/>
        <v>14.050999999999998</v>
      </c>
      <c r="P11" s="48">
        <f t="shared" ca="1" si="0"/>
        <v>13.896899999999999</v>
      </c>
      <c r="Q11" s="48">
        <f t="shared" ca="1" si="0"/>
        <v>4.4246213826100691</v>
      </c>
      <c r="R11" s="48">
        <f t="shared" ca="1" si="0"/>
        <v>4.8973948726690537</v>
      </c>
      <c r="S11" s="48">
        <f t="shared" ca="1" si="0"/>
        <v>8.1935284242982878</v>
      </c>
      <c r="T11" s="48">
        <f t="shared" ca="1" si="0"/>
        <v>0</v>
      </c>
      <c r="U11" s="48">
        <f t="shared" ca="1" si="0"/>
        <v>0</v>
      </c>
      <c r="V11" s="48">
        <f t="shared" ca="1" si="0"/>
        <v>0</v>
      </c>
      <c r="W11" s="48">
        <f t="shared" ca="1" si="0"/>
        <v>0</v>
      </c>
      <c r="X11" s="48">
        <f t="shared" ca="1" si="0"/>
        <v>0</v>
      </c>
      <c r="Y11" s="48">
        <f t="shared" ca="1" si="0"/>
        <v>0</v>
      </c>
      <c r="Z11" s="48">
        <f t="shared" ca="1" si="0"/>
        <v>0</v>
      </c>
      <c r="AA11" s="48">
        <f t="shared" ca="1" si="0"/>
        <v>0</v>
      </c>
      <c r="AB11" s="48">
        <f t="shared" ca="1" si="0"/>
        <v>0</v>
      </c>
      <c r="AC11" s="48">
        <f t="shared" ca="1" si="0"/>
        <v>0</v>
      </c>
      <c r="AD11" s="48">
        <f t="shared" ca="1" si="0"/>
        <v>0</v>
      </c>
      <c r="AE11" s="48">
        <f t="shared" ca="1" si="0"/>
        <v>0</v>
      </c>
      <c r="AF11" s="48">
        <f t="shared" ca="1" si="0"/>
        <v>0</v>
      </c>
      <c r="AG11" s="48">
        <f t="shared" ca="1" si="0"/>
        <v>0</v>
      </c>
      <c r="AH11" s="48">
        <f t="shared" ca="1" si="0"/>
        <v>0</v>
      </c>
      <c r="AI11" s="48">
        <f t="shared" ca="1" si="0"/>
        <v>0</v>
      </c>
    </row>
    <row r="12" spans="2:35" s="13" customFormat="1" x14ac:dyDescent="0.3"/>
    <row r="13" spans="2:35" s="13" customFormat="1" x14ac:dyDescent="0.3">
      <c r="B13" s="70" t="s">
        <v>173</v>
      </c>
    </row>
    <row r="14" spans="2:35" s="13" customFormat="1" x14ac:dyDescent="0.3">
      <c r="B14" s="13" t="s">
        <v>109</v>
      </c>
      <c r="F14" s="14" t="e">
        <f t="shared" ref="F14:AI14" si="1">F8</f>
        <v>#REF!</v>
      </c>
      <c r="G14" s="14" t="e">
        <f t="shared" si="1"/>
        <v>#REF!</v>
      </c>
      <c r="H14" s="14" t="e">
        <f t="shared" si="1"/>
        <v>#REF!</v>
      </c>
      <c r="I14" s="14" t="e">
        <f t="shared" si="1"/>
        <v>#REF!</v>
      </c>
      <c r="J14" s="14" t="e">
        <f t="shared" si="1"/>
        <v>#REF!</v>
      </c>
      <c r="K14" s="14" t="e">
        <f t="shared" si="1"/>
        <v>#REF!</v>
      </c>
      <c r="L14" s="14">
        <f t="shared" si="1"/>
        <v>25.7423</v>
      </c>
      <c r="M14" s="14">
        <f t="shared" si="1"/>
        <v>23.575399999999998</v>
      </c>
      <c r="N14" s="14">
        <f t="shared" si="1"/>
        <v>25.738800000000001</v>
      </c>
      <c r="O14" s="14">
        <f t="shared" si="1"/>
        <v>5.2291999999999996</v>
      </c>
      <c r="P14" s="14">
        <f t="shared" si="1"/>
        <v>21.323499999999999</v>
      </c>
      <c r="Q14" s="14">
        <f t="shared" si="1"/>
        <v>0</v>
      </c>
      <c r="R14" s="14">
        <f t="shared" si="1"/>
        <v>0</v>
      </c>
      <c r="S14" s="14">
        <f t="shared" si="1"/>
        <v>0</v>
      </c>
      <c r="T14" s="14">
        <f t="shared" si="1"/>
        <v>0</v>
      </c>
      <c r="U14" s="14">
        <f t="shared" si="1"/>
        <v>0</v>
      </c>
      <c r="V14" s="14">
        <f t="shared" si="1"/>
        <v>0</v>
      </c>
      <c r="W14" s="14">
        <f t="shared" si="1"/>
        <v>0</v>
      </c>
      <c r="X14" s="14">
        <f t="shared" si="1"/>
        <v>0</v>
      </c>
      <c r="Y14" s="14">
        <f t="shared" si="1"/>
        <v>0</v>
      </c>
      <c r="Z14" s="14">
        <f t="shared" si="1"/>
        <v>0</v>
      </c>
      <c r="AA14" s="14">
        <f t="shared" si="1"/>
        <v>0</v>
      </c>
      <c r="AB14" s="14">
        <f t="shared" si="1"/>
        <v>0</v>
      </c>
      <c r="AC14" s="14">
        <f t="shared" si="1"/>
        <v>0</v>
      </c>
      <c r="AD14" s="14">
        <f t="shared" si="1"/>
        <v>0</v>
      </c>
      <c r="AE14" s="14">
        <f t="shared" si="1"/>
        <v>0</v>
      </c>
      <c r="AF14" s="14">
        <f t="shared" si="1"/>
        <v>0</v>
      </c>
      <c r="AG14" s="14">
        <f t="shared" si="1"/>
        <v>0</v>
      </c>
      <c r="AH14" s="14">
        <f t="shared" si="1"/>
        <v>0</v>
      </c>
      <c r="AI14" s="14">
        <f t="shared" si="1"/>
        <v>0</v>
      </c>
    </row>
    <row r="15" spans="2:35" s="13" customFormat="1" x14ac:dyDescent="0.3">
      <c r="B15" s="13" t="s">
        <v>174</v>
      </c>
      <c r="F15" s="23">
        <f>SUMIF(Debt!$E$23:$AI$23,F3,Debt!$E$25:$AI$25)</f>
        <v>0</v>
      </c>
      <c r="G15" s="23">
        <f>SUMIF(Debt!$E$23:$AI$23,G3,Debt!$E$25:$AI$25)</f>
        <v>0</v>
      </c>
      <c r="H15" s="23">
        <f>SUMIF(Debt!$E$23:$AI$23,H3,Debt!$E$25:$AI$25)</f>
        <v>0</v>
      </c>
      <c r="I15" s="23">
        <f>SUMIF(Debt!$E$23:$AI$23,I3,Debt!$E$25:$AI$25)</f>
        <v>0</v>
      </c>
      <c r="J15" s="23">
        <f>SUMIF(Debt!$E$23:$AI$23,J3,Debt!$E$25:$AI$25)</f>
        <v>0</v>
      </c>
      <c r="K15" s="23">
        <f>SUMIF(Debt!$E$23:$AI$23,K3,Debt!$E$25:$AI$25)</f>
        <v>0</v>
      </c>
      <c r="L15" s="23">
        <f ca="1">SUMIF(Debt!$E$23:$AI$23,L3,Debt!$E$25:$AI$25)</f>
        <v>11.559540404313571</v>
      </c>
      <c r="M15" s="23">
        <f ca="1">SUMIF(Debt!$E$23:$AI$23,M3,Debt!$E$25:$AI$25)</f>
        <v>13.135841368538149</v>
      </c>
      <c r="N15" s="23">
        <f ca="1">SUMIF(Debt!$E$23:$AI$23,N3,Debt!$E$25:$AI$25)</f>
        <v>19.966478880177988</v>
      </c>
      <c r="O15" s="23">
        <f ca="1">SUMIF(Debt!$E$23:$AI$23,O3,Debt!$E$25:$AI$25)</f>
        <v>27.32255004655935</v>
      </c>
      <c r="P15" s="23">
        <f ca="1">SUMIF(Debt!$E$23:$AI$23,P3,Debt!$E$25:$AI$25)</f>
        <v>29.424284665525455</v>
      </c>
      <c r="Q15" s="23">
        <f ca="1">SUMIF(Debt!$E$23:$AI$23,Q3,Debt!$E$25:$AI$25)</f>
        <v>29.424284665525455</v>
      </c>
      <c r="R15" s="23">
        <f ca="1">SUMIF(Debt!$E$23:$AI$23,R3,Debt!$E$25:$AI$25)</f>
        <v>29.424284665525455</v>
      </c>
      <c r="S15" s="23">
        <f ca="1">SUMIF(Debt!$E$23:$AI$23,S3,Debt!$E$25:$AI$25)</f>
        <v>17.86474426121173</v>
      </c>
      <c r="T15" s="23">
        <f ca="1">SUMIF(Debt!$E$23:$AI$23,T3,Debt!$E$25:$AI$25)</f>
        <v>0</v>
      </c>
      <c r="U15" s="23">
        <f>SUMIF(Debt!$E$23:$AI$23,U3,Debt!$E$25:$AI$25)</f>
        <v>0</v>
      </c>
      <c r="V15" s="23">
        <f>SUMIF(Debt!$E$23:$AI$23,V3,Debt!$E$25:$AI$25)</f>
        <v>0</v>
      </c>
      <c r="W15" s="23">
        <f>SUMIF(Debt!$E$23:$AI$23,W3,Debt!$E$25:$AI$25)</f>
        <v>0</v>
      </c>
      <c r="X15" s="23">
        <f>SUMIF(Debt!$E$23:$AI$23,X3,Debt!$E$25:$AI$25)</f>
        <v>0</v>
      </c>
      <c r="Y15" s="23">
        <f>SUMIF(Debt!$E$23:$AI$23,Y3,Debt!$E$25:$AI$25)</f>
        <v>0</v>
      </c>
      <c r="Z15" s="23">
        <f>SUMIF(Debt!$E$23:$AI$23,Z3,Debt!$E$25:$AI$25)</f>
        <v>0</v>
      </c>
      <c r="AA15" s="23">
        <f>SUMIF(Debt!$E$23:$AI$23,AA3,Debt!$E$25:$AI$25)</f>
        <v>0</v>
      </c>
      <c r="AB15" s="23">
        <f>SUMIF(Debt!$E$23:$AI$23,AB3,Debt!$E$25:$AI$25)</f>
        <v>0</v>
      </c>
      <c r="AC15" s="23">
        <f>SUMIF(Debt!$E$23:$AI$23,AC3,Debt!$E$25:$AI$25)</f>
        <v>0</v>
      </c>
      <c r="AD15" s="23">
        <f>SUMIF(Debt!$E$23:$AI$23,AD3,Debt!$E$25:$AI$25)</f>
        <v>0</v>
      </c>
      <c r="AE15" s="23">
        <f>SUMIF(Debt!$E$23:$AI$23,AE3,Debt!$E$25:$AI$25)</f>
        <v>0</v>
      </c>
      <c r="AF15" s="23">
        <f>SUMIF(Debt!$E$23:$AI$23,AF3,Debt!$E$25:$AI$25)</f>
        <v>0</v>
      </c>
      <c r="AG15" s="23">
        <f>SUMIF(Debt!$E$23:$AI$23,AG3,Debt!$E$25:$AI$25)</f>
        <v>0</v>
      </c>
      <c r="AH15" s="23">
        <f>SUMIF(Debt!$E$23:$AI$23,AH3,Debt!$E$25:$AI$25)</f>
        <v>0</v>
      </c>
      <c r="AI15" s="23">
        <f>SUMIF(Debt!$E$23:$AI$23,AI3,Debt!$E$25:$AI$25)</f>
        <v>0</v>
      </c>
    </row>
    <row r="16" spans="2:35" s="29" customFormat="1" x14ac:dyDescent="0.3">
      <c r="B16" s="29" t="s">
        <v>88</v>
      </c>
      <c r="F16" s="48" t="e">
        <f t="shared" ref="F16:AI16" si="2">SUM(F14:F15)</f>
        <v>#REF!</v>
      </c>
      <c r="G16" s="48" t="e">
        <f t="shared" si="2"/>
        <v>#REF!</v>
      </c>
      <c r="H16" s="48" t="e">
        <f t="shared" si="2"/>
        <v>#REF!</v>
      </c>
      <c r="I16" s="48" t="e">
        <f t="shared" si="2"/>
        <v>#REF!</v>
      </c>
      <c r="J16" s="48" t="e">
        <f t="shared" si="2"/>
        <v>#REF!</v>
      </c>
      <c r="K16" s="48" t="e">
        <f t="shared" si="2"/>
        <v>#REF!</v>
      </c>
      <c r="L16" s="48">
        <f t="shared" ca="1" si="2"/>
        <v>37.301840404313573</v>
      </c>
      <c r="M16" s="48">
        <f t="shared" ca="1" si="2"/>
        <v>36.711241368538147</v>
      </c>
      <c r="N16" s="80">
        <f t="shared" ca="1" si="2"/>
        <v>45.705278880177985</v>
      </c>
      <c r="O16" s="48">
        <f t="shared" ca="1" si="2"/>
        <v>32.551750046559349</v>
      </c>
      <c r="P16" s="48">
        <f t="shared" ca="1" si="2"/>
        <v>50.747784665525458</v>
      </c>
      <c r="Q16" s="48">
        <f t="shared" ca="1" si="2"/>
        <v>29.424284665525455</v>
      </c>
      <c r="R16" s="48">
        <f t="shared" ca="1" si="2"/>
        <v>29.424284665525455</v>
      </c>
      <c r="S16" s="48">
        <f t="shared" ca="1" si="2"/>
        <v>17.86474426121173</v>
      </c>
      <c r="T16" s="48">
        <f t="shared" ca="1" si="2"/>
        <v>0</v>
      </c>
      <c r="U16" s="48">
        <f t="shared" si="2"/>
        <v>0</v>
      </c>
      <c r="V16" s="48">
        <f t="shared" si="2"/>
        <v>0</v>
      </c>
      <c r="W16" s="48">
        <f t="shared" si="2"/>
        <v>0</v>
      </c>
      <c r="X16" s="48">
        <f t="shared" si="2"/>
        <v>0</v>
      </c>
      <c r="Y16" s="48">
        <f t="shared" si="2"/>
        <v>0</v>
      </c>
      <c r="Z16" s="48">
        <f t="shared" si="2"/>
        <v>0</v>
      </c>
      <c r="AA16" s="48">
        <f t="shared" si="2"/>
        <v>0</v>
      </c>
      <c r="AB16" s="48">
        <f t="shared" si="2"/>
        <v>0</v>
      </c>
      <c r="AC16" s="48">
        <f t="shared" si="2"/>
        <v>0</v>
      </c>
      <c r="AD16" s="48">
        <f t="shared" si="2"/>
        <v>0</v>
      </c>
      <c r="AE16" s="48">
        <f t="shared" si="2"/>
        <v>0</v>
      </c>
      <c r="AF16" s="48">
        <f t="shared" si="2"/>
        <v>0</v>
      </c>
      <c r="AG16" s="48">
        <f t="shared" si="2"/>
        <v>0</v>
      </c>
      <c r="AH16" s="48">
        <f t="shared" si="2"/>
        <v>0</v>
      </c>
      <c r="AI16" s="48">
        <f t="shared" si="2"/>
        <v>0</v>
      </c>
    </row>
    <row r="17" spans="2:46" s="13" customFormat="1" x14ac:dyDescent="0.3"/>
    <row r="18" spans="2:46" s="29" customFormat="1" x14ac:dyDescent="0.3">
      <c r="B18" s="29" t="s">
        <v>115</v>
      </c>
      <c r="F18" s="80"/>
      <c r="G18" s="80" t="e">
        <f t="shared" ref="G18:AI18" si="3">G11/G16</f>
        <v>#REF!</v>
      </c>
      <c r="H18" s="80" t="e">
        <f t="shared" si="3"/>
        <v>#REF!</v>
      </c>
      <c r="I18" s="80" t="e">
        <f t="shared" si="3"/>
        <v>#REF!</v>
      </c>
      <c r="J18" s="80" t="e">
        <f t="shared" si="3"/>
        <v>#REF!</v>
      </c>
      <c r="K18" s="80" t="e">
        <f t="shared" si="3"/>
        <v>#REF!</v>
      </c>
      <c r="L18" s="80" t="e">
        <f t="shared" ca="1" si="3"/>
        <v>#REF!</v>
      </c>
      <c r="M18" s="80">
        <f t="shared" ca="1" si="3"/>
        <v>0.68643279444089977</v>
      </c>
      <c r="N18" s="80">
        <f t="shared" ca="1" si="3"/>
        <v>0.59806658376730493</v>
      </c>
      <c r="O18" s="80">
        <f t="shared" ca="1" si="3"/>
        <v>0.43165113949027634</v>
      </c>
      <c r="P18" s="80">
        <f t="shared" ca="1" si="3"/>
        <v>0.27384249562012097</v>
      </c>
      <c r="Q18" s="80">
        <f t="shared" ca="1" si="3"/>
        <v>0.15037311638689091</v>
      </c>
      <c r="R18" s="80">
        <f t="shared" ca="1" si="3"/>
        <v>0.1664405754749585</v>
      </c>
      <c r="S18" s="80">
        <f t="shared" ca="1" si="3"/>
        <v>0.45864235751128168</v>
      </c>
      <c r="T18" s="80" t="e">
        <f t="shared" ca="1" si="3"/>
        <v>#DIV/0!</v>
      </c>
      <c r="U18" s="80" t="e">
        <f t="shared" ca="1" si="3"/>
        <v>#DIV/0!</v>
      </c>
      <c r="V18" s="80" t="e">
        <f t="shared" ca="1" si="3"/>
        <v>#DIV/0!</v>
      </c>
      <c r="W18" s="80" t="e">
        <f t="shared" ca="1" si="3"/>
        <v>#DIV/0!</v>
      </c>
      <c r="X18" s="80" t="e">
        <f t="shared" ca="1" si="3"/>
        <v>#DIV/0!</v>
      </c>
      <c r="Y18" s="80" t="e">
        <f t="shared" ca="1" si="3"/>
        <v>#DIV/0!</v>
      </c>
      <c r="Z18" s="80" t="e">
        <f t="shared" ca="1" si="3"/>
        <v>#DIV/0!</v>
      </c>
      <c r="AA18" s="80" t="e">
        <f t="shared" ca="1" si="3"/>
        <v>#DIV/0!</v>
      </c>
      <c r="AB18" s="80" t="e">
        <f t="shared" ca="1" si="3"/>
        <v>#DIV/0!</v>
      </c>
      <c r="AC18" s="80" t="e">
        <f t="shared" ca="1" si="3"/>
        <v>#DIV/0!</v>
      </c>
      <c r="AD18" s="80" t="e">
        <f t="shared" ca="1" si="3"/>
        <v>#DIV/0!</v>
      </c>
      <c r="AE18" s="80" t="e">
        <f t="shared" ca="1" si="3"/>
        <v>#DIV/0!</v>
      </c>
      <c r="AF18" s="80" t="e">
        <f t="shared" ca="1" si="3"/>
        <v>#DIV/0!</v>
      </c>
      <c r="AG18" s="80" t="e">
        <f t="shared" ca="1" si="3"/>
        <v>#DIV/0!</v>
      </c>
      <c r="AH18" s="80" t="e">
        <f t="shared" ca="1" si="3"/>
        <v>#DIV/0!</v>
      </c>
      <c r="AI18" s="80" t="e">
        <f t="shared" ca="1" si="3"/>
        <v>#DIV/0!</v>
      </c>
    </row>
    <row r="19" spans="2:46" s="13" customFormat="1" x14ac:dyDescent="0.3">
      <c r="G19" s="73" t="s">
        <v>175</v>
      </c>
    </row>
    <row r="20" spans="2:46" s="13" customFormat="1" x14ac:dyDescent="0.3">
      <c r="B20" s="29" t="s">
        <v>176</v>
      </c>
      <c r="C20" s="29"/>
      <c r="D20" s="29"/>
      <c r="G20" s="80" t="e">
        <f>SUM(G11:S11)/SUM(G16:S16)</f>
        <v>#REF!</v>
      </c>
    </row>
    <row r="21" spans="2:46" s="13" customFormat="1" x14ac:dyDescent="0.3">
      <c r="B21" s="29" t="s">
        <v>117</v>
      </c>
      <c r="C21" s="29"/>
      <c r="D21" s="29"/>
      <c r="G21" s="48" t="e">
        <f>MIN(G18:S18)</f>
        <v>#REF!</v>
      </c>
    </row>
    <row r="24" spans="2:46" s="112" customFormat="1" x14ac:dyDescent="0.3">
      <c r="B24" s="67" t="s">
        <v>177</v>
      </c>
    </row>
    <row r="25" spans="2:46" s="13" customFormat="1" x14ac:dyDescent="0.3">
      <c r="E25" s="20" t="e">
        <f>Financials!#REF!</f>
        <v>#REF!</v>
      </c>
      <c r="F25" s="20" t="e">
        <f>Financials!#REF!</f>
        <v>#REF!</v>
      </c>
      <c r="G25" s="20" t="e">
        <f>Financials!#REF!</f>
        <v>#REF!</v>
      </c>
      <c r="H25" s="20" t="e">
        <f>Financials!#REF!</f>
        <v>#REF!</v>
      </c>
      <c r="I25" s="20" t="e">
        <f>Financials!#REF!</f>
        <v>#REF!</v>
      </c>
      <c r="J25" s="20" t="e">
        <f>Financials!#REF!</f>
        <v>#REF!</v>
      </c>
      <c r="K25" s="20" t="e">
        <f>Financials!#REF!</f>
        <v>#REF!</v>
      </c>
      <c r="L25" s="20">
        <f>Financials!E7</f>
        <v>43190</v>
      </c>
      <c r="M25" s="20">
        <f>Financials!F7</f>
        <v>43555</v>
      </c>
      <c r="N25" s="20">
        <f>Financials!G7</f>
        <v>43921</v>
      </c>
      <c r="O25" s="20">
        <f>Financials!H7</f>
        <v>44286</v>
      </c>
      <c r="P25" s="20">
        <f>Financials!I7</f>
        <v>44651</v>
      </c>
      <c r="Q25" s="20">
        <f>Financials!J7</f>
        <v>45016</v>
      </c>
      <c r="R25" s="20">
        <f>Financials!K7</f>
        <v>45382</v>
      </c>
      <c r="S25" s="20">
        <f>Financials!L7</f>
        <v>45747</v>
      </c>
      <c r="T25" s="20">
        <f t="shared" ref="T25:AT25" si="4">EOMONTH(S25,12)</f>
        <v>46112</v>
      </c>
      <c r="U25" s="20">
        <f t="shared" si="4"/>
        <v>46477</v>
      </c>
      <c r="V25" s="20">
        <f t="shared" si="4"/>
        <v>46843</v>
      </c>
      <c r="W25" s="20">
        <f t="shared" si="4"/>
        <v>47208</v>
      </c>
      <c r="X25" s="20">
        <f t="shared" si="4"/>
        <v>47573</v>
      </c>
      <c r="Y25" s="20">
        <f t="shared" si="4"/>
        <v>47938</v>
      </c>
      <c r="Z25" s="20">
        <f t="shared" si="4"/>
        <v>48304</v>
      </c>
      <c r="AA25" s="20">
        <f t="shared" si="4"/>
        <v>48669</v>
      </c>
      <c r="AB25" s="20">
        <f t="shared" si="4"/>
        <v>49034</v>
      </c>
      <c r="AC25" s="20">
        <f t="shared" si="4"/>
        <v>49399</v>
      </c>
      <c r="AD25" s="20">
        <f t="shared" si="4"/>
        <v>49765</v>
      </c>
      <c r="AE25" s="20">
        <f t="shared" si="4"/>
        <v>50130</v>
      </c>
      <c r="AF25" s="20">
        <f t="shared" si="4"/>
        <v>50495</v>
      </c>
      <c r="AG25" s="20">
        <f t="shared" si="4"/>
        <v>50860</v>
      </c>
      <c r="AH25" s="20">
        <f t="shared" si="4"/>
        <v>51226</v>
      </c>
      <c r="AI25" s="20">
        <f t="shared" si="4"/>
        <v>51591</v>
      </c>
      <c r="AJ25" s="20">
        <f t="shared" si="4"/>
        <v>51956</v>
      </c>
      <c r="AK25" s="20">
        <f t="shared" si="4"/>
        <v>52321</v>
      </c>
      <c r="AL25" s="20">
        <f t="shared" si="4"/>
        <v>52687</v>
      </c>
      <c r="AM25" s="20">
        <f t="shared" si="4"/>
        <v>53052</v>
      </c>
      <c r="AN25" s="20">
        <f t="shared" si="4"/>
        <v>53417</v>
      </c>
      <c r="AO25" s="20">
        <f t="shared" si="4"/>
        <v>53782</v>
      </c>
      <c r="AP25" s="20">
        <f t="shared" si="4"/>
        <v>54148</v>
      </c>
      <c r="AQ25" s="20">
        <f t="shared" si="4"/>
        <v>54513</v>
      </c>
      <c r="AR25" s="20">
        <f t="shared" si="4"/>
        <v>54878</v>
      </c>
      <c r="AS25" s="20">
        <f t="shared" si="4"/>
        <v>55243</v>
      </c>
      <c r="AT25" s="20">
        <f t="shared" si="4"/>
        <v>55609</v>
      </c>
    </row>
    <row r="26" spans="2:46" s="13" customFormat="1" x14ac:dyDescent="0.3">
      <c r="B26" s="13" t="s">
        <v>344</v>
      </c>
      <c r="E26" s="23" t="e">
        <f>Financials!#REF!</f>
        <v>#REF!</v>
      </c>
      <c r="F26" s="23" t="e">
        <f>Financials!#REF!</f>
        <v>#REF!</v>
      </c>
      <c r="G26" s="23" t="e">
        <f>Financials!#REF!</f>
        <v>#REF!</v>
      </c>
      <c r="H26" s="23" t="e">
        <f>Financials!#REF!</f>
        <v>#REF!</v>
      </c>
      <c r="I26" s="23" t="e">
        <f>Financials!#REF!</f>
        <v>#REF!</v>
      </c>
      <c r="J26" s="23" t="e">
        <f>Financials!#REF!</f>
        <v>#REF!</v>
      </c>
      <c r="K26" s="23" t="e">
        <f>Financials!#REF!</f>
        <v>#REF!</v>
      </c>
      <c r="L26" s="23">
        <f>Financials!E27</f>
        <v>-4.5829999999999984</v>
      </c>
      <c r="M26" s="23">
        <f ca="1">Financials!F27</f>
        <v>-9.3383999999999965</v>
      </c>
      <c r="N26" s="23">
        <f ca="1">Financials!G27</f>
        <v>-14.335500000000003</v>
      </c>
      <c r="O26" s="23">
        <f ca="1">Financials!H27</f>
        <v>3.1960999999999977</v>
      </c>
      <c r="P26" s="23">
        <f ca="1">Financials!I27</f>
        <v>-13.419900000000002</v>
      </c>
      <c r="Q26" s="23">
        <f ca="1">Financials!J27</f>
        <v>-6.4616288466901253</v>
      </c>
      <c r="R26" s="23">
        <f ca="1">Financials!K27</f>
        <v>-5.9888553566311415</v>
      </c>
      <c r="S26" s="23">
        <f ca="1">Financials!L27</f>
        <v>5.4560332399286295</v>
      </c>
      <c r="T26" s="23">
        <f ca="1">Financials!M27</f>
        <v>6.1905143231753037</v>
      </c>
      <c r="U26" s="23">
        <f ca="1">Financials!N27</f>
        <v>6.9365370886944433</v>
      </c>
      <c r="V26" s="23">
        <f ca="1">Financials!O27</f>
        <v>-5.363354690113713</v>
      </c>
      <c r="W26" s="23">
        <f ca="1">Financials!P27</f>
        <v>-5.1652764813966314</v>
      </c>
      <c r="X26" s="23">
        <f ca="1">Financials!Q27</f>
        <v>9.4339615241757926</v>
      </c>
      <c r="Y26" s="23">
        <f ca="1">Financials!R27</f>
        <v>10.283330137010712</v>
      </c>
      <c r="Z26" s="23">
        <f ca="1">Financials!S27</f>
        <v>11.261252416334788</v>
      </c>
      <c r="AA26" s="23">
        <f ca="1">Financials!T27</f>
        <v>-4.487701342989368</v>
      </c>
      <c r="AB26" s="23">
        <f ca="1">Financials!U27</f>
        <v>-4.2145102762163305</v>
      </c>
      <c r="AC26" s="23">
        <f ca="1">Financials!V27</f>
        <v>14.349869599927075</v>
      </c>
      <c r="AD26" s="23">
        <f ca="1">Financials!W27</f>
        <v>15.388354607379267</v>
      </c>
      <c r="AE26" s="23">
        <f ca="1">Financials!X27</f>
        <v>16.452985802946749</v>
      </c>
      <c r="AF26" s="23">
        <f ca="1">Financials!Y27</f>
        <v>-3.7065167233711165</v>
      </c>
      <c r="AG26" s="23">
        <f ca="1">Financials!Z27</f>
        <v>-3.5995904884609473</v>
      </c>
      <c r="AH26" s="23">
        <f ca="1">Financials!AA27</f>
        <v>19.955486825045675</v>
      </c>
      <c r="AI26" s="23">
        <f ca="1">Financials!AB27</f>
        <v>5.5687934897888134</v>
      </c>
      <c r="AJ26" s="23">
        <f>Financials!AC27</f>
        <v>0</v>
      </c>
      <c r="AK26" s="23">
        <f>Financials!AD27</f>
        <v>0</v>
      </c>
      <c r="AL26" s="23">
        <f>Financials!AE27</f>
        <v>0</v>
      </c>
      <c r="AM26" s="23">
        <f>Financials!AF27</f>
        <v>0</v>
      </c>
      <c r="AN26" s="23">
        <f>Financials!AG27</f>
        <v>0</v>
      </c>
      <c r="AO26" s="23">
        <f>Financials!AH27</f>
        <v>0</v>
      </c>
      <c r="AP26" s="23">
        <f>Financials!AI27</f>
        <v>0</v>
      </c>
      <c r="AQ26" s="23">
        <f>Financials!AJ27</f>
        <v>0</v>
      </c>
      <c r="AR26" s="23">
        <f>Financials!AK27</f>
        <v>0</v>
      </c>
      <c r="AS26" s="23">
        <f>Financials!AL27</f>
        <v>0</v>
      </c>
      <c r="AT26" s="23">
        <f>Financials!AM27</f>
        <v>0</v>
      </c>
    </row>
    <row r="27" spans="2:46" s="13" customFormat="1" x14ac:dyDescent="0.3">
      <c r="B27" s="13" t="s">
        <v>49</v>
      </c>
      <c r="E27" s="23" t="e">
        <f>Financials!#REF!</f>
        <v>#REF!</v>
      </c>
      <c r="F27" s="23" t="e">
        <f>Financials!#REF!</f>
        <v>#REF!</v>
      </c>
      <c r="G27" s="23" t="e">
        <f>Financials!#REF!</f>
        <v>#REF!</v>
      </c>
      <c r="H27" s="23" t="e">
        <f>Financials!#REF!</f>
        <v>#REF!</v>
      </c>
      <c r="I27" s="23" t="e">
        <f>Financials!#REF!</f>
        <v>#REF!</v>
      </c>
      <c r="J27" s="23" t="e">
        <f>Financials!#REF!</f>
        <v>#REF!</v>
      </c>
      <c r="K27" s="23" t="e">
        <f>Financials!#REF!</f>
        <v>#REF!</v>
      </c>
      <c r="L27" s="23">
        <f>Financials!E21</f>
        <v>12.211500000000001</v>
      </c>
      <c r="M27" s="23">
        <f>Financials!F21</f>
        <v>10.9628</v>
      </c>
      <c r="N27" s="23">
        <f>Financials!G21</f>
        <v>15.931500000000002</v>
      </c>
      <c r="O27" s="23">
        <f>Financials!H21</f>
        <v>5.6257000000000001</v>
      </c>
      <c r="P27" s="23">
        <f>Financials!I21</f>
        <v>5.9933000000000005</v>
      </c>
      <c r="Q27" s="23">
        <f ca="1">Financials!J21</f>
        <v>10.886250229300195</v>
      </c>
      <c r="R27" s="23">
        <f ca="1">Financials!K21</f>
        <v>10.886250229300195</v>
      </c>
      <c r="S27" s="23">
        <f ca="1">Financials!L21</f>
        <v>10.886250229300195</v>
      </c>
      <c r="T27" s="23">
        <f ca="1">Financials!M21</f>
        <v>10.886250229300195</v>
      </c>
      <c r="U27" s="23">
        <f ca="1">Financials!N21</f>
        <v>10.886250229300195</v>
      </c>
      <c r="V27" s="23">
        <f ca="1">Financials!O21</f>
        <v>10.886250229300195</v>
      </c>
      <c r="W27" s="23">
        <f ca="1">Financials!P21</f>
        <v>10.886250229300195</v>
      </c>
      <c r="X27" s="23">
        <f ca="1">Financials!Q21</f>
        <v>10.886250229300195</v>
      </c>
      <c r="Y27" s="23">
        <f ca="1">Financials!R21</f>
        <v>10.886250229300195</v>
      </c>
      <c r="Z27" s="23">
        <f ca="1">Financials!S21</f>
        <v>10.886250229300195</v>
      </c>
      <c r="AA27" s="23">
        <f ca="1">Financials!T21</f>
        <v>10.886250229300195</v>
      </c>
      <c r="AB27" s="23">
        <f ca="1">Financials!U21</f>
        <v>10.886250229300195</v>
      </c>
      <c r="AC27" s="23">
        <f ca="1">Financials!V21</f>
        <v>10.886250229300195</v>
      </c>
      <c r="AD27" s="23">
        <f ca="1">Financials!W21</f>
        <v>10.886250229300195</v>
      </c>
      <c r="AE27" s="23">
        <f ca="1">Financials!X21</f>
        <v>10.886250229300195</v>
      </c>
      <c r="AF27" s="23">
        <f ca="1">Financials!Y21</f>
        <v>10.886250229300195</v>
      </c>
      <c r="AG27" s="23">
        <f ca="1">Financials!Z21</f>
        <v>10.886250229300195</v>
      </c>
      <c r="AH27" s="23">
        <f ca="1">Financials!AA21</f>
        <v>10.886250229300195</v>
      </c>
      <c r="AI27" s="23">
        <f ca="1">Financials!AB21</f>
        <v>7.2458435677150987</v>
      </c>
      <c r="AJ27" s="23">
        <f>Financials!AC21</f>
        <v>0</v>
      </c>
      <c r="AK27" s="23">
        <f>Financials!AD21</f>
        <v>0</v>
      </c>
      <c r="AL27" s="23">
        <f>Financials!AE21</f>
        <v>0</v>
      </c>
      <c r="AM27" s="23">
        <f>Financials!AF21</f>
        <v>0</v>
      </c>
      <c r="AN27" s="23">
        <f>Financials!AG21</f>
        <v>0</v>
      </c>
      <c r="AO27" s="23">
        <f>Financials!AH21</f>
        <v>0</v>
      </c>
      <c r="AP27" s="23">
        <f>Financials!AI21</f>
        <v>0</v>
      </c>
      <c r="AQ27" s="23">
        <f>Financials!AJ21</f>
        <v>0</v>
      </c>
      <c r="AR27" s="23">
        <f>Financials!AK21</f>
        <v>0</v>
      </c>
      <c r="AS27" s="23">
        <f>Financials!AL21</f>
        <v>0</v>
      </c>
      <c r="AT27" s="23">
        <f>Financials!AM21</f>
        <v>0</v>
      </c>
    </row>
    <row r="28" spans="2:46" s="13" customFormat="1" x14ac:dyDescent="0.3">
      <c r="B28" s="13" t="s">
        <v>350</v>
      </c>
      <c r="E28" s="23" t="e">
        <f>Financials!#REF!</f>
        <v>#REF!</v>
      </c>
      <c r="F28" s="23" t="e">
        <f>Financials!#REF!</f>
        <v>#REF!</v>
      </c>
      <c r="G28" s="23" t="e">
        <f>Financials!#REF!</f>
        <v>#REF!</v>
      </c>
      <c r="H28" s="23" t="e">
        <f>Financials!#REF!</f>
        <v>#REF!</v>
      </c>
      <c r="I28" s="23" t="e">
        <f>Financials!#REF!</f>
        <v>#REF!</v>
      </c>
      <c r="J28" s="23" t="e">
        <f>Financials!#REF!</f>
        <v>#REF!</v>
      </c>
      <c r="K28" s="23" t="e">
        <f>Financials!#REF!</f>
        <v>#REF!</v>
      </c>
      <c r="L28" s="23">
        <f>Financials!E22</f>
        <v>0</v>
      </c>
      <c r="M28" s="23">
        <f ca="1">Financials!F22</f>
        <v>0</v>
      </c>
      <c r="N28" s="23">
        <f ca="1">Financials!G22</f>
        <v>0</v>
      </c>
      <c r="O28" s="23">
        <f ca="1">Financials!H22</f>
        <v>0</v>
      </c>
      <c r="P28" s="23">
        <f ca="1">Financials!I22</f>
        <v>0</v>
      </c>
      <c r="Q28" s="23">
        <f ca="1">Financials!J22</f>
        <v>0</v>
      </c>
      <c r="R28" s="23">
        <f ca="1">Financials!K22</f>
        <v>0</v>
      </c>
      <c r="S28" s="23">
        <f ca="1">Financials!L22</f>
        <v>0</v>
      </c>
      <c r="T28" s="23">
        <f ca="1">Financials!M22</f>
        <v>0</v>
      </c>
      <c r="U28" s="23">
        <f ca="1">Financials!N22</f>
        <v>0</v>
      </c>
      <c r="V28" s="23">
        <f ca="1">Financials!O22</f>
        <v>0</v>
      </c>
      <c r="W28" s="23">
        <f ca="1">Financials!P22</f>
        <v>0</v>
      </c>
      <c r="X28" s="23">
        <f ca="1">Financials!Q22</f>
        <v>0</v>
      </c>
      <c r="Y28" s="23">
        <f ca="1">Financials!R22</f>
        <v>0</v>
      </c>
      <c r="Z28" s="23">
        <f ca="1">Financials!S22</f>
        <v>0</v>
      </c>
      <c r="AA28" s="23">
        <f ca="1">Financials!T22</f>
        <v>0</v>
      </c>
      <c r="AB28" s="23">
        <f ca="1">Financials!U22</f>
        <v>0</v>
      </c>
      <c r="AC28" s="23">
        <f ca="1">Financials!V22</f>
        <v>0</v>
      </c>
      <c r="AD28" s="23">
        <f ca="1">Financials!W22</f>
        <v>0</v>
      </c>
      <c r="AE28" s="23">
        <f ca="1">Financials!X22</f>
        <v>0</v>
      </c>
      <c r="AF28" s="23">
        <f ca="1">Financials!Y22</f>
        <v>0</v>
      </c>
      <c r="AG28" s="23">
        <f ca="1">Financials!Z22</f>
        <v>0</v>
      </c>
      <c r="AH28" s="23">
        <f ca="1">Financials!AA22</f>
        <v>0</v>
      </c>
      <c r="AI28" s="23">
        <f ca="1">Financials!AB22</f>
        <v>0</v>
      </c>
      <c r="AJ28" s="23">
        <f>Financials!AC22</f>
        <v>0</v>
      </c>
      <c r="AK28" s="23">
        <f>Financials!AD22</f>
        <v>0</v>
      </c>
      <c r="AL28" s="23">
        <f>Financials!AE22</f>
        <v>0</v>
      </c>
      <c r="AM28" s="23">
        <f>Financials!AF22</f>
        <v>0</v>
      </c>
      <c r="AN28" s="23">
        <f>Financials!AG22</f>
        <v>0</v>
      </c>
      <c r="AO28" s="23">
        <f>Financials!AH22</f>
        <v>0</v>
      </c>
      <c r="AP28" s="23">
        <f>Financials!AI22</f>
        <v>0</v>
      </c>
      <c r="AQ28" s="23">
        <f>Financials!AJ22</f>
        <v>0</v>
      </c>
      <c r="AR28" s="23">
        <f>Financials!AK22</f>
        <v>0</v>
      </c>
      <c r="AS28" s="23">
        <f>Financials!AL22</f>
        <v>0</v>
      </c>
      <c r="AT28" s="23">
        <f>Financials!AM22</f>
        <v>0</v>
      </c>
    </row>
    <row r="29" spans="2:46" s="13" customFormat="1" x14ac:dyDescent="0.3">
      <c r="B29" s="13" t="s">
        <v>345</v>
      </c>
      <c r="E29" s="23" t="e">
        <f>Financials!#REF!*(1-Tax!E31)</f>
        <v>#REF!</v>
      </c>
      <c r="F29" s="23" t="e">
        <f>Financials!#REF!*(1-Tax!F31)</f>
        <v>#REF!</v>
      </c>
      <c r="G29" s="23" t="e">
        <f>Financials!#REF!*(1-Tax!G31)</f>
        <v>#REF!</v>
      </c>
      <c r="H29" s="23" t="e">
        <f>Financials!#REF!*(1-Tax!H31)</f>
        <v>#REF!</v>
      </c>
      <c r="I29" s="23" t="e">
        <f>Financials!#REF!*(1-Tax!I31)</f>
        <v>#REF!</v>
      </c>
      <c r="J29" s="23" t="e">
        <f>Financials!#REF!*(1-Tax!J31)</f>
        <v>#REF!</v>
      </c>
      <c r="K29" s="23" t="e">
        <f>Financials!#REF!*(1-Tax!K31)</f>
        <v>#REF!</v>
      </c>
      <c r="L29" s="23">
        <f>Financials!E23*(1-Tax!L31)</f>
        <v>25.7423</v>
      </c>
      <c r="M29" s="23">
        <f ca="1">Financials!F23*(1-Tax!M31)</f>
        <v>23.575399999999998</v>
      </c>
      <c r="N29" s="23">
        <f ca="1">Financials!G23*(1-Tax!N31)</f>
        <v>25.738800000000001</v>
      </c>
      <c r="O29" s="23" t="e">
        <f ca="1">Financials!H23*(1-Tax!O31)</f>
        <v>#REF!</v>
      </c>
      <c r="P29" s="23">
        <f ca="1">Financials!I23*(1-Tax!P31)</f>
        <v>21.323499999999999</v>
      </c>
      <c r="Q29" s="23">
        <f ca="1">Financials!J23*(1-Tax!Q31)</f>
        <v>0</v>
      </c>
      <c r="R29" s="23">
        <f ca="1">Financials!K23*(1-Tax!R31)</f>
        <v>0</v>
      </c>
      <c r="S29" s="23" t="e">
        <f ca="1">Financials!L23*(1-Tax!S31)</f>
        <v>#REF!</v>
      </c>
      <c r="T29" s="23" t="e">
        <f ca="1">Financials!M23*(1-Tax!T31)</f>
        <v>#REF!</v>
      </c>
      <c r="U29" s="23" t="e">
        <f ca="1">Financials!N23*(1-Tax!U31)</f>
        <v>#REF!</v>
      </c>
      <c r="V29" s="23">
        <f ca="1">Financials!O23*(1-Tax!V31)</f>
        <v>0</v>
      </c>
      <c r="W29" s="23">
        <f ca="1">Financials!P23*(1-Tax!W31)</f>
        <v>0</v>
      </c>
      <c r="X29" s="23" t="e">
        <f ca="1">Financials!Q23*(1-Tax!X31)</f>
        <v>#REF!</v>
      </c>
      <c r="Y29" s="23" t="e">
        <f ca="1">Financials!R23*(1-Tax!Y31)</f>
        <v>#REF!</v>
      </c>
      <c r="Z29" s="23" t="e">
        <f ca="1">Financials!S23*(1-Tax!Z31)</f>
        <v>#REF!</v>
      </c>
      <c r="AA29" s="23">
        <f ca="1">Financials!T23*(1-Tax!AA31)</f>
        <v>0</v>
      </c>
      <c r="AB29" s="23">
        <f ca="1">Financials!U23*(1-Tax!AB31)</f>
        <v>0</v>
      </c>
      <c r="AC29" s="23" t="e">
        <f ca="1">Financials!V23*(1-Tax!AC31)</f>
        <v>#REF!</v>
      </c>
      <c r="AD29" s="23" t="e">
        <f ca="1">Financials!W23*(1-Tax!AD31)</f>
        <v>#REF!</v>
      </c>
      <c r="AE29" s="23" t="e">
        <f ca="1">Financials!X23*(1-Tax!AE31)</f>
        <v>#REF!</v>
      </c>
      <c r="AF29" s="23">
        <f ca="1">Financials!Y23*(1-Tax!AF31)</f>
        <v>0</v>
      </c>
      <c r="AG29" s="23">
        <f ca="1">Financials!Z23*(1-Tax!AG31)</f>
        <v>0</v>
      </c>
      <c r="AH29" s="23" t="e">
        <f ca="1">Financials!AA23*(1-Tax!AH31)</f>
        <v>#REF!</v>
      </c>
      <c r="AI29" s="23" t="e">
        <f ca="1">Financials!AB23*(1-Tax!AI31)</f>
        <v>#REF!</v>
      </c>
      <c r="AJ29" s="23">
        <f>Financials!AC23*(1-Tax!AJ31)</f>
        <v>0</v>
      </c>
      <c r="AK29" s="23">
        <f>Financials!AD23*(1-Tax!AK31)</f>
        <v>0</v>
      </c>
      <c r="AL29" s="23">
        <f>Financials!AE23*(1-Tax!AL31)</f>
        <v>0</v>
      </c>
      <c r="AM29" s="23">
        <f>Financials!AF23*(1-Tax!AM31)</f>
        <v>0</v>
      </c>
      <c r="AN29" s="23">
        <f>Financials!AG23*(1-Tax!AN31)</f>
        <v>0</v>
      </c>
      <c r="AO29" s="23">
        <f>Financials!AH23*(1-Tax!AO31)</f>
        <v>0</v>
      </c>
      <c r="AP29" s="23">
        <f>Financials!AI23*(1-Tax!AP31)</f>
        <v>0</v>
      </c>
      <c r="AQ29" s="23">
        <f>Financials!AJ23*(1-Tax!AQ31)</f>
        <v>0</v>
      </c>
      <c r="AR29" s="23">
        <f>Financials!AK23*(1-Tax!AR31)</f>
        <v>0</v>
      </c>
      <c r="AS29" s="23">
        <f>Financials!AL23*(1-Tax!AS31)</f>
        <v>0</v>
      </c>
      <c r="AT29" s="23">
        <f>Financials!AM23*(1-Tax!AT31)</f>
        <v>0</v>
      </c>
    </row>
    <row r="30" spans="2:46" s="13" customFormat="1" x14ac:dyDescent="0.3">
      <c r="B30" s="13" t="s">
        <v>343</v>
      </c>
      <c r="E30" s="23" t="e">
        <f ca="1">Financials!#REF!-Capex!E35</f>
        <v>#REF!</v>
      </c>
      <c r="F30" s="23" t="e">
        <f ca="1">Financials!#REF!-Capex!F35</f>
        <v>#REF!</v>
      </c>
      <c r="G30" s="23" t="e">
        <f ca="1">Financials!#REF!-Capex!G35+Financials!#REF!+Financials!#REF!</f>
        <v>#REF!</v>
      </c>
      <c r="H30" s="23" t="e">
        <f ca="1">Financials!#REF!-Capex!H35</f>
        <v>#REF!</v>
      </c>
      <c r="I30" s="23" t="e">
        <f>Financials!#REF!-Capex!I35</f>
        <v>#REF!</v>
      </c>
      <c r="J30" s="23" t="e">
        <f>Financials!#REF!-Capex!J35</f>
        <v>#REF!</v>
      </c>
      <c r="K30" s="23" t="e">
        <f>Financials!#REF!-Capex!K35</f>
        <v>#REF!</v>
      </c>
      <c r="L30" s="23" t="e">
        <f>Financials!#REF!-Capex!L35</f>
        <v>#REF!</v>
      </c>
      <c r="M30" s="23" t="e">
        <f>Financials!#REF!-Capex!M35</f>
        <v>#REF!</v>
      </c>
      <c r="N30" s="23" t="e">
        <f>Financials!#REF!-Capex!N35</f>
        <v>#REF!</v>
      </c>
      <c r="O30" s="23" t="e">
        <f>Financials!#REF!-Capex!O35</f>
        <v>#REF!</v>
      </c>
      <c r="P30" s="23" t="e">
        <f>Financials!#REF!-Capex!P35</f>
        <v>#REF!</v>
      </c>
      <c r="Q30" s="23" t="e">
        <f>Financials!#REF!-Capex!Q35</f>
        <v>#REF!</v>
      </c>
      <c r="R30" s="23" t="e">
        <f>Financials!#REF!-Capex!R35</f>
        <v>#REF!</v>
      </c>
      <c r="S30" s="23" t="e">
        <f>Financials!#REF!-Capex!S35</f>
        <v>#REF!</v>
      </c>
    </row>
    <row r="31" spans="2:46" s="13" customFormat="1" x14ac:dyDescent="0.3">
      <c r="B31" s="13" t="s">
        <v>178</v>
      </c>
      <c r="E31" s="14" t="e">
        <f ca="1">SUM(E26:E29)-E30</f>
        <v>#REF!</v>
      </c>
      <c r="F31" s="14" t="e">
        <f t="shared" ref="F31:AT31" ca="1" si="5">SUM(F26:F29)-F30</f>
        <v>#REF!</v>
      </c>
      <c r="G31" s="14" t="e">
        <f t="shared" ca="1" si="5"/>
        <v>#REF!</v>
      </c>
      <c r="H31" s="14" t="e">
        <f t="shared" ca="1" si="5"/>
        <v>#REF!</v>
      </c>
      <c r="I31" s="14" t="e">
        <f t="shared" si="5"/>
        <v>#REF!</v>
      </c>
      <c r="J31" s="14" t="e">
        <f t="shared" si="5"/>
        <v>#REF!</v>
      </c>
      <c r="K31" s="14" t="e">
        <f t="shared" si="5"/>
        <v>#REF!</v>
      </c>
      <c r="L31" s="14" t="e">
        <f t="shared" si="5"/>
        <v>#REF!</v>
      </c>
      <c r="M31" s="14" t="e">
        <f t="shared" ca="1" si="5"/>
        <v>#REF!</v>
      </c>
      <c r="N31" s="14" t="e">
        <f t="shared" ca="1" si="5"/>
        <v>#REF!</v>
      </c>
      <c r="O31" s="14" t="e">
        <f t="shared" ca="1" si="5"/>
        <v>#REF!</v>
      </c>
      <c r="P31" s="14" t="e">
        <f t="shared" ca="1" si="5"/>
        <v>#REF!</v>
      </c>
      <c r="Q31" s="14" t="e">
        <f t="shared" ca="1" si="5"/>
        <v>#REF!</v>
      </c>
      <c r="R31" s="14" t="e">
        <f t="shared" ca="1" si="5"/>
        <v>#REF!</v>
      </c>
      <c r="S31" s="14" t="e">
        <f t="shared" ca="1" si="5"/>
        <v>#REF!</v>
      </c>
      <c r="T31" s="14" t="e">
        <f t="shared" ca="1" si="5"/>
        <v>#REF!</v>
      </c>
      <c r="U31" s="14" t="e">
        <f t="shared" ca="1" si="5"/>
        <v>#REF!</v>
      </c>
      <c r="V31" s="14">
        <f t="shared" ca="1" si="5"/>
        <v>5.5228955391864822</v>
      </c>
      <c r="W31" s="14">
        <f t="shared" ca="1" si="5"/>
        <v>5.7209737479035638</v>
      </c>
      <c r="X31" s="14" t="e">
        <f t="shared" ca="1" si="5"/>
        <v>#REF!</v>
      </c>
      <c r="Y31" s="14" t="e">
        <f t="shared" ca="1" si="5"/>
        <v>#REF!</v>
      </c>
      <c r="Z31" s="14" t="e">
        <f t="shared" ca="1" si="5"/>
        <v>#REF!</v>
      </c>
      <c r="AA31" s="14">
        <f t="shared" ca="1" si="5"/>
        <v>6.3985488863108273</v>
      </c>
      <c r="AB31" s="14">
        <f t="shared" ca="1" si="5"/>
        <v>6.6717399530838648</v>
      </c>
      <c r="AC31" s="14" t="e">
        <f t="shared" ca="1" si="5"/>
        <v>#REF!</v>
      </c>
      <c r="AD31" s="14" t="e">
        <f t="shared" ca="1" si="5"/>
        <v>#REF!</v>
      </c>
      <c r="AE31" s="14" t="e">
        <f t="shared" ca="1" si="5"/>
        <v>#REF!</v>
      </c>
      <c r="AF31" s="14">
        <f t="shared" ca="1" si="5"/>
        <v>7.1797335059290788</v>
      </c>
      <c r="AG31" s="14">
        <f t="shared" ca="1" si="5"/>
        <v>7.2866597408392479</v>
      </c>
      <c r="AH31" s="14" t="e">
        <f t="shared" ca="1" si="5"/>
        <v>#REF!</v>
      </c>
      <c r="AI31" s="14" t="e">
        <f t="shared" ca="1" si="5"/>
        <v>#REF!</v>
      </c>
      <c r="AJ31" s="14">
        <f t="shared" si="5"/>
        <v>0</v>
      </c>
      <c r="AK31" s="14">
        <f t="shared" si="5"/>
        <v>0</v>
      </c>
      <c r="AL31" s="14">
        <f t="shared" si="5"/>
        <v>0</v>
      </c>
      <c r="AM31" s="14">
        <f t="shared" si="5"/>
        <v>0</v>
      </c>
      <c r="AN31" s="14">
        <f t="shared" si="5"/>
        <v>0</v>
      </c>
      <c r="AO31" s="14">
        <f t="shared" si="5"/>
        <v>0</v>
      </c>
      <c r="AP31" s="14">
        <f t="shared" si="5"/>
        <v>0</v>
      </c>
      <c r="AQ31" s="14">
        <f t="shared" si="5"/>
        <v>0</v>
      </c>
      <c r="AR31" s="14">
        <f t="shared" si="5"/>
        <v>0</v>
      </c>
      <c r="AS31" s="14">
        <f t="shared" si="5"/>
        <v>0</v>
      </c>
      <c r="AT31" s="14">
        <f t="shared" si="5"/>
        <v>0</v>
      </c>
    </row>
    <row r="32" spans="2:46" s="13" customFormat="1" x14ac:dyDescent="0.3"/>
    <row r="33" spans="2:46" s="13" customFormat="1" x14ac:dyDescent="0.3">
      <c r="B33" s="13" t="s">
        <v>179</v>
      </c>
      <c r="C33" s="26" t="e">
        <f ca="1">IRR(G31:AI31)</f>
        <v>#VALUE!</v>
      </c>
      <c r="E33" s="26" t="e">
        <f ca="1">IRR(E31:AT31)</f>
        <v>#VALUE!</v>
      </c>
      <c r="S33" s="14"/>
    </row>
    <row r="34" spans="2:46" s="13" customFormat="1" x14ac:dyDescent="0.3">
      <c r="S34" s="74"/>
    </row>
    <row r="35" spans="2:46" s="57" customFormat="1" x14ac:dyDescent="0.3">
      <c r="B35" s="67" t="s">
        <v>180</v>
      </c>
    </row>
    <row r="36" spans="2:46" s="13" customFormat="1" x14ac:dyDescent="0.3">
      <c r="B36" s="13" t="s">
        <v>168</v>
      </c>
      <c r="E36" s="14" t="e">
        <f t="shared" ref="E36:AT36" si="6">E26</f>
        <v>#REF!</v>
      </c>
      <c r="F36" s="14" t="e">
        <f t="shared" si="6"/>
        <v>#REF!</v>
      </c>
      <c r="G36" s="14" t="e">
        <f t="shared" si="6"/>
        <v>#REF!</v>
      </c>
      <c r="H36" s="14" t="e">
        <f t="shared" si="6"/>
        <v>#REF!</v>
      </c>
      <c r="I36" s="14" t="e">
        <f t="shared" si="6"/>
        <v>#REF!</v>
      </c>
      <c r="J36" s="14" t="e">
        <f t="shared" si="6"/>
        <v>#REF!</v>
      </c>
      <c r="K36" s="14" t="e">
        <f t="shared" si="6"/>
        <v>#REF!</v>
      </c>
      <c r="L36" s="14">
        <f t="shared" si="6"/>
        <v>-4.5829999999999984</v>
      </c>
      <c r="M36" s="14">
        <f t="shared" ca="1" si="6"/>
        <v>-9.3383999999999965</v>
      </c>
      <c r="N36" s="14">
        <f t="shared" ca="1" si="6"/>
        <v>-14.335500000000003</v>
      </c>
      <c r="O36" s="14">
        <f t="shared" ca="1" si="6"/>
        <v>3.1960999999999977</v>
      </c>
      <c r="P36" s="14">
        <f t="shared" ca="1" si="6"/>
        <v>-13.419900000000002</v>
      </c>
      <c r="Q36" s="14">
        <f t="shared" ca="1" si="6"/>
        <v>-6.4616288466901253</v>
      </c>
      <c r="R36" s="14">
        <f t="shared" ca="1" si="6"/>
        <v>-5.9888553566311415</v>
      </c>
      <c r="S36" s="14">
        <f t="shared" ca="1" si="6"/>
        <v>5.4560332399286295</v>
      </c>
      <c r="T36" s="14">
        <f t="shared" ca="1" si="6"/>
        <v>6.1905143231753037</v>
      </c>
      <c r="U36" s="14">
        <f t="shared" ca="1" si="6"/>
        <v>6.9365370886944433</v>
      </c>
      <c r="V36" s="14">
        <f t="shared" ca="1" si="6"/>
        <v>-5.363354690113713</v>
      </c>
      <c r="W36" s="14">
        <f t="shared" ca="1" si="6"/>
        <v>-5.1652764813966314</v>
      </c>
      <c r="X36" s="14">
        <f t="shared" ca="1" si="6"/>
        <v>9.4339615241757926</v>
      </c>
      <c r="Y36" s="14">
        <f t="shared" ca="1" si="6"/>
        <v>10.283330137010712</v>
      </c>
      <c r="Z36" s="14">
        <f t="shared" ca="1" si="6"/>
        <v>11.261252416334788</v>
      </c>
      <c r="AA36" s="14">
        <f t="shared" ca="1" si="6"/>
        <v>-4.487701342989368</v>
      </c>
      <c r="AB36" s="14">
        <f t="shared" ca="1" si="6"/>
        <v>-4.2145102762163305</v>
      </c>
      <c r="AC36" s="14">
        <f t="shared" ca="1" si="6"/>
        <v>14.349869599927075</v>
      </c>
      <c r="AD36" s="14">
        <f t="shared" ca="1" si="6"/>
        <v>15.388354607379267</v>
      </c>
      <c r="AE36" s="14">
        <f t="shared" ca="1" si="6"/>
        <v>16.452985802946749</v>
      </c>
      <c r="AF36" s="14">
        <f t="shared" ca="1" si="6"/>
        <v>-3.7065167233711165</v>
      </c>
      <c r="AG36" s="14">
        <f t="shared" ca="1" si="6"/>
        <v>-3.5995904884609473</v>
      </c>
      <c r="AH36" s="14">
        <f t="shared" ca="1" si="6"/>
        <v>19.955486825045675</v>
      </c>
      <c r="AI36" s="14">
        <f t="shared" ca="1" si="6"/>
        <v>5.5687934897888134</v>
      </c>
      <c r="AJ36" s="14">
        <f t="shared" si="6"/>
        <v>0</v>
      </c>
      <c r="AK36" s="14">
        <f t="shared" si="6"/>
        <v>0</v>
      </c>
      <c r="AL36" s="14">
        <f t="shared" si="6"/>
        <v>0</v>
      </c>
      <c r="AM36" s="14">
        <f t="shared" si="6"/>
        <v>0</v>
      </c>
      <c r="AN36" s="14">
        <f t="shared" si="6"/>
        <v>0</v>
      </c>
      <c r="AO36" s="14">
        <f t="shared" si="6"/>
        <v>0</v>
      </c>
      <c r="AP36" s="14">
        <f t="shared" si="6"/>
        <v>0</v>
      </c>
      <c r="AQ36" s="14">
        <f t="shared" si="6"/>
        <v>0</v>
      </c>
      <c r="AR36" s="14">
        <f t="shared" si="6"/>
        <v>0</v>
      </c>
      <c r="AS36" s="14">
        <f t="shared" si="6"/>
        <v>0</v>
      </c>
      <c r="AT36" s="14">
        <f t="shared" si="6"/>
        <v>0</v>
      </c>
    </row>
    <row r="37" spans="2:46" s="13" customFormat="1" x14ac:dyDescent="0.3">
      <c r="B37" s="13" t="s">
        <v>181</v>
      </c>
      <c r="E37" s="14" t="e">
        <f t="shared" ref="E37:AT38" si="7">E27</f>
        <v>#REF!</v>
      </c>
      <c r="F37" s="14" t="e">
        <f t="shared" si="7"/>
        <v>#REF!</v>
      </c>
      <c r="G37" s="14" t="e">
        <f t="shared" si="7"/>
        <v>#REF!</v>
      </c>
      <c r="H37" s="14" t="e">
        <f t="shared" si="7"/>
        <v>#REF!</v>
      </c>
      <c r="I37" s="14" t="e">
        <f t="shared" si="7"/>
        <v>#REF!</v>
      </c>
      <c r="J37" s="14" t="e">
        <f t="shared" si="7"/>
        <v>#REF!</v>
      </c>
      <c r="K37" s="14" t="e">
        <f t="shared" si="7"/>
        <v>#REF!</v>
      </c>
      <c r="L37" s="14">
        <f t="shared" si="7"/>
        <v>12.211500000000001</v>
      </c>
      <c r="M37" s="14">
        <f t="shared" si="7"/>
        <v>10.9628</v>
      </c>
      <c r="N37" s="14">
        <f t="shared" si="7"/>
        <v>15.931500000000002</v>
      </c>
      <c r="O37" s="14">
        <f t="shared" si="7"/>
        <v>5.6257000000000001</v>
      </c>
      <c r="P37" s="14">
        <f t="shared" si="7"/>
        <v>5.9933000000000005</v>
      </c>
      <c r="Q37" s="14">
        <f t="shared" ca="1" si="7"/>
        <v>10.886250229300195</v>
      </c>
      <c r="R37" s="14">
        <f t="shared" ca="1" si="7"/>
        <v>10.886250229300195</v>
      </c>
      <c r="S37" s="14">
        <f t="shared" ca="1" si="7"/>
        <v>10.886250229300195</v>
      </c>
      <c r="T37" s="14">
        <f t="shared" ca="1" si="7"/>
        <v>10.886250229300195</v>
      </c>
      <c r="U37" s="14">
        <f t="shared" ca="1" si="7"/>
        <v>10.886250229300195</v>
      </c>
      <c r="V37" s="14">
        <f t="shared" ca="1" si="7"/>
        <v>10.886250229300195</v>
      </c>
      <c r="W37" s="14">
        <f t="shared" ca="1" si="7"/>
        <v>10.886250229300195</v>
      </c>
      <c r="X37" s="14">
        <f t="shared" ca="1" si="7"/>
        <v>10.886250229300195</v>
      </c>
      <c r="Y37" s="14">
        <f t="shared" ca="1" si="7"/>
        <v>10.886250229300195</v>
      </c>
      <c r="Z37" s="14">
        <f t="shared" ca="1" si="7"/>
        <v>10.886250229300195</v>
      </c>
      <c r="AA37" s="14">
        <f t="shared" ca="1" si="7"/>
        <v>10.886250229300195</v>
      </c>
      <c r="AB37" s="14">
        <f t="shared" ca="1" si="7"/>
        <v>10.886250229300195</v>
      </c>
      <c r="AC37" s="14">
        <f t="shared" ca="1" si="7"/>
        <v>10.886250229300195</v>
      </c>
      <c r="AD37" s="14">
        <f t="shared" ca="1" si="7"/>
        <v>10.886250229300195</v>
      </c>
      <c r="AE37" s="14">
        <f t="shared" ca="1" si="7"/>
        <v>10.886250229300195</v>
      </c>
      <c r="AF37" s="14">
        <f t="shared" ca="1" si="7"/>
        <v>10.886250229300195</v>
      </c>
      <c r="AG37" s="14">
        <f t="shared" ca="1" si="7"/>
        <v>10.886250229300195</v>
      </c>
      <c r="AH37" s="14">
        <f t="shared" ca="1" si="7"/>
        <v>10.886250229300195</v>
      </c>
      <c r="AI37" s="14">
        <f t="shared" ca="1" si="7"/>
        <v>7.2458435677150987</v>
      </c>
      <c r="AJ37" s="14">
        <f t="shared" si="7"/>
        <v>0</v>
      </c>
      <c r="AK37" s="14">
        <f t="shared" si="7"/>
        <v>0</v>
      </c>
      <c r="AL37" s="14">
        <f t="shared" si="7"/>
        <v>0</v>
      </c>
      <c r="AM37" s="14">
        <f t="shared" si="7"/>
        <v>0</v>
      </c>
      <c r="AN37" s="14">
        <f t="shared" si="7"/>
        <v>0</v>
      </c>
      <c r="AO37" s="14">
        <f t="shared" si="7"/>
        <v>0</v>
      </c>
      <c r="AP37" s="14">
        <f t="shared" si="7"/>
        <v>0</v>
      </c>
      <c r="AQ37" s="14">
        <f t="shared" si="7"/>
        <v>0</v>
      </c>
      <c r="AR37" s="14">
        <f t="shared" si="7"/>
        <v>0</v>
      </c>
      <c r="AS37" s="14">
        <f t="shared" si="7"/>
        <v>0</v>
      </c>
      <c r="AT37" s="14">
        <f t="shared" si="7"/>
        <v>0</v>
      </c>
    </row>
    <row r="38" spans="2:46" s="13" customFormat="1" x14ac:dyDescent="0.3">
      <c r="B38" s="13" t="s">
        <v>350</v>
      </c>
      <c r="E38" s="14" t="e">
        <f t="shared" si="7"/>
        <v>#REF!</v>
      </c>
      <c r="F38" s="14" t="e">
        <f t="shared" si="7"/>
        <v>#REF!</v>
      </c>
      <c r="G38" s="14" t="e">
        <f t="shared" si="7"/>
        <v>#REF!</v>
      </c>
      <c r="H38" s="14" t="e">
        <f t="shared" si="7"/>
        <v>#REF!</v>
      </c>
      <c r="I38" s="14" t="e">
        <f t="shared" si="7"/>
        <v>#REF!</v>
      </c>
      <c r="J38" s="14" t="e">
        <f t="shared" si="7"/>
        <v>#REF!</v>
      </c>
      <c r="K38" s="14" t="e">
        <f t="shared" si="7"/>
        <v>#REF!</v>
      </c>
      <c r="L38" s="14">
        <f t="shared" si="7"/>
        <v>0</v>
      </c>
      <c r="M38" s="14">
        <f t="shared" ca="1" si="7"/>
        <v>0</v>
      </c>
      <c r="N38" s="14">
        <f t="shared" ca="1" si="7"/>
        <v>0</v>
      </c>
      <c r="O38" s="14">
        <f t="shared" ca="1" si="7"/>
        <v>0</v>
      </c>
      <c r="P38" s="14">
        <f t="shared" ca="1" si="7"/>
        <v>0</v>
      </c>
      <c r="Q38" s="14">
        <f t="shared" ca="1" si="7"/>
        <v>0</v>
      </c>
      <c r="R38" s="14">
        <f t="shared" ca="1" si="7"/>
        <v>0</v>
      </c>
      <c r="S38" s="14">
        <f t="shared" ca="1" si="7"/>
        <v>0</v>
      </c>
      <c r="T38" s="14">
        <f t="shared" ca="1" si="7"/>
        <v>0</v>
      </c>
      <c r="U38" s="14">
        <f t="shared" ca="1" si="7"/>
        <v>0</v>
      </c>
      <c r="V38" s="14">
        <f t="shared" ca="1" si="7"/>
        <v>0</v>
      </c>
      <c r="W38" s="14">
        <f t="shared" ca="1" si="7"/>
        <v>0</v>
      </c>
      <c r="X38" s="14">
        <f t="shared" ca="1" si="7"/>
        <v>0</v>
      </c>
      <c r="Y38" s="14">
        <f t="shared" ca="1" si="7"/>
        <v>0</v>
      </c>
      <c r="Z38" s="14">
        <f t="shared" ca="1" si="7"/>
        <v>0</v>
      </c>
      <c r="AA38" s="14">
        <f t="shared" ca="1" si="7"/>
        <v>0</v>
      </c>
      <c r="AB38" s="14">
        <f t="shared" ca="1" si="7"/>
        <v>0</v>
      </c>
      <c r="AC38" s="14">
        <f t="shared" ca="1" si="7"/>
        <v>0</v>
      </c>
      <c r="AD38" s="14">
        <f t="shared" ca="1" si="7"/>
        <v>0</v>
      </c>
      <c r="AE38" s="14">
        <f t="shared" ca="1" si="7"/>
        <v>0</v>
      </c>
      <c r="AF38" s="14">
        <f t="shared" ca="1" si="7"/>
        <v>0</v>
      </c>
      <c r="AG38" s="14">
        <f t="shared" ca="1" si="7"/>
        <v>0</v>
      </c>
      <c r="AH38" s="14">
        <f t="shared" ca="1" si="7"/>
        <v>0</v>
      </c>
      <c r="AI38" s="14">
        <f t="shared" ca="1" si="7"/>
        <v>0</v>
      </c>
      <c r="AJ38" s="14">
        <f t="shared" si="7"/>
        <v>0</v>
      </c>
      <c r="AK38" s="14">
        <f t="shared" si="7"/>
        <v>0</v>
      </c>
      <c r="AL38" s="14">
        <f t="shared" si="7"/>
        <v>0</v>
      </c>
      <c r="AM38" s="14">
        <f t="shared" si="7"/>
        <v>0</v>
      </c>
      <c r="AN38" s="14">
        <f t="shared" si="7"/>
        <v>0</v>
      </c>
      <c r="AO38" s="14">
        <f t="shared" si="7"/>
        <v>0</v>
      </c>
      <c r="AP38" s="14">
        <f t="shared" si="7"/>
        <v>0</v>
      </c>
      <c r="AQ38" s="14">
        <f t="shared" si="7"/>
        <v>0</v>
      </c>
      <c r="AR38" s="14">
        <f t="shared" si="7"/>
        <v>0</v>
      </c>
      <c r="AS38" s="14">
        <f t="shared" si="7"/>
        <v>0</v>
      </c>
      <c r="AT38" s="14">
        <f t="shared" si="7"/>
        <v>0</v>
      </c>
    </row>
    <row r="39" spans="2:46" s="13" customFormat="1" x14ac:dyDescent="0.3">
      <c r="B39" s="13" t="s">
        <v>17</v>
      </c>
      <c r="E39" s="14" t="e">
        <f>Financials!#REF!</f>
        <v>#REF!</v>
      </c>
      <c r="F39" s="14" t="e">
        <f>Financials!#REF!</f>
        <v>#REF!</v>
      </c>
      <c r="G39" s="14" t="e">
        <f>Financials!#REF!</f>
        <v>#REF!</v>
      </c>
      <c r="H39" s="14" t="e">
        <f>Financials!#REF!</f>
        <v>#REF!</v>
      </c>
      <c r="I39" s="14" t="e">
        <f>Financials!#REF!</f>
        <v>#REF!</v>
      </c>
      <c r="J39" s="14" t="e">
        <f>Financials!#REF!</f>
        <v>#REF!</v>
      </c>
      <c r="K39" s="14" t="e">
        <f>Financials!#REF!</f>
        <v>#REF!</v>
      </c>
      <c r="L39" s="14" t="e">
        <f>Financials!#REF!</f>
        <v>#REF!</v>
      </c>
      <c r="M39" s="14" t="e">
        <f>Financials!#REF!</f>
        <v>#REF!</v>
      </c>
      <c r="N39" s="14" t="e">
        <f>Financials!#REF!</f>
        <v>#REF!</v>
      </c>
      <c r="O39" s="14" t="e">
        <f>Financials!#REF!</f>
        <v>#REF!</v>
      </c>
      <c r="P39" s="14" t="e">
        <f>Financials!#REF!</f>
        <v>#REF!</v>
      </c>
      <c r="Q39" s="14" t="e">
        <f>Financials!#REF!</f>
        <v>#REF!</v>
      </c>
      <c r="R39" s="14" t="e">
        <f>Financials!#REF!</f>
        <v>#REF!</v>
      </c>
      <c r="S39" s="14" t="e">
        <f>Financials!#REF!</f>
        <v>#REF!</v>
      </c>
      <c r="T39" s="14" t="e">
        <f>Financials!#REF!</f>
        <v>#REF!</v>
      </c>
      <c r="U39" s="14" t="e">
        <f>Financials!#REF!</f>
        <v>#REF!</v>
      </c>
      <c r="V39" s="14" t="e">
        <f>Financials!#REF!</f>
        <v>#REF!</v>
      </c>
      <c r="W39" s="14" t="e">
        <f>Financials!#REF!</f>
        <v>#REF!</v>
      </c>
      <c r="X39" s="14" t="e">
        <f>Financials!#REF!</f>
        <v>#REF!</v>
      </c>
      <c r="Y39" s="14" t="e">
        <f>Financials!#REF!</f>
        <v>#REF!</v>
      </c>
      <c r="Z39" s="14" t="e">
        <f>Financials!#REF!</f>
        <v>#REF!</v>
      </c>
      <c r="AA39" s="14" t="e">
        <f>Financials!#REF!</f>
        <v>#REF!</v>
      </c>
      <c r="AB39" s="14" t="e">
        <f>Financials!#REF!</f>
        <v>#REF!</v>
      </c>
      <c r="AC39" s="14" t="e">
        <f>Financials!#REF!</f>
        <v>#REF!</v>
      </c>
      <c r="AD39" s="14" t="e">
        <f>Financials!#REF!</f>
        <v>#REF!</v>
      </c>
      <c r="AE39" s="14" t="e">
        <f>Financials!#REF!</f>
        <v>#REF!</v>
      </c>
      <c r="AF39" s="14" t="e">
        <f>Financials!#REF!</f>
        <v>#REF!</v>
      </c>
      <c r="AG39" s="14" t="e">
        <f>Financials!#REF!</f>
        <v>#REF!</v>
      </c>
      <c r="AH39" s="14" t="e">
        <f>Financials!#REF!</f>
        <v>#REF!</v>
      </c>
      <c r="AI39" s="14" t="e">
        <f>Financials!#REF!</f>
        <v>#REF!</v>
      </c>
      <c r="AJ39" s="14" t="e">
        <f>Financials!#REF!</f>
        <v>#REF!</v>
      </c>
      <c r="AK39" s="14" t="e">
        <f>Financials!#REF!</f>
        <v>#REF!</v>
      </c>
      <c r="AL39" s="14" t="e">
        <f>Financials!#REF!</f>
        <v>#REF!</v>
      </c>
      <c r="AM39" s="14" t="e">
        <f>Financials!#REF!</f>
        <v>#REF!</v>
      </c>
      <c r="AN39" s="14" t="e">
        <f>Financials!#REF!</f>
        <v>#REF!</v>
      </c>
      <c r="AO39" s="14" t="e">
        <f>Financials!#REF!</f>
        <v>#REF!</v>
      </c>
      <c r="AP39" s="14" t="e">
        <f>Financials!#REF!</f>
        <v>#REF!</v>
      </c>
      <c r="AQ39" s="14" t="e">
        <f>Financials!#REF!</f>
        <v>#REF!</v>
      </c>
      <c r="AR39" s="14" t="e">
        <f>Financials!#REF!</f>
        <v>#REF!</v>
      </c>
      <c r="AS39" s="14" t="e">
        <f>Financials!#REF!</f>
        <v>#REF!</v>
      </c>
      <c r="AT39" s="14" t="e">
        <f>Financials!#REF!</f>
        <v>#REF!</v>
      </c>
    </row>
    <row r="40" spans="2:46" s="13" customFormat="1" x14ac:dyDescent="0.3">
      <c r="B40" s="13" t="s">
        <v>110</v>
      </c>
      <c r="E40" s="14" t="e">
        <f>Financials!#REF!</f>
        <v>#REF!</v>
      </c>
      <c r="F40" s="14" t="e">
        <f>Financials!#REF!</f>
        <v>#REF!</v>
      </c>
      <c r="G40" s="14" t="e">
        <f>Financials!#REF!</f>
        <v>#REF!</v>
      </c>
      <c r="H40" s="14" t="e">
        <f>Financials!#REF!</f>
        <v>#REF!</v>
      </c>
      <c r="I40" s="14" t="e">
        <f>Financials!#REF!</f>
        <v>#REF!</v>
      </c>
      <c r="J40" s="14" t="e">
        <f>Financials!#REF!</f>
        <v>#REF!</v>
      </c>
      <c r="K40" s="14" t="e">
        <f>Financials!#REF!</f>
        <v>#REF!</v>
      </c>
      <c r="L40" s="14" t="e">
        <f>Financials!#REF!</f>
        <v>#REF!</v>
      </c>
      <c r="M40" s="14" t="e">
        <f>Financials!#REF!</f>
        <v>#REF!</v>
      </c>
      <c r="N40" s="14" t="e">
        <f>Financials!#REF!</f>
        <v>#REF!</v>
      </c>
      <c r="O40" s="14" t="e">
        <f>Financials!#REF!</f>
        <v>#REF!</v>
      </c>
      <c r="P40" s="14" t="e">
        <f>Financials!#REF!</f>
        <v>#REF!</v>
      </c>
      <c r="Q40" s="14" t="e">
        <f>Financials!#REF!</f>
        <v>#REF!</v>
      </c>
      <c r="R40" s="14" t="e">
        <f>Financials!#REF!</f>
        <v>#REF!</v>
      </c>
      <c r="S40" s="14" t="e">
        <f>Financials!#REF!</f>
        <v>#REF!</v>
      </c>
      <c r="T40" s="14" t="e">
        <f>Financials!#REF!</f>
        <v>#REF!</v>
      </c>
      <c r="U40" s="14" t="e">
        <f>Financials!#REF!</f>
        <v>#REF!</v>
      </c>
      <c r="V40" s="14" t="e">
        <f>Financials!#REF!</f>
        <v>#REF!</v>
      </c>
      <c r="W40" s="14" t="e">
        <f>Financials!#REF!</f>
        <v>#REF!</v>
      </c>
      <c r="X40" s="14" t="e">
        <f>Financials!#REF!</f>
        <v>#REF!</v>
      </c>
      <c r="Y40" s="14" t="e">
        <f>Financials!#REF!</f>
        <v>#REF!</v>
      </c>
      <c r="Z40" s="14" t="e">
        <f>Financials!#REF!</f>
        <v>#REF!</v>
      </c>
      <c r="AA40" s="14" t="e">
        <f>Financials!#REF!</f>
        <v>#REF!</v>
      </c>
      <c r="AB40" s="14" t="e">
        <f>Financials!#REF!</f>
        <v>#REF!</v>
      </c>
      <c r="AC40" s="14" t="e">
        <f>Financials!#REF!</f>
        <v>#REF!</v>
      </c>
      <c r="AD40" s="14" t="e">
        <f>Financials!#REF!</f>
        <v>#REF!</v>
      </c>
      <c r="AE40" s="14" t="e">
        <f>Financials!#REF!</f>
        <v>#REF!</v>
      </c>
      <c r="AF40" s="14" t="e">
        <f>Financials!#REF!</f>
        <v>#REF!</v>
      </c>
      <c r="AG40" s="14" t="e">
        <f>Financials!#REF!</f>
        <v>#REF!</v>
      </c>
      <c r="AH40" s="14" t="e">
        <f>Financials!#REF!</f>
        <v>#REF!</v>
      </c>
      <c r="AI40" s="14" t="e">
        <f>Financials!#REF!</f>
        <v>#REF!</v>
      </c>
      <c r="AJ40" s="14" t="e">
        <f>Financials!#REF!</f>
        <v>#REF!</v>
      </c>
      <c r="AK40" s="14" t="e">
        <f>Financials!#REF!</f>
        <v>#REF!</v>
      </c>
      <c r="AL40" s="14" t="e">
        <f>Financials!#REF!</f>
        <v>#REF!</v>
      </c>
      <c r="AM40" s="14" t="e">
        <f>Financials!#REF!</f>
        <v>#REF!</v>
      </c>
      <c r="AN40" s="14" t="e">
        <f>Financials!#REF!</f>
        <v>#REF!</v>
      </c>
      <c r="AO40" s="14" t="e">
        <f>Financials!#REF!</f>
        <v>#REF!</v>
      </c>
      <c r="AP40" s="14" t="e">
        <f>Financials!#REF!</f>
        <v>#REF!</v>
      </c>
      <c r="AQ40" s="14" t="e">
        <f>Financials!#REF!</f>
        <v>#REF!</v>
      </c>
      <c r="AR40" s="14" t="e">
        <f>Financials!#REF!</f>
        <v>#REF!</v>
      </c>
      <c r="AS40" s="14" t="e">
        <f>Financials!#REF!</f>
        <v>#REF!</v>
      </c>
      <c r="AT40" s="14" t="e">
        <f>Financials!#REF!</f>
        <v>#REF!</v>
      </c>
    </row>
    <row r="41" spans="2:46" s="13" customFormat="1" x14ac:dyDescent="0.3">
      <c r="B41" s="13" t="s">
        <v>178</v>
      </c>
      <c r="E41" s="14" t="e">
        <f>SUM(E36:E38)-E39-E40</f>
        <v>#REF!</v>
      </c>
      <c r="F41" s="14" t="e">
        <f t="shared" ref="F41:AT41" si="8">SUM(F36:F38)-F39-F40</f>
        <v>#REF!</v>
      </c>
      <c r="G41" s="14" t="e">
        <f t="shared" si="8"/>
        <v>#REF!</v>
      </c>
      <c r="H41" s="14" t="e">
        <f t="shared" si="8"/>
        <v>#REF!</v>
      </c>
      <c r="I41" s="14" t="e">
        <f t="shared" si="8"/>
        <v>#REF!</v>
      </c>
      <c r="J41" s="14" t="e">
        <f t="shared" si="8"/>
        <v>#REF!</v>
      </c>
      <c r="K41" s="14" t="e">
        <f t="shared" si="8"/>
        <v>#REF!</v>
      </c>
      <c r="L41" s="14" t="e">
        <f t="shared" si="8"/>
        <v>#REF!</v>
      </c>
      <c r="M41" s="14" t="e">
        <f t="shared" ca="1" si="8"/>
        <v>#REF!</v>
      </c>
      <c r="N41" s="14" t="e">
        <f t="shared" ca="1" si="8"/>
        <v>#REF!</v>
      </c>
      <c r="O41" s="14" t="e">
        <f t="shared" ca="1" si="8"/>
        <v>#REF!</v>
      </c>
      <c r="P41" s="14" t="e">
        <f t="shared" ca="1" si="8"/>
        <v>#REF!</v>
      </c>
      <c r="Q41" s="14" t="e">
        <f t="shared" ca="1" si="8"/>
        <v>#REF!</v>
      </c>
      <c r="R41" s="14" t="e">
        <f t="shared" ca="1" si="8"/>
        <v>#REF!</v>
      </c>
      <c r="S41" s="14" t="e">
        <f t="shared" ca="1" si="8"/>
        <v>#REF!</v>
      </c>
      <c r="T41" s="14" t="e">
        <f t="shared" ca="1" si="8"/>
        <v>#REF!</v>
      </c>
      <c r="U41" s="14" t="e">
        <f t="shared" ca="1" si="8"/>
        <v>#REF!</v>
      </c>
      <c r="V41" s="14" t="e">
        <f t="shared" ca="1" si="8"/>
        <v>#REF!</v>
      </c>
      <c r="W41" s="14" t="e">
        <f t="shared" ca="1" si="8"/>
        <v>#REF!</v>
      </c>
      <c r="X41" s="14" t="e">
        <f t="shared" ca="1" si="8"/>
        <v>#REF!</v>
      </c>
      <c r="Y41" s="14" t="e">
        <f t="shared" ca="1" si="8"/>
        <v>#REF!</v>
      </c>
      <c r="Z41" s="14" t="e">
        <f t="shared" ca="1" si="8"/>
        <v>#REF!</v>
      </c>
      <c r="AA41" s="14" t="e">
        <f t="shared" ca="1" si="8"/>
        <v>#REF!</v>
      </c>
      <c r="AB41" s="14" t="e">
        <f t="shared" ca="1" si="8"/>
        <v>#REF!</v>
      </c>
      <c r="AC41" s="14" t="e">
        <f t="shared" ca="1" si="8"/>
        <v>#REF!</v>
      </c>
      <c r="AD41" s="14" t="e">
        <f t="shared" ca="1" si="8"/>
        <v>#REF!</v>
      </c>
      <c r="AE41" s="14" t="e">
        <f t="shared" ca="1" si="8"/>
        <v>#REF!</v>
      </c>
      <c r="AF41" s="14" t="e">
        <f t="shared" ca="1" si="8"/>
        <v>#REF!</v>
      </c>
      <c r="AG41" s="14" t="e">
        <f t="shared" ca="1" si="8"/>
        <v>#REF!</v>
      </c>
      <c r="AH41" s="14" t="e">
        <f t="shared" ca="1" si="8"/>
        <v>#REF!</v>
      </c>
      <c r="AI41" s="14" t="e">
        <f t="shared" ca="1" si="8"/>
        <v>#REF!</v>
      </c>
      <c r="AJ41" s="14" t="e">
        <f t="shared" si="8"/>
        <v>#REF!</v>
      </c>
      <c r="AK41" s="14" t="e">
        <f t="shared" si="8"/>
        <v>#REF!</v>
      </c>
      <c r="AL41" s="14" t="e">
        <f t="shared" si="8"/>
        <v>#REF!</v>
      </c>
      <c r="AM41" s="14" t="e">
        <f t="shared" si="8"/>
        <v>#REF!</v>
      </c>
      <c r="AN41" s="14" t="e">
        <f t="shared" si="8"/>
        <v>#REF!</v>
      </c>
      <c r="AO41" s="14" t="e">
        <f t="shared" si="8"/>
        <v>#REF!</v>
      </c>
      <c r="AP41" s="14" t="e">
        <f t="shared" si="8"/>
        <v>#REF!</v>
      </c>
      <c r="AQ41" s="14" t="e">
        <f t="shared" si="8"/>
        <v>#REF!</v>
      </c>
      <c r="AR41" s="14" t="e">
        <f t="shared" si="8"/>
        <v>#REF!</v>
      </c>
      <c r="AS41" s="14" t="e">
        <f t="shared" si="8"/>
        <v>#REF!</v>
      </c>
      <c r="AT41" s="14" t="e">
        <f t="shared" si="8"/>
        <v>#REF!</v>
      </c>
    </row>
    <row r="42" spans="2:46" s="13" customFormat="1" x14ac:dyDescent="0.3">
      <c r="C42" s="13" t="s">
        <v>372</v>
      </c>
      <c r="D42" s="74" t="e">
        <f>NPV(12%,L41:AI41)</f>
        <v>#REF!</v>
      </c>
    </row>
    <row r="43" spans="2:46" s="13" customFormat="1" x14ac:dyDescent="0.3">
      <c r="B43" s="13" t="s">
        <v>179</v>
      </c>
      <c r="E43" s="26" t="e">
        <f>IRR(E41:AT41)</f>
        <v>#VALUE!</v>
      </c>
    </row>
  </sheetData>
  <pageMargins left="0.7" right="0.7" top="0.37" bottom="0.35" header="0.3" footer="0.3"/>
  <pageSetup paperSize="9" scale="3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R1703"/>
  <sheetViews>
    <sheetView topLeftCell="A46" zoomScale="80" zoomScaleNormal="80" workbookViewId="0">
      <selection activeCell="M68" sqref="M68"/>
    </sheetView>
  </sheetViews>
  <sheetFormatPr defaultColWidth="9.109375" defaultRowHeight="14.4" x14ac:dyDescent="0.3"/>
  <cols>
    <col min="1" max="1" width="9.109375" style="1"/>
    <col min="2" max="2" width="16.109375" style="1" customWidth="1"/>
    <col min="3" max="4" width="7" style="1" customWidth="1"/>
    <col min="5" max="5" width="13.5546875" style="1" customWidth="1"/>
    <col min="6" max="8" width="9.33203125" style="1" bestFit="1" customWidth="1"/>
    <col min="9" max="10" width="10" style="1" bestFit="1" customWidth="1"/>
    <col min="11" max="11" width="9.33203125" style="1" bestFit="1" customWidth="1"/>
    <col min="12" max="20" width="9.109375" style="1"/>
    <col min="21" max="27" width="9.33203125" style="1" bestFit="1" customWidth="1"/>
    <col min="28" max="28" width="9.109375" style="1"/>
    <col min="29" max="35" width="9.33203125" style="1" bestFit="1" customWidth="1"/>
    <col min="36" max="16384" width="9.109375" style="1"/>
  </cols>
  <sheetData>
    <row r="2" spans="2:14" s="3" customFormat="1" x14ac:dyDescent="0.3">
      <c r="E2" s="3" t="s">
        <v>70</v>
      </c>
      <c r="F2" s="3" t="s">
        <v>69</v>
      </c>
      <c r="G2" s="3" t="s">
        <v>61</v>
      </c>
      <c r="H2" s="3" t="s">
        <v>68</v>
      </c>
      <c r="I2" s="3" t="s">
        <v>71</v>
      </c>
      <c r="J2" s="3" t="s">
        <v>72</v>
      </c>
      <c r="K2" s="3" t="s">
        <v>62</v>
      </c>
      <c r="L2" s="3" t="s">
        <v>198</v>
      </c>
    </row>
    <row r="3" spans="2:14" x14ac:dyDescent="0.3">
      <c r="B3" s="1" t="s">
        <v>77</v>
      </c>
      <c r="E3" s="16">
        <v>1</v>
      </c>
      <c r="F3" s="16">
        <v>1.5</v>
      </c>
      <c r="G3" s="16">
        <v>1.5</v>
      </c>
      <c r="H3" s="16">
        <v>3</v>
      </c>
      <c r="I3" s="16">
        <v>3</v>
      </c>
      <c r="J3" s="16">
        <v>3</v>
      </c>
      <c r="K3" s="16">
        <v>4.5</v>
      </c>
    </row>
    <row r="4" spans="2:14" x14ac:dyDescent="0.3">
      <c r="B4" s="39" t="s">
        <v>87</v>
      </c>
      <c r="C4" s="39"/>
      <c r="D4" s="39"/>
      <c r="E4" s="40"/>
      <c r="F4" s="40"/>
      <c r="G4" s="40"/>
      <c r="H4" s="40"/>
      <c r="I4" s="40"/>
      <c r="J4" s="40"/>
      <c r="K4" s="40"/>
    </row>
    <row r="5" spans="2:14" s="116" customFormat="1" x14ac:dyDescent="0.3">
      <c r="B5" s="117" t="s">
        <v>317</v>
      </c>
      <c r="C5" s="117"/>
      <c r="D5" s="117"/>
      <c r="E5" s="118"/>
      <c r="F5" s="118"/>
      <c r="G5" s="118"/>
      <c r="H5" s="118"/>
      <c r="I5" s="118"/>
      <c r="J5" s="118"/>
      <c r="K5" s="118"/>
    </row>
    <row r="6" spans="2:14" x14ac:dyDescent="0.3">
      <c r="B6" s="41" t="s">
        <v>63</v>
      </c>
      <c r="C6" s="39"/>
      <c r="D6" s="39"/>
      <c r="E6" s="22">
        <v>0.23</v>
      </c>
      <c r="F6" s="22">
        <v>0.56999999999999995</v>
      </c>
      <c r="G6" s="22">
        <v>0.56999999999999995</v>
      </c>
      <c r="H6" s="22">
        <v>0.46</v>
      </c>
      <c r="I6" s="22">
        <v>0.8</v>
      </c>
      <c r="J6" s="22">
        <v>0.82</v>
      </c>
      <c r="K6" s="22">
        <v>0.79</v>
      </c>
    </row>
    <row r="7" spans="2:14" x14ac:dyDescent="0.3">
      <c r="B7" s="43" t="s">
        <v>64</v>
      </c>
      <c r="C7" s="39"/>
      <c r="D7" s="39"/>
      <c r="E7" s="22">
        <v>0.39</v>
      </c>
      <c r="F7" s="22">
        <v>0</v>
      </c>
      <c r="G7" s="22">
        <v>0</v>
      </c>
      <c r="H7" s="113">
        <v>0</v>
      </c>
      <c r="I7" s="113">
        <v>0</v>
      </c>
      <c r="J7" s="113">
        <v>0</v>
      </c>
      <c r="K7" s="113">
        <v>0</v>
      </c>
    </row>
    <row r="8" spans="2:14" x14ac:dyDescent="0.3">
      <c r="B8" s="43" t="s">
        <v>65</v>
      </c>
      <c r="C8" s="39"/>
      <c r="D8" s="39"/>
      <c r="E8" s="22">
        <v>0.3</v>
      </c>
      <c r="F8" s="113">
        <v>0.28999999999999998</v>
      </c>
      <c r="G8" s="113">
        <v>0.28999999999999998</v>
      </c>
      <c r="H8" s="22">
        <v>0.36</v>
      </c>
      <c r="I8" s="22">
        <v>0.12</v>
      </c>
      <c r="J8" s="22">
        <v>0.14000000000000001</v>
      </c>
      <c r="K8" s="22">
        <v>0.1</v>
      </c>
    </row>
    <row r="9" spans="2:14" x14ac:dyDescent="0.3">
      <c r="B9" s="44" t="s">
        <v>66</v>
      </c>
      <c r="C9" s="39"/>
      <c r="D9" s="39"/>
      <c r="E9" s="22">
        <v>0.08</v>
      </c>
      <c r="F9" s="22">
        <v>0.14000000000000001</v>
      </c>
      <c r="G9" s="22">
        <v>0.14000000000000001</v>
      </c>
      <c r="H9" s="22">
        <v>0.18</v>
      </c>
      <c r="I9" s="22">
        <v>0.08</v>
      </c>
      <c r="J9" s="22">
        <v>0.04</v>
      </c>
      <c r="K9" s="22">
        <v>0.11</v>
      </c>
    </row>
    <row r="10" spans="2:14" x14ac:dyDescent="0.3">
      <c r="B10" s="114" t="s">
        <v>88</v>
      </c>
      <c r="C10" s="39"/>
      <c r="D10" s="39"/>
      <c r="E10" s="115">
        <f>SUM(E6:E9)</f>
        <v>0.99999999999999989</v>
      </c>
      <c r="F10" s="115">
        <f t="shared" ref="F10:K10" si="0">SUM(F6:F9)</f>
        <v>0.99999999999999989</v>
      </c>
      <c r="G10" s="115">
        <f t="shared" si="0"/>
        <v>0.99999999999999989</v>
      </c>
      <c r="H10" s="115">
        <f t="shared" si="0"/>
        <v>1</v>
      </c>
      <c r="I10" s="115">
        <f t="shared" si="0"/>
        <v>1</v>
      </c>
      <c r="J10" s="115">
        <f t="shared" si="0"/>
        <v>1</v>
      </c>
      <c r="K10" s="115">
        <f t="shared" si="0"/>
        <v>1</v>
      </c>
    </row>
    <row r="11" spans="2:14" x14ac:dyDescent="0.3">
      <c r="B11" s="39"/>
      <c r="C11" s="39"/>
      <c r="D11" s="39"/>
      <c r="E11" s="40"/>
      <c r="F11" s="40"/>
      <c r="G11" s="40"/>
      <c r="H11" s="40"/>
      <c r="I11" s="40"/>
      <c r="J11" s="40"/>
      <c r="K11" s="40"/>
    </row>
    <row r="12" spans="2:14" s="116" customFormat="1" ht="14.25" customHeight="1" x14ac:dyDescent="0.3">
      <c r="B12" s="117" t="s">
        <v>316</v>
      </c>
      <c r="C12" s="117"/>
      <c r="D12" s="117"/>
      <c r="E12" s="118"/>
      <c r="F12" s="118"/>
      <c r="G12" s="118"/>
      <c r="H12" s="118"/>
      <c r="I12" s="118"/>
      <c r="J12" s="118"/>
      <c r="K12" s="118"/>
    </row>
    <row r="13" spans="2:14" x14ac:dyDescent="0.3">
      <c r="B13" s="41" t="s">
        <v>63</v>
      </c>
      <c r="C13" s="39"/>
      <c r="D13" s="39"/>
      <c r="E13" s="22">
        <v>0.17</v>
      </c>
      <c r="F13" s="22">
        <v>0.6</v>
      </c>
      <c r="G13" s="22">
        <v>0.6</v>
      </c>
      <c r="H13" s="22">
        <v>0.73</v>
      </c>
      <c r="I13" s="22">
        <v>0.75</v>
      </c>
      <c r="J13" s="22">
        <v>0.83</v>
      </c>
      <c r="K13" s="22">
        <v>0.77</v>
      </c>
      <c r="L13" s="22"/>
      <c r="M13" s="22"/>
      <c r="N13" s="22"/>
    </row>
    <row r="14" spans="2:14" x14ac:dyDescent="0.3">
      <c r="B14" s="43" t="s">
        <v>64</v>
      </c>
      <c r="C14" s="39"/>
      <c r="D14" s="39"/>
      <c r="E14" s="22">
        <v>0.35</v>
      </c>
      <c r="F14" s="113">
        <v>0</v>
      </c>
      <c r="G14" s="113">
        <v>0</v>
      </c>
      <c r="H14" s="113">
        <v>0</v>
      </c>
      <c r="I14" s="113">
        <v>0</v>
      </c>
      <c r="J14" s="113">
        <v>0</v>
      </c>
      <c r="K14" s="113">
        <v>0</v>
      </c>
    </row>
    <row r="15" spans="2:14" x14ac:dyDescent="0.3">
      <c r="B15" s="43" t="s">
        <v>65</v>
      </c>
      <c r="C15" s="39"/>
      <c r="D15" s="39"/>
      <c r="E15" s="22">
        <v>0.33</v>
      </c>
      <c r="F15" s="22">
        <v>0.32</v>
      </c>
      <c r="G15" s="22">
        <v>0.32</v>
      </c>
      <c r="H15" s="22">
        <v>0.18</v>
      </c>
      <c r="I15" s="22">
        <v>0.13</v>
      </c>
      <c r="J15" s="22">
        <v>0.14000000000000001</v>
      </c>
      <c r="K15" s="22">
        <v>0.11</v>
      </c>
    </row>
    <row r="16" spans="2:14" x14ac:dyDescent="0.3">
      <c r="B16" s="44" t="s">
        <v>66</v>
      </c>
      <c r="C16" s="39"/>
      <c r="D16" s="39"/>
      <c r="E16" s="22">
        <v>0.15</v>
      </c>
      <c r="F16" s="22">
        <v>0.08</v>
      </c>
      <c r="G16" s="22">
        <v>0.08</v>
      </c>
      <c r="H16" s="22">
        <v>0.09</v>
      </c>
      <c r="I16" s="22">
        <v>0.12</v>
      </c>
      <c r="J16" s="22">
        <v>0.03</v>
      </c>
      <c r="K16" s="22">
        <v>0.12</v>
      </c>
    </row>
    <row r="17" spans="2:14" x14ac:dyDescent="0.3">
      <c r="B17" s="114" t="s">
        <v>88</v>
      </c>
      <c r="C17" s="39"/>
      <c r="D17" s="39"/>
      <c r="E17" s="115">
        <f>SUM(E13:E16)</f>
        <v>1</v>
      </c>
      <c r="F17" s="115">
        <f>SUM(F13:F16)</f>
        <v>0.99999999999999989</v>
      </c>
      <c r="G17" s="115">
        <f>SUM(G13:G16)</f>
        <v>0.99999999999999989</v>
      </c>
      <c r="H17" s="115">
        <f>SUM(H13:H16)</f>
        <v>0.99999999999999989</v>
      </c>
      <c r="I17" s="115">
        <f t="shared" ref="I17" si="1">SUM(I13:I16)</f>
        <v>1</v>
      </c>
      <c r="J17" s="115">
        <f t="shared" ref="J17" si="2">SUM(J13:J16)</f>
        <v>1</v>
      </c>
      <c r="K17" s="115">
        <f t="shared" ref="K17" si="3">SUM(K13:K16)</f>
        <v>1</v>
      </c>
    </row>
    <row r="18" spans="2:14" x14ac:dyDescent="0.3">
      <c r="B18" s="39"/>
      <c r="C18" s="39"/>
      <c r="D18" s="39"/>
      <c r="E18" s="40"/>
      <c r="F18" s="40"/>
      <c r="G18" s="40"/>
      <c r="H18" s="40"/>
      <c r="I18" s="40"/>
      <c r="J18" s="40"/>
      <c r="K18" s="40"/>
    </row>
    <row r="19" spans="2:14" s="116" customFormat="1" ht="14.25" customHeight="1" x14ac:dyDescent="0.3">
      <c r="B19" s="117" t="s">
        <v>318</v>
      </c>
      <c r="C19" s="117"/>
      <c r="D19" s="117"/>
      <c r="E19" s="118"/>
      <c r="F19" s="118"/>
      <c r="G19" s="118"/>
      <c r="H19" s="118"/>
      <c r="I19" s="118"/>
      <c r="J19" s="118"/>
      <c r="K19" s="118"/>
    </row>
    <row r="20" spans="2:14" x14ac:dyDescent="0.3">
      <c r="B20" s="41" t="s">
        <v>63</v>
      </c>
      <c r="C20" s="39"/>
      <c r="D20" s="39"/>
      <c r="E20" s="22">
        <v>0.25</v>
      </c>
      <c r="F20" s="22">
        <v>0.62</v>
      </c>
      <c r="G20" s="22">
        <v>0.62</v>
      </c>
      <c r="H20" s="22">
        <v>0.67</v>
      </c>
      <c r="I20" s="22">
        <v>0.73</v>
      </c>
      <c r="J20" s="22">
        <v>0.79</v>
      </c>
      <c r="K20" s="22">
        <v>0.84</v>
      </c>
      <c r="L20" s="22"/>
      <c r="M20" s="22"/>
      <c r="N20" s="22"/>
    </row>
    <row r="21" spans="2:14" x14ac:dyDescent="0.3">
      <c r="B21" s="43" t="s">
        <v>64</v>
      </c>
      <c r="C21" s="39"/>
      <c r="D21" s="39"/>
      <c r="E21" s="22">
        <v>0.32</v>
      </c>
      <c r="F21" s="113">
        <v>0</v>
      </c>
      <c r="G21" s="113">
        <v>0</v>
      </c>
      <c r="H21" s="113">
        <v>0</v>
      </c>
      <c r="I21" s="113">
        <v>0</v>
      </c>
      <c r="J21" s="113">
        <v>0</v>
      </c>
      <c r="K21" s="113">
        <v>0</v>
      </c>
    </row>
    <row r="22" spans="2:14" x14ac:dyDescent="0.3">
      <c r="B22" s="43" t="s">
        <v>65</v>
      </c>
      <c r="C22" s="39"/>
      <c r="D22" s="39"/>
      <c r="E22" s="22">
        <v>0.28000000000000003</v>
      </c>
      <c r="F22" s="113">
        <v>0.28000000000000003</v>
      </c>
      <c r="G22" s="113">
        <v>0.28000000000000003</v>
      </c>
      <c r="H22" s="113">
        <v>0.2</v>
      </c>
      <c r="I22" s="113">
        <v>0.12</v>
      </c>
      <c r="J22" s="113">
        <v>0.13</v>
      </c>
      <c r="K22" s="113">
        <v>0.12</v>
      </c>
    </row>
    <row r="23" spans="2:14" x14ac:dyDescent="0.3">
      <c r="B23" s="44" t="s">
        <v>66</v>
      </c>
      <c r="C23" s="39"/>
      <c r="D23" s="39"/>
      <c r="E23" s="22">
        <v>0.15</v>
      </c>
      <c r="F23" s="22">
        <v>0.1</v>
      </c>
      <c r="G23" s="22">
        <v>0.1</v>
      </c>
      <c r="H23" s="22">
        <v>0.13</v>
      </c>
      <c r="I23" s="22">
        <v>0.15</v>
      </c>
      <c r="J23" s="22">
        <v>0.08</v>
      </c>
      <c r="K23" s="22">
        <v>0.04</v>
      </c>
    </row>
    <row r="24" spans="2:14" x14ac:dyDescent="0.3">
      <c r="B24" s="114" t="s">
        <v>88</v>
      </c>
      <c r="C24" s="39"/>
      <c r="D24" s="39"/>
      <c r="E24" s="115">
        <f>SUM(E20:E23)</f>
        <v>1</v>
      </c>
      <c r="F24" s="115">
        <f>SUM(F20:F23)</f>
        <v>1</v>
      </c>
      <c r="G24" s="115">
        <f>SUM(G20:G23)</f>
        <v>1</v>
      </c>
      <c r="H24" s="115">
        <f>SUM(H20:H23)</f>
        <v>1</v>
      </c>
      <c r="I24" s="115">
        <f t="shared" ref="I24" si="4">SUM(I20:I23)</f>
        <v>1</v>
      </c>
      <c r="J24" s="115">
        <f t="shared" ref="J24" si="5">SUM(J20:J23)</f>
        <v>1</v>
      </c>
      <c r="K24" s="115">
        <f t="shared" ref="K24" si="6">SUM(K20:K23)</f>
        <v>1</v>
      </c>
    </row>
    <row r="25" spans="2:14" x14ac:dyDescent="0.3">
      <c r="B25" s="39"/>
      <c r="C25" s="39"/>
      <c r="D25" s="39"/>
      <c r="E25" s="40"/>
      <c r="F25" s="40"/>
      <c r="G25" s="40"/>
      <c r="H25" s="40"/>
      <c r="I25" s="40"/>
      <c r="J25" s="40"/>
      <c r="K25" s="40"/>
    </row>
    <row r="26" spans="2:14" s="116" customFormat="1" ht="14.25" customHeight="1" x14ac:dyDescent="0.3">
      <c r="B26" s="117" t="s">
        <v>319</v>
      </c>
      <c r="C26" s="117"/>
      <c r="D26" s="117"/>
      <c r="E26" s="118"/>
      <c r="F26" s="118"/>
      <c r="G26" s="118"/>
      <c r="H26" s="118"/>
      <c r="I26" s="118"/>
      <c r="J26" s="118"/>
      <c r="K26" s="118"/>
    </row>
    <row r="27" spans="2:14" x14ac:dyDescent="0.3">
      <c r="B27" s="41" t="s">
        <v>63</v>
      </c>
      <c r="C27" s="39"/>
      <c r="D27" s="39"/>
      <c r="E27" s="22">
        <v>0.38</v>
      </c>
      <c r="F27" s="22">
        <v>0.73</v>
      </c>
      <c r="G27" s="22">
        <v>0.73</v>
      </c>
      <c r="H27" s="22">
        <v>0.47</v>
      </c>
      <c r="I27" s="22">
        <v>0.82</v>
      </c>
      <c r="J27" s="22">
        <v>0.8</v>
      </c>
      <c r="K27" s="22">
        <v>0.77</v>
      </c>
      <c r="L27" s="22"/>
      <c r="M27" s="22"/>
      <c r="N27" s="22"/>
    </row>
    <row r="28" spans="2:14" x14ac:dyDescent="0.3">
      <c r="B28" s="43" t="s">
        <v>64</v>
      </c>
      <c r="C28" s="39"/>
      <c r="D28" s="39"/>
      <c r="E28" s="22">
        <v>0.32</v>
      </c>
      <c r="F28" s="113">
        <v>0</v>
      </c>
      <c r="G28" s="113">
        <v>0</v>
      </c>
      <c r="H28" s="113">
        <v>0</v>
      </c>
      <c r="I28" s="113">
        <v>0</v>
      </c>
      <c r="J28" s="113">
        <v>0</v>
      </c>
      <c r="K28" s="113">
        <v>0</v>
      </c>
    </row>
    <row r="29" spans="2:14" x14ac:dyDescent="0.3">
      <c r="B29" s="43" t="s">
        <v>65</v>
      </c>
      <c r="C29" s="39"/>
      <c r="D29" s="39"/>
      <c r="E29" s="22">
        <v>0.17</v>
      </c>
      <c r="F29" s="113">
        <v>0.18</v>
      </c>
      <c r="G29" s="113">
        <v>0.18</v>
      </c>
      <c r="H29" s="113">
        <v>0.33</v>
      </c>
      <c r="I29" s="113">
        <v>0.11</v>
      </c>
      <c r="J29" s="113">
        <v>0.13</v>
      </c>
      <c r="K29" s="113">
        <v>0.12</v>
      </c>
    </row>
    <row r="30" spans="2:14" x14ac:dyDescent="0.3">
      <c r="B30" s="44" t="s">
        <v>66</v>
      </c>
      <c r="C30" s="39"/>
      <c r="D30" s="39"/>
      <c r="E30" s="22">
        <v>0.13</v>
      </c>
      <c r="F30" s="22">
        <v>0.09</v>
      </c>
      <c r="G30" s="22">
        <v>0.09</v>
      </c>
      <c r="H30" s="22">
        <v>0.2</v>
      </c>
      <c r="I30" s="22">
        <v>7.0000000000000007E-2</v>
      </c>
      <c r="J30" s="22">
        <v>7.0000000000000007E-2</v>
      </c>
      <c r="K30" s="22">
        <v>0.11</v>
      </c>
    </row>
    <row r="31" spans="2:14" x14ac:dyDescent="0.3">
      <c r="B31" s="114" t="s">
        <v>88</v>
      </c>
      <c r="C31" s="39"/>
      <c r="D31" s="39"/>
      <c r="E31" s="115">
        <f>SUM(E27:E30)</f>
        <v>1</v>
      </c>
      <c r="F31" s="115">
        <f>SUM(F27:F30)</f>
        <v>0.99999999999999989</v>
      </c>
      <c r="G31" s="115">
        <f>SUM(G27:G30)</f>
        <v>0.99999999999999989</v>
      </c>
      <c r="H31" s="115">
        <f>SUM(H27:H30)</f>
        <v>1</v>
      </c>
      <c r="I31" s="115">
        <f t="shared" ref="I31" si="7">SUM(I27:I30)</f>
        <v>1</v>
      </c>
      <c r="J31" s="115">
        <f t="shared" ref="J31" si="8">SUM(J27:J30)</f>
        <v>1</v>
      </c>
      <c r="K31" s="115">
        <f t="shared" ref="K31" si="9">SUM(K27:K30)</f>
        <v>1</v>
      </c>
    </row>
    <row r="32" spans="2:14" x14ac:dyDescent="0.3">
      <c r="B32" s="39"/>
      <c r="C32" s="39"/>
      <c r="D32" s="39"/>
      <c r="E32" s="40"/>
      <c r="F32" s="40"/>
      <c r="G32" s="40"/>
      <c r="H32" s="40"/>
      <c r="I32" s="40"/>
      <c r="J32" s="40"/>
      <c r="K32" s="40"/>
    </row>
    <row r="33" spans="2:11" x14ac:dyDescent="0.3">
      <c r="B33" s="39" t="s">
        <v>320</v>
      </c>
      <c r="C33" s="39"/>
      <c r="D33" s="39"/>
      <c r="E33" s="40"/>
      <c r="F33" s="40"/>
      <c r="G33" s="40"/>
      <c r="H33" s="40"/>
      <c r="I33" s="40"/>
      <c r="J33" s="40"/>
      <c r="K33" s="40"/>
    </row>
    <row r="34" spans="2:11" x14ac:dyDescent="0.3">
      <c r="B34" s="41" t="s">
        <v>63</v>
      </c>
      <c r="C34" s="41"/>
      <c r="D34" s="41"/>
      <c r="E34" s="2">
        <v>1</v>
      </c>
      <c r="F34" s="42"/>
      <c r="G34" s="42"/>
      <c r="H34" s="42"/>
      <c r="I34" s="42"/>
      <c r="J34" s="42"/>
      <c r="K34" s="42"/>
    </row>
    <row r="35" spans="2:11" x14ac:dyDescent="0.3">
      <c r="B35" s="43" t="s">
        <v>64</v>
      </c>
      <c r="C35" s="43"/>
      <c r="D35" s="43"/>
      <c r="E35" s="2">
        <v>2</v>
      </c>
      <c r="F35" s="42"/>
      <c r="G35" s="42"/>
      <c r="H35" s="42"/>
      <c r="I35" s="42"/>
      <c r="J35" s="42"/>
      <c r="K35" s="42"/>
    </row>
    <row r="36" spans="2:11" x14ac:dyDescent="0.3">
      <c r="B36" s="43" t="s">
        <v>65</v>
      </c>
      <c r="C36" s="43"/>
      <c r="D36" s="43"/>
      <c r="E36" s="2">
        <v>2</v>
      </c>
      <c r="F36" s="42"/>
      <c r="G36" s="42"/>
      <c r="H36" s="42"/>
      <c r="I36" s="42"/>
      <c r="J36" s="42"/>
      <c r="K36" s="42"/>
    </row>
    <row r="37" spans="2:11" x14ac:dyDescent="0.3">
      <c r="B37" s="44" t="s">
        <v>66</v>
      </c>
      <c r="C37" s="44"/>
      <c r="D37" s="44"/>
      <c r="E37" s="2">
        <v>2</v>
      </c>
      <c r="F37" s="42"/>
      <c r="G37" s="42"/>
      <c r="H37" s="42"/>
      <c r="I37" s="42"/>
      <c r="J37" s="42"/>
      <c r="K37" s="42"/>
    </row>
    <row r="38" spans="2:11" x14ac:dyDescent="0.3">
      <c r="B38" s="44"/>
      <c r="C38" s="44"/>
      <c r="D38" s="44"/>
      <c r="E38" s="45"/>
      <c r="F38" s="45"/>
      <c r="G38" s="45"/>
      <c r="H38" s="45"/>
      <c r="I38" s="45"/>
      <c r="J38" s="45"/>
      <c r="K38" s="45"/>
    </row>
    <row r="39" spans="2:11" x14ac:dyDescent="0.3">
      <c r="B39" s="44"/>
      <c r="C39" s="44"/>
      <c r="D39" s="44"/>
    </row>
    <row r="40" spans="2:11" s="3" customFormat="1" x14ac:dyDescent="0.3">
      <c r="B40" s="89" t="s">
        <v>225</v>
      </c>
      <c r="C40" s="89"/>
      <c r="D40" s="89"/>
      <c r="E40" s="90">
        <v>0.5</v>
      </c>
      <c r="F40" s="91" t="s">
        <v>235</v>
      </c>
      <c r="G40" s="91"/>
      <c r="H40" s="91"/>
      <c r="I40" s="91"/>
      <c r="J40" s="91"/>
      <c r="K40" s="91"/>
    </row>
    <row r="41" spans="2:11" s="3" customFormat="1" x14ac:dyDescent="0.3">
      <c r="B41" s="89"/>
      <c r="C41" s="89"/>
      <c r="D41" s="89"/>
      <c r="E41" s="1" t="s">
        <v>70</v>
      </c>
      <c r="F41" s="1" t="s">
        <v>69</v>
      </c>
      <c r="G41" s="1" t="s">
        <v>61</v>
      </c>
      <c r="H41" s="1" t="s">
        <v>68</v>
      </c>
      <c r="I41" s="1" t="s">
        <v>71</v>
      </c>
      <c r="J41" s="1" t="s">
        <v>72</v>
      </c>
      <c r="K41" s="1" t="s">
        <v>62</v>
      </c>
    </row>
    <row r="42" spans="2:11" x14ac:dyDescent="0.3">
      <c r="B42" s="44" t="s">
        <v>358</v>
      </c>
      <c r="D42" s="1" t="s">
        <v>231</v>
      </c>
      <c r="E42" s="126">
        <v>0.34399999999999997</v>
      </c>
      <c r="F42" s="126">
        <v>0.45600000000000002</v>
      </c>
      <c r="G42" s="126">
        <v>0.78500000000000003</v>
      </c>
      <c r="H42" s="126">
        <v>0.63800000000000001</v>
      </c>
      <c r="I42" s="126">
        <v>0.71599999999999997</v>
      </c>
      <c r="J42" s="126">
        <v>0.872</v>
      </c>
      <c r="K42" s="126">
        <v>0.754</v>
      </c>
    </row>
    <row r="43" spans="2:11" x14ac:dyDescent="0.3">
      <c r="B43" s="44"/>
      <c r="C43" s="44"/>
      <c r="D43" s="44" t="s">
        <v>232</v>
      </c>
      <c r="E43" s="126">
        <v>0.12</v>
      </c>
      <c r="F43" s="126">
        <v>0.06</v>
      </c>
      <c r="G43" s="126">
        <v>0.08</v>
      </c>
      <c r="H43" s="126">
        <v>0.15</v>
      </c>
      <c r="I43" s="126">
        <v>7.0999999999999994E-2</v>
      </c>
      <c r="J43" s="126">
        <v>0.46700000000000003</v>
      </c>
      <c r="K43" s="126">
        <v>0.75600000000000001</v>
      </c>
    </row>
    <row r="44" spans="2:11" x14ac:dyDescent="0.3">
      <c r="C44" s="44"/>
      <c r="D44" s="44" t="s">
        <v>233</v>
      </c>
      <c r="E44" s="126">
        <v>0.5887</v>
      </c>
      <c r="F44" s="126">
        <v>4.3499999999999997E-2</v>
      </c>
      <c r="G44" s="126">
        <v>0.32100000000000001</v>
      </c>
      <c r="H44" s="126">
        <v>0.52</v>
      </c>
      <c r="I44" s="126">
        <v>0.42299999999999999</v>
      </c>
      <c r="J44" s="126">
        <v>0.41499999999999998</v>
      </c>
      <c r="K44" s="126">
        <v>0.76390000000000002</v>
      </c>
    </row>
    <row r="45" spans="2:11" x14ac:dyDescent="0.3">
      <c r="C45" s="44"/>
      <c r="D45" s="44" t="s">
        <v>234</v>
      </c>
      <c r="E45" s="127">
        <v>0</v>
      </c>
      <c r="F45" s="127">
        <v>0</v>
      </c>
      <c r="G45" s="127">
        <v>0</v>
      </c>
      <c r="H45" s="127">
        <v>0</v>
      </c>
      <c r="I45" s="127">
        <v>0</v>
      </c>
      <c r="J45" s="127">
        <v>0</v>
      </c>
      <c r="K45" s="127">
        <v>0</v>
      </c>
    </row>
    <row r="46" spans="2:11" x14ac:dyDescent="0.3">
      <c r="C46" s="44"/>
      <c r="D46" s="44"/>
      <c r="E46" s="45"/>
      <c r="F46" s="45"/>
      <c r="G46" s="45"/>
      <c r="H46" s="45"/>
      <c r="I46" s="45"/>
      <c r="J46" s="45"/>
      <c r="K46" s="45"/>
    </row>
    <row r="47" spans="2:11" s="3" customFormat="1" x14ac:dyDescent="0.3">
      <c r="B47" s="89" t="s">
        <v>226</v>
      </c>
      <c r="C47" s="89"/>
      <c r="D47" s="89"/>
      <c r="E47" s="91">
        <f>1-E40</f>
        <v>0.5</v>
      </c>
      <c r="F47" s="91" t="s">
        <v>235</v>
      </c>
      <c r="G47" s="91"/>
      <c r="H47" s="91"/>
      <c r="I47" s="91"/>
      <c r="J47" s="91"/>
      <c r="K47" s="91"/>
    </row>
    <row r="48" spans="2:11" s="3" customFormat="1" x14ac:dyDescent="0.3">
      <c r="B48" s="44" t="s">
        <v>230</v>
      </c>
      <c r="C48" s="1"/>
      <c r="D48" s="1" t="s">
        <v>231</v>
      </c>
      <c r="E48" s="128">
        <v>0</v>
      </c>
      <c r="F48" s="127">
        <v>0</v>
      </c>
      <c r="G48" s="127">
        <v>0</v>
      </c>
      <c r="H48" s="127">
        <v>0</v>
      </c>
      <c r="I48" s="127">
        <v>0</v>
      </c>
      <c r="J48" s="127">
        <v>0</v>
      </c>
      <c r="K48" s="127">
        <v>0</v>
      </c>
    </row>
    <row r="49" spans="2:44" s="3" customFormat="1" x14ac:dyDescent="0.3">
      <c r="B49" s="44"/>
      <c r="C49" s="44"/>
      <c r="D49" s="44" t="s">
        <v>232</v>
      </c>
      <c r="E49" s="126">
        <v>0.114</v>
      </c>
      <c r="F49" s="126">
        <v>0.28899999999999998</v>
      </c>
      <c r="G49" s="126">
        <v>0.14000000000000001</v>
      </c>
      <c r="H49" s="126">
        <v>0.20300000000000001</v>
      </c>
      <c r="I49" s="126">
        <v>0.2</v>
      </c>
      <c r="J49" s="126">
        <v>0.54</v>
      </c>
      <c r="K49" s="126">
        <v>0.53500000000000003</v>
      </c>
      <c r="X49" s="3" t="s">
        <v>346</v>
      </c>
      <c r="AB49" s="124">
        <f>MAX(10%,1-(AB58/T58))</f>
        <v>0.1</v>
      </c>
      <c r="AJ49" s="124">
        <f>MAX(10%,1-(AJ58/AB58))</f>
        <v>0.1</v>
      </c>
      <c r="AR49" s="124">
        <f>MAX(10%,1-(AR58/AJ58))</f>
        <v>0.15984209822025963</v>
      </c>
    </row>
    <row r="50" spans="2:44" s="3" customFormat="1" x14ac:dyDescent="0.3">
      <c r="B50" s="1"/>
      <c r="C50" s="44"/>
      <c r="D50" s="44" t="s">
        <v>233</v>
      </c>
      <c r="E50" s="126">
        <v>4.2000000000000003E-2</v>
      </c>
      <c r="F50" s="126">
        <v>6.3E-2</v>
      </c>
      <c r="G50" s="126">
        <v>0.25600000000000001</v>
      </c>
      <c r="H50" s="126">
        <v>0.08</v>
      </c>
      <c r="I50" s="126">
        <v>0.121</v>
      </c>
      <c r="J50" s="126">
        <v>0.46600000000000003</v>
      </c>
      <c r="K50" s="126">
        <v>0.72599999999999998</v>
      </c>
      <c r="X50" s="3" t="s">
        <v>347</v>
      </c>
      <c r="AB50" s="124">
        <f>MAX(10%,1-(T58/AB58))</f>
        <v>0.51690280065897865</v>
      </c>
      <c r="AJ50" s="124">
        <f>MAX(10%,1-(AB58/AJ58))</f>
        <v>0.1</v>
      </c>
      <c r="AR50" s="124">
        <f>MAX(10%,1-(AJ58/AR58))</f>
        <v>0.1</v>
      </c>
    </row>
    <row r="51" spans="2:44" s="3" customFormat="1" x14ac:dyDescent="0.3">
      <c r="B51" s="1"/>
      <c r="C51" s="44"/>
      <c r="D51" s="44" t="s">
        <v>234</v>
      </c>
      <c r="E51" s="126">
        <v>0.17599999999999999</v>
      </c>
      <c r="F51" s="126">
        <v>0.28599999999999998</v>
      </c>
      <c r="G51" s="126">
        <v>0.111</v>
      </c>
      <c r="H51" s="126">
        <v>0.39100000000000001</v>
      </c>
      <c r="I51" s="126">
        <v>0.33300000000000002</v>
      </c>
      <c r="J51" s="126">
        <v>0.48399999999999999</v>
      </c>
      <c r="K51" s="126">
        <v>0.73119999999999996</v>
      </c>
    </row>
    <row r="52" spans="2:44" x14ac:dyDescent="0.3">
      <c r="B52" s="44"/>
      <c r="C52" s="44"/>
      <c r="D52" s="44"/>
      <c r="E52" s="45"/>
      <c r="F52" s="45"/>
      <c r="G52" s="45"/>
      <c r="H52" s="45"/>
      <c r="I52" s="45"/>
      <c r="J52" s="45"/>
      <c r="K52" s="45"/>
    </row>
    <row r="53" spans="2:44" s="10" customFormat="1" x14ac:dyDescent="0.3">
      <c r="B53" s="46" t="s">
        <v>199</v>
      </c>
      <c r="C53" s="46"/>
      <c r="D53" s="46"/>
      <c r="E53" s="47"/>
      <c r="F53" s="47"/>
      <c r="G53" s="47"/>
      <c r="H53" s="47"/>
      <c r="I53" s="47"/>
      <c r="J53" s="47"/>
      <c r="K53" s="47"/>
    </row>
    <row r="54" spans="2:44" x14ac:dyDescent="0.3">
      <c r="E54" s="301" t="s">
        <v>86</v>
      </c>
      <c r="F54" s="301"/>
      <c r="G54" s="301"/>
      <c r="H54" s="301"/>
      <c r="I54" s="301"/>
      <c r="J54" s="301"/>
      <c r="K54" s="301"/>
      <c r="M54" s="301" t="s">
        <v>73</v>
      </c>
      <c r="N54" s="301"/>
      <c r="O54" s="301"/>
      <c r="P54" s="301"/>
      <c r="Q54" s="301"/>
      <c r="R54" s="301"/>
      <c r="S54" s="301"/>
      <c r="U54" s="301" t="s">
        <v>74</v>
      </c>
      <c r="V54" s="301"/>
      <c r="W54" s="301"/>
      <c r="X54" s="301"/>
      <c r="Y54" s="301"/>
      <c r="Z54" s="301"/>
      <c r="AA54" s="301"/>
      <c r="AC54" s="301" t="s">
        <v>75</v>
      </c>
      <c r="AD54" s="301"/>
      <c r="AE54" s="301"/>
      <c r="AF54" s="301"/>
      <c r="AG54" s="301"/>
      <c r="AH54" s="301"/>
      <c r="AI54" s="301"/>
      <c r="AK54" s="301" t="s">
        <v>76</v>
      </c>
      <c r="AL54" s="301"/>
      <c r="AM54" s="301"/>
      <c r="AN54" s="301"/>
      <c r="AO54" s="301"/>
      <c r="AP54" s="301"/>
      <c r="AQ54" s="301"/>
    </row>
    <row r="55" spans="2:44" s="3" customFormat="1" x14ac:dyDescent="0.3">
      <c r="B55" s="4" t="s">
        <v>211</v>
      </c>
      <c r="C55" s="4"/>
      <c r="D55" s="4"/>
      <c r="E55" s="3" t="s">
        <v>70</v>
      </c>
      <c r="F55" s="3" t="s">
        <v>69</v>
      </c>
      <c r="G55" s="3" t="s">
        <v>61</v>
      </c>
      <c r="H55" s="3" t="s">
        <v>68</v>
      </c>
      <c r="I55" s="3" t="s">
        <v>71</v>
      </c>
      <c r="J55" s="3" t="s">
        <v>72</v>
      </c>
      <c r="K55" s="3" t="s">
        <v>62</v>
      </c>
      <c r="M55" s="3" t="s">
        <v>70</v>
      </c>
      <c r="N55" s="3" t="s">
        <v>69</v>
      </c>
      <c r="O55" s="3" t="s">
        <v>61</v>
      </c>
      <c r="P55" s="3" t="s">
        <v>68</v>
      </c>
      <c r="Q55" s="3" t="s">
        <v>71</v>
      </c>
      <c r="R55" s="3" t="s">
        <v>72</v>
      </c>
      <c r="S55" s="3" t="s">
        <v>62</v>
      </c>
      <c r="T55" s="3" t="s">
        <v>206</v>
      </c>
      <c r="U55" s="3" t="s">
        <v>70</v>
      </c>
      <c r="V55" s="3" t="s">
        <v>69</v>
      </c>
      <c r="W55" s="3" t="s">
        <v>61</v>
      </c>
      <c r="X55" s="3" t="s">
        <v>68</v>
      </c>
      <c r="Y55" s="3" t="s">
        <v>71</v>
      </c>
      <c r="Z55" s="3" t="s">
        <v>72</v>
      </c>
      <c r="AA55" s="3" t="s">
        <v>62</v>
      </c>
      <c r="AC55" s="3" t="s">
        <v>70</v>
      </c>
      <c r="AD55" s="3" t="s">
        <v>69</v>
      </c>
      <c r="AE55" s="3" t="s">
        <v>61</v>
      </c>
      <c r="AF55" s="3" t="s">
        <v>68</v>
      </c>
      <c r="AG55" s="3" t="s">
        <v>71</v>
      </c>
      <c r="AH55" s="3" t="s">
        <v>72</v>
      </c>
      <c r="AI55" s="3" t="s">
        <v>62</v>
      </c>
      <c r="AK55" s="3" t="s">
        <v>70</v>
      </c>
      <c r="AL55" s="3" t="s">
        <v>69</v>
      </c>
      <c r="AM55" s="3" t="s">
        <v>61</v>
      </c>
      <c r="AN55" s="3" t="s">
        <v>68</v>
      </c>
      <c r="AO55" s="3" t="s">
        <v>71</v>
      </c>
      <c r="AP55" s="3" t="s">
        <v>72</v>
      </c>
      <c r="AQ55" s="3" t="s">
        <v>62</v>
      </c>
    </row>
    <row r="56" spans="2:44" hidden="1" x14ac:dyDescent="0.3">
      <c r="B56" s="85">
        <v>40543</v>
      </c>
      <c r="C56" s="3"/>
      <c r="D56" s="3"/>
      <c r="E56" s="7">
        <f t="shared" ref="E56:E86" si="10">M56+U56+AC56+AK56</f>
        <v>3077</v>
      </c>
      <c r="F56" s="7">
        <f t="shared" ref="F56:F86" si="11">N56+V56+AD56+AL56</f>
        <v>248</v>
      </c>
      <c r="G56" s="7">
        <f t="shared" ref="G56:G86" si="12">O56+W56+AE56+AM56</f>
        <v>313</v>
      </c>
      <c r="H56" s="7">
        <f t="shared" ref="H56:H86" si="13">P56+X56+AF56+AN56</f>
        <v>1132</v>
      </c>
      <c r="I56" s="7">
        <f t="shared" ref="I56:I86" si="14">Q56+Y56+AG56+AO56</f>
        <v>1800</v>
      </c>
      <c r="J56" s="7">
        <f t="shared" ref="J56:J86" si="15">R56+Z56+AH56+AP56</f>
        <v>2621</v>
      </c>
      <c r="K56" s="7">
        <f t="shared" ref="K56:K86" si="16">S56+AA56+AI56+AQ56</f>
        <v>320</v>
      </c>
      <c r="L56" s="82">
        <f>SUMPRODUCT(E56:K56,$E$3:$K$3)</f>
        <v>22017.5</v>
      </c>
      <c r="M56" s="7">
        <f>Scenario!E6*Scenario!$D$40</f>
        <v>226</v>
      </c>
      <c r="N56" s="7">
        <f>Scenario!F6*Scenario!$D$40</f>
        <v>30</v>
      </c>
      <c r="O56" s="7">
        <f>Scenario!G6*Scenario!$D$40</f>
        <v>25</v>
      </c>
      <c r="P56" s="7">
        <f>Scenario!H6*Scenario!$D$40</f>
        <v>84</v>
      </c>
      <c r="Q56" s="7">
        <f>Scenario!I6*Scenario!$D$40</f>
        <v>207</v>
      </c>
      <c r="R56" s="7">
        <f>Scenario!J6*Scenario!$D$40</f>
        <v>566</v>
      </c>
      <c r="S56" s="7">
        <f>Scenario!K6*Scenario!$D$40</f>
        <v>73</v>
      </c>
      <c r="T56" s="5">
        <f>SUMPRODUCT(M56:S56,$E$3:$K$3)</f>
        <v>3208</v>
      </c>
      <c r="U56" s="7">
        <f>Scenario!M6*Scenario!$D$40</f>
        <v>991</v>
      </c>
      <c r="V56" s="7">
        <f>Scenario!N6*Scenario!$D$40</f>
        <v>72</v>
      </c>
      <c r="W56" s="7">
        <f>Scenario!O6*Scenario!$D$40</f>
        <v>130</v>
      </c>
      <c r="X56" s="7">
        <f>Scenario!P6*Scenario!$D$40</f>
        <v>355</v>
      </c>
      <c r="Y56" s="7">
        <f>Scenario!Q6*Scenario!$D$40</f>
        <v>629</v>
      </c>
      <c r="Z56" s="7">
        <f>Scenario!R6*Scenario!$D$40</f>
        <v>651</v>
      </c>
      <c r="AA56" s="7">
        <f>Scenario!S6*Scenario!$D$40</f>
        <v>109</v>
      </c>
      <c r="AB56" s="5">
        <f>SUMPRODUCT(U56:AA56,$E$3:$K$3)</f>
        <v>6689.5</v>
      </c>
      <c r="AC56" s="7">
        <f>Scenario!U6*Scenario!$D$40</f>
        <v>1029</v>
      </c>
      <c r="AD56" s="7">
        <f>Scenario!V6*Scenario!$D$40</f>
        <v>107</v>
      </c>
      <c r="AE56" s="7">
        <f>Scenario!W6*Scenario!$D$40</f>
        <v>107</v>
      </c>
      <c r="AF56" s="7">
        <f>Scenario!X6*Scenario!$D$40</f>
        <v>449</v>
      </c>
      <c r="AG56" s="7">
        <f>Scenario!Y6*Scenario!$D$40</f>
        <v>537</v>
      </c>
      <c r="AH56" s="7">
        <f>Scenario!Z6*Scenario!$D$40</f>
        <v>637</v>
      </c>
      <c r="AI56" s="7">
        <f>Scenario!AA6*Scenario!$D$40</f>
        <v>85</v>
      </c>
      <c r="AJ56" s="5">
        <f>SUMPRODUCT(AC56:AI56,$E$3:$K$3)</f>
        <v>6601.5</v>
      </c>
      <c r="AK56" s="7">
        <f>Scenario!AC6*Scenario!$D$40</f>
        <v>831</v>
      </c>
      <c r="AL56" s="7">
        <f>Scenario!AD6*Scenario!$D$40</f>
        <v>39</v>
      </c>
      <c r="AM56" s="7">
        <f>Scenario!AE6*Scenario!$D$40</f>
        <v>51</v>
      </c>
      <c r="AN56" s="7">
        <f>Scenario!AF6*Scenario!$D$40</f>
        <v>244</v>
      </c>
      <c r="AO56" s="7">
        <f>Scenario!AG6*Scenario!$D$40</f>
        <v>427</v>
      </c>
      <c r="AP56" s="7">
        <f>Scenario!AH6*Scenario!$D$40</f>
        <v>767</v>
      </c>
      <c r="AQ56" s="7">
        <f>Scenario!AI6*Scenario!$D$40</f>
        <v>53</v>
      </c>
      <c r="AR56" s="5">
        <f>SUMPRODUCT(AK56:AQ56,$E$3:$K$3)</f>
        <v>5518.5</v>
      </c>
    </row>
    <row r="57" spans="2:44" hidden="1" x14ac:dyDescent="0.3">
      <c r="B57" s="85">
        <f>EOMONTH(B56,12)</f>
        <v>40908</v>
      </c>
      <c r="C57" s="3"/>
      <c r="D57" s="3"/>
      <c r="E57" s="7">
        <f t="shared" si="10"/>
        <v>3293</v>
      </c>
      <c r="F57" s="7">
        <f t="shared" si="11"/>
        <v>258</v>
      </c>
      <c r="G57" s="7">
        <f t="shared" si="12"/>
        <v>330</v>
      </c>
      <c r="H57" s="7">
        <f t="shared" si="13"/>
        <v>1182</v>
      </c>
      <c r="I57" s="7">
        <f t="shared" si="14"/>
        <v>1923</v>
      </c>
      <c r="J57" s="7">
        <f t="shared" si="15"/>
        <v>2809</v>
      </c>
      <c r="K57" s="7">
        <f t="shared" si="16"/>
        <v>343</v>
      </c>
      <c r="L57" s="82">
        <f t="shared" ref="L57:L86" si="17">SUMPRODUCT(E57:K57,$E$3:$K$3)</f>
        <v>23460.5</v>
      </c>
      <c r="M57" s="7">
        <f>Scenario!E7*Scenario!$D$40</f>
        <v>242</v>
      </c>
      <c r="N57" s="7">
        <f>Scenario!F7*Scenario!$D$40</f>
        <v>31</v>
      </c>
      <c r="O57" s="7">
        <f>Scenario!G7*Scenario!$D$40</f>
        <v>26</v>
      </c>
      <c r="P57" s="7">
        <f>Scenario!H7*Scenario!$D$40</f>
        <v>88</v>
      </c>
      <c r="Q57" s="7">
        <f>Scenario!I7*Scenario!$D$40</f>
        <v>221</v>
      </c>
      <c r="R57" s="7">
        <f>Scenario!J7*Scenario!$D$40</f>
        <v>606</v>
      </c>
      <c r="S57" s="7">
        <f>Scenario!K7*Scenario!$D$40</f>
        <v>78</v>
      </c>
      <c r="T57" s="5">
        <f t="shared" ref="T57:T86" si="18">SUMPRODUCT(M57:S57,$E$3:$K$3)</f>
        <v>3423.5</v>
      </c>
      <c r="U57" s="7">
        <f>Scenario!M7*Scenario!$D$40</f>
        <v>1061</v>
      </c>
      <c r="V57" s="7">
        <f>Scenario!N7*Scenario!$D$40</f>
        <v>75</v>
      </c>
      <c r="W57" s="7">
        <f>Scenario!O7*Scenario!$D$40</f>
        <v>137</v>
      </c>
      <c r="X57" s="7">
        <f>Scenario!P7*Scenario!$D$40</f>
        <v>371</v>
      </c>
      <c r="Y57" s="7">
        <f>Scenario!Q7*Scenario!$D$40</f>
        <v>672</v>
      </c>
      <c r="Z57" s="7">
        <f>Scenario!R7*Scenario!$D$40</f>
        <v>698</v>
      </c>
      <c r="AA57" s="7">
        <f>Scenario!S7*Scenario!$D$40</f>
        <v>117</v>
      </c>
      <c r="AB57" s="5">
        <f t="shared" ref="AB57:AB86" si="19">SUMPRODUCT(U57:AA57,$E$3:$K$3)</f>
        <v>7128.5</v>
      </c>
      <c r="AC57" s="7">
        <f>Scenario!U7*Scenario!$D$40</f>
        <v>1101</v>
      </c>
      <c r="AD57" s="7">
        <f>Scenario!V7*Scenario!$D$40</f>
        <v>111</v>
      </c>
      <c r="AE57" s="7">
        <f>Scenario!W7*Scenario!$D$40</f>
        <v>113</v>
      </c>
      <c r="AF57" s="7">
        <f>Scenario!X7*Scenario!$D$40</f>
        <v>469</v>
      </c>
      <c r="AG57" s="7">
        <f>Scenario!Y7*Scenario!$D$40</f>
        <v>574</v>
      </c>
      <c r="AH57" s="7">
        <f>Scenario!Z7*Scenario!$D$40</f>
        <v>683</v>
      </c>
      <c r="AI57" s="7">
        <f>Scenario!AA7*Scenario!$D$40</f>
        <v>91</v>
      </c>
      <c r="AJ57" s="5">
        <f t="shared" ref="AJ57:AJ86" si="20">SUMPRODUCT(AC57:AI57,$E$3:$K$3)</f>
        <v>7024.5</v>
      </c>
      <c r="AK57" s="7">
        <f>Scenario!AC7*Scenario!$D$40</f>
        <v>889</v>
      </c>
      <c r="AL57" s="7">
        <f>Scenario!AD7*Scenario!$D$40</f>
        <v>41</v>
      </c>
      <c r="AM57" s="7">
        <f>Scenario!AE7*Scenario!$D$40</f>
        <v>54</v>
      </c>
      <c r="AN57" s="7">
        <f>Scenario!AF7*Scenario!$D$40</f>
        <v>254</v>
      </c>
      <c r="AO57" s="7">
        <f>Scenario!AG7*Scenario!$D$40</f>
        <v>456</v>
      </c>
      <c r="AP57" s="7">
        <f>Scenario!AH7*Scenario!$D$40</f>
        <v>822</v>
      </c>
      <c r="AQ57" s="7">
        <f>Scenario!AI7*Scenario!$D$40</f>
        <v>57</v>
      </c>
      <c r="AR57" s="5">
        <f t="shared" ref="AR57:AR86" si="21">SUMPRODUCT(AK57:AQ57,$E$3:$K$3)</f>
        <v>5884</v>
      </c>
    </row>
    <row r="58" spans="2:44" hidden="1" x14ac:dyDescent="0.3">
      <c r="B58" s="85">
        <f t="shared" ref="B58:B86" si="22">EOMONTH(B57,12)</f>
        <v>41274</v>
      </c>
      <c r="C58" s="3"/>
      <c r="D58" s="3"/>
      <c r="E58" s="7">
        <f t="shared" si="10"/>
        <v>3526</v>
      </c>
      <c r="F58" s="7">
        <f t="shared" si="11"/>
        <v>270</v>
      </c>
      <c r="G58" s="7">
        <f t="shared" si="12"/>
        <v>348</v>
      </c>
      <c r="H58" s="7">
        <f t="shared" si="13"/>
        <v>1235</v>
      </c>
      <c r="I58" s="7">
        <f t="shared" si="14"/>
        <v>2054</v>
      </c>
      <c r="J58" s="7">
        <f t="shared" si="15"/>
        <v>3011</v>
      </c>
      <c r="K58" s="7">
        <f t="shared" si="16"/>
        <v>367</v>
      </c>
      <c r="L58" s="82">
        <f t="shared" si="17"/>
        <v>25004.5</v>
      </c>
      <c r="M58" s="7">
        <f>Scenario!E8*Scenario!$D$40</f>
        <v>259</v>
      </c>
      <c r="N58" s="7">
        <f>Scenario!F8*Scenario!$D$40</f>
        <v>33</v>
      </c>
      <c r="O58" s="7">
        <f>Scenario!G8*Scenario!$D$40</f>
        <v>28</v>
      </c>
      <c r="P58" s="7">
        <f>Scenario!H8*Scenario!$D$40</f>
        <v>92</v>
      </c>
      <c r="Q58" s="7">
        <f>Scenario!I8*Scenario!$D$40</f>
        <v>237</v>
      </c>
      <c r="R58" s="7">
        <f>Scenario!J8*Scenario!$D$40</f>
        <v>650</v>
      </c>
      <c r="S58" s="7">
        <f>Scenario!K8*Scenario!$D$40</f>
        <v>84</v>
      </c>
      <c r="T58" s="5">
        <f t="shared" si="18"/>
        <v>3665.5</v>
      </c>
      <c r="U58" s="7">
        <f>Scenario!M8*Scenario!$D$40</f>
        <v>1136</v>
      </c>
      <c r="V58" s="7">
        <f>Scenario!N8*Scenario!$D$40</f>
        <v>78</v>
      </c>
      <c r="W58" s="7">
        <f>Scenario!O8*Scenario!$D$40</f>
        <v>144</v>
      </c>
      <c r="X58" s="7">
        <f>Scenario!P8*Scenario!$D$40</f>
        <v>387</v>
      </c>
      <c r="Y58" s="7">
        <f>Scenario!Q8*Scenario!$D$40</f>
        <v>717</v>
      </c>
      <c r="Z58" s="7">
        <f>Scenario!R8*Scenario!$D$40</f>
        <v>748</v>
      </c>
      <c r="AA58" s="7">
        <f>Scenario!S8*Scenario!$D$40</f>
        <v>125</v>
      </c>
      <c r="AB58" s="5">
        <f t="shared" si="19"/>
        <v>7587.5</v>
      </c>
      <c r="AC58" s="7">
        <f>Scenario!U8*Scenario!$D$40</f>
        <v>1179</v>
      </c>
      <c r="AD58" s="7">
        <f>Scenario!V8*Scenario!$D$40</f>
        <v>116</v>
      </c>
      <c r="AE58" s="7">
        <f>Scenario!W8*Scenario!$D$40</f>
        <v>119</v>
      </c>
      <c r="AF58" s="7">
        <f>Scenario!X8*Scenario!$D$40</f>
        <v>490</v>
      </c>
      <c r="AG58" s="7">
        <f>Scenario!Y8*Scenario!$D$40</f>
        <v>613</v>
      </c>
      <c r="AH58" s="7">
        <f>Scenario!Z8*Scenario!$D$40</f>
        <v>732</v>
      </c>
      <c r="AI58" s="7">
        <f>Scenario!AA8*Scenario!$D$40</f>
        <v>97</v>
      </c>
      <c r="AJ58" s="5">
        <f t="shared" si="20"/>
        <v>7473</v>
      </c>
      <c r="AK58" s="7">
        <f>Scenario!AC8*Scenario!$D$40</f>
        <v>952</v>
      </c>
      <c r="AL58" s="7">
        <f>Scenario!AD8*Scenario!$D$40</f>
        <v>43</v>
      </c>
      <c r="AM58" s="7">
        <f>Scenario!AE8*Scenario!$D$40</f>
        <v>57</v>
      </c>
      <c r="AN58" s="7">
        <f>Scenario!AF8*Scenario!$D$40</f>
        <v>266</v>
      </c>
      <c r="AO58" s="7">
        <f>Scenario!AG8*Scenario!$D$40</f>
        <v>487</v>
      </c>
      <c r="AP58" s="7">
        <f>Scenario!AH8*Scenario!$D$40</f>
        <v>881</v>
      </c>
      <c r="AQ58" s="7">
        <f>Scenario!AI8*Scenario!$D$40</f>
        <v>61</v>
      </c>
      <c r="AR58" s="5">
        <f t="shared" si="21"/>
        <v>6278.5</v>
      </c>
    </row>
    <row r="59" spans="2:44" hidden="1" x14ac:dyDescent="0.3">
      <c r="B59" s="85">
        <f t="shared" si="22"/>
        <v>41639</v>
      </c>
      <c r="C59" s="3"/>
      <c r="D59" s="3"/>
      <c r="E59" s="7">
        <f t="shared" si="10"/>
        <v>4152</v>
      </c>
      <c r="F59" s="7">
        <f t="shared" si="11"/>
        <v>311</v>
      </c>
      <c r="G59" s="7">
        <f t="shared" si="12"/>
        <v>404</v>
      </c>
      <c r="H59" s="7">
        <f t="shared" si="13"/>
        <v>1418</v>
      </c>
      <c r="I59" s="7">
        <f t="shared" si="14"/>
        <v>2413</v>
      </c>
      <c r="J59" s="7">
        <f t="shared" si="15"/>
        <v>3571</v>
      </c>
      <c r="K59" s="7">
        <f t="shared" si="16"/>
        <v>434</v>
      </c>
      <c r="L59" s="82">
        <f t="shared" si="17"/>
        <v>29383.5</v>
      </c>
      <c r="M59" s="7">
        <f>Scenario!E9*Scenario!$D$40</f>
        <v>305</v>
      </c>
      <c r="N59" s="7">
        <f>Scenario!F9*Scenario!$D$40</f>
        <v>38</v>
      </c>
      <c r="O59" s="7">
        <f>Scenario!G9*Scenario!$D$40</f>
        <v>32</v>
      </c>
      <c r="P59" s="7">
        <f>Scenario!H9*Scenario!$D$40</f>
        <v>106</v>
      </c>
      <c r="Q59" s="7">
        <f>Scenario!I9*Scenario!$D$40</f>
        <v>278</v>
      </c>
      <c r="R59" s="7">
        <f>Scenario!J9*Scenario!$D$40</f>
        <v>771</v>
      </c>
      <c r="S59" s="7">
        <f>Scenario!K9*Scenario!$D$40</f>
        <v>99</v>
      </c>
      <c r="T59" s="5">
        <f t="shared" si="18"/>
        <v>4320.5</v>
      </c>
      <c r="U59" s="7">
        <f>Scenario!M9*Scenario!$D$40</f>
        <v>1338</v>
      </c>
      <c r="V59" s="7">
        <f>Scenario!N9*Scenario!$D$40</f>
        <v>90</v>
      </c>
      <c r="W59" s="7">
        <f>Scenario!O9*Scenario!$D$40</f>
        <v>168</v>
      </c>
      <c r="X59" s="7">
        <f>Scenario!P9*Scenario!$D$40</f>
        <v>445</v>
      </c>
      <c r="Y59" s="7">
        <f>Scenario!Q9*Scenario!$D$40</f>
        <v>843</v>
      </c>
      <c r="Z59" s="7">
        <f>Scenario!R9*Scenario!$D$40</f>
        <v>887</v>
      </c>
      <c r="AA59" s="7">
        <f>Scenario!S9*Scenario!$D$40</f>
        <v>148</v>
      </c>
      <c r="AB59" s="5">
        <f t="shared" si="19"/>
        <v>8916</v>
      </c>
      <c r="AC59" s="7">
        <f>Scenario!U9*Scenario!$D$40</f>
        <v>1388</v>
      </c>
      <c r="AD59" s="7">
        <f>Scenario!V9*Scenario!$D$40</f>
        <v>134</v>
      </c>
      <c r="AE59" s="7">
        <f>Scenario!W9*Scenario!$D$40</f>
        <v>138</v>
      </c>
      <c r="AF59" s="7">
        <f>Scenario!X9*Scenario!$D$40</f>
        <v>562</v>
      </c>
      <c r="AG59" s="7">
        <f>Scenario!Y9*Scenario!$D$40</f>
        <v>720</v>
      </c>
      <c r="AH59" s="7">
        <f>Scenario!Z9*Scenario!$D$40</f>
        <v>868</v>
      </c>
      <c r="AI59" s="7">
        <f>Scenario!AA9*Scenario!$D$40</f>
        <v>115</v>
      </c>
      <c r="AJ59" s="5">
        <f t="shared" si="20"/>
        <v>8763.5</v>
      </c>
      <c r="AK59" s="7">
        <f>Scenario!AC9*Scenario!$D$40</f>
        <v>1121</v>
      </c>
      <c r="AL59" s="7">
        <f>Scenario!AD9*Scenario!$D$40</f>
        <v>49</v>
      </c>
      <c r="AM59" s="7">
        <f>Scenario!AE9*Scenario!$D$40</f>
        <v>66</v>
      </c>
      <c r="AN59" s="7">
        <f>Scenario!AF9*Scenario!$D$40</f>
        <v>305</v>
      </c>
      <c r="AO59" s="7">
        <f>Scenario!AG9*Scenario!$D$40</f>
        <v>572</v>
      </c>
      <c r="AP59" s="7">
        <f>Scenario!AH9*Scenario!$D$40</f>
        <v>1045</v>
      </c>
      <c r="AQ59" s="7">
        <f>Scenario!AI9*Scenario!$D$40</f>
        <v>72</v>
      </c>
      <c r="AR59" s="5">
        <f t="shared" si="21"/>
        <v>7383.5</v>
      </c>
    </row>
    <row r="60" spans="2:44" hidden="1" x14ac:dyDescent="0.3">
      <c r="B60" s="85">
        <f t="shared" si="22"/>
        <v>42004</v>
      </c>
      <c r="C60" s="3"/>
      <c r="D60" s="3"/>
      <c r="E60" s="7">
        <f t="shared" si="10"/>
        <v>4445</v>
      </c>
      <c r="F60" s="7">
        <f t="shared" si="11"/>
        <v>325</v>
      </c>
      <c r="G60" s="7">
        <f t="shared" si="12"/>
        <v>425</v>
      </c>
      <c r="H60" s="7">
        <f t="shared" si="13"/>
        <v>1480</v>
      </c>
      <c r="I60" s="7">
        <f t="shared" si="14"/>
        <v>2577</v>
      </c>
      <c r="J60" s="7">
        <f t="shared" si="15"/>
        <v>3827</v>
      </c>
      <c r="K60" s="7">
        <f t="shared" si="16"/>
        <v>465</v>
      </c>
      <c r="L60" s="82">
        <f t="shared" si="17"/>
        <v>31314.5</v>
      </c>
      <c r="M60" s="7">
        <f>Scenario!E10*Scenario!$D$40</f>
        <v>327</v>
      </c>
      <c r="N60" s="7">
        <f>Scenario!F10*Scenario!$D$40</f>
        <v>39</v>
      </c>
      <c r="O60" s="7">
        <f>Scenario!G10*Scenario!$D$40</f>
        <v>34</v>
      </c>
      <c r="P60" s="7">
        <f>Scenario!H10*Scenario!$D$40</f>
        <v>110</v>
      </c>
      <c r="Q60" s="7">
        <f>Scenario!I10*Scenario!$D$40</f>
        <v>297</v>
      </c>
      <c r="R60" s="7">
        <f>Scenario!J10*Scenario!$D$40</f>
        <v>826</v>
      </c>
      <c r="S60" s="7">
        <f>Scenario!K10*Scenario!$D$40</f>
        <v>106</v>
      </c>
      <c r="T60" s="5">
        <f t="shared" si="18"/>
        <v>4612.5</v>
      </c>
      <c r="U60" s="7">
        <f>Scenario!M10*Scenario!$D$40</f>
        <v>1432</v>
      </c>
      <c r="V60" s="7">
        <f>Scenario!N10*Scenario!$D$40</f>
        <v>94</v>
      </c>
      <c r="W60" s="7">
        <f>Scenario!O10*Scenario!$D$40</f>
        <v>177</v>
      </c>
      <c r="X60" s="7">
        <f>Scenario!P10*Scenario!$D$40</f>
        <v>464</v>
      </c>
      <c r="Y60" s="7">
        <f>Scenario!Q10*Scenario!$D$40</f>
        <v>900</v>
      </c>
      <c r="Z60" s="7">
        <f>Scenario!R10*Scenario!$D$40</f>
        <v>951</v>
      </c>
      <c r="AA60" s="7">
        <f>Scenario!S10*Scenario!$D$40</f>
        <v>158</v>
      </c>
      <c r="AB60" s="5">
        <f t="shared" si="19"/>
        <v>9494.5</v>
      </c>
      <c r="AC60" s="7">
        <f>Scenario!U10*Scenario!$D$40</f>
        <v>1486</v>
      </c>
      <c r="AD60" s="7">
        <f>Scenario!V10*Scenario!$D$40</f>
        <v>140</v>
      </c>
      <c r="AE60" s="7">
        <f>Scenario!W10*Scenario!$D$40</f>
        <v>145</v>
      </c>
      <c r="AF60" s="7">
        <f>Scenario!X10*Scenario!$D$40</f>
        <v>587</v>
      </c>
      <c r="AG60" s="7">
        <f>Scenario!Y10*Scenario!$D$40</f>
        <v>769</v>
      </c>
      <c r="AH60" s="7">
        <f>Scenario!Z10*Scenario!$D$40</f>
        <v>930</v>
      </c>
      <c r="AI60" s="7">
        <f>Scenario!AA10*Scenario!$D$40</f>
        <v>123</v>
      </c>
      <c r="AJ60" s="5">
        <f t="shared" si="20"/>
        <v>9325</v>
      </c>
      <c r="AK60" s="7">
        <f>Scenario!AC10*Scenario!$D$40</f>
        <v>1200</v>
      </c>
      <c r="AL60" s="7">
        <f>Scenario!AD10*Scenario!$D$40</f>
        <v>52</v>
      </c>
      <c r="AM60" s="7">
        <f>Scenario!AE10*Scenario!$D$40</f>
        <v>69</v>
      </c>
      <c r="AN60" s="7">
        <f>Scenario!AF10*Scenario!$D$40</f>
        <v>319</v>
      </c>
      <c r="AO60" s="7">
        <f>Scenario!AG10*Scenario!$D$40</f>
        <v>611</v>
      </c>
      <c r="AP60" s="7">
        <f>Scenario!AH10*Scenario!$D$40</f>
        <v>1120</v>
      </c>
      <c r="AQ60" s="7">
        <f>Scenario!AI10*Scenario!$D$40</f>
        <v>78</v>
      </c>
      <c r="AR60" s="5">
        <f t="shared" si="21"/>
        <v>7882.5</v>
      </c>
    </row>
    <row r="61" spans="2:44" hidden="1" x14ac:dyDescent="0.3">
      <c r="B61" s="85">
        <f t="shared" si="22"/>
        <v>42369</v>
      </c>
      <c r="C61" s="3"/>
      <c r="D61" s="3"/>
      <c r="E61" s="7">
        <f t="shared" si="10"/>
        <v>4758</v>
      </c>
      <c r="F61" s="7">
        <f t="shared" si="11"/>
        <v>339</v>
      </c>
      <c r="G61" s="7">
        <f t="shared" si="12"/>
        <v>448</v>
      </c>
      <c r="H61" s="7">
        <f t="shared" si="13"/>
        <v>1546</v>
      </c>
      <c r="I61" s="7">
        <f t="shared" si="14"/>
        <v>2752</v>
      </c>
      <c r="J61" s="7">
        <f t="shared" si="15"/>
        <v>4103</v>
      </c>
      <c r="K61" s="7">
        <f t="shared" si="16"/>
        <v>499</v>
      </c>
      <c r="L61" s="82">
        <f t="shared" si="17"/>
        <v>33387</v>
      </c>
      <c r="M61" s="7">
        <f>Scenario!E11*Scenario!$D$40</f>
        <v>350</v>
      </c>
      <c r="N61" s="7">
        <f>Scenario!F11*Scenario!$D$40</f>
        <v>41</v>
      </c>
      <c r="O61" s="7">
        <f>Scenario!G11*Scenario!$D$40</f>
        <v>36</v>
      </c>
      <c r="P61" s="7">
        <f>Scenario!H11*Scenario!$D$40</f>
        <v>115</v>
      </c>
      <c r="Q61" s="7">
        <f>Scenario!I11*Scenario!$D$40</f>
        <v>317</v>
      </c>
      <c r="R61" s="7">
        <f>Scenario!J11*Scenario!$D$40</f>
        <v>886</v>
      </c>
      <c r="S61" s="7">
        <f>Scenario!K11*Scenario!$D$40</f>
        <v>114</v>
      </c>
      <c r="T61" s="5">
        <f t="shared" si="18"/>
        <v>4932.5</v>
      </c>
      <c r="U61" s="7">
        <f>Scenario!M11*Scenario!$D$40</f>
        <v>1533</v>
      </c>
      <c r="V61" s="7">
        <f>Scenario!N11*Scenario!$D$40</f>
        <v>98</v>
      </c>
      <c r="W61" s="7">
        <f>Scenario!O11*Scenario!$D$40</f>
        <v>186</v>
      </c>
      <c r="X61" s="7">
        <f>Scenario!P11*Scenario!$D$40</f>
        <v>485</v>
      </c>
      <c r="Y61" s="7">
        <f>Scenario!Q11*Scenario!$D$40</f>
        <v>961</v>
      </c>
      <c r="Z61" s="7">
        <f>Scenario!R11*Scenario!$D$40</f>
        <v>1019</v>
      </c>
      <c r="AA61" s="7">
        <f>Scenario!S11*Scenario!$D$40</f>
        <v>170</v>
      </c>
      <c r="AB61" s="5">
        <f t="shared" si="19"/>
        <v>10119</v>
      </c>
      <c r="AC61" s="7">
        <f>Scenario!U11*Scenario!$D$40</f>
        <v>1591</v>
      </c>
      <c r="AD61" s="7">
        <f>Scenario!V11*Scenario!$D$40</f>
        <v>146</v>
      </c>
      <c r="AE61" s="7">
        <f>Scenario!W11*Scenario!$D$40</f>
        <v>153</v>
      </c>
      <c r="AF61" s="7">
        <f>Scenario!X11*Scenario!$D$40</f>
        <v>613</v>
      </c>
      <c r="AG61" s="7">
        <f>Scenario!Y11*Scenario!$D$40</f>
        <v>821</v>
      </c>
      <c r="AH61" s="7">
        <f>Scenario!Z11*Scenario!$D$40</f>
        <v>997</v>
      </c>
      <c r="AI61" s="7">
        <f>Scenario!AA11*Scenario!$D$40</f>
        <v>132</v>
      </c>
      <c r="AJ61" s="5">
        <f t="shared" si="20"/>
        <v>9926.5</v>
      </c>
      <c r="AK61" s="7">
        <f>Scenario!AC11*Scenario!$D$40</f>
        <v>1284</v>
      </c>
      <c r="AL61" s="7">
        <f>Scenario!AD11*Scenario!$D$40</f>
        <v>54</v>
      </c>
      <c r="AM61" s="7">
        <f>Scenario!AE11*Scenario!$D$40</f>
        <v>73</v>
      </c>
      <c r="AN61" s="7">
        <f>Scenario!AF11*Scenario!$D$40</f>
        <v>333</v>
      </c>
      <c r="AO61" s="7">
        <f>Scenario!AG11*Scenario!$D$40</f>
        <v>653</v>
      </c>
      <c r="AP61" s="7">
        <f>Scenario!AH11*Scenario!$D$40</f>
        <v>1201</v>
      </c>
      <c r="AQ61" s="7">
        <f>Scenario!AI11*Scenario!$D$40</f>
        <v>83</v>
      </c>
      <c r="AR61" s="5">
        <f t="shared" si="21"/>
        <v>8409</v>
      </c>
    </row>
    <row r="62" spans="2:44" hidden="1" x14ac:dyDescent="0.3">
      <c r="B62" s="85">
        <f t="shared" si="22"/>
        <v>42735</v>
      </c>
      <c r="C62" s="3"/>
      <c r="D62" s="3"/>
      <c r="E62" s="7">
        <f t="shared" si="10"/>
        <v>5118</v>
      </c>
      <c r="F62" s="7">
        <f t="shared" si="11"/>
        <v>355</v>
      </c>
      <c r="G62" s="7">
        <f t="shared" si="12"/>
        <v>474</v>
      </c>
      <c r="H62" s="7">
        <f t="shared" si="13"/>
        <v>1617</v>
      </c>
      <c r="I62" s="7">
        <f t="shared" si="14"/>
        <v>2949</v>
      </c>
      <c r="J62" s="7">
        <f t="shared" si="15"/>
        <v>4415</v>
      </c>
      <c r="K62" s="7">
        <f t="shared" si="16"/>
        <v>536</v>
      </c>
      <c r="L62" s="82">
        <f t="shared" si="17"/>
        <v>35716.5</v>
      </c>
      <c r="M62" s="7">
        <f>Scenario!E12*Scenario!$D$40</f>
        <v>376</v>
      </c>
      <c r="N62" s="7">
        <f>Scenario!F12*Scenario!$D$40</f>
        <v>43</v>
      </c>
      <c r="O62" s="7">
        <f>Scenario!G12*Scenario!$D$40</f>
        <v>38</v>
      </c>
      <c r="P62" s="7">
        <f>Scenario!H12*Scenario!$D$40</f>
        <v>120</v>
      </c>
      <c r="Q62" s="7">
        <f>Scenario!I12*Scenario!$D$40</f>
        <v>340</v>
      </c>
      <c r="R62" s="7">
        <f>Scenario!J12*Scenario!$D$40</f>
        <v>953</v>
      </c>
      <c r="S62" s="7">
        <f>Scenario!K12*Scenario!$D$40</f>
        <v>122</v>
      </c>
      <c r="T62" s="5">
        <f t="shared" si="18"/>
        <v>5285.5</v>
      </c>
      <c r="U62" s="7">
        <f>Scenario!M12*Scenario!$D$40</f>
        <v>1649</v>
      </c>
      <c r="V62" s="7">
        <f>Scenario!N12*Scenario!$D$40</f>
        <v>103</v>
      </c>
      <c r="W62" s="7">
        <f>Scenario!O12*Scenario!$D$40</f>
        <v>197</v>
      </c>
      <c r="X62" s="7">
        <f>Scenario!P12*Scenario!$D$40</f>
        <v>507</v>
      </c>
      <c r="Y62" s="7">
        <f>Scenario!Q12*Scenario!$D$40</f>
        <v>1030</v>
      </c>
      <c r="Z62" s="7">
        <f>Scenario!R12*Scenario!$D$40</f>
        <v>1097</v>
      </c>
      <c r="AA62" s="7">
        <f>Scenario!S12*Scenario!$D$40</f>
        <v>183</v>
      </c>
      <c r="AB62" s="5">
        <f t="shared" si="19"/>
        <v>10824.5</v>
      </c>
      <c r="AC62" s="7">
        <f>Scenario!U12*Scenario!$D$40</f>
        <v>1711</v>
      </c>
      <c r="AD62" s="7">
        <f>Scenario!V12*Scenario!$D$40</f>
        <v>153</v>
      </c>
      <c r="AE62" s="7">
        <f>Scenario!W12*Scenario!$D$40</f>
        <v>162</v>
      </c>
      <c r="AF62" s="7">
        <f>Scenario!X12*Scenario!$D$40</f>
        <v>642</v>
      </c>
      <c r="AG62" s="7">
        <f>Scenario!Y12*Scenario!$D$40</f>
        <v>880</v>
      </c>
      <c r="AH62" s="7">
        <f>Scenario!Z12*Scenario!$D$40</f>
        <v>1073</v>
      </c>
      <c r="AI62" s="7">
        <f>Scenario!AA12*Scenario!$D$40</f>
        <v>142</v>
      </c>
      <c r="AJ62" s="5">
        <f t="shared" si="20"/>
        <v>10607.5</v>
      </c>
      <c r="AK62" s="7">
        <f>Scenario!AC12*Scenario!$D$40</f>
        <v>1382</v>
      </c>
      <c r="AL62" s="7">
        <f>Scenario!AD12*Scenario!$D$40</f>
        <v>56</v>
      </c>
      <c r="AM62" s="7">
        <f>Scenario!AE12*Scenario!$D$40</f>
        <v>77</v>
      </c>
      <c r="AN62" s="7">
        <f>Scenario!AF12*Scenario!$D$40</f>
        <v>348</v>
      </c>
      <c r="AO62" s="7">
        <f>Scenario!AG12*Scenario!$D$40</f>
        <v>699</v>
      </c>
      <c r="AP62" s="7">
        <f>Scenario!AH12*Scenario!$D$40</f>
        <v>1292</v>
      </c>
      <c r="AQ62" s="7">
        <f>Scenario!AI12*Scenario!$D$40</f>
        <v>89</v>
      </c>
      <c r="AR62" s="5">
        <f t="shared" si="21"/>
        <v>8999</v>
      </c>
    </row>
    <row r="63" spans="2:44" hidden="1" x14ac:dyDescent="0.3">
      <c r="B63" s="85">
        <f t="shared" si="22"/>
        <v>43100</v>
      </c>
      <c r="C63" s="3"/>
      <c r="D63" s="3"/>
      <c r="E63" s="7">
        <f t="shared" si="10"/>
        <v>5506</v>
      </c>
      <c r="F63" s="7">
        <f t="shared" si="11"/>
        <v>372</v>
      </c>
      <c r="G63" s="7">
        <f t="shared" si="12"/>
        <v>501</v>
      </c>
      <c r="H63" s="7">
        <f t="shared" si="13"/>
        <v>1693</v>
      </c>
      <c r="I63" s="7">
        <f t="shared" si="14"/>
        <v>3161</v>
      </c>
      <c r="J63" s="7">
        <f t="shared" si="15"/>
        <v>4752</v>
      </c>
      <c r="K63" s="7">
        <f t="shared" si="16"/>
        <v>578</v>
      </c>
      <c r="L63" s="82">
        <f t="shared" si="17"/>
        <v>38234.5</v>
      </c>
      <c r="M63" s="7">
        <f>Scenario!E13*Scenario!$D$40</f>
        <v>405</v>
      </c>
      <c r="N63" s="7">
        <f>Scenario!F13*Scenario!$D$40</f>
        <v>45</v>
      </c>
      <c r="O63" s="7">
        <f>Scenario!G13*Scenario!$D$40</f>
        <v>40</v>
      </c>
      <c r="P63" s="7">
        <f>Scenario!H13*Scenario!$D$40</f>
        <v>126</v>
      </c>
      <c r="Q63" s="7">
        <f>Scenario!I13*Scenario!$D$40</f>
        <v>364</v>
      </c>
      <c r="R63" s="7">
        <f>Scenario!J13*Scenario!$D$40</f>
        <v>1026</v>
      </c>
      <c r="S63" s="7">
        <f>Scenario!K13*Scenario!$D$40</f>
        <v>132</v>
      </c>
      <c r="T63" s="5">
        <f t="shared" si="18"/>
        <v>5674.5</v>
      </c>
      <c r="U63" s="7">
        <f>Scenario!M13*Scenario!$D$40</f>
        <v>1774</v>
      </c>
      <c r="V63" s="7">
        <f>Scenario!N13*Scenario!$D$40</f>
        <v>108</v>
      </c>
      <c r="W63" s="7">
        <f>Scenario!O13*Scenario!$D$40</f>
        <v>208</v>
      </c>
      <c r="X63" s="7">
        <f>Scenario!P13*Scenario!$D$40</f>
        <v>531</v>
      </c>
      <c r="Y63" s="7">
        <f>Scenario!Q13*Scenario!$D$40</f>
        <v>1104</v>
      </c>
      <c r="Z63" s="7">
        <f>Scenario!R13*Scenario!$D$40</f>
        <v>1180</v>
      </c>
      <c r="AA63" s="7">
        <f>Scenario!S13*Scenario!$D$40</f>
        <v>197</v>
      </c>
      <c r="AB63" s="5">
        <f t="shared" si="19"/>
        <v>11579.5</v>
      </c>
      <c r="AC63" s="7">
        <f>Scenario!U13*Scenario!$D$40</f>
        <v>1841</v>
      </c>
      <c r="AD63" s="7">
        <f>Scenario!V13*Scenario!$D$40</f>
        <v>160</v>
      </c>
      <c r="AE63" s="7">
        <f>Scenario!W13*Scenario!$D$40</f>
        <v>171</v>
      </c>
      <c r="AF63" s="7">
        <f>Scenario!X13*Scenario!$D$40</f>
        <v>672</v>
      </c>
      <c r="AG63" s="7">
        <f>Scenario!Y13*Scenario!$D$40</f>
        <v>943</v>
      </c>
      <c r="AH63" s="7">
        <f>Scenario!Z13*Scenario!$D$40</f>
        <v>1155</v>
      </c>
      <c r="AI63" s="7">
        <f>Scenario!AA13*Scenario!$D$40</f>
        <v>153</v>
      </c>
      <c r="AJ63" s="5">
        <f t="shared" si="20"/>
        <v>11336</v>
      </c>
      <c r="AK63" s="7">
        <f>Scenario!AC13*Scenario!$D$40</f>
        <v>1486</v>
      </c>
      <c r="AL63" s="7">
        <f>Scenario!AD13*Scenario!$D$40</f>
        <v>59</v>
      </c>
      <c r="AM63" s="7">
        <f>Scenario!AE13*Scenario!$D$40</f>
        <v>82</v>
      </c>
      <c r="AN63" s="7">
        <f>Scenario!AF13*Scenario!$D$40</f>
        <v>364</v>
      </c>
      <c r="AO63" s="7">
        <f>Scenario!AG13*Scenario!$D$40</f>
        <v>750</v>
      </c>
      <c r="AP63" s="7">
        <f>Scenario!AH13*Scenario!$D$40</f>
        <v>1391</v>
      </c>
      <c r="AQ63" s="7">
        <f>Scenario!AI13*Scenario!$D$40</f>
        <v>96</v>
      </c>
      <c r="AR63" s="5">
        <f t="shared" si="21"/>
        <v>9644.5</v>
      </c>
    </row>
    <row r="64" spans="2:44" hidden="1" x14ac:dyDescent="0.3">
      <c r="B64" s="85">
        <f t="shared" si="22"/>
        <v>43465</v>
      </c>
      <c r="C64" s="3"/>
      <c r="D64" s="3"/>
      <c r="E64" s="7">
        <f t="shared" si="10"/>
        <v>5922</v>
      </c>
      <c r="F64" s="7">
        <f t="shared" si="11"/>
        <v>389</v>
      </c>
      <c r="G64" s="7">
        <f t="shared" si="12"/>
        <v>530</v>
      </c>
      <c r="H64" s="7">
        <f t="shared" si="13"/>
        <v>1772</v>
      </c>
      <c r="I64" s="7">
        <f t="shared" si="14"/>
        <v>3387</v>
      </c>
      <c r="J64" s="7">
        <f t="shared" si="15"/>
        <v>5113</v>
      </c>
      <c r="K64" s="7">
        <f t="shared" si="16"/>
        <v>622</v>
      </c>
      <c r="L64" s="82">
        <f t="shared" si="17"/>
        <v>40915.5</v>
      </c>
      <c r="M64" s="7">
        <f>Scenario!E14*Scenario!$D$40</f>
        <v>435</v>
      </c>
      <c r="N64" s="7">
        <f>Scenario!F14*Scenario!$D$40</f>
        <v>47</v>
      </c>
      <c r="O64" s="7">
        <f>Scenario!G14*Scenario!$D$40</f>
        <v>42</v>
      </c>
      <c r="P64" s="7">
        <f>Scenario!H14*Scenario!$D$40</f>
        <v>132</v>
      </c>
      <c r="Q64" s="7">
        <f>Scenario!I14*Scenario!$D$40</f>
        <v>390</v>
      </c>
      <c r="R64" s="7">
        <f>Scenario!J14*Scenario!$D$40</f>
        <v>1104</v>
      </c>
      <c r="S64" s="7">
        <f>Scenario!K14*Scenario!$D$40</f>
        <v>142</v>
      </c>
      <c r="T64" s="5">
        <f t="shared" si="18"/>
        <v>6085.5</v>
      </c>
      <c r="U64" s="7">
        <f>Scenario!M14*Scenario!$D$40</f>
        <v>1908</v>
      </c>
      <c r="V64" s="7">
        <f>Scenario!N14*Scenario!$D$40</f>
        <v>113</v>
      </c>
      <c r="W64" s="7">
        <f>Scenario!O14*Scenario!$D$40</f>
        <v>220</v>
      </c>
      <c r="X64" s="7">
        <f>Scenario!P14*Scenario!$D$40</f>
        <v>556</v>
      </c>
      <c r="Y64" s="7">
        <f>Scenario!Q14*Scenario!$D$40</f>
        <v>1183</v>
      </c>
      <c r="Z64" s="7">
        <f>Scenario!R14*Scenario!$D$40</f>
        <v>1270</v>
      </c>
      <c r="AA64" s="7">
        <f>Scenario!S14*Scenario!$D$40</f>
        <v>212</v>
      </c>
      <c r="AB64" s="5">
        <f t="shared" si="19"/>
        <v>12388.5</v>
      </c>
      <c r="AC64" s="7">
        <f>Scenario!U14*Scenario!$D$40</f>
        <v>1980</v>
      </c>
      <c r="AD64" s="7">
        <f>Scenario!V14*Scenario!$D$40</f>
        <v>167</v>
      </c>
      <c r="AE64" s="7">
        <f>Scenario!W14*Scenario!$D$40</f>
        <v>181</v>
      </c>
      <c r="AF64" s="7">
        <f>Scenario!X14*Scenario!$D$40</f>
        <v>703</v>
      </c>
      <c r="AG64" s="7">
        <f>Scenario!Y14*Scenario!$D$40</f>
        <v>1011</v>
      </c>
      <c r="AH64" s="7">
        <f>Scenario!Z14*Scenario!$D$40</f>
        <v>1243</v>
      </c>
      <c r="AI64" s="7">
        <f>Scenario!AA14*Scenario!$D$40</f>
        <v>164</v>
      </c>
      <c r="AJ64" s="5">
        <f t="shared" si="20"/>
        <v>12111</v>
      </c>
      <c r="AK64" s="7">
        <f>Scenario!AC14*Scenario!$D$40</f>
        <v>1599</v>
      </c>
      <c r="AL64" s="7">
        <f>Scenario!AD14*Scenario!$D$40</f>
        <v>62</v>
      </c>
      <c r="AM64" s="7">
        <f>Scenario!AE14*Scenario!$D$40</f>
        <v>87</v>
      </c>
      <c r="AN64" s="7">
        <f>Scenario!AF14*Scenario!$D$40</f>
        <v>381</v>
      </c>
      <c r="AO64" s="7">
        <f>Scenario!AG14*Scenario!$D$40</f>
        <v>803</v>
      </c>
      <c r="AP64" s="7">
        <f>Scenario!AH14*Scenario!$D$40</f>
        <v>1496</v>
      </c>
      <c r="AQ64" s="7">
        <f>Scenario!AI14*Scenario!$D$40</f>
        <v>104</v>
      </c>
      <c r="AR64" s="5">
        <f t="shared" si="21"/>
        <v>10330.5</v>
      </c>
    </row>
    <row r="65" spans="2:44" hidden="1" x14ac:dyDescent="0.3">
      <c r="B65" s="85">
        <f t="shared" si="22"/>
        <v>43830</v>
      </c>
      <c r="C65" s="3"/>
      <c r="D65" s="3"/>
      <c r="E65" s="7">
        <f t="shared" si="10"/>
        <v>6370</v>
      </c>
      <c r="F65" s="7">
        <f t="shared" si="11"/>
        <v>407</v>
      </c>
      <c r="G65" s="7">
        <f t="shared" si="12"/>
        <v>560</v>
      </c>
      <c r="H65" s="7">
        <f t="shared" si="13"/>
        <v>1855</v>
      </c>
      <c r="I65" s="7">
        <f t="shared" si="14"/>
        <v>3630</v>
      </c>
      <c r="J65" s="7">
        <f t="shared" si="15"/>
        <v>5502</v>
      </c>
      <c r="K65" s="7">
        <f t="shared" si="16"/>
        <v>668</v>
      </c>
      <c r="L65" s="82">
        <f t="shared" si="17"/>
        <v>43787.5</v>
      </c>
      <c r="M65" s="7">
        <f>Scenario!E15*Scenario!$D$40</f>
        <v>468</v>
      </c>
      <c r="N65" s="7">
        <f>Scenario!F15*Scenario!$D$40</f>
        <v>49</v>
      </c>
      <c r="O65" s="7">
        <f>Scenario!G15*Scenario!$D$40</f>
        <v>45</v>
      </c>
      <c r="P65" s="7">
        <f>Scenario!H15*Scenario!$D$40</f>
        <v>138</v>
      </c>
      <c r="Q65" s="7">
        <f>Scenario!I15*Scenario!$D$40</f>
        <v>418</v>
      </c>
      <c r="R65" s="7">
        <f>Scenario!J15*Scenario!$D$40</f>
        <v>1188</v>
      </c>
      <c r="S65" s="7">
        <f>Scenario!K15*Scenario!$D$40</f>
        <v>152</v>
      </c>
      <c r="T65" s="5">
        <f t="shared" si="18"/>
        <v>6525</v>
      </c>
      <c r="U65" s="7">
        <f>Scenario!M15*Scenario!$D$40</f>
        <v>2052</v>
      </c>
      <c r="V65" s="7">
        <f>Scenario!N15*Scenario!$D$40</f>
        <v>118</v>
      </c>
      <c r="W65" s="7">
        <f>Scenario!O15*Scenario!$D$40</f>
        <v>233</v>
      </c>
      <c r="X65" s="7">
        <f>Scenario!P15*Scenario!$D$40</f>
        <v>582</v>
      </c>
      <c r="Y65" s="7">
        <f>Scenario!Q15*Scenario!$D$40</f>
        <v>1268</v>
      </c>
      <c r="Z65" s="7">
        <f>Scenario!R15*Scenario!$D$40</f>
        <v>1367</v>
      </c>
      <c r="AA65" s="7">
        <f>Scenario!S15*Scenario!$D$40</f>
        <v>228</v>
      </c>
      <c r="AB65" s="5">
        <f t="shared" si="19"/>
        <v>13255.5</v>
      </c>
      <c r="AC65" s="7">
        <f>Scenario!U15*Scenario!$D$40</f>
        <v>2130</v>
      </c>
      <c r="AD65" s="7">
        <f>Scenario!V15*Scenario!$D$40</f>
        <v>175</v>
      </c>
      <c r="AE65" s="7">
        <f>Scenario!W15*Scenario!$D$40</f>
        <v>191</v>
      </c>
      <c r="AF65" s="7">
        <f>Scenario!X15*Scenario!$D$40</f>
        <v>736</v>
      </c>
      <c r="AG65" s="7">
        <f>Scenario!Y15*Scenario!$D$40</f>
        <v>1083</v>
      </c>
      <c r="AH65" s="7">
        <f>Scenario!Z15*Scenario!$D$40</f>
        <v>1337</v>
      </c>
      <c r="AI65" s="7">
        <f>Scenario!AA15*Scenario!$D$40</f>
        <v>177</v>
      </c>
      <c r="AJ65" s="5">
        <f t="shared" si="20"/>
        <v>12943.5</v>
      </c>
      <c r="AK65" s="7">
        <f>Scenario!AC15*Scenario!$D$40</f>
        <v>1720</v>
      </c>
      <c r="AL65" s="7">
        <f>Scenario!AD15*Scenario!$D$40</f>
        <v>65</v>
      </c>
      <c r="AM65" s="7">
        <f>Scenario!AE15*Scenario!$D$40</f>
        <v>91</v>
      </c>
      <c r="AN65" s="7">
        <f>Scenario!AF15*Scenario!$D$40</f>
        <v>399</v>
      </c>
      <c r="AO65" s="7">
        <f>Scenario!AG15*Scenario!$D$40</f>
        <v>861</v>
      </c>
      <c r="AP65" s="7">
        <f>Scenario!AH15*Scenario!$D$40</f>
        <v>1610</v>
      </c>
      <c r="AQ65" s="7">
        <f>Scenario!AI15*Scenario!$D$40</f>
        <v>111</v>
      </c>
      <c r="AR65" s="5">
        <f t="shared" si="21"/>
        <v>11063.5</v>
      </c>
    </row>
    <row r="66" spans="2:44" hidden="1" x14ac:dyDescent="0.3">
      <c r="B66" s="85">
        <f t="shared" si="22"/>
        <v>44196</v>
      </c>
      <c r="C66" s="3"/>
      <c r="D66" s="3"/>
      <c r="E66" s="7">
        <f t="shared" si="10"/>
        <v>6853</v>
      </c>
      <c r="F66" s="7">
        <f t="shared" si="11"/>
        <v>425</v>
      </c>
      <c r="G66" s="7">
        <f t="shared" si="12"/>
        <v>592</v>
      </c>
      <c r="H66" s="7">
        <f t="shared" si="13"/>
        <v>1942</v>
      </c>
      <c r="I66" s="7">
        <f t="shared" si="14"/>
        <v>3891</v>
      </c>
      <c r="J66" s="7">
        <f t="shared" si="15"/>
        <v>5921</v>
      </c>
      <c r="K66" s="7">
        <f t="shared" si="16"/>
        <v>719</v>
      </c>
      <c r="L66" s="82">
        <f t="shared" si="17"/>
        <v>46876</v>
      </c>
      <c r="M66" s="7">
        <f>Scenario!E16*Scenario!$D$40</f>
        <v>504</v>
      </c>
      <c r="N66" s="7">
        <f>Scenario!F16*Scenario!$D$40</f>
        <v>51</v>
      </c>
      <c r="O66" s="7">
        <f>Scenario!G16*Scenario!$D$40</f>
        <v>47</v>
      </c>
      <c r="P66" s="7">
        <f>Scenario!H16*Scenario!$D$40</f>
        <v>145</v>
      </c>
      <c r="Q66" s="7">
        <f>Scenario!I16*Scenario!$D$40</f>
        <v>448</v>
      </c>
      <c r="R66" s="7">
        <f>Scenario!J16*Scenario!$D$40</f>
        <v>1278</v>
      </c>
      <c r="S66" s="7">
        <f>Scenario!K16*Scenario!$D$40</f>
        <v>164</v>
      </c>
      <c r="T66" s="5">
        <f t="shared" si="18"/>
        <v>7002</v>
      </c>
      <c r="U66" s="7">
        <f>Scenario!M16*Scenario!$D$40</f>
        <v>2208</v>
      </c>
      <c r="V66" s="7">
        <f>Scenario!N16*Scenario!$D$40</f>
        <v>123</v>
      </c>
      <c r="W66" s="7">
        <f>Scenario!O16*Scenario!$D$40</f>
        <v>246</v>
      </c>
      <c r="X66" s="7">
        <f>Scenario!P16*Scenario!$D$40</f>
        <v>609</v>
      </c>
      <c r="Y66" s="7">
        <f>Scenario!Q16*Scenario!$D$40</f>
        <v>1359</v>
      </c>
      <c r="Z66" s="7">
        <f>Scenario!R16*Scenario!$D$40</f>
        <v>1471</v>
      </c>
      <c r="AA66" s="7">
        <f>Scenario!S16*Scenario!$D$40</f>
        <v>245</v>
      </c>
      <c r="AB66" s="5">
        <f t="shared" si="19"/>
        <v>14181</v>
      </c>
      <c r="AC66" s="7">
        <f>Scenario!U16*Scenario!$D$40</f>
        <v>2291</v>
      </c>
      <c r="AD66" s="7">
        <f>Scenario!V16*Scenario!$D$40</f>
        <v>183</v>
      </c>
      <c r="AE66" s="7">
        <f>Scenario!W16*Scenario!$D$40</f>
        <v>202</v>
      </c>
      <c r="AF66" s="7">
        <f>Scenario!X16*Scenario!$D$40</f>
        <v>770</v>
      </c>
      <c r="AG66" s="7">
        <f>Scenario!Y16*Scenario!$D$40</f>
        <v>1161</v>
      </c>
      <c r="AH66" s="7">
        <f>Scenario!Z16*Scenario!$D$40</f>
        <v>1439</v>
      </c>
      <c r="AI66" s="7">
        <f>Scenario!AA16*Scenario!$D$40</f>
        <v>190</v>
      </c>
      <c r="AJ66" s="5">
        <f t="shared" si="20"/>
        <v>13833.5</v>
      </c>
      <c r="AK66" s="7">
        <f>Scenario!AC16*Scenario!$D$40</f>
        <v>1850</v>
      </c>
      <c r="AL66" s="7">
        <f>Scenario!AD16*Scenario!$D$40</f>
        <v>68</v>
      </c>
      <c r="AM66" s="7">
        <f>Scenario!AE16*Scenario!$D$40</f>
        <v>97</v>
      </c>
      <c r="AN66" s="7">
        <f>Scenario!AF16*Scenario!$D$40</f>
        <v>418</v>
      </c>
      <c r="AO66" s="7">
        <f>Scenario!AG16*Scenario!$D$40</f>
        <v>923</v>
      </c>
      <c r="AP66" s="7">
        <f>Scenario!AH16*Scenario!$D$40</f>
        <v>1733</v>
      </c>
      <c r="AQ66" s="7">
        <f>Scenario!AI16*Scenario!$D$40</f>
        <v>120</v>
      </c>
      <c r="AR66" s="5">
        <f t="shared" si="21"/>
        <v>11859.5</v>
      </c>
    </row>
    <row r="67" spans="2:44" hidden="1" x14ac:dyDescent="0.3">
      <c r="B67" s="85">
        <f t="shared" si="22"/>
        <v>44561</v>
      </c>
      <c r="C67" s="3"/>
      <c r="D67" s="3"/>
      <c r="E67" s="7">
        <f t="shared" si="10"/>
        <v>1637</v>
      </c>
      <c r="F67" s="7">
        <f t="shared" si="11"/>
        <v>428</v>
      </c>
      <c r="G67" s="7">
        <f t="shared" si="12"/>
        <v>616</v>
      </c>
      <c r="H67" s="7">
        <f t="shared" si="13"/>
        <v>294</v>
      </c>
      <c r="I67" s="7">
        <f t="shared" si="14"/>
        <v>613</v>
      </c>
      <c r="J67" s="7">
        <f t="shared" si="15"/>
        <v>1835</v>
      </c>
      <c r="K67" s="7">
        <f t="shared" si="16"/>
        <v>225</v>
      </c>
      <c r="L67" s="82">
        <f t="shared" si="17"/>
        <v>12441.5</v>
      </c>
      <c r="M67" s="7">
        <f>Scenario!E17*Scenario!$D$40</f>
        <v>355</v>
      </c>
      <c r="N67" s="7">
        <f>Scenario!F17*Scenario!$D$40</f>
        <v>96</v>
      </c>
      <c r="O67" s="7">
        <f>Scenario!G17*Scenario!$D$40</f>
        <v>89</v>
      </c>
      <c r="P67" s="7">
        <f>Scenario!H17*Scenario!$D$40</f>
        <v>23</v>
      </c>
      <c r="Q67" s="7">
        <f>Scenario!I17*Scenario!$D$40</f>
        <v>74</v>
      </c>
      <c r="R67" s="7">
        <f>Scenario!J17*Scenario!$D$40</f>
        <v>320</v>
      </c>
      <c r="S67" s="7">
        <f>Scenario!K17*Scenario!$D$40</f>
        <v>41</v>
      </c>
      <c r="T67" s="5">
        <f t="shared" si="18"/>
        <v>2068</v>
      </c>
      <c r="U67" s="7">
        <f>Scenario!M17*Scenario!$D$40</f>
        <v>561</v>
      </c>
      <c r="V67" s="7">
        <f>Scenario!N17*Scenario!$D$40</f>
        <v>143</v>
      </c>
      <c r="W67" s="7">
        <f>Scenario!O17*Scenario!$D$40</f>
        <v>290</v>
      </c>
      <c r="X67" s="7">
        <f>Scenario!P17*Scenario!$D$40</f>
        <v>103</v>
      </c>
      <c r="Y67" s="7">
        <f>Scenario!Q17*Scenario!$D$40</f>
        <v>242</v>
      </c>
      <c r="Z67" s="7">
        <f>Scenario!R17*Scenario!$D$40</f>
        <v>501</v>
      </c>
      <c r="AA67" s="7">
        <f>Scenario!S17*Scenario!$D$40</f>
        <v>84</v>
      </c>
      <c r="AB67" s="5">
        <f t="shared" si="19"/>
        <v>4126.5</v>
      </c>
      <c r="AC67" s="7">
        <f>Scenario!U17*Scenario!$D$40</f>
        <v>448</v>
      </c>
      <c r="AD67" s="7">
        <f>Scenario!V17*Scenario!$D$40</f>
        <v>115</v>
      </c>
      <c r="AE67" s="7">
        <f>Scenario!W17*Scenario!$D$40</f>
        <v>129</v>
      </c>
      <c r="AF67" s="7">
        <f>Scenario!X17*Scenario!$D$40</f>
        <v>126</v>
      </c>
      <c r="AG67" s="7">
        <f>Scenario!Y17*Scenario!$D$40</f>
        <v>199</v>
      </c>
      <c r="AH67" s="7">
        <f>Scenario!Z17*Scenario!$D$40</f>
        <v>467</v>
      </c>
      <c r="AI67" s="7">
        <f>Scenario!AA17*Scenario!$D$40</f>
        <v>62</v>
      </c>
      <c r="AJ67" s="5">
        <f t="shared" si="20"/>
        <v>3469</v>
      </c>
      <c r="AK67" s="7">
        <f>Scenario!AC17*Scenario!$D$40</f>
        <v>273</v>
      </c>
      <c r="AL67" s="7">
        <f>Scenario!AD17*Scenario!$D$40</f>
        <v>74</v>
      </c>
      <c r="AM67" s="7">
        <f>Scenario!AE17*Scenario!$D$40</f>
        <v>108</v>
      </c>
      <c r="AN67" s="7">
        <f>Scenario!AF17*Scenario!$D$40</f>
        <v>42</v>
      </c>
      <c r="AO67" s="7">
        <f>Scenario!AG17*Scenario!$D$40</f>
        <v>98</v>
      </c>
      <c r="AP67" s="7">
        <f>Scenario!AH17*Scenario!$D$40</f>
        <v>547</v>
      </c>
      <c r="AQ67" s="7">
        <f>Scenario!AI17*Scenario!$D$40</f>
        <v>38</v>
      </c>
      <c r="AR67" s="5">
        <f t="shared" si="21"/>
        <v>2778</v>
      </c>
    </row>
    <row r="68" spans="2:44" x14ac:dyDescent="0.3">
      <c r="B68" s="85">
        <f t="shared" si="22"/>
        <v>44926</v>
      </c>
      <c r="C68" s="3"/>
      <c r="D68" s="3"/>
      <c r="E68" s="5">
        <f t="shared" si="10"/>
        <v>1686.1100000000001</v>
      </c>
      <c r="F68" s="5">
        <f t="shared" si="11"/>
        <v>440.84000000000003</v>
      </c>
      <c r="G68" s="5">
        <f t="shared" si="12"/>
        <v>634.48</v>
      </c>
      <c r="H68" s="5">
        <f t="shared" si="13"/>
        <v>302.82</v>
      </c>
      <c r="I68" s="5">
        <f t="shared" si="14"/>
        <v>631.3900000000001</v>
      </c>
      <c r="J68" s="5">
        <f t="shared" si="15"/>
        <v>1890.0499999999997</v>
      </c>
      <c r="K68" s="5">
        <f t="shared" si="16"/>
        <v>231.75</v>
      </c>
      <c r="L68" s="82">
        <f t="shared" si="17"/>
        <v>12814.744999999999</v>
      </c>
      <c r="M68" s="5">
        <f>Scenario!E18*Scenario!$D$40</f>
        <v>365.65000000000003</v>
      </c>
      <c r="N68" s="5">
        <f>Scenario!F18*Scenario!$D$40</f>
        <v>98.88</v>
      </c>
      <c r="O68" s="5">
        <f>Scenario!G18*Scenario!$D$40</f>
        <v>91.67</v>
      </c>
      <c r="P68" s="5">
        <f>Scenario!H18*Scenario!$D$40</f>
        <v>23.69</v>
      </c>
      <c r="Q68" s="5">
        <f>Scenario!I18*Scenario!$D$40</f>
        <v>76.22</v>
      </c>
      <c r="R68" s="5">
        <f>Scenario!J18*Scenario!$D$40</f>
        <v>329.6</v>
      </c>
      <c r="S68" s="5">
        <f>Scenario!K18*Scenario!$D$40</f>
        <v>42.230000000000004</v>
      </c>
      <c r="T68" s="5">
        <f t="shared" si="18"/>
        <v>2130.04</v>
      </c>
      <c r="U68" s="5">
        <f>Scenario!M18*Scenario!$D$40</f>
        <v>577.83000000000004</v>
      </c>
      <c r="V68" s="5">
        <f>Scenario!N18*Scenario!$D$40</f>
        <v>147.29</v>
      </c>
      <c r="W68" s="5">
        <f>Scenario!O18*Scenario!$D$40</f>
        <v>298.7</v>
      </c>
      <c r="X68" s="5">
        <f>Scenario!P18*Scenario!$D$40</f>
        <v>106.09</v>
      </c>
      <c r="Y68" s="5">
        <f>Scenario!Q18*Scenario!$D$40</f>
        <v>249.26000000000002</v>
      </c>
      <c r="Z68" s="5">
        <f>Scenario!R18*Scenario!$D$40</f>
        <v>516.03</v>
      </c>
      <c r="AA68" s="5">
        <f>Scenario!S18*Scenario!$D$40</f>
        <v>86.52</v>
      </c>
      <c r="AB68" s="5">
        <f t="shared" si="19"/>
        <v>4250.2950000000001</v>
      </c>
      <c r="AC68" s="5">
        <f>Scenario!U18*Scenario!$D$40</f>
        <v>461.44</v>
      </c>
      <c r="AD68" s="5">
        <f>Scenario!V18*Scenario!$D$40</f>
        <v>118.45</v>
      </c>
      <c r="AE68" s="5">
        <f>Scenario!W18*Scenario!$D$40</f>
        <v>132.87</v>
      </c>
      <c r="AF68" s="5">
        <f>Scenario!X18*Scenario!$D$40</f>
        <v>129.78</v>
      </c>
      <c r="AG68" s="5">
        <f>Scenario!Y18*Scenario!$D$40</f>
        <v>204.97</v>
      </c>
      <c r="AH68" s="5">
        <f>Scenario!Z18*Scenario!$D$40</f>
        <v>481.01</v>
      </c>
      <c r="AI68" s="5">
        <f>Scenario!AA18*Scenario!$D$40</f>
        <v>63.86</v>
      </c>
      <c r="AJ68" s="5">
        <f t="shared" si="20"/>
        <v>3573.0699999999997</v>
      </c>
      <c r="AK68" s="5">
        <f>Scenario!AC18*Scenario!$D$40</f>
        <v>281.19</v>
      </c>
      <c r="AL68" s="5">
        <f>Scenario!AD18*Scenario!$D$40</f>
        <v>76.22</v>
      </c>
      <c r="AM68" s="5">
        <f>Scenario!AE18*Scenario!$D$40</f>
        <v>111.24000000000001</v>
      </c>
      <c r="AN68" s="5">
        <f>Scenario!AF18*Scenario!$D$40</f>
        <v>43.26</v>
      </c>
      <c r="AO68" s="5">
        <f>Scenario!AG18*Scenario!$D$40</f>
        <v>100.94</v>
      </c>
      <c r="AP68" s="5">
        <f>Scenario!AH18*Scenario!$D$40</f>
        <v>563.41</v>
      </c>
      <c r="AQ68" s="5">
        <f>Scenario!AI18*Scenario!$D$40</f>
        <v>39.14</v>
      </c>
      <c r="AR68" s="5">
        <f t="shared" si="21"/>
        <v>2861.34</v>
      </c>
    </row>
    <row r="69" spans="2:44" x14ac:dyDescent="0.3">
      <c r="B69" s="85">
        <f t="shared" si="22"/>
        <v>45291</v>
      </c>
      <c r="C69" s="3"/>
      <c r="D69" s="3"/>
      <c r="E69" s="5">
        <f t="shared" si="10"/>
        <v>1736.6933000000004</v>
      </c>
      <c r="F69" s="5">
        <f t="shared" si="11"/>
        <v>454.06519999999995</v>
      </c>
      <c r="G69" s="5">
        <f t="shared" si="12"/>
        <v>653.51440000000002</v>
      </c>
      <c r="H69" s="5">
        <f t="shared" si="13"/>
        <v>311.90460000000002</v>
      </c>
      <c r="I69" s="5">
        <f t="shared" si="14"/>
        <v>650.33170000000007</v>
      </c>
      <c r="J69" s="5">
        <f t="shared" si="15"/>
        <v>1946.7514999999999</v>
      </c>
      <c r="K69" s="5">
        <f t="shared" si="16"/>
        <v>238.70250000000001</v>
      </c>
      <c r="L69" s="82">
        <f t="shared" si="17"/>
        <v>13199.18735</v>
      </c>
      <c r="M69" s="5">
        <f>Scenario!E19*Scenario!$D$40</f>
        <v>376.61950000000007</v>
      </c>
      <c r="N69" s="5">
        <f>Scenario!F19*Scenario!$D$40</f>
        <v>101.8464</v>
      </c>
      <c r="O69" s="5">
        <f>Scenario!G19*Scenario!$D$40</f>
        <v>94.420100000000005</v>
      </c>
      <c r="P69" s="5">
        <f>Scenario!H19*Scenario!$D$40</f>
        <v>24.400700000000001</v>
      </c>
      <c r="Q69" s="5">
        <f>Scenario!I19*Scenario!$D$40</f>
        <v>78.506600000000006</v>
      </c>
      <c r="R69" s="5">
        <f>Scenario!J19*Scenario!$D$40</f>
        <v>339.48800000000006</v>
      </c>
      <c r="S69" s="5">
        <f>Scenario!K19*Scenario!$D$40</f>
        <v>43.496900000000004</v>
      </c>
      <c r="T69" s="5">
        <f t="shared" si="18"/>
        <v>2193.9412000000002</v>
      </c>
      <c r="U69" s="5">
        <f>Scenario!M19*Scenario!$D$40</f>
        <v>595.1649000000001</v>
      </c>
      <c r="V69" s="5">
        <f>Scenario!N19*Scenario!$D$40</f>
        <v>151.70869999999999</v>
      </c>
      <c r="W69" s="5">
        <f>Scenario!O19*Scenario!$D$40</f>
        <v>307.661</v>
      </c>
      <c r="X69" s="5">
        <f>Scenario!P19*Scenario!$D$40</f>
        <v>109.2727</v>
      </c>
      <c r="Y69" s="5">
        <f>Scenario!Q19*Scenario!$D$40</f>
        <v>256.73780000000005</v>
      </c>
      <c r="Z69" s="5">
        <f>Scenario!R19*Scenario!$D$40</f>
        <v>531.51089999999999</v>
      </c>
      <c r="AA69" s="5">
        <f>Scenario!S19*Scenario!$D$40</f>
        <v>89.115600000000001</v>
      </c>
      <c r="AB69" s="5">
        <f t="shared" si="19"/>
        <v>4377.8038500000002</v>
      </c>
      <c r="AC69" s="5">
        <f>Scenario!U19*Scenario!$D$40</f>
        <v>475.28320000000002</v>
      </c>
      <c r="AD69" s="5">
        <f>Scenario!V19*Scenario!$D$40</f>
        <v>122.0035</v>
      </c>
      <c r="AE69" s="5">
        <f>Scenario!W19*Scenario!$D$40</f>
        <v>136.8561</v>
      </c>
      <c r="AF69" s="5">
        <f>Scenario!X19*Scenario!$D$40</f>
        <v>133.67340000000002</v>
      </c>
      <c r="AG69" s="5">
        <f>Scenario!Y19*Scenario!$D$40</f>
        <v>211.1191</v>
      </c>
      <c r="AH69" s="5">
        <f>Scenario!Z19*Scenario!$D$40</f>
        <v>495.44029999999998</v>
      </c>
      <c r="AI69" s="5">
        <f>Scenario!AA19*Scenario!$D$40</f>
        <v>65.775800000000004</v>
      </c>
      <c r="AJ69" s="5">
        <f t="shared" si="20"/>
        <v>3680.2620999999999</v>
      </c>
      <c r="AK69" s="5">
        <f>Scenario!AC19*Scenario!$D$40</f>
        <v>289.62569999999999</v>
      </c>
      <c r="AL69" s="5">
        <f>Scenario!AD19*Scenario!$D$40</f>
        <v>78.506600000000006</v>
      </c>
      <c r="AM69" s="5">
        <f>Scenario!AE19*Scenario!$D$40</f>
        <v>114.57720000000002</v>
      </c>
      <c r="AN69" s="5">
        <f>Scenario!AF19*Scenario!$D$40</f>
        <v>44.5578</v>
      </c>
      <c r="AO69" s="5">
        <f>Scenario!AG19*Scenario!$D$40</f>
        <v>103.9682</v>
      </c>
      <c r="AP69" s="5">
        <f>Scenario!AH19*Scenario!$D$40</f>
        <v>580.31229999999994</v>
      </c>
      <c r="AQ69" s="5">
        <f>Scenario!AI19*Scenario!$D$40</f>
        <v>40.3142</v>
      </c>
      <c r="AR69" s="5">
        <f t="shared" si="21"/>
        <v>2947.1801999999998</v>
      </c>
    </row>
    <row r="70" spans="2:44" x14ac:dyDescent="0.3">
      <c r="B70" s="85">
        <f t="shared" si="22"/>
        <v>45657</v>
      </c>
      <c r="C70" s="3"/>
      <c r="D70" s="3"/>
      <c r="E70" s="5">
        <f t="shared" si="10"/>
        <v>1788.7940990000002</v>
      </c>
      <c r="F70" s="5">
        <f t="shared" si="11"/>
        <v>467.68715600000002</v>
      </c>
      <c r="G70" s="5">
        <f t="shared" si="12"/>
        <v>673.11983200000009</v>
      </c>
      <c r="H70" s="5">
        <f t="shared" si="13"/>
        <v>321.26173800000004</v>
      </c>
      <c r="I70" s="5">
        <f t="shared" si="14"/>
        <v>669.84165100000018</v>
      </c>
      <c r="J70" s="5">
        <f t="shared" si="15"/>
        <v>2005.1540450000002</v>
      </c>
      <c r="K70" s="5">
        <f t="shared" si="16"/>
        <v>245.86357500000003</v>
      </c>
      <c r="L70" s="82">
        <f t="shared" si="17"/>
        <v>13595.162970500001</v>
      </c>
      <c r="M70" s="5">
        <f>Scenario!E20*Scenario!$D$40</f>
        <v>387.91808500000008</v>
      </c>
      <c r="N70" s="5">
        <f>Scenario!F20*Scenario!$D$40</f>
        <v>104.901792</v>
      </c>
      <c r="O70" s="5">
        <f>Scenario!G20*Scenario!$D$40</f>
        <v>97.252703000000011</v>
      </c>
      <c r="P70" s="5">
        <f>Scenario!H20*Scenario!$D$40</f>
        <v>25.132721</v>
      </c>
      <c r="Q70" s="5">
        <f>Scenario!I20*Scenario!$D$40</f>
        <v>80.861798000000007</v>
      </c>
      <c r="R70" s="5">
        <f>Scenario!J20*Scenario!$D$40</f>
        <v>349.67264000000006</v>
      </c>
      <c r="S70" s="5">
        <f>Scenario!K20*Scenario!$D$40</f>
        <v>44.801807000000004</v>
      </c>
      <c r="T70" s="5">
        <f t="shared" si="18"/>
        <v>2259.7594360000003</v>
      </c>
      <c r="U70" s="5">
        <f>Scenario!M20*Scenario!$D$40</f>
        <v>613.01984700000014</v>
      </c>
      <c r="V70" s="5">
        <f>Scenario!N20*Scenario!$D$40</f>
        <v>156.259961</v>
      </c>
      <c r="W70" s="5">
        <f>Scenario!O20*Scenario!$D$40</f>
        <v>316.89082999999999</v>
      </c>
      <c r="X70" s="5">
        <f>Scenario!P20*Scenario!$D$40</f>
        <v>112.550881</v>
      </c>
      <c r="Y70" s="5">
        <f>Scenario!Q20*Scenario!$D$40</f>
        <v>264.43993400000005</v>
      </c>
      <c r="Z70" s="5">
        <f>Scenario!R20*Scenario!$D$40</f>
        <v>547.45622700000001</v>
      </c>
      <c r="AA70" s="5">
        <f>Scenario!S20*Scenario!$D$40</f>
        <v>91.789068</v>
      </c>
      <c r="AB70" s="5">
        <f t="shared" si="19"/>
        <v>4509.1379655000001</v>
      </c>
      <c r="AC70" s="5">
        <f>Scenario!U20*Scenario!$D$40</f>
        <v>489.54169600000006</v>
      </c>
      <c r="AD70" s="5">
        <f>Scenario!V20*Scenario!$D$40</f>
        <v>125.663605</v>
      </c>
      <c r="AE70" s="5">
        <f>Scenario!W20*Scenario!$D$40</f>
        <v>140.961783</v>
      </c>
      <c r="AF70" s="5">
        <f>Scenario!X20*Scenario!$D$40</f>
        <v>137.68360200000001</v>
      </c>
      <c r="AG70" s="5">
        <f>Scenario!Y20*Scenario!$D$40</f>
        <v>217.452673</v>
      </c>
      <c r="AH70" s="5">
        <f>Scenario!Z20*Scenario!$D$40</f>
        <v>510.30350900000002</v>
      </c>
      <c r="AI70" s="5">
        <f>Scenario!AA20*Scenario!$D$40</f>
        <v>67.749074000000007</v>
      </c>
      <c r="AJ70" s="5">
        <f t="shared" si="20"/>
        <v>3790.6699630000003</v>
      </c>
      <c r="AK70" s="5">
        <f>Scenario!AC20*Scenario!$D$40</f>
        <v>298.31447100000003</v>
      </c>
      <c r="AL70" s="5">
        <f>Scenario!AD20*Scenario!$D$40</f>
        <v>80.861798000000007</v>
      </c>
      <c r="AM70" s="5">
        <f>Scenario!AE20*Scenario!$D$40</f>
        <v>118.01451600000003</v>
      </c>
      <c r="AN70" s="5">
        <f>Scenario!AF20*Scenario!$D$40</f>
        <v>45.894534</v>
      </c>
      <c r="AO70" s="5">
        <f>Scenario!AG20*Scenario!$D$40</f>
        <v>107.08724599999999</v>
      </c>
      <c r="AP70" s="5">
        <f>Scenario!AH20*Scenario!$D$40</f>
        <v>597.72166899999991</v>
      </c>
      <c r="AQ70" s="5">
        <f>Scenario!AI20*Scenario!$D$40</f>
        <v>41.523626</v>
      </c>
      <c r="AR70" s="5">
        <f t="shared" si="21"/>
        <v>3035.5956059999999</v>
      </c>
    </row>
    <row r="71" spans="2:44" x14ac:dyDescent="0.3">
      <c r="B71" s="85">
        <f t="shared" si="22"/>
        <v>46022</v>
      </c>
      <c r="C71" s="3"/>
      <c r="D71" s="3"/>
      <c r="E71" s="5">
        <f t="shared" si="10"/>
        <v>1842.4579219700004</v>
      </c>
      <c r="F71" s="5">
        <f t="shared" si="11"/>
        <v>481.71777068</v>
      </c>
      <c r="G71" s="5">
        <f t="shared" si="12"/>
        <v>693.31342696000002</v>
      </c>
      <c r="H71" s="5">
        <f t="shared" si="13"/>
        <v>330.89959014000004</v>
      </c>
      <c r="I71" s="5">
        <f t="shared" si="14"/>
        <v>689.93690053000012</v>
      </c>
      <c r="J71" s="5">
        <f t="shared" si="15"/>
        <v>2065.3086663499998</v>
      </c>
      <c r="K71" s="5">
        <f t="shared" si="16"/>
        <v>253.23948225000004</v>
      </c>
      <c r="L71" s="82">
        <f t="shared" si="17"/>
        <v>14003.017859615</v>
      </c>
      <c r="M71" s="5">
        <f>Scenario!E21*Scenario!$D$40</f>
        <v>399.55562755000011</v>
      </c>
      <c r="N71" s="5">
        <f>Scenario!F21*Scenario!$D$40</f>
        <v>108.04884576000001</v>
      </c>
      <c r="O71" s="5">
        <f>Scenario!G21*Scenario!$D$40</f>
        <v>100.17028409000001</v>
      </c>
      <c r="P71" s="5">
        <f>Scenario!H21*Scenario!$D$40</f>
        <v>25.886702630000002</v>
      </c>
      <c r="Q71" s="5">
        <f>Scenario!I21*Scenario!$D$40</f>
        <v>83.287651940000003</v>
      </c>
      <c r="R71" s="5">
        <f>Scenario!J21*Scenario!$D$40</f>
        <v>360.16281920000006</v>
      </c>
      <c r="S71" s="5">
        <f>Scenario!K21*Scenario!$D$40</f>
        <v>46.145861210000007</v>
      </c>
      <c r="T71" s="5">
        <f t="shared" si="18"/>
        <v>2327.5522190800002</v>
      </c>
      <c r="U71" s="5">
        <f>Scenario!M21*Scenario!$D$40</f>
        <v>631.4104424100002</v>
      </c>
      <c r="V71" s="5">
        <f>Scenario!N21*Scenario!$D$40</f>
        <v>160.94775983</v>
      </c>
      <c r="W71" s="5">
        <f>Scenario!O21*Scenario!$D$40</f>
        <v>326.39755489999999</v>
      </c>
      <c r="X71" s="5">
        <f>Scenario!P21*Scenario!$D$40</f>
        <v>115.92740743</v>
      </c>
      <c r="Y71" s="5">
        <f>Scenario!Q21*Scenario!$D$40</f>
        <v>272.37313202000007</v>
      </c>
      <c r="Z71" s="5">
        <f>Scenario!R21*Scenario!$D$40</f>
        <v>563.87991381000006</v>
      </c>
      <c r="AA71" s="5">
        <f>Scenario!S21*Scenario!$D$40</f>
        <v>94.542740039999998</v>
      </c>
      <c r="AB71" s="5">
        <f t="shared" si="19"/>
        <v>4644.4121044650001</v>
      </c>
      <c r="AC71" s="5">
        <f>Scenario!U21*Scenario!$D$40</f>
        <v>504.22794688000005</v>
      </c>
      <c r="AD71" s="5">
        <f>Scenario!V21*Scenario!$D$40</f>
        <v>129.43351315000001</v>
      </c>
      <c r="AE71" s="5">
        <f>Scenario!W21*Scenario!$D$40</f>
        <v>145.19063649</v>
      </c>
      <c r="AF71" s="5">
        <f>Scenario!X21*Scenario!$D$40</f>
        <v>141.81411006000002</v>
      </c>
      <c r="AG71" s="5">
        <f>Scenario!Y21*Scenario!$D$40</f>
        <v>223.97625319000002</v>
      </c>
      <c r="AH71" s="5">
        <f>Scenario!Z21*Scenario!$D$40</f>
        <v>525.61261426999999</v>
      </c>
      <c r="AI71" s="5">
        <f>Scenario!AA21*Scenario!$D$40</f>
        <v>69.78154622000001</v>
      </c>
      <c r="AJ71" s="5">
        <f t="shared" si="20"/>
        <v>3904.3900618900007</v>
      </c>
      <c r="AK71" s="5">
        <f>Scenario!AC21*Scenario!$D$40</f>
        <v>307.26390513000001</v>
      </c>
      <c r="AL71" s="5">
        <f>Scenario!AD21*Scenario!$D$40</f>
        <v>83.287651940000003</v>
      </c>
      <c r="AM71" s="5">
        <f>Scenario!AE21*Scenario!$D$40</f>
        <v>121.55495148000003</v>
      </c>
      <c r="AN71" s="5">
        <f>Scenario!AF21*Scenario!$D$40</f>
        <v>47.271370019999999</v>
      </c>
      <c r="AO71" s="5">
        <f>Scenario!AG21*Scenario!$D$40</f>
        <v>110.29986337999999</v>
      </c>
      <c r="AP71" s="5">
        <f>Scenario!AH21*Scenario!$D$40</f>
        <v>615.65331906999995</v>
      </c>
      <c r="AQ71" s="5">
        <f>Scenario!AI21*Scenario!$D$40</f>
        <v>42.769334780000001</v>
      </c>
      <c r="AR71" s="5">
        <f t="shared" si="21"/>
        <v>3126.6634741799999</v>
      </c>
    </row>
    <row r="72" spans="2:44" x14ac:dyDescent="0.3">
      <c r="B72" s="85">
        <f t="shared" si="22"/>
        <v>46387</v>
      </c>
      <c r="C72" s="3"/>
      <c r="D72" s="3"/>
      <c r="E72" s="5">
        <f t="shared" si="10"/>
        <v>1897.7316596291005</v>
      </c>
      <c r="F72" s="5">
        <f t="shared" si="11"/>
        <v>496.16930380040009</v>
      </c>
      <c r="G72" s="5">
        <f t="shared" si="12"/>
        <v>714.11282976880011</v>
      </c>
      <c r="H72" s="5">
        <f t="shared" si="13"/>
        <v>340.82657784420002</v>
      </c>
      <c r="I72" s="5">
        <f t="shared" si="14"/>
        <v>710.63500754590007</v>
      </c>
      <c r="J72" s="5">
        <f t="shared" si="15"/>
        <v>2127.2679263405003</v>
      </c>
      <c r="K72" s="5">
        <f t="shared" si="16"/>
        <v>260.83666671750007</v>
      </c>
      <c r="L72" s="82">
        <f t="shared" si="17"/>
        <v>14423.108395403451</v>
      </c>
      <c r="M72" s="5">
        <f>Scenario!E22*Scenario!$D$40</f>
        <v>411.54229637650013</v>
      </c>
      <c r="N72" s="5">
        <f>Scenario!F22*Scenario!$D$40</f>
        <v>111.29031113280001</v>
      </c>
      <c r="O72" s="5">
        <f>Scenario!G22*Scenario!$D$40</f>
        <v>103.17539261270001</v>
      </c>
      <c r="P72" s="5">
        <f>Scenario!H22*Scenario!$D$40</f>
        <v>26.663303708900003</v>
      </c>
      <c r="Q72" s="5">
        <f>Scenario!I22*Scenario!$D$40</f>
        <v>85.786281498200012</v>
      </c>
      <c r="R72" s="5">
        <f>Scenario!J22*Scenario!$D$40</f>
        <v>370.96770377600006</v>
      </c>
      <c r="S72" s="5">
        <f>Scenario!K22*Scenario!$D$40</f>
        <v>47.530237046300009</v>
      </c>
      <c r="T72" s="5">
        <f t="shared" si="18"/>
        <v>2397.3787856524004</v>
      </c>
      <c r="U72" s="5">
        <f>Scenario!M22*Scenario!$D$40</f>
        <v>650.3527556823002</v>
      </c>
      <c r="V72" s="5">
        <f>Scenario!N22*Scenario!$D$40</f>
        <v>165.77619262490001</v>
      </c>
      <c r="W72" s="5">
        <f>Scenario!O22*Scenario!$D$40</f>
        <v>336.18948154700001</v>
      </c>
      <c r="X72" s="5">
        <f>Scenario!P22*Scenario!$D$40</f>
        <v>119.4052296529</v>
      </c>
      <c r="Y72" s="5">
        <f>Scenario!Q22*Scenario!$D$40</f>
        <v>280.54432598060009</v>
      </c>
      <c r="Z72" s="5">
        <f>Scenario!R22*Scenario!$D$40</f>
        <v>580.7963112243001</v>
      </c>
      <c r="AA72" s="5">
        <f>Scenario!S22*Scenario!$D$40</f>
        <v>97.379022241200005</v>
      </c>
      <c r="AB72" s="5">
        <f t="shared" si="19"/>
        <v>4783.7444675989509</v>
      </c>
      <c r="AC72" s="5">
        <f>Scenario!U22*Scenario!$D$40</f>
        <v>519.3547852864001</v>
      </c>
      <c r="AD72" s="5">
        <f>Scenario!V22*Scenario!$D$40</f>
        <v>133.31651854450001</v>
      </c>
      <c r="AE72" s="5">
        <f>Scenario!W22*Scenario!$D$40</f>
        <v>149.5463555847</v>
      </c>
      <c r="AF72" s="5">
        <f>Scenario!X22*Scenario!$D$40</f>
        <v>146.06853336180004</v>
      </c>
      <c r="AG72" s="5">
        <f>Scenario!Y22*Scenario!$D$40</f>
        <v>230.69554078570002</v>
      </c>
      <c r="AH72" s="5">
        <f>Scenario!Z22*Scenario!$D$40</f>
        <v>541.38099269810004</v>
      </c>
      <c r="AI72" s="5">
        <f>Scenario!AA22*Scenario!$D$40</f>
        <v>71.874992606600017</v>
      </c>
      <c r="AJ72" s="5">
        <f t="shared" si="20"/>
        <v>4021.5217637467008</v>
      </c>
      <c r="AK72" s="5">
        <f>Scenario!AC22*Scenario!$D$40</f>
        <v>316.48182228390004</v>
      </c>
      <c r="AL72" s="5">
        <f>Scenario!AD22*Scenario!$D$40</f>
        <v>85.786281498200012</v>
      </c>
      <c r="AM72" s="5">
        <f>Scenario!AE22*Scenario!$D$40</f>
        <v>125.20160002440004</v>
      </c>
      <c r="AN72" s="5">
        <f>Scenario!AF22*Scenario!$D$40</f>
        <v>48.689511120600002</v>
      </c>
      <c r="AO72" s="5">
        <f>Scenario!AG22*Scenario!$D$40</f>
        <v>113.60885928139999</v>
      </c>
      <c r="AP72" s="5">
        <f>Scenario!AH22*Scenario!$D$40</f>
        <v>634.12291864209999</v>
      </c>
      <c r="AQ72" s="5">
        <f>Scenario!AI22*Scenario!$D$40</f>
        <v>44.052414823399999</v>
      </c>
      <c r="AR72" s="5">
        <f t="shared" si="21"/>
        <v>3220.4633784053999</v>
      </c>
    </row>
    <row r="73" spans="2:44" x14ac:dyDescent="0.3">
      <c r="B73" s="85">
        <f t="shared" si="22"/>
        <v>46752</v>
      </c>
      <c r="C73" s="3"/>
      <c r="D73" s="3"/>
      <c r="E73" s="5">
        <f t="shared" si="10"/>
        <v>1954.6636094179737</v>
      </c>
      <c r="F73" s="5">
        <f t="shared" si="11"/>
        <v>511.05438291441203</v>
      </c>
      <c r="G73" s="5">
        <f t="shared" si="12"/>
        <v>735.53621466186405</v>
      </c>
      <c r="H73" s="5">
        <f t="shared" si="13"/>
        <v>351.05137517952602</v>
      </c>
      <c r="I73" s="5">
        <f t="shared" si="14"/>
        <v>731.95405777227711</v>
      </c>
      <c r="J73" s="5">
        <f t="shared" si="15"/>
        <v>2191.0859641307152</v>
      </c>
      <c r="K73" s="5">
        <f t="shared" si="16"/>
        <v>268.66176671902502</v>
      </c>
      <c r="L73" s="82">
        <f t="shared" si="17"/>
        <v>14855.801647265554</v>
      </c>
      <c r="M73" s="5">
        <f>Scenario!E23*Scenario!$D$40</f>
        <v>423.88856526779517</v>
      </c>
      <c r="N73" s="5">
        <f>Scenario!F23*Scenario!$D$40</f>
        <v>114.62902046678401</v>
      </c>
      <c r="O73" s="5">
        <f>Scenario!G23*Scenario!$D$40</f>
        <v>106.27065439108101</v>
      </c>
      <c r="P73" s="5">
        <f>Scenario!H23*Scenario!$D$40</f>
        <v>27.463202820167002</v>
      </c>
      <c r="Q73" s="5">
        <f>Scenario!I23*Scenario!$D$40</f>
        <v>88.359869943146009</v>
      </c>
      <c r="R73" s="5">
        <f>Scenario!J23*Scenario!$D$40</f>
        <v>382.09673488928007</v>
      </c>
      <c r="S73" s="5">
        <f>Scenario!K23*Scenario!$D$40</f>
        <v>48.95614415768901</v>
      </c>
      <c r="T73" s="5">
        <f t="shared" si="18"/>
        <v>2469.3001492219728</v>
      </c>
      <c r="U73" s="5">
        <f>Scenario!M23*Scenario!$D$40</f>
        <v>669.86333835276923</v>
      </c>
      <c r="V73" s="5">
        <f>Scenario!N23*Scenario!$D$40</f>
        <v>170.749478403647</v>
      </c>
      <c r="W73" s="5">
        <f>Scenario!O23*Scenario!$D$40</f>
        <v>346.27516599341004</v>
      </c>
      <c r="X73" s="5">
        <f>Scenario!P23*Scenario!$D$40</f>
        <v>122.987386542487</v>
      </c>
      <c r="Y73" s="5">
        <f>Scenario!Q23*Scenario!$D$40</f>
        <v>288.96065576001808</v>
      </c>
      <c r="Z73" s="5">
        <f>Scenario!R23*Scenario!$D$40</f>
        <v>598.22020056102906</v>
      </c>
      <c r="AA73" s="5">
        <f>Scenario!S23*Scenario!$D$40</f>
        <v>100.30039290843601</v>
      </c>
      <c r="AB73" s="5">
        <f t="shared" si="19"/>
        <v>4927.2568016269197</v>
      </c>
      <c r="AC73" s="5">
        <f>Scenario!U23*Scenario!$D$40</f>
        <v>534.93542884499209</v>
      </c>
      <c r="AD73" s="5">
        <f>Scenario!V23*Scenario!$D$40</f>
        <v>137.31601410083502</v>
      </c>
      <c r="AE73" s="5">
        <f>Scenario!W23*Scenario!$D$40</f>
        <v>154.032746252241</v>
      </c>
      <c r="AF73" s="5">
        <f>Scenario!X23*Scenario!$D$40</f>
        <v>150.45058936265403</v>
      </c>
      <c r="AG73" s="5">
        <f>Scenario!Y23*Scenario!$D$40</f>
        <v>237.61640700927103</v>
      </c>
      <c r="AH73" s="5">
        <f>Scenario!Z23*Scenario!$D$40</f>
        <v>557.62242247904305</v>
      </c>
      <c r="AI73" s="5">
        <f>Scenario!AA23*Scenario!$D$40</f>
        <v>74.03124238479802</v>
      </c>
      <c r="AJ73" s="5">
        <f t="shared" si="20"/>
        <v>4142.167416659101</v>
      </c>
      <c r="AK73" s="5">
        <f>Scenario!AC23*Scenario!$D$40</f>
        <v>325.97627695241704</v>
      </c>
      <c r="AL73" s="5">
        <f>Scenario!AD23*Scenario!$D$40</f>
        <v>88.359869943146009</v>
      </c>
      <c r="AM73" s="5">
        <f>Scenario!AE23*Scenario!$D$40</f>
        <v>128.95764802513204</v>
      </c>
      <c r="AN73" s="5">
        <f>Scenario!AF23*Scenario!$D$40</f>
        <v>50.150196454218005</v>
      </c>
      <c r="AO73" s="5">
        <f>Scenario!AG23*Scenario!$D$40</f>
        <v>117.01712505984199</v>
      </c>
      <c r="AP73" s="5">
        <f>Scenario!AH23*Scenario!$D$40</f>
        <v>653.14660620136306</v>
      </c>
      <c r="AQ73" s="5">
        <f>Scenario!AI23*Scenario!$D$40</f>
        <v>45.373987268101999</v>
      </c>
      <c r="AR73" s="5">
        <f t="shared" si="21"/>
        <v>3317.0772797575623</v>
      </c>
    </row>
    <row r="74" spans="2:44" x14ac:dyDescent="0.3">
      <c r="B74" s="85">
        <f t="shared" si="22"/>
        <v>47118</v>
      </c>
      <c r="C74" s="3"/>
      <c r="D74" s="3"/>
      <c r="E74" s="5">
        <f t="shared" si="10"/>
        <v>2013.3035177005127</v>
      </c>
      <c r="F74" s="5">
        <f t="shared" si="11"/>
        <v>526.38601440184436</v>
      </c>
      <c r="G74" s="5">
        <f t="shared" si="12"/>
        <v>757.60230110172006</v>
      </c>
      <c r="H74" s="5">
        <f t="shared" si="13"/>
        <v>361.58291643491185</v>
      </c>
      <c r="I74" s="5">
        <f t="shared" si="14"/>
        <v>753.91267950544534</v>
      </c>
      <c r="J74" s="5">
        <f t="shared" si="15"/>
        <v>2256.8185430546364</v>
      </c>
      <c r="K74" s="5">
        <f t="shared" si="16"/>
        <v>276.72161972059581</v>
      </c>
      <c r="L74" s="82">
        <f t="shared" si="17"/>
        <v>15301.475696683521</v>
      </c>
      <c r="M74" s="5">
        <f>Scenario!E24*Scenario!$D$40</f>
        <v>436.60522222582904</v>
      </c>
      <c r="N74" s="5">
        <f>Scenario!F24*Scenario!$D$40</f>
        <v>118.06789108078753</v>
      </c>
      <c r="O74" s="5">
        <f>Scenario!G24*Scenario!$D$40</f>
        <v>109.45877402281344</v>
      </c>
      <c r="P74" s="5">
        <f>Scenario!H24*Scenario!$D$40</f>
        <v>28.287098904772012</v>
      </c>
      <c r="Q74" s="5">
        <f>Scenario!I24*Scenario!$D$40</f>
        <v>91.010666041440388</v>
      </c>
      <c r="R74" s="5">
        <f>Scenario!J24*Scenario!$D$40</f>
        <v>393.55963693595851</v>
      </c>
      <c r="S74" s="5">
        <f>Scenario!K24*Scenario!$D$40</f>
        <v>50.424828482419684</v>
      </c>
      <c r="T74" s="5">
        <f t="shared" si="18"/>
        <v>2543.3791536986319</v>
      </c>
      <c r="U74" s="5">
        <f>Scenario!M24*Scenario!$D$40</f>
        <v>689.95923850335237</v>
      </c>
      <c r="V74" s="5">
        <f>Scenario!N24*Scenario!$D$40</f>
        <v>175.87196275575641</v>
      </c>
      <c r="W74" s="5">
        <f>Scenario!O24*Scenario!$D$40</f>
        <v>356.66342097321234</v>
      </c>
      <c r="X74" s="5">
        <f>Scenario!P24*Scenario!$D$40</f>
        <v>126.67700813876162</v>
      </c>
      <c r="Y74" s="5">
        <f>Scenario!Q24*Scenario!$D$40</f>
        <v>297.62947543281865</v>
      </c>
      <c r="Z74" s="5">
        <f>Scenario!R24*Scenario!$D$40</f>
        <v>616.16680657785992</v>
      </c>
      <c r="AA74" s="5">
        <f>Scenario!S24*Scenario!$D$40</f>
        <v>103.3094046956891</v>
      </c>
      <c r="AB74" s="5">
        <f t="shared" si="19"/>
        <v>5075.0745056757269</v>
      </c>
      <c r="AC74" s="5">
        <f>Scenario!U24*Scenario!$D$40</f>
        <v>550.98349171034181</v>
      </c>
      <c r="AD74" s="5">
        <f>Scenario!V24*Scenario!$D$40</f>
        <v>141.43549452386009</v>
      </c>
      <c r="AE74" s="5">
        <f>Scenario!W24*Scenario!$D$40</f>
        <v>158.65372863980824</v>
      </c>
      <c r="AF74" s="5">
        <f>Scenario!X24*Scenario!$D$40</f>
        <v>154.96410704353366</v>
      </c>
      <c r="AG74" s="5">
        <f>Scenario!Y24*Scenario!$D$40</f>
        <v>244.74489921954915</v>
      </c>
      <c r="AH74" s="5">
        <f>Scenario!Z24*Scenario!$D$40</f>
        <v>574.35109515341435</v>
      </c>
      <c r="AI74" s="5">
        <f>Scenario!AA24*Scenario!$D$40</f>
        <v>76.252179656341966</v>
      </c>
      <c r="AJ74" s="5">
        <f t="shared" si="20"/>
        <v>4266.4324391588743</v>
      </c>
      <c r="AK74" s="5">
        <f>Scenario!AC24*Scenario!$D$40</f>
        <v>335.75556526098956</v>
      </c>
      <c r="AL74" s="5">
        <f>Scenario!AD24*Scenario!$D$40</f>
        <v>91.010666041440388</v>
      </c>
      <c r="AM74" s="5">
        <f>Scenario!AE24*Scenario!$D$40</f>
        <v>132.826377465886</v>
      </c>
      <c r="AN74" s="5">
        <f>Scenario!AF24*Scenario!$D$40</f>
        <v>51.654702347844548</v>
      </c>
      <c r="AO74" s="5">
        <f>Scenario!AG24*Scenario!$D$40</f>
        <v>120.52763881163725</v>
      </c>
      <c r="AP74" s="5">
        <f>Scenario!AH24*Scenario!$D$40</f>
        <v>672.74100438740402</v>
      </c>
      <c r="AQ74" s="5">
        <f>Scenario!AI24*Scenario!$D$40</f>
        <v>46.735206886145058</v>
      </c>
      <c r="AR74" s="5">
        <f t="shared" si="21"/>
        <v>3416.5895981502895</v>
      </c>
    </row>
    <row r="75" spans="2:44" x14ac:dyDescent="0.3">
      <c r="B75" s="85">
        <f t="shared" si="22"/>
        <v>47483</v>
      </c>
      <c r="C75" s="3"/>
      <c r="D75" s="3"/>
      <c r="E75" s="5">
        <f t="shared" si="10"/>
        <v>2073.7026232315284</v>
      </c>
      <c r="F75" s="5">
        <f t="shared" si="11"/>
        <v>542.17759483389978</v>
      </c>
      <c r="G75" s="5">
        <f t="shared" si="12"/>
        <v>780.33037013477167</v>
      </c>
      <c r="H75" s="5">
        <f t="shared" si="13"/>
        <v>372.43040392795922</v>
      </c>
      <c r="I75" s="5">
        <f t="shared" si="14"/>
        <v>776.53005989060887</v>
      </c>
      <c r="J75" s="5">
        <f t="shared" si="15"/>
        <v>2324.523099346276</v>
      </c>
      <c r="K75" s="5">
        <f t="shared" si="16"/>
        <v>285.0232683122137</v>
      </c>
      <c r="L75" s="82">
        <f t="shared" si="17"/>
        <v>15760.51996758403</v>
      </c>
      <c r="M75" s="5">
        <f>Scenario!E25*Scenario!$D$40</f>
        <v>449.70337889260389</v>
      </c>
      <c r="N75" s="5">
        <f>Scenario!F25*Scenario!$D$40</f>
        <v>121.60992781321116</v>
      </c>
      <c r="O75" s="5">
        <f>Scenario!G25*Scenario!$D$40</f>
        <v>112.74253724349785</v>
      </c>
      <c r="P75" s="5">
        <f>Scenario!H25*Scenario!$D$40</f>
        <v>29.135711871915174</v>
      </c>
      <c r="Q75" s="5">
        <f>Scenario!I25*Scenario!$D$40</f>
        <v>93.7409860226836</v>
      </c>
      <c r="R75" s="5">
        <f>Scenario!J25*Scenario!$D$40</f>
        <v>405.36642604403727</v>
      </c>
      <c r="S75" s="5">
        <f>Scenario!K25*Scenario!$D$40</f>
        <v>51.937573336892278</v>
      </c>
      <c r="T75" s="5">
        <f t="shared" si="18"/>
        <v>2619.680528309591</v>
      </c>
      <c r="U75" s="5">
        <f>Scenario!M25*Scenario!$D$40</f>
        <v>710.658015658453</v>
      </c>
      <c r="V75" s="5">
        <f>Scenario!N25*Scenario!$D$40</f>
        <v>181.1481216384291</v>
      </c>
      <c r="W75" s="5">
        <f>Scenario!O25*Scenario!$D$40</f>
        <v>367.36332360240874</v>
      </c>
      <c r="X75" s="5">
        <f>Scenario!P25*Scenario!$D$40</f>
        <v>130.47731838292447</v>
      </c>
      <c r="Y75" s="5">
        <f>Scenario!Q25*Scenario!$D$40</f>
        <v>306.55835969580323</v>
      </c>
      <c r="Z75" s="5">
        <f>Scenario!R25*Scenario!$D$40</f>
        <v>634.65181077519571</v>
      </c>
      <c r="AA75" s="5">
        <f>Scenario!S25*Scenario!$D$40</f>
        <v>106.40868683655977</v>
      </c>
      <c r="AB75" s="5">
        <f t="shared" si="19"/>
        <v>5227.3267408459988</v>
      </c>
      <c r="AC75" s="5">
        <f>Scenario!U25*Scenario!$D$40</f>
        <v>567.51299646165205</v>
      </c>
      <c r="AD75" s="5">
        <f>Scenario!V25*Scenario!$D$40</f>
        <v>145.6785593595759</v>
      </c>
      <c r="AE75" s="5">
        <f>Scenario!W25*Scenario!$D$40</f>
        <v>163.41334049900249</v>
      </c>
      <c r="AF75" s="5">
        <f>Scenario!X25*Scenario!$D$40</f>
        <v>159.61303025483969</v>
      </c>
      <c r="AG75" s="5">
        <f>Scenario!Y25*Scenario!$D$40</f>
        <v>252.08724619613562</v>
      </c>
      <c r="AH75" s="5">
        <f>Scenario!Z25*Scenario!$D$40</f>
        <v>591.58162800801676</v>
      </c>
      <c r="AI75" s="5">
        <f>Scenario!AA25*Scenario!$D$40</f>
        <v>78.539745046032223</v>
      </c>
      <c r="AJ75" s="5">
        <f t="shared" si="20"/>
        <v>4394.4254123336414</v>
      </c>
      <c r="AK75" s="5">
        <f>Scenario!AC25*Scenario!$D$40</f>
        <v>345.82823221881927</v>
      </c>
      <c r="AL75" s="5">
        <f>Scenario!AD25*Scenario!$D$40</f>
        <v>93.7409860226836</v>
      </c>
      <c r="AM75" s="5">
        <f>Scenario!AE25*Scenario!$D$40</f>
        <v>136.81116878986259</v>
      </c>
      <c r="AN75" s="5">
        <f>Scenario!AF25*Scenario!$D$40</f>
        <v>53.204343418279883</v>
      </c>
      <c r="AO75" s="5">
        <f>Scenario!AG25*Scenario!$D$40</f>
        <v>124.14346797598637</v>
      </c>
      <c r="AP75" s="5">
        <f>Scenario!AH25*Scenario!$D$40</f>
        <v>692.92323451902621</v>
      </c>
      <c r="AQ75" s="5">
        <f>Scenario!AI25*Scenario!$D$40</f>
        <v>48.137263092729413</v>
      </c>
      <c r="AR75" s="5">
        <f t="shared" si="21"/>
        <v>3519.0872860947984</v>
      </c>
    </row>
    <row r="76" spans="2:44" x14ac:dyDescent="0.3">
      <c r="B76" s="85">
        <f t="shared" si="22"/>
        <v>47848</v>
      </c>
      <c r="C76" s="3"/>
      <c r="D76" s="3"/>
      <c r="E76" s="5">
        <f t="shared" si="10"/>
        <v>2135.913701928474</v>
      </c>
      <c r="F76" s="5">
        <f t="shared" si="11"/>
        <v>558.44292267891683</v>
      </c>
      <c r="G76" s="5">
        <f t="shared" si="12"/>
        <v>803.74028123881476</v>
      </c>
      <c r="H76" s="5">
        <f t="shared" si="13"/>
        <v>383.60331604579801</v>
      </c>
      <c r="I76" s="5">
        <f t="shared" si="14"/>
        <v>799.82596168732698</v>
      </c>
      <c r="J76" s="5">
        <f t="shared" si="15"/>
        <v>2394.2587923266642</v>
      </c>
      <c r="K76" s="5">
        <f t="shared" si="16"/>
        <v>293.57396636158012</v>
      </c>
      <c r="L76" s="82">
        <f t="shared" si="17"/>
        <v>16233.335566611549</v>
      </c>
      <c r="M76" s="5">
        <f>Scenario!E26*Scenario!$D$40</f>
        <v>463.19448025938203</v>
      </c>
      <c r="N76" s="5">
        <f>Scenario!F26*Scenario!$D$40</f>
        <v>125.25822564760749</v>
      </c>
      <c r="O76" s="5">
        <f>Scenario!G26*Scenario!$D$40</f>
        <v>116.12481336080279</v>
      </c>
      <c r="P76" s="5">
        <f>Scenario!H26*Scenario!$D$40</f>
        <v>30.009783228072628</v>
      </c>
      <c r="Q76" s="5">
        <f>Scenario!I26*Scenario!$D$40</f>
        <v>96.553215603364109</v>
      </c>
      <c r="R76" s="5">
        <f>Scenario!J26*Scenario!$D$40</f>
        <v>417.52741882535838</v>
      </c>
      <c r="S76" s="5">
        <f>Scenario!K26*Scenario!$D$40</f>
        <v>53.495700536999045</v>
      </c>
      <c r="T76" s="5">
        <f t="shared" si="18"/>
        <v>2698.2709441588781</v>
      </c>
      <c r="U76" s="5">
        <f>Scenario!M26*Scenario!$D$40</f>
        <v>731.97775612820658</v>
      </c>
      <c r="V76" s="5">
        <f>Scenario!N26*Scenario!$D$40</f>
        <v>186.58256528758199</v>
      </c>
      <c r="W76" s="5">
        <f>Scenario!O26*Scenario!$D$40</f>
        <v>378.38422331048099</v>
      </c>
      <c r="X76" s="5">
        <f>Scenario!P26*Scenario!$D$40</f>
        <v>134.39163793441222</v>
      </c>
      <c r="Y76" s="5">
        <f>Scenario!Q26*Scenario!$D$40</f>
        <v>315.75511048667732</v>
      </c>
      <c r="Z76" s="5">
        <f>Scenario!R26*Scenario!$D$40</f>
        <v>653.69136509845157</v>
      </c>
      <c r="AA76" s="5">
        <f>Scenario!S26*Scenario!$D$40</f>
        <v>109.60094744165656</v>
      </c>
      <c r="AB76" s="5">
        <f t="shared" si="19"/>
        <v>5384.1465430713788</v>
      </c>
      <c r="AC76" s="5">
        <f>Scenario!U26*Scenario!$D$40</f>
        <v>584.53838635550164</v>
      </c>
      <c r="AD76" s="5">
        <f>Scenario!V26*Scenario!$D$40</f>
        <v>150.04891614036319</v>
      </c>
      <c r="AE76" s="5">
        <f>Scenario!W26*Scenario!$D$40</f>
        <v>168.31574071397256</v>
      </c>
      <c r="AF76" s="5">
        <f>Scenario!X26*Scenario!$D$40</f>
        <v>164.40142116248489</v>
      </c>
      <c r="AG76" s="5">
        <f>Scenario!Y26*Scenario!$D$40</f>
        <v>259.64986358201969</v>
      </c>
      <c r="AH76" s="5">
        <f>Scenario!Z26*Scenario!$D$40</f>
        <v>609.32907684825727</v>
      </c>
      <c r="AI76" s="5">
        <f>Scenario!AA26*Scenario!$D$40</f>
        <v>80.895937397413192</v>
      </c>
      <c r="AJ76" s="5">
        <f t="shared" si="20"/>
        <v>4526.2581747036502</v>
      </c>
      <c r="AK76" s="5">
        <f>Scenario!AC26*Scenario!$D$40</f>
        <v>356.20307918538384</v>
      </c>
      <c r="AL76" s="5">
        <f>Scenario!AD26*Scenario!$D$40</f>
        <v>96.553215603364109</v>
      </c>
      <c r="AM76" s="5">
        <f>Scenario!AE26*Scenario!$D$40</f>
        <v>140.91550385355848</v>
      </c>
      <c r="AN76" s="5">
        <f>Scenario!AF26*Scenario!$D$40</f>
        <v>54.800473720828279</v>
      </c>
      <c r="AO76" s="5">
        <f>Scenario!AG26*Scenario!$D$40</f>
        <v>127.86777201526596</v>
      </c>
      <c r="AP76" s="5">
        <f>Scenario!AH26*Scenario!$D$40</f>
        <v>713.71093155459698</v>
      </c>
      <c r="AQ76" s="5">
        <f>Scenario!AI26*Scenario!$D$40</f>
        <v>49.581380985511295</v>
      </c>
      <c r="AR76" s="5">
        <f t="shared" si="21"/>
        <v>3624.6599046776428</v>
      </c>
    </row>
    <row r="77" spans="2:44" x14ac:dyDescent="0.3">
      <c r="B77" s="85">
        <f t="shared" si="22"/>
        <v>48213</v>
      </c>
      <c r="C77" s="3"/>
      <c r="D77" s="3"/>
      <c r="E77" s="5">
        <f t="shared" si="10"/>
        <v>2199.9911129863285</v>
      </c>
      <c r="F77" s="5">
        <f t="shared" si="11"/>
        <v>575.19621035928435</v>
      </c>
      <c r="G77" s="5">
        <f t="shared" si="12"/>
        <v>827.85248967597931</v>
      </c>
      <c r="H77" s="5">
        <f t="shared" si="13"/>
        <v>395.11141552717197</v>
      </c>
      <c r="I77" s="5">
        <f t="shared" si="14"/>
        <v>823.8207405379469</v>
      </c>
      <c r="J77" s="5">
        <f t="shared" si="15"/>
        <v>2466.0865560964644</v>
      </c>
      <c r="K77" s="5">
        <f t="shared" si="16"/>
        <v>302.38118535242751</v>
      </c>
      <c r="L77" s="82">
        <f t="shared" si="17"/>
        <v>16720.335633609895</v>
      </c>
      <c r="M77" s="5">
        <f>Scenario!E27*Scenario!$D$40</f>
        <v>477.09031466716351</v>
      </c>
      <c r="N77" s="5">
        <f>Scenario!F27*Scenario!$D$40</f>
        <v>129.01597241703573</v>
      </c>
      <c r="O77" s="5">
        <f>Scenario!G27*Scenario!$D$40</f>
        <v>119.60855776162688</v>
      </c>
      <c r="P77" s="5">
        <f>Scenario!H27*Scenario!$D$40</f>
        <v>30.910076724914809</v>
      </c>
      <c r="Q77" s="5">
        <f>Scenario!I27*Scenario!$D$40</f>
        <v>99.449812071465033</v>
      </c>
      <c r="R77" s="5">
        <f>Scenario!J27*Scenario!$D$40</f>
        <v>430.05324139011913</v>
      </c>
      <c r="S77" s="5">
        <f>Scenario!K27*Scenario!$D$40</f>
        <v>55.10057155310902</v>
      </c>
      <c r="T77" s="5">
        <f t="shared" si="18"/>
        <v>2779.219072483645</v>
      </c>
      <c r="U77" s="5">
        <f>Scenario!M27*Scenario!$D$40</f>
        <v>753.93708881205282</v>
      </c>
      <c r="V77" s="5">
        <f>Scenario!N27*Scenario!$D$40</f>
        <v>192.18004224620944</v>
      </c>
      <c r="W77" s="5">
        <f>Scenario!O27*Scenario!$D$40</f>
        <v>389.73575000979542</v>
      </c>
      <c r="X77" s="5">
        <f>Scenario!P27*Scenario!$D$40</f>
        <v>138.4233870724446</v>
      </c>
      <c r="Y77" s="5">
        <f>Scenario!Q27*Scenario!$D$40</f>
        <v>325.22776380127766</v>
      </c>
      <c r="Z77" s="5">
        <f>Scenario!R27*Scenario!$D$40</f>
        <v>673.30210605140519</v>
      </c>
      <c r="AA77" s="5">
        <f>Scenario!S27*Scenario!$D$40</f>
        <v>112.88897586490626</v>
      </c>
      <c r="AB77" s="5">
        <f t="shared" si="19"/>
        <v>5545.6709393635201</v>
      </c>
      <c r="AC77" s="5">
        <f>Scenario!U27*Scenario!$D$40</f>
        <v>602.07453794616674</v>
      </c>
      <c r="AD77" s="5">
        <f>Scenario!V27*Scenario!$D$40</f>
        <v>154.5503836245741</v>
      </c>
      <c r="AE77" s="5">
        <f>Scenario!W27*Scenario!$D$40</f>
        <v>173.36521293539175</v>
      </c>
      <c r="AF77" s="5">
        <f>Scenario!X27*Scenario!$D$40</f>
        <v>169.33346379735946</v>
      </c>
      <c r="AG77" s="5">
        <f>Scenario!Y27*Scenario!$D$40</f>
        <v>267.4393594894803</v>
      </c>
      <c r="AH77" s="5">
        <f>Scenario!Z27*Scenario!$D$40</f>
        <v>627.608949153705</v>
      </c>
      <c r="AI77" s="5">
        <f>Scenario!AA27*Scenario!$D$40</f>
        <v>83.322815519335592</v>
      </c>
      <c r="AJ77" s="5">
        <f t="shared" si="20"/>
        <v>4662.0459199447596</v>
      </c>
      <c r="AK77" s="5">
        <f>Scenario!AC27*Scenario!$D$40</f>
        <v>366.88917156094539</v>
      </c>
      <c r="AL77" s="5">
        <f>Scenario!AD27*Scenario!$D$40</f>
        <v>99.449812071465033</v>
      </c>
      <c r="AM77" s="5">
        <f>Scenario!AE27*Scenario!$D$40</f>
        <v>145.14296896916522</v>
      </c>
      <c r="AN77" s="5">
        <f>Scenario!AF27*Scenario!$D$40</f>
        <v>56.444487932453129</v>
      </c>
      <c r="AO77" s="5">
        <f>Scenario!AG27*Scenario!$D$40</f>
        <v>131.70380517572394</v>
      </c>
      <c r="AP77" s="5">
        <f>Scenario!AH27*Scenario!$D$40</f>
        <v>735.12225950123491</v>
      </c>
      <c r="AQ77" s="5">
        <f>Scenario!AI27*Scenario!$D$40</f>
        <v>51.068822415076632</v>
      </c>
      <c r="AR77" s="5">
        <f t="shared" si="21"/>
        <v>3733.3997018179712</v>
      </c>
    </row>
    <row r="78" spans="2:44" x14ac:dyDescent="0.3">
      <c r="B78" s="85">
        <f t="shared" si="22"/>
        <v>48579</v>
      </c>
      <c r="C78" s="3"/>
      <c r="D78" s="3"/>
      <c r="E78" s="5">
        <f t="shared" si="10"/>
        <v>2265.9908463759184</v>
      </c>
      <c r="F78" s="5">
        <f t="shared" si="11"/>
        <v>592.45209667006282</v>
      </c>
      <c r="G78" s="5">
        <f t="shared" si="12"/>
        <v>852.68806436625869</v>
      </c>
      <c r="H78" s="5">
        <f t="shared" si="13"/>
        <v>406.96475799298719</v>
      </c>
      <c r="I78" s="5">
        <f t="shared" si="14"/>
        <v>848.53536275408533</v>
      </c>
      <c r="J78" s="5">
        <f t="shared" si="15"/>
        <v>2540.0691527793583</v>
      </c>
      <c r="K78" s="5">
        <f t="shared" si="16"/>
        <v>311.45262091300032</v>
      </c>
      <c r="L78" s="82">
        <f t="shared" si="17"/>
        <v>17221.945702618195</v>
      </c>
      <c r="M78" s="5">
        <f>Scenario!E28*Scenario!$D$40</f>
        <v>491.40302410717845</v>
      </c>
      <c r="N78" s="5">
        <f>Scenario!F28*Scenario!$D$40</f>
        <v>132.88645158954679</v>
      </c>
      <c r="O78" s="5">
        <f>Scenario!G28*Scenario!$D$40</f>
        <v>123.19681449447569</v>
      </c>
      <c r="P78" s="5">
        <f>Scenario!H28*Scenario!$D$40</f>
        <v>31.837379026662255</v>
      </c>
      <c r="Q78" s="5">
        <f>Scenario!I28*Scenario!$D$40</f>
        <v>102.43330643360899</v>
      </c>
      <c r="R78" s="5">
        <f>Scenario!J28*Scenario!$D$40</f>
        <v>442.95483863182272</v>
      </c>
      <c r="S78" s="5">
        <f>Scenario!K28*Scenario!$D$40</f>
        <v>56.753588699702291</v>
      </c>
      <c r="T78" s="5">
        <f t="shared" si="18"/>
        <v>2862.5956446581545</v>
      </c>
      <c r="U78" s="5">
        <f>Scenario!M28*Scenario!$D$40</f>
        <v>776.55520147641448</v>
      </c>
      <c r="V78" s="5">
        <f>Scenario!N28*Scenario!$D$40</f>
        <v>197.94544351359573</v>
      </c>
      <c r="W78" s="5">
        <f>Scenario!O28*Scenario!$D$40</f>
        <v>401.4278225100893</v>
      </c>
      <c r="X78" s="5">
        <f>Scenario!P28*Scenario!$D$40</f>
        <v>142.57608868461793</v>
      </c>
      <c r="Y78" s="5">
        <f>Scenario!Q28*Scenario!$D$40</f>
        <v>334.984596715316</v>
      </c>
      <c r="Z78" s="5">
        <f>Scenario!R28*Scenario!$D$40</f>
        <v>693.5011692329474</v>
      </c>
      <c r="AA78" s="5">
        <f>Scenario!S28*Scenario!$D$40</f>
        <v>116.27564514085344</v>
      </c>
      <c r="AB78" s="5">
        <f t="shared" si="19"/>
        <v>5712.0410675444264</v>
      </c>
      <c r="AC78" s="5">
        <f>Scenario!U28*Scenario!$D$40</f>
        <v>620.1367740845518</v>
      </c>
      <c r="AD78" s="5">
        <f>Scenario!V28*Scenario!$D$40</f>
        <v>159.18689513331131</v>
      </c>
      <c r="AE78" s="5">
        <f>Scenario!W28*Scenario!$D$40</f>
        <v>178.56616932345352</v>
      </c>
      <c r="AF78" s="5">
        <f>Scenario!X28*Scenario!$D$40</f>
        <v>174.41346771128025</v>
      </c>
      <c r="AG78" s="5">
        <f>Scenario!Y28*Scenario!$D$40</f>
        <v>275.46254027416472</v>
      </c>
      <c r="AH78" s="5">
        <f>Scenario!Z28*Scenario!$D$40</f>
        <v>646.43721762831615</v>
      </c>
      <c r="AI78" s="5">
        <f>Scenario!AA28*Scenario!$D$40</f>
        <v>85.822499984915666</v>
      </c>
      <c r="AJ78" s="5">
        <f t="shared" si="20"/>
        <v>4801.9072975431036</v>
      </c>
      <c r="AK78" s="5">
        <f>Scenario!AC28*Scenario!$D$40</f>
        <v>377.89584670777379</v>
      </c>
      <c r="AL78" s="5">
        <f>Scenario!AD28*Scenario!$D$40</f>
        <v>102.43330643360899</v>
      </c>
      <c r="AM78" s="5">
        <f>Scenario!AE28*Scenario!$D$40</f>
        <v>149.49725803824018</v>
      </c>
      <c r="AN78" s="5">
        <f>Scenario!AF28*Scenario!$D$40</f>
        <v>58.137822570426721</v>
      </c>
      <c r="AO78" s="5">
        <f>Scenario!AG28*Scenario!$D$40</f>
        <v>135.65491933099565</v>
      </c>
      <c r="AP78" s="5">
        <f>Scenario!AH28*Scenario!$D$40</f>
        <v>757.17592728627199</v>
      </c>
      <c r="AQ78" s="5">
        <f>Scenario!AI28*Scenario!$D$40</f>
        <v>52.600887087528932</v>
      </c>
      <c r="AR78" s="5">
        <f t="shared" si="21"/>
        <v>3845.4016928725109</v>
      </c>
    </row>
    <row r="79" spans="2:44" x14ac:dyDescent="0.3">
      <c r="B79" s="85">
        <f t="shared" si="22"/>
        <v>48944</v>
      </c>
      <c r="C79" s="3"/>
      <c r="D79" s="3"/>
      <c r="E79" s="5">
        <f t="shared" si="10"/>
        <v>2333.9705717671959</v>
      </c>
      <c r="F79" s="5">
        <f t="shared" si="11"/>
        <v>610.22565957016468</v>
      </c>
      <c r="G79" s="5">
        <f t="shared" si="12"/>
        <v>878.26870629724647</v>
      </c>
      <c r="H79" s="5">
        <f t="shared" si="13"/>
        <v>419.17370073277675</v>
      </c>
      <c r="I79" s="5">
        <f t="shared" si="14"/>
        <v>873.99142363670796</v>
      </c>
      <c r="J79" s="5">
        <f t="shared" si="15"/>
        <v>2616.2712273627394</v>
      </c>
      <c r="K79" s="5">
        <f t="shared" si="16"/>
        <v>320.79619954039038</v>
      </c>
      <c r="L79" s="82">
        <f t="shared" si="17"/>
        <v>17738.604073696741</v>
      </c>
      <c r="M79" s="5">
        <f>Scenario!E29*Scenario!$D$40</f>
        <v>506.14511483039382</v>
      </c>
      <c r="N79" s="5">
        <f>Scenario!F29*Scenario!$D$40</f>
        <v>136.87304513723319</v>
      </c>
      <c r="O79" s="5">
        <f>Scenario!G29*Scenario!$D$40</f>
        <v>126.89271892930996</v>
      </c>
      <c r="P79" s="5">
        <f>Scenario!H29*Scenario!$D$40</f>
        <v>32.792500397462121</v>
      </c>
      <c r="Q79" s="5">
        <f>Scenario!I29*Scenario!$D$40</f>
        <v>105.50630562661726</v>
      </c>
      <c r="R79" s="5">
        <f>Scenario!J29*Scenario!$D$40</f>
        <v>456.24348379077742</v>
      </c>
      <c r="S79" s="5">
        <f>Scenario!K29*Scenario!$D$40</f>
        <v>58.456196360693362</v>
      </c>
      <c r="T79" s="5">
        <f t="shared" si="18"/>
        <v>2948.4735139978989</v>
      </c>
      <c r="U79" s="5">
        <f>Scenario!M29*Scenario!$D$40</f>
        <v>799.85185752070697</v>
      </c>
      <c r="V79" s="5">
        <f>Scenario!N29*Scenario!$D$40</f>
        <v>203.88380681900361</v>
      </c>
      <c r="W79" s="5">
        <f>Scenario!O29*Scenario!$D$40</f>
        <v>413.47065718539199</v>
      </c>
      <c r="X79" s="5">
        <f>Scenario!P29*Scenario!$D$40</f>
        <v>146.85337134515646</v>
      </c>
      <c r="Y79" s="5">
        <f>Scenario!Q29*Scenario!$D$40</f>
        <v>345.03413461677548</v>
      </c>
      <c r="Z79" s="5">
        <f>Scenario!R29*Scenario!$D$40</f>
        <v>714.30620430993588</v>
      </c>
      <c r="AA79" s="5">
        <f>Scenario!S29*Scenario!$D$40</f>
        <v>119.76391449507905</v>
      </c>
      <c r="AB79" s="5">
        <f t="shared" si="19"/>
        <v>5883.4022995707592</v>
      </c>
      <c r="AC79" s="5">
        <f>Scenario!U29*Scenario!$D$40</f>
        <v>638.74087730708834</v>
      </c>
      <c r="AD79" s="5">
        <f>Scenario!V29*Scenario!$D$40</f>
        <v>163.96250198731065</v>
      </c>
      <c r="AE79" s="5">
        <f>Scenario!W29*Scenario!$D$40</f>
        <v>183.92315440315713</v>
      </c>
      <c r="AF79" s="5">
        <f>Scenario!X29*Scenario!$D$40</f>
        <v>179.64587174261865</v>
      </c>
      <c r="AG79" s="5">
        <f>Scenario!Y29*Scenario!$D$40</f>
        <v>283.72641648238965</v>
      </c>
      <c r="AH79" s="5">
        <f>Scenario!Z29*Scenario!$D$40</f>
        <v>665.83033415716568</v>
      </c>
      <c r="AI79" s="5">
        <f>Scenario!AA29*Scenario!$D$40</f>
        <v>88.397174984463135</v>
      </c>
      <c r="AJ79" s="5">
        <f t="shared" si="20"/>
        <v>4945.9645164693957</v>
      </c>
      <c r="AK79" s="5">
        <f>Scenario!AC29*Scenario!$D$40</f>
        <v>389.232722109007</v>
      </c>
      <c r="AL79" s="5">
        <f>Scenario!AD29*Scenario!$D$40</f>
        <v>105.50630562661726</v>
      </c>
      <c r="AM79" s="5">
        <f>Scenario!AE29*Scenario!$D$40</f>
        <v>153.98217577938738</v>
      </c>
      <c r="AN79" s="5">
        <f>Scenario!AF29*Scenario!$D$40</f>
        <v>59.881957247539525</v>
      </c>
      <c r="AO79" s="5">
        <f>Scenario!AG29*Scenario!$D$40</f>
        <v>139.72456691092552</v>
      </c>
      <c r="AP79" s="5">
        <f>Scenario!AH29*Scenario!$D$40</f>
        <v>779.89120510486021</v>
      </c>
      <c r="AQ79" s="5">
        <f>Scenario!AI29*Scenario!$D$40</f>
        <v>54.178913700154801</v>
      </c>
      <c r="AR79" s="5">
        <f t="shared" si="21"/>
        <v>3960.7637436586865</v>
      </c>
    </row>
    <row r="80" spans="2:44" x14ac:dyDescent="0.3">
      <c r="B80" s="85">
        <f t="shared" si="22"/>
        <v>49309</v>
      </c>
      <c r="C80" s="3"/>
      <c r="D80" s="3"/>
      <c r="E80" s="5">
        <f t="shared" si="10"/>
        <v>2403.9896889202118</v>
      </c>
      <c r="F80" s="5">
        <f t="shared" si="11"/>
        <v>628.53242935726962</v>
      </c>
      <c r="G80" s="5">
        <f t="shared" si="12"/>
        <v>904.61676748616389</v>
      </c>
      <c r="H80" s="5">
        <f t="shared" si="13"/>
        <v>431.74891175476006</v>
      </c>
      <c r="I80" s="5">
        <f t="shared" si="14"/>
        <v>900.21116634580926</v>
      </c>
      <c r="J80" s="5">
        <f t="shared" si="15"/>
        <v>2694.7593641836215</v>
      </c>
      <c r="K80" s="5">
        <f t="shared" si="16"/>
        <v>330.42008552660212</v>
      </c>
      <c r="L80" s="82">
        <f t="shared" si="17"/>
        <v>18270.762195907642</v>
      </c>
      <c r="M80" s="5">
        <f>Scenario!E30*Scenario!$D$40</f>
        <v>521.32946827530566</v>
      </c>
      <c r="N80" s="5">
        <f>Scenario!F30*Scenario!$D$40</f>
        <v>140.97923649135018</v>
      </c>
      <c r="O80" s="5">
        <f>Scenario!G30*Scenario!$D$40</f>
        <v>130.69950049718926</v>
      </c>
      <c r="P80" s="5">
        <f>Scenario!H30*Scenario!$D$40</f>
        <v>33.776275409385988</v>
      </c>
      <c r="Q80" s="5">
        <f>Scenario!I30*Scenario!$D$40</f>
        <v>108.67149479541578</v>
      </c>
      <c r="R80" s="5">
        <f>Scenario!J30*Scenario!$D$40</f>
        <v>469.93078830450077</v>
      </c>
      <c r="S80" s="5">
        <f>Scenario!K30*Scenario!$D$40</f>
        <v>60.209882251514166</v>
      </c>
      <c r="T80" s="5">
        <f t="shared" si="18"/>
        <v>3036.9277194178362</v>
      </c>
      <c r="U80" s="5">
        <f>Scenario!M30*Scenario!$D$40</f>
        <v>823.84741324632819</v>
      </c>
      <c r="V80" s="5">
        <f>Scenario!N30*Scenario!$D$40</f>
        <v>210.00032102357372</v>
      </c>
      <c r="W80" s="5">
        <f>Scenario!O30*Scenario!$D$40</f>
        <v>425.87477690095375</v>
      </c>
      <c r="X80" s="5">
        <f>Scenario!P30*Scenario!$D$40</f>
        <v>151.25897248551115</v>
      </c>
      <c r="Y80" s="5">
        <f>Scenario!Q30*Scenario!$D$40</f>
        <v>355.38515865527876</v>
      </c>
      <c r="Z80" s="5">
        <f>Scenario!R30*Scenario!$D$40</f>
        <v>735.73539043923392</v>
      </c>
      <c r="AA80" s="5">
        <f>Scenario!S30*Scenario!$D$40</f>
        <v>123.35683192993143</v>
      </c>
      <c r="AB80" s="5">
        <f t="shared" si="19"/>
        <v>6059.9043685578827</v>
      </c>
      <c r="AC80" s="5">
        <f>Scenario!U30*Scenario!$D$40</f>
        <v>657.903103626301</v>
      </c>
      <c r="AD80" s="5">
        <f>Scenario!V30*Scenario!$D$40</f>
        <v>168.88137704692997</v>
      </c>
      <c r="AE80" s="5">
        <f>Scenario!W30*Scenario!$D$40</f>
        <v>189.44084903525186</v>
      </c>
      <c r="AF80" s="5">
        <f>Scenario!X30*Scenario!$D$40</f>
        <v>185.03524789489722</v>
      </c>
      <c r="AG80" s="5">
        <f>Scenario!Y30*Scenario!$D$40</f>
        <v>292.23820897686136</v>
      </c>
      <c r="AH80" s="5">
        <f>Scenario!Z30*Scenario!$D$40</f>
        <v>685.80524418188065</v>
      </c>
      <c r="AI80" s="5">
        <f>Scenario!AA30*Scenario!$D$40</f>
        <v>91.049090233997035</v>
      </c>
      <c r="AJ80" s="5">
        <f t="shared" si="20"/>
        <v>5094.3434519634784</v>
      </c>
      <c r="AK80" s="5">
        <f>Scenario!AC30*Scenario!$D$40</f>
        <v>400.90970377227723</v>
      </c>
      <c r="AL80" s="5">
        <f>Scenario!AD30*Scenario!$D$40</f>
        <v>108.67149479541578</v>
      </c>
      <c r="AM80" s="5">
        <f>Scenario!AE30*Scenario!$D$40</f>
        <v>158.601641052769</v>
      </c>
      <c r="AN80" s="5">
        <f>Scenario!AF30*Scenario!$D$40</f>
        <v>61.678415964965716</v>
      </c>
      <c r="AO80" s="5">
        <f>Scenario!AG30*Scenario!$D$40</f>
        <v>143.91630391825328</v>
      </c>
      <c r="AP80" s="5">
        <f>Scenario!AH30*Scenario!$D$40</f>
        <v>803.28794125800607</v>
      </c>
      <c r="AQ80" s="5">
        <f>Scenario!AI30*Scenario!$D$40</f>
        <v>55.804281111159447</v>
      </c>
      <c r="AR80" s="5">
        <f t="shared" si="21"/>
        <v>4079.5866559684473</v>
      </c>
    </row>
    <row r="81" spans="2:44" x14ac:dyDescent="0.3">
      <c r="B81" s="85">
        <f t="shared" si="22"/>
        <v>49674</v>
      </c>
      <c r="C81" s="3"/>
      <c r="D81" s="3"/>
      <c r="E81" s="5">
        <f t="shared" si="10"/>
        <v>2476.1093795878187</v>
      </c>
      <c r="F81" s="5">
        <f t="shared" si="11"/>
        <v>647.38840223798775</v>
      </c>
      <c r="G81" s="5">
        <f t="shared" si="12"/>
        <v>931.7552705107488</v>
      </c>
      <c r="H81" s="5">
        <f t="shared" si="13"/>
        <v>444.70137910740289</v>
      </c>
      <c r="I81" s="5">
        <f t="shared" si="14"/>
        <v>927.21750133618355</v>
      </c>
      <c r="J81" s="5">
        <f t="shared" si="15"/>
        <v>2775.6021451091301</v>
      </c>
      <c r="K81" s="5">
        <f t="shared" si="16"/>
        <v>340.33268809240019</v>
      </c>
      <c r="L81" s="82">
        <f t="shared" si="17"/>
        <v>18818.885061784877</v>
      </c>
      <c r="M81" s="5">
        <f>Scenario!E31*Scenario!$D$40</f>
        <v>536.96935232356486</v>
      </c>
      <c r="N81" s="5">
        <f>Scenario!F31*Scenario!$D$40</f>
        <v>145.20861358609068</v>
      </c>
      <c r="O81" s="5">
        <f>Scenario!G31*Scenario!$D$40</f>
        <v>134.62048551210495</v>
      </c>
      <c r="P81" s="5">
        <f>Scenario!H31*Scenario!$D$40</f>
        <v>34.789563671667565</v>
      </c>
      <c r="Q81" s="5">
        <f>Scenario!I31*Scenario!$D$40</f>
        <v>111.93163963927826</v>
      </c>
      <c r="R81" s="5">
        <f>Scenario!J31*Scenario!$D$40</f>
        <v>484.02871195363582</v>
      </c>
      <c r="S81" s="5">
        <f>Scenario!K31*Scenario!$D$40</f>
        <v>62.016178719059596</v>
      </c>
      <c r="T81" s="5">
        <f t="shared" si="18"/>
        <v>3128.0355510003715</v>
      </c>
      <c r="U81" s="5">
        <f>Scenario!M31*Scenario!$D$40</f>
        <v>848.56283564371802</v>
      </c>
      <c r="V81" s="5">
        <f>Scenario!N31*Scenario!$D$40</f>
        <v>216.30033065428094</v>
      </c>
      <c r="W81" s="5">
        <f>Scenario!O31*Scenario!$D$40</f>
        <v>438.65102020798236</v>
      </c>
      <c r="X81" s="5">
        <f>Scenario!P31*Scenario!$D$40</f>
        <v>155.79674166007649</v>
      </c>
      <c r="Y81" s="5">
        <f>Scenario!Q31*Scenario!$D$40</f>
        <v>366.04671341493713</v>
      </c>
      <c r="Z81" s="5">
        <f>Scenario!R31*Scenario!$D$40</f>
        <v>757.80745215241097</v>
      </c>
      <c r="AA81" s="5">
        <f>Scenario!S31*Scenario!$D$40</f>
        <v>127.05753688782937</v>
      </c>
      <c r="AB81" s="5">
        <f t="shared" si="19"/>
        <v>6241.701499614619</v>
      </c>
      <c r="AC81" s="5">
        <f>Scenario!U31*Scenario!$D$40</f>
        <v>677.64019673509006</v>
      </c>
      <c r="AD81" s="5">
        <f>Scenario!V31*Scenario!$D$40</f>
        <v>173.94781835833788</v>
      </c>
      <c r="AE81" s="5">
        <f>Scenario!W31*Scenario!$D$40</f>
        <v>195.12407450630943</v>
      </c>
      <c r="AF81" s="5">
        <f>Scenario!X31*Scenario!$D$40</f>
        <v>190.58630533174414</v>
      </c>
      <c r="AG81" s="5">
        <f>Scenario!Y31*Scenario!$D$40</f>
        <v>301.0053552461672</v>
      </c>
      <c r="AH81" s="5">
        <f>Scenario!Z31*Scenario!$D$40</f>
        <v>706.37940150733709</v>
      </c>
      <c r="AI81" s="5">
        <f>Scenario!AA31*Scenario!$D$40</f>
        <v>93.780562941016953</v>
      </c>
      <c r="AJ81" s="5">
        <f t="shared" si="20"/>
        <v>5247.1737555223826</v>
      </c>
      <c r="AK81" s="5">
        <f>Scenario!AC31*Scenario!$D$40</f>
        <v>412.93699488544553</v>
      </c>
      <c r="AL81" s="5">
        <f>Scenario!AD31*Scenario!$D$40</f>
        <v>111.93163963927826</v>
      </c>
      <c r="AM81" s="5">
        <f>Scenario!AE31*Scenario!$D$40</f>
        <v>163.35969028435207</v>
      </c>
      <c r="AN81" s="5">
        <f>Scenario!AF31*Scenario!$D$40</f>
        <v>63.528768443914686</v>
      </c>
      <c r="AO81" s="5">
        <f>Scenario!AG31*Scenario!$D$40</f>
        <v>148.23379303580089</v>
      </c>
      <c r="AP81" s="5">
        <f>Scenario!AH31*Scenario!$D$40</f>
        <v>827.38657949574622</v>
      </c>
      <c r="AQ81" s="5">
        <f>Scenario!AI31*Scenario!$D$40</f>
        <v>57.478409544494234</v>
      </c>
      <c r="AR81" s="5">
        <f t="shared" si="21"/>
        <v>4201.9742556475003</v>
      </c>
    </row>
    <row r="82" spans="2:44" x14ac:dyDescent="0.3">
      <c r="B82" s="85">
        <f t="shared" si="22"/>
        <v>50040</v>
      </c>
      <c r="C82" s="3"/>
      <c r="D82" s="3"/>
      <c r="E82" s="5">
        <f t="shared" si="10"/>
        <v>2550.3926609754535</v>
      </c>
      <c r="F82" s="5">
        <f t="shared" si="11"/>
        <v>666.81005430512744</v>
      </c>
      <c r="G82" s="5">
        <f t="shared" si="12"/>
        <v>959.70792862607129</v>
      </c>
      <c r="H82" s="5">
        <f t="shared" si="13"/>
        <v>458.04242048062503</v>
      </c>
      <c r="I82" s="5">
        <f t="shared" si="14"/>
        <v>955.03402637626891</v>
      </c>
      <c r="J82" s="5">
        <f t="shared" si="15"/>
        <v>2858.8702094624041</v>
      </c>
      <c r="K82" s="5">
        <f t="shared" si="16"/>
        <v>350.54266873517219</v>
      </c>
      <c r="L82" s="82">
        <f t="shared" si="17"/>
        <v>19383.451613638419</v>
      </c>
      <c r="M82" s="5">
        <f>Scenario!E32*Scenario!$D$40</f>
        <v>553.07843289327184</v>
      </c>
      <c r="N82" s="5">
        <f>Scenario!F32*Scenario!$D$40</f>
        <v>149.56487199367339</v>
      </c>
      <c r="O82" s="5">
        <f>Scenario!G32*Scenario!$D$40</f>
        <v>138.65910007746811</v>
      </c>
      <c r="P82" s="5">
        <f>Scenario!H32*Scenario!$D$40</f>
        <v>35.833250581817595</v>
      </c>
      <c r="Q82" s="5">
        <f>Scenario!I32*Scenario!$D$40</f>
        <v>115.28958882845662</v>
      </c>
      <c r="R82" s="5">
        <f>Scenario!J32*Scenario!$D$40</f>
        <v>498.54957331224489</v>
      </c>
      <c r="S82" s="5">
        <f>Scenario!K32*Scenario!$D$40</f>
        <v>63.876664080631386</v>
      </c>
      <c r="T82" s="5">
        <f t="shared" si="18"/>
        <v>3221.8766175303826</v>
      </c>
      <c r="U82" s="5">
        <f>Scenario!M32*Scenario!$D$40</f>
        <v>874.01972071302953</v>
      </c>
      <c r="V82" s="5">
        <f>Scenario!N32*Scenario!$D$40</f>
        <v>222.78934057390939</v>
      </c>
      <c r="W82" s="5">
        <f>Scenario!O32*Scenario!$D$40</f>
        <v>451.81055081422181</v>
      </c>
      <c r="X82" s="5">
        <f>Scenario!P32*Scenario!$D$40</f>
        <v>160.47064390987879</v>
      </c>
      <c r="Y82" s="5">
        <f>Scenario!Q32*Scenario!$D$40</f>
        <v>377.02811481738524</v>
      </c>
      <c r="Z82" s="5">
        <f>Scenario!R32*Scenario!$D$40</f>
        <v>780.54167571698338</v>
      </c>
      <c r="AA82" s="5">
        <f>Scenario!S32*Scenario!$D$40</f>
        <v>130.86926299446426</v>
      </c>
      <c r="AB82" s="5">
        <f t="shared" si="19"/>
        <v>6428.9525446030584</v>
      </c>
      <c r="AC82" s="5">
        <f>Scenario!U32*Scenario!$D$40</f>
        <v>697.96940263714282</v>
      </c>
      <c r="AD82" s="5">
        <f>Scenario!V32*Scenario!$D$40</f>
        <v>179.16625290908803</v>
      </c>
      <c r="AE82" s="5">
        <f>Scenario!W32*Scenario!$D$40</f>
        <v>200.97779674149871</v>
      </c>
      <c r="AF82" s="5">
        <f>Scenario!X32*Scenario!$D$40</f>
        <v>196.30389449169647</v>
      </c>
      <c r="AG82" s="5">
        <f>Scenario!Y32*Scenario!$D$40</f>
        <v>310.03551590355221</v>
      </c>
      <c r="AH82" s="5">
        <f>Scenario!Z32*Scenario!$D$40</f>
        <v>727.57078355255726</v>
      </c>
      <c r="AI82" s="5">
        <f>Scenario!AA32*Scenario!$D$40</f>
        <v>96.593979829247459</v>
      </c>
      <c r="AJ82" s="5">
        <f t="shared" si="20"/>
        <v>5404.5889681880544</v>
      </c>
      <c r="AK82" s="5">
        <f>Scenario!AC32*Scenario!$D$40</f>
        <v>425.32510473200892</v>
      </c>
      <c r="AL82" s="5">
        <f>Scenario!AD32*Scenario!$D$40</f>
        <v>115.28958882845662</v>
      </c>
      <c r="AM82" s="5">
        <f>Scenario!AE32*Scenario!$D$40</f>
        <v>168.26048099288263</v>
      </c>
      <c r="AN82" s="5">
        <f>Scenario!AF32*Scenario!$D$40</f>
        <v>65.434631497232132</v>
      </c>
      <c r="AO82" s="5">
        <f>Scenario!AG32*Scenario!$D$40</f>
        <v>152.68080682687491</v>
      </c>
      <c r="AP82" s="5">
        <f>Scenario!AH32*Scenario!$D$40</f>
        <v>852.20817688061868</v>
      </c>
      <c r="AQ82" s="5">
        <f>Scenario!AI32*Scenario!$D$40</f>
        <v>59.202761830829061</v>
      </c>
      <c r="AR82" s="5">
        <f t="shared" si="21"/>
        <v>4328.0334833169263</v>
      </c>
    </row>
    <row r="83" spans="2:44" x14ac:dyDescent="0.3">
      <c r="B83" s="85">
        <f t="shared" si="22"/>
        <v>50405</v>
      </c>
      <c r="C83" s="3"/>
      <c r="D83" s="3"/>
      <c r="E83" s="5">
        <f t="shared" si="10"/>
        <v>2626.9044408047166</v>
      </c>
      <c r="F83" s="5">
        <f t="shared" si="11"/>
        <v>686.81435593428125</v>
      </c>
      <c r="G83" s="5">
        <f t="shared" si="12"/>
        <v>988.49916648485328</v>
      </c>
      <c r="H83" s="5">
        <f t="shared" si="13"/>
        <v>471.78369309504376</v>
      </c>
      <c r="I83" s="5">
        <f t="shared" si="14"/>
        <v>983.68504716755717</v>
      </c>
      <c r="J83" s="5">
        <f t="shared" si="15"/>
        <v>2944.6363157462765</v>
      </c>
      <c r="K83" s="5">
        <f t="shared" si="16"/>
        <v>361.05894879722729</v>
      </c>
      <c r="L83" s="82">
        <f t="shared" si="17"/>
        <v>19964.955162047576</v>
      </c>
      <c r="M83" s="5">
        <f>Scenario!E33*Scenario!$D$40</f>
        <v>569.67078588006996</v>
      </c>
      <c r="N83" s="5">
        <f>Scenario!F33*Scenario!$D$40</f>
        <v>154.05181815348359</v>
      </c>
      <c r="O83" s="5">
        <f>Scenario!G33*Scenario!$D$40</f>
        <v>142.81887307979216</v>
      </c>
      <c r="P83" s="5">
        <f>Scenario!H33*Scenario!$D$40</f>
        <v>36.908248099272122</v>
      </c>
      <c r="Q83" s="5">
        <f>Scenario!I33*Scenario!$D$40</f>
        <v>118.74827649331031</v>
      </c>
      <c r="R83" s="5">
        <f>Scenario!J33*Scenario!$D$40</f>
        <v>513.5060605116123</v>
      </c>
      <c r="S83" s="5">
        <f>Scenario!K33*Scenario!$D$40</f>
        <v>65.792964003050329</v>
      </c>
      <c r="T83" s="5">
        <f t="shared" si="18"/>
        <v>3318.5329160562947</v>
      </c>
      <c r="U83" s="5">
        <f>Scenario!M33*Scenario!$D$40</f>
        <v>900.24031233442042</v>
      </c>
      <c r="V83" s="5">
        <f>Scenario!N33*Scenario!$D$40</f>
        <v>229.47302079112669</v>
      </c>
      <c r="W83" s="5">
        <f>Scenario!O33*Scenario!$D$40</f>
        <v>465.36486733864848</v>
      </c>
      <c r="X83" s="5">
        <f>Scenario!P33*Scenario!$D$40</f>
        <v>165.28476322717515</v>
      </c>
      <c r="Y83" s="5">
        <f>Scenario!Q33*Scenario!$D$40</f>
        <v>388.33895826190684</v>
      </c>
      <c r="Z83" s="5">
        <f>Scenario!R33*Scenario!$D$40</f>
        <v>803.95792598849289</v>
      </c>
      <c r="AA83" s="5">
        <f>Scenario!S33*Scenario!$D$40</f>
        <v>134.79534088429818</v>
      </c>
      <c r="AB83" s="5">
        <f t="shared" si="19"/>
        <v>6621.8211209411493</v>
      </c>
      <c r="AC83" s="5">
        <f>Scenario!U33*Scenario!$D$40</f>
        <v>718.90848471625714</v>
      </c>
      <c r="AD83" s="5">
        <f>Scenario!V33*Scenario!$D$40</f>
        <v>184.54124049636067</v>
      </c>
      <c r="AE83" s="5">
        <f>Scenario!W33*Scenario!$D$40</f>
        <v>207.00713064374366</v>
      </c>
      <c r="AF83" s="5">
        <f>Scenario!X33*Scenario!$D$40</f>
        <v>202.19301132644736</v>
      </c>
      <c r="AG83" s="5">
        <f>Scenario!Y33*Scenario!$D$40</f>
        <v>319.3365813806588</v>
      </c>
      <c r="AH83" s="5">
        <f>Scenario!Z33*Scenario!$D$40</f>
        <v>749.39790705913401</v>
      </c>
      <c r="AI83" s="5">
        <f>Scenario!AA33*Scenario!$D$40</f>
        <v>99.49179922412489</v>
      </c>
      <c r="AJ83" s="5">
        <f t="shared" si="20"/>
        <v>5566.7266372336962</v>
      </c>
      <c r="AK83" s="5">
        <f>Scenario!AC33*Scenario!$D$40</f>
        <v>438.08485787396921</v>
      </c>
      <c r="AL83" s="5">
        <f>Scenario!AD33*Scenario!$D$40</f>
        <v>118.74827649331031</v>
      </c>
      <c r="AM83" s="5">
        <f>Scenario!AE33*Scenario!$D$40</f>
        <v>173.30829542266912</v>
      </c>
      <c r="AN83" s="5">
        <f>Scenario!AF33*Scenario!$D$40</f>
        <v>67.397670442149092</v>
      </c>
      <c r="AO83" s="5">
        <f>Scenario!AG33*Scenario!$D$40</f>
        <v>157.26123103168118</v>
      </c>
      <c r="AP83" s="5">
        <f>Scenario!AH33*Scenario!$D$40</f>
        <v>877.77442218703732</v>
      </c>
      <c r="AQ83" s="5">
        <f>Scenario!AI33*Scenario!$D$40</f>
        <v>60.978844685753934</v>
      </c>
      <c r="AR83" s="5">
        <f t="shared" si="21"/>
        <v>4457.8744878164334</v>
      </c>
    </row>
    <row r="84" spans="2:44" x14ac:dyDescent="0.3">
      <c r="B84" s="85">
        <f t="shared" si="22"/>
        <v>50770</v>
      </c>
      <c r="C84" s="3"/>
      <c r="D84" s="3"/>
      <c r="E84" s="5">
        <f t="shared" si="10"/>
        <v>2705.7115740288582</v>
      </c>
      <c r="F84" s="5">
        <f t="shared" si="11"/>
        <v>707.41878661230976</v>
      </c>
      <c r="G84" s="5">
        <f t="shared" si="12"/>
        <v>1018.1541414793992</v>
      </c>
      <c r="H84" s="5">
        <f t="shared" si="13"/>
        <v>485.93720388789507</v>
      </c>
      <c r="I84" s="5">
        <f t="shared" si="14"/>
        <v>1013.1955985825838</v>
      </c>
      <c r="J84" s="5">
        <f t="shared" si="15"/>
        <v>3032.9754052186649</v>
      </c>
      <c r="K84" s="5">
        <f t="shared" si="16"/>
        <v>371.89071726114418</v>
      </c>
      <c r="L84" s="82">
        <f t="shared" si="17"/>
        <v>20563.903816909002</v>
      </c>
      <c r="M84" s="5">
        <f>Scenario!E34*Scenario!$D$40</f>
        <v>586.76090945647206</v>
      </c>
      <c r="N84" s="5">
        <f>Scenario!F34*Scenario!$D$40</f>
        <v>158.67337269808812</v>
      </c>
      <c r="O84" s="5">
        <f>Scenario!G34*Scenario!$D$40</f>
        <v>147.10343927218594</v>
      </c>
      <c r="P84" s="5">
        <f>Scenario!H34*Scenario!$D$40</f>
        <v>38.015495542250285</v>
      </c>
      <c r="Q84" s="5">
        <f>Scenario!I34*Scenario!$D$40</f>
        <v>122.31072478810962</v>
      </c>
      <c r="R84" s="5">
        <f>Scenario!J34*Scenario!$D$40</f>
        <v>528.91124232696063</v>
      </c>
      <c r="S84" s="5">
        <f>Scenario!K34*Scenario!$D$40</f>
        <v>67.766752923141837</v>
      </c>
      <c r="T84" s="5">
        <f t="shared" si="18"/>
        <v>3418.0889035379828</v>
      </c>
      <c r="U84" s="5">
        <f>Scenario!M34*Scenario!$D$40</f>
        <v>927.24752170445311</v>
      </c>
      <c r="V84" s="5">
        <f>Scenario!N34*Scenario!$D$40</f>
        <v>236.3572114148605</v>
      </c>
      <c r="W84" s="5">
        <f>Scenario!O34*Scenario!$D$40</f>
        <v>479.32581335880792</v>
      </c>
      <c r="X84" s="5">
        <f>Scenario!P34*Scenario!$D$40</f>
        <v>170.24330612399041</v>
      </c>
      <c r="Y84" s="5">
        <f>Scenario!Q34*Scenario!$D$40</f>
        <v>399.98912700976405</v>
      </c>
      <c r="Z84" s="5">
        <f>Scenario!R34*Scenario!$D$40</f>
        <v>828.07666376814768</v>
      </c>
      <c r="AA84" s="5">
        <f>Scenario!S34*Scenario!$D$40</f>
        <v>138.83920111082713</v>
      </c>
      <c r="AB84" s="5">
        <f t="shared" si="19"/>
        <v>6820.4757545693838</v>
      </c>
      <c r="AC84" s="5">
        <f>Scenario!U34*Scenario!$D$40</f>
        <v>740.47573925774486</v>
      </c>
      <c r="AD84" s="5">
        <f>Scenario!V34*Scenario!$D$40</f>
        <v>190.0774777112515</v>
      </c>
      <c r="AE84" s="5">
        <f>Scenario!W34*Scenario!$D$40</f>
        <v>213.21734456305597</v>
      </c>
      <c r="AF84" s="5">
        <f>Scenario!X34*Scenario!$D$40</f>
        <v>208.2588016662408</v>
      </c>
      <c r="AG84" s="5">
        <f>Scenario!Y34*Scenario!$D$40</f>
        <v>328.91667882207855</v>
      </c>
      <c r="AH84" s="5">
        <f>Scenario!Z34*Scenario!$D$40</f>
        <v>771.87984427090805</v>
      </c>
      <c r="AI84" s="5">
        <f>Scenario!AA34*Scenario!$D$40</f>
        <v>102.47655320084864</v>
      </c>
      <c r="AJ84" s="5">
        <f t="shared" si="20"/>
        <v>5733.7284363507069</v>
      </c>
      <c r="AK84" s="5">
        <f>Scenario!AC34*Scenario!$D$40</f>
        <v>451.22740361018828</v>
      </c>
      <c r="AL84" s="5">
        <f>Scenario!AD34*Scenario!$D$40</f>
        <v>122.31072478810962</v>
      </c>
      <c r="AM84" s="5">
        <f>Scenario!AE34*Scenario!$D$40</f>
        <v>178.50754428534918</v>
      </c>
      <c r="AN84" s="5">
        <f>Scenario!AF34*Scenario!$D$40</f>
        <v>69.419600555413567</v>
      </c>
      <c r="AO84" s="5">
        <f>Scenario!AG34*Scenario!$D$40</f>
        <v>161.9790679626316</v>
      </c>
      <c r="AP84" s="5">
        <f>Scenario!AH34*Scenario!$D$40</f>
        <v>904.10765485264847</v>
      </c>
      <c r="AQ84" s="5">
        <f>Scenario!AI34*Scenario!$D$40</f>
        <v>62.808210026326556</v>
      </c>
      <c r="AR84" s="5">
        <f t="shared" si="21"/>
        <v>4591.6107224509269</v>
      </c>
    </row>
    <row r="85" spans="2:44" x14ac:dyDescent="0.3">
      <c r="B85" s="85">
        <f t="shared" si="22"/>
        <v>51135</v>
      </c>
      <c r="C85" s="3"/>
      <c r="D85" s="3"/>
      <c r="E85" s="5">
        <f t="shared" si="10"/>
        <v>2786.8829212497239</v>
      </c>
      <c r="F85" s="5">
        <f t="shared" si="11"/>
        <v>728.64135021067909</v>
      </c>
      <c r="G85" s="5">
        <f t="shared" si="12"/>
        <v>1048.698765723781</v>
      </c>
      <c r="H85" s="5">
        <f t="shared" si="13"/>
        <v>500.51532000453187</v>
      </c>
      <c r="I85" s="5">
        <f t="shared" si="14"/>
        <v>1043.5914665400614</v>
      </c>
      <c r="J85" s="5">
        <f t="shared" si="15"/>
        <v>3123.964667375225</v>
      </c>
      <c r="K85" s="5">
        <f t="shared" si="16"/>
        <v>383.04743877897852</v>
      </c>
      <c r="L85" s="82">
        <f t="shared" si="17"/>
        <v>21180.82093141627</v>
      </c>
      <c r="M85" s="5">
        <f>Scenario!E35*Scenario!$D$40</f>
        <v>604.36373674016625</v>
      </c>
      <c r="N85" s="5">
        <f>Scenario!F35*Scenario!$D$40</f>
        <v>163.43357387903077</v>
      </c>
      <c r="O85" s="5">
        <f>Scenario!G35*Scenario!$D$40</f>
        <v>151.51654245035152</v>
      </c>
      <c r="P85" s="5">
        <f>Scenario!H35*Scenario!$D$40</f>
        <v>39.155960408517792</v>
      </c>
      <c r="Q85" s="5">
        <f>Scenario!I35*Scenario!$D$40</f>
        <v>125.98004653175292</v>
      </c>
      <c r="R85" s="5">
        <f>Scenario!J35*Scenario!$D$40</f>
        <v>544.77857959676942</v>
      </c>
      <c r="S85" s="5">
        <f>Scenario!K35*Scenario!$D$40</f>
        <v>69.799755510836093</v>
      </c>
      <c r="T85" s="5">
        <f t="shared" si="18"/>
        <v>3520.6315706441223</v>
      </c>
      <c r="U85" s="5">
        <f>Scenario!M35*Scenario!$D$40</f>
        <v>955.0649473555867</v>
      </c>
      <c r="V85" s="5">
        <f>Scenario!N35*Scenario!$D$40</f>
        <v>243.44792775730633</v>
      </c>
      <c r="W85" s="5">
        <f>Scenario!O35*Scenario!$D$40</f>
        <v>493.70558775957215</v>
      </c>
      <c r="X85" s="5">
        <f>Scenario!P35*Scenario!$D$40</f>
        <v>175.35060530771011</v>
      </c>
      <c r="Y85" s="5">
        <f>Scenario!Q35*Scenario!$D$40</f>
        <v>411.98880082005695</v>
      </c>
      <c r="Z85" s="5">
        <f>Scenario!R35*Scenario!$D$40</f>
        <v>852.91896368119217</v>
      </c>
      <c r="AA85" s="5">
        <f>Scenario!S35*Scenario!$D$40</f>
        <v>143.00437714415196</v>
      </c>
      <c r="AB85" s="5">
        <f t="shared" si="19"/>
        <v>7025.0900272064664</v>
      </c>
      <c r="AC85" s="5">
        <f>Scenario!U35*Scenario!$D$40</f>
        <v>762.69001143547723</v>
      </c>
      <c r="AD85" s="5">
        <f>Scenario!V35*Scenario!$D$40</f>
        <v>195.77980204258904</v>
      </c>
      <c r="AE85" s="5">
        <f>Scenario!W35*Scenario!$D$40</f>
        <v>219.61386489994766</v>
      </c>
      <c r="AF85" s="5">
        <f>Scenario!X35*Scenario!$D$40</f>
        <v>214.50656571622804</v>
      </c>
      <c r="AG85" s="5">
        <f>Scenario!Y35*Scenario!$D$40</f>
        <v>338.78417918674091</v>
      </c>
      <c r="AH85" s="5">
        <f>Scenario!Z35*Scenario!$D$40</f>
        <v>795.0362395990353</v>
      </c>
      <c r="AI85" s="5">
        <f>Scenario!AA35*Scenario!$D$40</f>
        <v>105.5508497968741</v>
      </c>
      <c r="AJ85" s="5">
        <f t="shared" si="20"/>
        <v>5905.7402894412289</v>
      </c>
      <c r="AK85" s="5">
        <f>Scenario!AC35*Scenario!$D$40</f>
        <v>464.76422571849395</v>
      </c>
      <c r="AL85" s="5">
        <f>Scenario!AD35*Scenario!$D$40</f>
        <v>125.98004653175292</v>
      </c>
      <c r="AM85" s="5">
        <f>Scenario!AE35*Scenario!$D$40</f>
        <v>183.86277061390967</v>
      </c>
      <c r="AN85" s="5">
        <f>Scenario!AF35*Scenario!$D$40</f>
        <v>71.50218857207598</v>
      </c>
      <c r="AO85" s="5">
        <f>Scenario!AG35*Scenario!$D$40</f>
        <v>166.83844000151055</v>
      </c>
      <c r="AP85" s="5">
        <f>Scenario!AH35*Scenario!$D$40</f>
        <v>931.23088449822797</v>
      </c>
      <c r="AQ85" s="5">
        <f>Scenario!AI35*Scenario!$D$40</f>
        <v>64.692456327116361</v>
      </c>
      <c r="AR85" s="5">
        <f t="shared" si="21"/>
        <v>4729.3590441244551</v>
      </c>
    </row>
    <row r="86" spans="2:44" x14ac:dyDescent="0.3">
      <c r="B86" s="85">
        <f t="shared" si="22"/>
        <v>51501</v>
      </c>
      <c r="C86" s="3"/>
      <c r="D86" s="3"/>
      <c r="E86" s="5">
        <f t="shared" si="10"/>
        <v>2870.4894088872161</v>
      </c>
      <c r="F86" s="5">
        <f t="shared" si="11"/>
        <v>750.50059071699945</v>
      </c>
      <c r="G86" s="5">
        <f t="shared" si="12"/>
        <v>1080.1597286954946</v>
      </c>
      <c r="H86" s="5">
        <f t="shared" si="13"/>
        <v>515.53077960466783</v>
      </c>
      <c r="I86" s="5">
        <f t="shared" si="14"/>
        <v>1074.8992105362634</v>
      </c>
      <c r="J86" s="5">
        <f t="shared" si="15"/>
        <v>3217.6836073964819</v>
      </c>
      <c r="K86" s="5">
        <f t="shared" si="16"/>
        <v>394.53886194234786</v>
      </c>
      <c r="L86" s="82">
        <f t="shared" si="17"/>
        <v>21816.245559358762</v>
      </c>
      <c r="M86" s="5">
        <f>Scenario!E36*Scenario!$D$40</f>
        <v>622.49464884237125</v>
      </c>
      <c r="N86" s="5">
        <f>Scenario!F36*Scenario!$D$40</f>
        <v>168.3365810954017</v>
      </c>
      <c r="O86" s="5">
        <f>Scenario!G36*Scenario!$D$40</f>
        <v>156.06203872386206</v>
      </c>
      <c r="P86" s="5">
        <f>Scenario!H36*Scenario!$D$40</f>
        <v>40.330639220773328</v>
      </c>
      <c r="Q86" s="5">
        <f>Scenario!I36*Scenario!$D$40</f>
        <v>129.75944792770551</v>
      </c>
      <c r="R86" s="5">
        <f>Scenario!J36*Scenario!$D$40</f>
        <v>561.12193698467252</v>
      </c>
      <c r="S86" s="5">
        <f>Scenario!K36*Scenario!$D$40</f>
        <v>71.893748176161182</v>
      </c>
      <c r="T86" s="5">
        <f t="shared" si="18"/>
        <v>3626.2505177634462</v>
      </c>
      <c r="U86" s="5">
        <f>Scenario!M36*Scenario!$D$40</f>
        <v>983.71689577625432</v>
      </c>
      <c r="V86" s="5">
        <f>Scenario!N36*Scenario!$D$40</f>
        <v>250.75136559002553</v>
      </c>
      <c r="W86" s="5">
        <f>Scenario!O36*Scenario!$D$40</f>
        <v>508.51675539235936</v>
      </c>
      <c r="X86" s="5">
        <f>Scenario!P36*Scenario!$D$40</f>
        <v>180.61112346694142</v>
      </c>
      <c r="Y86" s="5">
        <f>Scenario!Q36*Scenario!$D$40</f>
        <v>424.34846484465868</v>
      </c>
      <c r="Z86" s="5">
        <f>Scenario!R36*Scenario!$D$40</f>
        <v>878.506532591628</v>
      </c>
      <c r="AA86" s="5">
        <f>Scenario!S36*Scenario!$D$40</f>
        <v>147.29450845847651</v>
      </c>
      <c r="AB86" s="5">
        <f t="shared" si="19"/>
        <v>7235.8427280226606</v>
      </c>
      <c r="AC86" s="5">
        <f>Scenario!U36*Scenario!$D$40</f>
        <v>785.57071177854152</v>
      </c>
      <c r="AD86" s="5">
        <f>Scenario!V36*Scenario!$D$40</f>
        <v>201.65319610386672</v>
      </c>
      <c r="AE86" s="5">
        <f>Scenario!W36*Scenario!$D$40</f>
        <v>226.20228084694608</v>
      </c>
      <c r="AF86" s="5">
        <f>Scenario!X36*Scenario!$D$40</f>
        <v>220.94176268771488</v>
      </c>
      <c r="AG86" s="5">
        <f>Scenario!Y36*Scenario!$D$40</f>
        <v>348.94770456234318</v>
      </c>
      <c r="AH86" s="5">
        <f>Scenario!Z36*Scenario!$D$40</f>
        <v>818.88732678700637</v>
      </c>
      <c r="AI86" s="5">
        <f>Scenario!AA36*Scenario!$D$40</f>
        <v>108.71737529078032</v>
      </c>
      <c r="AJ86" s="5">
        <f t="shared" si="20"/>
        <v>6082.9124981244659</v>
      </c>
      <c r="AK86" s="5">
        <f>Scenario!AC36*Scenario!$D$40</f>
        <v>478.70715249004877</v>
      </c>
      <c r="AL86" s="5">
        <f>Scenario!AD36*Scenario!$D$40</f>
        <v>129.75944792770551</v>
      </c>
      <c r="AM86" s="5">
        <f>Scenario!AE36*Scenario!$D$40</f>
        <v>189.37865373232697</v>
      </c>
      <c r="AN86" s="5">
        <f>Scenario!AF36*Scenario!$D$40</f>
        <v>73.647254229238257</v>
      </c>
      <c r="AO86" s="5">
        <f>Scenario!AG36*Scenario!$D$40</f>
        <v>171.84359320155588</v>
      </c>
      <c r="AP86" s="5">
        <f>Scenario!AH36*Scenario!$D$40</f>
        <v>959.16781103317487</v>
      </c>
      <c r="AQ86" s="5">
        <f>Scenario!AI36*Scenario!$D$40</f>
        <v>66.633230016929858</v>
      </c>
      <c r="AR86" s="5">
        <f t="shared" si="21"/>
        <v>4871.2398154481889</v>
      </c>
    </row>
    <row r="88" spans="2:44" s="10" customFormat="1" x14ac:dyDescent="0.3">
      <c r="B88" s="11" t="s">
        <v>92</v>
      </c>
      <c r="C88" s="11"/>
      <c r="D88" s="11"/>
    </row>
    <row r="89" spans="2:44" s="78" customFormat="1" x14ac:dyDescent="0.3">
      <c r="B89" s="77" t="s">
        <v>194</v>
      </c>
      <c r="C89" s="77"/>
      <c r="D89" s="77"/>
    </row>
    <row r="90" spans="2:44" x14ac:dyDescent="0.3">
      <c r="E90" s="301" t="s">
        <v>89</v>
      </c>
      <c r="F90" s="301"/>
      <c r="G90" s="301"/>
      <c r="H90" s="301"/>
      <c r="I90" s="301"/>
      <c r="J90" s="301"/>
      <c r="K90" s="301"/>
      <c r="M90" s="301" t="s">
        <v>64</v>
      </c>
      <c r="N90" s="301"/>
      <c r="O90" s="301"/>
      <c r="P90" s="301"/>
      <c r="Q90" s="301"/>
      <c r="R90" s="301"/>
      <c r="S90" s="301"/>
      <c r="U90" s="301" t="s">
        <v>65</v>
      </c>
      <c r="V90" s="301"/>
      <c r="W90" s="301"/>
      <c r="X90" s="301"/>
      <c r="Y90" s="301"/>
      <c r="Z90" s="301"/>
      <c r="AA90" s="301"/>
      <c r="AC90" s="301" t="s">
        <v>66</v>
      </c>
      <c r="AD90" s="301"/>
      <c r="AE90" s="301"/>
      <c r="AF90" s="301"/>
      <c r="AG90" s="301"/>
      <c r="AH90" s="301"/>
      <c r="AI90" s="301"/>
    </row>
    <row r="91" spans="2:44" s="3" customFormat="1" x14ac:dyDescent="0.3">
      <c r="B91" s="4" t="s">
        <v>211</v>
      </c>
      <c r="C91" s="4"/>
      <c r="D91" s="4"/>
      <c r="E91" s="3" t="s">
        <v>70</v>
      </c>
      <c r="F91" s="3" t="s">
        <v>69</v>
      </c>
      <c r="G91" s="3" t="s">
        <v>61</v>
      </c>
      <c r="H91" s="3" t="s">
        <v>68</v>
      </c>
      <c r="I91" s="3" t="s">
        <v>71</v>
      </c>
      <c r="J91" s="3" t="s">
        <v>72</v>
      </c>
      <c r="K91" s="3" t="s">
        <v>62</v>
      </c>
      <c r="M91" s="3" t="s">
        <v>70</v>
      </c>
      <c r="N91" s="3" t="s">
        <v>69</v>
      </c>
      <c r="O91" s="3" t="s">
        <v>61</v>
      </c>
      <c r="P91" s="3" t="s">
        <v>68</v>
      </c>
      <c r="Q91" s="3" t="s">
        <v>71</v>
      </c>
      <c r="R91" s="3" t="s">
        <v>72</v>
      </c>
      <c r="S91" s="3" t="s">
        <v>62</v>
      </c>
      <c r="U91" s="3" t="s">
        <v>70</v>
      </c>
      <c r="V91" s="3" t="s">
        <v>69</v>
      </c>
      <c r="W91" s="3" t="s">
        <v>61</v>
      </c>
      <c r="X91" s="3" t="s">
        <v>68</v>
      </c>
      <c r="Y91" s="3" t="s">
        <v>71</v>
      </c>
      <c r="Z91" s="3" t="s">
        <v>72</v>
      </c>
      <c r="AA91" s="3" t="s">
        <v>62</v>
      </c>
      <c r="AC91" s="3" t="s">
        <v>70</v>
      </c>
      <c r="AD91" s="3" t="s">
        <v>69</v>
      </c>
      <c r="AE91" s="3" t="s">
        <v>61</v>
      </c>
      <c r="AF91" s="3" t="s">
        <v>68</v>
      </c>
      <c r="AG91" s="3" t="s">
        <v>71</v>
      </c>
      <c r="AH91" s="3" t="s">
        <v>72</v>
      </c>
      <c r="AI91" s="3" t="s">
        <v>62</v>
      </c>
    </row>
    <row r="92" spans="2:44" hidden="1" x14ac:dyDescent="0.3">
      <c r="B92" s="85">
        <f>B56</f>
        <v>40543</v>
      </c>
      <c r="C92" s="3"/>
      <c r="D92" s="3"/>
      <c r="E92" s="5">
        <f t="shared" ref="E92:E122" si="23">M56*E$6/$E$34</f>
        <v>51.980000000000004</v>
      </c>
      <c r="F92" s="5">
        <f t="shared" ref="F92:F122" si="24">N56*F$6/$E$34</f>
        <v>17.099999999999998</v>
      </c>
      <c r="G92" s="5">
        <f t="shared" ref="G92:G122" si="25">O56*G$6/$E$34</f>
        <v>14.249999999999998</v>
      </c>
      <c r="H92" s="5">
        <f t="shared" ref="H92:H122" si="26">P56*H$6/$E$34</f>
        <v>38.64</v>
      </c>
      <c r="I92" s="5">
        <f t="shared" ref="I92:I122" si="27">Q56*I$6/$E$34</f>
        <v>165.60000000000002</v>
      </c>
      <c r="J92" s="5">
        <f t="shared" ref="J92:J122" si="28">R56*J$6/$E$34</f>
        <v>464.11999999999995</v>
      </c>
      <c r="K92" s="5">
        <f t="shared" ref="K92:K122" si="29">S56*K$6/$E$34</f>
        <v>57.67</v>
      </c>
      <c r="M92" s="6">
        <f t="shared" ref="M92:M122" si="30">M56*E$7/$E$35</f>
        <v>44.07</v>
      </c>
      <c r="N92" s="6">
        <f t="shared" ref="N92:N122" si="31">N56*F$7/$E$35</f>
        <v>0</v>
      </c>
      <c r="O92" s="6">
        <f t="shared" ref="O92:O122" si="32">O56*G$7/$E$35</f>
        <v>0</v>
      </c>
      <c r="P92" s="6">
        <f t="shared" ref="P92:P122" si="33">P56*H$7/$E$35</f>
        <v>0</v>
      </c>
      <c r="Q92" s="6">
        <f t="shared" ref="Q92:Q122" si="34">Q56*I$7/$E$35</f>
        <v>0</v>
      </c>
      <c r="R92" s="6">
        <f t="shared" ref="R92:R122" si="35">R56*J$7/$E$35</f>
        <v>0</v>
      </c>
      <c r="S92" s="6">
        <f t="shared" ref="S92:S122" si="36">S56*K$7/$E$35</f>
        <v>0</v>
      </c>
      <c r="U92" s="6">
        <f t="shared" ref="U92:U122" si="37">M56*E$8/$E$36</f>
        <v>33.9</v>
      </c>
      <c r="V92" s="6">
        <f t="shared" ref="V92:V122" si="38">N56*F$8/$E$36</f>
        <v>4.3499999999999996</v>
      </c>
      <c r="W92" s="6">
        <f t="shared" ref="W92:W122" si="39">O56*G$8/$E$36</f>
        <v>3.6249999999999996</v>
      </c>
      <c r="X92" s="6">
        <f t="shared" ref="X92:X122" si="40">P56*H$8/$E$36</f>
        <v>15.12</v>
      </c>
      <c r="Y92" s="6">
        <f t="shared" ref="Y92:Y122" si="41">Q56*I$8/$E$36</f>
        <v>12.42</v>
      </c>
      <c r="Z92" s="6">
        <f t="shared" ref="Z92:Z122" si="42">R56*J$8/$E$36</f>
        <v>39.620000000000005</v>
      </c>
      <c r="AA92" s="6">
        <f t="shared" ref="AA92:AA122" si="43">S56*K$8/$E$36</f>
        <v>3.6500000000000004</v>
      </c>
      <c r="AB92" s="6"/>
      <c r="AC92" s="6">
        <f t="shared" ref="AC92:AC122" si="44">M56*E$9/$E$37</f>
        <v>9.0400000000000009</v>
      </c>
      <c r="AD92" s="6">
        <f t="shared" ref="AD92:AD122" si="45">N56*F$9/$E$37</f>
        <v>2.1</v>
      </c>
      <c r="AE92" s="6">
        <f t="shared" ref="AE92:AE122" si="46">O56*G$9/$E$37</f>
        <v>1.7500000000000002</v>
      </c>
      <c r="AF92" s="6">
        <f t="shared" ref="AF92:AF122" si="47">P56*H$9/$E$37</f>
        <v>7.56</v>
      </c>
      <c r="AG92" s="6">
        <f t="shared" ref="AG92:AG122" si="48">Q56*I$9/$E$37</f>
        <v>8.2799999999999994</v>
      </c>
      <c r="AH92" s="6">
        <f t="shared" ref="AH92:AH122" si="49">R56*J$9/$E$37</f>
        <v>11.32</v>
      </c>
      <c r="AI92" s="6">
        <f t="shared" ref="AI92:AI122" si="50">S56*K$9/$E$37</f>
        <v>4.0149999999999997</v>
      </c>
    </row>
    <row r="93" spans="2:44" hidden="1" x14ac:dyDescent="0.3">
      <c r="B93" s="85">
        <f t="shared" ref="B93:B122" si="51">B57</f>
        <v>40908</v>
      </c>
      <c r="C93" s="3"/>
      <c r="D93" s="3"/>
      <c r="E93" s="5">
        <f t="shared" si="23"/>
        <v>55.660000000000004</v>
      </c>
      <c r="F93" s="5">
        <f t="shared" si="24"/>
        <v>17.669999999999998</v>
      </c>
      <c r="G93" s="5">
        <f t="shared" si="25"/>
        <v>14.819999999999999</v>
      </c>
      <c r="H93" s="5">
        <f t="shared" si="26"/>
        <v>40.480000000000004</v>
      </c>
      <c r="I93" s="5">
        <f t="shared" si="27"/>
        <v>176.8</v>
      </c>
      <c r="J93" s="5">
        <f t="shared" si="28"/>
        <v>496.91999999999996</v>
      </c>
      <c r="K93" s="5">
        <f t="shared" si="29"/>
        <v>61.620000000000005</v>
      </c>
      <c r="M93" s="6">
        <f t="shared" si="30"/>
        <v>47.190000000000005</v>
      </c>
      <c r="N93" s="6">
        <f t="shared" si="31"/>
        <v>0</v>
      </c>
      <c r="O93" s="6">
        <f t="shared" si="32"/>
        <v>0</v>
      </c>
      <c r="P93" s="6">
        <f t="shared" si="33"/>
        <v>0</v>
      </c>
      <c r="Q93" s="6">
        <f t="shared" si="34"/>
        <v>0</v>
      </c>
      <c r="R93" s="6">
        <f t="shared" si="35"/>
        <v>0</v>
      </c>
      <c r="S93" s="6">
        <f t="shared" si="36"/>
        <v>0</v>
      </c>
      <c r="U93" s="6">
        <f t="shared" si="37"/>
        <v>36.299999999999997</v>
      </c>
      <c r="V93" s="6">
        <f t="shared" si="38"/>
        <v>4.4950000000000001</v>
      </c>
      <c r="W93" s="6">
        <f t="shared" si="39"/>
        <v>3.7699999999999996</v>
      </c>
      <c r="X93" s="6">
        <f t="shared" si="40"/>
        <v>15.84</v>
      </c>
      <c r="Y93" s="6">
        <f t="shared" si="41"/>
        <v>13.26</v>
      </c>
      <c r="Z93" s="6">
        <f t="shared" si="42"/>
        <v>42.42</v>
      </c>
      <c r="AA93" s="6">
        <f t="shared" si="43"/>
        <v>3.9000000000000004</v>
      </c>
      <c r="AB93" s="6"/>
      <c r="AC93" s="6">
        <f t="shared" si="44"/>
        <v>9.68</v>
      </c>
      <c r="AD93" s="6">
        <f t="shared" si="45"/>
        <v>2.1700000000000004</v>
      </c>
      <c r="AE93" s="6">
        <f t="shared" si="46"/>
        <v>1.8200000000000003</v>
      </c>
      <c r="AF93" s="6">
        <f t="shared" si="47"/>
        <v>7.92</v>
      </c>
      <c r="AG93" s="6">
        <f t="shared" si="48"/>
        <v>8.84</v>
      </c>
      <c r="AH93" s="6">
        <f t="shared" si="49"/>
        <v>12.120000000000001</v>
      </c>
      <c r="AI93" s="6">
        <f t="shared" si="50"/>
        <v>4.29</v>
      </c>
    </row>
    <row r="94" spans="2:44" hidden="1" x14ac:dyDescent="0.3">
      <c r="B94" s="85">
        <f t="shared" si="51"/>
        <v>41274</v>
      </c>
      <c r="C94" s="3"/>
      <c r="D94" s="3"/>
      <c r="E94" s="5">
        <f t="shared" si="23"/>
        <v>59.57</v>
      </c>
      <c r="F94" s="5">
        <f t="shared" si="24"/>
        <v>18.809999999999999</v>
      </c>
      <c r="G94" s="5">
        <f t="shared" si="25"/>
        <v>15.959999999999999</v>
      </c>
      <c r="H94" s="5">
        <f t="shared" si="26"/>
        <v>42.32</v>
      </c>
      <c r="I94" s="5">
        <f t="shared" si="27"/>
        <v>189.60000000000002</v>
      </c>
      <c r="J94" s="5">
        <f t="shared" si="28"/>
        <v>533</v>
      </c>
      <c r="K94" s="5">
        <f t="shared" si="29"/>
        <v>66.36</v>
      </c>
      <c r="M94" s="6">
        <f t="shared" si="30"/>
        <v>50.505000000000003</v>
      </c>
      <c r="N94" s="6">
        <f t="shared" si="31"/>
        <v>0</v>
      </c>
      <c r="O94" s="6">
        <f t="shared" si="32"/>
        <v>0</v>
      </c>
      <c r="P94" s="6">
        <f t="shared" si="33"/>
        <v>0</v>
      </c>
      <c r="Q94" s="6">
        <f t="shared" si="34"/>
        <v>0</v>
      </c>
      <c r="R94" s="6">
        <f t="shared" si="35"/>
        <v>0</v>
      </c>
      <c r="S94" s="6">
        <f t="shared" si="36"/>
        <v>0</v>
      </c>
      <c r="U94" s="6">
        <f t="shared" si="37"/>
        <v>38.85</v>
      </c>
      <c r="V94" s="6">
        <f t="shared" si="38"/>
        <v>4.7849999999999993</v>
      </c>
      <c r="W94" s="6">
        <f t="shared" si="39"/>
        <v>4.0599999999999996</v>
      </c>
      <c r="X94" s="6">
        <f t="shared" si="40"/>
        <v>16.559999999999999</v>
      </c>
      <c r="Y94" s="6">
        <f t="shared" si="41"/>
        <v>14.219999999999999</v>
      </c>
      <c r="Z94" s="6">
        <f t="shared" si="42"/>
        <v>45.500000000000007</v>
      </c>
      <c r="AA94" s="6">
        <f t="shared" si="43"/>
        <v>4.2</v>
      </c>
      <c r="AB94" s="6"/>
      <c r="AC94" s="6">
        <f t="shared" si="44"/>
        <v>10.36</v>
      </c>
      <c r="AD94" s="6">
        <f t="shared" si="45"/>
        <v>2.31</v>
      </c>
      <c r="AE94" s="6">
        <f t="shared" si="46"/>
        <v>1.9600000000000002</v>
      </c>
      <c r="AF94" s="6">
        <f t="shared" si="47"/>
        <v>8.2799999999999994</v>
      </c>
      <c r="AG94" s="6">
        <f t="shared" si="48"/>
        <v>9.48</v>
      </c>
      <c r="AH94" s="6">
        <f t="shared" si="49"/>
        <v>13</v>
      </c>
      <c r="AI94" s="6">
        <f t="shared" si="50"/>
        <v>4.62</v>
      </c>
    </row>
    <row r="95" spans="2:44" hidden="1" x14ac:dyDescent="0.3">
      <c r="B95" s="85">
        <f t="shared" si="51"/>
        <v>41639</v>
      </c>
      <c r="C95" s="3"/>
      <c r="D95" s="3"/>
      <c r="E95" s="5">
        <f t="shared" si="23"/>
        <v>70.150000000000006</v>
      </c>
      <c r="F95" s="5">
        <f t="shared" si="24"/>
        <v>21.659999999999997</v>
      </c>
      <c r="G95" s="5">
        <f t="shared" si="25"/>
        <v>18.239999999999998</v>
      </c>
      <c r="H95" s="5">
        <f t="shared" si="26"/>
        <v>48.760000000000005</v>
      </c>
      <c r="I95" s="5">
        <f t="shared" si="27"/>
        <v>222.4</v>
      </c>
      <c r="J95" s="5">
        <f t="shared" si="28"/>
        <v>632.21999999999991</v>
      </c>
      <c r="K95" s="5">
        <f t="shared" si="29"/>
        <v>78.210000000000008</v>
      </c>
      <c r="M95" s="6">
        <f t="shared" si="30"/>
        <v>59.475000000000001</v>
      </c>
      <c r="N95" s="6">
        <f t="shared" si="31"/>
        <v>0</v>
      </c>
      <c r="O95" s="6">
        <f t="shared" si="32"/>
        <v>0</v>
      </c>
      <c r="P95" s="6">
        <f t="shared" si="33"/>
        <v>0</v>
      </c>
      <c r="Q95" s="6">
        <f t="shared" si="34"/>
        <v>0</v>
      </c>
      <c r="R95" s="6">
        <f t="shared" si="35"/>
        <v>0</v>
      </c>
      <c r="S95" s="6">
        <f t="shared" si="36"/>
        <v>0</v>
      </c>
      <c r="U95" s="6">
        <f t="shared" si="37"/>
        <v>45.75</v>
      </c>
      <c r="V95" s="6">
        <f t="shared" si="38"/>
        <v>5.51</v>
      </c>
      <c r="W95" s="6">
        <f t="shared" si="39"/>
        <v>4.6399999999999997</v>
      </c>
      <c r="X95" s="6">
        <f t="shared" si="40"/>
        <v>19.079999999999998</v>
      </c>
      <c r="Y95" s="6">
        <f t="shared" si="41"/>
        <v>16.68</v>
      </c>
      <c r="Z95" s="6">
        <f t="shared" si="42"/>
        <v>53.970000000000006</v>
      </c>
      <c r="AA95" s="6">
        <f t="shared" si="43"/>
        <v>4.95</v>
      </c>
      <c r="AB95" s="6"/>
      <c r="AC95" s="6">
        <f t="shared" si="44"/>
        <v>12.200000000000001</v>
      </c>
      <c r="AD95" s="6">
        <f t="shared" si="45"/>
        <v>2.66</v>
      </c>
      <c r="AE95" s="6">
        <f t="shared" si="46"/>
        <v>2.2400000000000002</v>
      </c>
      <c r="AF95" s="6">
        <f t="shared" si="47"/>
        <v>9.5399999999999991</v>
      </c>
      <c r="AG95" s="6">
        <f t="shared" si="48"/>
        <v>11.120000000000001</v>
      </c>
      <c r="AH95" s="6">
        <f t="shared" si="49"/>
        <v>15.42</v>
      </c>
      <c r="AI95" s="6">
        <f t="shared" si="50"/>
        <v>5.4450000000000003</v>
      </c>
    </row>
    <row r="96" spans="2:44" hidden="1" x14ac:dyDescent="0.3">
      <c r="B96" s="85">
        <f t="shared" si="51"/>
        <v>42004</v>
      </c>
      <c r="C96" s="3"/>
      <c r="D96" s="3"/>
      <c r="E96" s="5">
        <f t="shared" si="23"/>
        <v>75.210000000000008</v>
      </c>
      <c r="F96" s="5">
        <f t="shared" si="24"/>
        <v>22.229999999999997</v>
      </c>
      <c r="G96" s="5">
        <f t="shared" si="25"/>
        <v>19.38</v>
      </c>
      <c r="H96" s="5">
        <f t="shared" si="26"/>
        <v>50.6</v>
      </c>
      <c r="I96" s="5">
        <f t="shared" si="27"/>
        <v>237.60000000000002</v>
      </c>
      <c r="J96" s="5">
        <f t="shared" si="28"/>
        <v>677.31999999999994</v>
      </c>
      <c r="K96" s="5">
        <f t="shared" si="29"/>
        <v>83.740000000000009</v>
      </c>
      <c r="M96" s="6">
        <f t="shared" si="30"/>
        <v>63.765000000000001</v>
      </c>
      <c r="N96" s="6">
        <f t="shared" si="31"/>
        <v>0</v>
      </c>
      <c r="O96" s="6">
        <f t="shared" si="32"/>
        <v>0</v>
      </c>
      <c r="P96" s="6">
        <f t="shared" si="33"/>
        <v>0</v>
      </c>
      <c r="Q96" s="6">
        <f t="shared" si="34"/>
        <v>0</v>
      </c>
      <c r="R96" s="6">
        <f t="shared" si="35"/>
        <v>0</v>
      </c>
      <c r="S96" s="6">
        <f t="shared" si="36"/>
        <v>0</v>
      </c>
      <c r="U96" s="6">
        <f t="shared" si="37"/>
        <v>49.05</v>
      </c>
      <c r="V96" s="6">
        <f t="shared" si="38"/>
        <v>5.6549999999999994</v>
      </c>
      <c r="W96" s="6">
        <f t="shared" si="39"/>
        <v>4.93</v>
      </c>
      <c r="X96" s="6">
        <f t="shared" si="40"/>
        <v>19.8</v>
      </c>
      <c r="Y96" s="6">
        <f t="shared" si="41"/>
        <v>17.82</v>
      </c>
      <c r="Z96" s="6">
        <f t="shared" si="42"/>
        <v>57.820000000000007</v>
      </c>
      <c r="AA96" s="6">
        <f t="shared" si="43"/>
        <v>5.3000000000000007</v>
      </c>
      <c r="AB96" s="6"/>
      <c r="AC96" s="6">
        <f t="shared" si="44"/>
        <v>13.08</v>
      </c>
      <c r="AD96" s="6">
        <f t="shared" si="45"/>
        <v>2.7300000000000004</v>
      </c>
      <c r="AE96" s="6">
        <f t="shared" si="46"/>
        <v>2.3800000000000003</v>
      </c>
      <c r="AF96" s="6">
        <f t="shared" si="47"/>
        <v>9.9</v>
      </c>
      <c r="AG96" s="6">
        <f t="shared" si="48"/>
        <v>11.88</v>
      </c>
      <c r="AH96" s="6">
        <f t="shared" si="49"/>
        <v>16.52</v>
      </c>
      <c r="AI96" s="6">
        <f t="shared" si="50"/>
        <v>5.83</v>
      </c>
    </row>
    <row r="97" spans="2:35" hidden="1" x14ac:dyDescent="0.3">
      <c r="B97" s="85">
        <f t="shared" si="51"/>
        <v>42369</v>
      </c>
      <c r="C97" s="3"/>
      <c r="D97" s="3"/>
      <c r="E97" s="5">
        <f t="shared" si="23"/>
        <v>80.5</v>
      </c>
      <c r="F97" s="5">
        <f t="shared" si="24"/>
        <v>23.369999999999997</v>
      </c>
      <c r="G97" s="5">
        <f t="shared" si="25"/>
        <v>20.52</v>
      </c>
      <c r="H97" s="5">
        <f t="shared" si="26"/>
        <v>52.900000000000006</v>
      </c>
      <c r="I97" s="5">
        <f t="shared" si="27"/>
        <v>253.60000000000002</v>
      </c>
      <c r="J97" s="5">
        <f t="shared" si="28"/>
        <v>726.52</v>
      </c>
      <c r="K97" s="5">
        <f t="shared" si="29"/>
        <v>90.06</v>
      </c>
      <c r="M97" s="6">
        <f t="shared" si="30"/>
        <v>68.25</v>
      </c>
      <c r="N97" s="6">
        <f t="shared" si="31"/>
        <v>0</v>
      </c>
      <c r="O97" s="6">
        <f t="shared" si="32"/>
        <v>0</v>
      </c>
      <c r="P97" s="6">
        <f t="shared" si="33"/>
        <v>0</v>
      </c>
      <c r="Q97" s="6">
        <f t="shared" si="34"/>
        <v>0</v>
      </c>
      <c r="R97" s="6">
        <f t="shared" si="35"/>
        <v>0</v>
      </c>
      <c r="S97" s="6">
        <f t="shared" si="36"/>
        <v>0</v>
      </c>
      <c r="U97" s="6">
        <f t="shared" si="37"/>
        <v>52.5</v>
      </c>
      <c r="V97" s="6">
        <f t="shared" si="38"/>
        <v>5.9449999999999994</v>
      </c>
      <c r="W97" s="6">
        <f t="shared" si="39"/>
        <v>5.22</v>
      </c>
      <c r="X97" s="6">
        <f t="shared" si="40"/>
        <v>20.7</v>
      </c>
      <c r="Y97" s="6">
        <f t="shared" si="41"/>
        <v>19.02</v>
      </c>
      <c r="Z97" s="6">
        <f t="shared" si="42"/>
        <v>62.02</v>
      </c>
      <c r="AA97" s="6">
        <f t="shared" si="43"/>
        <v>5.7</v>
      </c>
      <c r="AB97" s="6"/>
      <c r="AC97" s="6">
        <f t="shared" si="44"/>
        <v>14</v>
      </c>
      <c r="AD97" s="6">
        <f t="shared" si="45"/>
        <v>2.87</v>
      </c>
      <c r="AE97" s="6">
        <f t="shared" si="46"/>
        <v>2.5200000000000005</v>
      </c>
      <c r="AF97" s="6">
        <f t="shared" si="47"/>
        <v>10.35</v>
      </c>
      <c r="AG97" s="6">
        <f t="shared" si="48"/>
        <v>12.68</v>
      </c>
      <c r="AH97" s="6">
        <f t="shared" si="49"/>
        <v>17.72</v>
      </c>
      <c r="AI97" s="6">
        <f t="shared" si="50"/>
        <v>6.2700000000000005</v>
      </c>
    </row>
    <row r="98" spans="2:35" hidden="1" x14ac:dyDescent="0.3">
      <c r="B98" s="85">
        <f t="shared" si="51"/>
        <v>42735</v>
      </c>
      <c r="C98" s="3"/>
      <c r="D98" s="3"/>
      <c r="E98" s="5">
        <f t="shared" si="23"/>
        <v>86.48</v>
      </c>
      <c r="F98" s="5">
        <f t="shared" si="24"/>
        <v>24.509999999999998</v>
      </c>
      <c r="G98" s="5">
        <f t="shared" si="25"/>
        <v>21.659999999999997</v>
      </c>
      <c r="H98" s="5">
        <f t="shared" si="26"/>
        <v>55.2</v>
      </c>
      <c r="I98" s="5">
        <f t="shared" si="27"/>
        <v>272</v>
      </c>
      <c r="J98" s="5">
        <f t="shared" si="28"/>
        <v>781.45999999999992</v>
      </c>
      <c r="K98" s="5">
        <f t="shared" si="29"/>
        <v>96.38000000000001</v>
      </c>
      <c r="M98" s="6">
        <f t="shared" si="30"/>
        <v>73.320000000000007</v>
      </c>
      <c r="N98" s="6">
        <f t="shared" si="31"/>
        <v>0</v>
      </c>
      <c r="O98" s="6">
        <f t="shared" si="32"/>
        <v>0</v>
      </c>
      <c r="P98" s="6">
        <f t="shared" si="33"/>
        <v>0</v>
      </c>
      <c r="Q98" s="6">
        <f t="shared" si="34"/>
        <v>0</v>
      </c>
      <c r="R98" s="6">
        <f t="shared" si="35"/>
        <v>0</v>
      </c>
      <c r="S98" s="6">
        <f t="shared" si="36"/>
        <v>0</v>
      </c>
      <c r="U98" s="6">
        <f t="shared" si="37"/>
        <v>56.4</v>
      </c>
      <c r="V98" s="6">
        <f t="shared" si="38"/>
        <v>6.2349999999999994</v>
      </c>
      <c r="W98" s="6">
        <f t="shared" si="39"/>
        <v>5.51</v>
      </c>
      <c r="X98" s="6">
        <f t="shared" si="40"/>
        <v>21.599999999999998</v>
      </c>
      <c r="Y98" s="6">
        <f t="shared" si="41"/>
        <v>20.399999999999999</v>
      </c>
      <c r="Z98" s="6">
        <f t="shared" si="42"/>
        <v>66.710000000000008</v>
      </c>
      <c r="AA98" s="6">
        <f t="shared" si="43"/>
        <v>6.1000000000000005</v>
      </c>
      <c r="AB98" s="6"/>
      <c r="AC98" s="6">
        <f t="shared" si="44"/>
        <v>15.040000000000001</v>
      </c>
      <c r="AD98" s="6">
        <f t="shared" si="45"/>
        <v>3.0100000000000002</v>
      </c>
      <c r="AE98" s="6">
        <f t="shared" si="46"/>
        <v>2.66</v>
      </c>
      <c r="AF98" s="6">
        <f t="shared" si="47"/>
        <v>10.799999999999999</v>
      </c>
      <c r="AG98" s="6">
        <f t="shared" si="48"/>
        <v>13.6</v>
      </c>
      <c r="AH98" s="6">
        <f t="shared" si="49"/>
        <v>19.059999999999999</v>
      </c>
      <c r="AI98" s="6">
        <f t="shared" si="50"/>
        <v>6.71</v>
      </c>
    </row>
    <row r="99" spans="2:35" hidden="1" x14ac:dyDescent="0.3">
      <c r="B99" s="85">
        <f t="shared" si="51"/>
        <v>43100</v>
      </c>
      <c r="C99" s="3"/>
      <c r="D99" s="3"/>
      <c r="E99" s="5">
        <f t="shared" si="23"/>
        <v>93.15</v>
      </c>
      <c r="F99" s="5">
        <f t="shared" si="24"/>
        <v>25.65</v>
      </c>
      <c r="G99" s="5">
        <f t="shared" si="25"/>
        <v>22.799999999999997</v>
      </c>
      <c r="H99" s="5">
        <f t="shared" si="26"/>
        <v>57.96</v>
      </c>
      <c r="I99" s="5">
        <f t="shared" si="27"/>
        <v>291.2</v>
      </c>
      <c r="J99" s="5">
        <f t="shared" si="28"/>
        <v>841.31999999999994</v>
      </c>
      <c r="K99" s="5">
        <f t="shared" si="29"/>
        <v>104.28</v>
      </c>
      <c r="M99" s="6">
        <f t="shared" si="30"/>
        <v>78.975000000000009</v>
      </c>
      <c r="N99" s="6">
        <f t="shared" si="31"/>
        <v>0</v>
      </c>
      <c r="O99" s="6">
        <f t="shared" si="32"/>
        <v>0</v>
      </c>
      <c r="P99" s="6">
        <f t="shared" si="33"/>
        <v>0</v>
      </c>
      <c r="Q99" s="6">
        <f t="shared" si="34"/>
        <v>0</v>
      </c>
      <c r="R99" s="6">
        <f t="shared" si="35"/>
        <v>0</v>
      </c>
      <c r="S99" s="6">
        <f t="shared" si="36"/>
        <v>0</v>
      </c>
      <c r="U99" s="6">
        <f t="shared" si="37"/>
        <v>60.75</v>
      </c>
      <c r="V99" s="6">
        <f t="shared" si="38"/>
        <v>6.5249999999999995</v>
      </c>
      <c r="W99" s="6">
        <f t="shared" si="39"/>
        <v>5.8</v>
      </c>
      <c r="X99" s="6">
        <f t="shared" si="40"/>
        <v>22.68</v>
      </c>
      <c r="Y99" s="6">
        <f t="shared" si="41"/>
        <v>21.84</v>
      </c>
      <c r="Z99" s="6">
        <f t="shared" si="42"/>
        <v>71.820000000000007</v>
      </c>
      <c r="AA99" s="6">
        <f t="shared" si="43"/>
        <v>6.6000000000000005</v>
      </c>
      <c r="AB99" s="6"/>
      <c r="AC99" s="6">
        <f t="shared" si="44"/>
        <v>16.2</v>
      </c>
      <c r="AD99" s="6">
        <f t="shared" si="45"/>
        <v>3.1500000000000004</v>
      </c>
      <c r="AE99" s="6">
        <f t="shared" si="46"/>
        <v>2.8000000000000003</v>
      </c>
      <c r="AF99" s="6">
        <f t="shared" si="47"/>
        <v>11.34</v>
      </c>
      <c r="AG99" s="6">
        <f t="shared" si="48"/>
        <v>14.56</v>
      </c>
      <c r="AH99" s="6">
        <f t="shared" si="49"/>
        <v>20.52</v>
      </c>
      <c r="AI99" s="6">
        <f t="shared" si="50"/>
        <v>7.26</v>
      </c>
    </row>
    <row r="100" spans="2:35" hidden="1" x14ac:dyDescent="0.3">
      <c r="B100" s="85">
        <f t="shared" si="51"/>
        <v>43465</v>
      </c>
      <c r="C100" s="3"/>
      <c r="D100" s="3"/>
      <c r="E100" s="5">
        <f t="shared" si="23"/>
        <v>100.05000000000001</v>
      </c>
      <c r="F100" s="5">
        <f t="shared" si="24"/>
        <v>26.79</v>
      </c>
      <c r="G100" s="5">
        <f t="shared" si="25"/>
        <v>23.939999999999998</v>
      </c>
      <c r="H100" s="5">
        <f t="shared" si="26"/>
        <v>60.720000000000006</v>
      </c>
      <c r="I100" s="5">
        <f t="shared" si="27"/>
        <v>312</v>
      </c>
      <c r="J100" s="5">
        <f t="shared" si="28"/>
        <v>905.28</v>
      </c>
      <c r="K100" s="5">
        <f t="shared" si="29"/>
        <v>112.18</v>
      </c>
      <c r="M100" s="6">
        <f t="shared" si="30"/>
        <v>84.825000000000003</v>
      </c>
      <c r="N100" s="6">
        <f t="shared" si="31"/>
        <v>0</v>
      </c>
      <c r="O100" s="6">
        <f t="shared" si="32"/>
        <v>0</v>
      </c>
      <c r="P100" s="6">
        <f t="shared" si="33"/>
        <v>0</v>
      </c>
      <c r="Q100" s="6">
        <f t="shared" si="34"/>
        <v>0</v>
      </c>
      <c r="R100" s="6">
        <f t="shared" si="35"/>
        <v>0</v>
      </c>
      <c r="S100" s="6">
        <f t="shared" si="36"/>
        <v>0</v>
      </c>
      <c r="U100" s="6">
        <f t="shared" si="37"/>
        <v>65.25</v>
      </c>
      <c r="V100" s="6">
        <f t="shared" si="38"/>
        <v>6.8149999999999995</v>
      </c>
      <c r="W100" s="6">
        <f t="shared" si="39"/>
        <v>6.09</v>
      </c>
      <c r="X100" s="6">
        <f t="shared" si="40"/>
        <v>23.759999999999998</v>
      </c>
      <c r="Y100" s="6">
        <f t="shared" si="41"/>
        <v>23.4</v>
      </c>
      <c r="Z100" s="6">
        <f t="shared" si="42"/>
        <v>77.28</v>
      </c>
      <c r="AA100" s="6">
        <f t="shared" si="43"/>
        <v>7.1000000000000005</v>
      </c>
      <c r="AB100" s="6"/>
      <c r="AC100" s="6">
        <f t="shared" si="44"/>
        <v>17.400000000000002</v>
      </c>
      <c r="AD100" s="6">
        <f t="shared" si="45"/>
        <v>3.2900000000000005</v>
      </c>
      <c r="AE100" s="6">
        <f t="shared" si="46"/>
        <v>2.9400000000000004</v>
      </c>
      <c r="AF100" s="6">
        <f t="shared" si="47"/>
        <v>11.879999999999999</v>
      </c>
      <c r="AG100" s="6">
        <f t="shared" si="48"/>
        <v>15.6</v>
      </c>
      <c r="AH100" s="6">
        <f t="shared" si="49"/>
        <v>22.080000000000002</v>
      </c>
      <c r="AI100" s="6">
        <f t="shared" si="50"/>
        <v>7.81</v>
      </c>
    </row>
    <row r="101" spans="2:35" hidden="1" x14ac:dyDescent="0.3">
      <c r="B101" s="85">
        <f t="shared" si="51"/>
        <v>43830</v>
      </c>
      <c r="C101" s="3"/>
      <c r="D101" s="3"/>
      <c r="E101" s="5">
        <f t="shared" si="23"/>
        <v>107.64</v>
      </c>
      <c r="F101" s="5">
        <f t="shared" si="24"/>
        <v>27.929999999999996</v>
      </c>
      <c r="G101" s="5">
        <f t="shared" si="25"/>
        <v>25.65</v>
      </c>
      <c r="H101" s="5">
        <f t="shared" si="26"/>
        <v>63.480000000000004</v>
      </c>
      <c r="I101" s="5">
        <f t="shared" si="27"/>
        <v>334.40000000000003</v>
      </c>
      <c r="J101" s="5">
        <f t="shared" si="28"/>
        <v>974.16</v>
      </c>
      <c r="K101" s="5">
        <f t="shared" si="29"/>
        <v>120.08000000000001</v>
      </c>
      <c r="M101" s="6">
        <f t="shared" si="30"/>
        <v>91.26</v>
      </c>
      <c r="N101" s="6">
        <f t="shared" si="31"/>
        <v>0</v>
      </c>
      <c r="O101" s="6">
        <f t="shared" si="32"/>
        <v>0</v>
      </c>
      <c r="P101" s="6">
        <f t="shared" si="33"/>
        <v>0</v>
      </c>
      <c r="Q101" s="6">
        <f t="shared" si="34"/>
        <v>0</v>
      </c>
      <c r="R101" s="6">
        <f t="shared" si="35"/>
        <v>0</v>
      </c>
      <c r="S101" s="6">
        <f t="shared" si="36"/>
        <v>0</v>
      </c>
      <c r="U101" s="6">
        <f t="shared" si="37"/>
        <v>70.2</v>
      </c>
      <c r="V101" s="6">
        <f t="shared" si="38"/>
        <v>7.1049999999999995</v>
      </c>
      <c r="W101" s="6">
        <f t="shared" si="39"/>
        <v>6.5249999999999995</v>
      </c>
      <c r="X101" s="6">
        <f t="shared" si="40"/>
        <v>24.84</v>
      </c>
      <c r="Y101" s="6">
        <f t="shared" si="41"/>
        <v>25.08</v>
      </c>
      <c r="Z101" s="6">
        <f t="shared" si="42"/>
        <v>83.160000000000011</v>
      </c>
      <c r="AA101" s="6">
        <f t="shared" si="43"/>
        <v>7.6000000000000005</v>
      </c>
      <c r="AB101" s="6"/>
      <c r="AC101" s="6">
        <f t="shared" si="44"/>
        <v>18.72</v>
      </c>
      <c r="AD101" s="6">
        <f t="shared" si="45"/>
        <v>3.43</v>
      </c>
      <c r="AE101" s="6">
        <f t="shared" si="46"/>
        <v>3.1500000000000004</v>
      </c>
      <c r="AF101" s="6">
        <f t="shared" si="47"/>
        <v>12.42</v>
      </c>
      <c r="AG101" s="6">
        <f t="shared" si="48"/>
        <v>16.72</v>
      </c>
      <c r="AH101" s="6">
        <f t="shared" si="49"/>
        <v>23.76</v>
      </c>
      <c r="AI101" s="6">
        <f t="shared" si="50"/>
        <v>8.36</v>
      </c>
    </row>
    <row r="102" spans="2:35" hidden="1" x14ac:dyDescent="0.3">
      <c r="B102" s="85">
        <f t="shared" si="51"/>
        <v>44196</v>
      </c>
      <c r="C102" s="3"/>
      <c r="D102" s="3"/>
      <c r="E102" s="5">
        <f t="shared" si="23"/>
        <v>115.92</v>
      </c>
      <c r="F102" s="5">
        <f t="shared" si="24"/>
        <v>29.069999999999997</v>
      </c>
      <c r="G102" s="5">
        <f t="shared" si="25"/>
        <v>26.79</v>
      </c>
      <c r="H102" s="5">
        <f t="shared" si="26"/>
        <v>66.7</v>
      </c>
      <c r="I102" s="5">
        <f t="shared" si="27"/>
        <v>358.40000000000003</v>
      </c>
      <c r="J102" s="5">
        <f t="shared" si="28"/>
        <v>1047.96</v>
      </c>
      <c r="K102" s="5">
        <f t="shared" si="29"/>
        <v>129.56</v>
      </c>
      <c r="M102" s="6">
        <f t="shared" si="30"/>
        <v>98.28</v>
      </c>
      <c r="N102" s="6">
        <f t="shared" si="31"/>
        <v>0</v>
      </c>
      <c r="O102" s="6">
        <f t="shared" si="32"/>
        <v>0</v>
      </c>
      <c r="P102" s="6">
        <f t="shared" si="33"/>
        <v>0</v>
      </c>
      <c r="Q102" s="6">
        <f t="shared" si="34"/>
        <v>0</v>
      </c>
      <c r="R102" s="6">
        <f t="shared" si="35"/>
        <v>0</v>
      </c>
      <c r="S102" s="6">
        <f t="shared" si="36"/>
        <v>0</v>
      </c>
      <c r="U102" s="6">
        <f t="shared" si="37"/>
        <v>75.599999999999994</v>
      </c>
      <c r="V102" s="6">
        <f t="shared" si="38"/>
        <v>7.3949999999999996</v>
      </c>
      <c r="W102" s="6">
        <f t="shared" si="39"/>
        <v>6.8149999999999995</v>
      </c>
      <c r="X102" s="6">
        <f t="shared" si="40"/>
        <v>26.099999999999998</v>
      </c>
      <c r="Y102" s="6">
        <f t="shared" si="41"/>
        <v>26.88</v>
      </c>
      <c r="Z102" s="6">
        <f t="shared" si="42"/>
        <v>89.460000000000008</v>
      </c>
      <c r="AA102" s="6">
        <f t="shared" si="43"/>
        <v>8.2000000000000011</v>
      </c>
      <c r="AB102" s="6"/>
      <c r="AC102" s="6">
        <f t="shared" si="44"/>
        <v>20.16</v>
      </c>
      <c r="AD102" s="6">
        <f t="shared" si="45"/>
        <v>3.5700000000000003</v>
      </c>
      <c r="AE102" s="6">
        <f t="shared" si="46"/>
        <v>3.2900000000000005</v>
      </c>
      <c r="AF102" s="6">
        <f t="shared" si="47"/>
        <v>13.049999999999999</v>
      </c>
      <c r="AG102" s="6">
        <f t="shared" si="48"/>
        <v>17.920000000000002</v>
      </c>
      <c r="AH102" s="6">
        <f t="shared" si="49"/>
        <v>25.560000000000002</v>
      </c>
      <c r="AI102" s="6">
        <f t="shared" si="50"/>
        <v>9.02</v>
      </c>
    </row>
    <row r="103" spans="2:35" hidden="1" x14ac:dyDescent="0.3">
      <c r="B103" s="85">
        <f t="shared" si="51"/>
        <v>44561</v>
      </c>
      <c r="C103" s="3"/>
      <c r="D103" s="3"/>
      <c r="E103" s="5">
        <f t="shared" si="23"/>
        <v>81.650000000000006</v>
      </c>
      <c r="F103" s="5">
        <f t="shared" si="24"/>
        <v>54.72</v>
      </c>
      <c r="G103" s="5">
        <f t="shared" si="25"/>
        <v>50.73</v>
      </c>
      <c r="H103" s="5">
        <f t="shared" si="26"/>
        <v>10.58</v>
      </c>
      <c r="I103" s="5">
        <f t="shared" si="27"/>
        <v>59.2</v>
      </c>
      <c r="J103" s="5">
        <f t="shared" si="28"/>
        <v>262.39999999999998</v>
      </c>
      <c r="K103" s="5">
        <f t="shared" si="29"/>
        <v>32.39</v>
      </c>
      <c r="M103" s="6">
        <f t="shared" si="30"/>
        <v>69.225000000000009</v>
      </c>
      <c r="N103" s="6">
        <f t="shared" si="31"/>
        <v>0</v>
      </c>
      <c r="O103" s="6">
        <f t="shared" si="32"/>
        <v>0</v>
      </c>
      <c r="P103" s="6">
        <f t="shared" si="33"/>
        <v>0</v>
      </c>
      <c r="Q103" s="6">
        <f t="shared" si="34"/>
        <v>0</v>
      </c>
      <c r="R103" s="6">
        <f t="shared" si="35"/>
        <v>0</v>
      </c>
      <c r="S103" s="6">
        <f t="shared" si="36"/>
        <v>0</v>
      </c>
      <c r="U103" s="6">
        <f t="shared" si="37"/>
        <v>53.25</v>
      </c>
      <c r="V103" s="6">
        <f t="shared" si="38"/>
        <v>13.919999999999998</v>
      </c>
      <c r="W103" s="6">
        <f t="shared" si="39"/>
        <v>12.904999999999999</v>
      </c>
      <c r="X103" s="6">
        <f t="shared" si="40"/>
        <v>4.1399999999999997</v>
      </c>
      <c r="Y103" s="6">
        <f t="shared" si="41"/>
        <v>4.4399999999999995</v>
      </c>
      <c r="Z103" s="6">
        <f t="shared" si="42"/>
        <v>22.400000000000002</v>
      </c>
      <c r="AA103" s="6">
        <f t="shared" si="43"/>
        <v>2.0500000000000003</v>
      </c>
      <c r="AB103" s="6"/>
      <c r="AC103" s="6">
        <f t="shared" si="44"/>
        <v>14.200000000000001</v>
      </c>
      <c r="AD103" s="6">
        <f t="shared" si="45"/>
        <v>6.7200000000000006</v>
      </c>
      <c r="AE103" s="6">
        <f t="shared" si="46"/>
        <v>6.23</v>
      </c>
      <c r="AF103" s="6">
        <f t="shared" si="47"/>
        <v>2.0699999999999998</v>
      </c>
      <c r="AG103" s="6">
        <f t="shared" si="48"/>
        <v>2.96</v>
      </c>
      <c r="AH103" s="6">
        <f t="shared" si="49"/>
        <v>6.4</v>
      </c>
      <c r="AI103" s="6">
        <f t="shared" si="50"/>
        <v>2.2549999999999999</v>
      </c>
    </row>
    <row r="104" spans="2:35" x14ac:dyDescent="0.3">
      <c r="B104" s="85">
        <f t="shared" si="51"/>
        <v>44926</v>
      </c>
      <c r="C104" s="3"/>
      <c r="D104" s="3"/>
      <c r="E104" s="5">
        <f t="shared" si="23"/>
        <v>84.099500000000006</v>
      </c>
      <c r="F104" s="5">
        <f t="shared" si="24"/>
        <v>56.361599999999996</v>
      </c>
      <c r="G104" s="5">
        <f t="shared" si="25"/>
        <v>52.251899999999999</v>
      </c>
      <c r="H104" s="5">
        <f t="shared" si="26"/>
        <v>10.897400000000001</v>
      </c>
      <c r="I104" s="5">
        <f t="shared" si="27"/>
        <v>60.975999999999999</v>
      </c>
      <c r="J104" s="5">
        <f t="shared" si="28"/>
        <v>270.27199999999999</v>
      </c>
      <c r="K104" s="5">
        <f t="shared" si="29"/>
        <v>33.361700000000006</v>
      </c>
      <c r="M104" s="6">
        <f t="shared" si="30"/>
        <v>71.301750000000013</v>
      </c>
      <c r="N104" s="6">
        <f t="shared" si="31"/>
        <v>0</v>
      </c>
      <c r="O104" s="6">
        <f t="shared" si="32"/>
        <v>0</v>
      </c>
      <c r="P104" s="6">
        <f t="shared" si="33"/>
        <v>0</v>
      </c>
      <c r="Q104" s="6">
        <f t="shared" si="34"/>
        <v>0</v>
      </c>
      <c r="R104" s="6">
        <f t="shared" si="35"/>
        <v>0</v>
      </c>
      <c r="S104" s="6">
        <f t="shared" si="36"/>
        <v>0</v>
      </c>
      <c r="U104" s="6">
        <f t="shared" si="37"/>
        <v>54.847500000000004</v>
      </c>
      <c r="V104" s="6">
        <f t="shared" si="38"/>
        <v>14.337599999999998</v>
      </c>
      <c r="W104" s="6">
        <f t="shared" si="39"/>
        <v>13.292149999999999</v>
      </c>
      <c r="X104" s="6">
        <f t="shared" si="40"/>
        <v>4.2641999999999998</v>
      </c>
      <c r="Y104" s="6">
        <f t="shared" si="41"/>
        <v>4.5731999999999999</v>
      </c>
      <c r="Z104" s="6">
        <f t="shared" si="42"/>
        <v>23.072000000000003</v>
      </c>
      <c r="AA104" s="6">
        <f t="shared" si="43"/>
        <v>2.1115000000000004</v>
      </c>
      <c r="AB104" s="6"/>
      <c r="AC104" s="6">
        <f t="shared" si="44"/>
        <v>14.626000000000001</v>
      </c>
      <c r="AD104" s="6">
        <f t="shared" si="45"/>
        <v>6.9216000000000006</v>
      </c>
      <c r="AE104" s="6">
        <f t="shared" si="46"/>
        <v>6.4169000000000009</v>
      </c>
      <c r="AF104" s="6">
        <f t="shared" si="47"/>
        <v>2.1320999999999999</v>
      </c>
      <c r="AG104" s="6">
        <f t="shared" si="48"/>
        <v>3.0488</v>
      </c>
      <c r="AH104" s="6">
        <f t="shared" si="49"/>
        <v>6.5920000000000005</v>
      </c>
      <c r="AI104" s="6">
        <f t="shared" si="50"/>
        <v>2.3226500000000003</v>
      </c>
    </row>
    <row r="105" spans="2:35" x14ac:dyDescent="0.3">
      <c r="B105" s="85">
        <f t="shared" si="51"/>
        <v>45291</v>
      </c>
      <c r="C105" s="3"/>
      <c r="D105" s="3"/>
      <c r="E105" s="5">
        <f t="shared" si="23"/>
        <v>86.622485000000026</v>
      </c>
      <c r="F105" s="5">
        <f t="shared" si="24"/>
        <v>58.052447999999998</v>
      </c>
      <c r="G105" s="5">
        <f t="shared" si="25"/>
        <v>53.819457</v>
      </c>
      <c r="H105" s="5">
        <f t="shared" si="26"/>
        <v>11.224322000000001</v>
      </c>
      <c r="I105" s="5">
        <f t="shared" si="27"/>
        <v>62.80528000000001</v>
      </c>
      <c r="J105" s="5">
        <f t="shared" si="28"/>
        <v>278.38016000000005</v>
      </c>
      <c r="K105" s="5">
        <f t="shared" si="29"/>
        <v>34.362551000000003</v>
      </c>
      <c r="M105" s="6">
        <f t="shared" si="30"/>
        <v>73.440802500000018</v>
      </c>
      <c r="N105" s="6">
        <f t="shared" si="31"/>
        <v>0</v>
      </c>
      <c r="O105" s="6">
        <f t="shared" si="32"/>
        <v>0</v>
      </c>
      <c r="P105" s="6">
        <f t="shared" si="33"/>
        <v>0</v>
      </c>
      <c r="Q105" s="6">
        <f t="shared" si="34"/>
        <v>0</v>
      </c>
      <c r="R105" s="6">
        <f t="shared" si="35"/>
        <v>0</v>
      </c>
      <c r="S105" s="6">
        <f t="shared" si="36"/>
        <v>0</v>
      </c>
      <c r="U105" s="6">
        <f t="shared" si="37"/>
        <v>56.492925000000007</v>
      </c>
      <c r="V105" s="6">
        <f t="shared" si="38"/>
        <v>14.767728</v>
      </c>
      <c r="W105" s="6">
        <f t="shared" si="39"/>
        <v>13.6909145</v>
      </c>
      <c r="X105" s="6">
        <f t="shared" si="40"/>
        <v>4.3921260000000002</v>
      </c>
      <c r="Y105" s="6">
        <f t="shared" si="41"/>
        <v>4.7103960000000002</v>
      </c>
      <c r="Z105" s="6">
        <f t="shared" si="42"/>
        <v>23.764160000000007</v>
      </c>
      <c r="AA105" s="6">
        <f t="shared" si="43"/>
        <v>2.1748450000000004</v>
      </c>
      <c r="AB105" s="6"/>
      <c r="AC105" s="6">
        <f t="shared" si="44"/>
        <v>15.064780000000003</v>
      </c>
      <c r="AD105" s="6">
        <f t="shared" si="45"/>
        <v>7.1292480000000005</v>
      </c>
      <c r="AE105" s="6">
        <f t="shared" si="46"/>
        <v>6.6094070000000009</v>
      </c>
      <c r="AF105" s="6">
        <f t="shared" si="47"/>
        <v>2.1960630000000001</v>
      </c>
      <c r="AG105" s="6">
        <f t="shared" si="48"/>
        <v>3.1402640000000002</v>
      </c>
      <c r="AH105" s="6">
        <f t="shared" si="49"/>
        <v>6.7897600000000011</v>
      </c>
      <c r="AI105" s="6">
        <f t="shared" si="50"/>
        <v>2.3923295000000002</v>
      </c>
    </row>
    <row r="106" spans="2:35" x14ac:dyDescent="0.3">
      <c r="B106" s="85">
        <f t="shared" si="51"/>
        <v>45657</v>
      </c>
      <c r="C106" s="3"/>
      <c r="D106" s="3"/>
      <c r="E106" s="5">
        <f t="shared" si="23"/>
        <v>89.221159550000024</v>
      </c>
      <c r="F106" s="5">
        <f t="shared" si="24"/>
        <v>59.794021439999995</v>
      </c>
      <c r="G106" s="5">
        <f t="shared" si="25"/>
        <v>55.434040710000005</v>
      </c>
      <c r="H106" s="5">
        <f t="shared" si="26"/>
        <v>11.56105166</v>
      </c>
      <c r="I106" s="5">
        <f t="shared" si="27"/>
        <v>64.689438400000014</v>
      </c>
      <c r="J106" s="5">
        <f t="shared" si="28"/>
        <v>286.73156480000006</v>
      </c>
      <c r="K106" s="5">
        <f t="shared" si="29"/>
        <v>35.393427530000004</v>
      </c>
      <c r="M106" s="6">
        <f t="shared" si="30"/>
        <v>75.644026575000012</v>
      </c>
      <c r="N106" s="6">
        <f t="shared" si="31"/>
        <v>0</v>
      </c>
      <c r="O106" s="6">
        <f t="shared" si="32"/>
        <v>0</v>
      </c>
      <c r="P106" s="6">
        <f t="shared" si="33"/>
        <v>0</v>
      </c>
      <c r="Q106" s="6">
        <f t="shared" si="34"/>
        <v>0</v>
      </c>
      <c r="R106" s="6">
        <f t="shared" si="35"/>
        <v>0</v>
      </c>
      <c r="S106" s="6">
        <f t="shared" si="36"/>
        <v>0</v>
      </c>
      <c r="U106" s="6">
        <f t="shared" si="37"/>
        <v>58.18771275000001</v>
      </c>
      <c r="V106" s="6">
        <f t="shared" si="38"/>
        <v>15.21075984</v>
      </c>
      <c r="W106" s="6">
        <f t="shared" si="39"/>
        <v>14.101641935</v>
      </c>
      <c r="X106" s="6">
        <f t="shared" si="40"/>
        <v>4.5238897800000002</v>
      </c>
      <c r="Y106" s="6">
        <f t="shared" si="41"/>
        <v>4.8517078800000002</v>
      </c>
      <c r="Z106" s="6">
        <f t="shared" si="42"/>
        <v>24.477084800000007</v>
      </c>
      <c r="AA106" s="6">
        <f t="shared" si="43"/>
        <v>2.2400903500000005</v>
      </c>
      <c r="AB106" s="6"/>
      <c r="AC106" s="6">
        <f t="shared" si="44"/>
        <v>15.516723400000004</v>
      </c>
      <c r="AD106" s="6">
        <f t="shared" si="45"/>
        <v>7.3431254400000006</v>
      </c>
      <c r="AE106" s="6">
        <f t="shared" si="46"/>
        <v>6.8076892100000013</v>
      </c>
      <c r="AF106" s="6">
        <f t="shared" si="47"/>
        <v>2.2619448900000001</v>
      </c>
      <c r="AG106" s="6">
        <f t="shared" si="48"/>
        <v>3.2344719200000003</v>
      </c>
      <c r="AH106" s="6">
        <f t="shared" si="49"/>
        <v>6.9934528000000009</v>
      </c>
      <c r="AI106" s="6">
        <f t="shared" si="50"/>
        <v>2.4640993850000004</v>
      </c>
    </row>
    <row r="107" spans="2:35" x14ac:dyDescent="0.3">
      <c r="B107" s="85">
        <f t="shared" si="51"/>
        <v>46022</v>
      </c>
      <c r="C107" s="3"/>
      <c r="D107" s="3"/>
      <c r="E107" s="5">
        <f t="shared" si="23"/>
        <v>91.897794336500027</v>
      </c>
      <c r="F107" s="5">
        <f t="shared" si="24"/>
        <v>61.587842083199995</v>
      </c>
      <c r="G107" s="5">
        <f t="shared" si="25"/>
        <v>57.097061931299997</v>
      </c>
      <c r="H107" s="5">
        <f t="shared" si="26"/>
        <v>11.907883209800001</v>
      </c>
      <c r="I107" s="5">
        <f t="shared" si="27"/>
        <v>66.630121552000006</v>
      </c>
      <c r="J107" s="5">
        <f t="shared" si="28"/>
        <v>295.33351174400002</v>
      </c>
      <c r="K107" s="5">
        <f t="shared" si="29"/>
        <v>36.455230355900007</v>
      </c>
      <c r="M107" s="6">
        <f t="shared" si="30"/>
        <v>77.91334737225003</v>
      </c>
      <c r="N107" s="6">
        <f t="shared" si="31"/>
        <v>0</v>
      </c>
      <c r="O107" s="6">
        <f t="shared" si="32"/>
        <v>0</v>
      </c>
      <c r="P107" s="6">
        <f t="shared" si="33"/>
        <v>0</v>
      </c>
      <c r="Q107" s="6">
        <f t="shared" si="34"/>
        <v>0</v>
      </c>
      <c r="R107" s="6">
        <f t="shared" si="35"/>
        <v>0</v>
      </c>
      <c r="S107" s="6">
        <f t="shared" si="36"/>
        <v>0</v>
      </c>
      <c r="U107" s="6">
        <f t="shared" si="37"/>
        <v>59.933344132500011</v>
      </c>
      <c r="V107" s="6">
        <f t="shared" si="38"/>
        <v>15.6670826352</v>
      </c>
      <c r="W107" s="6">
        <f t="shared" si="39"/>
        <v>14.52469119305</v>
      </c>
      <c r="X107" s="6">
        <f t="shared" si="40"/>
        <v>4.6596064734000002</v>
      </c>
      <c r="Y107" s="6">
        <f t="shared" si="41"/>
        <v>4.9972591164000004</v>
      </c>
      <c r="Z107" s="6">
        <f t="shared" si="42"/>
        <v>25.211397344000005</v>
      </c>
      <c r="AA107" s="6">
        <f t="shared" si="43"/>
        <v>2.3072930605000006</v>
      </c>
      <c r="AB107" s="6"/>
      <c r="AC107" s="6">
        <f t="shared" si="44"/>
        <v>15.982225102000005</v>
      </c>
      <c r="AD107" s="6">
        <f t="shared" si="45"/>
        <v>7.5634192032000014</v>
      </c>
      <c r="AE107" s="6">
        <f t="shared" si="46"/>
        <v>7.0119198863000012</v>
      </c>
      <c r="AF107" s="6">
        <f t="shared" si="47"/>
        <v>2.3298032367000001</v>
      </c>
      <c r="AG107" s="6">
        <f t="shared" si="48"/>
        <v>3.3315060776000003</v>
      </c>
      <c r="AH107" s="6">
        <f t="shared" si="49"/>
        <v>7.2032563840000012</v>
      </c>
      <c r="AI107" s="6">
        <f t="shared" si="50"/>
        <v>2.5380223665500004</v>
      </c>
    </row>
    <row r="108" spans="2:35" x14ac:dyDescent="0.3">
      <c r="B108" s="85">
        <f t="shared" si="51"/>
        <v>46387</v>
      </c>
      <c r="C108" s="3"/>
      <c r="D108" s="3"/>
      <c r="E108" s="5">
        <f t="shared" si="23"/>
        <v>94.654728166595035</v>
      </c>
      <c r="F108" s="5">
        <f t="shared" si="24"/>
        <v>63.435477345696</v>
      </c>
      <c r="G108" s="5">
        <f t="shared" si="25"/>
        <v>58.809973789239002</v>
      </c>
      <c r="H108" s="5">
        <f t="shared" si="26"/>
        <v>12.265119706094001</v>
      </c>
      <c r="I108" s="5">
        <f t="shared" si="27"/>
        <v>68.629025198560015</v>
      </c>
      <c r="J108" s="5">
        <f t="shared" si="28"/>
        <v>304.19351709632002</v>
      </c>
      <c r="K108" s="5">
        <f t="shared" si="29"/>
        <v>37.548887266577012</v>
      </c>
      <c r="M108" s="6">
        <f t="shared" si="30"/>
        <v>80.250747793417531</v>
      </c>
      <c r="N108" s="6">
        <f t="shared" si="31"/>
        <v>0</v>
      </c>
      <c r="O108" s="6">
        <f t="shared" si="32"/>
        <v>0</v>
      </c>
      <c r="P108" s="6">
        <f t="shared" si="33"/>
        <v>0</v>
      </c>
      <c r="Q108" s="6">
        <f t="shared" si="34"/>
        <v>0</v>
      </c>
      <c r="R108" s="6">
        <f t="shared" si="35"/>
        <v>0</v>
      </c>
      <c r="S108" s="6">
        <f t="shared" si="36"/>
        <v>0</v>
      </c>
      <c r="U108" s="6">
        <f t="shared" si="37"/>
        <v>61.731344456475014</v>
      </c>
      <c r="V108" s="6">
        <f t="shared" si="38"/>
        <v>16.137095114256002</v>
      </c>
      <c r="W108" s="6">
        <f t="shared" si="39"/>
        <v>14.9604319288415</v>
      </c>
      <c r="X108" s="6">
        <f t="shared" si="40"/>
        <v>4.7993946676020007</v>
      </c>
      <c r="Y108" s="6">
        <f t="shared" si="41"/>
        <v>5.147176889892001</v>
      </c>
      <c r="Z108" s="6">
        <f t="shared" si="42"/>
        <v>25.967739264320006</v>
      </c>
      <c r="AA108" s="6">
        <f t="shared" si="43"/>
        <v>2.3765118523150006</v>
      </c>
      <c r="AB108" s="6"/>
      <c r="AC108" s="6">
        <f t="shared" si="44"/>
        <v>16.461691855060007</v>
      </c>
      <c r="AD108" s="6">
        <f t="shared" si="45"/>
        <v>7.7903217792960016</v>
      </c>
      <c r="AE108" s="6">
        <f t="shared" si="46"/>
        <v>7.2222774828890008</v>
      </c>
      <c r="AF108" s="6">
        <f t="shared" si="47"/>
        <v>2.3996973338010004</v>
      </c>
      <c r="AG108" s="6">
        <f t="shared" si="48"/>
        <v>3.4314512599280005</v>
      </c>
      <c r="AH108" s="6">
        <f t="shared" si="49"/>
        <v>7.4193540755200011</v>
      </c>
      <c r="AI108" s="6">
        <f t="shared" si="50"/>
        <v>2.6141630375465006</v>
      </c>
    </row>
    <row r="109" spans="2:35" x14ac:dyDescent="0.3">
      <c r="B109" s="85">
        <f t="shared" si="51"/>
        <v>46752</v>
      </c>
      <c r="C109" s="3"/>
      <c r="D109" s="3"/>
      <c r="E109" s="5">
        <f t="shared" si="23"/>
        <v>97.494370011592892</v>
      </c>
      <c r="F109" s="5">
        <f t="shared" si="24"/>
        <v>65.338541666066888</v>
      </c>
      <c r="G109" s="5">
        <f t="shared" si="25"/>
        <v>60.574273002916172</v>
      </c>
      <c r="H109" s="5">
        <f t="shared" si="26"/>
        <v>12.633073297276821</v>
      </c>
      <c r="I109" s="5">
        <f t="shared" si="27"/>
        <v>70.687895954516804</v>
      </c>
      <c r="J109" s="5">
        <f t="shared" si="28"/>
        <v>313.31932260920962</v>
      </c>
      <c r="K109" s="5">
        <f t="shared" si="29"/>
        <v>38.675353884574321</v>
      </c>
      <c r="M109" s="6">
        <f t="shared" si="30"/>
        <v>82.658270227220058</v>
      </c>
      <c r="N109" s="6">
        <f t="shared" si="31"/>
        <v>0</v>
      </c>
      <c r="O109" s="6">
        <f t="shared" si="32"/>
        <v>0</v>
      </c>
      <c r="P109" s="6">
        <f t="shared" si="33"/>
        <v>0</v>
      </c>
      <c r="Q109" s="6">
        <f t="shared" si="34"/>
        <v>0</v>
      </c>
      <c r="R109" s="6">
        <f t="shared" si="35"/>
        <v>0</v>
      </c>
      <c r="S109" s="6">
        <f t="shared" si="36"/>
        <v>0</v>
      </c>
      <c r="U109" s="6">
        <f t="shared" si="37"/>
        <v>63.583284790169273</v>
      </c>
      <c r="V109" s="6">
        <f t="shared" si="38"/>
        <v>16.621207967683681</v>
      </c>
      <c r="W109" s="6">
        <f t="shared" si="39"/>
        <v>15.409244886706745</v>
      </c>
      <c r="X109" s="6">
        <f t="shared" si="40"/>
        <v>4.9433765076300604</v>
      </c>
      <c r="Y109" s="6">
        <f t="shared" si="41"/>
        <v>5.3015921965887607</v>
      </c>
      <c r="Z109" s="6">
        <f t="shared" si="42"/>
        <v>26.746771442249607</v>
      </c>
      <c r="AA109" s="6">
        <f t="shared" si="43"/>
        <v>2.4478072078844506</v>
      </c>
      <c r="AB109" s="6"/>
      <c r="AC109" s="6">
        <f t="shared" si="44"/>
        <v>16.955542610711806</v>
      </c>
      <c r="AD109" s="6">
        <f t="shared" si="45"/>
        <v>8.0240314326748816</v>
      </c>
      <c r="AE109" s="6">
        <f t="shared" si="46"/>
        <v>7.4389458073756716</v>
      </c>
      <c r="AF109" s="6">
        <f t="shared" si="47"/>
        <v>2.4716882538150302</v>
      </c>
      <c r="AG109" s="6">
        <f t="shared" si="48"/>
        <v>3.5343947977258403</v>
      </c>
      <c r="AH109" s="6">
        <f t="shared" si="49"/>
        <v>7.6419346977856017</v>
      </c>
      <c r="AI109" s="6">
        <f t="shared" si="50"/>
        <v>2.6925879286728955</v>
      </c>
    </row>
    <row r="110" spans="2:35" x14ac:dyDescent="0.3">
      <c r="B110" s="85">
        <f t="shared" si="51"/>
        <v>47118</v>
      </c>
      <c r="C110" s="3"/>
      <c r="D110" s="3"/>
      <c r="E110" s="5">
        <f t="shared" si="23"/>
        <v>100.41920111194068</v>
      </c>
      <c r="F110" s="5">
        <f t="shared" si="24"/>
        <v>67.298697916048894</v>
      </c>
      <c r="G110" s="5">
        <f t="shared" si="25"/>
        <v>62.391501193003656</v>
      </c>
      <c r="H110" s="5">
        <f t="shared" si="26"/>
        <v>13.012065496195126</v>
      </c>
      <c r="I110" s="5">
        <f t="shared" si="27"/>
        <v>72.808532833152313</v>
      </c>
      <c r="J110" s="5">
        <f t="shared" si="28"/>
        <v>322.71890228748595</v>
      </c>
      <c r="K110" s="5">
        <f t="shared" si="29"/>
        <v>39.83561450111155</v>
      </c>
      <c r="M110" s="6">
        <f t="shared" si="30"/>
        <v>85.138018334036659</v>
      </c>
      <c r="N110" s="6">
        <f t="shared" si="31"/>
        <v>0</v>
      </c>
      <c r="O110" s="6">
        <f t="shared" si="32"/>
        <v>0</v>
      </c>
      <c r="P110" s="6">
        <f t="shared" si="33"/>
        <v>0</v>
      </c>
      <c r="Q110" s="6">
        <f t="shared" si="34"/>
        <v>0</v>
      </c>
      <c r="R110" s="6">
        <f t="shared" si="35"/>
        <v>0</v>
      </c>
      <c r="S110" s="6">
        <f t="shared" si="36"/>
        <v>0</v>
      </c>
      <c r="U110" s="6">
        <f t="shared" si="37"/>
        <v>65.490783333874347</v>
      </c>
      <c r="V110" s="6">
        <f t="shared" si="38"/>
        <v>17.119844206714191</v>
      </c>
      <c r="W110" s="6">
        <f t="shared" si="39"/>
        <v>15.871522233307948</v>
      </c>
      <c r="X110" s="6">
        <f t="shared" si="40"/>
        <v>5.0916778028589622</v>
      </c>
      <c r="Y110" s="6">
        <f t="shared" si="41"/>
        <v>5.4606399624864235</v>
      </c>
      <c r="Z110" s="6">
        <f t="shared" si="42"/>
        <v>27.549174585517097</v>
      </c>
      <c r="AA110" s="6">
        <f t="shared" si="43"/>
        <v>2.5212414241209844</v>
      </c>
      <c r="AB110" s="6"/>
      <c r="AC110" s="6">
        <f t="shared" si="44"/>
        <v>17.464208889033163</v>
      </c>
      <c r="AD110" s="6">
        <f t="shared" si="45"/>
        <v>8.264752375655128</v>
      </c>
      <c r="AE110" s="6">
        <f t="shared" si="46"/>
        <v>7.6621141815969418</v>
      </c>
      <c r="AF110" s="6">
        <f t="shared" si="47"/>
        <v>2.5458389014294811</v>
      </c>
      <c r="AG110" s="6">
        <f t="shared" si="48"/>
        <v>3.6404266416576156</v>
      </c>
      <c r="AH110" s="6">
        <f t="shared" si="49"/>
        <v>7.87119273871917</v>
      </c>
      <c r="AI110" s="6">
        <f t="shared" si="50"/>
        <v>2.7733655665330827</v>
      </c>
    </row>
    <row r="111" spans="2:35" x14ac:dyDescent="0.3">
      <c r="B111" s="85">
        <f t="shared" si="51"/>
        <v>47483</v>
      </c>
      <c r="C111" s="3"/>
      <c r="D111" s="3"/>
      <c r="E111" s="5">
        <f t="shared" si="23"/>
        <v>103.43177714529889</v>
      </c>
      <c r="F111" s="5">
        <f t="shared" si="24"/>
        <v>69.317658853530361</v>
      </c>
      <c r="G111" s="5">
        <f t="shared" si="25"/>
        <v>64.263246228793776</v>
      </c>
      <c r="H111" s="5">
        <f t="shared" si="26"/>
        <v>13.402427461080981</v>
      </c>
      <c r="I111" s="5">
        <f t="shared" si="27"/>
        <v>74.992788818146877</v>
      </c>
      <c r="J111" s="5">
        <f t="shared" si="28"/>
        <v>332.40046935611053</v>
      </c>
      <c r="K111" s="5">
        <f t="shared" si="29"/>
        <v>41.030682936144899</v>
      </c>
      <c r="M111" s="6">
        <f t="shared" si="30"/>
        <v>87.692158884057761</v>
      </c>
      <c r="N111" s="6">
        <f t="shared" si="31"/>
        <v>0</v>
      </c>
      <c r="O111" s="6">
        <f t="shared" si="32"/>
        <v>0</v>
      </c>
      <c r="P111" s="6">
        <f t="shared" si="33"/>
        <v>0</v>
      </c>
      <c r="Q111" s="6">
        <f t="shared" si="34"/>
        <v>0</v>
      </c>
      <c r="R111" s="6">
        <f t="shared" si="35"/>
        <v>0</v>
      </c>
      <c r="S111" s="6">
        <f t="shared" si="36"/>
        <v>0</v>
      </c>
      <c r="U111" s="6">
        <f t="shared" si="37"/>
        <v>67.455506833890581</v>
      </c>
      <c r="V111" s="6">
        <f t="shared" si="38"/>
        <v>17.633439532915617</v>
      </c>
      <c r="W111" s="6">
        <f t="shared" si="39"/>
        <v>16.347667900307187</v>
      </c>
      <c r="X111" s="6">
        <f t="shared" si="40"/>
        <v>5.2444281369447312</v>
      </c>
      <c r="Y111" s="6">
        <f t="shared" si="41"/>
        <v>5.624459161361016</v>
      </c>
      <c r="Z111" s="6">
        <f t="shared" si="42"/>
        <v>28.375649823082611</v>
      </c>
      <c r="AA111" s="6">
        <f t="shared" si="43"/>
        <v>2.596878666844614</v>
      </c>
      <c r="AB111" s="6"/>
      <c r="AC111" s="6">
        <f t="shared" si="44"/>
        <v>17.988135155704157</v>
      </c>
      <c r="AD111" s="6">
        <f t="shared" si="45"/>
        <v>8.5126949469247819</v>
      </c>
      <c r="AE111" s="6">
        <f t="shared" si="46"/>
        <v>7.8919776070448506</v>
      </c>
      <c r="AF111" s="6">
        <f t="shared" si="47"/>
        <v>2.6222140684723656</v>
      </c>
      <c r="AG111" s="6">
        <f t="shared" si="48"/>
        <v>3.7496394409073441</v>
      </c>
      <c r="AH111" s="6">
        <f t="shared" si="49"/>
        <v>8.1073285208807455</v>
      </c>
      <c r="AI111" s="6">
        <f t="shared" si="50"/>
        <v>2.8565665335290755</v>
      </c>
    </row>
    <row r="112" spans="2:35" x14ac:dyDescent="0.3">
      <c r="B112" s="85">
        <f t="shared" si="51"/>
        <v>47848</v>
      </c>
      <c r="C112" s="3"/>
      <c r="D112" s="3"/>
      <c r="E112" s="5">
        <f t="shared" si="23"/>
        <v>106.53473045965787</v>
      </c>
      <c r="F112" s="5">
        <f t="shared" si="24"/>
        <v>71.397188619136259</v>
      </c>
      <c r="G112" s="5">
        <f t="shared" si="25"/>
        <v>66.19114361565758</v>
      </c>
      <c r="H112" s="5">
        <f t="shared" si="26"/>
        <v>13.804500284913409</v>
      </c>
      <c r="I112" s="5">
        <f t="shared" si="27"/>
        <v>77.242572482691287</v>
      </c>
      <c r="J112" s="5">
        <f t="shared" si="28"/>
        <v>342.37248343679386</v>
      </c>
      <c r="K112" s="5">
        <f t="shared" si="29"/>
        <v>42.26160342422925</v>
      </c>
      <c r="M112" s="6">
        <f t="shared" si="30"/>
        <v>90.322923650579497</v>
      </c>
      <c r="N112" s="6">
        <f t="shared" si="31"/>
        <v>0</v>
      </c>
      <c r="O112" s="6">
        <f t="shared" si="32"/>
        <v>0</v>
      </c>
      <c r="P112" s="6">
        <f t="shared" si="33"/>
        <v>0</v>
      </c>
      <c r="Q112" s="6">
        <f t="shared" si="34"/>
        <v>0</v>
      </c>
      <c r="R112" s="6">
        <f t="shared" si="35"/>
        <v>0</v>
      </c>
      <c r="S112" s="6">
        <f t="shared" si="36"/>
        <v>0</v>
      </c>
      <c r="U112" s="6">
        <f t="shared" si="37"/>
        <v>69.479172038907308</v>
      </c>
      <c r="V112" s="6">
        <f t="shared" si="38"/>
        <v>18.162442718903083</v>
      </c>
      <c r="W112" s="6">
        <f t="shared" si="39"/>
        <v>16.838097937316402</v>
      </c>
      <c r="X112" s="6">
        <f t="shared" si="40"/>
        <v>5.4017609810530729</v>
      </c>
      <c r="Y112" s="6">
        <f t="shared" si="41"/>
        <v>5.7931929362018462</v>
      </c>
      <c r="Z112" s="6">
        <f t="shared" si="42"/>
        <v>29.226919317775089</v>
      </c>
      <c r="AA112" s="6">
        <f t="shared" si="43"/>
        <v>2.6747850268499525</v>
      </c>
      <c r="AB112" s="6"/>
      <c r="AC112" s="6">
        <f t="shared" si="44"/>
        <v>18.527779210375282</v>
      </c>
      <c r="AD112" s="6">
        <f t="shared" si="45"/>
        <v>8.7680757953325248</v>
      </c>
      <c r="AE112" s="6">
        <f t="shared" si="46"/>
        <v>8.128736935256196</v>
      </c>
      <c r="AF112" s="6">
        <f t="shared" si="47"/>
        <v>2.7008804905265364</v>
      </c>
      <c r="AG112" s="6">
        <f t="shared" si="48"/>
        <v>3.8621286241345643</v>
      </c>
      <c r="AH112" s="6">
        <f t="shared" si="49"/>
        <v>8.3505483765071684</v>
      </c>
      <c r="AI112" s="6">
        <f t="shared" si="50"/>
        <v>2.9422635295349475</v>
      </c>
    </row>
    <row r="113" spans="2:35" x14ac:dyDescent="0.3">
      <c r="B113" s="85">
        <f t="shared" si="51"/>
        <v>48213</v>
      </c>
      <c r="C113" s="3"/>
      <c r="D113" s="3"/>
      <c r="E113" s="5">
        <f t="shared" si="23"/>
        <v>109.73077237344761</v>
      </c>
      <c r="F113" s="5">
        <f t="shared" si="24"/>
        <v>73.539104277710351</v>
      </c>
      <c r="G113" s="5">
        <f t="shared" si="25"/>
        <v>68.176877924127311</v>
      </c>
      <c r="H113" s="5">
        <f t="shared" si="26"/>
        <v>14.218635293460812</v>
      </c>
      <c r="I113" s="5">
        <f t="shared" si="27"/>
        <v>79.559849657172037</v>
      </c>
      <c r="J113" s="5">
        <f t="shared" si="28"/>
        <v>352.64365793989765</v>
      </c>
      <c r="K113" s="5">
        <f t="shared" si="29"/>
        <v>43.52945152695613</v>
      </c>
      <c r="M113" s="6">
        <f t="shared" si="30"/>
        <v>93.032611360096894</v>
      </c>
      <c r="N113" s="6">
        <f t="shared" si="31"/>
        <v>0</v>
      </c>
      <c r="O113" s="6">
        <f t="shared" si="32"/>
        <v>0</v>
      </c>
      <c r="P113" s="6">
        <f t="shared" si="33"/>
        <v>0</v>
      </c>
      <c r="Q113" s="6">
        <f t="shared" si="34"/>
        <v>0</v>
      </c>
      <c r="R113" s="6">
        <f t="shared" si="35"/>
        <v>0</v>
      </c>
      <c r="S113" s="6">
        <f t="shared" si="36"/>
        <v>0</v>
      </c>
      <c r="U113" s="6">
        <f t="shared" si="37"/>
        <v>71.563547200074524</v>
      </c>
      <c r="V113" s="6">
        <f t="shared" si="38"/>
        <v>18.707316000470179</v>
      </c>
      <c r="W113" s="6">
        <f t="shared" si="39"/>
        <v>17.343240875435896</v>
      </c>
      <c r="X113" s="6">
        <f t="shared" si="40"/>
        <v>5.5638138104846657</v>
      </c>
      <c r="Y113" s="6">
        <f t="shared" si="41"/>
        <v>5.9669887242879014</v>
      </c>
      <c r="Z113" s="6">
        <f t="shared" si="42"/>
        <v>30.103726897308341</v>
      </c>
      <c r="AA113" s="6">
        <f t="shared" si="43"/>
        <v>2.7550285776554513</v>
      </c>
      <c r="AB113" s="6"/>
      <c r="AC113" s="6">
        <f t="shared" si="44"/>
        <v>19.083612586686542</v>
      </c>
      <c r="AD113" s="6">
        <f t="shared" si="45"/>
        <v>9.0311180691925017</v>
      </c>
      <c r="AE113" s="6">
        <f t="shared" si="46"/>
        <v>8.3725990433138833</v>
      </c>
      <c r="AF113" s="6">
        <f t="shared" si="47"/>
        <v>2.7819069052423329</v>
      </c>
      <c r="AG113" s="6">
        <f t="shared" si="48"/>
        <v>3.9779924828586015</v>
      </c>
      <c r="AH113" s="6">
        <f t="shared" si="49"/>
        <v>8.6010648278023822</v>
      </c>
      <c r="AI113" s="6">
        <f t="shared" si="50"/>
        <v>3.030531435420996</v>
      </c>
    </row>
    <row r="114" spans="2:35" x14ac:dyDescent="0.3">
      <c r="B114" s="85">
        <f t="shared" si="51"/>
        <v>48579</v>
      </c>
      <c r="C114" s="3"/>
      <c r="D114" s="3"/>
      <c r="E114" s="5">
        <f t="shared" si="23"/>
        <v>113.02269554465104</v>
      </c>
      <c r="F114" s="5">
        <f t="shared" si="24"/>
        <v>75.745277406041666</v>
      </c>
      <c r="G114" s="5">
        <f t="shared" si="25"/>
        <v>70.22218426185114</v>
      </c>
      <c r="H114" s="5">
        <f t="shared" si="26"/>
        <v>14.645194352264637</v>
      </c>
      <c r="I114" s="5">
        <f t="shared" si="27"/>
        <v>81.946645146887192</v>
      </c>
      <c r="J114" s="5">
        <f t="shared" si="28"/>
        <v>363.22296767809462</v>
      </c>
      <c r="K114" s="5">
        <f t="shared" si="29"/>
        <v>44.835335072764813</v>
      </c>
      <c r="M114" s="6">
        <f t="shared" si="30"/>
        <v>95.823589700899802</v>
      </c>
      <c r="N114" s="6">
        <f t="shared" si="31"/>
        <v>0</v>
      </c>
      <c r="O114" s="6">
        <f t="shared" si="32"/>
        <v>0</v>
      </c>
      <c r="P114" s="6">
        <f t="shared" si="33"/>
        <v>0</v>
      </c>
      <c r="Q114" s="6">
        <f t="shared" si="34"/>
        <v>0</v>
      </c>
      <c r="R114" s="6">
        <f t="shared" si="35"/>
        <v>0</v>
      </c>
      <c r="S114" s="6">
        <f t="shared" si="36"/>
        <v>0</v>
      </c>
      <c r="U114" s="6">
        <f t="shared" si="37"/>
        <v>73.710453616076762</v>
      </c>
      <c r="V114" s="6">
        <f t="shared" si="38"/>
        <v>19.268535480484285</v>
      </c>
      <c r="W114" s="6">
        <f t="shared" si="39"/>
        <v>17.863538101698975</v>
      </c>
      <c r="X114" s="6">
        <f t="shared" si="40"/>
        <v>5.730728224799206</v>
      </c>
      <c r="Y114" s="6">
        <f t="shared" si="41"/>
        <v>6.1459983860165392</v>
      </c>
      <c r="Z114" s="6">
        <f t="shared" si="42"/>
        <v>31.006838704227594</v>
      </c>
      <c r="AA114" s="6">
        <f t="shared" si="43"/>
        <v>2.8376794349851147</v>
      </c>
      <c r="AB114" s="6"/>
      <c r="AC114" s="6">
        <f t="shared" si="44"/>
        <v>19.656120964287137</v>
      </c>
      <c r="AD114" s="6">
        <f t="shared" si="45"/>
        <v>9.3020516112682756</v>
      </c>
      <c r="AE114" s="6">
        <f t="shared" si="46"/>
        <v>8.6237770146132995</v>
      </c>
      <c r="AF114" s="6">
        <f t="shared" si="47"/>
        <v>2.865364112399603</v>
      </c>
      <c r="AG114" s="6">
        <f t="shared" si="48"/>
        <v>4.0973322573443598</v>
      </c>
      <c r="AH114" s="6">
        <f t="shared" si="49"/>
        <v>8.8590967726364553</v>
      </c>
      <c r="AI114" s="6">
        <f t="shared" si="50"/>
        <v>3.1214473784836261</v>
      </c>
    </row>
    <row r="115" spans="2:35" x14ac:dyDescent="0.3">
      <c r="B115" s="85">
        <f t="shared" si="51"/>
        <v>48944</v>
      </c>
      <c r="C115" s="3"/>
      <c r="D115" s="3"/>
      <c r="E115" s="5">
        <f t="shared" si="23"/>
        <v>116.41337641099058</v>
      </c>
      <c r="F115" s="5">
        <f t="shared" si="24"/>
        <v>78.017635728222913</v>
      </c>
      <c r="G115" s="5">
        <f t="shared" si="25"/>
        <v>72.32884978970668</v>
      </c>
      <c r="H115" s="5">
        <f t="shared" si="26"/>
        <v>15.084550182832576</v>
      </c>
      <c r="I115" s="5">
        <f t="shared" si="27"/>
        <v>84.405044501293816</v>
      </c>
      <c r="J115" s="5">
        <f t="shared" si="28"/>
        <v>374.11965670843745</v>
      </c>
      <c r="K115" s="5">
        <f t="shared" si="29"/>
        <v>46.180395124947758</v>
      </c>
      <c r="M115" s="6">
        <f t="shared" si="30"/>
        <v>98.698297391926801</v>
      </c>
      <c r="N115" s="6">
        <f t="shared" si="31"/>
        <v>0</v>
      </c>
      <c r="O115" s="6">
        <f t="shared" si="32"/>
        <v>0</v>
      </c>
      <c r="P115" s="6">
        <f t="shared" si="33"/>
        <v>0</v>
      </c>
      <c r="Q115" s="6">
        <f t="shared" si="34"/>
        <v>0</v>
      </c>
      <c r="R115" s="6">
        <f t="shared" si="35"/>
        <v>0</v>
      </c>
      <c r="S115" s="6">
        <f t="shared" si="36"/>
        <v>0</v>
      </c>
      <c r="U115" s="6">
        <f t="shared" si="37"/>
        <v>75.921767224559076</v>
      </c>
      <c r="V115" s="6">
        <f t="shared" si="38"/>
        <v>19.846591544898811</v>
      </c>
      <c r="W115" s="6">
        <f t="shared" si="39"/>
        <v>18.399444244749944</v>
      </c>
      <c r="X115" s="6">
        <f t="shared" si="40"/>
        <v>5.9026500715431816</v>
      </c>
      <c r="Y115" s="6">
        <f t="shared" si="41"/>
        <v>6.3303783375970353</v>
      </c>
      <c r="Z115" s="6">
        <f t="shared" si="42"/>
        <v>31.937043865354422</v>
      </c>
      <c r="AA115" s="6">
        <f t="shared" si="43"/>
        <v>2.9228098180346684</v>
      </c>
      <c r="AB115" s="6"/>
      <c r="AC115" s="6">
        <f t="shared" si="44"/>
        <v>20.245804593215752</v>
      </c>
      <c r="AD115" s="6">
        <f t="shared" si="45"/>
        <v>9.5811131596063248</v>
      </c>
      <c r="AE115" s="6">
        <f t="shared" si="46"/>
        <v>8.8824903250516982</v>
      </c>
      <c r="AF115" s="6">
        <f t="shared" si="47"/>
        <v>2.9513250357715908</v>
      </c>
      <c r="AG115" s="6">
        <f t="shared" si="48"/>
        <v>4.2202522250646908</v>
      </c>
      <c r="AH115" s="6">
        <f t="shared" si="49"/>
        <v>9.1248696758155479</v>
      </c>
      <c r="AI115" s="6">
        <f t="shared" si="50"/>
        <v>3.2150907998381348</v>
      </c>
    </row>
    <row r="116" spans="2:35" x14ac:dyDescent="0.3">
      <c r="B116" s="85">
        <f t="shared" si="51"/>
        <v>49309</v>
      </c>
      <c r="C116" s="3"/>
      <c r="D116" s="3"/>
      <c r="E116" s="5">
        <f t="shared" si="23"/>
        <v>119.90577770332031</v>
      </c>
      <c r="F116" s="5">
        <f t="shared" si="24"/>
        <v>80.358164800069588</v>
      </c>
      <c r="G116" s="5">
        <f t="shared" si="25"/>
        <v>74.498715283397871</v>
      </c>
      <c r="H116" s="5">
        <f t="shared" si="26"/>
        <v>15.537086688317554</v>
      </c>
      <c r="I116" s="5">
        <f t="shared" si="27"/>
        <v>86.937195836332634</v>
      </c>
      <c r="J116" s="5">
        <f t="shared" si="28"/>
        <v>385.34324640969061</v>
      </c>
      <c r="K116" s="5">
        <f t="shared" si="29"/>
        <v>47.565806978696195</v>
      </c>
      <c r="M116" s="6">
        <f t="shared" si="30"/>
        <v>101.6592463136846</v>
      </c>
      <c r="N116" s="6">
        <f t="shared" si="31"/>
        <v>0</v>
      </c>
      <c r="O116" s="6">
        <f t="shared" si="32"/>
        <v>0</v>
      </c>
      <c r="P116" s="6">
        <f t="shared" si="33"/>
        <v>0</v>
      </c>
      <c r="Q116" s="6">
        <f t="shared" si="34"/>
        <v>0</v>
      </c>
      <c r="R116" s="6">
        <f t="shared" si="35"/>
        <v>0</v>
      </c>
      <c r="S116" s="6">
        <f t="shared" si="36"/>
        <v>0</v>
      </c>
      <c r="U116" s="6">
        <f t="shared" si="37"/>
        <v>78.19942024129584</v>
      </c>
      <c r="V116" s="6">
        <f t="shared" si="38"/>
        <v>20.441989291245775</v>
      </c>
      <c r="W116" s="6">
        <f t="shared" si="39"/>
        <v>18.951427572092442</v>
      </c>
      <c r="X116" s="6">
        <f t="shared" si="40"/>
        <v>6.0797295736894776</v>
      </c>
      <c r="Y116" s="6">
        <f t="shared" si="41"/>
        <v>6.5202896877249463</v>
      </c>
      <c r="Z116" s="6">
        <f t="shared" si="42"/>
        <v>32.895155181315054</v>
      </c>
      <c r="AA116" s="6">
        <f t="shared" si="43"/>
        <v>3.0104941125757083</v>
      </c>
      <c r="AB116" s="6"/>
      <c r="AC116" s="6">
        <f t="shared" si="44"/>
        <v>20.853178731012228</v>
      </c>
      <c r="AD116" s="6">
        <f t="shared" si="45"/>
        <v>9.8685465543945128</v>
      </c>
      <c r="AE116" s="6">
        <f t="shared" si="46"/>
        <v>9.1489650348032487</v>
      </c>
      <c r="AF116" s="6">
        <f t="shared" si="47"/>
        <v>3.0398647868447388</v>
      </c>
      <c r="AG116" s="6">
        <f t="shared" si="48"/>
        <v>4.3468597918166312</v>
      </c>
      <c r="AH116" s="6">
        <f t="shared" si="49"/>
        <v>9.3986157660900158</v>
      </c>
      <c r="AI116" s="6">
        <f t="shared" si="50"/>
        <v>3.3115435238332793</v>
      </c>
    </row>
    <row r="117" spans="2:35" x14ac:dyDescent="0.3">
      <c r="B117" s="85">
        <f t="shared" si="51"/>
        <v>49674</v>
      </c>
      <c r="C117" s="3"/>
      <c r="D117" s="3"/>
      <c r="E117" s="5">
        <f t="shared" si="23"/>
        <v>123.50295103441992</v>
      </c>
      <c r="F117" s="5">
        <f t="shared" si="24"/>
        <v>82.768909744071678</v>
      </c>
      <c r="G117" s="5">
        <f t="shared" si="25"/>
        <v>76.733676741899814</v>
      </c>
      <c r="H117" s="5">
        <f t="shared" si="26"/>
        <v>16.003199288967082</v>
      </c>
      <c r="I117" s="5">
        <f t="shared" si="27"/>
        <v>89.545311711422613</v>
      </c>
      <c r="J117" s="5">
        <f t="shared" si="28"/>
        <v>396.90354380198136</v>
      </c>
      <c r="K117" s="5">
        <f t="shared" si="29"/>
        <v>48.99278118805708</v>
      </c>
      <c r="M117" s="6">
        <f t="shared" si="30"/>
        <v>104.70902370309516</v>
      </c>
      <c r="N117" s="6">
        <f t="shared" si="31"/>
        <v>0</v>
      </c>
      <c r="O117" s="6">
        <f t="shared" si="32"/>
        <v>0</v>
      </c>
      <c r="P117" s="6">
        <f t="shared" si="33"/>
        <v>0</v>
      </c>
      <c r="Q117" s="6">
        <f t="shared" si="34"/>
        <v>0</v>
      </c>
      <c r="R117" s="6">
        <f t="shared" si="35"/>
        <v>0</v>
      </c>
      <c r="S117" s="6">
        <f t="shared" si="36"/>
        <v>0</v>
      </c>
      <c r="U117" s="6">
        <f t="shared" si="37"/>
        <v>80.545402848534721</v>
      </c>
      <c r="V117" s="6">
        <f t="shared" si="38"/>
        <v>21.055248969983147</v>
      </c>
      <c r="W117" s="6">
        <f t="shared" si="39"/>
        <v>19.519970399255218</v>
      </c>
      <c r="X117" s="6">
        <f t="shared" si="40"/>
        <v>6.2621214609001612</v>
      </c>
      <c r="Y117" s="6">
        <f t="shared" si="41"/>
        <v>6.7158983783566955</v>
      </c>
      <c r="Z117" s="6">
        <f t="shared" si="42"/>
        <v>33.882009836754513</v>
      </c>
      <c r="AA117" s="6">
        <f t="shared" si="43"/>
        <v>3.1008089359529798</v>
      </c>
      <c r="AB117" s="6"/>
      <c r="AC117" s="6">
        <f t="shared" si="44"/>
        <v>21.478774092942594</v>
      </c>
      <c r="AD117" s="6">
        <f t="shared" si="45"/>
        <v>10.164602951026348</v>
      </c>
      <c r="AE117" s="6">
        <f t="shared" si="46"/>
        <v>9.4234339858473479</v>
      </c>
      <c r="AF117" s="6">
        <f t="shared" si="47"/>
        <v>3.1310607304500806</v>
      </c>
      <c r="AG117" s="6">
        <f t="shared" si="48"/>
        <v>4.4772655855711303</v>
      </c>
      <c r="AH117" s="6">
        <f t="shared" si="49"/>
        <v>9.6805742390727172</v>
      </c>
      <c r="AI117" s="6">
        <f t="shared" si="50"/>
        <v>3.4108898295482777</v>
      </c>
    </row>
    <row r="118" spans="2:35" x14ac:dyDescent="0.3">
      <c r="B118" s="85">
        <f t="shared" si="51"/>
        <v>50040</v>
      </c>
      <c r="C118" s="3"/>
      <c r="D118" s="3"/>
      <c r="E118" s="5">
        <f t="shared" si="23"/>
        <v>127.20803956545252</v>
      </c>
      <c r="F118" s="5">
        <f t="shared" si="24"/>
        <v>85.251977036393825</v>
      </c>
      <c r="G118" s="5">
        <f t="shared" si="25"/>
        <v>79.035687044156816</v>
      </c>
      <c r="H118" s="5">
        <f t="shared" si="26"/>
        <v>16.483295267636095</v>
      </c>
      <c r="I118" s="5">
        <f t="shared" si="27"/>
        <v>92.231671062765301</v>
      </c>
      <c r="J118" s="5">
        <f t="shared" si="28"/>
        <v>408.81065011604079</v>
      </c>
      <c r="K118" s="5">
        <f t="shared" si="29"/>
        <v>50.462564623698796</v>
      </c>
      <c r="M118" s="6">
        <f t="shared" si="30"/>
        <v>107.85029441418801</v>
      </c>
      <c r="N118" s="6">
        <f t="shared" si="31"/>
        <v>0</v>
      </c>
      <c r="O118" s="6">
        <f t="shared" si="32"/>
        <v>0</v>
      </c>
      <c r="P118" s="6">
        <f t="shared" si="33"/>
        <v>0</v>
      </c>
      <c r="Q118" s="6">
        <f t="shared" si="34"/>
        <v>0</v>
      </c>
      <c r="R118" s="6">
        <f t="shared" si="35"/>
        <v>0</v>
      </c>
      <c r="S118" s="6">
        <f t="shared" si="36"/>
        <v>0</v>
      </c>
      <c r="U118" s="6">
        <f t="shared" si="37"/>
        <v>82.961764933990779</v>
      </c>
      <c r="V118" s="6">
        <f t="shared" si="38"/>
        <v>21.686906439082641</v>
      </c>
      <c r="W118" s="6">
        <f t="shared" si="39"/>
        <v>20.105569511232876</v>
      </c>
      <c r="X118" s="6">
        <f t="shared" si="40"/>
        <v>6.4499851047271664</v>
      </c>
      <c r="Y118" s="6">
        <f t="shared" si="41"/>
        <v>6.9173753297073963</v>
      </c>
      <c r="Z118" s="6">
        <f t="shared" si="42"/>
        <v>34.898470131857145</v>
      </c>
      <c r="AA118" s="6">
        <f t="shared" si="43"/>
        <v>3.1938332040315696</v>
      </c>
      <c r="AB118" s="6"/>
      <c r="AC118" s="6">
        <f t="shared" si="44"/>
        <v>22.123137315730872</v>
      </c>
      <c r="AD118" s="6">
        <f t="shared" si="45"/>
        <v>10.469541039557139</v>
      </c>
      <c r="AE118" s="6">
        <f t="shared" si="46"/>
        <v>9.706137005422768</v>
      </c>
      <c r="AF118" s="6">
        <f t="shared" si="47"/>
        <v>3.2249925523635832</v>
      </c>
      <c r="AG118" s="6">
        <f t="shared" si="48"/>
        <v>4.6115835531382645</v>
      </c>
      <c r="AH118" s="6">
        <f t="shared" si="49"/>
        <v>9.9709914662448984</v>
      </c>
      <c r="AI118" s="6">
        <f t="shared" si="50"/>
        <v>3.5132165244347262</v>
      </c>
    </row>
    <row r="119" spans="2:35" x14ac:dyDescent="0.3">
      <c r="B119" s="85">
        <f t="shared" si="51"/>
        <v>50405</v>
      </c>
      <c r="C119" s="3"/>
      <c r="D119" s="3"/>
      <c r="E119" s="5">
        <f t="shared" si="23"/>
        <v>131.0242807524161</v>
      </c>
      <c r="F119" s="5">
        <f t="shared" si="24"/>
        <v>87.809536347485647</v>
      </c>
      <c r="G119" s="5">
        <f t="shared" si="25"/>
        <v>81.406757655481528</v>
      </c>
      <c r="H119" s="5">
        <f t="shared" si="26"/>
        <v>16.977794125665177</v>
      </c>
      <c r="I119" s="5">
        <f t="shared" si="27"/>
        <v>94.998621194648251</v>
      </c>
      <c r="J119" s="5">
        <f t="shared" si="28"/>
        <v>421.07496961952205</v>
      </c>
      <c r="K119" s="5">
        <f t="shared" si="29"/>
        <v>51.976441562409761</v>
      </c>
      <c r="M119" s="6">
        <f t="shared" si="30"/>
        <v>111.08580324661365</v>
      </c>
      <c r="N119" s="6">
        <f t="shared" si="31"/>
        <v>0</v>
      </c>
      <c r="O119" s="6">
        <f t="shared" si="32"/>
        <v>0</v>
      </c>
      <c r="P119" s="6">
        <f t="shared" si="33"/>
        <v>0</v>
      </c>
      <c r="Q119" s="6">
        <f t="shared" si="34"/>
        <v>0</v>
      </c>
      <c r="R119" s="6">
        <f t="shared" si="35"/>
        <v>0</v>
      </c>
      <c r="S119" s="6">
        <f t="shared" si="36"/>
        <v>0</v>
      </c>
      <c r="U119" s="6">
        <f t="shared" si="37"/>
        <v>85.450617882010491</v>
      </c>
      <c r="V119" s="6">
        <f t="shared" si="38"/>
        <v>22.337513632255121</v>
      </c>
      <c r="W119" s="6">
        <f t="shared" si="39"/>
        <v>20.70873659656986</v>
      </c>
      <c r="X119" s="6">
        <f t="shared" si="40"/>
        <v>6.6434846578689815</v>
      </c>
      <c r="Y119" s="6">
        <f t="shared" si="41"/>
        <v>7.1248965895986185</v>
      </c>
      <c r="Z119" s="6">
        <f t="shared" si="42"/>
        <v>35.945424235812865</v>
      </c>
      <c r="AA119" s="6">
        <f t="shared" si="43"/>
        <v>3.2896482001525165</v>
      </c>
      <c r="AB119" s="6"/>
      <c r="AC119" s="6">
        <f t="shared" si="44"/>
        <v>22.786831435202799</v>
      </c>
      <c r="AD119" s="6">
        <f t="shared" si="45"/>
        <v>10.783627270743853</v>
      </c>
      <c r="AE119" s="6">
        <f t="shared" si="46"/>
        <v>9.9973211155854518</v>
      </c>
      <c r="AF119" s="6">
        <f t="shared" si="47"/>
        <v>3.3217423289344907</v>
      </c>
      <c r="AG119" s="6">
        <f t="shared" si="48"/>
        <v>4.7499310597324129</v>
      </c>
      <c r="AH119" s="6">
        <f t="shared" si="49"/>
        <v>10.270121210232245</v>
      </c>
      <c r="AI119" s="6">
        <f t="shared" si="50"/>
        <v>3.6186130201677682</v>
      </c>
    </row>
    <row r="120" spans="2:35" x14ac:dyDescent="0.3">
      <c r="B120" s="85">
        <f t="shared" si="51"/>
        <v>50770</v>
      </c>
      <c r="C120" s="3"/>
      <c r="D120" s="3"/>
      <c r="E120" s="5">
        <f t="shared" si="23"/>
        <v>134.95500917498859</v>
      </c>
      <c r="F120" s="5">
        <f t="shared" si="24"/>
        <v>90.443822437910214</v>
      </c>
      <c r="G120" s="5">
        <f t="shared" si="25"/>
        <v>83.848960385145972</v>
      </c>
      <c r="H120" s="5">
        <f t="shared" si="26"/>
        <v>17.487127949435131</v>
      </c>
      <c r="I120" s="5">
        <f t="shared" si="27"/>
        <v>97.848579830487708</v>
      </c>
      <c r="J120" s="5">
        <f t="shared" si="28"/>
        <v>433.70721870810769</v>
      </c>
      <c r="K120" s="5">
        <f t="shared" si="29"/>
        <v>53.535734809282054</v>
      </c>
      <c r="M120" s="6">
        <f t="shared" si="30"/>
        <v>114.41837734401206</v>
      </c>
      <c r="N120" s="6">
        <f t="shared" si="31"/>
        <v>0</v>
      </c>
      <c r="O120" s="6">
        <f t="shared" si="32"/>
        <v>0</v>
      </c>
      <c r="P120" s="6">
        <f t="shared" si="33"/>
        <v>0</v>
      </c>
      <c r="Q120" s="6">
        <f t="shared" si="34"/>
        <v>0</v>
      </c>
      <c r="R120" s="6">
        <f t="shared" si="35"/>
        <v>0</v>
      </c>
      <c r="S120" s="6">
        <f t="shared" si="36"/>
        <v>0</v>
      </c>
      <c r="U120" s="6">
        <f t="shared" si="37"/>
        <v>88.014136418470812</v>
      </c>
      <c r="V120" s="6">
        <f t="shared" si="38"/>
        <v>23.007639041222774</v>
      </c>
      <c r="W120" s="6">
        <f t="shared" si="39"/>
        <v>21.329998694466958</v>
      </c>
      <c r="X120" s="6">
        <f t="shared" si="40"/>
        <v>6.8427891976050512</v>
      </c>
      <c r="Y120" s="6">
        <f t="shared" si="41"/>
        <v>7.3386434872865776</v>
      </c>
      <c r="Z120" s="6">
        <f t="shared" si="42"/>
        <v>37.02378696288725</v>
      </c>
      <c r="AA120" s="6">
        <f t="shared" si="43"/>
        <v>3.3883376461570922</v>
      </c>
      <c r="AB120" s="6"/>
      <c r="AC120" s="6">
        <f t="shared" si="44"/>
        <v>23.470436378258881</v>
      </c>
      <c r="AD120" s="6">
        <f t="shared" si="45"/>
        <v>11.107136088866168</v>
      </c>
      <c r="AE120" s="6">
        <f t="shared" si="46"/>
        <v>10.297240749053017</v>
      </c>
      <c r="AF120" s="6">
        <f t="shared" si="47"/>
        <v>3.4213945988025256</v>
      </c>
      <c r="AG120" s="6">
        <f t="shared" si="48"/>
        <v>4.892428991524385</v>
      </c>
      <c r="AH120" s="6">
        <f t="shared" si="49"/>
        <v>10.578224846539213</v>
      </c>
      <c r="AI120" s="6">
        <f t="shared" si="50"/>
        <v>3.7271714107728009</v>
      </c>
    </row>
    <row r="121" spans="2:35" x14ac:dyDescent="0.3">
      <c r="B121" s="85">
        <f t="shared" si="51"/>
        <v>51135</v>
      </c>
      <c r="C121" s="3"/>
      <c r="D121" s="3"/>
      <c r="E121" s="5">
        <f t="shared" si="23"/>
        <v>139.00365945023825</v>
      </c>
      <c r="F121" s="5">
        <f t="shared" si="24"/>
        <v>93.157137111047533</v>
      </c>
      <c r="G121" s="5">
        <f t="shared" si="25"/>
        <v>86.364429196700357</v>
      </c>
      <c r="H121" s="5">
        <f t="shared" si="26"/>
        <v>18.011741787918186</v>
      </c>
      <c r="I121" s="5">
        <f t="shared" si="27"/>
        <v>100.78403722540234</v>
      </c>
      <c r="J121" s="5">
        <f t="shared" si="28"/>
        <v>446.71843526935089</v>
      </c>
      <c r="K121" s="5">
        <f t="shared" si="29"/>
        <v>55.141806853560517</v>
      </c>
      <c r="M121" s="6">
        <f t="shared" si="30"/>
        <v>117.85092866433243</v>
      </c>
      <c r="N121" s="6">
        <f t="shared" si="31"/>
        <v>0</v>
      </c>
      <c r="O121" s="6">
        <f t="shared" si="32"/>
        <v>0</v>
      </c>
      <c r="P121" s="6">
        <f t="shared" si="33"/>
        <v>0</v>
      </c>
      <c r="Q121" s="6">
        <f t="shared" si="34"/>
        <v>0</v>
      </c>
      <c r="R121" s="6">
        <f t="shared" si="35"/>
        <v>0</v>
      </c>
      <c r="S121" s="6">
        <f t="shared" si="36"/>
        <v>0</v>
      </c>
      <c r="U121" s="6">
        <f t="shared" si="37"/>
        <v>90.65456051102494</v>
      </c>
      <c r="V121" s="6">
        <f t="shared" si="38"/>
        <v>23.697868212459461</v>
      </c>
      <c r="W121" s="6">
        <f t="shared" si="39"/>
        <v>21.96989865530097</v>
      </c>
      <c r="X121" s="6">
        <f t="shared" si="40"/>
        <v>7.0480728735332026</v>
      </c>
      <c r="Y121" s="6">
        <f t="shared" si="41"/>
        <v>7.5588027919051752</v>
      </c>
      <c r="Z121" s="6">
        <f t="shared" si="42"/>
        <v>38.134500571773863</v>
      </c>
      <c r="AA121" s="6">
        <f t="shared" si="43"/>
        <v>3.4899877755418047</v>
      </c>
      <c r="AB121" s="6"/>
      <c r="AC121" s="6">
        <f t="shared" si="44"/>
        <v>24.174549469606649</v>
      </c>
      <c r="AD121" s="6">
        <f t="shared" si="45"/>
        <v>11.440350171532156</v>
      </c>
      <c r="AE121" s="6">
        <f t="shared" si="46"/>
        <v>10.606157971524608</v>
      </c>
      <c r="AF121" s="6">
        <f t="shared" si="47"/>
        <v>3.5240364367666013</v>
      </c>
      <c r="AG121" s="6">
        <f t="shared" si="48"/>
        <v>5.0392018612701168</v>
      </c>
      <c r="AH121" s="6">
        <f t="shared" si="49"/>
        <v>10.895571591935388</v>
      </c>
      <c r="AI121" s="6">
        <f t="shared" si="50"/>
        <v>3.8389865530959852</v>
      </c>
    </row>
    <row r="122" spans="2:35" x14ac:dyDescent="0.3">
      <c r="B122" s="85">
        <f t="shared" si="51"/>
        <v>51501</v>
      </c>
      <c r="C122" s="3"/>
      <c r="D122" s="3"/>
      <c r="E122" s="5">
        <f t="shared" si="23"/>
        <v>143.17376923374539</v>
      </c>
      <c r="F122" s="5">
        <f t="shared" si="24"/>
        <v>95.951851224378956</v>
      </c>
      <c r="G122" s="5">
        <f t="shared" si="25"/>
        <v>88.955362072601361</v>
      </c>
      <c r="H122" s="5">
        <f t="shared" si="26"/>
        <v>18.552094041555733</v>
      </c>
      <c r="I122" s="5">
        <f t="shared" si="27"/>
        <v>103.80755834216441</v>
      </c>
      <c r="J122" s="5">
        <f t="shared" si="28"/>
        <v>460.11998832743143</v>
      </c>
      <c r="K122" s="5">
        <f t="shared" si="29"/>
        <v>56.796061059167336</v>
      </c>
      <c r="M122" s="6">
        <f t="shared" si="30"/>
        <v>121.3864565242624</v>
      </c>
      <c r="N122" s="6">
        <f t="shared" si="31"/>
        <v>0</v>
      </c>
      <c r="O122" s="6">
        <f t="shared" si="32"/>
        <v>0</v>
      </c>
      <c r="P122" s="6">
        <f t="shared" si="33"/>
        <v>0</v>
      </c>
      <c r="Q122" s="6">
        <f t="shared" si="34"/>
        <v>0</v>
      </c>
      <c r="R122" s="6">
        <f t="shared" si="35"/>
        <v>0</v>
      </c>
      <c r="S122" s="6">
        <f t="shared" si="36"/>
        <v>0</v>
      </c>
      <c r="U122" s="6">
        <f t="shared" si="37"/>
        <v>93.374197326355684</v>
      </c>
      <c r="V122" s="6">
        <f t="shared" si="38"/>
        <v>24.408804258833243</v>
      </c>
      <c r="W122" s="6">
        <f t="shared" si="39"/>
        <v>22.628995614959997</v>
      </c>
      <c r="X122" s="6">
        <f t="shared" si="40"/>
        <v>7.2595150597391989</v>
      </c>
      <c r="Y122" s="6">
        <f t="shared" si="41"/>
        <v>7.7855668756623304</v>
      </c>
      <c r="Z122" s="6">
        <f t="shared" si="42"/>
        <v>39.278535588927078</v>
      </c>
      <c r="AA122" s="6">
        <f t="shared" si="43"/>
        <v>3.5946874088080594</v>
      </c>
      <c r="AB122" s="6"/>
      <c r="AC122" s="6">
        <f t="shared" si="44"/>
        <v>24.899785953694849</v>
      </c>
      <c r="AD122" s="6">
        <f t="shared" si="45"/>
        <v>11.783560676678119</v>
      </c>
      <c r="AE122" s="6">
        <f t="shared" si="46"/>
        <v>10.924342710670345</v>
      </c>
      <c r="AF122" s="6">
        <f t="shared" si="47"/>
        <v>3.6297575298695994</v>
      </c>
      <c r="AG122" s="6">
        <f t="shared" si="48"/>
        <v>5.1903779171082203</v>
      </c>
      <c r="AH122" s="6">
        <f t="shared" si="49"/>
        <v>11.22243873969345</v>
      </c>
      <c r="AI122" s="6">
        <f t="shared" si="50"/>
        <v>3.9541561496888651</v>
      </c>
    </row>
    <row r="123" spans="2:35" x14ac:dyDescent="0.3">
      <c r="E123" s="2"/>
      <c r="M123" s="2"/>
    </row>
    <row r="124" spans="2:35" s="78" customFormat="1" x14ac:dyDescent="0.3">
      <c r="B124" s="77" t="s">
        <v>195</v>
      </c>
      <c r="C124" s="77"/>
      <c r="D124" s="77"/>
    </row>
    <row r="125" spans="2:35" x14ac:dyDescent="0.3">
      <c r="E125" s="301" t="s">
        <v>89</v>
      </c>
      <c r="F125" s="301"/>
      <c r="G125" s="301"/>
      <c r="H125" s="301"/>
      <c r="I125" s="301"/>
      <c r="J125" s="301"/>
      <c r="K125" s="301"/>
      <c r="M125" s="301" t="s">
        <v>64</v>
      </c>
      <c r="N125" s="301"/>
      <c r="O125" s="301"/>
      <c r="P125" s="301"/>
      <c r="Q125" s="301"/>
      <c r="R125" s="301"/>
      <c r="S125" s="301"/>
      <c r="U125" s="301" t="s">
        <v>65</v>
      </c>
      <c r="V125" s="301"/>
      <c r="W125" s="301"/>
      <c r="X125" s="301"/>
      <c r="Y125" s="301"/>
      <c r="Z125" s="301"/>
      <c r="AA125" s="301"/>
      <c r="AC125" s="301" t="s">
        <v>66</v>
      </c>
      <c r="AD125" s="301"/>
      <c r="AE125" s="301"/>
      <c r="AF125" s="301"/>
      <c r="AG125" s="301"/>
      <c r="AH125" s="301"/>
      <c r="AI125" s="301"/>
    </row>
    <row r="126" spans="2:35" s="3" customFormat="1" x14ac:dyDescent="0.3">
      <c r="B126" s="4" t="s">
        <v>211</v>
      </c>
      <c r="C126" s="4"/>
      <c r="D126" s="4"/>
      <c r="E126" s="3" t="s">
        <v>70</v>
      </c>
      <c r="F126" s="3" t="s">
        <v>69</v>
      </c>
      <c r="G126" s="3" t="s">
        <v>61</v>
      </c>
      <c r="H126" s="3" t="s">
        <v>68</v>
      </c>
      <c r="I126" s="3" t="s">
        <v>71</v>
      </c>
      <c r="J126" s="3" t="s">
        <v>72</v>
      </c>
      <c r="K126" s="3" t="s">
        <v>62</v>
      </c>
      <c r="M126" s="3" t="s">
        <v>70</v>
      </c>
      <c r="N126" s="3" t="s">
        <v>69</v>
      </c>
      <c r="O126" s="3" t="s">
        <v>61</v>
      </c>
      <c r="P126" s="3" t="s">
        <v>68</v>
      </c>
      <c r="Q126" s="3" t="s">
        <v>71</v>
      </c>
      <c r="R126" s="3" t="s">
        <v>72</v>
      </c>
      <c r="S126" s="3" t="s">
        <v>62</v>
      </c>
      <c r="U126" s="3" t="s">
        <v>70</v>
      </c>
      <c r="V126" s="3" t="s">
        <v>69</v>
      </c>
      <c r="W126" s="3" t="s">
        <v>61</v>
      </c>
      <c r="X126" s="3" t="s">
        <v>68</v>
      </c>
      <c r="Y126" s="3" t="s">
        <v>71</v>
      </c>
      <c r="Z126" s="3" t="s">
        <v>72</v>
      </c>
      <c r="AA126" s="3" t="s">
        <v>62</v>
      </c>
      <c r="AC126" s="3" t="s">
        <v>70</v>
      </c>
      <c r="AD126" s="3" t="s">
        <v>69</v>
      </c>
      <c r="AE126" s="3" t="s">
        <v>61</v>
      </c>
      <c r="AF126" s="3" t="s">
        <v>68</v>
      </c>
      <c r="AG126" s="3" t="s">
        <v>71</v>
      </c>
      <c r="AH126" s="3" t="s">
        <v>72</v>
      </c>
      <c r="AI126" s="3" t="s">
        <v>62</v>
      </c>
    </row>
    <row r="127" spans="2:35" hidden="1" x14ac:dyDescent="0.3">
      <c r="B127" s="85">
        <f>B56</f>
        <v>40543</v>
      </c>
      <c r="C127" s="3"/>
      <c r="D127" s="3"/>
      <c r="E127" s="5">
        <f t="shared" ref="E127:E157" si="52">U56*E$13/$E$34</f>
        <v>168.47</v>
      </c>
      <c r="F127" s="5">
        <f t="shared" ref="F127:F157" si="53">V56*F$13/$E$34</f>
        <v>43.199999999999996</v>
      </c>
      <c r="G127" s="5">
        <f t="shared" ref="G127:G157" si="54">W56*G$13/$E$34</f>
        <v>78</v>
      </c>
      <c r="H127" s="5">
        <f t="shared" ref="H127:H157" si="55">X56*H$13/$E$34</f>
        <v>259.14999999999998</v>
      </c>
      <c r="I127" s="5">
        <f t="shared" ref="I127:I157" si="56">Y56*I$13/$E$34</f>
        <v>471.75</v>
      </c>
      <c r="J127" s="5">
        <f t="shared" ref="J127:J157" si="57">Z56*J$13/$E$34</f>
        <v>540.32999999999993</v>
      </c>
      <c r="K127" s="5">
        <f t="shared" ref="K127:K157" si="58">AA56*K$13/$E$34</f>
        <v>83.93</v>
      </c>
      <c r="M127" s="6">
        <f t="shared" ref="M127:M157" si="59">U56*E$14/$E$35</f>
        <v>173.42499999999998</v>
      </c>
      <c r="N127" s="6">
        <f t="shared" ref="N127:N157" si="60">V56*F$14/$E$35</f>
        <v>0</v>
      </c>
      <c r="O127" s="6">
        <f t="shared" ref="O127:O157" si="61">W56*G$14/$E$35</f>
        <v>0</v>
      </c>
      <c r="P127" s="6">
        <f t="shared" ref="P127:P157" si="62">X56*H$14/$E$35</f>
        <v>0</v>
      </c>
      <c r="Q127" s="6">
        <f t="shared" ref="Q127:Q157" si="63">Y56*I$14/$E$35</f>
        <v>0</v>
      </c>
      <c r="R127" s="6">
        <f t="shared" ref="R127:R157" si="64">Z56*J$14/$E$35</f>
        <v>0</v>
      </c>
      <c r="S127" s="6">
        <f t="shared" ref="S127:S157" si="65">AA56*K$14/$E$35</f>
        <v>0</v>
      </c>
      <c r="U127" s="6">
        <f t="shared" ref="U127:U157" si="66">U56*E$15/$E$36</f>
        <v>163.51500000000001</v>
      </c>
      <c r="V127" s="6">
        <f t="shared" ref="V127:V157" si="67">V56*F$15/$E$36</f>
        <v>11.52</v>
      </c>
      <c r="W127" s="6">
        <f t="shared" ref="W127:W157" si="68">W56*G$15/$E$36</f>
        <v>20.8</v>
      </c>
      <c r="X127" s="6">
        <f t="shared" ref="X127:X157" si="69">X56*H$15/$E$36</f>
        <v>31.95</v>
      </c>
      <c r="Y127" s="6">
        <f t="shared" ref="Y127:Y157" si="70">Y56*I$15/$E$36</f>
        <v>40.884999999999998</v>
      </c>
      <c r="Z127" s="6">
        <f t="shared" ref="Z127:Z157" si="71">Z56*J$15/$E$36</f>
        <v>45.570000000000007</v>
      </c>
      <c r="AA127" s="6">
        <f t="shared" ref="AA127:AA157" si="72">AA56*K$15/$E$36</f>
        <v>5.9950000000000001</v>
      </c>
      <c r="AB127" s="6"/>
      <c r="AC127" s="6">
        <f t="shared" ref="AC127:AC157" si="73">U56*E$16/$E$37</f>
        <v>74.325000000000003</v>
      </c>
      <c r="AD127" s="6">
        <f t="shared" ref="AD127:AD157" si="74">V56*F$16/$E$37</f>
        <v>2.88</v>
      </c>
      <c r="AE127" s="6">
        <f t="shared" ref="AE127:AE157" si="75">W56*G$16/$E$37</f>
        <v>5.2</v>
      </c>
      <c r="AF127" s="6">
        <f t="shared" ref="AF127:AF157" si="76">X56*H$16/$E$37</f>
        <v>15.975</v>
      </c>
      <c r="AG127" s="6">
        <f t="shared" ref="AG127:AG157" si="77">Y56*I$16/$E$37</f>
        <v>37.74</v>
      </c>
      <c r="AH127" s="6">
        <f t="shared" ref="AH127:AH157" si="78">Z56*J$16/$E$37</f>
        <v>9.7649999999999988</v>
      </c>
      <c r="AI127" s="6">
        <f t="shared" ref="AI127:AI157" si="79">AA56*K$16/$E$37</f>
        <v>6.54</v>
      </c>
    </row>
    <row r="128" spans="2:35" hidden="1" x14ac:dyDescent="0.3">
      <c r="B128" s="85">
        <f t="shared" ref="B128:B157" si="80">B57</f>
        <v>40908</v>
      </c>
      <c r="C128" s="3"/>
      <c r="D128" s="3"/>
      <c r="E128" s="5">
        <f t="shared" si="52"/>
        <v>180.37</v>
      </c>
      <c r="F128" s="5">
        <f t="shared" si="53"/>
        <v>45</v>
      </c>
      <c r="G128" s="5">
        <f t="shared" si="54"/>
        <v>82.2</v>
      </c>
      <c r="H128" s="5">
        <f t="shared" si="55"/>
        <v>270.83</v>
      </c>
      <c r="I128" s="5">
        <f t="shared" si="56"/>
        <v>504</v>
      </c>
      <c r="J128" s="5">
        <f t="shared" si="57"/>
        <v>579.33999999999992</v>
      </c>
      <c r="K128" s="5">
        <f t="shared" si="58"/>
        <v>90.09</v>
      </c>
      <c r="M128" s="6">
        <f t="shared" si="59"/>
        <v>185.67499999999998</v>
      </c>
      <c r="N128" s="6">
        <f t="shared" si="60"/>
        <v>0</v>
      </c>
      <c r="O128" s="6">
        <f t="shared" si="61"/>
        <v>0</v>
      </c>
      <c r="P128" s="6">
        <f t="shared" si="62"/>
        <v>0</v>
      </c>
      <c r="Q128" s="6">
        <f t="shared" si="63"/>
        <v>0</v>
      </c>
      <c r="R128" s="6">
        <f t="shared" si="64"/>
        <v>0</v>
      </c>
      <c r="S128" s="6">
        <f t="shared" si="65"/>
        <v>0</v>
      </c>
      <c r="U128" s="6">
        <f t="shared" si="66"/>
        <v>175.065</v>
      </c>
      <c r="V128" s="6">
        <f t="shared" si="67"/>
        <v>12</v>
      </c>
      <c r="W128" s="6">
        <f t="shared" si="68"/>
        <v>21.92</v>
      </c>
      <c r="X128" s="6">
        <f t="shared" si="69"/>
        <v>33.39</v>
      </c>
      <c r="Y128" s="6">
        <f t="shared" si="70"/>
        <v>43.68</v>
      </c>
      <c r="Z128" s="6">
        <f t="shared" si="71"/>
        <v>48.860000000000007</v>
      </c>
      <c r="AA128" s="6">
        <f t="shared" si="72"/>
        <v>6.4349999999999996</v>
      </c>
      <c r="AB128" s="6"/>
      <c r="AC128" s="6">
        <f t="shared" si="73"/>
        <v>79.575000000000003</v>
      </c>
      <c r="AD128" s="6">
        <f t="shared" si="74"/>
        <v>3</v>
      </c>
      <c r="AE128" s="6">
        <f t="shared" si="75"/>
        <v>5.48</v>
      </c>
      <c r="AF128" s="6">
        <f t="shared" si="76"/>
        <v>16.695</v>
      </c>
      <c r="AG128" s="6">
        <f t="shared" si="77"/>
        <v>40.32</v>
      </c>
      <c r="AH128" s="6">
        <f t="shared" si="78"/>
        <v>10.469999999999999</v>
      </c>
      <c r="AI128" s="6">
        <f t="shared" si="79"/>
        <v>7.02</v>
      </c>
    </row>
    <row r="129" spans="2:35" hidden="1" x14ac:dyDescent="0.3">
      <c r="B129" s="85">
        <f t="shared" si="80"/>
        <v>41274</v>
      </c>
      <c r="C129" s="3"/>
      <c r="D129" s="3"/>
      <c r="E129" s="5">
        <f t="shared" si="52"/>
        <v>193.12</v>
      </c>
      <c r="F129" s="5">
        <f t="shared" si="53"/>
        <v>46.8</v>
      </c>
      <c r="G129" s="5">
        <f t="shared" si="54"/>
        <v>86.399999999999991</v>
      </c>
      <c r="H129" s="5">
        <f t="shared" si="55"/>
        <v>282.51</v>
      </c>
      <c r="I129" s="5">
        <f t="shared" si="56"/>
        <v>537.75</v>
      </c>
      <c r="J129" s="5">
        <f t="shared" si="57"/>
        <v>620.83999999999992</v>
      </c>
      <c r="K129" s="5">
        <f t="shared" si="58"/>
        <v>96.25</v>
      </c>
      <c r="M129" s="6">
        <f t="shared" si="59"/>
        <v>198.79999999999998</v>
      </c>
      <c r="N129" s="6">
        <f t="shared" si="60"/>
        <v>0</v>
      </c>
      <c r="O129" s="6">
        <f t="shared" si="61"/>
        <v>0</v>
      </c>
      <c r="P129" s="6">
        <f t="shared" si="62"/>
        <v>0</v>
      </c>
      <c r="Q129" s="6">
        <f t="shared" si="63"/>
        <v>0</v>
      </c>
      <c r="R129" s="6">
        <f t="shared" si="64"/>
        <v>0</v>
      </c>
      <c r="S129" s="6">
        <f t="shared" si="65"/>
        <v>0</v>
      </c>
      <c r="U129" s="6">
        <f t="shared" si="66"/>
        <v>187.44</v>
      </c>
      <c r="V129" s="6">
        <f t="shared" si="67"/>
        <v>12.48</v>
      </c>
      <c r="W129" s="6">
        <f t="shared" si="68"/>
        <v>23.04</v>
      </c>
      <c r="X129" s="6">
        <f t="shared" si="69"/>
        <v>34.83</v>
      </c>
      <c r="Y129" s="6">
        <f t="shared" si="70"/>
        <v>46.605000000000004</v>
      </c>
      <c r="Z129" s="6">
        <f t="shared" si="71"/>
        <v>52.360000000000007</v>
      </c>
      <c r="AA129" s="6">
        <f t="shared" si="72"/>
        <v>6.875</v>
      </c>
      <c r="AB129" s="6"/>
      <c r="AC129" s="6">
        <f t="shared" si="73"/>
        <v>85.2</v>
      </c>
      <c r="AD129" s="6">
        <f t="shared" si="74"/>
        <v>3.12</v>
      </c>
      <c r="AE129" s="6">
        <f t="shared" si="75"/>
        <v>5.76</v>
      </c>
      <c r="AF129" s="6">
        <f t="shared" si="76"/>
        <v>17.414999999999999</v>
      </c>
      <c r="AG129" s="6">
        <f t="shared" si="77"/>
        <v>43.019999999999996</v>
      </c>
      <c r="AH129" s="6">
        <f t="shared" si="78"/>
        <v>11.219999999999999</v>
      </c>
      <c r="AI129" s="6">
        <f t="shared" si="79"/>
        <v>7.5</v>
      </c>
    </row>
    <row r="130" spans="2:35" hidden="1" x14ac:dyDescent="0.3">
      <c r="B130" s="85">
        <f t="shared" si="80"/>
        <v>41639</v>
      </c>
      <c r="C130" s="3"/>
      <c r="D130" s="3"/>
      <c r="E130" s="5">
        <f t="shared" si="52"/>
        <v>227.46</v>
      </c>
      <c r="F130" s="5">
        <f t="shared" si="53"/>
        <v>54</v>
      </c>
      <c r="G130" s="5">
        <f t="shared" si="54"/>
        <v>100.8</v>
      </c>
      <c r="H130" s="5">
        <f t="shared" si="55"/>
        <v>324.84999999999997</v>
      </c>
      <c r="I130" s="5">
        <f t="shared" si="56"/>
        <v>632.25</v>
      </c>
      <c r="J130" s="5">
        <f t="shared" si="57"/>
        <v>736.20999999999992</v>
      </c>
      <c r="K130" s="5">
        <f t="shared" si="58"/>
        <v>113.96000000000001</v>
      </c>
      <c r="M130" s="6">
        <f t="shared" si="59"/>
        <v>234.14999999999998</v>
      </c>
      <c r="N130" s="6">
        <f t="shared" si="60"/>
        <v>0</v>
      </c>
      <c r="O130" s="6">
        <f t="shared" si="61"/>
        <v>0</v>
      </c>
      <c r="P130" s="6">
        <f t="shared" si="62"/>
        <v>0</v>
      </c>
      <c r="Q130" s="6">
        <f t="shared" si="63"/>
        <v>0</v>
      </c>
      <c r="R130" s="6">
        <f t="shared" si="64"/>
        <v>0</v>
      </c>
      <c r="S130" s="6">
        <f t="shared" si="65"/>
        <v>0</v>
      </c>
      <c r="U130" s="6">
        <f t="shared" si="66"/>
        <v>220.77</v>
      </c>
      <c r="V130" s="6">
        <f t="shared" si="67"/>
        <v>14.4</v>
      </c>
      <c r="W130" s="6">
        <f t="shared" si="68"/>
        <v>26.88</v>
      </c>
      <c r="X130" s="6">
        <f t="shared" si="69"/>
        <v>40.049999999999997</v>
      </c>
      <c r="Y130" s="6">
        <f t="shared" si="70"/>
        <v>54.795000000000002</v>
      </c>
      <c r="Z130" s="6">
        <f t="shared" si="71"/>
        <v>62.09</v>
      </c>
      <c r="AA130" s="6">
        <f t="shared" si="72"/>
        <v>8.14</v>
      </c>
      <c r="AB130" s="6"/>
      <c r="AC130" s="6">
        <f t="shared" si="73"/>
        <v>100.35</v>
      </c>
      <c r="AD130" s="6">
        <f t="shared" si="74"/>
        <v>3.6</v>
      </c>
      <c r="AE130" s="6">
        <f t="shared" si="75"/>
        <v>6.72</v>
      </c>
      <c r="AF130" s="6">
        <f t="shared" si="76"/>
        <v>20.024999999999999</v>
      </c>
      <c r="AG130" s="6">
        <f t="shared" si="77"/>
        <v>50.58</v>
      </c>
      <c r="AH130" s="6">
        <f t="shared" si="78"/>
        <v>13.305</v>
      </c>
      <c r="AI130" s="6">
        <f t="shared" si="79"/>
        <v>8.879999999999999</v>
      </c>
    </row>
    <row r="131" spans="2:35" hidden="1" x14ac:dyDescent="0.3">
      <c r="B131" s="85">
        <f t="shared" si="80"/>
        <v>42004</v>
      </c>
      <c r="C131" s="3"/>
      <c r="D131" s="3"/>
      <c r="E131" s="5">
        <f t="shared" si="52"/>
        <v>243.44000000000003</v>
      </c>
      <c r="F131" s="5">
        <f t="shared" si="53"/>
        <v>56.4</v>
      </c>
      <c r="G131" s="5">
        <f t="shared" si="54"/>
        <v>106.2</v>
      </c>
      <c r="H131" s="5">
        <f t="shared" si="55"/>
        <v>338.71999999999997</v>
      </c>
      <c r="I131" s="5">
        <f t="shared" si="56"/>
        <v>675</v>
      </c>
      <c r="J131" s="5">
        <f t="shared" si="57"/>
        <v>789.32999999999993</v>
      </c>
      <c r="K131" s="5">
        <f t="shared" si="58"/>
        <v>121.66</v>
      </c>
      <c r="M131" s="6">
        <f t="shared" si="59"/>
        <v>250.6</v>
      </c>
      <c r="N131" s="6">
        <f t="shared" si="60"/>
        <v>0</v>
      </c>
      <c r="O131" s="6">
        <f t="shared" si="61"/>
        <v>0</v>
      </c>
      <c r="P131" s="6">
        <f t="shared" si="62"/>
        <v>0</v>
      </c>
      <c r="Q131" s="6">
        <f t="shared" si="63"/>
        <v>0</v>
      </c>
      <c r="R131" s="6">
        <f t="shared" si="64"/>
        <v>0</v>
      </c>
      <c r="S131" s="6">
        <f t="shared" si="65"/>
        <v>0</v>
      </c>
      <c r="U131" s="6">
        <f t="shared" si="66"/>
        <v>236.28</v>
      </c>
      <c r="V131" s="6">
        <f t="shared" si="67"/>
        <v>15.040000000000001</v>
      </c>
      <c r="W131" s="6">
        <f t="shared" si="68"/>
        <v>28.32</v>
      </c>
      <c r="X131" s="6">
        <f t="shared" si="69"/>
        <v>41.76</v>
      </c>
      <c r="Y131" s="6">
        <f t="shared" si="70"/>
        <v>58.5</v>
      </c>
      <c r="Z131" s="6">
        <f t="shared" si="71"/>
        <v>66.570000000000007</v>
      </c>
      <c r="AA131" s="6">
        <f t="shared" si="72"/>
        <v>8.69</v>
      </c>
      <c r="AB131" s="6"/>
      <c r="AC131" s="6">
        <f t="shared" si="73"/>
        <v>107.39999999999999</v>
      </c>
      <c r="AD131" s="6">
        <f t="shared" si="74"/>
        <v>3.7600000000000002</v>
      </c>
      <c r="AE131" s="6">
        <f t="shared" si="75"/>
        <v>7.08</v>
      </c>
      <c r="AF131" s="6">
        <f t="shared" si="76"/>
        <v>20.88</v>
      </c>
      <c r="AG131" s="6">
        <f t="shared" si="77"/>
        <v>54</v>
      </c>
      <c r="AH131" s="6">
        <f t="shared" si="78"/>
        <v>14.264999999999999</v>
      </c>
      <c r="AI131" s="6">
        <f t="shared" si="79"/>
        <v>9.48</v>
      </c>
    </row>
    <row r="132" spans="2:35" hidden="1" x14ac:dyDescent="0.3">
      <c r="B132" s="85">
        <f t="shared" si="80"/>
        <v>42369</v>
      </c>
      <c r="C132" s="3"/>
      <c r="D132" s="3"/>
      <c r="E132" s="5">
        <f t="shared" si="52"/>
        <v>260.61</v>
      </c>
      <c r="F132" s="5">
        <f t="shared" si="53"/>
        <v>58.8</v>
      </c>
      <c r="G132" s="5">
        <f t="shared" si="54"/>
        <v>111.6</v>
      </c>
      <c r="H132" s="5">
        <f t="shared" si="55"/>
        <v>354.05</v>
      </c>
      <c r="I132" s="5">
        <f t="shared" si="56"/>
        <v>720.75</v>
      </c>
      <c r="J132" s="5">
        <f t="shared" si="57"/>
        <v>845.77</v>
      </c>
      <c r="K132" s="5">
        <f t="shared" si="58"/>
        <v>130.9</v>
      </c>
      <c r="M132" s="6">
        <f t="shared" si="59"/>
        <v>268.27499999999998</v>
      </c>
      <c r="N132" s="6">
        <f t="shared" si="60"/>
        <v>0</v>
      </c>
      <c r="O132" s="6">
        <f t="shared" si="61"/>
        <v>0</v>
      </c>
      <c r="P132" s="6">
        <f t="shared" si="62"/>
        <v>0</v>
      </c>
      <c r="Q132" s="6">
        <f t="shared" si="63"/>
        <v>0</v>
      </c>
      <c r="R132" s="6">
        <f t="shared" si="64"/>
        <v>0</v>
      </c>
      <c r="S132" s="6">
        <f t="shared" si="65"/>
        <v>0</v>
      </c>
      <c r="U132" s="6">
        <f t="shared" si="66"/>
        <v>252.94500000000002</v>
      </c>
      <c r="V132" s="6">
        <f t="shared" si="67"/>
        <v>15.68</v>
      </c>
      <c r="W132" s="6">
        <f t="shared" si="68"/>
        <v>29.76</v>
      </c>
      <c r="X132" s="6">
        <f t="shared" si="69"/>
        <v>43.65</v>
      </c>
      <c r="Y132" s="6">
        <f t="shared" si="70"/>
        <v>62.465000000000003</v>
      </c>
      <c r="Z132" s="6">
        <f t="shared" si="71"/>
        <v>71.330000000000013</v>
      </c>
      <c r="AA132" s="6">
        <f t="shared" si="72"/>
        <v>9.35</v>
      </c>
      <c r="AB132" s="6"/>
      <c r="AC132" s="6">
        <f t="shared" si="73"/>
        <v>114.97499999999999</v>
      </c>
      <c r="AD132" s="6">
        <f t="shared" si="74"/>
        <v>3.92</v>
      </c>
      <c r="AE132" s="6">
        <f t="shared" si="75"/>
        <v>7.44</v>
      </c>
      <c r="AF132" s="6">
        <f t="shared" si="76"/>
        <v>21.824999999999999</v>
      </c>
      <c r="AG132" s="6">
        <f t="shared" si="77"/>
        <v>57.66</v>
      </c>
      <c r="AH132" s="6">
        <f t="shared" si="78"/>
        <v>15.285</v>
      </c>
      <c r="AI132" s="6">
        <f t="shared" si="79"/>
        <v>10.199999999999999</v>
      </c>
    </row>
    <row r="133" spans="2:35" hidden="1" x14ac:dyDescent="0.3">
      <c r="B133" s="85">
        <f t="shared" si="80"/>
        <v>42735</v>
      </c>
      <c r="C133" s="3"/>
      <c r="D133" s="3"/>
      <c r="E133" s="5">
        <f t="shared" si="52"/>
        <v>280.33000000000004</v>
      </c>
      <c r="F133" s="5">
        <f t="shared" si="53"/>
        <v>61.8</v>
      </c>
      <c r="G133" s="5">
        <f t="shared" si="54"/>
        <v>118.19999999999999</v>
      </c>
      <c r="H133" s="5">
        <f t="shared" si="55"/>
        <v>370.11</v>
      </c>
      <c r="I133" s="5">
        <f t="shared" si="56"/>
        <v>772.5</v>
      </c>
      <c r="J133" s="5">
        <f t="shared" si="57"/>
        <v>910.51</v>
      </c>
      <c r="K133" s="5">
        <f t="shared" si="58"/>
        <v>140.91</v>
      </c>
      <c r="M133" s="6">
        <f t="shared" si="59"/>
        <v>288.57499999999999</v>
      </c>
      <c r="N133" s="6">
        <f t="shared" si="60"/>
        <v>0</v>
      </c>
      <c r="O133" s="6">
        <f t="shared" si="61"/>
        <v>0</v>
      </c>
      <c r="P133" s="6">
        <f t="shared" si="62"/>
        <v>0</v>
      </c>
      <c r="Q133" s="6">
        <f t="shared" si="63"/>
        <v>0</v>
      </c>
      <c r="R133" s="6">
        <f t="shared" si="64"/>
        <v>0</v>
      </c>
      <c r="S133" s="6">
        <f t="shared" si="65"/>
        <v>0</v>
      </c>
      <c r="U133" s="6">
        <f t="shared" si="66"/>
        <v>272.08500000000004</v>
      </c>
      <c r="V133" s="6">
        <f t="shared" si="67"/>
        <v>16.48</v>
      </c>
      <c r="W133" s="6">
        <f t="shared" si="68"/>
        <v>31.52</v>
      </c>
      <c r="X133" s="6">
        <f t="shared" si="69"/>
        <v>45.629999999999995</v>
      </c>
      <c r="Y133" s="6">
        <f t="shared" si="70"/>
        <v>66.95</v>
      </c>
      <c r="Z133" s="6">
        <f t="shared" si="71"/>
        <v>76.790000000000006</v>
      </c>
      <c r="AA133" s="6">
        <f t="shared" si="72"/>
        <v>10.065</v>
      </c>
      <c r="AB133" s="6"/>
      <c r="AC133" s="6">
        <f t="shared" si="73"/>
        <v>123.675</v>
      </c>
      <c r="AD133" s="6">
        <f t="shared" si="74"/>
        <v>4.12</v>
      </c>
      <c r="AE133" s="6">
        <f t="shared" si="75"/>
        <v>7.88</v>
      </c>
      <c r="AF133" s="6">
        <f t="shared" si="76"/>
        <v>22.814999999999998</v>
      </c>
      <c r="AG133" s="6">
        <f t="shared" si="77"/>
        <v>61.8</v>
      </c>
      <c r="AH133" s="6">
        <f t="shared" si="78"/>
        <v>16.454999999999998</v>
      </c>
      <c r="AI133" s="6">
        <f t="shared" si="79"/>
        <v>10.98</v>
      </c>
    </row>
    <row r="134" spans="2:35" hidden="1" x14ac:dyDescent="0.3">
      <c r="B134" s="85">
        <f t="shared" si="80"/>
        <v>43100</v>
      </c>
      <c r="C134" s="3"/>
      <c r="D134" s="3"/>
      <c r="E134" s="5">
        <f t="shared" si="52"/>
        <v>301.58000000000004</v>
      </c>
      <c r="F134" s="5">
        <f t="shared" si="53"/>
        <v>64.8</v>
      </c>
      <c r="G134" s="5">
        <f t="shared" si="54"/>
        <v>124.8</v>
      </c>
      <c r="H134" s="5">
        <f t="shared" si="55"/>
        <v>387.63</v>
      </c>
      <c r="I134" s="5">
        <f t="shared" si="56"/>
        <v>828</v>
      </c>
      <c r="J134" s="5">
        <f t="shared" si="57"/>
        <v>979.4</v>
      </c>
      <c r="K134" s="5">
        <f t="shared" si="58"/>
        <v>151.69</v>
      </c>
      <c r="M134" s="6">
        <f t="shared" si="59"/>
        <v>310.45</v>
      </c>
      <c r="N134" s="6">
        <f t="shared" si="60"/>
        <v>0</v>
      </c>
      <c r="O134" s="6">
        <f t="shared" si="61"/>
        <v>0</v>
      </c>
      <c r="P134" s="6">
        <f t="shared" si="62"/>
        <v>0</v>
      </c>
      <c r="Q134" s="6">
        <f t="shared" si="63"/>
        <v>0</v>
      </c>
      <c r="R134" s="6">
        <f t="shared" si="64"/>
        <v>0</v>
      </c>
      <c r="S134" s="6">
        <f t="shared" si="65"/>
        <v>0</v>
      </c>
      <c r="U134" s="6">
        <f t="shared" si="66"/>
        <v>292.71000000000004</v>
      </c>
      <c r="V134" s="6">
        <f t="shared" si="67"/>
        <v>17.28</v>
      </c>
      <c r="W134" s="6">
        <f t="shared" si="68"/>
        <v>33.28</v>
      </c>
      <c r="X134" s="6">
        <f t="shared" si="69"/>
        <v>47.79</v>
      </c>
      <c r="Y134" s="6">
        <f t="shared" si="70"/>
        <v>71.760000000000005</v>
      </c>
      <c r="Z134" s="6">
        <f t="shared" si="71"/>
        <v>82.600000000000009</v>
      </c>
      <c r="AA134" s="6">
        <f t="shared" si="72"/>
        <v>10.835000000000001</v>
      </c>
      <c r="AB134" s="6"/>
      <c r="AC134" s="6">
        <f t="shared" si="73"/>
        <v>133.04999999999998</v>
      </c>
      <c r="AD134" s="6">
        <f t="shared" si="74"/>
        <v>4.32</v>
      </c>
      <c r="AE134" s="6">
        <f t="shared" si="75"/>
        <v>8.32</v>
      </c>
      <c r="AF134" s="6">
        <f t="shared" si="76"/>
        <v>23.895</v>
      </c>
      <c r="AG134" s="6">
        <f t="shared" si="77"/>
        <v>66.239999999999995</v>
      </c>
      <c r="AH134" s="6">
        <f t="shared" si="78"/>
        <v>17.7</v>
      </c>
      <c r="AI134" s="6">
        <f t="shared" si="79"/>
        <v>11.82</v>
      </c>
    </row>
    <row r="135" spans="2:35" hidden="1" x14ac:dyDescent="0.3">
      <c r="B135" s="85">
        <f t="shared" si="80"/>
        <v>43465</v>
      </c>
      <c r="C135" s="3"/>
      <c r="D135" s="3"/>
      <c r="E135" s="5">
        <f t="shared" si="52"/>
        <v>324.36</v>
      </c>
      <c r="F135" s="5">
        <f t="shared" si="53"/>
        <v>67.8</v>
      </c>
      <c r="G135" s="5">
        <f t="shared" si="54"/>
        <v>132</v>
      </c>
      <c r="H135" s="5">
        <f t="shared" si="55"/>
        <v>405.88</v>
      </c>
      <c r="I135" s="5">
        <f t="shared" si="56"/>
        <v>887.25</v>
      </c>
      <c r="J135" s="5">
        <f t="shared" si="57"/>
        <v>1054.0999999999999</v>
      </c>
      <c r="K135" s="5">
        <f t="shared" si="58"/>
        <v>163.24</v>
      </c>
      <c r="M135" s="6">
        <f t="shared" si="59"/>
        <v>333.9</v>
      </c>
      <c r="N135" s="6">
        <f t="shared" si="60"/>
        <v>0</v>
      </c>
      <c r="O135" s="6">
        <f t="shared" si="61"/>
        <v>0</v>
      </c>
      <c r="P135" s="6">
        <f t="shared" si="62"/>
        <v>0</v>
      </c>
      <c r="Q135" s="6">
        <f t="shared" si="63"/>
        <v>0</v>
      </c>
      <c r="R135" s="6">
        <f t="shared" si="64"/>
        <v>0</v>
      </c>
      <c r="S135" s="6">
        <f t="shared" si="65"/>
        <v>0</v>
      </c>
      <c r="U135" s="6">
        <f t="shared" si="66"/>
        <v>314.82</v>
      </c>
      <c r="V135" s="6">
        <f t="shared" si="67"/>
        <v>18.080000000000002</v>
      </c>
      <c r="W135" s="6">
        <f t="shared" si="68"/>
        <v>35.200000000000003</v>
      </c>
      <c r="X135" s="6">
        <f t="shared" si="69"/>
        <v>50.04</v>
      </c>
      <c r="Y135" s="6">
        <f t="shared" si="70"/>
        <v>76.894999999999996</v>
      </c>
      <c r="Z135" s="6">
        <f t="shared" si="71"/>
        <v>88.9</v>
      </c>
      <c r="AA135" s="6">
        <f t="shared" si="72"/>
        <v>11.66</v>
      </c>
      <c r="AB135" s="6"/>
      <c r="AC135" s="6">
        <f t="shared" si="73"/>
        <v>143.1</v>
      </c>
      <c r="AD135" s="6">
        <f t="shared" si="74"/>
        <v>4.5200000000000005</v>
      </c>
      <c r="AE135" s="6">
        <f t="shared" si="75"/>
        <v>8.8000000000000007</v>
      </c>
      <c r="AF135" s="6">
        <f t="shared" si="76"/>
        <v>25.02</v>
      </c>
      <c r="AG135" s="6">
        <f t="shared" si="77"/>
        <v>70.98</v>
      </c>
      <c r="AH135" s="6">
        <f t="shared" si="78"/>
        <v>19.05</v>
      </c>
      <c r="AI135" s="6">
        <f t="shared" si="79"/>
        <v>12.719999999999999</v>
      </c>
    </row>
    <row r="136" spans="2:35" hidden="1" x14ac:dyDescent="0.3">
      <c r="B136" s="85">
        <f t="shared" si="80"/>
        <v>43830</v>
      </c>
      <c r="C136" s="3"/>
      <c r="D136" s="3"/>
      <c r="E136" s="5">
        <f t="shared" si="52"/>
        <v>348.84000000000003</v>
      </c>
      <c r="F136" s="5">
        <f t="shared" si="53"/>
        <v>70.8</v>
      </c>
      <c r="G136" s="5">
        <f t="shared" si="54"/>
        <v>139.79999999999998</v>
      </c>
      <c r="H136" s="5">
        <f t="shared" si="55"/>
        <v>424.86</v>
      </c>
      <c r="I136" s="5">
        <f t="shared" si="56"/>
        <v>951</v>
      </c>
      <c r="J136" s="5">
        <f t="shared" si="57"/>
        <v>1134.6099999999999</v>
      </c>
      <c r="K136" s="5">
        <f t="shared" si="58"/>
        <v>175.56</v>
      </c>
      <c r="M136" s="6">
        <f t="shared" si="59"/>
        <v>359.09999999999997</v>
      </c>
      <c r="N136" s="6">
        <f t="shared" si="60"/>
        <v>0</v>
      </c>
      <c r="O136" s="6">
        <f t="shared" si="61"/>
        <v>0</v>
      </c>
      <c r="P136" s="6">
        <f t="shared" si="62"/>
        <v>0</v>
      </c>
      <c r="Q136" s="6">
        <f t="shared" si="63"/>
        <v>0</v>
      </c>
      <c r="R136" s="6">
        <f t="shared" si="64"/>
        <v>0</v>
      </c>
      <c r="S136" s="6">
        <f t="shared" si="65"/>
        <v>0</v>
      </c>
      <c r="U136" s="6">
        <f t="shared" si="66"/>
        <v>338.58000000000004</v>
      </c>
      <c r="V136" s="6">
        <f t="shared" si="67"/>
        <v>18.88</v>
      </c>
      <c r="W136" s="6">
        <f t="shared" si="68"/>
        <v>37.28</v>
      </c>
      <c r="X136" s="6">
        <f t="shared" si="69"/>
        <v>52.379999999999995</v>
      </c>
      <c r="Y136" s="6">
        <f t="shared" si="70"/>
        <v>82.42</v>
      </c>
      <c r="Z136" s="6">
        <f t="shared" si="71"/>
        <v>95.690000000000012</v>
      </c>
      <c r="AA136" s="6">
        <f t="shared" si="72"/>
        <v>12.540000000000001</v>
      </c>
      <c r="AB136" s="6"/>
      <c r="AC136" s="6">
        <f t="shared" si="73"/>
        <v>153.9</v>
      </c>
      <c r="AD136" s="6">
        <f t="shared" si="74"/>
        <v>4.72</v>
      </c>
      <c r="AE136" s="6">
        <f t="shared" si="75"/>
        <v>9.32</v>
      </c>
      <c r="AF136" s="6">
        <f t="shared" si="76"/>
        <v>26.189999999999998</v>
      </c>
      <c r="AG136" s="6">
        <f t="shared" si="77"/>
        <v>76.08</v>
      </c>
      <c r="AH136" s="6">
        <f t="shared" si="78"/>
        <v>20.504999999999999</v>
      </c>
      <c r="AI136" s="6">
        <f t="shared" si="79"/>
        <v>13.68</v>
      </c>
    </row>
    <row r="137" spans="2:35" hidden="1" x14ac:dyDescent="0.3">
      <c r="B137" s="85">
        <f t="shared" si="80"/>
        <v>44196</v>
      </c>
      <c r="C137" s="3"/>
      <c r="D137" s="3"/>
      <c r="E137" s="5">
        <f t="shared" si="52"/>
        <v>375.36</v>
      </c>
      <c r="F137" s="5">
        <f t="shared" si="53"/>
        <v>73.8</v>
      </c>
      <c r="G137" s="5">
        <f t="shared" si="54"/>
        <v>147.6</v>
      </c>
      <c r="H137" s="5">
        <f t="shared" si="55"/>
        <v>444.57</v>
      </c>
      <c r="I137" s="5">
        <f t="shared" si="56"/>
        <v>1019.25</v>
      </c>
      <c r="J137" s="5">
        <f t="shared" si="57"/>
        <v>1220.9299999999998</v>
      </c>
      <c r="K137" s="5">
        <f t="shared" si="58"/>
        <v>188.65</v>
      </c>
      <c r="M137" s="6">
        <f t="shared" si="59"/>
        <v>386.4</v>
      </c>
      <c r="N137" s="6">
        <f t="shared" si="60"/>
        <v>0</v>
      </c>
      <c r="O137" s="6">
        <f t="shared" si="61"/>
        <v>0</v>
      </c>
      <c r="P137" s="6">
        <f t="shared" si="62"/>
        <v>0</v>
      </c>
      <c r="Q137" s="6">
        <f t="shared" si="63"/>
        <v>0</v>
      </c>
      <c r="R137" s="6">
        <f t="shared" si="64"/>
        <v>0</v>
      </c>
      <c r="S137" s="6">
        <f t="shared" si="65"/>
        <v>0</v>
      </c>
      <c r="U137" s="6">
        <f t="shared" si="66"/>
        <v>364.32</v>
      </c>
      <c r="V137" s="6">
        <f t="shared" si="67"/>
        <v>19.68</v>
      </c>
      <c r="W137" s="6">
        <f t="shared" si="68"/>
        <v>39.36</v>
      </c>
      <c r="X137" s="6">
        <f t="shared" si="69"/>
        <v>54.809999999999995</v>
      </c>
      <c r="Y137" s="6">
        <f t="shared" si="70"/>
        <v>88.335000000000008</v>
      </c>
      <c r="Z137" s="6">
        <f t="shared" si="71"/>
        <v>102.97000000000001</v>
      </c>
      <c r="AA137" s="6">
        <f t="shared" si="72"/>
        <v>13.475</v>
      </c>
      <c r="AB137" s="6"/>
      <c r="AC137" s="6">
        <f t="shared" si="73"/>
        <v>165.6</v>
      </c>
      <c r="AD137" s="6">
        <f t="shared" si="74"/>
        <v>4.92</v>
      </c>
      <c r="AE137" s="6">
        <f t="shared" si="75"/>
        <v>9.84</v>
      </c>
      <c r="AF137" s="6">
        <f t="shared" si="76"/>
        <v>27.404999999999998</v>
      </c>
      <c r="AG137" s="6">
        <f t="shared" si="77"/>
        <v>81.539999999999992</v>
      </c>
      <c r="AH137" s="6">
        <f t="shared" si="78"/>
        <v>22.064999999999998</v>
      </c>
      <c r="AI137" s="6">
        <f t="shared" si="79"/>
        <v>14.7</v>
      </c>
    </row>
    <row r="138" spans="2:35" hidden="1" x14ac:dyDescent="0.3">
      <c r="B138" s="85">
        <f t="shared" si="80"/>
        <v>44561</v>
      </c>
      <c r="C138" s="3"/>
      <c r="D138" s="3"/>
      <c r="E138" s="5">
        <f t="shared" si="52"/>
        <v>95.37</v>
      </c>
      <c r="F138" s="5">
        <f t="shared" si="53"/>
        <v>85.8</v>
      </c>
      <c r="G138" s="5">
        <f t="shared" si="54"/>
        <v>174</v>
      </c>
      <c r="H138" s="5">
        <f t="shared" si="55"/>
        <v>75.19</v>
      </c>
      <c r="I138" s="5">
        <f t="shared" si="56"/>
        <v>181.5</v>
      </c>
      <c r="J138" s="5">
        <f t="shared" si="57"/>
        <v>415.83</v>
      </c>
      <c r="K138" s="5">
        <f t="shared" si="58"/>
        <v>64.680000000000007</v>
      </c>
      <c r="M138" s="6">
        <f t="shared" si="59"/>
        <v>98.174999999999997</v>
      </c>
      <c r="N138" s="6">
        <f t="shared" si="60"/>
        <v>0</v>
      </c>
      <c r="O138" s="6">
        <f t="shared" si="61"/>
        <v>0</v>
      </c>
      <c r="P138" s="6">
        <f t="shared" si="62"/>
        <v>0</v>
      </c>
      <c r="Q138" s="6">
        <f t="shared" si="63"/>
        <v>0</v>
      </c>
      <c r="R138" s="6">
        <f t="shared" si="64"/>
        <v>0</v>
      </c>
      <c r="S138" s="6">
        <f t="shared" si="65"/>
        <v>0</v>
      </c>
      <c r="U138" s="6">
        <f t="shared" si="66"/>
        <v>92.564999999999998</v>
      </c>
      <c r="V138" s="6">
        <f t="shared" si="67"/>
        <v>22.88</v>
      </c>
      <c r="W138" s="6">
        <f t="shared" si="68"/>
        <v>46.4</v>
      </c>
      <c r="X138" s="6">
        <f t="shared" si="69"/>
        <v>9.27</v>
      </c>
      <c r="Y138" s="6">
        <f t="shared" si="70"/>
        <v>15.73</v>
      </c>
      <c r="Z138" s="6">
        <f t="shared" si="71"/>
        <v>35.07</v>
      </c>
      <c r="AA138" s="6">
        <f t="shared" si="72"/>
        <v>4.62</v>
      </c>
      <c r="AB138" s="6"/>
      <c r="AC138" s="6">
        <f t="shared" si="73"/>
        <v>42.074999999999996</v>
      </c>
      <c r="AD138" s="6">
        <f t="shared" si="74"/>
        <v>5.72</v>
      </c>
      <c r="AE138" s="6">
        <f t="shared" si="75"/>
        <v>11.6</v>
      </c>
      <c r="AF138" s="6">
        <f t="shared" si="76"/>
        <v>4.6349999999999998</v>
      </c>
      <c r="AG138" s="6">
        <f t="shared" si="77"/>
        <v>14.52</v>
      </c>
      <c r="AH138" s="6">
        <f t="shared" si="78"/>
        <v>7.5149999999999997</v>
      </c>
      <c r="AI138" s="6">
        <f t="shared" si="79"/>
        <v>5.04</v>
      </c>
    </row>
    <row r="139" spans="2:35" x14ac:dyDescent="0.3">
      <c r="B139" s="85">
        <f t="shared" si="80"/>
        <v>44926</v>
      </c>
      <c r="C139" s="3"/>
      <c r="D139" s="3"/>
      <c r="E139" s="5">
        <f t="shared" si="52"/>
        <v>98.231100000000012</v>
      </c>
      <c r="F139" s="5">
        <f t="shared" si="53"/>
        <v>88.373999999999995</v>
      </c>
      <c r="G139" s="5">
        <f t="shared" si="54"/>
        <v>179.22</v>
      </c>
      <c r="H139" s="5">
        <f t="shared" si="55"/>
        <v>77.445700000000002</v>
      </c>
      <c r="I139" s="5">
        <f t="shared" si="56"/>
        <v>186.94500000000002</v>
      </c>
      <c r="J139" s="5">
        <f t="shared" si="57"/>
        <v>428.30489999999998</v>
      </c>
      <c r="K139" s="5">
        <f t="shared" si="58"/>
        <v>66.620400000000004</v>
      </c>
      <c r="M139" s="6">
        <f t="shared" si="59"/>
        <v>101.12025</v>
      </c>
      <c r="N139" s="6">
        <f t="shared" si="60"/>
        <v>0</v>
      </c>
      <c r="O139" s="6">
        <f t="shared" si="61"/>
        <v>0</v>
      </c>
      <c r="P139" s="6">
        <f t="shared" si="62"/>
        <v>0</v>
      </c>
      <c r="Q139" s="6">
        <f t="shared" si="63"/>
        <v>0</v>
      </c>
      <c r="R139" s="6">
        <f t="shared" si="64"/>
        <v>0</v>
      </c>
      <c r="S139" s="6">
        <f t="shared" si="65"/>
        <v>0</v>
      </c>
      <c r="U139" s="6">
        <f t="shared" si="66"/>
        <v>95.341950000000011</v>
      </c>
      <c r="V139" s="6">
        <f t="shared" si="67"/>
        <v>23.566399999999998</v>
      </c>
      <c r="W139" s="6">
        <f t="shared" si="68"/>
        <v>47.792000000000002</v>
      </c>
      <c r="X139" s="6">
        <f t="shared" si="69"/>
        <v>9.5480999999999998</v>
      </c>
      <c r="Y139" s="6">
        <f t="shared" si="70"/>
        <v>16.201900000000002</v>
      </c>
      <c r="Z139" s="6">
        <f t="shared" si="71"/>
        <v>36.122100000000003</v>
      </c>
      <c r="AA139" s="6">
        <f t="shared" si="72"/>
        <v>4.7585999999999995</v>
      </c>
      <c r="AB139" s="6"/>
      <c r="AC139" s="6">
        <f t="shared" si="73"/>
        <v>43.337250000000004</v>
      </c>
      <c r="AD139" s="6">
        <f t="shared" si="74"/>
        <v>5.8915999999999995</v>
      </c>
      <c r="AE139" s="6">
        <f t="shared" si="75"/>
        <v>11.948</v>
      </c>
      <c r="AF139" s="6">
        <f t="shared" si="76"/>
        <v>4.7740499999999999</v>
      </c>
      <c r="AG139" s="6">
        <f t="shared" si="77"/>
        <v>14.9556</v>
      </c>
      <c r="AH139" s="6">
        <f t="shared" si="78"/>
        <v>7.7404499999999992</v>
      </c>
      <c r="AI139" s="6">
        <f t="shared" si="79"/>
        <v>5.1911999999999994</v>
      </c>
    </row>
    <row r="140" spans="2:35" x14ac:dyDescent="0.3">
      <c r="B140" s="85">
        <f t="shared" si="80"/>
        <v>45291</v>
      </c>
      <c r="C140" s="3"/>
      <c r="D140" s="3"/>
      <c r="E140" s="5">
        <f t="shared" si="52"/>
        <v>101.17803300000003</v>
      </c>
      <c r="F140" s="5">
        <f t="shared" si="53"/>
        <v>91.02521999999999</v>
      </c>
      <c r="G140" s="5">
        <f t="shared" si="54"/>
        <v>184.5966</v>
      </c>
      <c r="H140" s="5">
        <f t="shared" si="55"/>
        <v>79.769070999999997</v>
      </c>
      <c r="I140" s="5">
        <f t="shared" si="56"/>
        <v>192.55335000000002</v>
      </c>
      <c r="J140" s="5">
        <f t="shared" si="57"/>
        <v>441.15404699999999</v>
      </c>
      <c r="K140" s="5">
        <f t="shared" si="58"/>
        <v>68.619011999999998</v>
      </c>
      <c r="M140" s="6">
        <f t="shared" si="59"/>
        <v>104.15385750000002</v>
      </c>
      <c r="N140" s="6">
        <f t="shared" si="60"/>
        <v>0</v>
      </c>
      <c r="O140" s="6">
        <f t="shared" si="61"/>
        <v>0</v>
      </c>
      <c r="P140" s="6">
        <f t="shared" si="62"/>
        <v>0</v>
      </c>
      <c r="Q140" s="6">
        <f t="shared" si="63"/>
        <v>0</v>
      </c>
      <c r="R140" s="6">
        <f t="shared" si="64"/>
        <v>0</v>
      </c>
      <c r="S140" s="6">
        <f t="shared" si="65"/>
        <v>0</v>
      </c>
      <c r="U140" s="6">
        <f t="shared" si="66"/>
        <v>98.202208500000026</v>
      </c>
      <c r="V140" s="6">
        <f t="shared" si="67"/>
        <v>24.273392000000001</v>
      </c>
      <c r="W140" s="6">
        <f t="shared" si="68"/>
        <v>49.225760000000001</v>
      </c>
      <c r="X140" s="6">
        <f t="shared" si="69"/>
        <v>9.834543</v>
      </c>
      <c r="Y140" s="6">
        <f t="shared" si="70"/>
        <v>16.687957000000004</v>
      </c>
      <c r="Z140" s="6">
        <f t="shared" si="71"/>
        <v>37.205763000000005</v>
      </c>
      <c r="AA140" s="6">
        <f t="shared" si="72"/>
        <v>4.9013580000000001</v>
      </c>
      <c r="AB140" s="6"/>
      <c r="AC140" s="6">
        <f t="shared" si="73"/>
        <v>44.637367500000003</v>
      </c>
      <c r="AD140" s="6">
        <f t="shared" si="74"/>
        <v>6.0683480000000003</v>
      </c>
      <c r="AE140" s="6">
        <f t="shared" si="75"/>
        <v>12.30644</v>
      </c>
      <c r="AF140" s="6">
        <f t="shared" si="76"/>
        <v>4.9172715</v>
      </c>
      <c r="AG140" s="6">
        <f t="shared" si="77"/>
        <v>15.404268000000002</v>
      </c>
      <c r="AH140" s="6">
        <f t="shared" si="78"/>
        <v>7.9726634999999995</v>
      </c>
      <c r="AI140" s="6">
        <f t="shared" si="79"/>
        <v>5.3469359999999995</v>
      </c>
    </row>
    <row r="141" spans="2:35" x14ac:dyDescent="0.3">
      <c r="B141" s="85">
        <f t="shared" si="80"/>
        <v>45657</v>
      </c>
      <c r="C141" s="3"/>
      <c r="D141" s="3"/>
      <c r="E141" s="5">
        <f t="shared" si="52"/>
        <v>104.21337399000004</v>
      </c>
      <c r="F141" s="5">
        <f t="shared" si="53"/>
        <v>93.755976599999997</v>
      </c>
      <c r="G141" s="5">
        <f t="shared" si="54"/>
        <v>190.13449799999998</v>
      </c>
      <c r="H141" s="5">
        <f t="shared" si="55"/>
        <v>82.162143130000004</v>
      </c>
      <c r="I141" s="5">
        <f t="shared" si="56"/>
        <v>198.32995050000005</v>
      </c>
      <c r="J141" s="5">
        <f t="shared" si="57"/>
        <v>454.38866840999998</v>
      </c>
      <c r="K141" s="5">
        <f t="shared" si="58"/>
        <v>70.677582360000002</v>
      </c>
      <c r="M141" s="6">
        <f t="shared" si="59"/>
        <v>107.27847322500001</v>
      </c>
      <c r="N141" s="6">
        <f t="shared" si="60"/>
        <v>0</v>
      </c>
      <c r="O141" s="6">
        <f t="shared" si="61"/>
        <v>0</v>
      </c>
      <c r="P141" s="6">
        <f t="shared" si="62"/>
        <v>0</v>
      </c>
      <c r="Q141" s="6">
        <f t="shared" si="63"/>
        <v>0</v>
      </c>
      <c r="R141" s="6">
        <f t="shared" si="64"/>
        <v>0</v>
      </c>
      <c r="S141" s="6">
        <f t="shared" si="65"/>
        <v>0</v>
      </c>
      <c r="U141" s="6">
        <f t="shared" si="66"/>
        <v>101.14827475500003</v>
      </c>
      <c r="V141" s="6">
        <f t="shared" si="67"/>
        <v>25.001593760000002</v>
      </c>
      <c r="W141" s="6">
        <f t="shared" si="68"/>
        <v>50.7025328</v>
      </c>
      <c r="X141" s="6">
        <f t="shared" si="69"/>
        <v>10.129579290000001</v>
      </c>
      <c r="Y141" s="6">
        <f t="shared" si="70"/>
        <v>17.188595710000005</v>
      </c>
      <c r="Z141" s="6">
        <f t="shared" si="71"/>
        <v>38.321935890000006</v>
      </c>
      <c r="AA141" s="6">
        <f t="shared" si="72"/>
        <v>5.0483987399999997</v>
      </c>
      <c r="AB141" s="6"/>
      <c r="AC141" s="6">
        <f t="shared" si="73"/>
        <v>45.976488525000008</v>
      </c>
      <c r="AD141" s="6">
        <f t="shared" si="74"/>
        <v>6.2503984400000006</v>
      </c>
      <c r="AE141" s="6">
        <f t="shared" si="75"/>
        <v>12.6756332</v>
      </c>
      <c r="AF141" s="6">
        <f t="shared" si="76"/>
        <v>5.0647896450000003</v>
      </c>
      <c r="AG141" s="6">
        <f t="shared" si="77"/>
        <v>15.866396040000003</v>
      </c>
      <c r="AH141" s="6">
        <f t="shared" si="78"/>
        <v>8.2118434049999998</v>
      </c>
      <c r="AI141" s="6">
        <f t="shared" si="79"/>
        <v>5.5073440800000002</v>
      </c>
    </row>
    <row r="142" spans="2:35" x14ac:dyDescent="0.3">
      <c r="B142" s="85">
        <f t="shared" si="80"/>
        <v>46022</v>
      </c>
      <c r="C142" s="3"/>
      <c r="D142" s="3"/>
      <c r="E142" s="5">
        <f t="shared" si="52"/>
        <v>107.33977520970004</v>
      </c>
      <c r="F142" s="5">
        <f t="shared" si="53"/>
        <v>96.568655897999989</v>
      </c>
      <c r="G142" s="5">
        <f t="shared" si="54"/>
        <v>195.83853293999999</v>
      </c>
      <c r="H142" s="5">
        <f t="shared" si="55"/>
        <v>84.627007423899997</v>
      </c>
      <c r="I142" s="5">
        <f t="shared" si="56"/>
        <v>204.27984901500005</v>
      </c>
      <c r="J142" s="5">
        <f t="shared" si="57"/>
        <v>468.02032846230003</v>
      </c>
      <c r="K142" s="5">
        <f t="shared" si="58"/>
        <v>72.797909830799995</v>
      </c>
      <c r="M142" s="6">
        <f t="shared" si="59"/>
        <v>110.49682742175003</v>
      </c>
      <c r="N142" s="6">
        <f t="shared" si="60"/>
        <v>0</v>
      </c>
      <c r="O142" s="6">
        <f t="shared" si="61"/>
        <v>0</v>
      </c>
      <c r="P142" s="6">
        <f t="shared" si="62"/>
        <v>0</v>
      </c>
      <c r="Q142" s="6">
        <f t="shared" si="63"/>
        <v>0</v>
      </c>
      <c r="R142" s="6">
        <f t="shared" si="64"/>
        <v>0</v>
      </c>
      <c r="S142" s="6">
        <f t="shared" si="65"/>
        <v>0</v>
      </c>
      <c r="U142" s="6">
        <f t="shared" si="66"/>
        <v>104.18272299765003</v>
      </c>
      <c r="V142" s="6">
        <f t="shared" si="67"/>
        <v>25.751641572800001</v>
      </c>
      <c r="W142" s="6">
        <f t="shared" si="68"/>
        <v>52.223608784</v>
      </c>
      <c r="X142" s="6">
        <f t="shared" si="69"/>
        <v>10.4334666687</v>
      </c>
      <c r="Y142" s="6">
        <f t="shared" si="70"/>
        <v>17.704253581300005</v>
      </c>
      <c r="Z142" s="6">
        <f t="shared" si="71"/>
        <v>39.471593966700006</v>
      </c>
      <c r="AA142" s="6">
        <f t="shared" si="72"/>
        <v>5.1998507022</v>
      </c>
      <c r="AB142" s="6"/>
      <c r="AC142" s="6">
        <f t="shared" si="73"/>
        <v>47.355783180750016</v>
      </c>
      <c r="AD142" s="6">
        <f t="shared" si="74"/>
        <v>6.4379103932000001</v>
      </c>
      <c r="AE142" s="6">
        <f t="shared" si="75"/>
        <v>13.055902196</v>
      </c>
      <c r="AF142" s="6">
        <f t="shared" si="76"/>
        <v>5.2167333343499998</v>
      </c>
      <c r="AG142" s="6">
        <f t="shared" si="77"/>
        <v>16.342387921200004</v>
      </c>
      <c r="AH142" s="6">
        <f t="shared" si="78"/>
        <v>8.4581987071500002</v>
      </c>
      <c r="AI142" s="6">
        <f t="shared" si="79"/>
        <v>5.6725644023999999</v>
      </c>
    </row>
    <row r="143" spans="2:35" x14ac:dyDescent="0.3">
      <c r="B143" s="85">
        <f t="shared" si="80"/>
        <v>46387</v>
      </c>
      <c r="C143" s="3"/>
      <c r="D143" s="3"/>
      <c r="E143" s="5">
        <f t="shared" si="52"/>
        <v>110.55996846599105</v>
      </c>
      <c r="F143" s="5">
        <f t="shared" si="53"/>
        <v>99.465715574940006</v>
      </c>
      <c r="G143" s="5">
        <f t="shared" si="54"/>
        <v>201.71368892820001</v>
      </c>
      <c r="H143" s="5">
        <f t="shared" si="55"/>
        <v>87.165817646617</v>
      </c>
      <c r="I143" s="5">
        <f t="shared" si="56"/>
        <v>210.40824448545007</v>
      </c>
      <c r="J143" s="5">
        <f t="shared" si="57"/>
        <v>482.06093831616909</v>
      </c>
      <c r="K143" s="5">
        <f t="shared" si="58"/>
        <v>74.981847125724002</v>
      </c>
      <c r="M143" s="6">
        <f t="shared" si="59"/>
        <v>113.81173224440252</v>
      </c>
      <c r="N143" s="6">
        <f t="shared" si="60"/>
        <v>0</v>
      </c>
      <c r="O143" s="6">
        <f t="shared" si="61"/>
        <v>0</v>
      </c>
      <c r="P143" s="6">
        <f t="shared" si="62"/>
        <v>0</v>
      </c>
      <c r="Q143" s="6">
        <f t="shared" si="63"/>
        <v>0</v>
      </c>
      <c r="R143" s="6">
        <f t="shared" si="64"/>
        <v>0</v>
      </c>
      <c r="S143" s="6">
        <f t="shared" si="65"/>
        <v>0</v>
      </c>
      <c r="U143" s="6">
        <f t="shared" si="66"/>
        <v>107.30820468757953</v>
      </c>
      <c r="V143" s="6">
        <f t="shared" si="67"/>
        <v>26.524190819984</v>
      </c>
      <c r="W143" s="6">
        <f t="shared" si="68"/>
        <v>53.790317047520006</v>
      </c>
      <c r="X143" s="6">
        <f t="shared" si="69"/>
        <v>10.746470668761001</v>
      </c>
      <c r="Y143" s="6">
        <f t="shared" si="70"/>
        <v>18.235381188739005</v>
      </c>
      <c r="Z143" s="6">
        <f t="shared" si="71"/>
        <v>40.655741785701011</v>
      </c>
      <c r="AA143" s="6">
        <f t="shared" si="72"/>
        <v>5.355846223266</v>
      </c>
      <c r="AB143" s="6"/>
      <c r="AC143" s="6">
        <f t="shared" si="73"/>
        <v>48.776456676172515</v>
      </c>
      <c r="AD143" s="6">
        <f t="shared" si="74"/>
        <v>6.6310477049959999</v>
      </c>
      <c r="AE143" s="6">
        <f t="shared" si="75"/>
        <v>13.447579261880001</v>
      </c>
      <c r="AF143" s="6">
        <f t="shared" si="76"/>
        <v>5.3732353343805004</v>
      </c>
      <c r="AG143" s="6">
        <f t="shared" si="77"/>
        <v>16.832659558836006</v>
      </c>
      <c r="AH143" s="6">
        <f t="shared" si="78"/>
        <v>8.7119446683645005</v>
      </c>
      <c r="AI143" s="6">
        <f t="shared" si="79"/>
        <v>5.8427413344720005</v>
      </c>
    </row>
    <row r="144" spans="2:35" x14ac:dyDescent="0.3">
      <c r="B144" s="85">
        <f t="shared" si="80"/>
        <v>46752</v>
      </c>
      <c r="C144" s="3"/>
      <c r="D144" s="3"/>
      <c r="E144" s="5">
        <f t="shared" si="52"/>
        <v>113.87676751997078</v>
      </c>
      <c r="F144" s="5">
        <f t="shared" si="53"/>
        <v>102.4496870421882</v>
      </c>
      <c r="G144" s="5">
        <f t="shared" si="54"/>
        <v>207.76509959604601</v>
      </c>
      <c r="H144" s="5">
        <f t="shared" si="55"/>
        <v>89.78079217601551</v>
      </c>
      <c r="I144" s="5">
        <f t="shared" si="56"/>
        <v>216.72049182001356</v>
      </c>
      <c r="J144" s="5">
        <f t="shared" si="57"/>
        <v>496.52276646565412</v>
      </c>
      <c r="K144" s="5">
        <f t="shared" si="58"/>
        <v>77.231302539495729</v>
      </c>
      <c r="M144" s="6">
        <f t="shared" si="59"/>
        <v>117.2260842117346</v>
      </c>
      <c r="N144" s="6">
        <f t="shared" si="60"/>
        <v>0</v>
      </c>
      <c r="O144" s="6">
        <f t="shared" si="61"/>
        <v>0</v>
      </c>
      <c r="P144" s="6">
        <f t="shared" si="62"/>
        <v>0</v>
      </c>
      <c r="Q144" s="6">
        <f t="shared" si="63"/>
        <v>0</v>
      </c>
      <c r="R144" s="6">
        <f t="shared" si="64"/>
        <v>0</v>
      </c>
      <c r="S144" s="6">
        <f t="shared" si="65"/>
        <v>0</v>
      </c>
      <c r="U144" s="6">
        <f t="shared" si="66"/>
        <v>110.52745082820692</v>
      </c>
      <c r="V144" s="6">
        <f t="shared" si="67"/>
        <v>27.319916544583521</v>
      </c>
      <c r="W144" s="6">
        <f t="shared" si="68"/>
        <v>55.40402655894561</v>
      </c>
      <c r="X144" s="6">
        <f t="shared" si="69"/>
        <v>11.068864788823829</v>
      </c>
      <c r="Y144" s="6">
        <f t="shared" si="70"/>
        <v>18.782442624401178</v>
      </c>
      <c r="Z144" s="6">
        <f t="shared" si="71"/>
        <v>41.875414039272037</v>
      </c>
      <c r="AA144" s="6">
        <f t="shared" si="72"/>
        <v>5.5165216099639807</v>
      </c>
      <c r="AB144" s="6"/>
      <c r="AC144" s="6">
        <f t="shared" si="73"/>
        <v>50.239750376457692</v>
      </c>
      <c r="AD144" s="6">
        <f t="shared" si="74"/>
        <v>6.8299791361458801</v>
      </c>
      <c r="AE144" s="6">
        <f t="shared" si="75"/>
        <v>13.851006639736402</v>
      </c>
      <c r="AF144" s="6">
        <f t="shared" si="76"/>
        <v>5.5344323944119145</v>
      </c>
      <c r="AG144" s="6">
        <f t="shared" si="77"/>
        <v>17.337639345601083</v>
      </c>
      <c r="AH144" s="6">
        <f t="shared" si="78"/>
        <v>8.973303008415435</v>
      </c>
      <c r="AI144" s="6">
        <f t="shared" si="79"/>
        <v>6.0180235745061603</v>
      </c>
    </row>
    <row r="145" spans="2:35" x14ac:dyDescent="0.3">
      <c r="B145" s="85">
        <f t="shared" si="80"/>
        <v>47118</v>
      </c>
      <c r="C145" s="3"/>
      <c r="D145" s="3"/>
      <c r="E145" s="5">
        <f t="shared" si="52"/>
        <v>117.2930705455699</v>
      </c>
      <c r="F145" s="5">
        <f t="shared" si="53"/>
        <v>105.52317765345384</v>
      </c>
      <c r="G145" s="5">
        <f t="shared" si="54"/>
        <v>213.9980525839274</v>
      </c>
      <c r="H145" s="5">
        <f t="shared" si="55"/>
        <v>92.474215941295981</v>
      </c>
      <c r="I145" s="5">
        <f t="shared" si="56"/>
        <v>223.22210657461397</v>
      </c>
      <c r="J145" s="5">
        <f t="shared" si="57"/>
        <v>511.41844945962373</v>
      </c>
      <c r="K145" s="5">
        <f t="shared" si="58"/>
        <v>79.54824161568061</v>
      </c>
      <c r="M145" s="6">
        <f t="shared" si="59"/>
        <v>120.74286673808666</v>
      </c>
      <c r="N145" s="6">
        <f t="shared" si="60"/>
        <v>0</v>
      </c>
      <c r="O145" s="6">
        <f t="shared" si="61"/>
        <v>0</v>
      </c>
      <c r="P145" s="6">
        <f t="shared" si="62"/>
        <v>0</v>
      </c>
      <c r="Q145" s="6">
        <f t="shared" si="63"/>
        <v>0</v>
      </c>
      <c r="R145" s="6">
        <f t="shared" si="64"/>
        <v>0</v>
      </c>
      <c r="S145" s="6">
        <f t="shared" si="65"/>
        <v>0</v>
      </c>
      <c r="U145" s="6">
        <f t="shared" si="66"/>
        <v>113.84327435305315</v>
      </c>
      <c r="V145" s="6">
        <f t="shared" si="67"/>
        <v>28.139514040921028</v>
      </c>
      <c r="W145" s="6">
        <f t="shared" si="68"/>
        <v>57.066147355713973</v>
      </c>
      <c r="X145" s="6">
        <f t="shared" si="69"/>
        <v>11.400930732488545</v>
      </c>
      <c r="Y145" s="6">
        <f t="shared" si="70"/>
        <v>19.345915903133214</v>
      </c>
      <c r="Z145" s="6">
        <f t="shared" si="71"/>
        <v>43.131676460450201</v>
      </c>
      <c r="AA145" s="6">
        <f t="shared" si="72"/>
        <v>5.6820172582629001</v>
      </c>
      <c r="AB145" s="6"/>
      <c r="AC145" s="6">
        <f t="shared" si="73"/>
        <v>51.746942887751423</v>
      </c>
      <c r="AD145" s="6">
        <f t="shared" si="74"/>
        <v>7.0348785102302571</v>
      </c>
      <c r="AE145" s="6">
        <f t="shared" si="75"/>
        <v>14.266536838928493</v>
      </c>
      <c r="AF145" s="6">
        <f t="shared" si="76"/>
        <v>5.7004653662442726</v>
      </c>
      <c r="AG145" s="6">
        <f t="shared" si="77"/>
        <v>17.857768525969117</v>
      </c>
      <c r="AH145" s="6">
        <f t="shared" si="78"/>
        <v>9.2425020986678987</v>
      </c>
      <c r="AI145" s="6">
        <f t="shared" si="79"/>
        <v>6.198564281741346</v>
      </c>
    </row>
    <row r="146" spans="2:35" x14ac:dyDescent="0.3">
      <c r="B146" s="85">
        <f t="shared" si="80"/>
        <v>47483</v>
      </c>
      <c r="C146" s="3"/>
      <c r="D146" s="3"/>
      <c r="E146" s="5">
        <f t="shared" si="52"/>
        <v>120.81186266193701</v>
      </c>
      <c r="F146" s="5">
        <f t="shared" si="53"/>
        <v>108.68887298305746</v>
      </c>
      <c r="G146" s="5">
        <f t="shared" si="54"/>
        <v>220.41799416144525</v>
      </c>
      <c r="H146" s="5">
        <f t="shared" si="55"/>
        <v>95.248442419534854</v>
      </c>
      <c r="I146" s="5">
        <f t="shared" si="56"/>
        <v>229.91876977185242</v>
      </c>
      <c r="J146" s="5">
        <f t="shared" si="57"/>
        <v>526.76100294341245</v>
      </c>
      <c r="K146" s="5">
        <f t="shared" si="58"/>
        <v>81.934688864151028</v>
      </c>
      <c r="M146" s="6">
        <f t="shared" si="59"/>
        <v>124.36515274022926</v>
      </c>
      <c r="N146" s="6">
        <f t="shared" si="60"/>
        <v>0</v>
      </c>
      <c r="O146" s="6">
        <f t="shared" si="61"/>
        <v>0</v>
      </c>
      <c r="P146" s="6">
        <f t="shared" si="62"/>
        <v>0</v>
      </c>
      <c r="Q146" s="6">
        <f t="shared" si="63"/>
        <v>0</v>
      </c>
      <c r="R146" s="6">
        <f t="shared" si="64"/>
        <v>0</v>
      </c>
      <c r="S146" s="6">
        <f t="shared" si="65"/>
        <v>0</v>
      </c>
      <c r="U146" s="6">
        <f t="shared" si="66"/>
        <v>117.25857258364475</v>
      </c>
      <c r="V146" s="6">
        <f t="shared" si="67"/>
        <v>28.983699462148657</v>
      </c>
      <c r="W146" s="6">
        <f t="shared" si="68"/>
        <v>58.778131776385401</v>
      </c>
      <c r="X146" s="6">
        <f t="shared" si="69"/>
        <v>11.742958654463202</v>
      </c>
      <c r="Y146" s="6">
        <f t="shared" si="70"/>
        <v>19.926293380227211</v>
      </c>
      <c r="Z146" s="6">
        <f t="shared" si="71"/>
        <v>44.425626754263703</v>
      </c>
      <c r="AA146" s="6">
        <f t="shared" si="72"/>
        <v>5.8524777760107876</v>
      </c>
      <c r="AB146" s="6"/>
      <c r="AC146" s="6">
        <f t="shared" si="73"/>
        <v>53.299351174383972</v>
      </c>
      <c r="AD146" s="6">
        <f t="shared" si="74"/>
        <v>7.2459248655371642</v>
      </c>
      <c r="AE146" s="6">
        <f t="shared" si="75"/>
        <v>14.69453294409635</v>
      </c>
      <c r="AF146" s="6">
        <f t="shared" si="76"/>
        <v>5.8714793272316008</v>
      </c>
      <c r="AG146" s="6">
        <f t="shared" si="77"/>
        <v>18.393501581748193</v>
      </c>
      <c r="AH146" s="6">
        <f t="shared" si="78"/>
        <v>9.5197771616279354</v>
      </c>
      <c r="AI146" s="6">
        <f t="shared" si="79"/>
        <v>6.3845212101935855</v>
      </c>
    </row>
    <row r="147" spans="2:35" x14ac:dyDescent="0.3">
      <c r="B147" s="85">
        <f t="shared" si="80"/>
        <v>47848</v>
      </c>
      <c r="C147" s="3"/>
      <c r="D147" s="3"/>
      <c r="E147" s="5">
        <f t="shared" si="52"/>
        <v>124.43621854179513</v>
      </c>
      <c r="F147" s="5">
        <f t="shared" si="53"/>
        <v>111.94953917254919</v>
      </c>
      <c r="G147" s="5">
        <f t="shared" si="54"/>
        <v>227.03053398628859</v>
      </c>
      <c r="H147" s="5">
        <f t="shared" si="55"/>
        <v>98.10589569212091</v>
      </c>
      <c r="I147" s="5">
        <f t="shared" si="56"/>
        <v>236.81633286500801</v>
      </c>
      <c r="J147" s="5">
        <f t="shared" si="57"/>
        <v>542.56383303171481</v>
      </c>
      <c r="K147" s="5">
        <f t="shared" si="58"/>
        <v>84.392729530075556</v>
      </c>
      <c r="M147" s="6">
        <f t="shared" si="59"/>
        <v>128.09610732243615</v>
      </c>
      <c r="N147" s="6">
        <f t="shared" si="60"/>
        <v>0</v>
      </c>
      <c r="O147" s="6">
        <f t="shared" si="61"/>
        <v>0</v>
      </c>
      <c r="P147" s="6">
        <f t="shared" si="62"/>
        <v>0</v>
      </c>
      <c r="Q147" s="6">
        <f t="shared" si="63"/>
        <v>0</v>
      </c>
      <c r="R147" s="6">
        <f t="shared" si="64"/>
        <v>0</v>
      </c>
      <c r="S147" s="6">
        <f t="shared" si="65"/>
        <v>0</v>
      </c>
      <c r="U147" s="6">
        <f t="shared" si="66"/>
        <v>120.77632976115409</v>
      </c>
      <c r="V147" s="6">
        <f t="shared" si="67"/>
        <v>29.853210446013119</v>
      </c>
      <c r="W147" s="6">
        <f t="shared" si="68"/>
        <v>60.541475729676961</v>
      </c>
      <c r="X147" s="6">
        <f t="shared" si="69"/>
        <v>12.095247414097098</v>
      </c>
      <c r="Y147" s="6">
        <f t="shared" si="70"/>
        <v>20.524082181634025</v>
      </c>
      <c r="Z147" s="6">
        <f t="shared" si="71"/>
        <v>45.758395556891614</v>
      </c>
      <c r="AA147" s="6">
        <f t="shared" si="72"/>
        <v>6.028052109291111</v>
      </c>
      <c r="AB147" s="6"/>
      <c r="AC147" s="6">
        <f t="shared" si="73"/>
        <v>54.898331709615491</v>
      </c>
      <c r="AD147" s="6">
        <f t="shared" si="74"/>
        <v>7.4633026115032797</v>
      </c>
      <c r="AE147" s="6">
        <f t="shared" si="75"/>
        <v>15.13536893241924</v>
      </c>
      <c r="AF147" s="6">
        <f t="shared" si="76"/>
        <v>6.0476237070485492</v>
      </c>
      <c r="AG147" s="6">
        <f t="shared" si="77"/>
        <v>18.94530662920064</v>
      </c>
      <c r="AH147" s="6">
        <f t="shared" si="78"/>
        <v>9.8053704764767726</v>
      </c>
      <c r="AI147" s="6">
        <f t="shared" si="79"/>
        <v>6.5760568464993936</v>
      </c>
    </row>
    <row r="148" spans="2:35" x14ac:dyDescent="0.3">
      <c r="B148" s="85">
        <f t="shared" si="80"/>
        <v>48213</v>
      </c>
      <c r="C148" s="3"/>
      <c r="D148" s="3"/>
      <c r="E148" s="5">
        <f t="shared" si="52"/>
        <v>128.16930509804899</v>
      </c>
      <c r="F148" s="5">
        <f t="shared" si="53"/>
        <v>115.30802534772566</v>
      </c>
      <c r="G148" s="5">
        <f t="shared" si="54"/>
        <v>233.84145000587725</v>
      </c>
      <c r="H148" s="5">
        <f t="shared" si="55"/>
        <v>101.04907256288456</v>
      </c>
      <c r="I148" s="5">
        <f t="shared" si="56"/>
        <v>243.92082285095825</v>
      </c>
      <c r="J148" s="5">
        <f t="shared" si="57"/>
        <v>558.84074802266628</v>
      </c>
      <c r="K148" s="5">
        <f t="shared" si="58"/>
        <v>86.924511415977818</v>
      </c>
      <c r="M148" s="6">
        <f t="shared" si="59"/>
        <v>131.93899054210922</v>
      </c>
      <c r="N148" s="6">
        <f t="shared" si="60"/>
        <v>0</v>
      </c>
      <c r="O148" s="6">
        <f t="shared" si="61"/>
        <v>0</v>
      </c>
      <c r="P148" s="6">
        <f t="shared" si="62"/>
        <v>0</v>
      </c>
      <c r="Q148" s="6">
        <f t="shared" si="63"/>
        <v>0</v>
      </c>
      <c r="R148" s="6">
        <f t="shared" si="64"/>
        <v>0</v>
      </c>
      <c r="S148" s="6">
        <f t="shared" si="65"/>
        <v>0</v>
      </c>
      <c r="U148" s="6">
        <f t="shared" si="66"/>
        <v>124.39961965398872</v>
      </c>
      <c r="V148" s="6">
        <f t="shared" si="67"/>
        <v>30.74880675939351</v>
      </c>
      <c r="W148" s="6">
        <f t="shared" si="68"/>
        <v>62.357720001567266</v>
      </c>
      <c r="X148" s="6">
        <f t="shared" si="69"/>
        <v>12.458104836520013</v>
      </c>
      <c r="Y148" s="6">
        <f t="shared" si="70"/>
        <v>21.13980464708305</v>
      </c>
      <c r="Z148" s="6">
        <f t="shared" si="71"/>
        <v>47.131147423598371</v>
      </c>
      <c r="AA148" s="6">
        <f t="shared" si="72"/>
        <v>6.208893672569844</v>
      </c>
      <c r="AB148" s="6"/>
      <c r="AC148" s="6">
        <f t="shared" si="73"/>
        <v>56.54528166090396</v>
      </c>
      <c r="AD148" s="6">
        <f t="shared" si="74"/>
        <v>7.6872016898483775</v>
      </c>
      <c r="AE148" s="6">
        <f t="shared" si="75"/>
        <v>15.589430000391816</v>
      </c>
      <c r="AF148" s="6">
        <f t="shared" si="76"/>
        <v>6.2290524182600064</v>
      </c>
      <c r="AG148" s="6">
        <f t="shared" si="77"/>
        <v>19.513665828076658</v>
      </c>
      <c r="AH148" s="6">
        <f t="shared" si="78"/>
        <v>10.099531590771077</v>
      </c>
      <c r="AI148" s="6">
        <f t="shared" si="79"/>
        <v>6.7733385518943754</v>
      </c>
    </row>
    <row r="149" spans="2:35" x14ac:dyDescent="0.3">
      <c r="B149" s="85">
        <f t="shared" si="80"/>
        <v>48579</v>
      </c>
      <c r="C149" s="3"/>
      <c r="D149" s="3"/>
      <c r="E149" s="5">
        <f t="shared" si="52"/>
        <v>132.01438425099047</v>
      </c>
      <c r="F149" s="5">
        <f t="shared" si="53"/>
        <v>118.76726610815743</v>
      </c>
      <c r="G149" s="5">
        <f t="shared" si="54"/>
        <v>240.85669350605357</v>
      </c>
      <c r="H149" s="5">
        <f t="shared" si="55"/>
        <v>104.08054473977109</v>
      </c>
      <c r="I149" s="5">
        <f t="shared" si="56"/>
        <v>251.238447536487</v>
      </c>
      <c r="J149" s="5">
        <f t="shared" si="57"/>
        <v>575.60597046334635</v>
      </c>
      <c r="K149" s="5">
        <f t="shared" si="58"/>
        <v>89.532246758457148</v>
      </c>
      <c r="M149" s="6">
        <f t="shared" si="59"/>
        <v>135.89716025837254</v>
      </c>
      <c r="N149" s="6">
        <f t="shared" si="60"/>
        <v>0</v>
      </c>
      <c r="O149" s="6">
        <f t="shared" si="61"/>
        <v>0</v>
      </c>
      <c r="P149" s="6">
        <f t="shared" si="62"/>
        <v>0</v>
      </c>
      <c r="Q149" s="6">
        <f t="shared" si="63"/>
        <v>0</v>
      </c>
      <c r="R149" s="6">
        <f t="shared" si="64"/>
        <v>0</v>
      </c>
      <c r="S149" s="6">
        <f t="shared" si="65"/>
        <v>0</v>
      </c>
      <c r="U149" s="6">
        <f t="shared" si="66"/>
        <v>128.13160824360838</v>
      </c>
      <c r="V149" s="6">
        <f t="shared" si="67"/>
        <v>31.671270962175317</v>
      </c>
      <c r="W149" s="6">
        <f t="shared" si="68"/>
        <v>64.228451601614296</v>
      </c>
      <c r="X149" s="6">
        <f t="shared" si="69"/>
        <v>12.831847981615613</v>
      </c>
      <c r="Y149" s="6">
        <f t="shared" si="70"/>
        <v>21.77399878649554</v>
      </c>
      <c r="Z149" s="6">
        <f t="shared" si="71"/>
        <v>48.545081846306324</v>
      </c>
      <c r="AA149" s="6">
        <f t="shared" si="72"/>
        <v>6.395160482746939</v>
      </c>
      <c r="AB149" s="6"/>
      <c r="AC149" s="6">
        <f t="shared" si="73"/>
        <v>58.241640110731083</v>
      </c>
      <c r="AD149" s="6">
        <f t="shared" si="74"/>
        <v>7.9178177405438293</v>
      </c>
      <c r="AE149" s="6">
        <f t="shared" si="75"/>
        <v>16.057112900403574</v>
      </c>
      <c r="AF149" s="6">
        <f t="shared" si="76"/>
        <v>6.4159239908078067</v>
      </c>
      <c r="AG149" s="6">
        <f t="shared" si="77"/>
        <v>20.099075802918961</v>
      </c>
      <c r="AH149" s="6">
        <f t="shared" si="78"/>
        <v>10.402517538494211</v>
      </c>
      <c r="AI149" s="6">
        <f t="shared" si="79"/>
        <v>6.9765387084512058</v>
      </c>
    </row>
    <row r="150" spans="2:35" x14ac:dyDescent="0.3">
      <c r="B150" s="85">
        <f t="shared" si="80"/>
        <v>48944</v>
      </c>
      <c r="C150" s="3"/>
      <c r="D150" s="3"/>
      <c r="E150" s="5">
        <f t="shared" si="52"/>
        <v>135.9748157785202</v>
      </c>
      <c r="F150" s="5">
        <f t="shared" si="53"/>
        <v>122.33028409140216</v>
      </c>
      <c r="G150" s="5">
        <f t="shared" si="54"/>
        <v>248.08239431123519</v>
      </c>
      <c r="H150" s="5">
        <f t="shared" si="55"/>
        <v>107.20296108196422</v>
      </c>
      <c r="I150" s="5">
        <f t="shared" si="56"/>
        <v>258.77560096258162</v>
      </c>
      <c r="J150" s="5">
        <f t="shared" si="57"/>
        <v>592.87414957724673</v>
      </c>
      <c r="K150" s="5">
        <f t="shared" si="58"/>
        <v>92.218214161210867</v>
      </c>
      <c r="M150" s="6">
        <f t="shared" si="59"/>
        <v>139.9740750661237</v>
      </c>
      <c r="N150" s="6">
        <f t="shared" si="60"/>
        <v>0</v>
      </c>
      <c r="O150" s="6">
        <f t="shared" si="61"/>
        <v>0</v>
      </c>
      <c r="P150" s="6">
        <f t="shared" si="62"/>
        <v>0</v>
      </c>
      <c r="Q150" s="6">
        <f t="shared" si="63"/>
        <v>0</v>
      </c>
      <c r="R150" s="6">
        <f t="shared" si="64"/>
        <v>0</v>
      </c>
      <c r="S150" s="6">
        <f t="shared" si="65"/>
        <v>0</v>
      </c>
      <c r="U150" s="6">
        <f t="shared" si="66"/>
        <v>131.97555649091666</v>
      </c>
      <c r="V150" s="6">
        <f t="shared" si="67"/>
        <v>32.621409091040576</v>
      </c>
      <c r="W150" s="6">
        <f t="shared" si="68"/>
        <v>66.155305149662723</v>
      </c>
      <c r="X150" s="6">
        <f t="shared" si="69"/>
        <v>13.21680342106408</v>
      </c>
      <c r="Y150" s="6">
        <f t="shared" si="70"/>
        <v>22.427218750090407</v>
      </c>
      <c r="Z150" s="6">
        <f t="shared" si="71"/>
        <v>50.001434301695518</v>
      </c>
      <c r="AA150" s="6">
        <f t="shared" si="72"/>
        <v>6.5870152972293479</v>
      </c>
      <c r="AB150" s="6"/>
      <c r="AC150" s="6">
        <f t="shared" si="73"/>
        <v>59.988889314053019</v>
      </c>
      <c r="AD150" s="6">
        <f t="shared" si="74"/>
        <v>8.155352272760144</v>
      </c>
      <c r="AE150" s="6">
        <f t="shared" si="75"/>
        <v>16.538826287415681</v>
      </c>
      <c r="AF150" s="6">
        <f t="shared" si="76"/>
        <v>6.6084017105320401</v>
      </c>
      <c r="AG150" s="6">
        <f t="shared" si="77"/>
        <v>20.702048077006527</v>
      </c>
      <c r="AH150" s="6">
        <f t="shared" si="78"/>
        <v>10.714593064649037</v>
      </c>
      <c r="AI150" s="6">
        <f t="shared" si="79"/>
        <v>7.1858348697047427</v>
      </c>
    </row>
    <row r="151" spans="2:35" x14ac:dyDescent="0.3">
      <c r="B151" s="85">
        <f t="shared" si="80"/>
        <v>49309</v>
      </c>
      <c r="C151" s="3"/>
      <c r="D151" s="3"/>
      <c r="E151" s="5">
        <f t="shared" si="52"/>
        <v>140.0540602518758</v>
      </c>
      <c r="F151" s="5">
        <f t="shared" si="53"/>
        <v>126.00019261414423</v>
      </c>
      <c r="G151" s="5">
        <f t="shared" si="54"/>
        <v>255.52486614057224</v>
      </c>
      <c r="H151" s="5">
        <f t="shared" si="55"/>
        <v>110.41904991442314</v>
      </c>
      <c r="I151" s="5">
        <f t="shared" si="56"/>
        <v>266.53886899145908</v>
      </c>
      <c r="J151" s="5">
        <f t="shared" si="57"/>
        <v>610.66037406456417</v>
      </c>
      <c r="K151" s="5">
        <f t="shared" si="58"/>
        <v>94.984760586047202</v>
      </c>
      <c r="M151" s="6">
        <f t="shared" si="59"/>
        <v>144.17329731810742</v>
      </c>
      <c r="N151" s="6">
        <f t="shared" si="60"/>
        <v>0</v>
      </c>
      <c r="O151" s="6">
        <f t="shared" si="61"/>
        <v>0</v>
      </c>
      <c r="P151" s="6">
        <f t="shared" si="62"/>
        <v>0</v>
      </c>
      <c r="Q151" s="6">
        <f t="shared" si="63"/>
        <v>0</v>
      </c>
      <c r="R151" s="6">
        <f t="shared" si="64"/>
        <v>0</v>
      </c>
      <c r="S151" s="6">
        <f t="shared" si="65"/>
        <v>0</v>
      </c>
      <c r="U151" s="6">
        <f t="shared" si="66"/>
        <v>135.93482318564415</v>
      </c>
      <c r="V151" s="6">
        <f t="shared" si="67"/>
        <v>33.600051363771797</v>
      </c>
      <c r="W151" s="6">
        <f t="shared" si="68"/>
        <v>68.139964304152599</v>
      </c>
      <c r="X151" s="6">
        <f t="shared" si="69"/>
        <v>13.613307523696003</v>
      </c>
      <c r="Y151" s="6">
        <f t="shared" si="70"/>
        <v>23.100035312593121</v>
      </c>
      <c r="Z151" s="6">
        <f t="shared" si="71"/>
        <v>51.501477330746383</v>
      </c>
      <c r="AA151" s="6">
        <f t="shared" si="72"/>
        <v>6.7846257561462284</v>
      </c>
      <c r="AB151" s="6"/>
      <c r="AC151" s="6">
        <f t="shared" si="73"/>
        <v>61.78855599347461</v>
      </c>
      <c r="AD151" s="6">
        <f t="shared" si="74"/>
        <v>8.4000128409429493</v>
      </c>
      <c r="AE151" s="6">
        <f t="shared" si="75"/>
        <v>17.03499107603815</v>
      </c>
      <c r="AF151" s="6">
        <f t="shared" si="76"/>
        <v>6.8066537618480014</v>
      </c>
      <c r="AG151" s="6">
        <f t="shared" si="77"/>
        <v>21.323109519316723</v>
      </c>
      <c r="AH151" s="6">
        <f t="shared" si="78"/>
        <v>11.036030856588509</v>
      </c>
      <c r="AI151" s="6">
        <f t="shared" si="79"/>
        <v>7.4014099157958855</v>
      </c>
    </row>
    <row r="152" spans="2:35" x14ac:dyDescent="0.3">
      <c r="B152" s="85">
        <f t="shared" si="80"/>
        <v>49674</v>
      </c>
      <c r="C152" s="3"/>
      <c r="D152" s="3"/>
      <c r="E152" s="5">
        <f t="shared" si="52"/>
        <v>144.25568205943208</v>
      </c>
      <c r="F152" s="5">
        <f t="shared" si="53"/>
        <v>129.78019839256856</v>
      </c>
      <c r="G152" s="5">
        <f t="shared" si="54"/>
        <v>263.19061212478942</v>
      </c>
      <c r="H152" s="5">
        <f t="shared" si="55"/>
        <v>113.73162141185584</v>
      </c>
      <c r="I152" s="5">
        <f t="shared" si="56"/>
        <v>274.53503506120285</v>
      </c>
      <c r="J152" s="5">
        <f t="shared" si="57"/>
        <v>628.98018528650107</v>
      </c>
      <c r="K152" s="5">
        <f t="shared" si="58"/>
        <v>97.834303403628624</v>
      </c>
      <c r="M152" s="6">
        <f t="shared" si="59"/>
        <v>148.49849623765064</v>
      </c>
      <c r="N152" s="6">
        <f t="shared" si="60"/>
        <v>0</v>
      </c>
      <c r="O152" s="6">
        <f t="shared" si="61"/>
        <v>0</v>
      </c>
      <c r="P152" s="6">
        <f t="shared" si="62"/>
        <v>0</v>
      </c>
      <c r="Q152" s="6">
        <f t="shared" si="63"/>
        <v>0</v>
      </c>
      <c r="R152" s="6">
        <f t="shared" si="64"/>
        <v>0</v>
      </c>
      <c r="S152" s="6">
        <f t="shared" si="65"/>
        <v>0</v>
      </c>
      <c r="U152" s="6">
        <f t="shared" si="66"/>
        <v>140.01286788121348</v>
      </c>
      <c r="V152" s="6">
        <f t="shared" si="67"/>
        <v>34.608052904684953</v>
      </c>
      <c r="W152" s="6">
        <f t="shared" si="68"/>
        <v>70.184163233277175</v>
      </c>
      <c r="X152" s="6">
        <f t="shared" si="69"/>
        <v>14.021706749406883</v>
      </c>
      <c r="Y152" s="6">
        <f t="shared" si="70"/>
        <v>23.793036371970913</v>
      </c>
      <c r="Z152" s="6">
        <f t="shared" si="71"/>
        <v>53.046521650668772</v>
      </c>
      <c r="AA152" s="6">
        <f t="shared" si="72"/>
        <v>6.9881645288306151</v>
      </c>
      <c r="AB152" s="6"/>
      <c r="AC152" s="6">
        <f t="shared" si="73"/>
        <v>63.642212673278848</v>
      </c>
      <c r="AD152" s="6">
        <f t="shared" si="74"/>
        <v>8.6520132261712384</v>
      </c>
      <c r="AE152" s="6">
        <f t="shared" si="75"/>
        <v>17.546040808319294</v>
      </c>
      <c r="AF152" s="6">
        <f t="shared" si="76"/>
        <v>7.0108533747034416</v>
      </c>
      <c r="AG152" s="6">
        <f t="shared" si="77"/>
        <v>21.962802804896228</v>
      </c>
      <c r="AH152" s="6">
        <f t="shared" si="78"/>
        <v>11.367111782286164</v>
      </c>
      <c r="AI152" s="6">
        <f t="shared" si="79"/>
        <v>7.6234522132697622</v>
      </c>
    </row>
    <row r="153" spans="2:35" x14ac:dyDescent="0.3">
      <c r="B153" s="85">
        <f t="shared" si="80"/>
        <v>50040</v>
      </c>
      <c r="C153" s="3"/>
      <c r="D153" s="3"/>
      <c r="E153" s="5">
        <f t="shared" si="52"/>
        <v>148.58335252121503</v>
      </c>
      <c r="F153" s="5">
        <f t="shared" si="53"/>
        <v>133.67360434434562</v>
      </c>
      <c r="G153" s="5">
        <f t="shared" si="54"/>
        <v>271.08633048853306</v>
      </c>
      <c r="H153" s="5">
        <f t="shared" si="55"/>
        <v>117.14357005421151</v>
      </c>
      <c r="I153" s="5">
        <f t="shared" si="56"/>
        <v>282.7710861130389</v>
      </c>
      <c r="J153" s="5">
        <f t="shared" si="57"/>
        <v>647.84959084509615</v>
      </c>
      <c r="K153" s="5">
        <f t="shared" si="58"/>
        <v>100.76933250573748</v>
      </c>
      <c r="M153" s="6">
        <f t="shared" si="59"/>
        <v>152.95345112478014</v>
      </c>
      <c r="N153" s="6">
        <f t="shared" si="60"/>
        <v>0</v>
      </c>
      <c r="O153" s="6">
        <f t="shared" si="61"/>
        <v>0</v>
      </c>
      <c r="P153" s="6">
        <f t="shared" si="62"/>
        <v>0</v>
      </c>
      <c r="Q153" s="6">
        <f t="shared" si="63"/>
        <v>0</v>
      </c>
      <c r="R153" s="6">
        <f t="shared" si="64"/>
        <v>0</v>
      </c>
      <c r="S153" s="6">
        <f t="shared" si="65"/>
        <v>0</v>
      </c>
      <c r="U153" s="6">
        <f t="shared" si="66"/>
        <v>144.21325391764987</v>
      </c>
      <c r="V153" s="6">
        <f t="shared" si="67"/>
        <v>35.6462944918255</v>
      </c>
      <c r="W153" s="6">
        <f t="shared" si="68"/>
        <v>72.289688130275493</v>
      </c>
      <c r="X153" s="6">
        <f t="shared" si="69"/>
        <v>14.44235795188909</v>
      </c>
      <c r="Y153" s="6">
        <f t="shared" si="70"/>
        <v>24.50682746313004</v>
      </c>
      <c r="Z153" s="6">
        <f t="shared" si="71"/>
        <v>54.637917300188839</v>
      </c>
      <c r="AA153" s="6">
        <f t="shared" si="72"/>
        <v>7.1978094646955348</v>
      </c>
      <c r="AB153" s="6"/>
      <c r="AC153" s="6">
        <f t="shared" si="73"/>
        <v>65.551479053477209</v>
      </c>
      <c r="AD153" s="6">
        <f t="shared" si="74"/>
        <v>8.9115736229563751</v>
      </c>
      <c r="AE153" s="6">
        <f t="shared" si="75"/>
        <v>18.072422032568873</v>
      </c>
      <c r="AF153" s="6">
        <f t="shared" si="76"/>
        <v>7.2211789759445448</v>
      </c>
      <c r="AG153" s="6">
        <f t="shared" si="77"/>
        <v>22.621686889043115</v>
      </c>
      <c r="AH153" s="6">
        <f t="shared" si="78"/>
        <v>11.70812513575475</v>
      </c>
      <c r="AI153" s="6">
        <f t="shared" si="79"/>
        <v>7.8521557796678554</v>
      </c>
    </row>
    <row r="154" spans="2:35" x14ac:dyDescent="0.3">
      <c r="B154" s="85">
        <f t="shared" si="80"/>
        <v>50405</v>
      </c>
      <c r="C154" s="3"/>
      <c r="D154" s="3"/>
      <c r="E154" s="5">
        <f t="shared" si="52"/>
        <v>153.04085309685149</v>
      </c>
      <c r="F154" s="5">
        <f t="shared" si="53"/>
        <v>137.68381247467602</v>
      </c>
      <c r="G154" s="5">
        <f t="shared" si="54"/>
        <v>279.21892040318909</v>
      </c>
      <c r="H154" s="5">
        <f t="shared" si="55"/>
        <v>120.65787715583785</v>
      </c>
      <c r="I154" s="5">
        <f t="shared" si="56"/>
        <v>291.25421869643014</v>
      </c>
      <c r="J154" s="5">
        <f t="shared" si="57"/>
        <v>667.28507857044906</v>
      </c>
      <c r="K154" s="5">
        <f t="shared" si="58"/>
        <v>103.7924124809096</v>
      </c>
      <c r="M154" s="6">
        <f t="shared" si="59"/>
        <v>157.54205465852357</v>
      </c>
      <c r="N154" s="6">
        <f t="shared" si="60"/>
        <v>0</v>
      </c>
      <c r="O154" s="6">
        <f t="shared" si="61"/>
        <v>0</v>
      </c>
      <c r="P154" s="6">
        <f t="shared" si="62"/>
        <v>0</v>
      </c>
      <c r="Q154" s="6">
        <f t="shared" si="63"/>
        <v>0</v>
      </c>
      <c r="R154" s="6">
        <f t="shared" si="64"/>
        <v>0</v>
      </c>
      <c r="S154" s="6">
        <f t="shared" si="65"/>
        <v>0</v>
      </c>
      <c r="U154" s="6">
        <f t="shared" si="66"/>
        <v>148.53965153517939</v>
      </c>
      <c r="V154" s="6">
        <f t="shared" si="67"/>
        <v>36.715683326580269</v>
      </c>
      <c r="W154" s="6">
        <f t="shared" si="68"/>
        <v>74.458378774183757</v>
      </c>
      <c r="X154" s="6">
        <f t="shared" si="69"/>
        <v>14.875628690445764</v>
      </c>
      <c r="Y154" s="6">
        <f t="shared" si="70"/>
        <v>25.242032287023946</v>
      </c>
      <c r="Z154" s="6">
        <f t="shared" si="71"/>
        <v>56.277054819194511</v>
      </c>
      <c r="AA154" s="6">
        <f t="shared" si="72"/>
        <v>7.4137437486364002</v>
      </c>
      <c r="AB154" s="6"/>
      <c r="AC154" s="6">
        <f t="shared" si="73"/>
        <v>67.518023425081523</v>
      </c>
      <c r="AD154" s="6">
        <f t="shared" si="74"/>
        <v>9.1789208316450672</v>
      </c>
      <c r="AE154" s="6">
        <f t="shared" si="75"/>
        <v>18.614594693545939</v>
      </c>
      <c r="AF154" s="6">
        <f t="shared" si="76"/>
        <v>7.4378143452228818</v>
      </c>
      <c r="AG154" s="6">
        <f t="shared" si="77"/>
        <v>23.300337495714409</v>
      </c>
      <c r="AH154" s="6">
        <f t="shared" si="78"/>
        <v>12.059368889827393</v>
      </c>
      <c r="AI154" s="6">
        <f t="shared" si="79"/>
        <v>8.0877204530578908</v>
      </c>
    </row>
    <row r="155" spans="2:35" x14ac:dyDescent="0.3">
      <c r="B155" s="85">
        <f t="shared" si="80"/>
        <v>50770</v>
      </c>
      <c r="C155" s="3"/>
      <c r="D155" s="3"/>
      <c r="E155" s="5">
        <f t="shared" si="52"/>
        <v>157.63207868975704</v>
      </c>
      <c r="F155" s="5">
        <f t="shared" si="53"/>
        <v>141.81432684891629</v>
      </c>
      <c r="G155" s="5">
        <f t="shared" si="54"/>
        <v>287.59548801528473</v>
      </c>
      <c r="H155" s="5">
        <f t="shared" si="55"/>
        <v>124.27761347051299</v>
      </c>
      <c r="I155" s="5">
        <f t="shared" si="56"/>
        <v>299.99184525732301</v>
      </c>
      <c r="J155" s="5">
        <f t="shared" si="57"/>
        <v>687.30363092756249</v>
      </c>
      <c r="K155" s="5">
        <f t="shared" si="58"/>
        <v>106.90618485533689</v>
      </c>
      <c r="M155" s="6">
        <f t="shared" si="59"/>
        <v>162.26831629827927</v>
      </c>
      <c r="N155" s="6">
        <f t="shared" si="60"/>
        <v>0</v>
      </c>
      <c r="O155" s="6">
        <f t="shared" si="61"/>
        <v>0</v>
      </c>
      <c r="P155" s="6">
        <f t="shared" si="62"/>
        <v>0</v>
      </c>
      <c r="Q155" s="6">
        <f t="shared" si="63"/>
        <v>0</v>
      </c>
      <c r="R155" s="6">
        <f t="shared" si="64"/>
        <v>0</v>
      </c>
      <c r="S155" s="6">
        <f t="shared" si="65"/>
        <v>0</v>
      </c>
      <c r="U155" s="6">
        <f t="shared" si="66"/>
        <v>152.99584108123477</v>
      </c>
      <c r="V155" s="6">
        <f t="shared" si="67"/>
        <v>37.817153826377684</v>
      </c>
      <c r="W155" s="6">
        <f t="shared" si="68"/>
        <v>76.692130137409265</v>
      </c>
      <c r="X155" s="6">
        <f t="shared" si="69"/>
        <v>15.321897551159136</v>
      </c>
      <c r="Y155" s="6">
        <f t="shared" si="70"/>
        <v>25.999293255634665</v>
      </c>
      <c r="Z155" s="6">
        <f t="shared" si="71"/>
        <v>57.965366463770344</v>
      </c>
      <c r="AA155" s="6">
        <f t="shared" si="72"/>
        <v>7.6361560610954919</v>
      </c>
      <c r="AB155" s="6"/>
      <c r="AC155" s="6">
        <f t="shared" si="73"/>
        <v>69.543564127833974</v>
      </c>
      <c r="AD155" s="6">
        <f t="shared" si="74"/>
        <v>9.454288456594421</v>
      </c>
      <c r="AE155" s="6">
        <f t="shared" si="75"/>
        <v>19.173032534352316</v>
      </c>
      <c r="AF155" s="6">
        <f t="shared" si="76"/>
        <v>7.660948775579568</v>
      </c>
      <c r="AG155" s="6">
        <f t="shared" si="77"/>
        <v>23.999347620585841</v>
      </c>
      <c r="AH155" s="6">
        <f t="shared" si="78"/>
        <v>12.421149956522214</v>
      </c>
      <c r="AI155" s="6">
        <f t="shared" si="79"/>
        <v>8.3303520666496276</v>
      </c>
    </row>
    <row r="156" spans="2:35" x14ac:dyDescent="0.3">
      <c r="B156" s="85">
        <f t="shared" si="80"/>
        <v>51135</v>
      </c>
      <c r="C156" s="3"/>
      <c r="D156" s="3"/>
      <c r="E156" s="5">
        <f t="shared" si="52"/>
        <v>162.36104105044976</v>
      </c>
      <c r="F156" s="5">
        <f t="shared" si="53"/>
        <v>146.0687566543838</v>
      </c>
      <c r="G156" s="5">
        <f t="shared" si="54"/>
        <v>296.22335265574327</v>
      </c>
      <c r="H156" s="5">
        <f t="shared" si="55"/>
        <v>128.00594187462838</v>
      </c>
      <c r="I156" s="5">
        <f t="shared" si="56"/>
        <v>308.99160061504273</v>
      </c>
      <c r="J156" s="5">
        <f t="shared" si="57"/>
        <v>707.92273985538941</v>
      </c>
      <c r="K156" s="5">
        <f t="shared" si="58"/>
        <v>110.11337040099701</v>
      </c>
      <c r="M156" s="6">
        <f t="shared" si="59"/>
        <v>167.13636578722767</v>
      </c>
      <c r="N156" s="6">
        <f t="shared" si="60"/>
        <v>0</v>
      </c>
      <c r="O156" s="6">
        <f t="shared" si="61"/>
        <v>0</v>
      </c>
      <c r="P156" s="6">
        <f t="shared" si="62"/>
        <v>0</v>
      </c>
      <c r="Q156" s="6">
        <f t="shared" si="63"/>
        <v>0</v>
      </c>
      <c r="R156" s="6">
        <f t="shared" si="64"/>
        <v>0</v>
      </c>
      <c r="S156" s="6">
        <f t="shared" si="65"/>
        <v>0</v>
      </c>
      <c r="U156" s="6">
        <f t="shared" si="66"/>
        <v>157.58571631367181</v>
      </c>
      <c r="V156" s="6">
        <f t="shared" si="67"/>
        <v>38.951668441169012</v>
      </c>
      <c r="W156" s="6">
        <f t="shared" si="68"/>
        <v>78.992894041531542</v>
      </c>
      <c r="X156" s="6">
        <f t="shared" si="69"/>
        <v>15.781554477693909</v>
      </c>
      <c r="Y156" s="6">
        <f t="shared" si="70"/>
        <v>26.779272053303703</v>
      </c>
      <c r="Z156" s="6">
        <f t="shared" si="71"/>
        <v>59.704327457683455</v>
      </c>
      <c r="AA156" s="6">
        <f t="shared" si="72"/>
        <v>7.865240742928358</v>
      </c>
      <c r="AB156" s="6"/>
      <c r="AC156" s="6">
        <f t="shared" si="73"/>
        <v>71.629871051668999</v>
      </c>
      <c r="AD156" s="6">
        <f t="shared" si="74"/>
        <v>9.737917110292253</v>
      </c>
      <c r="AE156" s="6">
        <f t="shared" si="75"/>
        <v>19.748223510382886</v>
      </c>
      <c r="AF156" s="6">
        <f t="shared" si="76"/>
        <v>7.8907772388469546</v>
      </c>
      <c r="AG156" s="6">
        <f t="shared" si="77"/>
        <v>24.719328049203416</v>
      </c>
      <c r="AH156" s="6">
        <f t="shared" si="78"/>
        <v>12.793784455217882</v>
      </c>
      <c r="AI156" s="6">
        <f t="shared" si="79"/>
        <v>8.5802626286491179</v>
      </c>
    </row>
    <row r="157" spans="2:35" x14ac:dyDescent="0.3">
      <c r="B157" s="85">
        <f t="shared" si="80"/>
        <v>51501</v>
      </c>
      <c r="C157" s="3"/>
      <c r="D157" s="3"/>
      <c r="E157" s="5">
        <f t="shared" si="52"/>
        <v>167.23187228196323</v>
      </c>
      <c r="F157" s="5">
        <f t="shared" si="53"/>
        <v>150.45081935401532</v>
      </c>
      <c r="G157" s="5">
        <f t="shared" si="54"/>
        <v>305.11005323541559</v>
      </c>
      <c r="H157" s="5">
        <f t="shared" si="55"/>
        <v>131.84612013086723</v>
      </c>
      <c r="I157" s="5">
        <f t="shared" si="56"/>
        <v>318.26134863349398</v>
      </c>
      <c r="J157" s="5">
        <f t="shared" si="57"/>
        <v>729.16042205105123</v>
      </c>
      <c r="K157" s="5">
        <f t="shared" si="58"/>
        <v>113.41677151302692</v>
      </c>
      <c r="M157" s="6">
        <f t="shared" si="59"/>
        <v>172.15045676084449</v>
      </c>
      <c r="N157" s="6">
        <f t="shared" si="60"/>
        <v>0</v>
      </c>
      <c r="O157" s="6">
        <f t="shared" si="61"/>
        <v>0</v>
      </c>
      <c r="P157" s="6">
        <f t="shared" si="62"/>
        <v>0</v>
      </c>
      <c r="Q157" s="6">
        <f t="shared" si="63"/>
        <v>0</v>
      </c>
      <c r="R157" s="6">
        <f t="shared" si="64"/>
        <v>0</v>
      </c>
      <c r="S157" s="6">
        <f t="shared" si="65"/>
        <v>0</v>
      </c>
      <c r="U157" s="6">
        <f t="shared" si="66"/>
        <v>162.31328780308198</v>
      </c>
      <c r="V157" s="6">
        <f t="shared" si="67"/>
        <v>40.120218494404085</v>
      </c>
      <c r="W157" s="6">
        <f t="shared" si="68"/>
        <v>81.362680862777495</v>
      </c>
      <c r="X157" s="6">
        <f t="shared" si="69"/>
        <v>16.255001112024729</v>
      </c>
      <c r="Y157" s="6">
        <f t="shared" si="70"/>
        <v>27.582650214902817</v>
      </c>
      <c r="Z157" s="6">
        <f t="shared" si="71"/>
        <v>61.495457281413969</v>
      </c>
      <c r="AA157" s="6">
        <f t="shared" si="72"/>
        <v>8.1011979652162083</v>
      </c>
      <c r="AB157" s="6"/>
      <c r="AC157" s="6">
        <f t="shared" si="73"/>
        <v>73.778767183219074</v>
      </c>
      <c r="AD157" s="6">
        <f t="shared" si="74"/>
        <v>10.030054623601021</v>
      </c>
      <c r="AE157" s="6">
        <f t="shared" si="75"/>
        <v>20.340670215694374</v>
      </c>
      <c r="AF157" s="6">
        <f t="shared" si="76"/>
        <v>8.1275005560123645</v>
      </c>
      <c r="AG157" s="6">
        <f t="shared" si="77"/>
        <v>25.460907890679518</v>
      </c>
      <c r="AH157" s="6">
        <f t="shared" si="78"/>
        <v>13.177597988874419</v>
      </c>
      <c r="AI157" s="6">
        <f t="shared" si="79"/>
        <v>8.8376705075085908</v>
      </c>
    </row>
    <row r="159" spans="2:35" s="78" customFormat="1" x14ac:dyDescent="0.3">
      <c r="B159" s="77" t="s">
        <v>196</v>
      </c>
      <c r="C159" s="77"/>
      <c r="D159" s="77"/>
    </row>
    <row r="160" spans="2:35" x14ac:dyDescent="0.3">
      <c r="E160" s="301" t="s">
        <v>89</v>
      </c>
      <c r="F160" s="301"/>
      <c r="G160" s="301"/>
      <c r="H160" s="301"/>
      <c r="I160" s="301"/>
      <c r="J160" s="301"/>
      <c r="K160" s="301"/>
      <c r="M160" s="301" t="s">
        <v>64</v>
      </c>
      <c r="N160" s="301"/>
      <c r="O160" s="301"/>
      <c r="P160" s="301"/>
      <c r="Q160" s="301"/>
      <c r="R160" s="301"/>
      <c r="S160" s="301"/>
      <c r="U160" s="301" t="s">
        <v>65</v>
      </c>
      <c r="V160" s="301"/>
      <c r="W160" s="301"/>
      <c r="X160" s="301"/>
      <c r="Y160" s="301"/>
      <c r="Z160" s="301"/>
      <c r="AA160" s="301"/>
      <c r="AC160" s="301" t="s">
        <v>66</v>
      </c>
      <c r="AD160" s="301"/>
      <c r="AE160" s="301"/>
      <c r="AF160" s="301"/>
      <c r="AG160" s="301"/>
      <c r="AH160" s="301"/>
      <c r="AI160" s="301"/>
    </row>
    <row r="161" spans="2:35" s="3" customFormat="1" x14ac:dyDescent="0.3">
      <c r="B161" s="4" t="s">
        <v>211</v>
      </c>
      <c r="C161" s="4"/>
      <c r="D161" s="4"/>
      <c r="E161" s="3" t="s">
        <v>70</v>
      </c>
      <c r="F161" s="3" t="s">
        <v>69</v>
      </c>
      <c r="G161" s="3" t="s">
        <v>61</v>
      </c>
      <c r="H161" s="3" t="s">
        <v>68</v>
      </c>
      <c r="I161" s="3" t="s">
        <v>71</v>
      </c>
      <c r="J161" s="3" t="s">
        <v>72</v>
      </c>
      <c r="K161" s="3" t="s">
        <v>62</v>
      </c>
      <c r="M161" s="3" t="s">
        <v>70</v>
      </c>
      <c r="N161" s="3" t="s">
        <v>69</v>
      </c>
      <c r="O161" s="3" t="s">
        <v>61</v>
      </c>
      <c r="P161" s="3" t="s">
        <v>68</v>
      </c>
      <c r="Q161" s="3" t="s">
        <v>71</v>
      </c>
      <c r="R161" s="3" t="s">
        <v>72</v>
      </c>
      <c r="S161" s="3" t="s">
        <v>62</v>
      </c>
      <c r="U161" s="3" t="s">
        <v>70</v>
      </c>
      <c r="V161" s="3" t="s">
        <v>69</v>
      </c>
      <c r="W161" s="3" t="s">
        <v>61</v>
      </c>
      <c r="X161" s="3" t="s">
        <v>68</v>
      </c>
      <c r="Y161" s="3" t="s">
        <v>71</v>
      </c>
      <c r="Z161" s="3" t="s">
        <v>72</v>
      </c>
      <c r="AA161" s="3" t="s">
        <v>62</v>
      </c>
      <c r="AC161" s="3" t="s">
        <v>70</v>
      </c>
      <c r="AD161" s="3" t="s">
        <v>69</v>
      </c>
      <c r="AE161" s="3" t="s">
        <v>61</v>
      </c>
      <c r="AF161" s="3" t="s">
        <v>68</v>
      </c>
      <c r="AG161" s="3" t="s">
        <v>71</v>
      </c>
      <c r="AH161" s="3" t="s">
        <v>72</v>
      </c>
      <c r="AI161" s="3" t="s">
        <v>62</v>
      </c>
    </row>
    <row r="162" spans="2:35" hidden="1" x14ac:dyDescent="0.3">
      <c r="B162" s="85">
        <f>B56</f>
        <v>40543</v>
      </c>
      <c r="C162" s="3"/>
      <c r="D162" s="3"/>
      <c r="E162" s="5">
        <f t="shared" ref="E162:E192" si="81">AC56*E$20/$E$34</f>
        <v>257.25</v>
      </c>
      <c r="F162" s="5">
        <f t="shared" ref="F162:F192" si="82">AD56*F$20/$E$34</f>
        <v>66.34</v>
      </c>
      <c r="G162" s="5">
        <f t="shared" ref="G162:G192" si="83">AE56*G$20/$E$34</f>
        <v>66.34</v>
      </c>
      <c r="H162" s="5">
        <f t="shared" ref="H162:H192" si="84">AF56*H$20/$E$34</f>
        <v>300.83000000000004</v>
      </c>
      <c r="I162" s="5">
        <f t="shared" ref="I162:I192" si="85">AG56*I$20/$E$34</f>
        <v>392.01</v>
      </c>
      <c r="J162" s="5">
        <f t="shared" ref="J162:J192" si="86">AH56*J$20/$E$34</f>
        <v>503.23</v>
      </c>
      <c r="K162" s="5">
        <f t="shared" ref="K162:K192" si="87">AI56*K$20/$E$34</f>
        <v>71.399999999999991</v>
      </c>
      <c r="M162" s="6">
        <f t="shared" ref="M162:M192" si="88">AC56*E$21/$E$35</f>
        <v>164.64000000000001</v>
      </c>
      <c r="N162" s="6">
        <f t="shared" ref="N162:N192" si="89">AD56*F$21/$E$35</f>
        <v>0</v>
      </c>
      <c r="O162" s="6">
        <f t="shared" ref="O162:O192" si="90">AE56*G$21/$E$35</f>
        <v>0</v>
      </c>
      <c r="P162" s="6">
        <f t="shared" ref="P162:P192" si="91">AF56*H$21/$E$35</f>
        <v>0</v>
      </c>
      <c r="Q162" s="6">
        <f t="shared" ref="Q162:Q192" si="92">AG56*I$21/$E$35</f>
        <v>0</v>
      </c>
      <c r="R162" s="6">
        <f t="shared" ref="R162:R192" si="93">AH56*J$21/$E$35</f>
        <v>0</v>
      </c>
      <c r="S162" s="6">
        <f t="shared" ref="S162:S192" si="94">AI56*K$21/$E$35</f>
        <v>0</v>
      </c>
      <c r="U162" s="6">
        <f t="shared" ref="U162:U192" si="95">AC56*E$22/$E$36</f>
        <v>144.06</v>
      </c>
      <c r="V162" s="6">
        <f t="shared" ref="V162:V192" si="96">AD56*F$22/$E$36</f>
        <v>14.980000000000002</v>
      </c>
      <c r="W162" s="6">
        <f t="shared" ref="W162:W192" si="97">AE56*G$22/$E$36</f>
        <v>14.980000000000002</v>
      </c>
      <c r="X162" s="6">
        <f t="shared" ref="X162:X192" si="98">AF56*H$22/$E$36</f>
        <v>44.900000000000006</v>
      </c>
      <c r="Y162" s="6">
        <f t="shared" ref="Y162:Y192" si="99">AG56*I$22/$E$36</f>
        <v>32.22</v>
      </c>
      <c r="Z162" s="6">
        <f t="shared" ref="Z162:Z192" si="100">AH56*J$22/$E$36</f>
        <v>41.405000000000001</v>
      </c>
      <c r="AA162" s="6">
        <f t="shared" ref="AA162:AA192" si="101">AI56*K$22/$E$36</f>
        <v>5.0999999999999996</v>
      </c>
      <c r="AB162" s="6"/>
      <c r="AC162" s="6">
        <f t="shared" ref="AC162:AC192" si="102">AC56*E$23/$E$37</f>
        <v>77.174999999999997</v>
      </c>
      <c r="AD162" s="6">
        <f t="shared" ref="AD162:AD192" si="103">AD56*F$23/$E$37</f>
        <v>5.3500000000000005</v>
      </c>
      <c r="AE162" s="6">
        <f t="shared" ref="AE162:AE192" si="104">AE56*G$23/$E$37</f>
        <v>5.3500000000000005</v>
      </c>
      <c r="AF162" s="6">
        <f t="shared" ref="AF162:AF192" si="105">AF56*H$23/$E$37</f>
        <v>29.185000000000002</v>
      </c>
      <c r="AG162" s="6">
        <f t="shared" ref="AG162:AG192" si="106">AG56*I$23/$E$37</f>
        <v>40.274999999999999</v>
      </c>
      <c r="AH162" s="6">
        <f t="shared" ref="AH162:AH192" si="107">AH56*J$23/$E$37</f>
        <v>25.48</v>
      </c>
      <c r="AI162" s="6">
        <f t="shared" ref="AI162:AI192" si="108">AI56*K$23/$E$37</f>
        <v>1.7</v>
      </c>
    </row>
    <row r="163" spans="2:35" hidden="1" x14ac:dyDescent="0.3">
      <c r="B163" s="85">
        <f t="shared" ref="B163:B192" si="109">B57</f>
        <v>40908</v>
      </c>
      <c r="C163" s="3"/>
      <c r="D163" s="3"/>
      <c r="E163" s="5">
        <f t="shared" si="81"/>
        <v>275.25</v>
      </c>
      <c r="F163" s="5">
        <f t="shared" si="82"/>
        <v>68.819999999999993</v>
      </c>
      <c r="G163" s="5">
        <f t="shared" si="83"/>
        <v>70.06</v>
      </c>
      <c r="H163" s="5">
        <f t="shared" si="84"/>
        <v>314.23</v>
      </c>
      <c r="I163" s="5">
        <f t="shared" si="85"/>
        <v>419.02</v>
      </c>
      <c r="J163" s="5">
        <f t="shared" si="86"/>
        <v>539.57000000000005</v>
      </c>
      <c r="K163" s="5">
        <f t="shared" si="87"/>
        <v>76.44</v>
      </c>
      <c r="M163" s="6">
        <f t="shared" si="88"/>
        <v>176.16</v>
      </c>
      <c r="N163" s="6">
        <f t="shared" si="89"/>
        <v>0</v>
      </c>
      <c r="O163" s="6">
        <f t="shared" si="90"/>
        <v>0</v>
      </c>
      <c r="P163" s="6">
        <f t="shared" si="91"/>
        <v>0</v>
      </c>
      <c r="Q163" s="6">
        <f t="shared" si="92"/>
        <v>0</v>
      </c>
      <c r="R163" s="6">
        <f t="shared" si="93"/>
        <v>0</v>
      </c>
      <c r="S163" s="6">
        <f t="shared" si="94"/>
        <v>0</v>
      </c>
      <c r="U163" s="6">
        <f t="shared" si="95"/>
        <v>154.14000000000001</v>
      </c>
      <c r="V163" s="6">
        <f t="shared" si="96"/>
        <v>15.540000000000001</v>
      </c>
      <c r="W163" s="6">
        <f t="shared" si="97"/>
        <v>15.820000000000002</v>
      </c>
      <c r="X163" s="6">
        <f t="shared" si="98"/>
        <v>46.900000000000006</v>
      </c>
      <c r="Y163" s="6">
        <f t="shared" si="99"/>
        <v>34.44</v>
      </c>
      <c r="Z163" s="6">
        <f t="shared" si="100"/>
        <v>44.395000000000003</v>
      </c>
      <c r="AA163" s="6">
        <f t="shared" si="101"/>
        <v>5.46</v>
      </c>
      <c r="AB163" s="6"/>
      <c r="AC163" s="6">
        <f t="shared" si="102"/>
        <v>82.575000000000003</v>
      </c>
      <c r="AD163" s="6">
        <f t="shared" si="103"/>
        <v>5.5500000000000007</v>
      </c>
      <c r="AE163" s="6">
        <f t="shared" si="104"/>
        <v>5.65</v>
      </c>
      <c r="AF163" s="6">
        <f t="shared" si="105"/>
        <v>30.484999999999999</v>
      </c>
      <c r="AG163" s="6">
        <f t="shared" si="106"/>
        <v>43.05</v>
      </c>
      <c r="AH163" s="6">
        <f t="shared" si="107"/>
        <v>27.32</v>
      </c>
      <c r="AI163" s="6">
        <f t="shared" si="108"/>
        <v>1.82</v>
      </c>
    </row>
    <row r="164" spans="2:35" hidden="1" x14ac:dyDescent="0.3">
      <c r="B164" s="85">
        <f t="shared" si="109"/>
        <v>41274</v>
      </c>
      <c r="C164" s="3"/>
      <c r="D164" s="3"/>
      <c r="E164" s="5">
        <f t="shared" si="81"/>
        <v>294.75</v>
      </c>
      <c r="F164" s="5">
        <f t="shared" si="82"/>
        <v>71.92</v>
      </c>
      <c r="G164" s="5">
        <f t="shared" si="83"/>
        <v>73.78</v>
      </c>
      <c r="H164" s="5">
        <f t="shared" si="84"/>
        <v>328.3</v>
      </c>
      <c r="I164" s="5">
        <f t="shared" si="85"/>
        <v>447.49</v>
      </c>
      <c r="J164" s="5">
        <f t="shared" si="86"/>
        <v>578.28</v>
      </c>
      <c r="K164" s="5">
        <f t="shared" si="87"/>
        <v>81.48</v>
      </c>
      <c r="M164" s="6">
        <f t="shared" si="88"/>
        <v>188.64000000000001</v>
      </c>
      <c r="N164" s="6">
        <f t="shared" si="89"/>
        <v>0</v>
      </c>
      <c r="O164" s="6">
        <f t="shared" si="90"/>
        <v>0</v>
      </c>
      <c r="P164" s="6">
        <f t="shared" si="91"/>
        <v>0</v>
      </c>
      <c r="Q164" s="6">
        <f t="shared" si="92"/>
        <v>0</v>
      </c>
      <c r="R164" s="6">
        <f t="shared" si="93"/>
        <v>0</v>
      </c>
      <c r="S164" s="6">
        <f t="shared" si="94"/>
        <v>0</v>
      </c>
      <c r="U164" s="6">
        <f t="shared" si="95"/>
        <v>165.06</v>
      </c>
      <c r="V164" s="6">
        <f t="shared" si="96"/>
        <v>16.240000000000002</v>
      </c>
      <c r="W164" s="6">
        <f t="shared" si="97"/>
        <v>16.66</v>
      </c>
      <c r="X164" s="6">
        <f t="shared" si="98"/>
        <v>49</v>
      </c>
      <c r="Y164" s="6">
        <f t="shared" si="99"/>
        <v>36.78</v>
      </c>
      <c r="Z164" s="6">
        <f t="shared" si="100"/>
        <v>47.58</v>
      </c>
      <c r="AA164" s="6">
        <f t="shared" si="101"/>
        <v>5.8199999999999994</v>
      </c>
      <c r="AB164" s="6"/>
      <c r="AC164" s="6">
        <f t="shared" si="102"/>
        <v>88.424999999999997</v>
      </c>
      <c r="AD164" s="6">
        <f t="shared" si="103"/>
        <v>5.8000000000000007</v>
      </c>
      <c r="AE164" s="6">
        <f t="shared" si="104"/>
        <v>5.95</v>
      </c>
      <c r="AF164" s="6">
        <f t="shared" si="105"/>
        <v>31.85</v>
      </c>
      <c r="AG164" s="6">
        <f t="shared" si="106"/>
        <v>45.975000000000001</v>
      </c>
      <c r="AH164" s="6">
        <f t="shared" si="107"/>
        <v>29.28</v>
      </c>
      <c r="AI164" s="6">
        <f t="shared" si="108"/>
        <v>1.94</v>
      </c>
    </row>
    <row r="165" spans="2:35" hidden="1" x14ac:dyDescent="0.3">
      <c r="B165" s="85">
        <f t="shared" si="109"/>
        <v>41639</v>
      </c>
      <c r="C165" s="3"/>
      <c r="D165" s="3"/>
      <c r="E165" s="5">
        <f t="shared" si="81"/>
        <v>347</v>
      </c>
      <c r="F165" s="5">
        <f t="shared" si="82"/>
        <v>83.08</v>
      </c>
      <c r="G165" s="5">
        <f t="shared" si="83"/>
        <v>85.56</v>
      </c>
      <c r="H165" s="5">
        <f t="shared" si="84"/>
        <v>376.54</v>
      </c>
      <c r="I165" s="5">
        <f t="shared" si="85"/>
        <v>525.6</v>
      </c>
      <c r="J165" s="5">
        <f t="shared" si="86"/>
        <v>685.72</v>
      </c>
      <c r="K165" s="5">
        <f t="shared" si="87"/>
        <v>96.6</v>
      </c>
      <c r="M165" s="6">
        <f t="shared" si="88"/>
        <v>222.08</v>
      </c>
      <c r="N165" s="6">
        <f t="shared" si="89"/>
        <v>0</v>
      </c>
      <c r="O165" s="6">
        <f t="shared" si="90"/>
        <v>0</v>
      </c>
      <c r="P165" s="6">
        <f t="shared" si="91"/>
        <v>0</v>
      </c>
      <c r="Q165" s="6">
        <f t="shared" si="92"/>
        <v>0</v>
      </c>
      <c r="R165" s="6">
        <f t="shared" si="93"/>
        <v>0</v>
      </c>
      <c r="S165" s="6">
        <f t="shared" si="94"/>
        <v>0</v>
      </c>
      <c r="U165" s="6">
        <f t="shared" si="95"/>
        <v>194.32000000000002</v>
      </c>
      <c r="V165" s="6">
        <f t="shared" si="96"/>
        <v>18.760000000000002</v>
      </c>
      <c r="W165" s="6">
        <f t="shared" si="97"/>
        <v>19.32</v>
      </c>
      <c r="X165" s="6">
        <f t="shared" si="98"/>
        <v>56.2</v>
      </c>
      <c r="Y165" s="6">
        <f t="shared" si="99"/>
        <v>43.199999999999996</v>
      </c>
      <c r="Z165" s="6">
        <f t="shared" si="100"/>
        <v>56.42</v>
      </c>
      <c r="AA165" s="6">
        <f t="shared" si="101"/>
        <v>6.8999999999999995</v>
      </c>
      <c r="AB165" s="6"/>
      <c r="AC165" s="6">
        <f t="shared" si="102"/>
        <v>104.1</v>
      </c>
      <c r="AD165" s="6">
        <f t="shared" si="103"/>
        <v>6.7</v>
      </c>
      <c r="AE165" s="6">
        <f t="shared" si="104"/>
        <v>6.9</v>
      </c>
      <c r="AF165" s="6">
        <f t="shared" si="105"/>
        <v>36.53</v>
      </c>
      <c r="AG165" s="6">
        <f t="shared" si="106"/>
        <v>54</v>
      </c>
      <c r="AH165" s="6">
        <f t="shared" si="107"/>
        <v>34.72</v>
      </c>
      <c r="AI165" s="6">
        <f t="shared" si="108"/>
        <v>2.3000000000000003</v>
      </c>
    </row>
    <row r="166" spans="2:35" hidden="1" x14ac:dyDescent="0.3">
      <c r="B166" s="85">
        <f t="shared" si="109"/>
        <v>42004</v>
      </c>
      <c r="C166" s="3"/>
      <c r="D166" s="3"/>
      <c r="E166" s="5">
        <f t="shared" si="81"/>
        <v>371.5</v>
      </c>
      <c r="F166" s="5">
        <f t="shared" si="82"/>
        <v>86.8</v>
      </c>
      <c r="G166" s="5">
        <f t="shared" si="83"/>
        <v>89.9</v>
      </c>
      <c r="H166" s="5">
        <f t="shared" si="84"/>
        <v>393.29</v>
      </c>
      <c r="I166" s="5">
        <f t="shared" si="85"/>
        <v>561.37</v>
      </c>
      <c r="J166" s="5">
        <f t="shared" si="86"/>
        <v>734.7</v>
      </c>
      <c r="K166" s="5">
        <f t="shared" si="87"/>
        <v>103.32</v>
      </c>
      <c r="M166" s="6">
        <f t="shared" si="88"/>
        <v>237.76</v>
      </c>
      <c r="N166" s="6">
        <f t="shared" si="89"/>
        <v>0</v>
      </c>
      <c r="O166" s="6">
        <f t="shared" si="90"/>
        <v>0</v>
      </c>
      <c r="P166" s="6">
        <f t="shared" si="91"/>
        <v>0</v>
      </c>
      <c r="Q166" s="6">
        <f t="shared" si="92"/>
        <v>0</v>
      </c>
      <c r="R166" s="6">
        <f t="shared" si="93"/>
        <v>0</v>
      </c>
      <c r="S166" s="6">
        <f t="shared" si="94"/>
        <v>0</v>
      </c>
      <c r="U166" s="6">
        <f t="shared" si="95"/>
        <v>208.04000000000002</v>
      </c>
      <c r="V166" s="6">
        <f t="shared" si="96"/>
        <v>19.600000000000001</v>
      </c>
      <c r="W166" s="6">
        <f t="shared" si="97"/>
        <v>20.3</v>
      </c>
      <c r="X166" s="6">
        <f t="shared" si="98"/>
        <v>58.7</v>
      </c>
      <c r="Y166" s="6">
        <f t="shared" si="99"/>
        <v>46.14</v>
      </c>
      <c r="Z166" s="6">
        <f t="shared" si="100"/>
        <v>60.45</v>
      </c>
      <c r="AA166" s="6">
        <f t="shared" si="101"/>
        <v>7.38</v>
      </c>
      <c r="AB166" s="6"/>
      <c r="AC166" s="6">
        <f t="shared" si="102"/>
        <v>111.45</v>
      </c>
      <c r="AD166" s="6">
        <f t="shared" si="103"/>
        <v>7</v>
      </c>
      <c r="AE166" s="6">
        <f t="shared" si="104"/>
        <v>7.25</v>
      </c>
      <c r="AF166" s="6">
        <f t="shared" si="105"/>
        <v>38.155000000000001</v>
      </c>
      <c r="AG166" s="6">
        <f t="shared" si="106"/>
        <v>57.674999999999997</v>
      </c>
      <c r="AH166" s="6">
        <f t="shared" si="107"/>
        <v>37.200000000000003</v>
      </c>
      <c r="AI166" s="6">
        <f t="shared" si="108"/>
        <v>2.46</v>
      </c>
    </row>
    <row r="167" spans="2:35" hidden="1" x14ac:dyDescent="0.3">
      <c r="B167" s="85">
        <f t="shared" si="109"/>
        <v>42369</v>
      </c>
      <c r="C167" s="3"/>
      <c r="D167" s="3"/>
      <c r="E167" s="5">
        <f t="shared" si="81"/>
        <v>397.75</v>
      </c>
      <c r="F167" s="5">
        <f t="shared" si="82"/>
        <v>90.52</v>
      </c>
      <c r="G167" s="5">
        <f t="shared" si="83"/>
        <v>94.86</v>
      </c>
      <c r="H167" s="5">
        <f t="shared" si="84"/>
        <v>410.71000000000004</v>
      </c>
      <c r="I167" s="5">
        <f t="shared" si="85"/>
        <v>599.33000000000004</v>
      </c>
      <c r="J167" s="5">
        <f t="shared" si="86"/>
        <v>787.63</v>
      </c>
      <c r="K167" s="5">
        <f t="shared" si="87"/>
        <v>110.88</v>
      </c>
      <c r="M167" s="6">
        <f t="shared" si="88"/>
        <v>254.56</v>
      </c>
      <c r="N167" s="6">
        <f t="shared" si="89"/>
        <v>0</v>
      </c>
      <c r="O167" s="6">
        <f t="shared" si="90"/>
        <v>0</v>
      </c>
      <c r="P167" s="6">
        <f t="shared" si="91"/>
        <v>0</v>
      </c>
      <c r="Q167" s="6">
        <f t="shared" si="92"/>
        <v>0</v>
      </c>
      <c r="R167" s="6">
        <f t="shared" si="93"/>
        <v>0</v>
      </c>
      <c r="S167" s="6">
        <f t="shared" si="94"/>
        <v>0</v>
      </c>
      <c r="U167" s="6">
        <f t="shared" si="95"/>
        <v>222.74</v>
      </c>
      <c r="V167" s="6">
        <f t="shared" si="96"/>
        <v>20.440000000000001</v>
      </c>
      <c r="W167" s="6">
        <f t="shared" si="97"/>
        <v>21.42</v>
      </c>
      <c r="X167" s="6">
        <f t="shared" si="98"/>
        <v>61.300000000000004</v>
      </c>
      <c r="Y167" s="6">
        <f t="shared" si="99"/>
        <v>49.26</v>
      </c>
      <c r="Z167" s="6">
        <f t="shared" si="100"/>
        <v>64.805000000000007</v>
      </c>
      <c r="AA167" s="6">
        <f t="shared" si="101"/>
        <v>7.92</v>
      </c>
      <c r="AB167" s="6"/>
      <c r="AC167" s="6">
        <f t="shared" si="102"/>
        <v>119.32499999999999</v>
      </c>
      <c r="AD167" s="6">
        <f t="shared" si="103"/>
        <v>7.3000000000000007</v>
      </c>
      <c r="AE167" s="6">
        <f t="shared" si="104"/>
        <v>7.65</v>
      </c>
      <c r="AF167" s="6">
        <f t="shared" si="105"/>
        <v>39.844999999999999</v>
      </c>
      <c r="AG167" s="6">
        <f t="shared" si="106"/>
        <v>61.574999999999996</v>
      </c>
      <c r="AH167" s="6">
        <f t="shared" si="107"/>
        <v>39.880000000000003</v>
      </c>
      <c r="AI167" s="6">
        <f t="shared" si="108"/>
        <v>2.64</v>
      </c>
    </row>
    <row r="168" spans="2:35" hidden="1" x14ac:dyDescent="0.3">
      <c r="B168" s="85">
        <f t="shared" si="109"/>
        <v>42735</v>
      </c>
      <c r="C168" s="3"/>
      <c r="D168" s="3"/>
      <c r="E168" s="5">
        <f t="shared" si="81"/>
        <v>427.75</v>
      </c>
      <c r="F168" s="5">
        <f t="shared" si="82"/>
        <v>94.86</v>
      </c>
      <c r="G168" s="5">
        <f t="shared" si="83"/>
        <v>100.44</v>
      </c>
      <c r="H168" s="5">
        <f t="shared" si="84"/>
        <v>430.14000000000004</v>
      </c>
      <c r="I168" s="5">
        <f t="shared" si="85"/>
        <v>642.4</v>
      </c>
      <c r="J168" s="5">
        <f t="shared" si="86"/>
        <v>847.67000000000007</v>
      </c>
      <c r="K168" s="5">
        <f t="shared" si="87"/>
        <v>119.28</v>
      </c>
      <c r="M168" s="6">
        <f t="shared" si="88"/>
        <v>273.76</v>
      </c>
      <c r="N168" s="6">
        <f t="shared" si="89"/>
        <v>0</v>
      </c>
      <c r="O168" s="6">
        <f t="shared" si="90"/>
        <v>0</v>
      </c>
      <c r="P168" s="6">
        <f t="shared" si="91"/>
        <v>0</v>
      </c>
      <c r="Q168" s="6">
        <f t="shared" si="92"/>
        <v>0</v>
      </c>
      <c r="R168" s="6">
        <f t="shared" si="93"/>
        <v>0</v>
      </c>
      <c r="S168" s="6">
        <f t="shared" si="94"/>
        <v>0</v>
      </c>
      <c r="U168" s="6">
        <f t="shared" si="95"/>
        <v>239.54000000000002</v>
      </c>
      <c r="V168" s="6">
        <f t="shared" si="96"/>
        <v>21.42</v>
      </c>
      <c r="W168" s="6">
        <f t="shared" si="97"/>
        <v>22.680000000000003</v>
      </c>
      <c r="X168" s="6">
        <f t="shared" si="98"/>
        <v>64.2</v>
      </c>
      <c r="Y168" s="6">
        <f t="shared" si="99"/>
        <v>52.8</v>
      </c>
      <c r="Z168" s="6">
        <f t="shared" si="100"/>
        <v>69.745000000000005</v>
      </c>
      <c r="AA168" s="6">
        <f t="shared" si="101"/>
        <v>8.52</v>
      </c>
      <c r="AB168" s="6"/>
      <c r="AC168" s="6">
        <f t="shared" si="102"/>
        <v>128.32499999999999</v>
      </c>
      <c r="AD168" s="6">
        <f t="shared" si="103"/>
        <v>7.65</v>
      </c>
      <c r="AE168" s="6">
        <f t="shared" si="104"/>
        <v>8.1</v>
      </c>
      <c r="AF168" s="6">
        <f t="shared" si="105"/>
        <v>41.730000000000004</v>
      </c>
      <c r="AG168" s="6">
        <f t="shared" si="106"/>
        <v>66</v>
      </c>
      <c r="AH168" s="6">
        <f t="shared" si="107"/>
        <v>42.92</v>
      </c>
      <c r="AI168" s="6">
        <f t="shared" si="108"/>
        <v>2.84</v>
      </c>
    </row>
    <row r="169" spans="2:35" hidden="1" x14ac:dyDescent="0.3">
      <c r="B169" s="85">
        <f t="shared" si="109"/>
        <v>43100</v>
      </c>
      <c r="C169" s="3"/>
      <c r="D169" s="3"/>
      <c r="E169" s="5">
        <f t="shared" si="81"/>
        <v>460.25</v>
      </c>
      <c r="F169" s="5">
        <f t="shared" si="82"/>
        <v>99.2</v>
      </c>
      <c r="G169" s="5">
        <f t="shared" si="83"/>
        <v>106.02</v>
      </c>
      <c r="H169" s="5">
        <f t="shared" si="84"/>
        <v>450.24</v>
      </c>
      <c r="I169" s="5">
        <f t="shared" si="85"/>
        <v>688.39</v>
      </c>
      <c r="J169" s="5">
        <f t="shared" si="86"/>
        <v>912.45</v>
      </c>
      <c r="K169" s="5">
        <f t="shared" si="87"/>
        <v>128.51999999999998</v>
      </c>
      <c r="M169" s="6">
        <f t="shared" si="88"/>
        <v>294.56</v>
      </c>
      <c r="N169" s="6">
        <f t="shared" si="89"/>
        <v>0</v>
      </c>
      <c r="O169" s="6">
        <f t="shared" si="90"/>
        <v>0</v>
      </c>
      <c r="P169" s="6">
        <f t="shared" si="91"/>
        <v>0</v>
      </c>
      <c r="Q169" s="6">
        <f t="shared" si="92"/>
        <v>0</v>
      </c>
      <c r="R169" s="6">
        <f t="shared" si="93"/>
        <v>0</v>
      </c>
      <c r="S169" s="6">
        <f t="shared" si="94"/>
        <v>0</v>
      </c>
      <c r="U169" s="6">
        <f t="shared" si="95"/>
        <v>257.74</v>
      </c>
      <c r="V169" s="6">
        <f t="shared" si="96"/>
        <v>22.400000000000002</v>
      </c>
      <c r="W169" s="6">
        <f t="shared" si="97"/>
        <v>23.94</v>
      </c>
      <c r="X169" s="6">
        <f t="shared" si="98"/>
        <v>67.2</v>
      </c>
      <c r="Y169" s="6">
        <f t="shared" si="99"/>
        <v>56.58</v>
      </c>
      <c r="Z169" s="6">
        <f t="shared" si="100"/>
        <v>75.075000000000003</v>
      </c>
      <c r="AA169" s="6">
        <f t="shared" si="101"/>
        <v>9.18</v>
      </c>
      <c r="AB169" s="6"/>
      <c r="AC169" s="6">
        <f t="shared" si="102"/>
        <v>138.07499999999999</v>
      </c>
      <c r="AD169" s="6">
        <f t="shared" si="103"/>
        <v>8</v>
      </c>
      <c r="AE169" s="6">
        <f t="shared" si="104"/>
        <v>8.5500000000000007</v>
      </c>
      <c r="AF169" s="6">
        <f t="shared" si="105"/>
        <v>43.68</v>
      </c>
      <c r="AG169" s="6">
        <f t="shared" si="106"/>
        <v>70.724999999999994</v>
      </c>
      <c r="AH169" s="6">
        <f t="shared" si="107"/>
        <v>46.2</v>
      </c>
      <c r="AI169" s="6">
        <f t="shared" si="108"/>
        <v>3.06</v>
      </c>
    </row>
    <row r="170" spans="2:35" hidden="1" x14ac:dyDescent="0.3">
      <c r="B170" s="85">
        <f t="shared" si="109"/>
        <v>43465</v>
      </c>
      <c r="C170" s="3"/>
      <c r="D170" s="3"/>
      <c r="E170" s="5">
        <f t="shared" si="81"/>
        <v>495</v>
      </c>
      <c r="F170" s="5">
        <f t="shared" si="82"/>
        <v>103.54</v>
      </c>
      <c r="G170" s="5">
        <f t="shared" si="83"/>
        <v>112.22</v>
      </c>
      <c r="H170" s="5">
        <f t="shared" si="84"/>
        <v>471.01000000000005</v>
      </c>
      <c r="I170" s="5">
        <f t="shared" si="85"/>
        <v>738.03</v>
      </c>
      <c r="J170" s="5">
        <f t="shared" si="86"/>
        <v>981.97</v>
      </c>
      <c r="K170" s="5">
        <f t="shared" si="87"/>
        <v>137.76</v>
      </c>
      <c r="M170" s="6">
        <f t="shared" si="88"/>
        <v>316.8</v>
      </c>
      <c r="N170" s="6">
        <f t="shared" si="89"/>
        <v>0</v>
      </c>
      <c r="O170" s="6">
        <f t="shared" si="90"/>
        <v>0</v>
      </c>
      <c r="P170" s="6">
        <f t="shared" si="91"/>
        <v>0</v>
      </c>
      <c r="Q170" s="6">
        <f t="shared" si="92"/>
        <v>0</v>
      </c>
      <c r="R170" s="6">
        <f t="shared" si="93"/>
        <v>0</v>
      </c>
      <c r="S170" s="6">
        <f t="shared" si="94"/>
        <v>0</v>
      </c>
      <c r="U170" s="6">
        <f t="shared" si="95"/>
        <v>277.20000000000005</v>
      </c>
      <c r="V170" s="6">
        <f t="shared" si="96"/>
        <v>23.380000000000003</v>
      </c>
      <c r="W170" s="6">
        <f t="shared" si="97"/>
        <v>25.340000000000003</v>
      </c>
      <c r="X170" s="6">
        <f t="shared" si="98"/>
        <v>70.3</v>
      </c>
      <c r="Y170" s="6">
        <f t="shared" si="99"/>
        <v>60.66</v>
      </c>
      <c r="Z170" s="6">
        <f t="shared" si="100"/>
        <v>80.795000000000002</v>
      </c>
      <c r="AA170" s="6">
        <f t="shared" si="101"/>
        <v>9.84</v>
      </c>
      <c r="AB170" s="6"/>
      <c r="AC170" s="6">
        <f t="shared" si="102"/>
        <v>148.5</v>
      </c>
      <c r="AD170" s="6">
        <f t="shared" si="103"/>
        <v>8.35</v>
      </c>
      <c r="AE170" s="6">
        <f t="shared" si="104"/>
        <v>9.0500000000000007</v>
      </c>
      <c r="AF170" s="6">
        <f t="shared" si="105"/>
        <v>45.695</v>
      </c>
      <c r="AG170" s="6">
        <f t="shared" si="106"/>
        <v>75.825000000000003</v>
      </c>
      <c r="AH170" s="6">
        <f t="shared" si="107"/>
        <v>49.72</v>
      </c>
      <c r="AI170" s="6">
        <f t="shared" si="108"/>
        <v>3.2800000000000002</v>
      </c>
    </row>
    <row r="171" spans="2:35" hidden="1" x14ac:dyDescent="0.3">
      <c r="B171" s="85">
        <f t="shared" si="109"/>
        <v>43830</v>
      </c>
      <c r="C171" s="3"/>
      <c r="D171" s="3"/>
      <c r="E171" s="5">
        <f t="shared" si="81"/>
        <v>532.5</v>
      </c>
      <c r="F171" s="5">
        <f t="shared" si="82"/>
        <v>108.5</v>
      </c>
      <c r="G171" s="5">
        <f t="shared" si="83"/>
        <v>118.42</v>
      </c>
      <c r="H171" s="5">
        <f t="shared" si="84"/>
        <v>493.12</v>
      </c>
      <c r="I171" s="5">
        <f t="shared" si="85"/>
        <v>790.59</v>
      </c>
      <c r="J171" s="5">
        <f t="shared" si="86"/>
        <v>1056.23</v>
      </c>
      <c r="K171" s="5">
        <f t="shared" si="87"/>
        <v>148.68</v>
      </c>
      <c r="M171" s="6">
        <f t="shared" si="88"/>
        <v>340.8</v>
      </c>
      <c r="N171" s="6">
        <f t="shared" si="89"/>
        <v>0</v>
      </c>
      <c r="O171" s="6">
        <f t="shared" si="90"/>
        <v>0</v>
      </c>
      <c r="P171" s="6">
        <f t="shared" si="91"/>
        <v>0</v>
      </c>
      <c r="Q171" s="6">
        <f t="shared" si="92"/>
        <v>0</v>
      </c>
      <c r="R171" s="6">
        <f t="shared" si="93"/>
        <v>0</v>
      </c>
      <c r="S171" s="6">
        <f t="shared" si="94"/>
        <v>0</v>
      </c>
      <c r="U171" s="6">
        <f t="shared" si="95"/>
        <v>298.20000000000005</v>
      </c>
      <c r="V171" s="6">
        <f t="shared" si="96"/>
        <v>24.500000000000004</v>
      </c>
      <c r="W171" s="6">
        <f t="shared" si="97"/>
        <v>26.740000000000002</v>
      </c>
      <c r="X171" s="6">
        <f t="shared" si="98"/>
        <v>73.600000000000009</v>
      </c>
      <c r="Y171" s="6">
        <f t="shared" si="99"/>
        <v>64.98</v>
      </c>
      <c r="Z171" s="6">
        <f t="shared" si="100"/>
        <v>86.905000000000001</v>
      </c>
      <c r="AA171" s="6">
        <f t="shared" si="101"/>
        <v>10.62</v>
      </c>
      <c r="AB171" s="6"/>
      <c r="AC171" s="6">
        <f t="shared" si="102"/>
        <v>159.75</v>
      </c>
      <c r="AD171" s="6">
        <f t="shared" si="103"/>
        <v>8.75</v>
      </c>
      <c r="AE171" s="6">
        <f t="shared" si="104"/>
        <v>9.5500000000000007</v>
      </c>
      <c r="AF171" s="6">
        <f t="shared" si="105"/>
        <v>47.84</v>
      </c>
      <c r="AG171" s="6">
        <f t="shared" si="106"/>
        <v>81.224999999999994</v>
      </c>
      <c r="AH171" s="6">
        <f t="shared" si="107"/>
        <v>53.480000000000004</v>
      </c>
      <c r="AI171" s="6">
        <f t="shared" si="108"/>
        <v>3.54</v>
      </c>
    </row>
    <row r="172" spans="2:35" hidden="1" x14ac:dyDescent="0.3">
      <c r="B172" s="85">
        <f t="shared" si="109"/>
        <v>44196</v>
      </c>
      <c r="C172" s="3"/>
      <c r="D172" s="3"/>
      <c r="E172" s="5">
        <f t="shared" si="81"/>
        <v>572.75</v>
      </c>
      <c r="F172" s="5">
        <f t="shared" si="82"/>
        <v>113.46</v>
      </c>
      <c r="G172" s="5">
        <f t="shared" si="83"/>
        <v>125.24</v>
      </c>
      <c r="H172" s="5">
        <f t="shared" si="84"/>
        <v>515.9</v>
      </c>
      <c r="I172" s="5">
        <f t="shared" si="85"/>
        <v>847.53</v>
      </c>
      <c r="J172" s="5">
        <f t="shared" si="86"/>
        <v>1136.81</v>
      </c>
      <c r="K172" s="5">
        <f t="shared" si="87"/>
        <v>159.6</v>
      </c>
      <c r="M172" s="6">
        <f t="shared" si="88"/>
        <v>366.56</v>
      </c>
      <c r="N172" s="6">
        <f t="shared" si="89"/>
        <v>0</v>
      </c>
      <c r="O172" s="6">
        <f t="shared" si="90"/>
        <v>0</v>
      </c>
      <c r="P172" s="6">
        <f t="shared" si="91"/>
        <v>0</v>
      </c>
      <c r="Q172" s="6">
        <f t="shared" si="92"/>
        <v>0</v>
      </c>
      <c r="R172" s="6">
        <f t="shared" si="93"/>
        <v>0</v>
      </c>
      <c r="S172" s="6">
        <f t="shared" si="94"/>
        <v>0</v>
      </c>
      <c r="U172" s="6">
        <f t="shared" si="95"/>
        <v>320.74</v>
      </c>
      <c r="V172" s="6">
        <f t="shared" si="96"/>
        <v>25.62</v>
      </c>
      <c r="W172" s="6">
        <f t="shared" si="97"/>
        <v>28.28</v>
      </c>
      <c r="X172" s="6">
        <f t="shared" si="98"/>
        <v>77</v>
      </c>
      <c r="Y172" s="6">
        <f t="shared" si="99"/>
        <v>69.66</v>
      </c>
      <c r="Z172" s="6">
        <f t="shared" si="100"/>
        <v>93.534999999999997</v>
      </c>
      <c r="AA172" s="6">
        <f t="shared" si="101"/>
        <v>11.4</v>
      </c>
      <c r="AB172" s="6"/>
      <c r="AC172" s="6">
        <f t="shared" si="102"/>
        <v>171.82499999999999</v>
      </c>
      <c r="AD172" s="6">
        <f t="shared" si="103"/>
        <v>9.15</v>
      </c>
      <c r="AE172" s="6">
        <f t="shared" si="104"/>
        <v>10.100000000000001</v>
      </c>
      <c r="AF172" s="6">
        <f t="shared" si="105"/>
        <v>50.050000000000004</v>
      </c>
      <c r="AG172" s="6">
        <f t="shared" si="106"/>
        <v>87.075000000000003</v>
      </c>
      <c r="AH172" s="6">
        <f t="shared" si="107"/>
        <v>57.56</v>
      </c>
      <c r="AI172" s="6">
        <f t="shared" si="108"/>
        <v>3.8000000000000003</v>
      </c>
    </row>
    <row r="173" spans="2:35" hidden="1" x14ac:dyDescent="0.3">
      <c r="B173" s="85">
        <f t="shared" si="109"/>
        <v>44561</v>
      </c>
      <c r="C173" s="3"/>
      <c r="D173" s="3"/>
      <c r="E173" s="5">
        <f t="shared" si="81"/>
        <v>112</v>
      </c>
      <c r="F173" s="5">
        <f t="shared" si="82"/>
        <v>71.3</v>
      </c>
      <c r="G173" s="5">
        <f t="shared" si="83"/>
        <v>79.98</v>
      </c>
      <c r="H173" s="5">
        <f t="shared" si="84"/>
        <v>84.42</v>
      </c>
      <c r="I173" s="5">
        <f t="shared" si="85"/>
        <v>145.27000000000001</v>
      </c>
      <c r="J173" s="5">
        <f t="shared" si="86"/>
        <v>368.93</v>
      </c>
      <c r="K173" s="5">
        <f t="shared" si="87"/>
        <v>52.08</v>
      </c>
      <c r="M173" s="6">
        <f t="shared" si="88"/>
        <v>71.680000000000007</v>
      </c>
      <c r="N173" s="6">
        <f t="shared" si="89"/>
        <v>0</v>
      </c>
      <c r="O173" s="6">
        <f t="shared" si="90"/>
        <v>0</v>
      </c>
      <c r="P173" s="6">
        <f t="shared" si="91"/>
        <v>0</v>
      </c>
      <c r="Q173" s="6">
        <f t="shared" si="92"/>
        <v>0</v>
      </c>
      <c r="R173" s="6">
        <f t="shared" si="93"/>
        <v>0</v>
      </c>
      <c r="S173" s="6">
        <f t="shared" si="94"/>
        <v>0</v>
      </c>
      <c r="U173" s="6">
        <f t="shared" si="95"/>
        <v>62.720000000000006</v>
      </c>
      <c r="V173" s="6">
        <f t="shared" si="96"/>
        <v>16.100000000000001</v>
      </c>
      <c r="W173" s="6">
        <f t="shared" si="97"/>
        <v>18.060000000000002</v>
      </c>
      <c r="X173" s="6">
        <f t="shared" si="98"/>
        <v>12.600000000000001</v>
      </c>
      <c r="Y173" s="6">
        <f t="shared" si="99"/>
        <v>11.94</v>
      </c>
      <c r="Z173" s="6">
        <f t="shared" si="100"/>
        <v>30.355</v>
      </c>
      <c r="AA173" s="6">
        <f t="shared" si="101"/>
        <v>3.7199999999999998</v>
      </c>
      <c r="AB173" s="6"/>
      <c r="AC173" s="6">
        <f t="shared" si="102"/>
        <v>33.6</v>
      </c>
      <c r="AD173" s="6">
        <f t="shared" si="103"/>
        <v>5.75</v>
      </c>
      <c r="AE173" s="6">
        <f t="shared" si="104"/>
        <v>6.45</v>
      </c>
      <c r="AF173" s="6">
        <f t="shared" si="105"/>
        <v>8.19</v>
      </c>
      <c r="AG173" s="6">
        <f t="shared" si="106"/>
        <v>14.924999999999999</v>
      </c>
      <c r="AH173" s="6">
        <f t="shared" si="107"/>
        <v>18.68</v>
      </c>
      <c r="AI173" s="6">
        <f t="shared" si="108"/>
        <v>1.24</v>
      </c>
    </row>
    <row r="174" spans="2:35" x14ac:dyDescent="0.3">
      <c r="B174" s="85">
        <f t="shared" si="109"/>
        <v>44926</v>
      </c>
      <c r="C174" s="3"/>
      <c r="D174" s="3"/>
      <c r="E174" s="5">
        <f t="shared" si="81"/>
        <v>115.36</v>
      </c>
      <c r="F174" s="5">
        <f t="shared" si="82"/>
        <v>73.439000000000007</v>
      </c>
      <c r="G174" s="5">
        <f t="shared" si="83"/>
        <v>82.379400000000004</v>
      </c>
      <c r="H174" s="5">
        <f t="shared" si="84"/>
        <v>86.952600000000004</v>
      </c>
      <c r="I174" s="5">
        <f t="shared" si="85"/>
        <v>149.62809999999999</v>
      </c>
      <c r="J174" s="5">
        <f t="shared" si="86"/>
        <v>379.99790000000002</v>
      </c>
      <c r="K174" s="5">
        <f t="shared" si="87"/>
        <v>53.642399999999995</v>
      </c>
      <c r="M174" s="6">
        <f t="shared" si="88"/>
        <v>73.830399999999997</v>
      </c>
      <c r="N174" s="6">
        <f t="shared" si="89"/>
        <v>0</v>
      </c>
      <c r="O174" s="6">
        <f t="shared" si="90"/>
        <v>0</v>
      </c>
      <c r="P174" s="6">
        <f t="shared" si="91"/>
        <v>0</v>
      </c>
      <c r="Q174" s="6">
        <f t="shared" si="92"/>
        <v>0</v>
      </c>
      <c r="R174" s="6">
        <f t="shared" si="93"/>
        <v>0</v>
      </c>
      <c r="S174" s="6">
        <f t="shared" si="94"/>
        <v>0</v>
      </c>
      <c r="U174" s="6">
        <f t="shared" si="95"/>
        <v>64.601600000000005</v>
      </c>
      <c r="V174" s="6">
        <f t="shared" si="96"/>
        <v>16.583000000000002</v>
      </c>
      <c r="W174" s="6">
        <f t="shared" si="97"/>
        <v>18.601800000000001</v>
      </c>
      <c r="X174" s="6">
        <f t="shared" si="98"/>
        <v>12.978000000000002</v>
      </c>
      <c r="Y174" s="6">
        <f t="shared" si="99"/>
        <v>12.2982</v>
      </c>
      <c r="Z174" s="6">
        <f t="shared" si="100"/>
        <v>31.265650000000001</v>
      </c>
      <c r="AA174" s="6">
        <f t="shared" si="101"/>
        <v>3.8315999999999999</v>
      </c>
      <c r="AB174" s="6"/>
      <c r="AC174" s="6">
        <f t="shared" si="102"/>
        <v>34.607999999999997</v>
      </c>
      <c r="AD174" s="6">
        <f t="shared" si="103"/>
        <v>5.9225000000000003</v>
      </c>
      <c r="AE174" s="6">
        <f t="shared" si="104"/>
        <v>6.6435000000000004</v>
      </c>
      <c r="AF174" s="6">
        <f t="shared" si="105"/>
        <v>8.4357000000000006</v>
      </c>
      <c r="AG174" s="6">
        <f t="shared" si="106"/>
        <v>15.37275</v>
      </c>
      <c r="AH174" s="6">
        <f t="shared" si="107"/>
        <v>19.240400000000001</v>
      </c>
      <c r="AI174" s="6">
        <f t="shared" si="108"/>
        <v>1.2772000000000001</v>
      </c>
    </row>
    <row r="175" spans="2:35" x14ac:dyDescent="0.3">
      <c r="B175" s="85">
        <f t="shared" si="109"/>
        <v>45291</v>
      </c>
      <c r="C175" s="3"/>
      <c r="D175" s="3"/>
      <c r="E175" s="5">
        <f t="shared" si="81"/>
        <v>118.82080000000001</v>
      </c>
      <c r="F175" s="5">
        <f t="shared" si="82"/>
        <v>75.642170000000007</v>
      </c>
      <c r="G175" s="5">
        <f t="shared" si="83"/>
        <v>84.850781999999995</v>
      </c>
      <c r="H175" s="5">
        <f t="shared" si="84"/>
        <v>89.561178000000012</v>
      </c>
      <c r="I175" s="5">
        <f t="shared" si="85"/>
        <v>154.11694299999999</v>
      </c>
      <c r="J175" s="5">
        <f t="shared" si="86"/>
        <v>391.39783699999998</v>
      </c>
      <c r="K175" s="5">
        <f t="shared" si="87"/>
        <v>55.251671999999999</v>
      </c>
      <c r="M175" s="6">
        <f t="shared" si="88"/>
        <v>76.04531200000001</v>
      </c>
      <c r="N175" s="6">
        <f t="shared" si="89"/>
        <v>0</v>
      </c>
      <c r="O175" s="6">
        <f t="shared" si="90"/>
        <v>0</v>
      </c>
      <c r="P175" s="6">
        <f t="shared" si="91"/>
        <v>0</v>
      </c>
      <c r="Q175" s="6">
        <f t="shared" si="92"/>
        <v>0</v>
      </c>
      <c r="R175" s="6">
        <f t="shared" si="93"/>
        <v>0</v>
      </c>
      <c r="S175" s="6">
        <f t="shared" si="94"/>
        <v>0</v>
      </c>
      <c r="U175" s="6">
        <f t="shared" si="95"/>
        <v>66.539648000000014</v>
      </c>
      <c r="V175" s="6">
        <f t="shared" si="96"/>
        <v>17.080490000000001</v>
      </c>
      <c r="W175" s="6">
        <f t="shared" si="97"/>
        <v>19.159854000000003</v>
      </c>
      <c r="X175" s="6">
        <f t="shared" si="98"/>
        <v>13.367340000000002</v>
      </c>
      <c r="Y175" s="6">
        <f t="shared" si="99"/>
        <v>12.667145999999999</v>
      </c>
      <c r="Z175" s="6">
        <f t="shared" si="100"/>
        <v>32.203619500000002</v>
      </c>
      <c r="AA175" s="6">
        <f t="shared" si="101"/>
        <v>3.9465479999999999</v>
      </c>
      <c r="AB175" s="6"/>
      <c r="AC175" s="6">
        <f t="shared" si="102"/>
        <v>35.646239999999999</v>
      </c>
      <c r="AD175" s="6">
        <f t="shared" si="103"/>
        <v>6.1001750000000001</v>
      </c>
      <c r="AE175" s="6">
        <f t="shared" si="104"/>
        <v>6.8428050000000002</v>
      </c>
      <c r="AF175" s="6">
        <f t="shared" si="105"/>
        <v>8.6887710000000009</v>
      </c>
      <c r="AG175" s="6">
        <f t="shared" si="106"/>
        <v>15.8339325</v>
      </c>
      <c r="AH175" s="6">
        <f t="shared" si="107"/>
        <v>19.817612</v>
      </c>
      <c r="AI175" s="6">
        <f t="shared" si="108"/>
        <v>1.3155160000000001</v>
      </c>
    </row>
    <row r="176" spans="2:35" x14ac:dyDescent="0.3">
      <c r="B176" s="85">
        <f t="shared" si="109"/>
        <v>45657</v>
      </c>
      <c r="C176" s="3"/>
      <c r="D176" s="3"/>
      <c r="E176" s="5">
        <f t="shared" si="81"/>
        <v>122.38542400000001</v>
      </c>
      <c r="F176" s="5">
        <f t="shared" si="82"/>
        <v>77.911435100000006</v>
      </c>
      <c r="G176" s="5">
        <f t="shared" si="83"/>
        <v>87.396305459999994</v>
      </c>
      <c r="H176" s="5">
        <f t="shared" si="84"/>
        <v>92.248013340000014</v>
      </c>
      <c r="I176" s="5">
        <f t="shared" si="85"/>
        <v>158.74045129000001</v>
      </c>
      <c r="J176" s="5">
        <f t="shared" si="86"/>
        <v>403.13977211000002</v>
      </c>
      <c r="K176" s="5">
        <f t="shared" si="87"/>
        <v>56.909222160000006</v>
      </c>
      <c r="M176" s="6">
        <f t="shared" si="88"/>
        <v>78.326671360000006</v>
      </c>
      <c r="N176" s="6">
        <f t="shared" si="89"/>
        <v>0</v>
      </c>
      <c r="O176" s="6">
        <f t="shared" si="90"/>
        <v>0</v>
      </c>
      <c r="P176" s="6">
        <f t="shared" si="91"/>
        <v>0</v>
      </c>
      <c r="Q176" s="6">
        <f t="shared" si="92"/>
        <v>0</v>
      </c>
      <c r="R176" s="6">
        <f t="shared" si="93"/>
        <v>0</v>
      </c>
      <c r="S176" s="6">
        <f t="shared" si="94"/>
        <v>0</v>
      </c>
      <c r="U176" s="6">
        <f t="shared" si="95"/>
        <v>68.535837440000009</v>
      </c>
      <c r="V176" s="6">
        <f t="shared" si="96"/>
        <v>17.592904700000002</v>
      </c>
      <c r="W176" s="6">
        <f t="shared" si="97"/>
        <v>19.734649620000003</v>
      </c>
      <c r="X176" s="6">
        <f t="shared" si="98"/>
        <v>13.768360200000002</v>
      </c>
      <c r="Y176" s="6">
        <f t="shared" si="99"/>
        <v>13.047160379999999</v>
      </c>
      <c r="Z176" s="6">
        <f t="shared" si="100"/>
        <v>33.169728085000003</v>
      </c>
      <c r="AA176" s="6">
        <f t="shared" si="101"/>
        <v>4.0649444400000005</v>
      </c>
      <c r="AB176" s="6"/>
      <c r="AC176" s="6">
        <f t="shared" si="102"/>
        <v>36.7156272</v>
      </c>
      <c r="AD176" s="6">
        <f t="shared" si="103"/>
        <v>6.2831802500000009</v>
      </c>
      <c r="AE176" s="6">
        <f t="shared" si="104"/>
        <v>7.04808915</v>
      </c>
      <c r="AF176" s="6">
        <f t="shared" si="105"/>
        <v>8.9494341300000002</v>
      </c>
      <c r="AG176" s="6">
        <f t="shared" si="106"/>
        <v>16.308950475</v>
      </c>
      <c r="AH176" s="6">
        <f t="shared" si="107"/>
        <v>20.412140360000002</v>
      </c>
      <c r="AI176" s="6">
        <f t="shared" si="108"/>
        <v>1.3549814800000002</v>
      </c>
    </row>
    <row r="177" spans="2:35" x14ac:dyDescent="0.3">
      <c r="B177" s="85">
        <f t="shared" si="109"/>
        <v>46022</v>
      </c>
      <c r="C177" s="3"/>
      <c r="D177" s="3"/>
      <c r="E177" s="5">
        <f t="shared" si="81"/>
        <v>126.05698672000001</v>
      </c>
      <c r="F177" s="5">
        <f t="shared" si="82"/>
        <v>80.248778153000003</v>
      </c>
      <c r="G177" s="5">
        <f t="shared" si="83"/>
        <v>90.018194623799999</v>
      </c>
      <c r="H177" s="5">
        <f t="shared" si="84"/>
        <v>95.015453740200016</v>
      </c>
      <c r="I177" s="5">
        <f t="shared" si="85"/>
        <v>163.50266482870001</v>
      </c>
      <c r="J177" s="5">
        <f t="shared" si="86"/>
        <v>415.23396527329999</v>
      </c>
      <c r="K177" s="5">
        <f t="shared" si="87"/>
        <v>58.616498824800004</v>
      </c>
      <c r="M177" s="6">
        <f t="shared" si="88"/>
        <v>80.676471500800005</v>
      </c>
      <c r="N177" s="6">
        <f t="shared" si="89"/>
        <v>0</v>
      </c>
      <c r="O177" s="6">
        <f t="shared" si="90"/>
        <v>0</v>
      </c>
      <c r="P177" s="6">
        <f t="shared" si="91"/>
        <v>0</v>
      </c>
      <c r="Q177" s="6">
        <f t="shared" si="92"/>
        <v>0</v>
      </c>
      <c r="R177" s="6">
        <f t="shared" si="93"/>
        <v>0</v>
      </c>
      <c r="S177" s="6">
        <f t="shared" si="94"/>
        <v>0</v>
      </c>
      <c r="U177" s="6">
        <f t="shared" si="95"/>
        <v>70.591912563200012</v>
      </c>
      <c r="V177" s="6">
        <f t="shared" si="96"/>
        <v>18.120691841000003</v>
      </c>
      <c r="W177" s="6">
        <f t="shared" si="97"/>
        <v>20.326689108600004</v>
      </c>
      <c r="X177" s="6">
        <f t="shared" si="98"/>
        <v>14.181411006000003</v>
      </c>
      <c r="Y177" s="6">
        <f t="shared" si="99"/>
        <v>13.4385751914</v>
      </c>
      <c r="Z177" s="6">
        <f t="shared" si="100"/>
        <v>34.164819927549999</v>
      </c>
      <c r="AA177" s="6">
        <f t="shared" si="101"/>
        <v>4.1868927732000003</v>
      </c>
      <c r="AB177" s="6"/>
      <c r="AC177" s="6">
        <f t="shared" si="102"/>
        <v>37.817096016000001</v>
      </c>
      <c r="AD177" s="6">
        <f t="shared" si="103"/>
        <v>6.4716756575000005</v>
      </c>
      <c r="AE177" s="6">
        <f t="shared" si="104"/>
        <v>7.2595318245000007</v>
      </c>
      <c r="AF177" s="6">
        <f t="shared" si="105"/>
        <v>9.217917153900002</v>
      </c>
      <c r="AG177" s="6">
        <f t="shared" si="106"/>
        <v>16.79821898925</v>
      </c>
      <c r="AH177" s="6">
        <f t="shared" si="107"/>
        <v>21.024504570800001</v>
      </c>
      <c r="AI177" s="6">
        <f t="shared" si="108"/>
        <v>1.3956309244000003</v>
      </c>
    </row>
    <row r="178" spans="2:35" x14ac:dyDescent="0.3">
      <c r="B178" s="85">
        <f t="shared" si="109"/>
        <v>46387</v>
      </c>
      <c r="C178" s="3"/>
      <c r="D178" s="3"/>
      <c r="E178" s="5">
        <f t="shared" si="81"/>
        <v>129.83869632160003</v>
      </c>
      <c r="F178" s="5">
        <f t="shared" si="82"/>
        <v>82.656241497590003</v>
      </c>
      <c r="G178" s="5">
        <f t="shared" si="83"/>
        <v>92.718740462513992</v>
      </c>
      <c r="H178" s="5">
        <f t="shared" si="84"/>
        <v>97.865917352406029</v>
      </c>
      <c r="I178" s="5">
        <f t="shared" si="85"/>
        <v>168.40774477356101</v>
      </c>
      <c r="J178" s="5">
        <f t="shared" si="86"/>
        <v>427.69098423149904</v>
      </c>
      <c r="K178" s="5">
        <f t="shared" si="87"/>
        <v>60.374993789544014</v>
      </c>
      <c r="M178" s="6">
        <f t="shared" si="88"/>
        <v>83.096765645824021</v>
      </c>
      <c r="N178" s="6">
        <f t="shared" si="89"/>
        <v>0</v>
      </c>
      <c r="O178" s="6">
        <f t="shared" si="90"/>
        <v>0</v>
      </c>
      <c r="P178" s="6">
        <f t="shared" si="91"/>
        <v>0</v>
      </c>
      <c r="Q178" s="6">
        <f t="shared" si="92"/>
        <v>0</v>
      </c>
      <c r="R178" s="6">
        <f t="shared" si="93"/>
        <v>0</v>
      </c>
      <c r="S178" s="6">
        <f t="shared" si="94"/>
        <v>0</v>
      </c>
      <c r="U178" s="6">
        <f t="shared" si="95"/>
        <v>72.70966994009602</v>
      </c>
      <c r="V178" s="6">
        <f t="shared" si="96"/>
        <v>18.664312596230005</v>
      </c>
      <c r="W178" s="6">
        <f t="shared" si="97"/>
        <v>20.936489781858</v>
      </c>
      <c r="X178" s="6">
        <f t="shared" si="98"/>
        <v>14.606853336180004</v>
      </c>
      <c r="Y178" s="6">
        <f t="shared" si="99"/>
        <v>13.841732447142</v>
      </c>
      <c r="Z178" s="6">
        <f t="shared" si="100"/>
        <v>35.189764525376503</v>
      </c>
      <c r="AA178" s="6">
        <f t="shared" si="101"/>
        <v>4.3124995563960011</v>
      </c>
      <c r="AB178" s="6"/>
      <c r="AC178" s="6">
        <f t="shared" si="102"/>
        <v>38.951608896480003</v>
      </c>
      <c r="AD178" s="6">
        <f t="shared" si="103"/>
        <v>6.6658259272250007</v>
      </c>
      <c r="AE178" s="6">
        <f t="shared" si="104"/>
        <v>7.4773177792350003</v>
      </c>
      <c r="AF178" s="6">
        <f t="shared" si="105"/>
        <v>9.4944546685170028</v>
      </c>
      <c r="AG178" s="6">
        <f t="shared" si="106"/>
        <v>17.302165558927502</v>
      </c>
      <c r="AH178" s="6">
        <f t="shared" si="107"/>
        <v>21.655239707924004</v>
      </c>
      <c r="AI178" s="6">
        <f t="shared" si="108"/>
        <v>1.4374998521320004</v>
      </c>
    </row>
    <row r="179" spans="2:35" x14ac:dyDescent="0.3">
      <c r="B179" s="85">
        <f t="shared" si="109"/>
        <v>46752</v>
      </c>
      <c r="C179" s="3"/>
      <c r="D179" s="3"/>
      <c r="E179" s="5">
        <f t="shared" si="81"/>
        <v>133.73385721124802</v>
      </c>
      <c r="F179" s="5">
        <f t="shared" si="82"/>
        <v>85.135928742517706</v>
      </c>
      <c r="G179" s="5">
        <f t="shared" si="83"/>
        <v>95.500302676389424</v>
      </c>
      <c r="H179" s="5">
        <f t="shared" si="84"/>
        <v>100.80189487297821</v>
      </c>
      <c r="I179" s="5">
        <f t="shared" si="85"/>
        <v>173.45997711676785</v>
      </c>
      <c r="J179" s="5">
        <f t="shared" si="86"/>
        <v>440.52171375844404</v>
      </c>
      <c r="K179" s="5">
        <f t="shared" si="87"/>
        <v>62.186243603230338</v>
      </c>
      <c r="M179" s="6">
        <f t="shared" si="88"/>
        <v>85.589668615198732</v>
      </c>
      <c r="N179" s="6">
        <f t="shared" si="89"/>
        <v>0</v>
      </c>
      <c r="O179" s="6">
        <f t="shared" si="90"/>
        <v>0</v>
      </c>
      <c r="P179" s="6">
        <f t="shared" si="91"/>
        <v>0</v>
      </c>
      <c r="Q179" s="6">
        <f t="shared" si="92"/>
        <v>0</v>
      </c>
      <c r="R179" s="6">
        <f t="shared" si="93"/>
        <v>0</v>
      </c>
      <c r="S179" s="6">
        <f t="shared" si="94"/>
        <v>0</v>
      </c>
      <c r="U179" s="6">
        <f t="shared" si="95"/>
        <v>74.8909600382989</v>
      </c>
      <c r="V179" s="6">
        <f t="shared" si="96"/>
        <v>19.224241974116904</v>
      </c>
      <c r="W179" s="6">
        <f t="shared" si="97"/>
        <v>21.56458447531374</v>
      </c>
      <c r="X179" s="6">
        <f t="shared" si="98"/>
        <v>15.045058936265404</v>
      </c>
      <c r="Y179" s="6">
        <f t="shared" si="99"/>
        <v>14.256984420556261</v>
      </c>
      <c r="Z179" s="6">
        <f t="shared" si="100"/>
        <v>36.245457461137796</v>
      </c>
      <c r="AA179" s="6">
        <f t="shared" si="101"/>
        <v>4.4418745430878808</v>
      </c>
      <c r="AB179" s="6"/>
      <c r="AC179" s="6">
        <f t="shared" si="102"/>
        <v>40.120157163374408</v>
      </c>
      <c r="AD179" s="6">
        <f t="shared" si="103"/>
        <v>6.8658007050417513</v>
      </c>
      <c r="AE179" s="6">
        <f t="shared" si="104"/>
        <v>7.7016373126120499</v>
      </c>
      <c r="AF179" s="6">
        <f t="shared" si="105"/>
        <v>9.7792883085725126</v>
      </c>
      <c r="AG179" s="6">
        <f t="shared" si="106"/>
        <v>17.821230525695327</v>
      </c>
      <c r="AH179" s="6">
        <f t="shared" si="107"/>
        <v>22.304896899161722</v>
      </c>
      <c r="AI179" s="6">
        <f t="shared" si="108"/>
        <v>1.4806248476959605</v>
      </c>
    </row>
    <row r="180" spans="2:35" x14ac:dyDescent="0.3">
      <c r="B180" s="85">
        <f t="shared" si="109"/>
        <v>47118</v>
      </c>
      <c r="C180" s="3"/>
      <c r="D180" s="3"/>
      <c r="E180" s="5">
        <f t="shared" si="81"/>
        <v>137.74587292758545</v>
      </c>
      <c r="F180" s="5">
        <f t="shared" si="82"/>
        <v>87.690006604793254</v>
      </c>
      <c r="G180" s="5">
        <f t="shared" si="83"/>
        <v>98.365311756681109</v>
      </c>
      <c r="H180" s="5">
        <f t="shared" si="84"/>
        <v>103.82595171916756</v>
      </c>
      <c r="I180" s="5">
        <f t="shared" si="85"/>
        <v>178.66377643027087</v>
      </c>
      <c r="J180" s="5">
        <f t="shared" si="86"/>
        <v>453.73736517119738</v>
      </c>
      <c r="K180" s="5">
        <f t="shared" si="87"/>
        <v>64.051830911327244</v>
      </c>
      <c r="M180" s="6">
        <f t="shared" si="88"/>
        <v>88.157358673654684</v>
      </c>
      <c r="N180" s="6">
        <f t="shared" si="89"/>
        <v>0</v>
      </c>
      <c r="O180" s="6">
        <f t="shared" si="90"/>
        <v>0</v>
      </c>
      <c r="P180" s="6">
        <f t="shared" si="91"/>
        <v>0</v>
      </c>
      <c r="Q180" s="6">
        <f t="shared" si="92"/>
        <v>0</v>
      </c>
      <c r="R180" s="6">
        <f t="shared" si="93"/>
        <v>0</v>
      </c>
      <c r="S180" s="6">
        <f t="shared" si="94"/>
        <v>0</v>
      </c>
      <c r="U180" s="6">
        <f t="shared" si="95"/>
        <v>77.137688839447861</v>
      </c>
      <c r="V180" s="6">
        <f t="shared" si="96"/>
        <v>19.800969233340414</v>
      </c>
      <c r="W180" s="6">
        <f t="shared" si="97"/>
        <v>22.211522009573155</v>
      </c>
      <c r="X180" s="6">
        <f t="shared" si="98"/>
        <v>15.496410704353366</v>
      </c>
      <c r="Y180" s="6">
        <f t="shared" si="99"/>
        <v>14.684693953172948</v>
      </c>
      <c r="Z180" s="6">
        <f t="shared" si="100"/>
        <v>37.332821184971934</v>
      </c>
      <c r="AA180" s="6">
        <f t="shared" si="101"/>
        <v>4.575130779380518</v>
      </c>
      <c r="AB180" s="6"/>
      <c r="AC180" s="6">
        <f t="shared" si="102"/>
        <v>41.323761878275633</v>
      </c>
      <c r="AD180" s="6">
        <f t="shared" si="103"/>
        <v>7.0717747261930048</v>
      </c>
      <c r="AE180" s="6">
        <f t="shared" si="104"/>
        <v>7.9326864319904118</v>
      </c>
      <c r="AF180" s="6">
        <f t="shared" si="105"/>
        <v>10.072666957829687</v>
      </c>
      <c r="AG180" s="6">
        <f t="shared" si="106"/>
        <v>18.355867441466184</v>
      </c>
      <c r="AH180" s="6">
        <f t="shared" si="107"/>
        <v>22.974043806136574</v>
      </c>
      <c r="AI180" s="6">
        <f t="shared" si="108"/>
        <v>1.5250435931268393</v>
      </c>
    </row>
    <row r="181" spans="2:35" x14ac:dyDescent="0.3">
      <c r="B181" s="85">
        <f t="shared" si="109"/>
        <v>47483</v>
      </c>
      <c r="C181" s="3"/>
      <c r="D181" s="3"/>
      <c r="E181" s="5">
        <f t="shared" si="81"/>
        <v>141.87824911541301</v>
      </c>
      <c r="F181" s="5">
        <f t="shared" si="82"/>
        <v>90.320706802937053</v>
      </c>
      <c r="G181" s="5">
        <f t="shared" si="83"/>
        <v>101.31627110938155</v>
      </c>
      <c r="H181" s="5">
        <f t="shared" si="84"/>
        <v>106.94073027074259</v>
      </c>
      <c r="I181" s="5">
        <f t="shared" si="85"/>
        <v>184.02368972317899</v>
      </c>
      <c r="J181" s="5">
        <f t="shared" si="86"/>
        <v>467.34948612633326</v>
      </c>
      <c r="K181" s="5">
        <f t="shared" si="87"/>
        <v>65.97338583866707</v>
      </c>
      <c r="M181" s="6">
        <f t="shared" si="88"/>
        <v>90.802079433864336</v>
      </c>
      <c r="N181" s="6">
        <f t="shared" si="89"/>
        <v>0</v>
      </c>
      <c r="O181" s="6">
        <f t="shared" si="90"/>
        <v>0</v>
      </c>
      <c r="P181" s="6">
        <f t="shared" si="91"/>
        <v>0</v>
      </c>
      <c r="Q181" s="6">
        <f t="shared" si="92"/>
        <v>0</v>
      </c>
      <c r="R181" s="6">
        <f t="shared" si="93"/>
        <v>0</v>
      </c>
      <c r="S181" s="6">
        <f t="shared" si="94"/>
        <v>0</v>
      </c>
      <c r="U181" s="6">
        <f t="shared" si="95"/>
        <v>79.451819504631288</v>
      </c>
      <c r="V181" s="6">
        <f t="shared" si="96"/>
        <v>20.394998310340629</v>
      </c>
      <c r="W181" s="6">
        <f t="shared" si="97"/>
        <v>22.87786766986035</v>
      </c>
      <c r="X181" s="6">
        <f t="shared" si="98"/>
        <v>15.96130302548397</v>
      </c>
      <c r="Y181" s="6">
        <f t="shared" si="99"/>
        <v>15.125234771768136</v>
      </c>
      <c r="Z181" s="6">
        <f t="shared" si="100"/>
        <v>38.452805820521093</v>
      </c>
      <c r="AA181" s="6">
        <f t="shared" si="101"/>
        <v>4.7123847027619332</v>
      </c>
      <c r="AB181" s="6"/>
      <c r="AC181" s="6">
        <f t="shared" si="102"/>
        <v>42.563474734623902</v>
      </c>
      <c r="AD181" s="6">
        <f t="shared" si="103"/>
        <v>7.2839279679787952</v>
      </c>
      <c r="AE181" s="6">
        <f t="shared" si="104"/>
        <v>8.1706670249501254</v>
      </c>
      <c r="AF181" s="6">
        <f t="shared" si="105"/>
        <v>10.374846966564579</v>
      </c>
      <c r="AG181" s="6">
        <f t="shared" si="106"/>
        <v>18.906543464710172</v>
      </c>
      <c r="AH181" s="6">
        <f t="shared" si="107"/>
        <v>23.66326512032067</v>
      </c>
      <c r="AI181" s="6">
        <f t="shared" si="108"/>
        <v>1.5707949009206446</v>
      </c>
    </row>
    <row r="182" spans="2:35" x14ac:dyDescent="0.3">
      <c r="B182" s="85">
        <f t="shared" si="109"/>
        <v>47848</v>
      </c>
      <c r="C182" s="3"/>
      <c r="D182" s="3"/>
      <c r="E182" s="5">
        <f t="shared" si="81"/>
        <v>146.13459658887541</v>
      </c>
      <c r="F182" s="5">
        <f t="shared" si="82"/>
        <v>93.030328007025176</v>
      </c>
      <c r="G182" s="5">
        <f t="shared" si="83"/>
        <v>104.35575924266298</v>
      </c>
      <c r="H182" s="5">
        <f t="shared" si="84"/>
        <v>110.14895217886489</v>
      </c>
      <c r="I182" s="5">
        <f t="shared" si="85"/>
        <v>189.54440041487436</v>
      </c>
      <c r="J182" s="5">
        <f t="shared" si="86"/>
        <v>481.36997071012325</v>
      </c>
      <c r="K182" s="5">
        <f t="shared" si="87"/>
        <v>67.952587413827075</v>
      </c>
      <c r="M182" s="6">
        <f t="shared" si="88"/>
        <v>93.526141816880269</v>
      </c>
      <c r="N182" s="6">
        <f t="shared" si="89"/>
        <v>0</v>
      </c>
      <c r="O182" s="6">
        <f t="shared" si="90"/>
        <v>0</v>
      </c>
      <c r="P182" s="6">
        <f t="shared" si="91"/>
        <v>0</v>
      </c>
      <c r="Q182" s="6">
        <f t="shared" si="92"/>
        <v>0</v>
      </c>
      <c r="R182" s="6">
        <f t="shared" si="93"/>
        <v>0</v>
      </c>
      <c r="S182" s="6">
        <f t="shared" si="94"/>
        <v>0</v>
      </c>
      <c r="U182" s="6">
        <f t="shared" si="95"/>
        <v>81.835374089770241</v>
      </c>
      <c r="V182" s="6">
        <f t="shared" si="96"/>
        <v>21.006848259650848</v>
      </c>
      <c r="W182" s="6">
        <f t="shared" si="97"/>
        <v>23.56420369995616</v>
      </c>
      <c r="X182" s="6">
        <f t="shared" si="98"/>
        <v>16.440142116248492</v>
      </c>
      <c r="Y182" s="6">
        <f t="shared" si="99"/>
        <v>15.578991814921181</v>
      </c>
      <c r="Z182" s="6">
        <f t="shared" si="100"/>
        <v>39.606389995136723</v>
      </c>
      <c r="AA182" s="6">
        <f t="shared" si="101"/>
        <v>4.8537562438447912</v>
      </c>
      <c r="AB182" s="6"/>
      <c r="AC182" s="6">
        <f t="shared" si="102"/>
        <v>43.84037897666262</v>
      </c>
      <c r="AD182" s="6">
        <f t="shared" si="103"/>
        <v>7.5024458070181597</v>
      </c>
      <c r="AE182" s="6">
        <f t="shared" si="104"/>
        <v>8.415787035698628</v>
      </c>
      <c r="AF182" s="6">
        <f t="shared" si="105"/>
        <v>10.686092375561518</v>
      </c>
      <c r="AG182" s="6">
        <f t="shared" si="106"/>
        <v>19.473739768651477</v>
      </c>
      <c r="AH182" s="6">
        <f t="shared" si="107"/>
        <v>24.373163073930293</v>
      </c>
      <c r="AI182" s="6">
        <f t="shared" si="108"/>
        <v>1.617918747948264</v>
      </c>
    </row>
    <row r="183" spans="2:35" x14ac:dyDescent="0.3">
      <c r="B183" s="85">
        <f t="shared" si="109"/>
        <v>48213</v>
      </c>
      <c r="C183" s="3"/>
      <c r="D183" s="3"/>
      <c r="E183" s="5">
        <f t="shared" si="81"/>
        <v>150.51863448654169</v>
      </c>
      <c r="F183" s="5">
        <f t="shared" si="82"/>
        <v>95.821237847235935</v>
      </c>
      <c r="G183" s="5">
        <f t="shared" si="83"/>
        <v>107.48643201994288</v>
      </c>
      <c r="H183" s="5">
        <f t="shared" si="84"/>
        <v>113.45342074423084</v>
      </c>
      <c r="I183" s="5">
        <f t="shared" si="85"/>
        <v>195.23073242732062</v>
      </c>
      <c r="J183" s="5">
        <f t="shared" si="86"/>
        <v>495.81106983142695</v>
      </c>
      <c r="K183" s="5">
        <f t="shared" si="87"/>
        <v>69.991165036241895</v>
      </c>
      <c r="M183" s="6">
        <f t="shared" si="88"/>
        <v>96.331926071386675</v>
      </c>
      <c r="N183" s="6">
        <f t="shared" si="89"/>
        <v>0</v>
      </c>
      <c r="O183" s="6">
        <f t="shared" si="90"/>
        <v>0</v>
      </c>
      <c r="P183" s="6">
        <f t="shared" si="91"/>
        <v>0</v>
      </c>
      <c r="Q183" s="6">
        <f t="shared" si="92"/>
        <v>0</v>
      </c>
      <c r="R183" s="6">
        <f t="shared" si="93"/>
        <v>0</v>
      </c>
      <c r="S183" s="6">
        <f t="shared" si="94"/>
        <v>0</v>
      </c>
      <c r="U183" s="6">
        <f t="shared" si="95"/>
        <v>84.290435312463359</v>
      </c>
      <c r="V183" s="6">
        <f t="shared" si="96"/>
        <v>21.637053707440376</v>
      </c>
      <c r="W183" s="6">
        <f t="shared" si="97"/>
        <v>24.271129810954847</v>
      </c>
      <c r="X183" s="6">
        <f t="shared" si="98"/>
        <v>16.933346379735948</v>
      </c>
      <c r="Y183" s="6">
        <f t="shared" si="99"/>
        <v>16.046361569368816</v>
      </c>
      <c r="Z183" s="6">
        <f t="shared" si="100"/>
        <v>40.794581694990825</v>
      </c>
      <c r="AA183" s="6">
        <f t="shared" si="101"/>
        <v>4.9993689311601353</v>
      </c>
      <c r="AB183" s="6"/>
      <c r="AC183" s="6">
        <f t="shared" si="102"/>
        <v>45.155590345962501</v>
      </c>
      <c r="AD183" s="6">
        <f t="shared" si="103"/>
        <v>7.727519181228705</v>
      </c>
      <c r="AE183" s="6">
        <f t="shared" si="104"/>
        <v>8.6682606467695873</v>
      </c>
      <c r="AF183" s="6">
        <f t="shared" si="105"/>
        <v>11.006675146828366</v>
      </c>
      <c r="AG183" s="6">
        <f t="shared" si="106"/>
        <v>20.057951961711023</v>
      </c>
      <c r="AH183" s="6">
        <f t="shared" si="107"/>
        <v>25.1043579661482</v>
      </c>
      <c r="AI183" s="6">
        <f t="shared" si="108"/>
        <v>1.6664563103867118</v>
      </c>
    </row>
    <row r="184" spans="2:35" x14ac:dyDescent="0.3">
      <c r="B184" s="85">
        <f t="shared" si="109"/>
        <v>48579</v>
      </c>
      <c r="C184" s="3"/>
      <c r="D184" s="3"/>
      <c r="E184" s="5">
        <f t="shared" si="81"/>
        <v>155.03419352113795</v>
      </c>
      <c r="F184" s="5">
        <f t="shared" si="82"/>
        <v>98.69587498265301</v>
      </c>
      <c r="G184" s="5">
        <f t="shared" si="83"/>
        <v>110.71102498054118</v>
      </c>
      <c r="H184" s="5">
        <f t="shared" si="84"/>
        <v>116.85702336655777</v>
      </c>
      <c r="I184" s="5">
        <f t="shared" si="85"/>
        <v>201.08765440014025</v>
      </c>
      <c r="J184" s="5">
        <f t="shared" si="86"/>
        <v>510.68540192636976</v>
      </c>
      <c r="K184" s="5">
        <f t="shared" si="87"/>
        <v>72.090899987329152</v>
      </c>
      <c r="M184" s="6">
        <f t="shared" si="88"/>
        <v>99.221883853528297</v>
      </c>
      <c r="N184" s="6">
        <f t="shared" si="89"/>
        <v>0</v>
      </c>
      <c r="O184" s="6">
        <f t="shared" si="90"/>
        <v>0</v>
      </c>
      <c r="P184" s="6">
        <f t="shared" si="91"/>
        <v>0</v>
      </c>
      <c r="Q184" s="6">
        <f t="shared" si="92"/>
        <v>0</v>
      </c>
      <c r="R184" s="6">
        <f t="shared" si="93"/>
        <v>0</v>
      </c>
      <c r="S184" s="6">
        <f t="shared" si="94"/>
        <v>0</v>
      </c>
      <c r="U184" s="6">
        <f t="shared" si="95"/>
        <v>86.819148371837258</v>
      </c>
      <c r="V184" s="6">
        <f t="shared" si="96"/>
        <v>22.286165318663585</v>
      </c>
      <c r="W184" s="6">
        <f t="shared" si="97"/>
        <v>24.999263705283497</v>
      </c>
      <c r="X184" s="6">
        <f t="shared" si="98"/>
        <v>17.441346771128025</v>
      </c>
      <c r="Y184" s="6">
        <f t="shared" si="99"/>
        <v>16.527752416449882</v>
      </c>
      <c r="Z184" s="6">
        <f t="shared" si="100"/>
        <v>42.018419145840554</v>
      </c>
      <c r="AA184" s="6">
        <f t="shared" si="101"/>
        <v>5.1493499990949401</v>
      </c>
      <c r="AB184" s="6"/>
      <c r="AC184" s="6">
        <f t="shared" si="102"/>
        <v>46.510258056341385</v>
      </c>
      <c r="AD184" s="6">
        <f t="shared" si="103"/>
        <v>7.9593447566655655</v>
      </c>
      <c r="AE184" s="6">
        <f t="shared" si="104"/>
        <v>8.9283084661726768</v>
      </c>
      <c r="AF184" s="6">
        <f t="shared" si="105"/>
        <v>11.336875401233216</v>
      </c>
      <c r="AG184" s="6">
        <f t="shared" si="106"/>
        <v>20.659690520562354</v>
      </c>
      <c r="AH184" s="6">
        <f t="shared" si="107"/>
        <v>25.857488705132646</v>
      </c>
      <c r="AI184" s="6">
        <f t="shared" si="108"/>
        <v>1.7164499996983134</v>
      </c>
    </row>
    <row r="185" spans="2:35" x14ac:dyDescent="0.3">
      <c r="B185" s="85">
        <f t="shared" si="109"/>
        <v>48944</v>
      </c>
      <c r="C185" s="3"/>
      <c r="D185" s="3"/>
      <c r="E185" s="5">
        <f t="shared" si="81"/>
        <v>159.68521932677208</v>
      </c>
      <c r="F185" s="5">
        <f t="shared" si="82"/>
        <v>101.65675123213261</v>
      </c>
      <c r="G185" s="5">
        <f t="shared" si="83"/>
        <v>114.03235572995742</v>
      </c>
      <c r="H185" s="5">
        <f t="shared" si="84"/>
        <v>120.3627340675545</v>
      </c>
      <c r="I185" s="5">
        <f t="shared" si="85"/>
        <v>207.12028403214444</v>
      </c>
      <c r="J185" s="5">
        <f t="shared" si="86"/>
        <v>526.00596398416087</v>
      </c>
      <c r="K185" s="5">
        <f t="shared" si="87"/>
        <v>74.25362698694903</v>
      </c>
      <c r="M185" s="6">
        <f t="shared" si="88"/>
        <v>102.19854036913414</v>
      </c>
      <c r="N185" s="6">
        <f t="shared" si="89"/>
        <v>0</v>
      </c>
      <c r="O185" s="6">
        <f t="shared" si="90"/>
        <v>0</v>
      </c>
      <c r="P185" s="6">
        <f t="shared" si="91"/>
        <v>0</v>
      </c>
      <c r="Q185" s="6">
        <f t="shared" si="92"/>
        <v>0</v>
      </c>
      <c r="R185" s="6">
        <f t="shared" si="93"/>
        <v>0</v>
      </c>
      <c r="S185" s="6">
        <f t="shared" si="94"/>
        <v>0</v>
      </c>
      <c r="U185" s="6">
        <f t="shared" si="95"/>
        <v>89.423722822992374</v>
      </c>
      <c r="V185" s="6">
        <f t="shared" si="96"/>
        <v>22.954750278223493</v>
      </c>
      <c r="W185" s="6">
        <f t="shared" si="97"/>
        <v>25.749241616441999</v>
      </c>
      <c r="X185" s="6">
        <f t="shared" si="98"/>
        <v>17.964587174261865</v>
      </c>
      <c r="Y185" s="6">
        <f t="shared" si="99"/>
        <v>17.02358498894338</v>
      </c>
      <c r="Z185" s="6">
        <f t="shared" si="100"/>
        <v>43.278971720215772</v>
      </c>
      <c r="AA185" s="6">
        <f t="shared" si="101"/>
        <v>5.3038304990677876</v>
      </c>
      <c r="AB185" s="6"/>
      <c r="AC185" s="6">
        <f t="shared" si="102"/>
        <v>47.905565798031624</v>
      </c>
      <c r="AD185" s="6">
        <f t="shared" si="103"/>
        <v>8.1981250993655319</v>
      </c>
      <c r="AE185" s="6">
        <f t="shared" si="104"/>
        <v>9.1961577201578564</v>
      </c>
      <c r="AF185" s="6">
        <f t="shared" si="105"/>
        <v>11.676981663270213</v>
      </c>
      <c r="AG185" s="6">
        <f t="shared" si="106"/>
        <v>21.279481236179222</v>
      </c>
      <c r="AH185" s="6">
        <f t="shared" si="107"/>
        <v>26.633213366286629</v>
      </c>
      <c r="AI185" s="6">
        <f t="shared" si="108"/>
        <v>1.7679434996892627</v>
      </c>
    </row>
    <row r="186" spans="2:35" x14ac:dyDescent="0.3">
      <c r="B186" s="85">
        <f t="shared" si="109"/>
        <v>49309</v>
      </c>
      <c r="C186" s="3"/>
      <c r="D186" s="3"/>
      <c r="E186" s="5">
        <f t="shared" si="81"/>
        <v>164.47577590657525</v>
      </c>
      <c r="F186" s="5">
        <f t="shared" si="82"/>
        <v>104.70645376909658</v>
      </c>
      <c r="G186" s="5">
        <f t="shared" si="83"/>
        <v>117.45332640185615</v>
      </c>
      <c r="H186" s="5">
        <f t="shared" si="84"/>
        <v>123.97361608958114</v>
      </c>
      <c r="I186" s="5">
        <f t="shared" si="85"/>
        <v>213.3338925531088</v>
      </c>
      <c r="J186" s="5">
        <f t="shared" si="86"/>
        <v>541.78614290368569</v>
      </c>
      <c r="K186" s="5">
        <f t="shared" si="87"/>
        <v>76.481235796557513</v>
      </c>
      <c r="M186" s="6">
        <f t="shared" si="88"/>
        <v>105.26449658020816</v>
      </c>
      <c r="N186" s="6">
        <f t="shared" si="89"/>
        <v>0</v>
      </c>
      <c r="O186" s="6">
        <f t="shared" si="90"/>
        <v>0</v>
      </c>
      <c r="P186" s="6">
        <f t="shared" si="91"/>
        <v>0</v>
      </c>
      <c r="Q186" s="6">
        <f t="shared" si="92"/>
        <v>0</v>
      </c>
      <c r="R186" s="6">
        <f t="shared" si="93"/>
        <v>0</v>
      </c>
      <c r="S186" s="6">
        <f t="shared" si="94"/>
        <v>0</v>
      </c>
      <c r="U186" s="6">
        <f t="shared" si="95"/>
        <v>92.106434507682152</v>
      </c>
      <c r="V186" s="6">
        <f t="shared" si="96"/>
        <v>23.6433927865702</v>
      </c>
      <c r="W186" s="6">
        <f t="shared" si="97"/>
        <v>26.521718864935263</v>
      </c>
      <c r="X186" s="6">
        <f t="shared" si="98"/>
        <v>18.503524789489724</v>
      </c>
      <c r="Y186" s="6">
        <f t="shared" si="99"/>
        <v>17.53429253861168</v>
      </c>
      <c r="Z186" s="6">
        <f t="shared" si="100"/>
        <v>44.577340871822244</v>
      </c>
      <c r="AA186" s="6">
        <f t="shared" si="101"/>
        <v>5.4629454140398215</v>
      </c>
      <c r="AB186" s="6"/>
      <c r="AC186" s="6">
        <f t="shared" si="102"/>
        <v>49.342732771972571</v>
      </c>
      <c r="AD186" s="6">
        <f t="shared" si="103"/>
        <v>8.4440688523464988</v>
      </c>
      <c r="AE186" s="6">
        <f t="shared" si="104"/>
        <v>9.4720424517625936</v>
      </c>
      <c r="AF186" s="6">
        <f t="shared" si="105"/>
        <v>12.027291113168321</v>
      </c>
      <c r="AG186" s="6">
        <f t="shared" si="106"/>
        <v>21.9178656732646</v>
      </c>
      <c r="AH186" s="6">
        <f t="shared" si="107"/>
        <v>27.432209767275225</v>
      </c>
      <c r="AI186" s="6">
        <f t="shared" si="108"/>
        <v>1.8209818046799406</v>
      </c>
    </row>
    <row r="187" spans="2:35" x14ac:dyDescent="0.3">
      <c r="B187" s="85">
        <f t="shared" si="109"/>
        <v>49674</v>
      </c>
      <c r="C187" s="3"/>
      <c r="D187" s="3"/>
      <c r="E187" s="5">
        <f t="shared" si="81"/>
        <v>169.41004918377251</v>
      </c>
      <c r="F187" s="5">
        <f t="shared" si="82"/>
        <v>107.84764738216948</v>
      </c>
      <c r="G187" s="5">
        <f t="shared" si="83"/>
        <v>120.97692619391184</v>
      </c>
      <c r="H187" s="5">
        <f t="shared" si="84"/>
        <v>127.69282457226858</v>
      </c>
      <c r="I187" s="5">
        <f t="shared" si="85"/>
        <v>219.73390932970204</v>
      </c>
      <c r="J187" s="5">
        <f t="shared" si="86"/>
        <v>558.03972719079638</v>
      </c>
      <c r="K187" s="5">
        <f t="shared" si="87"/>
        <v>78.775672870454244</v>
      </c>
      <c r="M187" s="6">
        <f t="shared" si="88"/>
        <v>108.42243147761441</v>
      </c>
      <c r="N187" s="6">
        <f t="shared" si="89"/>
        <v>0</v>
      </c>
      <c r="O187" s="6">
        <f t="shared" si="90"/>
        <v>0</v>
      </c>
      <c r="P187" s="6">
        <f t="shared" si="91"/>
        <v>0</v>
      </c>
      <c r="Q187" s="6">
        <f t="shared" si="92"/>
        <v>0</v>
      </c>
      <c r="R187" s="6">
        <f t="shared" si="93"/>
        <v>0</v>
      </c>
      <c r="S187" s="6">
        <f t="shared" si="94"/>
        <v>0</v>
      </c>
      <c r="U187" s="6">
        <f t="shared" si="95"/>
        <v>94.86962754291261</v>
      </c>
      <c r="V187" s="6">
        <f t="shared" si="96"/>
        <v>24.352694570167305</v>
      </c>
      <c r="W187" s="6">
        <f t="shared" si="97"/>
        <v>27.317370430883322</v>
      </c>
      <c r="X187" s="6">
        <f t="shared" si="98"/>
        <v>19.058630533174416</v>
      </c>
      <c r="Y187" s="6">
        <f t="shared" si="99"/>
        <v>18.060321314770032</v>
      </c>
      <c r="Z187" s="6">
        <f t="shared" si="100"/>
        <v>45.914661097976911</v>
      </c>
      <c r="AA187" s="6">
        <f t="shared" si="101"/>
        <v>5.6268337764610168</v>
      </c>
      <c r="AB187" s="6"/>
      <c r="AC187" s="6">
        <f t="shared" si="102"/>
        <v>50.823014755131751</v>
      </c>
      <c r="AD187" s="6">
        <f t="shared" si="103"/>
        <v>8.6973909179168949</v>
      </c>
      <c r="AE187" s="6">
        <f t="shared" si="104"/>
        <v>9.7562037253154728</v>
      </c>
      <c r="AF187" s="6">
        <f t="shared" si="105"/>
        <v>12.388109846563371</v>
      </c>
      <c r="AG187" s="6">
        <f t="shared" si="106"/>
        <v>22.575401643462538</v>
      </c>
      <c r="AH187" s="6">
        <f t="shared" si="107"/>
        <v>28.255176060293483</v>
      </c>
      <c r="AI187" s="6">
        <f t="shared" si="108"/>
        <v>1.8756112588203391</v>
      </c>
    </row>
    <row r="188" spans="2:35" x14ac:dyDescent="0.3">
      <c r="B188" s="85">
        <f t="shared" si="109"/>
        <v>50040</v>
      </c>
      <c r="C188" s="3"/>
      <c r="D188" s="3"/>
      <c r="E188" s="5">
        <f t="shared" si="81"/>
        <v>174.49235065928571</v>
      </c>
      <c r="F188" s="5">
        <f t="shared" si="82"/>
        <v>111.08307680363458</v>
      </c>
      <c r="G188" s="5">
        <f t="shared" si="83"/>
        <v>124.6062339797292</v>
      </c>
      <c r="H188" s="5">
        <f t="shared" si="84"/>
        <v>131.52360930943664</v>
      </c>
      <c r="I188" s="5">
        <f t="shared" si="85"/>
        <v>226.3259266095931</v>
      </c>
      <c r="J188" s="5">
        <f t="shared" si="86"/>
        <v>574.78091900652021</v>
      </c>
      <c r="K188" s="5">
        <f t="shared" si="87"/>
        <v>81.138943056567868</v>
      </c>
      <c r="M188" s="6">
        <f t="shared" si="88"/>
        <v>111.67510442194285</v>
      </c>
      <c r="N188" s="6">
        <f t="shared" si="89"/>
        <v>0</v>
      </c>
      <c r="O188" s="6">
        <f t="shared" si="90"/>
        <v>0</v>
      </c>
      <c r="P188" s="6">
        <f t="shared" si="91"/>
        <v>0</v>
      </c>
      <c r="Q188" s="6">
        <f t="shared" si="92"/>
        <v>0</v>
      </c>
      <c r="R188" s="6">
        <f t="shared" si="93"/>
        <v>0</v>
      </c>
      <c r="S188" s="6">
        <f t="shared" si="94"/>
        <v>0</v>
      </c>
      <c r="U188" s="6">
        <f t="shared" si="95"/>
        <v>97.71571636920001</v>
      </c>
      <c r="V188" s="6">
        <f t="shared" si="96"/>
        <v>25.083275407272328</v>
      </c>
      <c r="W188" s="6">
        <f t="shared" si="97"/>
        <v>28.136891543809821</v>
      </c>
      <c r="X188" s="6">
        <f t="shared" si="98"/>
        <v>19.630389449169648</v>
      </c>
      <c r="Y188" s="6">
        <f t="shared" si="99"/>
        <v>18.602130954213131</v>
      </c>
      <c r="Z188" s="6">
        <f t="shared" si="100"/>
        <v>47.29210093091622</v>
      </c>
      <c r="AA188" s="6">
        <f t="shared" si="101"/>
        <v>5.7956387897548476</v>
      </c>
      <c r="AB188" s="6"/>
      <c r="AC188" s="6">
        <f t="shared" si="102"/>
        <v>52.347705197785707</v>
      </c>
      <c r="AD188" s="6">
        <f t="shared" si="103"/>
        <v>8.9583126454544022</v>
      </c>
      <c r="AE188" s="6">
        <f t="shared" si="104"/>
        <v>10.048889837074936</v>
      </c>
      <c r="AF188" s="6">
        <f t="shared" si="105"/>
        <v>12.759753141960271</v>
      </c>
      <c r="AG188" s="6">
        <f t="shared" si="106"/>
        <v>23.252663692766415</v>
      </c>
      <c r="AH188" s="6">
        <f t="shared" si="107"/>
        <v>29.102831342102292</v>
      </c>
      <c r="AI188" s="6">
        <f t="shared" si="108"/>
        <v>1.9318795965849491</v>
      </c>
    </row>
    <row r="189" spans="2:35" x14ac:dyDescent="0.3">
      <c r="B189" s="85">
        <f t="shared" si="109"/>
        <v>50405</v>
      </c>
      <c r="C189" s="3"/>
      <c r="D189" s="3"/>
      <c r="E189" s="5">
        <f t="shared" si="81"/>
        <v>179.72712117906428</v>
      </c>
      <c r="F189" s="5">
        <f t="shared" si="82"/>
        <v>114.41556910774362</v>
      </c>
      <c r="G189" s="5">
        <f t="shared" si="83"/>
        <v>128.34442099912107</v>
      </c>
      <c r="H189" s="5">
        <f t="shared" si="84"/>
        <v>135.46931758871975</v>
      </c>
      <c r="I189" s="5">
        <f t="shared" si="85"/>
        <v>233.11570440788091</v>
      </c>
      <c r="J189" s="5">
        <f t="shared" si="86"/>
        <v>592.02434657671586</v>
      </c>
      <c r="K189" s="5">
        <f t="shared" si="87"/>
        <v>83.573111348264902</v>
      </c>
      <c r="M189" s="6">
        <f t="shared" si="88"/>
        <v>115.02535755460114</v>
      </c>
      <c r="N189" s="6">
        <f t="shared" si="89"/>
        <v>0</v>
      </c>
      <c r="O189" s="6">
        <f t="shared" si="90"/>
        <v>0</v>
      </c>
      <c r="P189" s="6">
        <f t="shared" si="91"/>
        <v>0</v>
      </c>
      <c r="Q189" s="6">
        <f t="shared" si="92"/>
        <v>0</v>
      </c>
      <c r="R189" s="6">
        <f t="shared" si="93"/>
        <v>0</v>
      </c>
      <c r="S189" s="6">
        <f t="shared" si="94"/>
        <v>0</v>
      </c>
      <c r="U189" s="6">
        <f t="shared" si="95"/>
        <v>100.64718786027601</v>
      </c>
      <c r="V189" s="6">
        <f t="shared" si="96"/>
        <v>25.835773669490496</v>
      </c>
      <c r="W189" s="6">
        <f t="shared" si="97"/>
        <v>28.980998290124116</v>
      </c>
      <c r="X189" s="6">
        <f t="shared" si="98"/>
        <v>20.219301132644738</v>
      </c>
      <c r="Y189" s="6">
        <f t="shared" si="99"/>
        <v>19.160194882839527</v>
      </c>
      <c r="Z189" s="6">
        <f t="shared" si="100"/>
        <v>48.71086395884371</v>
      </c>
      <c r="AA189" s="6">
        <f t="shared" si="101"/>
        <v>5.9695079534474935</v>
      </c>
      <c r="AB189" s="6"/>
      <c r="AC189" s="6">
        <f t="shared" si="102"/>
        <v>53.918136353719284</v>
      </c>
      <c r="AD189" s="6">
        <f t="shared" si="103"/>
        <v>9.2270620248180339</v>
      </c>
      <c r="AE189" s="6">
        <f t="shared" si="104"/>
        <v>10.350356532187185</v>
      </c>
      <c r="AF189" s="6">
        <f t="shared" si="105"/>
        <v>13.142545736219079</v>
      </c>
      <c r="AG189" s="6">
        <f t="shared" si="106"/>
        <v>23.95024360354941</v>
      </c>
      <c r="AH189" s="6">
        <f t="shared" si="107"/>
        <v>29.975916282365361</v>
      </c>
      <c r="AI189" s="6">
        <f t="shared" si="108"/>
        <v>1.9898359844824978</v>
      </c>
    </row>
    <row r="190" spans="2:35" x14ac:dyDescent="0.3">
      <c r="B190" s="85">
        <f t="shared" si="109"/>
        <v>50770</v>
      </c>
      <c r="C190" s="3"/>
      <c r="D190" s="3"/>
      <c r="E190" s="5">
        <f t="shared" si="81"/>
        <v>185.11893481443622</v>
      </c>
      <c r="F190" s="5">
        <f t="shared" si="82"/>
        <v>117.84803618097594</v>
      </c>
      <c r="G190" s="5">
        <f t="shared" si="83"/>
        <v>132.19475362909469</v>
      </c>
      <c r="H190" s="5">
        <f t="shared" si="84"/>
        <v>139.53339711638134</v>
      </c>
      <c r="I190" s="5">
        <f t="shared" si="85"/>
        <v>240.10917554011735</v>
      </c>
      <c r="J190" s="5">
        <f t="shared" si="86"/>
        <v>609.78507697401744</v>
      </c>
      <c r="K190" s="5">
        <f t="shared" si="87"/>
        <v>86.080304688712857</v>
      </c>
      <c r="M190" s="6">
        <f t="shared" si="88"/>
        <v>118.47611828123918</v>
      </c>
      <c r="N190" s="6">
        <f t="shared" si="89"/>
        <v>0</v>
      </c>
      <c r="O190" s="6">
        <f t="shared" si="90"/>
        <v>0</v>
      </c>
      <c r="P190" s="6">
        <f t="shared" si="91"/>
        <v>0</v>
      </c>
      <c r="Q190" s="6">
        <f t="shared" si="92"/>
        <v>0</v>
      </c>
      <c r="R190" s="6">
        <f t="shared" si="93"/>
        <v>0</v>
      </c>
      <c r="S190" s="6">
        <f t="shared" si="94"/>
        <v>0</v>
      </c>
      <c r="U190" s="6">
        <f t="shared" si="95"/>
        <v>103.66660349608429</v>
      </c>
      <c r="V190" s="6">
        <f t="shared" si="96"/>
        <v>26.610846879575213</v>
      </c>
      <c r="W190" s="6">
        <f t="shared" si="97"/>
        <v>29.850428238827838</v>
      </c>
      <c r="X190" s="6">
        <f t="shared" si="98"/>
        <v>20.825880166624081</v>
      </c>
      <c r="Y190" s="6">
        <f t="shared" si="99"/>
        <v>19.735000729324714</v>
      </c>
      <c r="Z190" s="6">
        <f t="shared" si="100"/>
        <v>50.172189877609028</v>
      </c>
      <c r="AA190" s="6">
        <f t="shared" si="101"/>
        <v>6.1485931920509183</v>
      </c>
      <c r="AB190" s="6"/>
      <c r="AC190" s="6">
        <f t="shared" si="102"/>
        <v>55.535680444330865</v>
      </c>
      <c r="AD190" s="6">
        <f t="shared" si="103"/>
        <v>9.5038738855625748</v>
      </c>
      <c r="AE190" s="6">
        <f t="shared" si="104"/>
        <v>10.660867228152799</v>
      </c>
      <c r="AF190" s="6">
        <f t="shared" si="105"/>
        <v>13.536822108305653</v>
      </c>
      <c r="AG190" s="6">
        <f t="shared" si="106"/>
        <v>24.668750911655891</v>
      </c>
      <c r="AH190" s="6">
        <f t="shared" si="107"/>
        <v>30.875193770836322</v>
      </c>
      <c r="AI190" s="6">
        <f t="shared" si="108"/>
        <v>2.049531064016973</v>
      </c>
    </row>
    <row r="191" spans="2:35" x14ac:dyDescent="0.3">
      <c r="B191" s="85">
        <f t="shared" si="109"/>
        <v>51135</v>
      </c>
      <c r="C191" s="3"/>
      <c r="D191" s="3"/>
      <c r="E191" s="5">
        <f t="shared" si="81"/>
        <v>190.67250285886931</v>
      </c>
      <c r="F191" s="5">
        <f t="shared" si="82"/>
        <v>121.38347726640521</v>
      </c>
      <c r="G191" s="5">
        <f t="shared" si="83"/>
        <v>136.16059623796755</v>
      </c>
      <c r="H191" s="5">
        <f t="shared" si="84"/>
        <v>143.71939902987279</v>
      </c>
      <c r="I191" s="5">
        <f t="shared" si="85"/>
        <v>247.31245080632087</v>
      </c>
      <c r="J191" s="5">
        <f t="shared" si="86"/>
        <v>628.07862928323789</v>
      </c>
      <c r="K191" s="5">
        <f t="shared" si="87"/>
        <v>88.662713829374241</v>
      </c>
      <c r="M191" s="6">
        <f t="shared" si="88"/>
        <v>122.03040182967636</v>
      </c>
      <c r="N191" s="6">
        <f t="shared" si="89"/>
        <v>0</v>
      </c>
      <c r="O191" s="6">
        <f t="shared" si="90"/>
        <v>0</v>
      </c>
      <c r="P191" s="6">
        <f t="shared" si="91"/>
        <v>0</v>
      </c>
      <c r="Q191" s="6">
        <f t="shared" si="92"/>
        <v>0</v>
      </c>
      <c r="R191" s="6">
        <f t="shared" si="93"/>
        <v>0</v>
      </c>
      <c r="S191" s="6">
        <f t="shared" si="94"/>
        <v>0</v>
      </c>
      <c r="U191" s="6">
        <f t="shared" si="95"/>
        <v>106.77660160096683</v>
      </c>
      <c r="V191" s="6">
        <f t="shared" si="96"/>
        <v>27.40917228596247</v>
      </c>
      <c r="W191" s="6">
        <f t="shared" si="97"/>
        <v>30.745941085992676</v>
      </c>
      <c r="X191" s="6">
        <f t="shared" si="98"/>
        <v>21.450656571622805</v>
      </c>
      <c r="Y191" s="6">
        <f t="shared" si="99"/>
        <v>20.327050751204453</v>
      </c>
      <c r="Z191" s="6">
        <f t="shared" si="100"/>
        <v>51.677355573937298</v>
      </c>
      <c r="AA191" s="6">
        <f t="shared" si="101"/>
        <v>6.3330509878124461</v>
      </c>
      <c r="AB191" s="6"/>
      <c r="AC191" s="6">
        <f t="shared" si="102"/>
        <v>57.201750857660791</v>
      </c>
      <c r="AD191" s="6">
        <f t="shared" si="103"/>
        <v>9.7889901021294534</v>
      </c>
      <c r="AE191" s="6">
        <f t="shared" si="104"/>
        <v>10.980693244997383</v>
      </c>
      <c r="AF191" s="6">
        <f t="shared" si="105"/>
        <v>13.942926771554824</v>
      </c>
      <c r="AG191" s="6">
        <f t="shared" si="106"/>
        <v>25.408813439005566</v>
      </c>
      <c r="AH191" s="6">
        <f t="shared" si="107"/>
        <v>31.801449583961414</v>
      </c>
      <c r="AI191" s="6">
        <f t="shared" si="108"/>
        <v>2.111016995937482</v>
      </c>
    </row>
    <row r="192" spans="2:35" x14ac:dyDescent="0.3">
      <c r="B192" s="85">
        <f t="shared" si="109"/>
        <v>51501</v>
      </c>
      <c r="C192" s="3"/>
      <c r="D192" s="3"/>
      <c r="E192" s="5">
        <f t="shared" si="81"/>
        <v>196.39267794463538</v>
      </c>
      <c r="F192" s="5">
        <f t="shared" si="82"/>
        <v>125.02498158439737</v>
      </c>
      <c r="G192" s="5">
        <f t="shared" si="83"/>
        <v>140.24541412510658</v>
      </c>
      <c r="H192" s="5">
        <f t="shared" si="84"/>
        <v>148.03098100076897</v>
      </c>
      <c r="I192" s="5">
        <f t="shared" si="85"/>
        <v>254.73182433051051</v>
      </c>
      <c r="J192" s="5">
        <f t="shared" si="86"/>
        <v>646.92098816173507</v>
      </c>
      <c r="K192" s="5">
        <f t="shared" si="87"/>
        <v>91.322595244255467</v>
      </c>
      <c r="M192" s="6">
        <f t="shared" si="88"/>
        <v>125.69131388456664</v>
      </c>
      <c r="N192" s="6">
        <f t="shared" si="89"/>
        <v>0</v>
      </c>
      <c r="O192" s="6">
        <f t="shared" si="90"/>
        <v>0</v>
      </c>
      <c r="P192" s="6">
        <f t="shared" si="91"/>
        <v>0</v>
      </c>
      <c r="Q192" s="6">
        <f t="shared" si="92"/>
        <v>0</v>
      </c>
      <c r="R192" s="6">
        <f t="shared" si="93"/>
        <v>0</v>
      </c>
      <c r="S192" s="6">
        <f t="shared" si="94"/>
        <v>0</v>
      </c>
      <c r="U192" s="6">
        <f t="shared" si="95"/>
        <v>109.97989964899583</v>
      </c>
      <c r="V192" s="6">
        <f t="shared" si="96"/>
        <v>28.231447454541343</v>
      </c>
      <c r="W192" s="6">
        <f t="shared" si="97"/>
        <v>31.668319318572454</v>
      </c>
      <c r="X192" s="6">
        <f t="shared" si="98"/>
        <v>22.094176268771491</v>
      </c>
      <c r="Y192" s="6">
        <f t="shared" si="99"/>
        <v>20.936862273740591</v>
      </c>
      <c r="Z192" s="6">
        <f t="shared" si="100"/>
        <v>53.227676241155415</v>
      </c>
      <c r="AA192" s="6">
        <f t="shared" si="101"/>
        <v>6.523042517446819</v>
      </c>
      <c r="AB192" s="6"/>
      <c r="AC192" s="6">
        <f t="shared" si="102"/>
        <v>58.917803383390613</v>
      </c>
      <c r="AD192" s="6">
        <f t="shared" si="103"/>
        <v>10.082659805193337</v>
      </c>
      <c r="AE192" s="6">
        <f t="shared" si="104"/>
        <v>11.310114042347305</v>
      </c>
      <c r="AF192" s="6">
        <f t="shared" si="105"/>
        <v>14.361214574701467</v>
      </c>
      <c r="AG192" s="6">
        <f t="shared" si="106"/>
        <v>26.171077842175738</v>
      </c>
      <c r="AH192" s="6">
        <f t="shared" si="107"/>
        <v>32.755493071480252</v>
      </c>
      <c r="AI192" s="6">
        <f t="shared" si="108"/>
        <v>2.1743475058156068</v>
      </c>
    </row>
    <row r="194" spans="2:35" s="78" customFormat="1" x14ac:dyDescent="0.3">
      <c r="B194" s="77" t="s">
        <v>197</v>
      </c>
      <c r="C194" s="77"/>
      <c r="D194" s="77"/>
    </row>
    <row r="195" spans="2:35" x14ac:dyDescent="0.3">
      <c r="E195" s="301" t="s">
        <v>89</v>
      </c>
      <c r="F195" s="301"/>
      <c r="G195" s="301"/>
      <c r="H195" s="301"/>
      <c r="I195" s="301"/>
      <c r="J195" s="301"/>
      <c r="K195" s="301"/>
      <c r="M195" s="301" t="s">
        <v>64</v>
      </c>
      <c r="N195" s="301"/>
      <c r="O195" s="301"/>
      <c r="P195" s="301"/>
      <c r="Q195" s="301"/>
      <c r="R195" s="301"/>
      <c r="S195" s="301"/>
      <c r="U195" s="301" t="s">
        <v>65</v>
      </c>
      <c r="V195" s="301"/>
      <c r="W195" s="301"/>
      <c r="X195" s="301"/>
      <c r="Y195" s="301"/>
      <c r="Z195" s="301"/>
      <c r="AA195" s="301"/>
      <c r="AC195" s="301" t="s">
        <v>66</v>
      </c>
      <c r="AD195" s="301"/>
      <c r="AE195" s="301"/>
      <c r="AF195" s="301"/>
      <c r="AG195" s="301"/>
      <c r="AH195" s="301"/>
      <c r="AI195" s="301"/>
    </row>
    <row r="196" spans="2:35" s="3" customFormat="1" x14ac:dyDescent="0.3">
      <c r="B196" s="4" t="s">
        <v>211</v>
      </c>
      <c r="C196" s="4"/>
      <c r="D196" s="4"/>
      <c r="E196" s="3" t="s">
        <v>70</v>
      </c>
      <c r="F196" s="3" t="s">
        <v>69</v>
      </c>
      <c r="G196" s="3" t="s">
        <v>61</v>
      </c>
      <c r="H196" s="3" t="s">
        <v>68</v>
      </c>
      <c r="I196" s="3" t="s">
        <v>71</v>
      </c>
      <c r="J196" s="3" t="s">
        <v>72</v>
      </c>
      <c r="K196" s="3" t="s">
        <v>62</v>
      </c>
      <c r="M196" s="3" t="s">
        <v>70</v>
      </c>
      <c r="N196" s="3" t="s">
        <v>69</v>
      </c>
      <c r="O196" s="3" t="s">
        <v>61</v>
      </c>
      <c r="P196" s="3" t="s">
        <v>68</v>
      </c>
      <c r="Q196" s="3" t="s">
        <v>71</v>
      </c>
      <c r="R196" s="3" t="s">
        <v>72</v>
      </c>
      <c r="S196" s="3" t="s">
        <v>62</v>
      </c>
      <c r="U196" s="3" t="s">
        <v>70</v>
      </c>
      <c r="V196" s="3" t="s">
        <v>69</v>
      </c>
      <c r="W196" s="3" t="s">
        <v>61</v>
      </c>
      <c r="X196" s="3" t="s">
        <v>68</v>
      </c>
      <c r="Y196" s="3" t="s">
        <v>71</v>
      </c>
      <c r="Z196" s="3" t="s">
        <v>72</v>
      </c>
      <c r="AA196" s="3" t="s">
        <v>62</v>
      </c>
      <c r="AC196" s="3" t="s">
        <v>70</v>
      </c>
      <c r="AD196" s="3" t="s">
        <v>69</v>
      </c>
      <c r="AE196" s="3" t="s">
        <v>61</v>
      </c>
      <c r="AF196" s="3" t="s">
        <v>68</v>
      </c>
      <c r="AG196" s="3" t="s">
        <v>71</v>
      </c>
      <c r="AH196" s="3" t="s">
        <v>72</v>
      </c>
      <c r="AI196" s="3" t="s">
        <v>62</v>
      </c>
    </row>
    <row r="197" spans="2:35" hidden="1" x14ac:dyDescent="0.3">
      <c r="B197" s="85">
        <f>B56</f>
        <v>40543</v>
      </c>
      <c r="C197" s="3"/>
      <c r="D197" s="3"/>
      <c r="E197" s="5">
        <f t="shared" ref="E197:E227" si="110">AK56*E$27/$E$34</f>
        <v>315.78000000000003</v>
      </c>
      <c r="F197" s="5">
        <f t="shared" ref="F197:F227" si="111">AL56*F$27/$E$34</f>
        <v>28.47</v>
      </c>
      <c r="G197" s="5">
        <f t="shared" ref="G197:G227" si="112">AM56*G$27/$E$34</f>
        <v>37.229999999999997</v>
      </c>
      <c r="H197" s="5">
        <f t="shared" ref="H197:H227" si="113">AN56*H$27/$E$34</f>
        <v>114.67999999999999</v>
      </c>
      <c r="I197" s="5">
        <f t="shared" ref="I197:I227" si="114">AO56*I$27/$E$34</f>
        <v>350.14</v>
      </c>
      <c r="J197" s="5">
        <f t="shared" ref="J197:J227" si="115">AP56*J$27/$E$34</f>
        <v>613.6</v>
      </c>
      <c r="K197" s="5">
        <f t="shared" ref="K197:K227" si="116">AQ56*K$27/$E$34</f>
        <v>40.81</v>
      </c>
      <c r="M197" s="6">
        <f t="shared" ref="M197:M227" si="117">AK56*E$28/$E$35</f>
        <v>132.96</v>
      </c>
      <c r="N197" s="6">
        <f t="shared" ref="N197:N227" si="118">AL56*F$28/$E$35</f>
        <v>0</v>
      </c>
      <c r="O197" s="6">
        <f t="shared" ref="O197:O227" si="119">AM56*G$28/$E$35</f>
        <v>0</v>
      </c>
      <c r="P197" s="6">
        <f t="shared" ref="P197:P227" si="120">AN56*H$28/$E$35</f>
        <v>0</v>
      </c>
      <c r="Q197" s="6">
        <f t="shared" ref="Q197:Q227" si="121">AO56*I$28/$E$35</f>
        <v>0</v>
      </c>
      <c r="R197" s="6">
        <f t="shared" ref="R197:R227" si="122">AP56*J$28/$E$35</f>
        <v>0</v>
      </c>
      <c r="S197" s="6">
        <f t="shared" ref="S197:S227" si="123">AQ56*K$28/$E$35</f>
        <v>0</v>
      </c>
      <c r="U197" s="6">
        <f t="shared" ref="U197:U227" si="124">AK56*E$29/$E$36</f>
        <v>70.635000000000005</v>
      </c>
      <c r="V197" s="6">
        <f t="shared" ref="V197:V227" si="125">AL56*F$29/$E$36</f>
        <v>3.51</v>
      </c>
      <c r="W197" s="6">
        <f t="shared" ref="W197:W227" si="126">AM56*G$29/$E$36</f>
        <v>4.59</v>
      </c>
      <c r="X197" s="6">
        <f t="shared" ref="X197:X227" si="127">AN56*H$29/$E$36</f>
        <v>40.260000000000005</v>
      </c>
      <c r="Y197" s="6">
        <f t="shared" ref="Y197:Y227" si="128">AO56*I$29/$E$36</f>
        <v>23.484999999999999</v>
      </c>
      <c r="Z197" s="6">
        <f t="shared" ref="Z197:Z227" si="129">AP56*J$29/$E$36</f>
        <v>49.855000000000004</v>
      </c>
      <c r="AA197" s="6">
        <f t="shared" ref="AA197:AA227" si="130">AQ56*K$29/$E$36</f>
        <v>3.1799999999999997</v>
      </c>
      <c r="AB197" s="6"/>
      <c r="AC197" s="6">
        <f t="shared" ref="AC197:AC227" si="131">AK56*E$30/$E$37</f>
        <v>54.015000000000001</v>
      </c>
      <c r="AD197" s="6">
        <f t="shared" ref="AD197:AD227" si="132">AL56*F$30/$E$37</f>
        <v>1.7549999999999999</v>
      </c>
      <c r="AE197" s="6">
        <f t="shared" ref="AE197:AE227" si="133">AM56*G$30/$E$37</f>
        <v>2.2949999999999999</v>
      </c>
      <c r="AF197" s="6">
        <f t="shared" ref="AF197:AF227" si="134">AN56*H$30/$E$37</f>
        <v>24.400000000000002</v>
      </c>
      <c r="AG197" s="6">
        <f t="shared" ref="AG197:AG227" si="135">AO56*I$30/$E$37</f>
        <v>14.945000000000002</v>
      </c>
      <c r="AH197" s="6">
        <f t="shared" ref="AH197:AH227" si="136">AP56*J$30/$E$37</f>
        <v>26.845000000000002</v>
      </c>
      <c r="AI197" s="6">
        <f t="shared" ref="AI197:AI227" si="137">AQ56*K$30/$E$37</f>
        <v>2.915</v>
      </c>
    </row>
    <row r="198" spans="2:35" hidden="1" x14ac:dyDescent="0.3">
      <c r="B198" s="85">
        <f t="shared" ref="B198:B227" si="138">B57</f>
        <v>40908</v>
      </c>
      <c r="C198" s="3"/>
      <c r="D198" s="3"/>
      <c r="E198" s="5">
        <f t="shared" si="110"/>
        <v>337.82</v>
      </c>
      <c r="F198" s="5">
        <f t="shared" si="111"/>
        <v>29.93</v>
      </c>
      <c r="G198" s="5">
        <f t="shared" si="112"/>
        <v>39.42</v>
      </c>
      <c r="H198" s="5">
        <f t="shared" si="113"/>
        <v>119.38</v>
      </c>
      <c r="I198" s="5">
        <f t="shared" si="114"/>
        <v>373.91999999999996</v>
      </c>
      <c r="J198" s="5">
        <f t="shared" si="115"/>
        <v>657.6</v>
      </c>
      <c r="K198" s="5">
        <f t="shared" si="116"/>
        <v>43.89</v>
      </c>
      <c r="M198" s="6">
        <f t="shared" si="117"/>
        <v>142.24</v>
      </c>
      <c r="N198" s="6">
        <f t="shared" si="118"/>
        <v>0</v>
      </c>
      <c r="O198" s="6">
        <f t="shared" si="119"/>
        <v>0</v>
      </c>
      <c r="P198" s="6">
        <f t="shared" si="120"/>
        <v>0</v>
      </c>
      <c r="Q198" s="6">
        <f t="shared" si="121"/>
        <v>0</v>
      </c>
      <c r="R198" s="6">
        <f t="shared" si="122"/>
        <v>0</v>
      </c>
      <c r="S198" s="6">
        <f t="shared" si="123"/>
        <v>0</v>
      </c>
      <c r="U198" s="6">
        <f t="shared" si="124"/>
        <v>75.565000000000012</v>
      </c>
      <c r="V198" s="6">
        <f t="shared" si="125"/>
        <v>3.69</v>
      </c>
      <c r="W198" s="6">
        <f t="shared" si="126"/>
        <v>4.8599999999999994</v>
      </c>
      <c r="X198" s="6">
        <f t="shared" si="127"/>
        <v>41.910000000000004</v>
      </c>
      <c r="Y198" s="6">
        <f t="shared" si="128"/>
        <v>25.080000000000002</v>
      </c>
      <c r="Z198" s="6">
        <f t="shared" si="129"/>
        <v>53.43</v>
      </c>
      <c r="AA198" s="6">
        <f t="shared" si="130"/>
        <v>3.42</v>
      </c>
      <c r="AB198" s="6"/>
      <c r="AC198" s="6">
        <f t="shared" si="131"/>
        <v>57.785000000000004</v>
      </c>
      <c r="AD198" s="6">
        <f t="shared" si="132"/>
        <v>1.845</v>
      </c>
      <c r="AE198" s="6">
        <f t="shared" si="133"/>
        <v>2.4299999999999997</v>
      </c>
      <c r="AF198" s="6">
        <f t="shared" si="134"/>
        <v>25.400000000000002</v>
      </c>
      <c r="AG198" s="6">
        <f t="shared" si="135"/>
        <v>15.96</v>
      </c>
      <c r="AH198" s="6">
        <f t="shared" si="136"/>
        <v>28.770000000000003</v>
      </c>
      <c r="AI198" s="6">
        <f t="shared" si="137"/>
        <v>3.1350000000000002</v>
      </c>
    </row>
    <row r="199" spans="2:35" hidden="1" x14ac:dyDescent="0.3">
      <c r="B199" s="85">
        <f t="shared" si="138"/>
        <v>41274</v>
      </c>
      <c r="C199" s="3"/>
      <c r="D199" s="3"/>
      <c r="E199" s="5">
        <f t="shared" si="110"/>
        <v>361.76</v>
      </c>
      <c r="F199" s="5">
        <f t="shared" si="111"/>
        <v>31.39</v>
      </c>
      <c r="G199" s="5">
        <f t="shared" si="112"/>
        <v>41.61</v>
      </c>
      <c r="H199" s="5">
        <f t="shared" si="113"/>
        <v>125.02</v>
      </c>
      <c r="I199" s="5">
        <f t="shared" si="114"/>
        <v>399.34</v>
      </c>
      <c r="J199" s="5">
        <f t="shared" si="115"/>
        <v>704.80000000000007</v>
      </c>
      <c r="K199" s="5">
        <f t="shared" si="116"/>
        <v>46.97</v>
      </c>
      <c r="M199" s="6">
        <f t="shared" si="117"/>
        <v>152.32</v>
      </c>
      <c r="N199" s="6">
        <f t="shared" si="118"/>
        <v>0</v>
      </c>
      <c r="O199" s="6">
        <f t="shared" si="119"/>
        <v>0</v>
      </c>
      <c r="P199" s="6">
        <f t="shared" si="120"/>
        <v>0</v>
      </c>
      <c r="Q199" s="6">
        <f t="shared" si="121"/>
        <v>0</v>
      </c>
      <c r="R199" s="6">
        <f t="shared" si="122"/>
        <v>0</v>
      </c>
      <c r="S199" s="6">
        <f t="shared" si="123"/>
        <v>0</v>
      </c>
      <c r="U199" s="6">
        <f t="shared" si="124"/>
        <v>80.92</v>
      </c>
      <c r="V199" s="6">
        <f t="shared" si="125"/>
        <v>3.8699999999999997</v>
      </c>
      <c r="W199" s="6">
        <f t="shared" si="126"/>
        <v>5.13</v>
      </c>
      <c r="X199" s="6">
        <f t="shared" si="127"/>
        <v>43.89</v>
      </c>
      <c r="Y199" s="6">
        <f t="shared" si="128"/>
        <v>26.785</v>
      </c>
      <c r="Z199" s="6">
        <f t="shared" si="129"/>
        <v>57.265000000000001</v>
      </c>
      <c r="AA199" s="6">
        <f t="shared" si="130"/>
        <v>3.6599999999999997</v>
      </c>
      <c r="AB199" s="6"/>
      <c r="AC199" s="6">
        <f t="shared" si="131"/>
        <v>61.88</v>
      </c>
      <c r="AD199" s="6">
        <f t="shared" si="132"/>
        <v>1.9349999999999998</v>
      </c>
      <c r="AE199" s="6">
        <f t="shared" si="133"/>
        <v>2.5649999999999999</v>
      </c>
      <c r="AF199" s="6">
        <f t="shared" si="134"/>
        <v>26.6</v>
      </c>
      <c r="AG199" s="6">
        <f t="shared" si="135"/>
        <v>17.045000000000002</v>
      </c>
      <c r="AH199" s="6">
        <f t="shared" si="136"/>
        <v>30.835000000000004</v>
      </c>
      <c r="AI199" s="6">
        <f t="shared" si="137"/>
        <v>3.355</v>
      </c>
    </row>
    <row r="200" spans="2:35" hidden="1" x14ac:dyDescent="0.3">
      <c r="B200" s="85">
        <f t="shared" si="138"/>
        <v>41639</v>
      </c>
      <c r="C200" s="3"/>
      <c r="D200" s="3"/>
      <c r="E200" s="5">
        <f t="shared" si="110"/>
        <v>425.98</v>
      </c>
      <c r="F200" s="5">
        <f t="shared" si="111"/>
        <v>35.769999999999996</v>
      </c>
      <c r="G200" s="5">
        <f t="shared" si="112"/>
        <v>48.18</v>
      </c>
      <c r="H200" s="5">
        <f t="shared" si="113"/>
        <v>143.35</v>
      </c>
      <c r="I200" s="5">
        <f t="shared" si="114"/>
        <v>469.03999999999996</v>
      </c>
      <c r="J200" s="5">
        <f t="shared" si="115"/>
        <v>836</v>
      </c>
      <c r="K200" s="5">
        <f t="shared" si="116"/>
        <v>55.44</v>
      </c>
      <c r="M200" s="6">
        <f t="shared" si="117"/>
        <v>179.36</v>
      </c>
      <c r="N200" s="6">
        <f t="shared" si="118"/>
        <v>0</v>
      </c>
      <c r="O200" s="6">
        <f t="shared" si="119"/>
        <v>0</v>
      </c>
      <c r="P200" s="6">
        <f t="shared" si="120"/>
        <v>0</v>
      </c>
      <c r="Q200" s="6">
        <f t="shared" si="121"/>
        <v>0</v>
      </c>
      <c r="R200" s="6">
        <f t="shared" si="122"/>
        <v>0</v>
      </c>
      <c r="S200" s="6">
        <f t="shared" si="123"/>
        <v>0</v>
      </c>
      <c r="U200" s="6">
        <f t="shared" si="124"/>
        <v>95.285000000000011</v>
      </c>
      <c r="V200" s="6">
        <f t="shared" si="125"/>
        <v>4.41</v>
      </c>
      <c r="W200" s="6">
        <f t="shared" si="126"/>
        <v>5.9399999999999995</v>
      </c>
      <c r="X200" s="6">
        <f t="shared" si="127"/>
        <v>50.325000000000003</v>
      </c>
      <c r="Y200" s="6">
        <f t="shared" si="128"/>
        <v>31.46</v>
      </c>
      <c r="Z200" s="6">
        <f t="shared" si="129"/>
        <v>67.924999999999997</v>
      </c>
      <c r="AA200" s="6">
        <f t="shared" si="130"/>
        <v>4.32</v>
      </c>
      <c r="AB200" s="6"/>
      <c r="AC200" s="6">
        <f t="shared" si="131"/>
        <v>72.865000000000009</v>
      </c>
      <c r="AD200" s="6">
        <f t="shared" si="132"/>
        <v>2.2050000000000001</v>
      </c>
      <c r="AE200" s="6">
        <f t="shared" si="133"/>
        <v>2.9699999999999998</v>
      </c>
      <c r="AF200" s="6">
        <f t="shared" si="134"/>
        <v>30.5</v>
      </c>
      <c r="AG200" s="6">
        <f t="shared" si="135"/>
        <v>20.020000000000003</v>
      </c>
      <c r="AH200" s="6">
        <f t="shared" si="136"/>
        <v>36.575000000000003</v>
      </c>
      <c r="AI200" s="6">
        <f t="shared" si="137"/>
        <v>3.96</v>
      </c>
    </row>
    <row r="201" spans="2:35" hidden="1" x14ac:dyDescent="0.3">
      <c r="B201" s="85">
        <f t="shared" si="138"/>
        <v>42004</v>
      </c>
      <c r="C201" s="3"/>
      <c r="D201" s="3"/>
      <c r="E201" s="5">
        <f t="shared" si="110"/>
        <v>456</v>
      </c>
      <c r="F201" s="5">
        <f t="shared" si="111"/>
        <v>37.96</v>
      </c>
      <c r="G201" s="5">
        <f t="shared" si="112"/>
        <v>50.37</v>
      </c>
      <c r="H201" s="5">
        <f t="shared" si="113"/>
        <v>149.92999999999998</v>
      </c>
      <c r="I201" s="5">
        <f t="shared" si="114"/>
        <v>501.02</v>
      </c>
      <c r="J201" s="5">
        <f t="shared" si="115"/>
        <v>896</v>
      </c>
      <c r="K201" s="5">
        <f t="shared" si="116"/>
        <v>60.06</v>
      </c>
      <c r="M201" s="6">
        <f t="shared" si="117"/>
        <v>192</v>
      </c>
      <c r="N201" s="6">
        <f t="shared" si="118"/>
        <v>0</v>
      </c>
      <c r="O201" s="6">
        <f t="shared" si="119"/>
        <v>0</v>
      </c>
      <c r="P201" s="6">
        <f t="shared" si="120"/>
        <v>0</v>
      </c>
      <c r="Q201" s="6">
        <f t="shared" si="121"/>
        <v>0</v>
      </c>
      <c r="R201" s="6">
        <f t="shared" si="122"/>
        <v>0</v>
      </c>
      <c r="S201" s="6">
        <f t="shared" si="123"/>
        <v>0</v>
      </c>
      <c r="U201" s="6">
        <f t="shared" si="124"/>
        <v>102.00000000000001</v>
      </c>
      <c r="V201" s="6">
        <f t="shared" si="125"/>
        <v>4.68</v>
      </c>
      <c r="W201" s="6">
        <f t="shared" si="126"/>
        <v>6.21</v>
      </c>
      <c r="X201" s="6">
        <f t="shared" si="127"/>
        <v>52.635000000000005</v>
      </c>
      <c r="Y201" s="6">
        <f t="shared" si="128"/>
        <v>33.604999999999997</v>
      </c>
      <c r="Z201" s="6">
        <f t="shared" si="129"/>
        <v>72.8</v>
      </c>
      <c r="AA201" s="6">
        <f t="shared" si="130"/>
        <v>4.68</v>
      </c>
      <c r="AB201" s="6"/>
      <c r="AC201" s="6">
        <f t="shared" si="131"/>
        <v>78</v>
      </c>
      <c r="AD201" s="6">
        <f t="shared" si="132"/>
        <v>2.34</v>
      </c>
      <c r="AE201" s="6">
        <f t="shared" si="133"/>
        <v>3.105</v>
      </c>
      <c r="AF201" s="6">
        <f t="shared" si="134"/>
        <v>31.900000000000002</v>
      </c>
      <c r="AG201" s="6">
        <f t="shared" si="135"/>
        <v>21.385000000000002</v>
      </c>
      <c r="AH201" s="6">
        <f t="shared" si="136"/>
        <v>39.200000000000003</v>
      </c>
      <c r="AI201" s="6">
        <f t="shared" si="137"/>
        <v>4.29</v>
      </c>
    </row>
    <row r="202" spans="2:35" hidden="1" x14ac:dyDescent="0.3">
      <c r="B202" s="85">
        <f t="shared" si="138"/>
        <v>42369</v>
      </c>
      <c r="C202" s="3"/>
      <c r="D202" s="3"/>
      <c r="E202" s="5">
        <f t="shared" si="110"/>
        <v>487.92</v>
      </c>
      <c r="F202" s="5">
        <f t="shared" si="111"/>
        <v>39.42</v>
      </c>
      <c r="G202" s="5">
        <f t="shared" si="112"/>
        <v>53.29</v>
      </c>
      <c r="H202" s="5">
        <f t="shared" si="113"/>
        <v>156.51</v>
      </c>
      <c r="I202" s="5">
        <f t="shared" si="114"/>
        <v>535.45999999999992</v>
      </c>
      <c r="J202" s="5">
        <f t="shared" si="115"/>
        <v>960.80000000000007</v>
      </c>
      <c r="K202" s="5">
        <f t="shared" si="116"/>
        <v>63.910000000000004</v>
      </c>
      <c r="M202" s="6">
        <f t="shared" si="117"/>
        <v>205.44</v>
      </c>
      <c r="N202" s="6">
        <f t="shared" si="118"/>
        <v>0</v>
      </c>
      <c r="O202" s="6">
        <f t="shared" si="119"/>
        <v>0</v>
      </c>
      <c r="P202" s="6">
        <f t="shared" si="120"/>
        <v>0</v>
      </c>
      <c r="Q202" s="6">
        <f t="shared" si="121"/>
        <v>0</v>
      </c>
      <c r="R202" s="6">
        <f t="shared" si="122"/>
        <v>0</v>
      </c>
      <c r="S202" s="6">
        <f t="shared" si="123"/>
        <v>0</v>
      </c>
      <c r="U202" s="6">
        <f t="shared" si="124"/>
        <v>109.14000000000001</v>
      </c>
      <c r="V202" s="6">
        <f t="shared" si="125"/>
        <v>4.8599999999999994</v>
      </c>
      <c r="W202" s="6">
        <f t="shared" si="126"/>
        <v>6.5699999999999994</v>
      </c>
      <c r="X202" s="6">
        <f t="shared" si="127"/>
        <v>54.945</v>
      </c>
      <c r="Y202" s="6">
        <f t="shared" si="128"/>
        <v>35.914999999999999</v>
      </c>
      <c r="Z202" s="6">
        <f t="shared" si="129"/>
        <v>78.064999999999998</v>
      </c>
      <c r="AA202" s="6">
        <f t="shared" si="130"/>
        <v>4.9799999999999995</v>
      </c>
      <c r="AB202" s="6"/>
      <c r="AC202" s="6">
        <f t="shared" si="131"/>
        <v>83.460000000000008</v>
      </c>
      <c r="AD202" s="6">
        <f t="shared" si="132"/>
        <v>2.4299999999999997</v>
      </c>
      <c r="AE202" s="6">
        <f t="shared" si="133"/>
        <v>3.2849999999999997</v>
      </c>
      <c r="AF202" s="6">
        <f t="shared" si="134"/>
        <v>33.300000000000004</v>
      </c>
      <c r="AG202" s="6">
        <f t="shared" si="135"/>
        <v>22.855</v>
      </c>
      <c r="AH202" s="6">
        <f t="shared" si="136"/>
        <v>42.035000000000004</v>
      </c>
      <c r="AI202" s="6">
        <f t="shared" si="137"/>
        <v>4.5650000000000004</v>
      </c>
    </row>
    <row r="203" spans="2:35" hidden="1" x14ac:dyDescent="0.3">
      <c r="B203" s="85">
        <f t="shared" si="138"/>
        <v>42735</v>
      </c>
      <c r="C203" s="3"/>
      <c r="D203" s="3"/>
      <c r="E203" s="5">
        <f t="shared" si="110"/>
        <v>525.16</v>
      </c>
      <c r="F203" s="5">
        <f t="shared" si="111"/>
        <v>40.879999999999995</v>
      </c>
      <c r="G203" s="5">
        <f t="shared" si="112"/>
        <v>56.21</v>
      </c>
      <c r="H203" s="5">
        <f t="shared" si="113"/>
        <v>163.56</v>
      </c>
      <c r="I203" s="5">
        <f t="shared" si="114"/>
        <v>573.17999999999995</v>
      </c>
      <c r="J203" s="5">
        <f t="shared" si="115"/>
        <v>1033.6000000000001</v>
      </c>
      <c r="K203" s="5">
        <f t="shared" si="116"/>
        <v>68.53</v>
      </c>
      <c r="M203" s="6">
        <f t="shared" si="117"/>
        <v>221.12</v>
      </c>
      <c r="N203" s="6">
        <f t="shared" si="118"/>
        <v>0</v>
      </c>
      <c r="O203" s="6">
        <f t="shared" si="119"/>
        <v>0</v>
      </c>
      <c r="P203" s="6">
        <f t="shared" si="120"/>
        <v>0</v>
      </c>
      <c r="Q203" s="6">
        <f t="shared" si="121"/>
        <v>0</v>
      </c>
      <c r="R203" s="6">
        <f t="shared" si="122"/>
        <v>0</v>
      </c>
      <c r="S203" s="6">
        <f t="shared" si="123"/>
        <v>0</v>
      </c>
      <c r="U203" s="6">
        <f t="shared" si="124"/>
        <v>117.47000000000001</v>
      </c>
      <c r="V203" s="6">
        <f t="shared" si="125"/>
        <v>5.04</v>
      </c>
      <c r="W203" s="6">
        <f t="shared" si="126"/>
        <v>6.93</v>
      </c>
      <c r="X203" s="6">
        <f t="shared" si="127"/>
        <v>57.42</v>
      </c>
      <c r="Y203" s="6">
        <f t="shared" si="128"/>
        <v>38.445</v>
      </c>
      <c r="Z203" s="6">
        <f t="shared" si="129"/>
        <v>83.98</v>
      </c>
      <c r="AA203" s="6">
        <f t="shared" si="130"/>
        <v>5.34</v>
      </c>
      <c r="AB203" s="6"/>
      <c r="AC203" s="6">
        <f t="shared" si="131"/>
        <v>89.83</v>
      </c>
      <c r="AD203" s="6">
        <f t="shared" si="132"/>
        <v>2.52</v>
      </c>
      <c r="AE203" s="6">
        <f t="shared" si="133"/>
        <v>3.4649999999999999</v>
      </c>
      <c r="AF203" s="6">
        <f t="shared" si="134"/>
        <v>34.800000000000004</v>
      </c>
      <c r="AG203" s="6">
        <f t="shared" si="135"/>
        <v>24.465000000000003</v>
      </c>
      <c r="AH203" s="6">
        <f t="shared" si="136"/>
        <v>45.220000000000006</v>
      </c>
      <c r="AI203" s="6">
        <f t="shared" si="137"/>
        <v>4.8950000000000005</v>
      </c>
    </row>
    <row r="204" spans="2:35" hidden="1" x14ac:dyDescent="0.3">
      <c r="B204" s="85">
        <f t="shared" si="138"/>
        <v>43100</v>
      </c>
      <c r="C204" s="3"/>
      <c r="D204" s="3"/>
      <c r="E204" s="5">
        <f t="shared" si="110"/>
        <v>564.67999999999995</v>
      </c>
      <c r="F204" s="5">
        <f t="shared" si="111"/>
        <v>43.07</v>
      </c>
      <c r="G204" s="5">
        <f t="shared" si="112"/>
        <v>59.86</v>
      </c>
      <c r="H204" s="5">
        <f t="shared" si="113"/>
        <v>171.07999999999998</v>
      </c>
      <c r="I204" s="5">
        <f t="shared" si="114"/>
        <v>615</v>
      </c>
      <c r="J204" s="5">
        <f t="shared" si="115"/>
        <v>1112.8</v>
      </c>
      <c r="K204" s="5">
        <f t="shared" si="116"/>
        <v>73.92</v>
      </c>
      <c r="M204" s="6">
        <f t="shared" si="117"/>
        <v>237.76</v>
      </c>
      <c r="N204" s="6">
        <f t="shared" si="118"/>
        <v>0</v>
      </c>
      <c r="O204" s="6">
        <f t="shared" si="119"/>
        <v>0</v>
      </c>
      <c r="P204" s="6">
        <f t="shared" si="120"/>
        <v>0</v>
      </c>
      <c r="Q204" s="6">
        <f t="shared" si="121"/>
        <v>0</v>
      </c>
      <c r="R204" s="6">
        <f t="shared" si="122"/>
        <v>0</v>
      </c>
      <c r="S204" s="6">
        <f t="shared" si="123"/>
        <v>0</v>
      </c>
      <c r="U204" s="6">
        <f t="shared" si="124"/>
        <v>126.31</v>
      </c>
      <c r="V204" s="6">
        <f t="shared" si="125"/>
        <v>5.31</v>
      </c>
      <c r="W204" s="6">
        <f t="shared" si="126"/>
        <v>7.38</v>
      </c>
      <c r="X204" s="6">
        <f t="shared" si="127"/>
        <v>60.06</v>
      </c>
      <c r="Y204" s="6">
        <f t="shared" si="128"/>
        <v>41.25</v>
      </c>
      <c r="Z204" s="6">
        <f t="shared" si="129"/>
        <v>90.415000000000006</v>
      </c>
      <c r="AA204" s="6">
        <f t="shared" si="130"/>
        <v>5.76</v>
      </c>
      <c r="AB204" s="6"/>
      <c r="AC204" s="6">
        <f t="shared" si="131"/>
        <v>96.59</v>
      </c>
      <c r="AD204" s="6">
        <f t="shared" si="132"/>
        <v>2.6549999999999998</v>
      </c>
      <c r="AE204" s="6">
        <f t="shared" si="133"/>
        <v>3.69</v>
      </c>
      <c r="AF204" s="6">
        <f t="shared" si="134"/>
        <v>36.4</v>
      </c>
      <c r="AG204" s="6">
        <f t="shared" si="135"/>
        <v>26.250000000000004</v>
      </c>
      <c r="AH204" s="6">
        <f t="shared" si="136"/>
        <v>48.685000000000002</v>
      </c>
      <c r="AI204" s="6">
        <f t="shared" si="137"/>
        <v>5.28</v>
      </c>
    </row>
    <row r="205" spans="2:35" hidden="1" x14ac:dyDescent="0.3">
      <c r="B205" s="85">
        <f t="shared" si="138"/>
        <v>43465</v>
      </c>
      <c r="C205" s="3"/>
      <c r="D205" s="3"/>
      <c r="E205" s="5">
        <f t="shared" si="110"/>
        <v>607.62</v>
      </c>
      <c r="F205" s="5">
        <f t="shared" si="111"/>
        <v>45.26</v>
      </c>
      <c r="G205" s="5">
        <f t="shared" si="112"/>
        <v>63.51</v>
      </c>
      <c r="H205" s="5">
        <f t="shared" si="113"/>
        <v>179.07</v>
      </c>
      <c r="I205" s="5">
        <f t="shared" si="114"/>
        <v>658.45999999999992</v>
      </c>
      <c r="J205" s="5">
        <f t="shared" si="115"/>
        <v>1196.8</v>
      </c>
      <c r="K205" s="5">
        <f t="shared" si="116"/>
        <v>80.08</v>
      </c>
      <c r="M205" s="6">
        <f t="shared" si="117"/>
        <v>255.84</v>
      </c>
      <c r="N205" s="6">
        <f t="shared" si="118"/>
        <v>0</v>
      </c>
      <c r="O205" s="6">
        <f t="shared" si="119"/>
        <v>0</v>
      </c>
      <c r="P205" s="6">
        <f t="shared" si="120"/>
        <v>0</v>
      </c>
      <c r="Q205" s="6">
        <f t="shared" si="121"/>
        <v>0</v>
      </c>
      <c r="R205" s="6">
        <f t="shared" si="122"/>
        <v>0</v>
      </c>
      <c r="S205" s="6">
        <f t="shared" si="123"/>
        <v>0</v>
      </c>
      <c r="U205" s="6">
        <f t="shared" si="124"/>
        <v>135.91500000000002</v>
      </c>
      <c r="V205" s="6">
        <f t="shared" si="125"/>
        <v>5.58</v>
      </c>
      <c r="W205" s="6">
        <f t="shared" si="126"/>
        <v>7.83</v>
      </c>
      <c r="X205" s="6">
        <f t="shared" si="127"/>
        <v>62.865000000000002</v>
      </c>
      <c r="Y205" s="6">
        <f t="shared" si="128"/>
        <v>44.164999999999999</v>
      </c>
      <c r="Z205" s="6">
        <f t="shared" si="129"/>
        <v>97.240000000000009</v>
      </c>
      <c r="AA205" s="6">
        <f t="shared" si="130"/>
        <v>6.24</v>
      </c>
      <c r="AB205" s="6"/>
      <c r="AC205" s="6">
        <f t="shared" si="131"/>
        <v>103.935</v>
      </c>
      <c r="AD205" s="6">
        <f t="shared" si="132"/>
        <v>2.79</v>
      </c>
      <c r="AE205" s="6">
        <f t="shared" si="133"/>
        <v>3.915</v>
      </c>
      <c r="AF205" s="6">
        <f t="shared" si="134"/>
        <v>38.1</v>
      </c>
      <c r="AG205" s="6">
        <f t="shared" si="135"/>
        <v>28.105000000000004</v>
      </c>
      <c r="AH205" s="6">
        <f t="shared" si="136"/>
        <v>52.360000000000007</v>
      </c>
      <c r="AI205" s="6">
        <f t="shared" si="137"/>
        <v>5.72</v>
      </c>
    </row>
    <row r="206" spans="2:35" hidden="1" x14ac:dyDescent="0.3">
      <c r="B206" s="85">
        <f t="shared" si="138"/>
        <v>43830</v>
      </c>
      <c r="C206" s="3"/>
      <c r="D206" s="3"/>
      <c r="E206" s="5">
        <f t="shared" si="110"/>
        <v>653.6</v>
      </c>
      <c r="F206" s="5">
        <f t="shared" si="111"/>
        <v>47.449999999999996</v>
      </c>
      <c r="G206" s="5">
        <f t="shared" si="112"/>
        <v>66.429999999999993</v>
      </c>
      <c r="H206" s="5">
        <f t="shared" si="113"/>
        <v>187.53</v>
      </c>
      <c r="I206" s="5">
        <f t="shared" si="114"/>
        <v>706.02</v>
      </c>
      <c r="J206" s="5">
        <f t="shared" si="115"/>
        <v>1288</v>
      </c>
      <c r="K206" s="5">
        <f t="shared" si="116"/>
        <v>85.47</v>
      </c>
      <c r="M206" s="6">
        <f t="shared" si="117"/>
        <v>275.2</v>
      </c>
      <c r="N206" s="6">
        <f t="shared" si="118"/>
        <v>0</v>
      </c>
      <c r="O206" s="6">
        <f t="shared" si="119"/>
        <v>0</v>
      </c>
      <c r="P206" s="6">
        <f t="shared" si="120"/>
        <v>0</v>
      </c>
      <c r="Q206" s="6">
        <f t="shared" si="121"/>
        <v>0</v>
      </c>
      <c r="R206" s="6">
        <f t="shared" si="122"/>
        <v>0</v>
      </c>
      <c r="S206" s="6">
        <f t="shared" si="123"/>
        <v>0</v>
      </c>
      <c r="U206" s="6">
        <f t="shared" si="124"/>
        <v>146.20000000000002</v>
      </c>
      <c r="V206" s="6">
        <f t="shared" si="125"/>
        <v>5.85</v>
      </c>
      <c r="W206" s="6">
        <f t="shared" si="126"/>
        <v>8.19</v>
      </c>
      <c r="X206" s="6">
        <f t="shared" si="127"/>
        <v>65.835000000000008</v>
      </c>
      <c r="Y206" s="6">
        <f t="shared" si="128"/>
        <v>47.354999999999997</v>
      </c>
      <c r="Z206" s="6">
        <f t="shared" si="129"/>
        <v>104.65</v>
      </c>
      <c r="AA206" s="6">
        <f t="shared" si="130"/>
        <v>6.66</v>
      </c>
      <c r="AB206" s="6"/>
      <c r="AC206" s="6">
        <f t="shared" si="131"/>
        <v>111.8</v>
      </c>
      <c r="AD206" s="6">
        <f t="shared" si="132"/>
        <v>2.9249999999999998</v>
      </c>
      <c r="AE206" s="6">
        <f t="shared" si="133"/>
        <v>4.0949999999999998</v>
      </c>
      <c r="AF206" s="6">
        <f t="shared" si="134"/>
        <v>39.900000000000006</v>
      </c>
      <c r="AG206" s="6">
        <f t="shared" si="135"/>
        <v>30.135000000000002</v>
      </c>
      <c r="AH206" s="6">
        <f t="shared" si="136"/>
        <v>56.350000000000009</v>
      </c>
      <c r="AI206" s="6">
        <f t="shared" si="137"/>
        <v>6.1050000000000004</v>
      </c>
    </row>
    <row r="207" spans="2:35" hidden="1" x14ac:dyDescent="0.3">
      <c r="B207" s="85">
        <f t="shared" si="138"/>
        <v>44196</v>
      </c>
      <c r="C207" s="3"/>
      <c r="D207" s="3"/>
      <c r="E207" s="5">
        <f t="shared" si="110"/>
        <v>703</v>
      </c>
      <c r="F207" s="5">
        <f t="shared" si="111"/>
        <v>49.64</v>
      </c>
      <c r="G207" s="5">
        <f t="shared" si="112"/>
        <v>70.81</v>
      </c>
      <c r="H207" s="5">
        <f t="shared" si="113"/>
        <v>196.45999999999998</v>
      </c>
      <c r="I207" s="5">
        <f t="shared" si="114"/>
        <v>756.8599999999999</v>
      </c>
      <c r="J207" s="5">
        <f t="shared" si="115"/>
        <v>1386.4</v>
      </c>
      <c r="K207" s="5">
        <f t="shared" si="116"/>
        <v>92.4</v>
      </c>
      <c r="M207" s="6">
        <f t="shared" si="117"/>
        <v>296</v>
      </c>
      <c r="N207" s="6">
        <f t="shared" si="118"/>
        <v>0</v>
      </c>
      <c r="O207" s="6">
        <f t="shared" si="119"/>
        <v>0</v>
      </c>
      <c r="P207" s="6">
        <f t="shared" si="120"/>
        <v>0</v>
      </c>
      <c r="Q207" s="6">
        <f t="shared" si="121"/>
        <v>0</v>
      </c>
      <c r="R207" s="6">
        <f t="shared" si="122"/>
        <v>0</v>
      </c>
      <c r="S207" s="6">
        <f t="shared" si="123"/>
        <v>0</v>
      </c>
      <c r="U207" s="6">
        <f t="shared" si="124"/>
        <v>157.25</v>
      </c>
      <c r="V207" s="6">
        <f t="shared" si="125"/>
        <v>6.12</v>
      </c>
      <c r="W207" s="6">
        <f t="shared" si="126"/>
        <v>8.73</v>
      </c>
      <c r="X207" s="6">
        <f t="shared" si="127"/>
        <v>68.97</v>
      </c>
      <c r="Y207" s="6">
        <f t="shared" si="128"/>
        <v>50.765000000000001</v>
      </c>
      <c r="Z207" s="6">
        <f t="shared" si="129"/>
        <v>112.64500000000001</v>
      </c>
      <c r="AA207" s="6">
        <f t="shared" si="130"/>
        <v>7.1999999999999993</v>
      </c>
      <c r="AB207" s="6"/>
      <c r="AC207" s="6">
        <f t="shared" si="131"/>
        <v>120.25</v>
      </c>
      <c r="AD207" s="6">
        <f t="shared" si="132"/>
        <v>3.06</v>
      </c>
      <c r="AE207" s="6">
        <f t="shared" si="133"/>
        <v>4.3650000000000002</v>
      </c>
      <c r="AF207" s="6">
        <f t="shared" si="134"/>
        <v>41.800000000000004</v>
      </c>
      <c r="AG207" s="6">
        <f t="shared" si="135"/>
        <v>32.305</v>
      </c>
      <c r="AH207" s="6">
        <f t="shared" si="136"/>
        <v>60.655000000000008</v>
      </c>
      <c r="AI207" s="6">
        <f t="shared" si="137"/>
        <v>6.6</v>
      </c>
    </row>
    <row r="208" spans="2:35" hidden="1" x14ac:dyDescent="0.3">
      <c r="B208" s="85">
        <f t="shared" si="138"/>
        <v>44561</v>
      </c>
      <c r="C208" s="3"/>
      <c r="D208" s="3"/>
      <c r="E208" s="5">
        <f t="shared" si="110"/>
        <v>103.74</v>
      </c>
      <c r="F208" s="5">
        <f t="shared" si="111"/>
        <v>54.019999999999996</v>
      </c>
      <c r="G208" s="5">
        <f t="shared" si="112"/>
        <v>78.84</v>
      </c>
      <c r="H208" s="5">
        <f t="shared" si="113"/>
        <v>19.739999999999998</v>
      </c>
      <c r="I208" s="5">
        <f t="shared" si="114"/>
        <v>80.36</v>
      </c>
      <c r="J208" s="5">
        <f t="shared" si="115"/>
        <v>437.6</v>
      </c>
      <c r="K208" s="5">
        <f t="shared" si="116"/>
        <v>29.26</v>
      </c>
      <c r="M208" s="6">
        <f t="shared" si="117"/>
        <v>43.68</v>
      </c>
      <c r="N208" s="6">
        <f t="shared" si="118"/>
        <v>0</v>
      </c>
      <c r="O208" s="6">
        <f t="shared" si="119"/>
        <v>0</v>
      </c>
      <c r="P208" s="6">
        <f t="shared" si="120"/>
        <v>0</v>
      </c>
      <c r="Q208" s="6">
        <f t="shared" si="121"/>
        <v>0</v>
      </c>
      <c r="R208" s="6">
        <f t="shared" si="122"/>
        <v>0</v>
      </c>
      <c r="S208" s="6">
        <f t="shared" si="123"/>
        <v>0</v>
      </c>
      <c r="U208" s="6">
        <f t="shared" si="124"/>
        <v>23.205000000000002</v>
      </c>
      <c r="V208" s="6">
        <f t="shared" si="125"/>
        <v>6.66</v>
      </c>
      <c r="W208" s="6">
        <f t="shared" si="126"/>
        <v>9.7199999999999989</v>
      </c>
      <c r="X208" s="6">
        <f t="shared" si="127"/>
        <v>6.9300000000000006</v>
      </c>
      <c r="Y208" s="6">
        <f t="shared" si="128"/>
        <v>5.39</v>
      </c>
      <c r="Z208" s="6">
        <f t="shared" si="129"/>
        <v>35.555</v>
      </c>
      <c r="AA208" s="6">
        <f t="shared" si="130"/>
        <v>2.2799999999999998</v>
      </c>
      <c r="AB208" s="6"/>
      <c r="AC208" s="6">
        <f t="shared" si="131"/>
        <v>17.745000000000001</v>
      </c>
      <c r="AD208" s="6">
        <f t="shared" si="132"/>
        <v>3.33</v>
      </c>
      <c r="AE208" s="6">
        <f t="shared" si="133"/>
        <v>4.8599999999999994</v>
      </c>
      <c r="AF208" s="6">
        <f t="shared" si="134"/>
        <v>4.2</v>
      </c>
      <c r="AG208" s="6">
        <f t="shared" si="135"/>
        <v>3.43</v>
      </c>
      <c r="AH208" s="6">
        <f t="shared" si="136"/>
        <v>19.145000000000003</v>
      </c>
      <c r="AI208" s="6">
        <f t="shared" si="137"/>
        <v>2.09</v>
      </c>
    </row>
    <row r="209" spans="2:35" x14ac:dyDescent="0.3">
      <c r="B209" s="85">
        <f t="shared" si="138"/>
        <v>44926</v>
      </c>
      <c r="C209" s="3"/>
      <c r="D209" s="3"/>
      <c r="E209" s="5">
        <f t="shared" si="110"/>
        <v>106.8522</v>
      </c>
      <c r="F209" s="5">
        <f t="shared" si="111"/>
        <v>55.640599999999999</v>
      </c>
      <c r="G209" s="5">
        <f t="shared" si="112"/>
        <v>81.205200000000005</v>
      </c>
      <c r="H209" s="5">
        <f t="shared" si="113"/>
        <v>20.332199999999997</v>
      </c>
      <c r="I209" s="5">
        <f t="shared" si="114"/>
        <v>82.770799999999994</v>
      </c>
      <c r="J209" s="5">
        <f t="shared" si="115"/>
        <v>450.72800000000001</v>
      </c>
      <c r="K209" s="5">
        <f t="shared" si="116"/>
        <v>30.137800000000002</v>
      </c>
      <c r="M209" s="6">
        <f t="shared" si="117"/>
        <v>44.990400000000001</v>
      </c>
      <c r="N209" s="6">
        <f t="shared" si="118"/>
        <v>0</v>
      </c>
      <c r="O209" s="6">
        <f t="shared" si="119"/>
        <v>0</v>
      </c>
      <c r="P209" s="6">
        <f t="shared" si="120"/>
        <v>0</v>
      </c>
      <c r="Q209" s="6">
        <f t="shared" si="121"/>
        <v>0</v>
      </c>
      <c r="R209" s="6">
        <f t="shared" si="122"/>
        <v>0</v>
      </c>
      <c r="S209" s="6">
        <f t="shared" si="123"/>
        <v>0</v>
      </c>
      <c r="U209" s="6">
        <f t="shared" si="124"/>
        <v>23.901150000000001</v>
      </c>
      <c r="V209" s="6">
        <f t="shared" si="125"/>
        <v>6.8597999999999999</v>
      </c>
      <c r="W209" s="6">
        <f t="shared" si="126"/>
        <v>10.0116</v>
      </c>
      <c r="X209" s="6">
        <f t="shared" si="127"/>
        <v>7.1379000000000001</v>
      </c>
      <c r="Y209" s="6">
        <f t="shared" si="128"/>
        <v>5.5517000000000003</v>
      </c>
      <c r="Z209" s="6">
        <f t="shared" si="129"/>
        <v>36.621650000000002</v>
      </c>
      <c r="AA209" s="6">
        <f t="shared" si="130"/>
        <v>2.3483999999999998</v>
      </c>
      <c r="AB209" s="6"/>
      <c r="AC209" s="6">
        <f t="shared" si="131"/>
        <v>18.277350000000002</v>
      </c>
      <c r="AD209" s="6">
        <f t="shared" si="132"/>
        <v>3.4298999999999999</v>
      </c>
      <c r="AE209" s="6">
        <f t="shared" si="133"/>
        <v>5.0057999999999998</v>
      </c>
      <c r="AF209" s="6">
        <f t="shared" si="134"/>
        <v>4.3259999999999996</v>
      </c>
      <c r="AG209" s="6">
        <f t="shared" si="135"/>
        <v>3.5329000000000002</v>
      </c>
      <c r="AH209" s="6">
        <f t="shared" si="136"/>
        <v>19.719350000000002</v>
      </c>
      <c r="AI209" s="6">
        <f t="shared" si="137"/>
        <v>2.1526999999999998</v>
      </c>
    </row>
    <row r="210" spans="2:35" x14ac:dyDescent="0.3">
      <c r="B210" s="85">
        <f t="shared" si="138"/>
        <v>45291</v>
      </c>
      <c r="C210" s="3"/>
      <c r="D210" s="3"/>
      <c r="E210" s="5">
        <f t="shared" si="110"/>
        <v>110.057766</v>
      </c>
      <c r="F210" s="5">
        <f t="shared" si="111"/>
        <v>57.309818</v>
      </c>
      <c r="G210" s="5">
        <f t="shared" si="112"/>
        <v>83.641356000000016</v>
      </c>
      <c r="H210" s="5">
        <f t="shared" si="113"/>
        <v>20.942166</v>
      </c>
      <c r="I210" s="5">
        <f t="shared" si="114"/>
        <v>85.253923999999998</v>
      </c>
      <c r="J210" s="5">
        <f t="shared" si="115"/>
        <v>464.24983999999995</v>
      </c>
      <c r="K210" s="5">
        <f t="shared" si="116"/>
        <v>31.041934000000001</v>
      </c>
      <c r="M210" s="6">
        <f t="shared" si="117"/>
        <v>46.340111999999998</v>
      </c>
      <c r="N210" s="6">
        <f t="shared" si="118"/>
        <v>0</v>
      </c>
      <c r="O210" s="6">
        <f t="shared" si="119"/>
        <v>0</v>
      </c>
      <c r="P210" s="6">
        <f t="shared" si="120"/>
        <v>0</v>
      </c>
      <c r="Q210" s="6">
        <f t="shared" si="121"/>
        <v>0</v>
      </c>
      <c r="R210" s="6">
        <f t="shared" si="122"/>
        <v>0</v>
      </c>
      <c r="S210" s="6">
        <f t="shared" si="123"/>
        <v>0</v>
      </c>
      <c r="U210" s="6">
        <f t="shared" si="124"/>
        <v>24.618184500000002</v>
      </c>
      <c r="V210" s="6">
        <f t="shared" si="125"/>
        <v>7.0655939999999999</v>
      </c>
      <c r="W210" s="6">
        <f t="shared" si="126"/>
        <v>10.311948000000001</v>
      </c>
      <c r="X210" s="6">
        <f t="shared" si="127"/>
        <v>7.3520370000000002</v>
      </c>
      <c r="Y210" s="6">
        <f t="shared" si="128"/>
        <v>5.7182509999999995</v>
      </c>
      <c r="Z210" s="6">
        <f t="shared" si="129"/>
        <v>37.720299499999996</v>
      </c>
      <c r="AA210" s="6">
        <f t="shared" si="130"/>
        <v>2.4188519999999998</v>
      </c>
      <c r="AB210" s="6"/>
      <c r="AC210" s="6">
        <f t="shared" si="131"/>
        <v>18.825670500000001</v>
      </c>
      <c r="AD210" s="6">
        <f t="shared" si="132"/>
        <v>3.532797</v>
      </c>
      <c r="AE210" s="6">
        <f t="shared" si="133"/>
        <v>5.1559740000000005</v>
      </c>
      <c r="AF210" s="6">
        <f t="shared" si="134"/>
        <v>4.4557799999999999</v>
      </c>
      <c r="AG210" s="6">
        <f t="shared" si="135"/>
        <v>3.6388870000000004</v>
      </c>
      <c r="AH210" s="6">
        <f t="shared" si="136"/>
        <v>20.310930500000001</v>
      </c>
      <c r="AI210" s="6">
        <f t="shared" si="137"/>
        <v>2.2172809999999998</v>
      </c>
    </row>
    <row r="211" spans="2:35" x14ac:dyDescent="0.3">
      <c r="B211" s="85">
        <f t="shared" si="138"/>
        <v>45657</v>
      </c>
      <c r="C211" s="3"/>
      <c r="D211" s="3"/>
      <c r="E211" s="5">
        <f t="shared" si="110"/>
        <v>113.35949898000001</v>
      </c>
      <c r="F211" s="5">
        <f t="shared" si="111"/>
        <v>59.029112540000007</v>
      </c>
      <c r="G211" s="5">
        <f t="shared" si="112"/>
        <v>86.150596680000021</v>
      </c>
      <c r="H211" s="5">
        <f t="shared" si="113"/>
        <v>21.570430979999998</v>
      </c>
      <c r="I211" s="5">
        <f t="shared" si="114"/>
        <v>87.811541719999994</v>
      </c>
      <c r="J211" s="5">
        <f t="shared" si="115"/>
        <v>478.17733519999996</v>
      </c>
      <c r="K211" s="5">
        <f t="shared" si="116"/>
        <v>31.973192020000003</v>
      </c>
      <c r="M211" s="6">
        <f t="shared" si="117"/>
        <v>47.730315360000006</v>
      </c>
      <c r="N211" s="6">
        <f t="shared" si="118"/>
        <v>0</v>
      </c>
      <c r="O211" s="6">
        <f t="shared" si="119"/>
        <v>0</v>
      </c>
      <c r="P211" s="6">
        <f t="shared" si="120"/>
        <v>0</v>
      </c>
      <c r="Q211" s="6">
        <f t="shared" si="121"/>
        <v>0</v>
      </c>
      <c r="R211" s="6">
        <f t="shared" si="122"/>
        <v>0</v>
      </c>
      <c r="S211" s="6">
        <f t="shared" si="123"/>
        <v>0</v>
      </c>
      <c r="U211" s="6">
        <f t="shared" si="124"/>
        <v>25.356730035000005</v>
      </c>
      <c r="V211" s="6">
        <f t="shared" si="125"/>
        <v>7.2775618200000007</v>
      </c>
      <c r="W211" s="6">
        <f t="shared" si="126"/>
        <v>10.621306440000001</v>
      </c>
      <c r="X211" s="6">
        <f t="shared" si="127"/>
        <v>7.5725981100000004</v>
      </c>
      <c r="Y211" s="6">
        <f t="shared" si="128"/>
        <v>5.8897985299999993</v>
      </c>
      <c r="Z211" s="6">
        <f t="shared" si="129"/>
        <v>38.851908484999996</v>
      </c>
      <c r="AA211" s="6">
        <f t="shared" si="130"/>
        <v>2.4914175599999999</v>
      </c>
      <c r="AB211" s="6"/>
      <c r="AC211" s="6">
        <f t="shared" si="131"/>
        <v>19.390440615000003</v>
      </c>
      <c r="AD211" s="6">
        <f t="shared" si="132"/>
        <v>3.6387809100000004</v>
      </c>
      <c r="AE211" s="6">
        <f t="shared" si="133"/>
        <v>5.3106532200000007</v>
      </c>
      <c r="AF211" s="6">
        <f t="shared" si="134"/>
        <v>4.5894534</v>
      </c>
      <c r="AG211" s="6">
        <f t="shared" si="135"/>
        <v>3.7480536099999999</v>
      </c>
      <c r="AH211" s="6">
        <f t="shared" si="136"/>
        <v>20.920258414999999</v>
      </c>
      <c r="AI211" s="6">
        <f t="shared" si="137"/>
        <v>2.2837994300000002</v>
      </c>
    </row>
    <row r="212" spans="2:35" x14ac:dyDescent="0.3">
      <c r="B212" s="85">
        <f t="shared" si="138"/>
        <v>46022</v>
      </c>
      <c r="C212" s="3"/>
      <c r="D212" s="3"/>
      <c r="E212" s="5">
        <f t="shared" si="110"/>
        <v>116.76028394940001</v>
      </c>
      <c r="F212" s="5">
        <f t="shared" si="111"/>
        <v>60.799985916200001</v>
      </c>
      <c r="G212" s="5">
        <f t="shared" si="112"/>
        <v>88.735114580400023</v>
      </c>
      <c r="H212" s="5">
        <f t="shared" si="113"/>
        <v>22.2175439094</v>
      </c>
      <c r="I212" s="5">
        <f t="shared" si="114"/>
        <v>90.445887971599987</v>
      </c>
      <c r="J212" s="5">
        <f t="shared" si="115"/>
        <v>492.52265525600001</v>
      </c>
      <c r="K212" s="5">
        <f t="shared" si="116"/>
        <v>32.932387780600003</v>
      </c>
      <c r="M212" s="6">
        <f t="shared" si="117"/>
        <v>49.162224820800006</v>
      </c>
      <c r="N212" s="6">
        <f t="shared" si="118"/>
        <v>0</v>
      </c>
      <c r="O212" s="6">
        <f t="shared" si="119"/>
        <v>0</v>
      </c>
      <c r="P212" s="6">
        <f t="shared" si="120"/>
        <v>0</v>
      </c>
      <c r="Q212" s="6">
        <f t="shared" si="121"/>
        <v>0</v>
      </c>
      <c r="R212" s="6">
        <f t="shared" si="122"/>
        <v>0</v>
      </c>
      <c r="S212" s="6">
        <f t="shared" si="123"/>
        <v>0</v>
      </c>
      <c r="U212" s="6">
        <f t="shared" si="124"/>
        <v>26.117431936050004</v>
      </c>
      <c r="V212" s="6">
        <f t="shared" si="125"/>
        <v>7.4958886745999997</v>
      </c>
      <c r="W212" s="6">
        <f t="shared" si="126"/>
        <v>10.939945633200002</v>
      </c>
      <c r="X212" s="6">
        <f t="shared" si="127"/>
        <v>7.7997760533000005</v>
      </c>
      <c r="Y212" s="6">
        <f t="shared" si="128"/>
        <v>6.0664924858999996</v>
      </c>
      <c r="Z212" s="6">
        <f t="shared" si="129"/>
        <v>40.017465739549998</v>
      </c>
      <c r="AA212" s="6">
        <f t="shared" si="130"/>
        <v>2.5661600868000001</v>
      </c>
      <c r="AB212" s="6"/>
      <c r="AC212" s="6">
        <f t="shared" si="131"/>
        <v>19.972153833450001</v>
      </c>
      <c r="AD212" s="6">
        <f t="shared" si="132"/>
        <v>3.7479443372999999</v>
      </c>
      <c r="AE212" s="6">
        <f t="shared" si="133"/>
        <v>5.4699728166000012</v>
      </c>
      <c r="AF212" s="6">
        <f t="shared" si="134"/>
        <v>4.7271370020000001</v>
      </c>
      <c r="AG212" s="6">
        <f t="shared" si="135"/>
        <v>3.8604952183000001</v>
      </c>
      <c r="AH212" s="6">
        <f t="shared" si="136"/>
        <v>21.54786616745</v>
      </c>
      <c r="AI212" s="6">
        <f t="shared" si="137"/>
        <v>2.3523134129000001</v>
      </c>
    </row>
    <row r="213" spans="2:35" x14ac:dyDescent="0.3">
      <c r="B213" s="85">
        <f t="shared" si="138"/>
        <v>46387</v>
      </c>
      <c r="C213" s="3"/>
      <c r="D213" s="3"/>
      <c r="E213" s="5">
        <f t="shared" si="110"/>
        <v>120.26309246788202</v>
      </c>
      <c r="F213" s="5">
        <f t="shared" si="111"/>
        <v>62.623985493686007</v>
      </c>
      <c r="G213" s="5">
        <f t="shared" si="112"/>
        <v>91.397168017812021</v>
      </c>
      <c r="H213" s="5">
        <f t="shared" si="113"/>
        <v>22.884070226681999</v>
      </c>
      <c r="I213" s="5">
        <f t="shared" si="114"/>
        <v>93.159264610747982</v>
      </c>
      <c r="J213" s="5">
        <f t="shared" si="115"/>
        <v>507.29833491368004</v>
      </c>
      <c r="K213" s="5">
        <f t="shared" si="116"/>
        <v>33.920359414018002</v>
      </c>
      <c r="M213" s="6">
        <f t="shared" si="117"/>
        <v>50.637091565424008</v>
      </c>
      <c r="N213" s="6">
        <f t="shared" si="118"/>
        <v>0</v>
      </c>
      <c r="O213" s="6">
        <f t="shared" si="119"/>
        <v>0</v>
      </c>
      <c r="P213" s="6">
        <f t="shared" si="120"/>
        <v>0</v>
      </c>
      <c r="Q213" s="6">
        <f t="shared" si="121"/>
        <v>0</v>
      </c>
      <c r="R213" s="6">
        <f t="shared" si="122"/>
        <v>0</v>
      </c>
      <c r="S213" s="6">
        <f t="shared" si="123"/>
        <v>0</v>
      </c>
      <c r="U213" s="6">
        <f t="shared" si="124"/>
        <v>26.900954894131505</v>
      </c>
      <c r="V213" s="6">
        <f t="shared" si="125"/>
        <v>7.720765334838001</v>
      </c>
      <c r="W213" s="6">
        <f t="shared" si="126"/>
        <v>11.268144002196003</v>
      </c>
      <c r="X213" s="6">
        <f t="shared" si="127"/>
        <v>8.0337693348990005</v>
      </c>
      <c r="Y213" s="6">
        <f t="shared" si="128"/>
        <v>6.248487260476999</v>
      </c>
      <c r="Z213" s="6">
        <f t="shared" si="129"/>
        <v>41.2179897117365</v>
      </c>
      <c r="AA213" s="6">
        <f t="shared" si="130"/>
        <v>2.6431448894039997</v>
      </c>
      <c r="AB213" s="6"/>
      <c r="AC213" s="6">
        <f t="shared" si="131"/>
        <v>20.571318448453503</v>
      </c>
      <c r="AD213" s="6">
        <f t="shared" si="132"/>
        <v>3.8603826674190005</v>
      </c>
      <c r="AE213" s="6">
        <f t="shared" si="133"/>
        <v>5.6340720010980014</v>
      </c>
      <c r="AF213" s="6">
        <f t="shared" si="134"/>
        <v>4.8689511120600004</v>
      </c>
      <c r="AG213" s="6">
        <f t="shared" si="135"/>
        <v>3.9763100748490001</v>
      </c>
      <c r="AH213" s="6">
        <f t="shared" si="136"/>
        <v>22.194302152473501</v>
      </c>
      <c r="AI213" s="6">
        <f t="shared" si="137"/>
        <v>2.4228828152870001</v>
      </c>
    </row>
    <row r="214" spans="2:35" x14ac:dyDescent="0.3">
      <c r="B214" s="85">
        <f t="shared" si="138"/>
        <v>46752</v>
      </c>
      <c r="C214" s="3"/>
      <c r="D214" s="3"/>
      <c r="E214" s="5">
        <f t="shared" si="110"/>
        <v>123.87098524191848</v>
      </c>
      <c r="F214" s="5">
        <f t="shared" si="111"/>
        <v>64.502705058496588</v>
      </c>
      <c r="G214" s="5">
        <f t="shared" si="112"/>
        <v>94.139083058346387</v>
      </c>
      <c r="H214" s="5">
        <f t="shared" si="113"/>
        <v>23.570592333482463</v>
      </c>
      <c r="I214" s="5">
        <f t="shared" si="114"/>
        <v>95.954042549070422</v>
      </c>
      <c r="J214" s="5">
        <f t="shared" si="115"/>
        <v>522.51728496109047</v>
      </c>
      <c r="K214" s="5">
        <f t="shared" si="116"/>
        <v>34.937970196438542</v>
      </c>
      <c r="M214" s="6">
        <f t="shared" si="117"/>
        <v>52.156204312386727</v>
      </c>
      <c r="N214" s="6">
        <f t="shared" si="118"/>
        <v>0</v>
      </c>
      <c r="O214" s="6">
        <f t="shared" si="119"/>
        <v>0</v>
      </c>
      <c r="P214" s="6">
        <f t="shared" si="120"/>
        <v>0</v>
      </c>
      <c r="Q214" s="6">
        <f t="shared" si="121"/>
        <v>0</v>
      </c>
      <c r="R214" s="6">
        <f t="shared" si="122"/>
        <v>0</v>
      </c>
      <c r="S214" s="6">
        <f t="shared" si="123"/>
        <v>0</v>
      </c>
      <c r="U214" s="6">
        <f t="shared" si="124"/>
        <v>27.70798354095545</v>
      </c>
      <c r="V214" s="6">
        <f t="shared" si="125"/>
        <v>7.9523882948831401</v>
      </c>
      <c r="W214" s="6">
        <f t="shared" si="126"/>
        <v>11.606188322261884</v>
      </c>
      <c r="X214" s="6">
        <f t="shared" si="127"/>
        <v>8.274782414945971</v>
      </c>
      <c r="Y214" s="6">
        <f t="shared" si="128"/>
        <v>6.4359418782913096</v>
      </c>
      <c r="Z214" s="6">
        <f t="shared" si="129"/>
        <v>42.4545294030886</v>
      </c>
      <c r="AA214" s="6">
        <f t="shared" si="130"/>
        <v>2.72243923608612</v>
      </c>
      <c r="AB214" s="6"/>
      <c r="AC214" s="6">
        <f t="shared" si="131"/>
        <v>21.188458001907108</v>
      </c>
      <c r="AD214" s="6">
        <f t="shared" si="132"/>
        <v>3.9761941474415701</v>
      </c>
      <c r="AE214" s="6">
        <f t="shared" si="133"/>
        <v>5.8030941611309421</v>
      </c>
      <c r="AF214" s="6">
        <f t="shared" si="134"/>
        <v>5.015019645421801</v>
      </c>
      <c r="AG214" s="6">
        <f t="shared" si="135"/>
        <v>4.0955993770944703</v>
      </c>
      <c r="AH214" s="6">
        <f t="shared" si="136"/>
        <v>22.860131217047709</v>
      </c>
      <c r="AI214" s="6">
        <f t="shared" si="137"/>
        <v>2.4955692997456098</v>
      </c>
    </row>
    <row r="215" spans="2:35" x14ac:dyDescent="0.3">
      <c r="B215" s="85">
        <f t="shared" si="138"/>
        <v>47118</v>
      </c>
      <c r="C215" s="3"/>
      <c r="D215" s="3"/>
      <c r="E215" s="5">
        <f t="shared" si="110"/>
        <v>127.58711479917604</v>
      </c>
      <c r="F215" s="5">
        <f t="shared" si="111"/>
        <v>66.437786210251488</v>
      </c>
      <c r="G215" s="5">
        <f t="shared" si="112"/>
        <v>96.963255550096775</v>
      </c>
      <c r="H215" s="5">
        <f t="shared" si="113"/>
        <v>24.277710103486935</v>
      </c>
      <c r="I215" s="5">
        <f t="shared" si="114"/>
        <v>98.832663825542539</v>
      </c>
      <c r="J215" s="5">
        <f t="shared" si="115"/>
        <v>538.19280350992324</v>
      </c>
      <c r="K215" s="5">
        <f t="shared" si="116"/>
        <v>35.986109302331698</v>
      </c>
      <c r="M215" s="6">
        <f t="shared" si="117"/>
        <v>53.720890441758328</v>
      </c>
      <c r="N215" s="6">
        <f t="shared" si="118"/>
        <v>0</v>
      </c>
      <c r="O215" s="6">
        <f t="shared" si="119"/>
        <v>0</v>
      </c>
      <c r="P215" s="6">
        <f t="shared" si="120"/>
        <v>0</v>
      </c>
      <c r="Q215" s="6">
        <f t="shared" si="121"/>
        <v>0</v>
      </c>
      <c r="R215" s="6">
        <f t="shared" si="122"/>
        <v>0</v>
      </c>
      <c r="S215" s="6">
        <f t="shared" si="123"/>
        <v>0</v>
      </c>
      <c r="U215" s="6">
        <f t="shared" si="124"/>
        <v>28.539223047184116</v>
      </c>
      <c r="V215" s="6">
        <f t="shared" si="125"/>
        <v>8.1909599437296343</v>
      </c>
      <c r="W215" s="6">
        <f t="shared" si="126"/>
        <v>11.954373971929739</v>
      </c>
      <c r="X215" s="6">
        <f t="shared" si="127"/>
        <v>8.5230258873943505</v>
      </c>
      <c r="Y215" s="6">
        <f t="shared" si="128"/>
        <v>6.6290201346400481</v>
      </c>
      <c r="Z215" s="6">
        <f t="shared" si="129"/>
        <v>43.728165285181262</v>
      </c>
      <c r="AA215" s="6">
        <f t="shared" si="130"/>
        <v>2.8041124131687032</v>
      </c>
      <c r="AB215" s="6"/>
      <c r="AC215" s="6">
        <f t="shared" si="131"/>
        <v>21.824111741964323</v>
      </c>
      <c r="AD215" s="6">
        <f t="shared" si="132"/>
        <v>4.0954799718648172</v>
      </c>
      <c r="AE215" s="6">
        <f t="shared" si="133"/>
        <v>5.9771869859648694</v>
      </c>
      <c r="AF215" s="6">
        <f t="shared" si="134"/>
        <v>5.165470234784455</v>
      </c>
      <c r="AG215" s="6">
        <f t="shared" si="135"/>
        <v>4.2184673584073042</v>
      </c>
      <c r="AH215" s="6">
        <f t="shared" si="136"/>
        <v>23.545935153559142</v>
      </c>
      <c r="AI215" s="6">
        <f t="shared" si="137"/>
        <v>2.5704363787379783</v>
      </c>
    </row>
    <row r="216" spans="2:35" x14ac:dyDescent="0.3">
      <c r="B216" s="85">
        <f t="shared" si="138"/>
        <v>47483</v>
      </c>
      <c r="C216" s="3"/>
      <c r="D216" s="3"/>
      <c r="E216" s="5">
        <f t="shared" si="110"/>
        <v>131.41472824315133</v>
      </c>
      <c r="F216" s="5">
        <f t="shared" si="111"/>
        <v>68.430919796559024</v>
      </c>
      <c r="G216" s="5">
        <f t="shared" si="112"/>
        <v>99.872153216599685</v>
      </c>
      <c r="H216" s="5">
        <f t="shared" si="113"/>
        <v>25.006041406591542</v>
      </c>
      <c r="I216" s="5">
        <f t="shared" si="114"/>
        <v>101.79764374030881</v>
      </c>
      <c r="J216" s="5">
        <f t="shared" si="115"/>
        <v>554.33858761522094</v>
      </c>
      <c r="K216" s="5">
        <f t="shared" si="116"/>
        <v>37.065692581401649</v>
      </c>
      <c r="M216" s="6">
        <f t="shared" si="117"/>
        <v>55.332517155011082</v>
      </c>
      <c r="N216" s="6">
        <f t="shared" si="118"/>
        <v>0</v>
      </c>
      <c r="O216" s="6">
        <f t="shared" si="119"/>
        <v>0</v>
      </c>
      <c r="P216" s="6">
        <f t="shared" si="120"/>
        <v>0</v>
      </c>
      <c r="Q216" s="6">
        <f t="shared" si="121"/>
        <v>0</v>
      </c>
      <c r="R216" s="6">
        <f t="shared" si="122"/>
        <v>0</v>
      </c>
      <c r="S216" s="6">
        <f t="shared" si="123"/>
        <v>0</v>
      </c>
      <c r="U216" s="6">
        <f t="shared" si="124"/>
        <v>29.39539973859964</v>
      </c>
      <c r="V216" s="6">
        <f t="shared" si="125"/>
        <v>8.4366887420415235</v>
      </c>
      <c r="W216" s="6">
        <f t="shared" si="126"/>
        <v>12.313005191087633</v>
      </c>
      <c r="X216" s="6">
        <f t="shared" si="127"/>
        <v>8.7787166640161818</v>
      </c>
      <c r="Y216" s="6">
        <f t="shared" si="128"/>
        <v>6.8278907386792502</v>
      </c>
      <c r="Z216" s="6">
        <f t="shared" si="129"/>
        <v>45.040010243736702</v>
      </c>
      <c r="AA216" s="6">
        <f t="shared" si="130"/>
        <v>2.8882357855637646</v>
      </c>
      <c r="AB216" s="6"/>
      <c r="AC216" s="6">
        <f t="shared" si="131"/>
        <v>22.478835094223253</v>
      </c>
      <c r="AD216" s="6">
        <f t="shared" si="132"/>
        <v>4.2183443710207618</v>
      </c>
      <c r="AE216" s="6">
        <f t="shared" si="133"/>
        <v>6.1565025955438166</v>
      </c>
      <c r="AF216" s="6">
        <f t="shared" si="134"/>
        <v>5.3204343418279887</v>
      </c>
      <c r="AG216" s="6">
        <f t="shared" si="135"/>
        <v>4.3450213791595234</v>
      </c>
      <c r="AH216" s="6">
        <f t="shared" si="136"/>
        <v>24.252313208165919</v>
      </c>
      <c r="AI216" s="6">
        <f t="shared" si="137"/>
        <v>2.6475494701001177</v>
      </c>
    </row>
    <row r="217" spans="2:35" x14ac:dyDescent="0.3">
      <c r="B217" s="85">
        <f t="shared" si="138"/>
        <v>47848</v>
      </c>
      <c r="C217" s="3"/>
      <c r="D217" s="3"/>
      <c r="E217" s="5">
        <f t="shared" si="110"/>
        <v>135.35717009044586</v>
      </c>
      <c r="F217" s="5">
        <f t="shared" si="111"/>
        <v>70.483847390455793</v>
      </c>
      <c r="G217" s="5">
        <f t="shared" si="112"/>
        <v>102.86831781309769</v>
      </c>
      <c r="H217" s="5">
        <f t="shared" si="113"/>
        <v>25.75622264878929</v>
      </c>
      <c r="I217" s="5">
        <f t="shared" si="114"/>
        <v>104.85157305251808</v>
      </c>
      <c r="J217" s="5">
        <f t="shared" si="115"/>
        <v>570.96874524367763</v>
      </c>
      <c r="K217" s="5">
        <f t="shared" si="116"/>
        <v>38.177663358843695</v>
      </c>
      <c r="M217" s="6">
        <f t="shared" si="117"/>
        <v>56.992492669661416</v>
      </c>
      <c r="N217" s="6">
        <f t="shared" si="118"/>
        <v>0</v>
      </c>
      <c r="O217" s="6">
        <f t="shared" si="119"/>
        <v>0</v>
      </c>
      <c r="P217" s="6">
        <f t="shared" si="120"/>
        <v>0</v>
      </c>
      <c r="Q217" s="6">
        <f t="shared" si="121"/>
        <v>0</v>
      </c>
      <c r="R217" s="6">
        <f t="shared" si="122"/>
        <v>0</v>
      </c>
      <c r="S217" s="6">
        <f t="shared" si="123"/>
        <v>0</v>
      </c>
      <c r="U217" s="6">
        <f t="shared" si="124"/>
        <v>30.27726173075763</v>
      </c>
      <c r="V217" s="6">
        <f t="shared" si="125"/>
        <v>8.6897894043027701</v>
      </c>
      <c r="W217" s="6">
        <f t="shared" si="126"/>
        <v>12.682395346820263</v>
      </c>
      <c r="X217" s="6">
        <f t="shared" si="127"/>
        <v>9.042078163936667</v>
      </c>
      <c r="Y217" s="6">
        <f t="shared" si="128"/>
        <v>7.0327274608396273</v>
      </c>
      <c r="Z217" s="6">
        <f t="shared" si="129"/>
        <v>46.391210551048808</v>
      </c>
      <c r="AA217" s="6">
        <f t="shared" si="130"/>
        <v>2.9748828591306777</v>
      </c>
      <c r="AB217" s="6"/>
      <c r="AC217" s="6">
        <f t="shared" si="131"/>
        <v>23.153200147049951</v>
      </c>
      <c r="AD217" s="6">
        <f t="shared" si="132"/>
        <v>4.3448947021513851</v>
      </c>
      <c r="AE217" s="6">
        <f t="shared" si="133"/>
        <v>6.3411976734101314</v>
      </c>
      <c r="AF217" s="6">
        <f t="shared" si="134"/>
        <v>5.4800473720828284</v>
      </c>
      <c r="AG217" s="6">
        <f t="shared" si="135"/>
        <v>4.4753720205343086</v>
      </c>
      <c r="AH217" s="6">
        <f t="shared" si="136"/>
        <v>24.979882604410896</v>
      </c>
      <c r="AI217" s="6">
        <f t="shared" si="137"/>
        <v>2.7269759542031213</v>
      </c>
    </row>
    <row r="218" spans="2:35" x14ac:dyDescent="0.3">
      <c r="B218" s="85">
        <f t="shared" si="138"/>
        <v>48213</v>
      </c>
      <c r="C218" s="3"/>
      <c r="D218" s="3"/>
      <c r="E218" s="5">
        <f t="shared" si="110"/>
        <v>139.41788519315924</v>
      </c>
      <c r="F218" s="5">
        <f t="shared" si="111"/>
        <v>72.598362812169469</v>
      </c>
      <c r="G218" s="5">
        <f t="shared" si="112"/>
        <v>105.95436734749062</v>
      </c>
      <c r="H218" s="5">
        <f t="shared" si="113"/>
        <v>26.528909328252968</v>
      </c>
      <c r="I218" s="5">
        <f t="shared" si="114"/>
        <v>107.99712024409362</v>
      </c>
      <c r="J218" s="5">
        <f t="shared" si="115"/>
        <v>588.09780760098795</v>
      </c>
      <c r="K218" s="5">
        <f t="shared" si="116"/>
        <v>39.322993259609007</v>
      </c>
      <c r="M218" s="6">
        <f t="shared" si="117"/>
        <v>58.702267449751261</v>
      </c>
      <c r="N218" s="6">
        <f t="shared" si="118"/>
        <v>0</v>
      </c>
      <c r="O218" s="6">
        <f t="shared" si="119"/>
        <v>0</v>
      </c>
      <c r="P218" s="6">
        <f t="shared" si="120"/>
        <v>0</v>
      </c>
      <c r="Q218" s="6">
        <f t="shared" si="121"/>
        <v>0</v>
      </c>
      <c r="R218" s="6">
        <f t="shared" si="122"/>
        <v>0</v>
      </c>
      <c r="S218" s="6">
        <f t="shared" si="123"/>
        <v>0</v>
      </c>
      <c r="U218" s="6">
        <f t="shared" si="124"/>
        <v>31.185579582680361</v>
      </c>
      <c r="V218" s="6">
        <f t="shared" si="125"/>
        <v>8.9504830864318521</v>
      </c>
      <c r="W218" s="6">
        <f t="shared" si="126"/>
        <v>13.062867207224869</v>
      </c>
      <c r="X218" s="6">
        <f t="shared" si="127"/>
        <v>9.3133405088547665</v>
      </c>
      <c r="Y218" s="6">
        <f t="shared" si="128"/>
        <v>7.243709284664817</v>
      </c>
      <c r="Z218" s="6">
        <f t="shared" si="129"/>
        <v>47.782946867580272</v>
      </c>
      <c r="AA218" s="6">
        <f t="shared" si="130"/>
        <v>3.0641293449045977</v>
      </c>
      <c r="AB218" s="6"/>
      <c r="AC218" s="6">
        <f t="shared" si="131"/>
        <v>23.847796151461452</v>
      </c>
      <c r="AD218" s="6">
        <f t="shared" si="132"/>
        <v>4.475241543215926</v>
      </c>
      <c r="AE218" s="6">
        <f t="shared" si="133"/>
        <v>6.5314336036124345</v>
      </c>
      <c r="AF218" s="6">
        <f t="shared" si="134"/>
        <v>5.6444487932453136</v>
      </c>
      <c r="AG218" s="6">
        <f t="shared" si="135"/>
        <v>4.6096331811503388</v>
      </c>
      <c r="AH218" s="6">
        <f t="shared" si="136"/>
        <v>25.729279082543226</v>
      </c>
      <c r="AI218" s="6">
        <f t="shared" si="137"/>
        <v>2.8087852328292149</v>
      </c>
    </row>
    <row r="219" spans="2:35" x14ac:dyDescent="0.3">
      <c r="B219" s="85">
        <f t="shared" si="138"/>
        <v>48579</v>
      </c>
      <c r="C219" s="3"/>
      <c r="D219" s="3"/>
      <c r="E219" s="5">
        <f t="shared" si="110"/>
        <v>143.60042174895403</v>
      </c>
      <c r="F219" s="5">
        <f t="shared" si="111"/>
        <v>74.776313696534558</v>
      </c>
      <c r="G219" s="5">
        <f t="shared" si="112"/>
        <v>109.13299836791532</v>
      </c>
      <c r="H219" s="5">
        <f t="shared" si="113"/>
        <v>27.324776608100557</v>
      </c>
      <c r="I219" s="5">
        <f t="shared" si="114"/>
        <v>111.23703385141643</v>
      </c>
      <c r="J219" s="5">
        <f t="shared" si="115"/>
        <v>605.74074182901757</v>
      </c>
      <c r="K219" s="5">
        <f t="shared" si="116"/>
        <v>40.502683057397277</v>
      </c>
      <c r="M219" s="6">
        <f t="shared" si="117"/>
        <v>60.463335473243809</v>
      </c>
      <c r="N219" s="6">
        <f t="shared" si="118"/>
        <v>0</v>
      </c>
      <c r="O219" s="6">
        <f t="shared" si="119"/>
        <v>0</v>
      </c>
      <c r="P219" s="6">
        <f t="shared" si="120"/>
        <v>0</v>
      </c>
      <c r="Q219" s="6">
        <f t="shared" si="121"/>
        <v>0</v>
      </c>
      <c r="R219" s="6">
        <f t="shared" si="122"/>
        <v>0</v>
      </c>
      <c r="S219" s="6">
        <f t="shared" si="123"/>
        <v>0</v>
      </c>
      <c r="U219" s="6">
        <f t="shared" si="124"/>
        <v>32.121146970160773</v>
      </c>
      <c r="V219" s="6">
        <f t="shared" si="125"/>
        <v>9.2189975790248084</v>
      </c>
      <c r="W219" s="6">
        <f t="shared" si="126"/>
        <v>13.454753223441616</v>
      </c>
      <c r="X219" s="6">
        <f t="shared" si="127"/>
        <v>9.592740724120409</v>
      </c>
      <c r="Y219" s="6">
        <f t="shared" si="128"/>
        <v>7.4610205632047606</v>
      </c>
      <c r="Z219" s="6">
        <f t="shared" si="129"/>
        <v>49.216435273607679</v>
      </c>
      <c r="AA219" s="6">
        <f t="shared" si="130"/>
        <v>3.1560532252517359</v>
      </c>
      <c r="AB219" s="6"/>
      <c r="AC219" s="6">
        <f t="shared" si="131"/>
        <v>24.563230036005297</v>
      </c>
      <c r="AD219" s="6">
        <f t="shared" si="132"/>
        <v>4.6094987895124042</v>
      </c>
      <c r="AE219" s="6">
        <f t="shared" si="133"/>
        <v>6.7273766117208078</v>
      </c>
      <c r="AF219" s="6">
        <f t="shared" si="134"/>
        <v>5.8137822570426723</v>
      </c>
      <c r="AG219" s="6">
        <f t="shared" si="135"/>
        <v>4.7479221765848481</v>
      </c>
      <c r="AH219" s="6">
        <f t="shared" si="136"/>
        <v>26.501157455019523</v>
      </c>
      <c r="AI219" s="6">
        <f t="shared" si="137"/>
        <v>2.8930487898140913</v>
      </c>
    </row>
    <row r="220" spans="2:35" x14ac:dyDescent="0.3">
      <c r="B220" s="85">
        <f t="shared" si="138"/>
        <v>48944</v>
      </c>
      <c r="C220" s="3"/>
      <c r="D220" s="3"/>
      <c r="E220" s="5">
        <f t="shared" si="110"/>
        <v>147.90843440142265</v>
      </c>
      <c r="F220" s="5">
        <f t="shared" si="111"/>
        <v>77.019603107430598</v>
      </c>
      <c r="G220" s="5">
        <f t="shared" si="112"/>
        <v>112.40698831895278</v>
      </c>
      <c r="H220" s="5">
        <f t="shared" si="113"/>
        <v>28.144519906343575</v>
      </c>
      <c r="I220" s="5">
        <f t="shared" si="114"/>
        <v>114.57414486695892</v>
      </c>
      <c r="J220" s="5">
        <f t="shared" si="115"/>
        <v>623.91296408388826</v>
      </c>
      <c r="K220" s="5">
        <f t="shared" si="116"/>
        <v>41.717763549119198</v>
      </c>
      <c r="M220" s="6">
        <f t="shared" si="117"/>
        <v>62.277235537441122</v>
      </c>
      <c r="N220" s="6">
        <f t="shared" si="118"/>
        <v>0</v>
      </c>
      <c r="O220" s="6">
        <f t="shared" si="119"/>
        <v>0</v>
      </c>
      <c r="P220" s="6">
        <f t="shared" si="120"/>
        <v>0</v>
      </c>
      <c r="Q220" s="6">
        <f t="shared" si="121"/>
        <v>0</v>
      </c>
      <c r="R220" s="6">
        <f t="shared" si="122"/>
        <v>0</v>
      </c>
      <c r="S220" s="6">
        <f t="shared" si="123"/>
        <v>0</v>
      </c>
      <c r="U220" s="6">
        <f t="shared" si="124"/>
        <v>33.0847813792656</v>
      </c>
      <c r="V220" s="6">
        <f t="shared" si="125"/>
        <v>9.4955675063955525</v>
      </c>
      <c r="W220" s="6">
        <f t="shared" si="126"/>
        <v>13.858395820144864</v>
      </c>
      <c r="X220" s="6">
        <f t="shared" si="127"/>
        <v>9.8805229458440227</v>
      </c>
      <c r="Y220" s="6">
        <f t="shared" si="128"/>
        <v>7.6848511801009032</v>
      </c>
      <c r="Z220" s="6">
        <f t="shared" si="129"/>
        <v>50.692928331815914</v>
      </c>
      <c r="AA220" s="6">
        <f t="shared" si="130"/>
        <v>3.2507348220092878</v>
      </c>
      <c r="AB220" s="6"/>
      <c r="AC220" s="6">
        <f t="shared" si="131"/>
        <v>25.300126937085455</v>
      </c>
      <c r="AD220" s="6">
        <f t="shared" si="132"/>
        <v>4.7477837531977762</v>
      </c>
      <c r="AE220" s="6">
        <f t="shared" si="133"/>
        <v>6.9291979100724319</v>
      </c>
      <c r="AF220" s="6">
        <f t="shared" si="134"/>
        <v>5.988195724753953</v>
      </c>
      <c r="AG220" s="6">
        <f t="shared" si="135"/>
        <v>4.8903598418823933</v>
      </c>
      <c r="AH220" s="6">
        <f t="shared" si="136"/>
        <v>27.296192178670111</v>
      </c>
      <c r="AI220" s="6">
        <f t="shared" si="137"/>
        <v>2.979840253508514</v>
      </c>
    </row>
    <row r="221" spans="2:35" x14ac:dyDescent="0.3">
      <c r="B221" s="85">
        <f t="shared" si="138"/>
        <v>49309</v>
      </c>
      <c r="C221" s="3"/>
      <c r="D221" s="3"/>
      <c r="E221" s="5">
        <f t="shared" si="110"/>
        <v>152.34568743346534</v>
      </c>
      <c r="F221" s="5">
        <f t="shared" si="111"/>
        <v>79.330191200653516</v>
      </c>
      <c r="G221" s="5">
        <f t="shared" si="112"/>
        <v>115.77919796852136</v>
      </c>
      <c r="H221" s="5">
        <f t="shared" si="113"/>
        <v>28.988855503533884</v>
      </c>
      <c r="I221" s="5">
        <f t="shared" si="114"/>
        <v>118.01136921296768</v>
      </c>
      <c r="J221" s="5">
        <f t="shared" si="115"/>
        <v>642.6303530064049</v>
      </c>
      <c r="K221" s="5">
        <f t="shared" si="116"/>
        <v>42.969296455592776</v>
      </c>
      <c r="M221" s="6">
        <f t="shared" si="117"/>
        <v>64.145552603564354</v>
      </c>
      <c r="N221" s="6">
        <f t="shared" si="118"/>
        <v>0</v>
      </c>
      <c r="O221" s="6">
        <f t="shared" si="119"/>
        <v>0</v>
      </c>
      <c r="P221" s="6">
        <f t="shared" si="120"/>
        <v>0</v>
      </c>
      <c r="Q221" s="6">
        <f t="shared" si="121"/>
        <v>0</v>
      </c>
      <c r="R221" s="6">
        <f t="shared" si="122"/>
        <v>0</v>
      </c>
      <c r="S221" s="6">
        <f t="shared" si="123"/>
        <v>0</v>
      </c>
      <c r="U221" s="6">
        <f t="shared" si="124"/>
        <v>34.077324820643568</v>
      </c>
      <c r="V221" s="6">
        <f t="shared" si="125"/>
        <v>9.7804345315874208</v>
      </c>
      <c r="W221" s="6">
        <f t="shared" si="126"/>
        <v>14.274147694749209</v>
      </c>
      <c r="X221" s="6">
        <f t="shared" si="127"/>
        <v>10.176938634219344</v>
      </c>
      <c r="Y221" s="6">
        <f t="shared" si="128"/>
        <v>7.9153967155039302</v>
      </c>
      <c r="Z221" s="6">
        <f t="shared" si="129"/>
        <v>52.213716181770394</v>
      </c>
      <c r="AA221" s="6">
        <f t="shared" si="130"/>
        <v>3.3482568666695669</v>
      </c>
      <c r="AB221" s="6"/>
      <c r="AC221" s="6">
        <f t="shared" si="131"/>
        <v>26.059130745198022</v>
      </c>
      <c r="AD221" s="6">
        <f t="shared" si="132"/>
        <v>4.8902172657937104</v>
      </c>
      <c r="AE221" s="6">
        <f t="shared" si="133"/>
        <v>7.1370738473746043</v>
      </c>
      <c r="AF221" s="6">
        <f t="shared" si="134"/>
        <v>6.1678415964965723</v>
      </c>
      <c r="AG221" s="6">
        <f t="shared" si="135"/>
        <v>5.0370706371388652</v>
      </c>
      <c r="AH221" s="6">
        <f t="shared" si="136"/>
        <v>28.115077944030215</v>
      </c>
      <c r="AI221" s="6">
        <f t="shared" si="137"/>
        <v>3.0692354611137698</v>
      </c>
    </row>
    <row r="222" spans="2:35" x14ac:dyDescent="0.3">
      <c r="B222" s="85">
        <f t="shared" si="138"/>
        <v>49674</v>
      </c>
      <c r="C222" s="3"/>
      <c r="D222" s="3"/>
      <c r="E222" s="5">
        <f t="shared" si="110"/>
        <v>156.9160580564693</v>
      </c>
      <c r="F222" s="5">
        <f t="shared" si="111"/>
        <v>81.710096936673125</v>
      </c>
      <c r="G222" s="5">
        <f t="shared" si="112"/>
        <v>119.252573907577</v>
      </c>
      <c r="H222" s="5">
        <f t="shared" si="113"/>
        <v>29.8585211686399</v>
      </c>
      <c r="I222" s="5">
        <f t="shared" si="114"/>
        <v>121.55171028935672</v>
      </c>
      <c r="J222" s="5">
        <f t="shared" si="115"/>
        <v>661.90926359659704</v>
      </c>
      <c r="K222" s="5">
        <f t="shared" si="116"/>
        <v>44.258375349260561</v>
      </c>
      <c r="M222" s="6">
        <f t="shared" si="117"/>
        <v>66.069919181671281</v>
      </c>
      <c r="N222" s="6">
        <f t="shared" si="118"/>
        <v>0</v>
      </c>
      <c r="O222" s="6">
        <f t="shared" si="119"/>
        <v>0</v>
      </c>
      <c r="P222" s="6">
        <f t="shared" si="120"/>
        <v>0</v>
      </c>
      <c r="Q222" s="6">
        <f t="shared" si="121"/>
        <v>0</v>
      </c>
      <c r="R222" s="6">
        <f t="shared" si="122"/>
        <v>0</v>
      </c>
      <c r="S222" s="6">
        <f t="shared" si="123"/>
        <v>0</v>
      </c>
      <c r="U222" s="6">
        <f t="shared" si="124"/>
        <v>35.099644565262871</v>
      </c>
      <c r="V222" s="6">
        <f t="shared" si="125"/>
        <v>10.073847567535044</v>
      </c>
      <c r="W222" s="6">
        <f t="shared" si="126"/>
        <v>14.702372125591685</v>
      </c>
      <c r="X222" s="6">
        <f t="shared" si="127"/>
        <v>10.482246793245924</v>
      </c>
      <c r="Y222" s="6">
        <f t="shared" si="128"/>
        <v>8.1528586169690485</v>
      </c>
      <c r="Z222" s="6">
        <f t="shared" si="129"/>
        <v>53.780127667223503</v>
      </c>
      <c r="AA222" s="6">
        <f t="shared" si="130"/>
        <v>3.4487045726696537</v>
      </c>
      <c r="AB222" s="6"/>
      <c r="AC222" s="6">
        <f t="shared" si="131"/>
        <v>26.840904667553961</v>
      </c>
      <c r="AD222" s="6">
        <f t="shared" si="132"/>
        <v>5.0369237837675218</v>
      </c>
      <c r="AE222" s="6">
        <f t="shared" si="133"/>
        <v>7.3511860627958425</v>
      </c>
      <c r="AF222" s="6">
        <f t="shared" si="134"/>
        <v>6.3528768443914689</v>
      </c>
      <c r="AG222" s="6">
        <f t="shared" si="135"/>
        <v>5.1881827562530312</v>
      </c>
      <c r="AH222" s="6">
        <f t="shared" si="136"/>
        <v>28.95853028235112</v>
      </c>
      <c r="AI222" s="6">
        <f t="shared" si="137"/>
        <v>3.1613125249471827</v>
      </c>
    </row>
    <row r="223" spans="2:35" x14ac:dyDescent="0.3">
      <c r="B223" s="85">
        <f t="shared" si="138"/>
        <v>50040</v>
      </c>
      <c r="C223" s="3"/>
      <c r="D223" s="3"/>
      <c r="E223" s="5">
        <f t="shared" si="110"/>
        <v>161.62353979816339</v>
      </c>
      <c r="F223" s="5">
        <f t="shared" si="111"/>
        <v>84.161399844773328</v>
      </c>
      <c r="G223" s="5">
        <f t="shared" si="112"/>
        <v>122.83015112480432</v>
      </c>
      <c r="H223" s="5">
        <f t="shared" si="113"/>
        <v>30.754276803699099</v>
      </c>
      <c r="I223" s="5">
        <f t="shared" si="114"/>
        <v>125.19826159803742</v>
      </c>
      <c r="J223" s="5">
        <f t="shared" si="115"/>
        <v>681.76654150449497</v>
      </c>
      <c r="K223" s="5">
        <f t="shared" si="116"/>
        <v>45.586126609738379</v>
      </c>
      <c r="M223" s="6">
        <f t="shared" si="117"/>
        <v>68.052016757121436</v>
      </c>
      <c r="N223" s="6">
        <f t="shared" si="118"/>
        <v>0</v>
      </c>
      <c r="O223" s="6">
        <f t="shared" si="119"/>
        <v>0</v>
      </c>
      <c r="P223" s="6">
        <f t="shared" si="120"/>
        <v>0</v>
      </c>
      <c r="Q223" s="6">
        <f t="shared" si="121"/>
        <v>0</v>
      </c>
      <c r="R223" s="6">
        <f t="shared" si="122"/>
        <v>0</v>
      </c>
      <c r="S223" s="6">
        <f t="shared" si="123"/>
        <v>0</v>
      </c>
      <c r="U223" s="6">
        <f t="shared" si="124"/>
        <v>36.152633902220764</v>
      </c>
      <c r="V223" s="6">
        <f t="shared" si="125"/>
        <v>10.376062994561096</v>
      </c>
      <c r="W223" s="6">
        <f t="shared" si="126"/>
        <v>15.143443289359437</v>
      </c>
      <c r="X223" s="6">
        <f t="shared" si="127"/>
        <v>10.796714197043302</v>
      </c>
      <c r="Y223" s="6">
        <f t="shared" si="128"/>
        <v>8.3974443754781198</v>
      </c>
      <c r="Z223" s="6">
        <f t="shared" si="129"/>
        <v>55.393531497240218</v>
      </c>
      <c r="AA223" s="6">
        <f t="shared" si="130"/>
        <v>3.5521657098497434</v>
      </c>
      <c r="AB223" s="6"/>
      <c r="AC223" s="6">
        <f t="shared" si="131"/>
        <v>27.646131807580581</v>
      </c>
      <c r="AD223" s="6">
        <f t="shared" si="132"/>
        <v>5.1880314972805479</v>
      </c>
      <c r="AE223" s="6">
        <f t="shared" si="133"/>
        <v>7.5717216446797186</v>
      </c>
      <c r="AF223" s="6">
        <f t="shared" si="134"/>
        <v>6.5434631497232134</v>
      </c>
      <c r="AG223" s="6">
        <f t="shared" si="135"/>
        <v>5.3438282389406222</v>
      </c>
      <c r="AH223" s="6">
        <f t="shared" si="136"/>
        <v>29.827286190821656</v>
      </c>
      <c r="AI223" s="6">
        <f t="shared" si="137"/>
        <v>3.2561519006955986</v>
      </c>
    </row>
    <row r="224" spans="2:35" x14ac:dyDescent="0.3">
      <c r="B224" s="85">
        <f t="shared" si="138"/>
        <v>50405</v>
      </c>
      <c r="C224" s="3"/>
      <c r="D224" s="3"/>
      <c r="E224" s="5">
        <f t="shared" si="110"/>
        <v>166.4722459921083</v>
      </c>
      <c r="F224" s="5">
        <f t="shared" si="111"/>
        <v>86.686241840116523</v>
      </c>
      <c r="G224" s="5">
        <f t="shared" si="112"/>
        <v>126.51505565854845</v>
      </c>
      <c r="H224" s="5">
        <f t="shared" si="113"/>
        <v>31.676905107810072</v>
      </c>
      <c r="I224" s="5">
        <f t="shared" si="114"/>
        <v>128.95420944597856</v>
      </c>
      <c r="J224" s="5">
        <f t="shared" si="115"/>
        <v>702.21953774962992</v>
      </c>
      <c r="K224" s="5">
        <f t="shared" si="116"/>
        <v>46.953710408030531</v>
      </c>
      <c r="M224" s="6">
        <f t="shared" si="117"/>
        <v>70.093577259835072</v>
      </c>
      <c r="N224" s="6">
        <f t="shared" si="118"/>
        <v>0</v>
      </c>
      <c r="O224" s="6">
        <f t="shared" si="119"/>
        <v>0</v>
      </c>
      <c r="P224" s="6">
        <f t="shared" si="120"/>
        <v>0</v>
      </c>
      <c r="Q224" s="6">
        <f t="shared" si="121"/>
        <v>0</v>
      </c>
      <c r="R224" s="6">
        <f t="shared" si="122"/>
        <v>0</v>
      </c>
      <c r="S224" s="6">
        <f t="shared" si="123"/>
        <v>0</v>
      </c>
      <c r="U224" s="6">
        <f t="shared" si="124"/>
        <v>37.237212919287387</v>
      </c>
      <c r="V224" s="6">
        <f t="shared" si="125"/>
        <v>10.687344884397929</v>
      </c>
      <c r="W224" s="6">
        <f t="shared" si="126"/>
        <v>15.59774658804022</v>
      </c>
      <c r="X224" s="6">
        <f t="shared" si="127"/>
        <v>11.120615622954601</v>
      </c>
      <c r="Y224" s="6">
        <f t="shared" si="128"/>
        <v>8.6493677067424652</v>
      </c>
      <c r="Z224" s="6">
        <f t="shared" si="129"/>
        <v>57.05533744215743</v>
      </c>
      <c r="AA224" s="6">
        <f t="shared" si="130"/>
        <v>3.658730681145236</v>
      </c>
      <c r="AB224" s="6"/>
      <c r="AC224" s="6">
        <f t="shared" si="131"/>
        <v>28.475515761808001</v>
      </c>
      <c r="AD224" s="6">
        <f t="shared" si="132"/>
        <v>5.3436724421989643</v>
      </c>
      <c r="AE224" s="6">
        <f t="shared" si="133"/>
        <v>7.79887329402011</v>
      </c>
      <c r="AF224" s="6">
        <f t="shared" si="134"/>
        <v>6.7397670442149096</v>
      </c>
      <c r="AG224" s="6">
        <f t="shared" si="135"/>
        <v>5.5041430861088418</v>
      </c>
      <c r="AH224" s="6">
        <f t="shared" si="136"/>
        <v>30.72210477654631</v>
      </c>
      <c r="AI224" s="6">
        <f t="shared" si="137"/>
        <v>3.3538364577164663</v>
      </c>
    </row>
    <row r="225" spans="2:35" x14ac:dyDescent="0.3">
      <c r="B225" s="85">
        <f t="shared" si="138"/>
        <v>50770</v>
      </c>
      <c r="C225" s="3"/>
      <c r="D225" s="3"/>
      <c r="E225" s="5">
        <f t="shared" si="110"/>
        <v>171.46641337187154</v>
      </c>
      <c r="F225" s="5">
        <f t="shared" si="111"/>
        <v>89.28682909532003</v>
      </c>
      <c r="G225" s="5">
        <f t="shared" si="112"/>
        <v>130.31050732830491</v>
      </c>
      <c r="H225" s="5">
        <f t="shared" si="113"/>
        <v>32.627212261044377</v>
      </c>
      <c r="I225" s="5">
        <f t="shared" si="114"/>
        <v>132.82283572935791</v>
      </c>
      <c r="J225" s="5">
        <f t="shared" si="115"/>
        <v>723.28612388211877</v>
      </c>
      <c r="K225" s="5">
        <f t="shared" si="116"/>
        <v>48.362321720271446</v>
      </c>
      <c r="M225" s="6">
        <f t="shared" si="117"/>
        <v>72.196384577630127</v>
      </c>
      <c r="N225" s="6">
        <f t="shared" si="118"/>
        <v>0</v>
      </c>
      <c r="O225" s="6">
        <f t="shared" si="119"/>
        <v>0</v>
      </c>
      <c r="P225" s="6">
        <f t="shared" si="120"/>
        <v>0</v>
      </c>
      <c r="Q225" s="6">
        <f t="shared" si="121"/>
        <v>0</v>
      </c>
      <c r="R225" s="6">
        <f t="shared" si="122"/>
        <v>0</v>
      </c>
      <c r="S225" s="6">
        <f t="shared" si="123"/>
        <v>0</v>
      </c>
      <c r="U225" s="6">
        <f t="shared" si="124"/>
        <v>38.354329306866006</v>
      </c>
      <c r="V225" s="6">
        <f t="shared" si="125"/>
        <v>11.007965230929866</v>
      </c>
      <c r="W225" s="6">
        <f t="shared" si="126"/>
        <v>16.065678985681426</v>
      </c>
      <c r="X225" s="6">
        <f t="shared" si="127"/>
        <v>11.454234091643238</v>
      </c>
      <c r="Y225" s="6">
        <f t="shared" si="128"/>
        <v>8.908848737944739</v>
      </c>
      <c r="Z225" s="6">
        <f t="shared" si="129"/>
        <v>58.766997565422152</v>
      </c>
      <c r="AA225" s="6">
        <f t="shared" si="130"/>
        <v>3.7684926015795934</v>
      </c>
      <c r="AB225" s="6"/>
      <c r="AC225" s="6">
        <f t="shared" si="131"/>
        <v>29.329781234662239</v>
      </c>
      <c r="AD225" s="6">
        <f t="shared" si="132"/>
        <v>5.5039826154649329</v>
      </c>
      <c r="AE225" s="6">
        <f t="shared" si="133"/>
        <v>8.0328394928407132</v>
      </c>
      <c r="AF225" s="6">
        <f t="shared" si="134"/>
        <v>6.9419600555413572</v>
      </c>
      <c r="AG225" s="6">
        <f t="shared" si="135"/>
        <v>5.6692673786921066</v>
      </c>
      <c r="AH225" s="6">
        <f t="shared" si="136"/>
        <v>31.643767919842698</v>
      </c>
      <c r="AI225" s="6">
        <f t="shared" si="137"/>
        <v>3.4544515514479608</v>
      </c>
    </row>
    <row r="226" spans="2:35" x14ac:dyDescent="0.3">
      <c r="B226" s="85">
        <f t="shared" si="138"/>
        <v>51135</v>
      </c>
      <c r="C226" s="3"/>
      <c r="D226" s="3"/>
      <c r="E226" s="5">
        <f t="shared" si="110"/>
        <v>176.61040577302771</v>
      </c>
      <c r="F226" s="5">
        <f t="shared" si="111"/>
        <v>91.965433968179624</v>
      </c>
      <c r="G226" s="5">
        <f t="shared" si="112"/>
        <v>134.21982254815407</v>
      </c>
      <c r="H226" s="5">
        <f t="shared" si="113"/>
        <v>33.606028628875706</v>
      </c>
      <c r="I226" s="5">
        <f t="shared" si="114"/>
        <v>136.80752080123864</v>
      </c>
      <c r="J226" s="5">
        <f t="shared" si="115"/>
        <v>744.98470759858242</v>
      </c>
      <c r="K226" s="5">
        <f t="shared" si="116"/>
        <v>49.813191371879597</v>
      </c>
      <c r="M226" s="6">
        <f t="shared" si="117"/>
        <v>74.36227611495903</v>
      </c>
      <c r="N226" s="6">
        <f t="shared" si="118"/>
        <v>0</v>
      </c>
      <c r="O226" s="6">
        <f t="shared" si="119"/>
        <v>0</v>
      </c>
      <c r="P226" s="6">
        <f t="shared" si="120"/>
        <v>0</v>
      </c>
      <c r="Q226" s="6">
        <f t="shared" si="121"/>
        <v>0</v>
      </c>
      <c r="R226" s="6">
        <f t="shared" si="122"/>
        <v>0</v>
      </c>
      <c r="S226" s="6">
        <f t="shared" si="123"/>
        <v>0</v>
      </c>
      <c r="U226" s="6">
        <f t="shared" si="124"/>
        <v>39.504959186071986</v>
      </c>
      <c r="V226" s="6">
        <f t="shared" si="125"/>
        <v>11.338204187857762</v>
      </c>
      <c r="W226" s="6">
        <f t="shared" si="126"/>
        <v>16.54764935525187</v>
      </c>
      <c r="X226" s="6">
        <f t="shared" si="127"/>
        <v>11.797861114392537</v>
      </c>
      <c r="Y226" s="6">
        <f t="shared" si="128"/>
        <v>9.1761142000830809</v>
      </c>
      <c r="Z226" s="6">
        <f t="shared" si="129"/>
        <v>60.530007492384819</v>
      </c>
      <c r="AA226" s="6">
        <f t="shared" si="130"/>
        <v>3.8815473796269817</v>
      </c>
      <c r="AB226" s="6"/>
      <c r="AC226" s="6">
        <f t="shared" si="131"/>
        <v>30.209674671702107</v>
      </c>
      <c r="AD226" s="6">
        <f t="shared" si="132"/>
        <v>5.6691020939288812</v>
      </c>
      <c r="AE226" s="6">
        <f t="shared" si="133"/>
        <v>8.2738246776259352</v>
      </c>
      <c r="AF226" s="6">
        <f t="shared" si="134"/>
        <v>7.150218857207598</v>
      </c>
      <c r="AG226" s="6">
        <f t="shared" si="135"/>
        <v>5.8393454000528697</v>
      </c>
      <c r="AH226" s="6">
        <f t="shared" si="136"/>
        <v>32.593080957437984</v>
      </c>
      <c r="AI226" s="6">
        <f t="shared" si="137"/>
        <v>3.5580850979914</v>
      </c>
    </row>
    <row r="227" spans="2:35" x14ac:dyDescent="0.3">
      <c r="B227" s="85">
        <f t="shared" si="138"/>
        <v>51501</v>
      </c>
      <c r="C227" s="3"/>
      <c r="D227" s="3"/>
      <c r="E227" s="5">
        <f t="shared" si="110"/>
        <v>181.90871794621853</v>
      </c>
      <c r="F227" s="5">
        <f t="shared" si="111"/>
        <v>94.72439698722502</v>
      </c>
      <c r="G227" s="5">
        <f t="shared" si="112"/>
        <v>138.24641722459867</v>
      </c>
      <c r="H227" s="5">
        <f t="shared" si="113"/>
        <v>34.614209487741981</v>
      </c>
      <c r="I227" s="5">
        <f t="shared" si="114"/>
        <v>140.91174642527582</v>
      </c>
      <c r="J227" s="5">
        <f t="shared" si="115"/>
        <v>767.33424882653992</v>
      </c>
      <c r="K227" s="5">
        <f t="shared" si="116"/>
        <v>51.307587113035993</v>
      </c>
      <c r="M227" s="6">
        <f t="shared" si="117"/>
        <v>76.593144398407802</v>
      </c>
      <c r="N227" s="6">
        <f t="shared" si="118"/>
        <v>0</v>
      </c>
      <c r="O227" s="6">
        <f t="shared" si="119"/>
        <v>0</v>
      </c>
      <c r="P227" s="6">
        <f t="shared" si="120"/>
        <v>0</v>
      </c>
      <c r="Q227" s="6">
        <f t="shared" si="121"/>
        <v>0</v>
      </c>
      <c r="R227" s="6">
        <f t="shared" si="122"/>
        <v>0</v>
      </c>
      <c r="S227" s="6">
        <f t="shared" si="123"/>
        <v>0</v>
      </c>
      <c r="U227" s="6">
        <f t="shared" si="124"/>
        <v>40.690107961654149</v>
      </c>
      <c r="V227" s="6">
        <f t="shared" si="125"/>
        <v>11.678350313493496</v>
      </c>
      <c r="W227" s="6">
        <f t="shared" si="126"/>
        <v>17.044078835909428</v>
      </c>
      <c r="X227" s="6">
        <f t="shared" si="127"/>
        <v>12.151796947824312</v>
      </c>
      <c r="Y227" s="6">
        <f t="shared" si="128"/>
        <v>9.4513976260855728</v>
      </c>
      <c r="Z227" s="6">
        <f t="shared" si="129"/>
        <v>62.345907717156372</v>
      </c>
      <c r="AA227" s="6">
        <f t="shared" si="130"/>
        <v>3.9979938010157912</v>
      </c>
      <c r="AB227" s="6"/>
      <c r="AC227" s="6">
        <f t="shared" si="131"/>
        <v>31.115964911853172</v>
      </c>
      <c r="AD227" s="6">
        <f t="shared" si="132"/>
        <v>5.839175156746748</v>
      </c>
      <c r="AE227" s="6">
        <f t="shared" si="133"/>
        <v>8.5220394179547139</v>
      </c>
      <c r="AF227" s="6">
        <f t="shared" si="134"/>
        <v>7.3647254229238257</v>
      </c>
      <c r="AG227" s="6">
        <f t="shared" si="135"/>
        <v>6.0145257620544559</v>
      </c>
      <c r="AH227" s="6">
        <f t="shared" si="136"/>
        <v>33.570873386161125</v>
      </c>
      <c r="AI227" s="6">
        <f t="shared" si="137"/>
        <v>3.6648276509311422</v>
      </c>
    </row>
    <row r="229" spans="2:35" s="10" customFormat="1" x14ac:dyDescent="0.3">
      <c r="B229" s="11" t="s">
        <v>227</v>
      </c>
      <c r="C229" s="11"/>
      <c r="D229" s="11"/>
    </row>
    <row r="230" spans="2:35" s="78" customFormat="1" x14ac:dyDescent="0.3">
      <c r="B230" s="77" t="s">
        <v>194</v>
      </c>
      <c r="C230" s="77"/>
      <c r="D230" s="77"/>
    </row>
    <row r="231" spans="2:35" x14ac:dyDescent="0.3">
      <c r="E231" s="301" t="s">
        <v>89</v>
      </c>
      <c r="F231" s="301"/>
      <c r="G231" s="301"/>
      <c r="H231" s="301"/>
      <c r="I231" s="301"/>
      <c r="J231" s="301"/>
      <c r="K231" s="301"/>
      <c r="M231" s="301" t="s">
        <v>64</v>
      </c>
      <c r="N231" s="301"/>
      <c r="O231" s="301"/>
      <c r="P231" s="301"/>
      <c r="Q231" s="301"/>
      <c r="R231" s="301"/>
      <c r="S231" s="301"/>
      <c r="U231" s="301" t="s">
        <v>65</v>
      </c>
      <c r="V231" s="301"/>
      <c r="W231" s="301"/>
      <c r="X231" s="301"/>
      <c r="Y231" s="301"/>
      <c r="Z231" s="301"/>
      <c r="AA231" s="301"/>
      <c r="AC231" s="301" t="s">
        <v>66</v>
      </c>
      <c r="AD231" s="301"/>
      <c r="AE231" s="301"/>
      <c r="AF231" s="301"/>
      <c r="AG231" s="301"/>
      <c r="AH231" s="301"/>
      <c r="AI231" s="301"/>
    </row>
    <row r="232" spans="2:35" s="3" customFormat="1" x14ac:dyDescent="0.3">
      <c r="B232" s="4" t="s">
        <v>211</v>
      </c>
      <c r="C232" s="4"/>
      <c r="D232" s="4"/>
      <c r="E232" s="3" t="s">
        <v>70</v>
      </c>
      <c r="F232" s="3" t="s">
        <v>69</v>
      </c>
      <c r="G232" s="3" t="s">
        <v>61</v>
      </c>
      <c r="H232" s="3" t="s">
        <v>68</v>
      </c>
      <c r="I232" s="3" t="s">
        <v>71</v>
      </c>
      <c r="J232" s="3" t="s">
        <v>72</v>
      </c>
      <c r="K232" s="3" t="s">
        <v>62</v>
      </c>
      <c r="M232" s="3" t="s">
        <v>70</v>
      </c>
      <c r="N232" s="3" t="s">
        <v>69</v>
      </c>
      <c r="O232" s="3" t="s">
        <v>61</v>
      </c>
      <c r="P232" s="3" t="s">
        <v>68</v>
      </c>
      <c r="Q232" s="3" t="s">
        <v>71</v>
      </c>
      <c r="R232" s="3" t="s">
        <v>72</v>
      </c>
      <c r="S232" s="3" t="s">
        <v>62</v>
      </c>
      <c r="U232" s="3" t="s">
        <v>70</v>
      </c>
      <c r="V232" s="3" t="s">
        <v>69</v>
      </c>
      <c r="W232" s="3" t="s">
        <v>61</v>
      </c>
      <c r="X232" s="3" t="s">
        <v>68</v>
      </c>
      <c r="Y232" s="3" t="s">
        <v>71</v>
      </c>
      <c r="Z232" s="3" t="s">
        <v>72</v>
      </c>
      <c r="AA232" s="3" t="s">
        <v>62</v>
      </c>
      <c r="AC232" s="3" t="s">
        <v>70</v>
      </c>
      <c r="AD232" s="3" t="s">
        <v>69</v>
      </c>
      <c r="AE232" s="3" t="s">
        <v>61</v>
      </c>
      <c r="AF232" s="3" t="s">
        <v>68</v>
      </c>
      <c r="AG232" s="3" t="s">
        <v>71</v>
      </c>
      <c r="AH232" s="3" t="s">
        <v>72</v>
      </c>
      <c r="AI232" s="3" t="s">
        <v>62</v>
      </c>
    </row>
    <row r="233" spans="2:35" hidden="1" x14ac:dyDescent="0.3">
      <c r="B233" s="86">
        <f>DATE(IF(MONTH(B56)&lt;=3,YEAR(B56),YEAR(B56)+1), 3, 31)</f>
        <v>40633</v>
      </c>
      <c r="C233" s="3"/>
      <c r="D233" s="3"/>
      <c r="E233" s="5">
        <f>(E92*9+E93*3)/12</f>
        <v>52.900000000000006</v>
      </c>
      <c r="F233" s="5">
        <f t="shared" ref="F233:K233" si="139">(F92*9+F93*3)/12</f>
        <v>17.242499999999996</v>
      </c>
      <c r="G233" s="5">
        <f t="shared" si="139"/>
        <v>14.392499999999998</v>
      </c>
      <c r="H233" s="5">
        <f t="shared" si="139"/>
        <v>39.1</v>
      </c>
      <c r="I233" s="5">
        <f t="shared" si="139"/>
        <v>168.4</v>
      </c>
      <c r="J233" s="5">
        <f t="shared" si="139"/>
        <v>472.32</v>
      </c>
      <c r="K233" s="5">
        <f t="shared" si="139"/>
        <v>58.657499999999999</v>
      </c>
      <c r="M233" s="5">
        <f t="shared" ref="M233:S233" si="140">(M92*9+M93*3)/12</f>
        <v>44.85</v>
      </c>
      <c r="N233" s="5">
        <f t="shared" si="140"/>
        <v>0</v>
      </c>
      <c r="O233" s="5">
        <f t="shared" si="140"/>
        <v>0</v>
      </c>
      <c r="P233" s="5">
        <f t="shared" si="140"/>
        <v>0</v>
      </c>
      <c r="Q233" s="5">
        <f t="shared" si="140"/>
        <v>0</v>
      </c>
      <c r="R233" s="5">
        <f t="shared" si="140"/>
        <v>0</v>
      </c>
      <c r="S233" s="5">
        <f t="shared" si="140"/>
        <v>0</v>
      </c>
      <c r="U233" s="5">
        <f t="shared" ref="U233:AA233" si="141">(U92*9+U93*3)/12</f>
        <v>34.499999999999993</v>
      </c>
      <c r="V233" s="5">
        <f t="shared" si="141"/>
        <v>4.3862499999999995</v>
      </c>
      <c r="W233" s="5">
        <f t="shared" si="141"/>
        <v>3.661249999999999</v>
      </c>
      <c r="X233" s="5">
        <f t="shared" si="141"/>
        <v>15.299999999999997</v>
      </c>
      <c r="Y233" s="5">
        <f t="shared" si="141"/>
        <v>12.63</v>
      </c>
      <c r="Z233" s="5">
        <f t="shared" si="141"/>
        <v>40.32</v>
      </c>
      <c r="AA233" s="5">
        <f t="shared" si="141"/>
        <v>3.7125000000000004</v>
      </c>
      <c r="AB233" s="6"/>
      <c r="AC233" s="5">
        <f t="shared" ref="AC233:AI233" si="142">(AC92*9+AC93*3)/12</f>
        <v>9.2000000000000011</v>
      </c>
      <c r="AD233" s="5">
        <f t="shared" si="142"/>
        <v>2.1175000000000002</v>
      </c>
      <c r="AE233" s="5">
        <f t="shared" si="142"/>
        <v>1.7675000000000001</v>
      </c>
      <c r="AF233" s="5">
        <f t="shared" si="142"/>
        <v>7.6499999999999986</v>
      </c>
      <c r="AG233" s="5">
        <f t="shared" si="142"/>
        <v>8.42</v>
      </c>
      <c r="AH233" s="5">
        <f t="shared" si="142"/>
        <v>11.520000000000001</v>
      </c>
      <c r="AI233" s="5">
        <f t="shared" si="142"/>
        <v>4.0837499999999993</v>
      </c>
    </row>
    <row r="234" spans="2:35" hidden="1" x14ac:dyDescent="0.3">
      <c r="B234" s="86">
        <f t="shared" ref="B234:B263" si="143">DATE(IF(MONTH(B57)&lt;=3,YEAR(B57),YEAR(B57)+1), 3, 31)</f>
        <v>40999</v>
      </c>
      <c r="C234" s="3"/>
      <c r="D234" s="3"/>
      <c r="E234" s="5">
        <f t="shared" ref="E234:K234" si="144">(E93*9+E94*3)/12</f>
        <v>56.63750000000001</v>
      </c>
      <c r="F234" s="5">
        <f t="shared" si="144"/>
        <v>17.954999999999998</v>
      </c>
      <c r="G234" s="5">
        <f t="shared" si="144"/>
        <v>15.104999999999999</v>
      </c>
      <c r="H234" s="5">
        <f t="shared" si="144"/>
        <v>40.940000000000005</v>
      </c>
      <c r="I234" s="5">
        <f t="shared" si="144"/>
        <v>180</v>
      </c>
      <c r="J234" s="5">
        <f t="shared" si="144"/>
        <v>505.94</v>
      </c>
      <c r="K234" s="5">
        <f t="shared" si="144"/>
        <v>62.805000000000007</v>
      </c>
      <c r="M234" s="5">
        <f t="shared" ref="M234:S234" si="145">(M93*9+M94*3)/12</f>
        <v>48.018750000000004</v>
      </c>
      <c r="N234" s="5">
        <f t="shared" si="145"/>
        <v>0</v>
      </c>
      <c r="O234" s="5">
        <f t="shared" si="145"/>
        <v>0</v>
      </c>
      <c r="P234" s="5">
        <f t="shared" si="145"/>
        <v>0</v>
      </c>
      <c r="Q234" s="5">
        <f t="shared" si="145"/>
        <v>0</v>
      </c>
      <c r="R234" s="5">
        <f t="shared" si="145"/>
        <v>0</v>
      </c>
      <c r="S234" s="5">
        <f t="shared" si="145"/>
        <v>0</v>
      </c>
      <c r="U234" s="5">
        <f t="shared" ref="U234:AA234" si="146">(U93*9+U94*3)/12</f>
        <v>36.9375</v>
      </c>
      <c r="V234" s="5">
        <f t="shared" si="146"/>
        <v>4.5674999999999999</v>
      </c>
      <c r="W234" s="5">
        <f t="shared" si="146"/>
        <v>3.8424999999999994</v>
      </c>
      <c r="X234" s="5">
        <f t="shared" si="146"/>
        <v>16.02</v>
      </c>
      <c r="Y234" s="5">
        <f t="shared" si="146"/>
        <v>13.5</v>
      </c>
      <c r="Z234" s="5">
        <f t="shared" si="146"/>
        <v>43.190000000000005</v>
      </c>
      <c r="AA234" s="5">
        <f t="shared" si="146"/>
        <v>3.9750000000000001</v>
      </c>
      <c r="AB234" s="6"/>
      <c r="AC234" s="5">
        <f t="shared" ref="AC234:AI234" si="147">(AC93*9+AC94*3)/12</f>
        <v>9.85</v>
      </c>
      <c r="AD234" s="5">
        <f t="shared" si="147"/>
        <v>2.2050000000000005</v>
      </c>
      <c r="AE234" s="5">
        <f t="shared" si="147"/>
        <v>1.8550000000000004</v>
      </c>
      <c r="AF234" s="5">
        <f t="shared" si="147"/>
        <v>8.01</v>
      </c>
      <c r="AG234" s="5">
        <f t="shared" si="147"/>
        <v>9</v>
      </c>
      <c r="AH234" s="5">
        <f t="shared" si="147"/>
        <v>12.340000000000002</v>
      </c>
      <c r="AI234" s="5">
        <f t="shared" si="147"/>
        <v>4.3724999999999996</v>
      </c>
    </row>
    <row r="235" spans="2:35" hidden="1" x14ac:dyDescent="0.3">
      <c r="B235" s="86">
        <f t="shared" si="143"/>
        <v>41364</v>
      </c>
      <c r="C235" s="3"/>
      <c r="D235" s="3"/>
      <c r="E235" s="5">
        <f t="shared" ref="E235:K235" si="148">(E94*9+E95*3)/12</f>
        <v>62.215000000000003</v>
      </c>
      <c r="F235" s="5">
        <f t="shared" si="148"/>
        <v>19.522499999999997</v>
      </c>
      <c r="G235" s="5">
        <f t="shared" si="148"/>
        <v>16.529999999999998</v>
      </c>
      <c r="H235" s="5">
        <f t="shared" si="148"/>
        <v>43.930000000000007</v>
      </c>
      <c r="I235" s="5">
        <f t="shared" si="148"/>
        <v>197.80000000000004</v>
      </c>
      <c r="J235" s="5">
        <f t="shared" si="148"/>
        <v>557.80499999999995</v>
      </c>
      <c r="K235" s="5">
        <f t="shared" si="148"/>
        <v>69.322500000000005</v>
      </c>
      <c r="M235" s="5">
        <f t="shared" ref="M235:S235" si="149">(M94*9+M95*3)/12</f>
        <v>52.747500000000002</v>
      </c>
      <c r="N235" s="5">
        <f t="shared" si="149"/>
        <v>0</v>
      </c>
      <c r="O235" s="5">
        <f t="shared" si="149"/>
        <v>0</v>
      </c>
      <c r="P235" s="5">
        <f t="shared" si="149"/>
        <v>0</v>
      </c>
      <c r="Q235" s="5">
        <f t="shared" si="149"/>
        <v>0</v>
      </c>
      <c r="R235" s="5">
        <f t="shared" si="149"/>
        <v>0</v>
      </c>
      <c r="S235" s="5">
        <f t="shared" si="149"/>
        <v>0</v>
      </c>
      <c r="U235" s="5">
        <f t="shared" ref="U235:AA235" si="150">(U94*9+U95*3)/12</f>
        <v>40.575000000000003</v>
      </c>
      <c r="V235" s="5">
        <f t="shared" si="150"/>
        <v>4.9662499999999996</v>
      </c>
      <c r="W235" s="5">
        <f t="shared" si="150"/>
        <v>4.2049999999999992</v>
      </c>
      <c r="X235" s="5">
        <f t="shared" si="150"/>
        <v>17.189999999999998</v>
      </c>
      <c r="Y235" s="5">
        <f t="shared" si="150"/>
        <v>14.834999999999999</v>
      </c>
      <c r="Z235" s="5">
        <f t="shared" si="150"/>
        <v>47.617500000000007</v>
      </c>
      <c r="AA235" s="5">
        <f t="shared" si="150"/>
        <v>4.3875000000000002</v>
      </c>
      <c r="AB235" s="6"/>
      <c r="AC235" s="5">
        <f t="shared" ref="AC235:AI235" si="151">(AC94*9+AC95*3)/12</f>
        <v>10.82</v>
      </c>
      <c r="AD235" s="5">
        <f t="shared" si="151"/>
        <v>2.3975</v>
      </c>
      <c r="AE235" s="5">
        <f t="shared" si="151"/>
        <v>2.0299999999999998</v>
      </c>
      <c r="AF235" s="5">
        <f t="shared" si="151"/>
        <v>8.5949999999999989</v>
      </c>
      <c r="AG235" s="5">
        <f t="shared" si="151"/>
        <v>9.89</v>
      </c>
      <c r="AH235" s="5">
        <f t="shared" si="151"/>
        <v>13.604999999999999</v>
      </c>
      <c r="AI235" s="5">
        <f t="shared" si="151"/>
        <v>4.8262499999999999</v>
      </c>
    </row>
    <row r="236" spans="2:35" hidden="1" x14ac:dyDescent="0.3">
      <c r="B236" s="86">
        <f t="shared" si="143"/>
        <v>41729</v>
      </c>
      <c r="C236" s="3"/>
      <c r="D236" s="3"/>
      <c r="E236" s="5">
        <f t="shared" ref="E236:K236" si="152">(E95*9+E96*3)/12</f>
        <v>71.415000000000006</v>
      </c>
      <c r="F236" s="5">
        <f t="shared" si="152"/>
        <v>21.802499999999998</v>
      </c>
      <c r="G236" s="5">
        <f t="shared" si="152"/>
        <v>18.525000000000002</v>
      </c>
      <c r="H236" s="5">
        <f t="shared" si="152"/>
        <v>49.220000000000006</v>
      </c>
      <c r="I236" s="5">
        <f t="shared" si="152"/>
        <v>226.20000000000002</v>
      </c>
      <c r="J236" s="5">
        <f t="shared" si="152"/>
        <v>643.495</v>
      </c>
      <c r="K236" s="5">
        <f t="shared" si="152"/>
        <v>79.592500000000015</v>
      </c>
      <c r="M236" s="5">
        <f t="shared" ref="M236:S236" si="153">(M95*9+M96*3)/12</f>
        <v>60.547499999999992</v>
      </c>
      <c r="N236" s="5">
        <f t="shared" si="153"/>
        <v>0</v>
      </c>
      <c r="O236" s="5">
        <f t="shared" si="153"/>
        <v>0</v>
      </c>
      <c r="P236" s="5">
        <f t="shared" si="153"/>
        <v>0</v>
      </c>
      <c r="Q236" s="5">
        <f t="shared" si="153"/>
        <v>0</v>
      </c>
      <c r="R236" s="5">
        <f t="shared" si="153"/>
        <v>0</v>
      </c>
      <c r="S236" s="5">
        <f t="shared" si="153"/>
        <v>0</v>
      </c>
      <c r="U236" s="5">
        <f t="shared" ref="U236:AA236" si="154">(U95*9+U96*3)/12</f>
        <v>46.574999999999996</v>
      </c>
      <c r="V236" s="5">
        <f t="shared" si="154"/>
        <v>5.5462499999999997</v>
      </c>
      <c r="W236" s="5">
        <f t="shared" si="154"/>
        <v>4.7124999999999995</v>
      </c>
      <c r="X236" s="5">
        <f t="shared" si="154"/>
        <v>19.259999999999998</v>
      </c>
      <c r="Y236" s="5">
        <f t="shared" si="154"/>
        <v>16.965</v>
      </c>
      <c r="Z236" s="5">
        <f t="shared" si="154"/>
        <v>54.932500000000005</v>
      </c>
      <c r="AA236" s="5">
        <f t="shared" si="154"/>
        <v>5.0375000000000005</v>
      </c>
      <c r="AB236" s="6"/>
      <c r="AC236" s="5">
        <f t="shared" ref="AC236:AI236" si="155">(AC95*9+AC96*3)/12</f>
        <v>12.420000000000002</v>
      </c>
      <c r="AD236" s="5">
        <f t="shared" si="155"/>
        <v>2.6775000000000002</v>
      </c>
      <c r="AE236" s="5">
        <f t="shared" si="155"/>
        <v>2.2750000000000004</v>
      </c>
      <c r="AF236" s="5">
        <f t="shared" si="155"/>
        <v>9.629999999999999</v>
      </c>
      <c r="AG236" s="5">
        <f t="shared" si="155"/>
        <v>11.310000000000002</v>
      </c>
      <c r="AH236" s="5">
        <f t="shared" si="155"/>
        <v>15.695</v>
      </c>
      <c r="AI236" s="5">
        <f t="shared" si="155"/>
        <v>5.5412500000000007</v>
      </c>
    </row>
    <row r="237" spans="2:35" hidden="1" x14ac:dyDescent="0.3">
      <c r="B237" s="86">
        <f t="shared" si="143"/>
        <v>42094</v>
      </c>
      <c r="C237" s="3"/>
      <c r="D237" s="3"/>
      <c r="E237" s="5">
        <f t="shared" ref="E237:K237" si="156">(E96*9+E97*3)/12</f>
        <v>76.532500000000013</v>
      </c>
      <c r="F237" s="5">
        <f t="shared" si="156"/>
        <v>22.514999999999997</v>
      </c>
      <c r="G237" s="5">
        <f t="shared" si="156"/>
        <v>19.664999999999999</v>
      </c>
      <c r="H237" s="5">
        <f t="shared" si="156"/>
        <v>51.175000000000004</v>
      </c>
      <c r="I237" s="5">
        <f t="shared" si="156"/>
        <v>241.60000000000002</v>
      </c>
      <c r="J237" s="5">
        <f t="shared" si="156"/>
        <v>689.61999999999989</v>
      </c>
      <c r="K237" s="5">
        <f t="shared" si="156"/>
        <v>85.320000000000007</v>
      </c>
      <c r="M237" s="5">
        <f t="shared" ref="M237:S237" si="157">(M96*9+M97*3)/12</f>
        <v>64.886250000000004</v>
      </c>
      <c r="N237" s="5">
        <f t="shared" si="157"/>
        <v>0</v>
      </c>
      <c r="O237" s="5">
        <f t="shared" si="157"/>
        <v>0</v>
      </c>
      <c r="P237" s="5">
        <f t="shared" si="157"/>
        <v>0</v>
      </c>
      <c r="Q237" s="5">
        <f t="shared" si="157"/>
        <v>0</v>
      </c>
      <c r="R237" s="5">
        <f t="shared" si="157"/>
        <v>0</v>
      </c>
      <c r="S237" s="5">
        <f t="shared" si="157"/>
        <v>0</v>
      </c>
      <c r="U237" s="5">
        <f t="shared" ref="U237:AA237" si="158">(U96*9+U97*3)/12</f>
        <v>49.912500000000001</v>
      </c>
      <c r="V237" s="5">
        <f t="shared" si="158"/>
        <v>5.7274999999999991</v>
      </c>
      <c r="W237" s="5">
        <f t="shared" si="158"/>
        <v>5.0025000000000004</v>
      </c>
      <c r="X237" s="5">
        <f t="shared" si="158"/>
        <v>20.025000000000002</v>
      </c>
      <c r="Y237" s="5">
        <f t="shared" si="158"/>
        <v>18.12</v>
      </c>
      <c r="Z237" s="5">
        <f t="shared" si="158"/>
        <v>58.870000000000005</v>
      </c>
      <c r="AA237" s="5">
        <f t="shared" si="158"/>
        <v>5.4000000000000012</v>
      </c>
      <c r="AB237" s="6"/>
      <c r="AC237" s="5">
        <f t="shared" ref="AC237:AI237" si="159">(AC96*9+AC97*3)/12</f>
        <v>13.31</v>
      </c>
      <c r="AD237" s="5">
        <f t="shared" si="159"/>
        <v>2.7650000000000006</v>
      </c>
      <c r="AE237" s="5">
        <f t="shared" si="159"/>
        <v>2.4150000000000005</v>
      </c>
      <c r="AF237" s="5">
        <f t="shared" si="159"/>
        <v>10.012500000000001</v>
      </c>
      <c r="AG237" s="5">
        <f t="shared" si="159"/>
        <v>12.08</v>
      </c>
      <c r="AH237" s="5">
        <f t="shared" si="159"/>
        <v>16.82</v>
      </c>
      <c r="AI237" s="5">
        <f t="shared" si="159"/>
        <v>5.94</v>
      </c>
    </row>
    <row r="238" spans="2:35" hidden="1" x14ac:dyDescent="0.3">
      <c r="B238" s="86">
        <f t="shared" si="143"/>
        <v>42460</v>
      </c>
      <c r="C238" s="3"/>
      <c r="D238" s="3"/>
      <c r="E238" s="5">
        <f t="shared" ref="E238:K238" si="160">(E97*9+E98*3)/12</f>
        <v>81.995000000000005</v>
      </c>
      <c r="F238" s="5">
        <f t="shared" si="160"/>
        <v>23.655000000000001</v>
      </c>
      <c r="G238" s="5">
        <f t="shared" si="160"/>
        <v>20.805</v>
      </c>
      <c r="H238" s="5">
        <f t="shared" si="160"/>
        <v>53.475000000000001</v>
      </c>
      <c r="I238" s="5">
        <f t="shared" si="160"/>
        <v>258.2</v>
      </c>
      <c r="J238" s="5">
        <f t="shared" si="160"/>
        <v>740.255</v>
      </c>
      <c r="K238" s="5">
        <f t="shared" si="160"/>
        <v>91.64</v>
      </c>
      <c r="M238" s="5">
        <f t="shared" ref="M238:S238" si="161">(M97*9+M98*3)/12</f>
        <v>69.517499999999998</v>
      </c>
      <c r="N238" s="5">
        <f t="shared" si="161"/>
        <v>0</v>
      </c>
      <c r="O238" s="5">
        <f t="shared" si="161"/>
        <v>0</v>
      </c>
      <c r="P238" s="5">
        <f t="shared" si="161"/>
        <v>0</v>
      </c>
      <c r="Q238" s="5">
        <f t="shared" si="161"/>
        <v>0</v>
      </c>
      <c r="R238" s="5">
        <f t="shared" si="161"/>
        <v>0</v>
      </c>
      <c r="S238" s="5">
        <f t="shared" si="161"/>
        <v>0</v>
      </c>
      <c r="U238" s="5">
        <f t="shared" ref="U238:AA238" si="162">(U97*9+U98*3)/12</f>
        <v>53.475000000000001</v>
      </c>
      <c r="V238" s="5">
        <f t="shared" si="162"/>
        <v>6.0174999999999992</v>
      </c>
      <c r="W238" s="5">
        <f t="shared" si="162"/>
        <v>5.2924999999999995</v>
      </c>
      <c r="X238" s="5">
        <f t="shared" si="162"/>
        <v>20.924999999999997</v>
      </c>
      <c r="Y238" s="5">
        <f t="shared" si="162"/>
        <v>19.364999999999998</v>
      </c>
      <c r="Z238" s="5">
        <f t="shared" si="162"/>
        <v>63.192500000000003</v>
      </c>
      <c r="AA238" s="5">
        <f t="shared" si="162"/>
        <v>5.8000000000000007</v>
      </c>
      <c r="AB238" s="6"/>
      <c r="AC238" s="5">
        <f t="shared" ref="AC238:AI238" si="163">(AC97*9+AC98*3)/12</f>
        <v>14.26</v>
      </c>
      <c r="AD238" s="5">
        <f t="shared" si="163"/>
        <v>2.9049999999999998</v>
      </c>
      <c r="AE238" s="5">
        <f t="shared" si="163"/>
        <v>2.5550000000000002</v>
      </c>
      <c r="AF238" s="5">
        <f t="shared" si="163"/>
        <v>10.462499999999999</v>
      </c>
      <c r="AG238" s="5">
        <f t="shared" si="163"/>
        <v>12.910000000000002</v>
      </c>
      <c r="AH238" s="5">
        <f t="shared" si="163"/>
        <v>18.054999999999996</v>
      </c>
      <c r="AI238" s="5">
        <f t="shared" si="163"/>
        <v>6.38</v>
      </c>
    </row>
    <row r="239" spans="2:35" hidden="1" x14ac:dyDescent="0.3">
      <c r="B239" s="86">
        <f t="shared" si="143"/>
        <v>42825</v>
      </c>
      <c r="C239" s="3"/>
      <c r="D239" s="3"/>
      <c r="E239" s="5">
        <f t="shared" ref="E239:K239" si="164">(E98*9+E99*3)/12</f>
        <v>88.147499999999994</v>
      </c>
      <c r="F239" s="5">
        <f t="shared" si="164"/>
        <v>24.794999999999998</v>
      </c>
      <c r="G239" s="5">
        <f t="shared" si="164"/>
        <v>21.944999999999997</v>
      </c>
      <c r="H239" s="5">
        <f t="shared" si="164"/>
        <v>55.890000000000008</v>
      </c>
      <c r="I239" s="5">
        <f t="shared" si="164"/>
        <v>276.8</v>
      </c>
      <c r="J239" s="5">
        <f t="shared" si="164"/>
        <v>796.42499999999984</v>
      </c>
      <c r="K239" s="5">
        <f t="shared" si="164"/>
        <v>98.355000000000018</v>
      </c>
      <c r="M239" s="5">
        <f t="shared" ref="M239:S239" si="165">(M98*9+M99*3)/12</f>
        <v>74.733750000000001</v>
      </c>
      <c r="N239" s="5">
        <f t="shared" si="165"/>
        <v>0</v>
      </c>
      <c r="O239" s="5">
        <f t="shared" si="165"/>
        <v>0</v>
      </c>
      <c r="P239" s="5">
        <f t="shared" si="165"/>
        <v>0</v>
      </c>
      <c r="Q239" s="5">
        <f t="shared" si="165"/>
        <v>0</v>
      </c>
      <c r="R239" s="5">
        <f t="shared" si="165"/>
        <v>0</v>
      </c>
      <c r="S239" s="5">
        <f t="shared" si="165"/>
        <v>0</v>
      </c>
      <c r="U239" s="5">
        <f t="shared" ref="U239:AA239" si="166">(U98*9+U99*3)/12</f>
        <v>57.48749999999999</v>
      </c>
      <c r="V239" s="5">
        <f t="shared" si="166"/>
        <v>6.3075000000000001</v>
      </c>
      <c r="W239" s="5">
        <f t="shared" si="166"/>
        <v>5.5824999999999996</v>
      </c>
      <c r="X239" s="5">
        <f t="shared" si="166"/>
        <v>21.869999999999994</v>
      </c>
      <c r="Y239" s="5">
        <f t="shared" si="166"/>
        <v>20.76</v>
      </c>
      <c r="Z239" s="5">
        <f t="shared" si="166"/>
        <v>67.987500000000011</v>
      </c>
      <c r="AA239" s="5">
        <f t="shared" si="166"/>
        <v>6.2250000000000005</v>
      </c>
      <c r="AB239" s="6"/>
      <c r="AC239" s="5">
        <f t="shared" ref="AC239:AI239" si="167">(AC98*9+AC99*3)/12</f>
        <v>15.33</v>
      </c>
      <c r="AD239" s="5">
        <f t="shared" si="167"/>
        <v>3.0450000000000004</v>
      </c>
      <c r="AE239" s="5">
        <f t="shared" si="167"/>
        <v>2.6950000000000003</v>
      </c>
      <c r="AF239" s="5">
        <f t="shared" si="167"/>
        <v>10.934999999999997</v>
      </c>
      <c r="AG239" s="5">
        <f t="shared" si="167"/>
        <v>13.839999999999998</v>
      </c>
      <c r="AH239" s="5">
        <f t="shared" si="167"/>
        <v>19.425000000000001</v>
      </c>
      <c r="AI239" s="5">
        <f t="shared" si="167"/>
        <v>6.8475000000000001</v>
      </c>
    </row>
    <row r="240" spans="2:35" hidden="1" x14ac:dyDescent="0.3">
      <c r="B240" s="86">
        <f t="shared" si="143"/>
        <v>43190</v>
      </c>
      <c r="C240" s="3"/>
      <c r="D240" s="3"/>
      <c r="E240" s="5">
        <f t="shared" ref="E240:K240" si="168">(E99*9+E100*3)/12</f>
        <v>94.875</v>
      </c>
      <c r="F240" s="5">
        <f t="shared" si="168"/>
        <v>25.935000000000002</v>
      </c>
      <c r="G240" s="5">
        <f t="shared" si="168"/>
        <v>23.084999999999997</v>
      </c>
      <c r="H240" s="5">
        <f t="shared" si="168"/>
        <v>58.65</v>
      </c>
      <c r="I240" s="5">
        <f t="shared" si="168"/>
        <v>296.39999999999998</v>
      </c>
      <c r="J240" s="5">
        <f t="shared" si="168"/>
        <v>857.31</v>
      </c>
      <c r="K240" s="5">
        <f t="shared" si="168"/>
        <v>106.255</v>
      </c>
      <c r="M240" s="5">
        <f t="shared" ref="M240:S240" si="169">(M99*9+M100*3)/12</f>
        <v>80.437500000000014</v>
      </c>
      <c r="N240" s="5">
        <f t="shared" si="169"/>
        <v>0</v>
      </c>
      <c r="O240" s="5">
        <f t="shared" si="169"/>
        <v>0</v>
      </c>
      <c r="P240" s="5">
        <f t="shared" si="169"/>
        <v>0</v>
      </c>
      <c r="Q240" s="5">
        <f t="shared" si="169"/>
        <v>0</v>
      </c>
      <c r="R240" s="5">
        <f t="shared" si="169"/>
        <v>0</v>
      </c>
      <c r="S240" s="5">
        <f t="shared" si="169"/>
        <v>0</v>
      </c>
      <c r="U240" s="5">
        <f t="shared" ref="U240:AA240" si="170">(U99*9+U100*3)/12</f>
        <v>61.875</v>
      </c>
      <c r="V240" s="5">
        <f t="shared" si="170"/>
        <v>6.5974999999999993</v>
      </c>
      <c r="W240" s="5">
        <f t="shared" si="170"/>
        <v>5.8724999999999996</v>
      </c>
      <c r="X240" s="5">
        <f t="shared" si="170"/>
        <v>22.95</v>
      </c>
      <c r="Y240" s="5">
        <f t="shared" si="170"/>
        <v>22.23</v>
      </c>
      <c r="Z240" s="5">
        <f t="shared" si="170"/>
        <v>73.185000000000016</v>
      </c>
      <c r="AA240" s="5">
        <f t="shared" si="170"/>
        <v>6.7250000000000005</v>
      </c>
      <c r="AB240" s="6"/>
      <c r="AC240" s="5">
        <f t="shared" ref="AC240:AI240" si="171">(AC99*9+AC100*3)/12</f>
        <v>16.5</v>
      </c>
      <c r="AD240" s="5">
        <f t="shared" si="171"/>
        <v>3.1850000000000001</v>
      </c>
      <c r="AE240" s="5">
        <f t="shared" si="171"/>
        <v>2.8350000000000004</v>
      </c>
      <c r="AF240" s="5">
        <f t="shared" si="171"/>
        <v>11.475</v>
      </c>
      <c r="AG240" s="5">
        <f t="shared" si="171"/>
        <v>14.819999999999999</v>
      </c>
      <c r="AH240" s="5">
        <f t="shared" si="171"/>
        <v>20.91</v>
      </c>
      <c r="AI240" s="5">
        <f t="shared" si="171"/>
        <v>7.3975000000000009</v>
      </c>
    </row>
    <row r="241" spans="2:35" hidden="1" x14ac:dyDescent="0.3">
      <c r="B241" s="86">
        <f t="shared" si="143"/>
        <v>43555</v>
      </c>
      <c r="C241" s="3"/>
      <c r="D241" s="3"/>
      <c r="E241" s="5">
        <f t="shared" ref="E241:K241" si="172">(E100*9+E101*3)/12</f>
        <v>101.94750000000001</v>
      </c>
      <c r="F241" s="5">
        <f t="shared" si="172"/>
        <v>27.074999999999999</v>
      </c>
      <c r="G241" s="5">
        <f t="shared" si="172"/>
        <v>24.367499999999996</v>
      </c>
      <c r="H241" s="5">
        <f t="shared" si="172"/>
        <v>61.410000000000004</v>
      </c>
      <c r="I241" s="5">
        <f t="shared" si="172"/>
        <v>317.59999999999997</v>
      </c>
      <c r="J241" s="5">
        <f t="shared" si="172"/>
        <v>922.5</v>
      </c>
      <c r="K241" s="5">
        <f t="shared" si="172"/>
        <v>114.15500000000002</v>
      </c>
      <c r="M241" s="5">
        <f t="shared" ref="M241:S241" si="173">(M100*9+M101*3)/12</f>
        <v>86.433750000000018</v>
      </c>
      <c r="N241" s="5">
        <f t="shared" si="173"/>
        <v>0</v>
      </c>
      <c r="O241" s="5">
        <f t="shared" si="173"/>
        <v>0</v>
      </c>
      <c r="P241" s="5">
        <f t="shared" si="173"/>
        <v>0</v>
      </c>
      <c r="Q241" s="5">
        <f t="shared" si="173"/>
        <v>0</v>
      </c>
      <c r="R241" s="5">
        <f t="shared" si="173"/>
        <v>0</v>
      </c>
      <c r="S241" s="5">
        <f t="shared" si="173"/>
        <v>0</v>
      </c>
      <c r="U241" s="5">
        <f t="shared" ref="U241:AA241" si="174">(U100*9+U101*3)/12</f>
        <v>66.487499999999997</v>
      </c>
      <c r="V241" s="5">
        <f t="shared" si="174"/>
        <v>6.8874999999999993</v>
      </c>
      <c r="W241" s="5">
        <f t="shared" si="174"/>
        <v>6.1987500000000004</v>
      </c>
      <c r="X241" s="5">
        <f t="shared" si="174"/>
        <v>24.029999999999998</v>
      </c>
      <c r="Y241" s="5">
        <f t="shared" si="174"/>
        <v>23.819999999999997</v>
      </c>
      <c r="Z241" s="5">
        <f t="shared" si="174"/>
        <v>78.75</v>
      </c>
      <c r="AA241" s="5">
        <f t="shared" si="174"/>
        <v>7.2250000000000005</v>
      </c>
      <c r="AB241" s="6"/>
      <c r="AC241" s="5">
        <f t="shared" ref="AC241:AI241" si="175">(AC100*9+AC101*3)/12</f>
        <v>17.73</v>
      </c>
      <c r="AD241" s="5">
        <f t="shared" si="175"/>
        <v>3.3250000000000006</v>
      </c>
      <c r="AE241" s="5">
        <f t="shared" si="175"/>
        <v>2.9925000000000002</v>
      </c>
      <c r="AF241" s="5">
        <f t="shared" si="175"/>
        <v>12.014999999999999</v>
      </c>
      <c r="AG241" s="5">
        <f t="shared" si="175"/>
        <v>15.88</v>
      </c>
      <c r="AH241" s="5">
        <f t="shared" si="175"/>
        <v>22.5</v>
      </c>
      <c r="AI241" s="5">
        <f t="shared" si="175"/>
        <v>7.9474999999999989</v>
      </c>
    </row>
    <row r="242" spans="2:35" hidden="1" x14ac:dyDescent="0.3">
      <c r="B242" s="86">
        <f t="shared" si="143"/>
        <v>43921</v>
      </c>
      <c r="C242" s="3"/>
      <c r="D242" s="3"/>
      <c r="E242" s="5">
        <f t="shared" ref="E242:K242" si="176">(E101*9+E102*3)/12</f>
        <v>109.71</v>
      </c>
      <c r="F242" s="5">
        <f t="shared" si="176"/>
        <v>28.215</v>
      </c>
      <c r="G242" s="5">
        <f t="shared" si="176"/>
        <v>25.935000000000002</v>
      </c>
      <c r="H242" s="5">
        <f t="shared" si="176"/>
        <v>64.285000000000011</v>
      </c>
      <c r="I242" s="5">
        <f t="shared" si="176"/>
        <v>340.40000000000003</v>
      </c>
      <c r="J242" s="5">
        <f t="shared" si="176"/>
        <v>992.61</v>
      </c>
      <c r="K242" s="5">
        <f t="shared" si="176"/>
        <v>122.45</v>
      </c>
      <c r="M242" s="5">
        <f t="shared" ref="M242:S242" si="177">(M101*9+M102*3)/12</f>
        <v>93.015000000000001</v>
      </c>
      <c r="N242" s="5">
        <f t="shared" si="177"/>
        <v>0</v>
      </c>
      <c r="O242" s="5">
        <f t="shared" si="177"/>
        <v>0</v>
      </c>
      <c r="P242" s="5">
        <f t="shared" si="177"/>
        <v>0</v>
      </c>
      <c r="Q242" s="5">
        <f t="shared" si="177"/>
        <v>0</v>
      </c>
      <c r="R242" s="5">
        <f t="shared" si="177"/>
        <v>0</v>
      </c>
      <c r="S242" s="5">
        <f t="shared" si="177"/>
        <v>0</v>
      </c>
      <c r="U242" s="5">
        <f t="shared" ref="U242:AA242" si="178">(U101*9+U102*3)/12</f>
        <v>71.55</v>
      </c>
      <c r="V242" s="5">
        <f t="shared" si="178"/>
        <v>7.1774999999999993</v>
      </c>
      <c r="W242" s="5">
        <f t="shared" si="178"/>
        <v>6.5974999999999993</v>
      </c>
      <c r="X242" s="5">
        <f t="shared" si="178"/>
        <v>25.155000000000001</v>
      </c>
      <c r="Y242" s="5">
        <f t="shared" si="178"/>
        <v>25.529999999999998</v>
      </c>
      <c r="Z242" s="5">
        <f t="shared" si="178"/>
        <v>84.734999999999999</v>
      </c>
      <c r="AA242" s="5">
        <f t="shared" si="178"/>
        <v>7.75</v>
      </c>
      <c r="AB242" s="6"/>
      <c r="AC242" s="5">
        <f t="shared" ref="AC242:AI242" si="179">(AC101*9+AC102*3)/12</f>
        <v>19.079999999999998</v>
      </c>
      <c r="AD242" s="5">
        <f t="shared" si="179"/>
        <v>3.4649999999999999</v>
      </c>
      <c r="AE242" s="5">
        <f t="shared" si="179"/>
        <v>3.1850000000000001</v>
      </c>
      <c r="AF242" s="5">
        <f t="shared" si="179"/>
        <v>12.577500000000001</v>
      </c>
      <c r="AG242" s="5">
        <f t="shared" si="179"/>
        <v>17.02</v>
      </c>
      <c r="AH242" s="5">
        <f t="shared" si="179"/>
        <v>24.209999999999997</v>
      </c>
      <c r="AI242" s="5">
        <f t="shared" si="179"/>
        <v>8.5250000000000004</v>
      </c>
    </row>
    <row r="243" spans="2:35" hidden="1" x14ac:dyDescent="0.3">
      <c r="B243" s="86">
        <f t="shared" si="143"/>
        <v>44286</v>
      </c>
      <c r="C243" s="3"/>
      <c r="D243" s="3"/>
      <c r="E243" s="5">
        <f t="shared" ref="E243:K243" si="180">(E102*9+E103*3)/12</f>
        <v>107.35250000000001</v>
      </c>
      <c r="F243" s="5">
        <f t="shared" si="180"/>
        <v>35.482499999999995</v>
      </c>
      <c r="G243" s="5">
        <f t="shared" si="180"/>
        <v>32.774999999999999</v>
      </c>
      <c r="H243" s="5">
        <f t="shared" si="180"/>
        <v>52.670000000000009</v>
      </c>
      <c r="I243" s="5">
        <f t="shared" si="180"/>
        <v>283.60000000000002</v>
      </c>
      <c r="J243" s="5">
        <f t="shared" si="180"/>
        <v>851.57</v>
      </c>
      <c r="K243" s="5">
        <f t="shared" si="180"/>
        <v>105.2675</v>
      </c>
      <c r="M243" s="5">
        <f t="shared" ref="M243:S243" si="181">(M102*9+M103*3)/12</f>
        <v>91.016249999999999</v>
      </c>
      <c r="N243" s="5">
        <f t="shared" si="181"/>
        <v>0</v>
      </c>
      <c r="O243" s="5">
        <f t="shared" si="181"/>
        <v>0</v>
      </c>
      <c r="P243" s="5">
        <f t="shared" si="181"/>
        <v>0</v>
      </c>
      <c r="Q243" s="5">
        <f t="shared" si="181"/>
        <v>0</v>
      </c>
      <c r="R243" s="5">
        <f t="shared" si="181"/>
        <v>0</v>
      </c>
      <c r="S243" s="5">
        <f t="shared" si="181"/>
        <v>0</v>
      </c>
      <c r="U243" s="5">
        <f t="shared" ref="U243:AA243" si="182">(U102*9+U103*3)/12</f>
        <v>70.012500000000003</v>
      </c>
      <c r="V243" s="5">
        <f t="shared" si="182"/>
        <v>9.0262499999999992</v>
      </c>
      <c r="W243" s="5">
        <f t="shared" si="182"/>
        <v>8.3374999999999986</v>
      </c>
      <c r="X243" s="5">
        <f t="shared" si="182"/>
        <v>20.609999999999996</v>
      </c>
      <c r="Y243" s="5">
        <f t="shared" si="182"/>
        <v>21.27</v>
      </c>
      <c r="Z243" s="5">
        <f t="shared" si="182"/>
        <v>72.695000000000007</v>
      </c>
      <c r="AA243" s="5">
        <f t="shared" si="182"/>
        <v>6.6625000000000014</v>
      </c>
      <c r="AB243" s="6"/>
      <c r="AC243" s="5">
        <f t="shared" ref="AC243:AI243" si="183">(AC102*9+AC103*3)/12</f>
        <v>18.669999999999998</v>
      </c>
      <c r="AD243" s="5">
        <f t="shared" si="183"/>
        <v>4.3575000000000008</v>
      </c>
      <c r="AE243" s="5">
        <f t="shared" si="183"/>
        <v>4.0250000000000004</v>
      </c>
      <c r="AF243" s="5">
        <f t="shared" si="183"/>
        <v>10.304999999999998</v>
      </c>
      <c r="AG243" s="5">
        <f t="shared" si="183"/>
        <v>14.180000000000001</v>
      </c>
      <c r="AH243" s="5">
        <f t="shared" si="183"/>
        <v>20.77</v>
      </c>
      <c r="AI243" s="5">
        <f t="shared" si="183"/>
        <v>7.3287499999999994</v>
      </c>
    </row>
    <row r="244" spans="2:35" x14ac:dyDescent="0.3">
      <c r="B244" s="86">
        <f t="shared" si="143"/>
        <v>44651</v>
      </c>
      <c r="C244" s="3"/>
      <c r="D244" s="3"/>
      <c r="E244" s="5">
        <f t="shared" ref="E244:K244" si="184">(E103*9+E104*3)/12</f>
        <v>82.262375000000006</v>
      </c>
      <c r="F244" s="5">
        <f t="shared" si="184"/>
        <v>55.130400000000002</v>
      </c>
      <c r="G244" s="5">
        <f t="shared" si="184"/>
        <v>51.110475000000001</v>
      </c>
      <c r="H244" s="5">
        <f t="shared" si="184"/>
        <v>10.65935</v>
      </c>
      <c r="I244" s="5">
        <f t="shared" si="184"/>
        <v>59.644000000000005</v>
      </c>
      <c r="J244" s="5">
        <f t="shared" si="184"/>
        <v>264.36799999999999</v>
      </c>
      <c r="K244" s="5">
        <f t="shared" si="184"/>
        <v>32.632925</v>
      </c>
      <c r="M244" s="5">
        <f t="shared" ref="M244:S244" si="185">(M103*9+M104*3)/12</f>
        <v>69.74418750000001</v>
      </c>
      <c r="N244" s="5">
        <f t="shared" si="185"/>
        <v>0</v>
      </c>
      <c r="O244" s="5">
        <f t="shared" si="185"/>
        <v>0</v>
      </c>
      <c r="P244" s="5">
        <f t="shared" si="185"/>
        <v>0</v>
      </c>
      <c r="Q244" s="5">
        <f t="shared" si="185"/>
        <v>0</v>
      </c>
      <c r="R244" s="5">
        <f t="shared" si="185"/>
        <v>0</v>
      </c>
      <c r="S244" s="5">
        <f t="shared" si="185"/>
        <v>0</v>
      </c>
      <c r="U244" s="5">
        <f t="shared" ref="U244:AA244" si="186">(U103*9+U104*3)/12</f>
        <v>53.649374999999999</v>
      </c>
      <c r="V244" s="5">
        <f t="shared" si="186"/>
        <v>14.0244</v>
      </c>
      <c r="W244" s="5">
        <f t="shared" si="186"/>
        <v>13.001787499999999</v>
      </c>
      <c r="X244" s="5">
        <f t="shared" si="186"/>
        <v>4.1710500000000001</v>
      </c>
      <c r="Y244" s="5">
        <f t="shared" si="186"/>
        <v>4.4732999999999992</v>
      </c>
      <c r="Z244" s="5">
        <f t="shared" si="186"/>
        <v>22.568000000000001</v>
      </c>
      <c r="AA244" s="5">
        <f t="shared" si="186"/>
        <v>2.0653750000000004</v>
      </c>
      <c r="AB244" s="6"/>
      <c r="AC244" s="5">
        <f t="shared" ref="AC244:AI244" si="187">(AC103*9+AC104*3)/12</f>
        <v>14.3065</v>
      </c>
      <c r="AD244" s="5">
        <f t="shared" si="187"/>
        <v>6.7703999999999995</v>
      </c>
      <c r="AE244" s="5">
        <f t="shared" si="187"/>
        <v>6.2767250000000017</v>
      </c>
      <c r="AF244" s="5">
        <f t="shared" si="187"/>
        <v>2.0855250000000001</v>
      </c>
      <c r="AG244" s="5">
        <f t="shared" si="187"/>
        <v>2.9822000000000002</v>
      </c>
      <c r="AH244" s="5">
        <f t="shared" si="187"/>
        <v>6.4480000000000004</v>
      </c>
      <c r="AI244" s="5">
        <f t="shared" si="187"/>
        <v>2.2719125</v>
      </c>
    </row>
    <row r="245" spans="2:35" x14ac:dyDescent="0.3">
      <c r="B245" s="86">
        <f t="shared" si="143"/>
        <v>45016</v>
      </c>
      <c r="C245" s="3"/>
      <c r="D245" s="3"/>
      <c r="E245" s="5">
        <f t="shared" ref="E245:K245" si="188">(E104*9+E105*3)/12</f>
        <v>84.730246250000008</v>
      </c>
      <c r="F245" s="5">
        <f t="shared" si="188"/>
        <v>56.784312</v>
      </c>
      <c r="G245" s="5">
        <f t="shared" si="188"/>
        <v>52.643789249999998</v>
      </c>
      <c r="H245" s="5">
        <f t="shared" si="188"/>
        <v>10.979130500000002</v>
      </c>
      <c r="I245" s="5">
        <f t="shared" si="188"/>
        <v>61.433320000000002</v>
      </c>
      <c r="J245" s="5">
        <f t="shared" si="188"/>
        <v>272.29903999999999</v>
      </c>
      <c r="K245" s="5">
        <f t="shared" si="188"/>
        <v>33.611912750000009</v>
      </c>
      <c r="M245" s="5">
        <f t="shared" ref="M245:S245" si="189">(M104*9+M105*3)/12</f>
        <v>71.83651312500001</v>
      </c>
      <c r="N245" s="5">
        <f t="shared" si="189"/>
        <v>0</v>
      </c>
      <c r="O245" s="5">
        <f t="shared" si="189"/>
        <v>0</v>
      </c>
      <c r="P245" s="5">
        <f t="shared" si="189"/>
        <v>0</v>
      </c>
      <c r="Q245" s="5">
        <f t="shared" si="189"/>
        <v>0</v>
      </c>
      <c r="R245" s="5">
        <f t="shared" si="189"/>
        <v>0</v>
      </c>
      <c r="S245" s="5">
        <f t="shared" si="189"/>
        <v>0</v>
      </c>
      <c r="U245" s="5">
        <f t="shared" ref="U245:AA245" si="190">(U104*9+U105*3)/12</f>
        <v>55.258856250000008</v>
      </c>
      <c r="V245" s="5">
        <f t="shared" si="190"/>
        <v>14.445132000000001</v>
      </c>
      <c r="W245" s="5">
        <f t="shared" si="190"/>
        <v>13.391841124999999</v>
      </c>
      <c r="X245" s="5">
        <f t="shared" si="190"/>
        <v>4.2961815000000003</v>
      </c>
      <c r="Y245" s="5">
        <f t="shared" si="190"/>
        <v>4.6074989999999998</v>
      </c>
      <c r="Z245" s="5">
        <f t="shared" si="190"/>
        <v>23.245040000000003</v>
      </c>
      <c r="AA245" s="5">
        <f t="shared" si="190"/>
        <v>2.1273362500000004</v>
      </c>
      <c r="AB245" s="6"/>
      <c r="AC245" s="5">
        <f t="shared" ref="AC245:AI245" si="191">(AC104*9+AC105*3)/12</f>
        <v>14.735695000000002</v>
      </c>
      <c r="AD245" s="5">
        <f t="shared" si="191"/>
        <v>6.9735120000000004</v>
      </c>
      <c r="AE245" s="5">
        <f t="shared" si="191"/>
        <v>6.4650267500000007</v>
      </c>
      <c r="AF245" s="5">
        <f t="shared" si="191"/>
        <v>2.1480907500000002</v>
      </c>
      <c r="AG245" s="5">
        <f t="shared" si="191"/>
        <v>3.071666</v>
      </c>
      <c r="AH245" s="5">
        <f t="shared" si="191"/>
        <v>6.6414400000000002</v>
      </c>
      <c r="AI245" s="5">
        <f t="shared" si="191"/>
        <v>2.3400698750000002</v>
      </c>
    </row>
    <row r="246" spans="2:35" x14ac:dyDescent="0.3">
      <c r="B246" s="86">
        <f t="shared" si="143"/>
        <v>45382</v>
      </c>
      <c r="C246" s="3"/>
      <c r="D246" s="3"/>
      <c r="E246" s="5">
        <f t="shared" ref="E246:K246" si="192">(E105*9+E106*3)/12</f>
        <v>87.272153637500026</v>
      </c>
      <c r="F246" s="5">
        <f t="shared" si="192"/>
        <v>58.487841360000004</v>
      </c>
      <c r="G246" s="5">
        <f t="shared" si="192"/>
        <v>54.223102927500001</v>
      </c>
      <c r="H246" s="5">
        <f t="shared" si="192"/>
        <v>11.308504415000002</v>
      </c>
      <c r="I246" s="5">
        <f t="shared" si="192"/>
        <v>63.276319600000015</v>
      </c>
      <c r="J246" s="5">
        <f t="shared" si="192"/>
        <v>280.46801120000003</v>
      </c>
      <c r="K246" s="5">
        <f t="shared" si="192"/>
        <v>34.620270132500004</v>
      </c>
      <c r="M246" s="5">
        <f t="shared" ref="M246:S246" si="193">(M105*9+M106*3)/12</f>
        <v>73.991608518750013</v>
      </c>
      <c r="N246" s="5">
        <f t="shared" si="193"/>
        <v>0</v>
      </c>
      <c r="O246" s="5">
        <f t="shared" si="193"/>
        <v>0</v>
      </c>
      <c r="P246" s="5">
        <f t="shared" si="193"/>
        <v>0</v>
      </c>
      <c r="Q246" s="5">
        <f t="shared" si="193"/>
        <v>0</v>
      </c>
      <c r="R246" s="5">
        <f t="shared" si="193"/>
        <v>0</v>
      </c>
      <c r="S246" s="5">
        <f t="shared" si="193"/>
        <v>0</v>
      </c>
      <c r="U246" s="5">
        <f t="shared" ref="U246:AA246" si="194">(U105*9+U106*3)/12</f>
        <v>56.916621937500004</v>
      </c>
      <c r="V246" s="5">
        <f t="shared" si="194"/>
        <v>14.878485959999999</v>
      </c>
      <c r="W246" s="5">
        <f t="shared" si="194"/>
        <v>13.793596358749999</v>
      </c>
      <c r="X246" s="5">
        <f t="shared" si="194"/>
        <v>4.4250669450000002</v>
      </c>
      <c r="Y246" s="5">
        <f t="shared" si="194"/>
        <v>4.7457239700000002</v>
      </c>
      <c r="Z246" s="5">
        <f t="shared" si="194"/>
        <v>23.942391200000007</v>
      </c>
      <c r="AA246" s="5">
        <f t="shared" si="194"/>
        <v>2.1911563375000003</v>
      </c>
      <c r="AB246" s="6"/>
      <c r="AC246" s="5">
        <f t="shared" ref="AC246:AI246" si="195">(AC105*9+AC106*3)/12</f>
        <v>15.177765850000005</v>
      </c>
      <c r="AD246" s="5">
        <f t="shared" si="195"/>
        <v>7.1827173600000007</v>
      </c>
      <c r="AE246" s="5">
        <f t="shared" si="195"/>
        <v>6.6589775525000015</v>
      </c>
      <c r="AF246" s="5">
        <f t="shared" si="195"/>
        <v>2.2125334725000001</v>
      </c>
      <c r="AG246" s="5">
        <f t="shared" si="195"/>
        <v>3.1638159800000003</v>
      </c>
      <c r="AH246" s="5">
        <f t="shared" si="195"/>
        <v>6.8406832000000009</v>
      </c>
      <c r="AI246" s="5">
        <f t="shared" si="195"/>
        <v>2.4102719712499998</v>
      </c>
    </row>
    <row r="247" spans="2:35" x14ac:dyDescent="0.3">
      <c r="B247" s="86">
        <f t="shared" si="143"/>
        <v>45747</v>
      </c>
      <c r="C247" s="3"/>
      <c r="D247" s="3"/>
      <c r="E247" s="5">
        <f t="shared" ref="E247:K247" si="196">(E106*9+E107*3)/12</f>
        <v>89.890318246625029</v>
      </c>
      <c r="F247" s="5">
        <f t="shared" si="196"/>
        <v>60.242476600799996</v>
      </c>
      <c r="G247" s="5">
        <f t="shared" si="196"/>
        <v>55.849796015325005</v>
      </c>
      <c r="H247" s="5">
        <f t="shared" si="196"/>
        <v>11.647759547450001</v>
      </c>
      <c r="I247" s="5">
        <f t="shared" si="196"/>
        <v>65.174609188000019</v>
      </c>
      <c r="J247" s="5">
        <f t="shared" si="196"/>
        <v>288.88205153600001</v>
      </c>
      <c r="K247" s="5">
        <f t="shared" si="196"/>
        <v>35.658878236475005</v>
      </c>
      <c r="M247" s="5">
        <f t="shared" ref="M247:S247" si="197">(M106*9+M107*3)/12</f>
        <v>76.211356774312506</v>
      </c>
      <c r="N247" s="5">
        <f t="shared" si="197"/>
        <v>0</v>
      </c>
      <c r="O247" s="5">
        <f t="shared" si="197"/>
        <v>0</v>
      </c>
      <c r="P247" s="5">
        <f t="shared" si="197"/>
        <v>0</v>
      </c>
      <c r="Q247" s="5">
        <f t="shared" si="197"/>
        <v>0</v>
      </c>
      <c r="R247" s="5">
        <f t="shared" si="197"/>
        <v>0</v>
      </c>
      <c r="S247" s="5">
        <f t="shared" si="197"/>
        <v>0</v>
      </c>
      <c r="U247" s="5">
        <f t="shared" ref="U247:AA247" si="198">(U106*9+U107*3)/12</f>
        <v>58.624120595625016</v>
      </c>
      <c r="V247" s="5">
        <f t="shared" si="198"/>
        <v>15.324840538799998</v>
      </c>
      <c r="W247" s="5">
        <f t="shared" si="198"/>
        <v>14.2074042495125</v>
      </c>
      <c r="X247" s="5">
        <f t="shared" si="198"/>
        <v>4.55781895335</v>
      </c>
      <c r="Y247" s="5">
        <f t="shared" si="198"/>
        <v>4.8880956891</v>
      </c>
      <c r="Z247" s="5">
        <f t="shared" si="198"/>
        <v>24.660662936000005</v>
      </c>
      <c r="AA247" s="5">
        <f t="shared" si="198"/>
        <v>2.2568910276250005</v>
      </c>
      <c r="AB247" s="6"/>
      <c r="AC247" s="5">
        <f t="shared" ref="AC247:AI247" si="199">(AC106*9+AC107*3)/12</f>
        <v>15.633098825500005</v>
      </c>
      <c r="AD247" s="5">
        <f t="shared" si="199"/>
        <v>7.3981988807999999</v>
      </c>
      <c r="AE247" s="5">
        <f t="shared" si="199"/>
        <v>6.8587468790750021</v>
      </c>
      <c r="AF247" s="5">
        <f t="shared" si="199"/>
        <v>2.278909476675</v>
      </c>
      <c r="AG247" s="5">
        <f t="shared" si="199"/>
        <v>3.2587304594000002</v>
      </c>
      <c r="AH247" s="5">
        <f t="shared" si="199"/>
        <v>7.0459036960000008</v>
      </c>
      <c r="AI247" s="5">
        <f t="shared" si="199"/>
        <v>2.4825801303875004</v>
      </c>
    </row>
    <row r="248" spans="2:35" x14ac:dyDescent="0.3">
      <c r="B248" s="86">
        <f t="shared" si="143"/>
        <v>46112</v>
      </c>
      <c r="C248" s="3"/>
      <c r="D248" s="3"/>
      <c r="E248" s="5">
        <f t="shared" ref="E248:K248" si="200">(E107*9+E108*3)/12</f>
        <v>92.587027794023768</v>
      </c>
      <c r="F248" s="5">
        <f t="shared" si="200"/>
        <v>62.049750898823994</v>
      </c>
      <c r="G248" s="5">
        <f t="shared" si="200"/>
        <v>57.525289895784745</v>
      </c>
      <c r="H248" s="5">
        <f t="shared" si="200"/>
        <v>11.997192333873501</v>
      </c>
      <c r="I248" s="5">
        <f t="shared" si="200"/>
        <v>67.129847463640004</v>
      </c>
      <c r="J248" s="5">
        <f t="shared" si="200"/>
        <v>297.54851308208004</v>
      </c>
      <c r="K248" s="5">
        <f t="shared" si="200"/>
        <v>36.728644583569256</v>
      </c>
      <c r="M248" s="5">
        <f t="shared" ref="M248:S248" si="201">(M107*9+M108*3)/12</f>
        <v>78.497697477541905</v>
      </c>
      <c r="N248" s="5">
        <f t="shared" si="201"/>
        <v>0</v>
      </c>
      <c r="O248" s="5">
        <f t="shared" si="201"/>
        <v>0</v>
      </c>
      <c r="P248" s="5">
        <f t="shared" si="201"/>
        <v>0</v>
      </c>
      <c r="Q248" s="5">
        <f t="shared" si="201"/>
        <v>0</v>
      </c>
      <c r="R248" s="5">
        <f t="shared" si="201"/>
        <v>0</v>
      </c>
      <c r="S248" s="5">
        <f t="shared" si="201"/>
        <v>0</v>
      </c>
      <c r="U248" s="5">
        <f t="shared" ref="U248:AA248" si="202">(U107*9+U108*3)/12</f>
        <v>60.382844213493762</v>
      </c>
      <c r="V248" s="5">
        <f t="shared" si="202"/>
        <v>15.784585754963999</v>
      </c>
      <c r="W248" s="5">
        <f t="shared" si="202"/>
        <v>14.633626376997874</v>
      </c>
      <c r="X248" s="5">
        <f t="shared" si="202"/>
        <v>4.6945535219505006</v>
      </c>
      <c r="Y248" s="5">
        <f t="shared" si="202"/>
        <v>5.0347385597730003</v>
      </c>
      <c r="Z248" s="5">
        <f t="shared" si="202"/>
        <v>25.400482824080004</v>
      </c>
      <c r="AA248" s="5">
        <f t="shared" si="202"/>
        <v>2.3245977584537507</v>
      </c>
      <c r="AB248" s="6"/>
      <c r="AC248" s="5">
        <f t="shared" ref="AC248:AI248" si="203">(AC107*9+AC108*3)/12</f>
        <v>16.102091790265003</v>
      </c>
      <c r="AD248" s="5">
        <f t="shared" si="203"/>
        <v>7.6201448472240019</v>
      </c>
      <c r="AE248" s="5">
        <f t="shared" si="203"/>
        <v>7.0645092854472509</v>
      </c>
      <c r="AF248" s="5">
        <f t="shared" si="203"/>
        <v>2.3472767609752503</v>
      </c>
      <c r="AG248" s="5">
        <f t="shared" si="203"/>
        <v>3.3564923731820002</v>
      </c>
      <c r="AH248" s="5">
        <f t="shared" si="203"/>
        <v>7.2572808068800008</v>
      </c>
      <c r="AI248" s="5">
        <f t="shared" si="203"/>
        <v>2.5570575342991253</v>
      </c>
    </row>
    <row r="249" spans="2:35" x14ac:dyDescent="0.3">
      <c r="B249" s="86">
        <f t="shared" si="143"/>
        <v>46477</v>
      </c>
      <c r="C249" s="3"/>
      <c r="D249" s="3"/>
      <c r="E249" s="5">
        <f t="shared" ref="E249:K249" si="204">(E108*9+E109*3)/12</f>
        <v>95.364638627844499</v>
      </c>
      <c r="F249" s="5">
        <f t="shared" si="204"/>
        <v>63.911243425788719</v>
      </c>
      <c r="G249" s="5">
        <f t="shared" si="204"/>
        <v>59.251048592658293</v>
      </c>
      <c r="H249" s="5">
        <f t="shared" si="204"/>
        <v>12.357108103889706</v>
      </c>
      <c r="I249" s="5">
        <f t="shared" si="204"/>
        <v>69.143742887549209</v>
      </c>
      <c r="J249" s="5">
        <f t="shared" si="204"/>
        <v>306.47496847454244</v>
      </c>
      <c r="K249" s="5">
        <f t="shared" si="204"/>
        <v>37.830503921076343</v>
      </c>
      <c r="M249" s="5">
        <f t="shared" ref="M249:S249" si="205">(M108*9+M109*3)/12</f>
        <v>80.852628401868159</v>
      </c>
      <c r="N249" s="5">
        <f t="shared" si="205"/>
        <v>0</v>
      </c>
      <c r="O249" s="5">
        <f t="shared" si="205"/>
        <v>0</v>
      </c>
      <c r="P249" s="5">
        <f t="shared" si="205"/>
        <v>0</v>
      </c>
      <c r="Q249" s="5">
        <f t="shared" si="205"/>
        <v>0</v>
      </c>
      <c r="R249" s="5">
        <f t="shared" si="205"/>
        <v>0</v>
      </c>
      <c r="S249" s="5">
        <f t="shared" si="205"/>
        <v>0</v>
      </c>
      <c r="U249" s="5">
        <f t="shared" ref="U249:AA249" si="206">(U108*9+U109*3)/12</f>
        <v>62.194329539898575</v>
      </c>
      <c r="V249" s="5">
        <f t="shared" si="206"/>
        <v>16.258123327612921</v>
      </c>
      <c r="W249" s="5">
        <f t="shared" si="206"/>
        <v>15.07263516830781</v>
      </c>
      <c r="X249" s="5">
        <f t="shared" si="206"/>
        <v>4.8353901276090161</v>
      </c>
      <c r="Y249" s="5">
        <f t="shared" si="206"/>
        <v>5.1857807165661916</v>
      </c>
      <c r="Z249" s="5">
        <f t="shared" si="206"/>
        <v>26.162497308802404</v>
      </c>
      <c r="AA249" s="5">
        <f t="shared" si="206"/>
        <v>2.3943356912073632</v>
      </c>
      <c r="AB249" s="6"/>
      <c r="AC249" s="5">
        <f t="shared" ref="AC249:AI249" si="207">(AC108*9+AC109*3)/12</f>
        <v>16.585154543972958</v>
      </c>
      <c r="AD249" s="5">
        <f t="shared" si="207"/>
        <v>7.8487491926407218</v>
      </c>
      <c r="AE249" s="5">
        <f t="shared" si="207"/>
        <v>7.2764445640106699</v>
      </c>
      <c r="AF249" s="5">
        <f t="shared" si="207"/>
        <v>2.417695063804508</v>
      </c>
      <c r="AG249" s="5">
        <f t="shared" si="207"/>
        <v>3.4571871443774604</v>
      </c>
      <c r="AH249" s="5">
        <f t="shared" si="207"/>
        <v>7.4749992310864011</v>
      </c>
      <c r="AI249" s="5">
        <f t="shared" si="207"/>
        <v>2.6337692603280991</v>
      </c>
    </row>
    <row r="250" spans="2:35" x14ac:dyDescent="0.3">
      <c r="B250" s="86">
        <f t="shared" si="143"/>
        <v>46843</v>
      </c>
      <c r="C250" s="3"/>
      <c r="D250" s="3"/>
      <c r="E250" s="5">
        <f t="shared" ref="E250:K250" si="208">(E109*9+E110*3)/12</f>
        <v>98.225577786679835</v>
      </c>
      <c r="F250" s="5">
        <f t="shared" si="208"/>
        <v>65.828580728562386</v>
      </c>
      <c r="G250" s="5">
        <f t="shared" si="208"/>
        <v>61.028580050438045</v>
      </c>
      <c r="H250" s="5">
        <f t="shared" si="208"/>
        <v>12.727821347006397</v>
      </c>
      <c r="I250" s="5">
        <f t="shared" si="208"/>
        <v>71.218055174175674</v>
      </c>
      <c r="J250" s="5">
        <f t="shared" si="208"/>
        <v>315.66921752877874</v>
      </c>
      <c r="K250" s="5">
        <f t="shared" si="208"/>
        <v>38.965419038708625</v>
      </c>
      <c r="M250" s="5">
        <f t="shared" ref="M250:S250" si="209">(M109*9+M110*3)/12</f>
        <v>83.278207253924208</v>
      </c>
      <c r="N250" s="5">
        <f t="shared" si="209"/>
        <v>0</v>
      </c>
      <c r="O250" s="5">
        <f t="shared" si="209"/>
        <v>0</v>
      </c>
      <c r="P250" s="5">
        <f t="shared" si="209"/>
        <v>0</v>
      </c>
      <c r="Q250" s="5">
        <f t="shared" si="209"/>
        <v>0</v>
      </c>
      <c r="R250" s="5">
        <f t="shared" si="209"/>
        <v>0</v>
      </c>
      <c r="S250" s="5">
        <f t="shared" si="209"/>
        <v>0</v>
      </c>
      <c r="U250" s="5">
        <f t="shared" ref="U250:AA250" si="210">(U109*9+U110*3)/12</f>
        <v>64.060159426095538</v>
      </c>
      <c r="V250" s="5">
        <f t="shared" si="210"/>
        <v>16.74586702744131</v>
      </c>
      <c r="W250" s="5">
        <f t="shared" si="210"/>
        <v>15.524814223357046</v>
      </c>
      <c r="X250" s="5">
        <f t="shared" si="210"/>
        <v>4.9804518314372865</v>
      </c>
      <c r="Y250" s="5">
        <f t="shared" si="210"/>
        <v>5.3413541380631768</v>
      </c>
      <c r="Z250" s="5">
        <f t="shared" si="210"/>
        <v>26.947372228066481</v>
      </c>
      <c r="AA250" s="5">
        <f t="shared" si="210"/>
        <v>2.4661657619435844</v>
      </c>
      <c r="AB250" s="6"/>
      <c r="AC250" s="5">
        <f t="shared" ref="AC250:AI250" si="211">(AC109*9+AC110*3)/12</f>
        <v>17.082709180292145</v>
      </c>
      <c r="AD250" s="5">
        <f t="shared" si="211"/>
        <v>8.084211668419945</v>
      </c>
      <c r="AE250" s="5">
        <f t="shared" si="211"/>
        <v>7.4947379009309891</v>
      </c>
      <c r="AF250" s="5">
        <f t="shared" si="211"/>
        <v>2.4902259157186433</v>
      </c>
      <c r="AG250" s="5">
        <f t="shared" si="211"/>
        <v>3.5609027587087838</v>
      </c>
      <c r="AH250" s="5">
        <f t="shared" si="211"/>
        <v>7.699249208018994</v>
      </c>
      <c r="AI250" s="5">
        <f t="shared" si="211"/>
        <v>2.7127823381379428</v>
      </c>
    </row>
    <row r="251" spans="2:35" x14ac:dyDescent="0.3">
      <c r="B251" s="86">
        <f t="shared" si="143"/>
        <v>47208</v>
      </c>
      <c r="C251" s="3"/>
      <c r="D251" s="3"/>
      <c r="E251" s="5">
        <f t="shared" ref="E251:K251" si="212">(E110*9+E111*3)/12</f>
        <v>101.17234512028023</v>
      </c>
      <c r="F251" s="5">
        <f t="shared" si="212"/>
        <v>67.803438150419268</v>
      </c>
      <c r="G251" s="5">
        <f t="shared" si="212"/>
        <v>62.85943745195118</v>
      </c>
      <c r="H251" s="5">
        <f t="shared" si="212"/>
        <v>13.109655987416588</v>
      </c>
      <c r="I251" s="5">
        <f t="shared" si="212"/>
        <v>73.354596829400961</v>
      </c>
      <c r="J251" s="5">
        <f t="shared" si="212"/>
        <v>325.13929405464211</v>
      </c>
      <c r="K251" s="5">
        <f t="shared" si="212"/>
        <v>40.134381609869884</v>
      </c>
      <c r="M251" s="5">
        <f t="shared" ref="M251:S251" si="213">(M110*9+M111*3)/12</f>
        <v>85.776553471541931</v>
      </c>
      <c r="N251" s="5">
        <f t="shared" si="213"/>
        <v>0</v>
      </c>
      <c r="O251" s="5">
        <f t="shared" si="213"/>
        <v>0</v>
      </c>
      <c r="P251" s="5">
        <f t="shared" si="213"/>
        <v>0</v>
      </c>
      <c r="Q251" s="5">
        <f t="shared" si="213"/>
        <v>0</v>
      </c>
      <c r="R251" s="5">
        <f t="shared" si="213"/>
        <v>0</v>
      </c>
      <c r="S251" s="5">
        <f t="shared" si="213"/>
        <v>0</v>
      </c>
      <c r="U251" s="5">
        <f t="shared" ref="U251:AA251" si="214">(U110*9+U111*3)/12</f>
        <v>65.981964208878409</v>
      </c>
      <c r="V251" s="5">
        <f t="shared" si="214"/>
        <v>17.248243038264548</v>
      </c>
      <c r="W251" s="5">
        <f t="shared" si="214"/>
        <v>15.990558650057757</v>
      </c>
      <c r="X251" s="5">
        <f t="shared" si="214"/>
        <v>5.1298653863804047</v>
      </c>
      <c r="Y251" s="5">
        <f t="shared" si="214"/>
        <v>5.5015947622050723</v>
      </c>
      <c r="Z251" s="5">
        <f t="shared" si="214"/>
        <v>27.755793394908476</v>
      </c>
      <c r="AA251" s="5">
        <f t="shared" si="214"/>
        <v>2.5401507348018915</v>
      </c>
      <c r="AB251" s="6"/>
      <c r="AC251" s="5">
        <f t="shared" ref="AC251:AI251" si="215">(AC110*9+AC111*3)/12</f>
        <v>17.595190455700912</v>
      </c>
      <c r="AD251" s="5">
        <f t="shared" si="215"/>
        <v>8.3267380184725415</v>
      </c>
      <c r="AE251" s="5">
        <f t="shared" si="215"/>
        <v>7.7195800379589192</v>
      </c>
      <c r="AF251" s="5">
        <f t="shared" si="215"/>
        <v>2.5649326931902023</v>
      </c>
      <c r="AG251" s="5">
        <f t="shared" si="215"/>
        <v>3.6677298414700474</v>
      </c>
      <c r="AH251" s="5">
        <f t="shared" si="215"/>
        <v>7.9302266842595648</v>
      </c>
      <c r="AI251" s="5">
        <f t="shared" si="215"/>
        <v>2.7941658082820808</v>
      </c>
    </row>
    <row r="252" spans="2:35" x14ac:dyDescent="0.3">
      <c r="B252" s="86">
        <f t="shared" si="143"/>
        <v>47573</v>
      </c>
      <c r="C252" s="3"/>
      <c r="D252" s="3"/>
      <c r="E252" s="5">
        <f t="shared" ref="E252:K252" si="216">(E111*9+E112*3)/12</f>
        <v>104.20751547388863</v>
      </c>
      <c r="F252" s="5">
        <f t="shared" si="216"/>
        <v>69.837541294931839</v>
      </c>
      <c r="G252" s="5">
        <f t="shared" si="216"/>
        <v>64.745220575509734</v>
      </c>
      <c r="H252" s="5">
        <f t="shared" si="216"/>
        <v>13.502945667039087</v>
      </c>
      <c r="I252" s="5">
        <f t="shared" si="216"/>
        <v>75.555234734282976</v>
      </c>
      <c r="J252" s="5">
        <f t="shared" si="216"/>
        <v>334.89347287628135</v>
      </c>
      <c r="K252" s="5">
        <f t="shared" si="216"/>
        <v>41.33841305816599</v>
      </c>
      <c r="M252" s="5">
        <f t="shared" ref="M252:S252" si="217">(M111*9+M112*3)/12</f>
        <v>88.349850075688209</v>
      </c>
      <c r="N252" s="5">
        <f t="shared" si="217"/>
        <v>0</v>
      </c>
      <c r="O252" s="5">
        <f t="shared" si="217"/>
        <v>0</v>
      </c>
      <c r="P252" s="5">
        <f t="shared" si="217"/>
        <v>0</v>
      </c>
      <c r="Q252" s="5">
        <f t="shared" si="217"/>
        <v>0</v>
      </c>
      <c r="R252" s="5">
        <f t="shared" si="217"/>
        <v>0</v>
      </c>
      <c r="S252" s="5">
        <f t="shared" si="217"/>
        <v>0</v>
      </c>
      <c r="U252" s="5">
        <f t="shared" ref="U252:AA252" si="218">(U111*9+U112*3)/12</f>
        <v>67.961423135144756</v>
      </c>
      <c r="V252" s="5">
        <f t="shared" si="218"/>
        <v>17.765690329412482</v>
      </c>
      <c r="W252" s="5">
        <f t="shared" si="218"/>
        <v>16.470275409559491</v>
      </c>
      <c r="X252" s="5">
        <f t="shared" si="218"/>
        <v>5.2837613479718168</v>
      </c>
      <c r="Y252" s="5">
        <f t="shared" si="218"/>
        <v>5.6666426050712237</v>
      </c>
      <c r="Z252" s="5">
        <f t="shared" si="218"/>
        <v>28.58846719675573</v>
      </c>
      <c r="AA252" s="5">
        <f t="shared" si="218"/>
        <v>2.6163552568459485</v>
      </c>
      <c r="AB252" s="6"/>
      <c r="AC252" s="5">
        <f t="shared" ref="AC252:AI252" si="219">(AC111*9+AC112*3)/12</f>
        <v>18.123046169371936</v>
      </c>
      <c r="AD252" s="5">
        <f t="shared" si="219"/>
        <v>8.5765401590267185</v>
      </c>
      <c r="AE252" s="5">
        <f t="shared" si="219"/>
        <v>7.951167439097687</v>
      </c>
      <c r="AF252" s="5">
        <f t="shared" si="219"/>
        <v>2.6418806739859084</v>
      </c>
      <c r="AG252" s="5">
        <f t="shared" si="219"/>
        <v>3.7777617367141487</v>
      </c>
      <c r="AH252" s="5">
        <f t="shared" si="219"/>
        <v>8.1681334847873508</v>
      </c>
      <c r="AI252" s="5">
        <f t="shared" si="219"/>
        <v>2.8779907825305435</v>
      </c>
    </row>
    <row r="253" spans="2:35" x14ac:dyDescent="0.3">
      <c r="B253" s="86">
        <f t="shared" si="143"/>
        <v>47938</v>
      </c>
      <c r="C253" s="3"/>
      <c r="D253" s="3"/>
      <c r="E253" s="5">
        <f t="shared" ref="E253:K253" si="220">(E112*9+E113*3)/12</f>
        <v>107.33374093810529</v>
      </c>
      <c r="F253" s="5">
        <f t="shared" si="220"/>
        <v>71.932667533779792</v>
      </c>
      <c r="G253" s="5">
        <f t="shared" si="220"/>
        <v>66.687577192775009</v>
      </c>
      <c r="H253" s="5">
        <f t="shared" si="220"/>
        <v>13.908034037050262</v>
      </c>
      <c r="I253" s="5">
        <f t="shared" si="220"/>
        <v>77.821891776311475</v>
      </c>
      <c r="J253" s="5">
        <f t="shared" si="220"/>
        <v>344.94027706256981</v>
      </c>
      <c r="K253" s="5">
        <f t="shared" si="220"/>
        <v>42.578565449910968</v>
      </c>
      <c r="M253" s="5">
        <f t="shared" ref="M253:S253" si="221">(M112*9+M113*3)/12</f>
        <v>91.000345577958839</v>
      </c>
      <c r="N253" s="5">
        <f t="shared" si="221"/>
        <v>0</v>
      </c>
      <c r="O253" s="5">
        <f t="shared" si="221"/>
        <v>0</v>
      </c>
      <c r="P253" s="5">
        <f t="shared" si="221"/>
        <v>0</v>
      </c>
      <c r="Q253" s="5">
        <f t="shared" si="221"/>
        <v>0</v>
      </c>
      <c r="R253" s="5">
        <f t="shared" si="221"/>
        <v>0</v>
      </c>
      <c r="S253" s="5">
        <f t="shared" si="221"/>
        <v>0</v>
      </c>
      <c r="U253" s="5">
        <f t="shared" ref="U253:AA253" si="222">(U112*9+U113*3)/12</f>
        <v>70.000265829199108</v>
      </c>
      <c r="V253" s="5">
        <f t="shared" si="222"/>
        <v>18.29866103929486</v>
      </c>
      <c r="W253" s="5">
        <f t="shared" si="222"/>
        <v>16.964383671846274</v>
      </c>
      <c r="X253" s="5">
        <f t="shared" si="222"/>
        <v>5.4422741884109707</v>
      </c>
      <c r="Y253" s="5">
        <f t="shared" si="222"/>
        <v>5.8366418832233604</v>
      </c>
      <c r="Z253" s="5">
        <f t="shared" si="222"/>
        <v>29.446121212658401</v>
      </c>
      <c r="AA253" s="5">
        <f t="shared" si="222"/>
        <v>2.6948459145513275</v>
      </c>
      <c r="AB253" s="6"/>
      <c r="AC253" s="5">
        <f t="shared" ref="AC253:AI253" si="223">(AC112*9+AC113*3)/12</f>
        <v>18.666737554453096</v>
      </c>
      <c r="AD253" s="5">
        <f t="shared" si="223"/>
        <v>8.8338363637975181</v>
      </c>
      <c r="AE253" s="5">
        <f t="shared" si="223"/>
        <v>8.1897024622706187</v>
      </c>
      <c r="AF253" s="5">
        <f t="shared" si="223"/>
        <v>2.7211370942054853</v>
      </c>
      <c r="AG253" s="5">
        <f t="shared" si="223"/>
        <v>3.8910945888155735</v>
      </c>
      <c r="AH253" s="5">
        <f t="shared" si="223"/>
        <v>8.4131774893309714</v>
      </c>
      <c r="AI253" s="5">
        <f t="shared" si="223"/>
        <v>2.9643305060064598</v>
      </c>
    </row>
    <row r="254" spans="2:35" x14ac:dyDescent="0.3">
      <c r="B254" s="86">
        <f t="shared" si="143"/>
        <v>48304</v>
      </c>
      <c r="C254" s="3"/>
      <c r="D254" s="3"/>
      <c r="E254" s="5">
        <f t="shared" ref="E254:K254" si="224">(E113*9+E114*3)/12</f>
        <v>110.55375316624846</v>
      </c>
      <c r="F254" s="5">
        <f t="shared" si="224"/>
        <v>74.090647559793169</v>
      </c>
      <c r="G254" s="5">
        <f t="shared" si="224"/>
        <v>68.688204508558272</v>
      </c>
      <c r="H254" s="5">
        <f t="shared" si="224"/>
        <v>14.325275058161766</v>
      </c>
      <c r="I254" s="5">
        <f t="shared" si="224"/>
        <v>80.156548529600812</v>
      </c>
      <c r="J254" s="5">
        <f t="shared" si="224"/>
        <v>355.28848537444691</v>
      </c>
      <c r="K254" s="5">
        <f t="shared" si="224"/>
        <v>43.855922413408301</v>
      </c>
      <c r="M254" s="5">
        <f t="shared" ref="M254:S254" si="225">(M113*9+M114*3)/12</f>
        <v>93.730355945297617</v>
      </c>
      <c r="N254" s="5">
        <f t="shared" si="225"/>
        <v>0</v>
      </c>
      <c r="O254" s="5">
        <f t="shared" si="225"/>
        <v>0</v>
      </c>
      <c r="P254" s="5">
        <f t="shared" si="225"/>
        <v>0</v>
      </c>
      <c r="Q254" s="5">
        <f t="shared" si="225"/>
        <v>0</v>
      </c>
      <c r="R254" s="5">
        <f t="shared" si="225"/>
        <v>0</v>
      </c>
      <c r="S254" s="5">
        <f t="shared" si="225"/>
        <v>0</v>
      </c>
      <c r="U254" s="5">
        <f t="shared" ref="U254:AA254" si="226">(U113*9+U114*3)/12</f>
        <v>72.100273804075087</v>
      </c>
      <c r="V254" s="5">
        <f t="shared" si="226"/>
        <v>18.847620870473705</v>
      </c>
      <c r="W254" s="5">
        <f t="shared" si="226"/>
        <v>17.473315182001667</v>
      </c>
      <c r="X254" s="5">
        <f t="shared" si="226"/>
        <v>5.6055424140633008</v>
      </c>
      <c r="Y254" s="5">
        <f t="shared" si="226"/>
        <v>6.0117411397200611</v>
      </c>
      <c r="Z254" s="5">
        <f t="shared" si="226"/>
        <v>30.329504849038155</v>
      </c>
      <c r="AA254" s="5">
        <f t="shared" si="226"/>
        <v>2.7756912919878673</v>
      </c>
      <c r="AB254" s="6"/>
      <c r="AC254" s="5">
        <f t="shared" ref="AC254:AI254" si="227">(AC113*9+AC114*3)/12</f>
        <v>19.226739681086688</v>
      </c>
      <c r="AD254" s="5">
        <f t="shared" si="227"/>
        <v>9.0988514547114452</v>
      </c>
      <c r="AE254" s="5">
        <f t="shared" si="227"/>
        <v>8.4353935361387382</v>
      </c>
      <c r="AF254" s="5">
        <f t="shared" si="227"/>
        <v>2.8027712070316504</v>
      </c>
      <c r="AG254" s="5">
        <f t="shared" si="227"/>
        <v>4.0078274264800413</v>
      </c>
      <c r="AH254" s="5">
        <f t="shared" si="227"/>
        <v>8.6655728140109005</v>
      </c>
      <c r="AI254" s="5">
        <f t="shared" si="227"/>
        <v>3.0532604211866534</v>
      </c>
    </row>
    <row r="255" spans="2:35" x14ac:dyDescent="0.3">
      <c r="B255" s="86">
        <f t="shared" si="143"/>
        <v>48669</v>
      </c>
      <c r="C255" s="3"/>
      <c r="D255" s="3"/>
      <c r="E255" s="5">
        <f t="shared" ref="E255:K255" si="228">(E114*9+E115*3)/12</f>
        <v>113.87036576123592</v>
      </c>
      <c r="F255" s="5">
        <f t="shared" si="228"/>
        <v>76.313366986586971</v>
      </c>
      <c r="G255" s="5">
        <f t="shared" si="228"/>
        <v>70.748850643815032</v>
      </c>
      <c r="H255" s="5">
        <f t="shared" si="228"/>
        <v>14.755033309906622</v>
      </c>
      <c r="I255" s="5">
        <f t="shared" si="228"/>
        <v>82.561244985488855</v>
      </c>
      <c r="J255" s="5">
        <f t="shared" si="228"/>
        <v>365.9471399356803</v>
      </c>
      <c r="K255" s="5">
        <f t="shared" si="228"/>
        <v>45.171600085810553</v>
      </c>
      <c r="M255" s="5">
        <f t="shared" ref="M255:S255" si="229">(M114*9+M115*3)/12</f>
        <v>96.542266623656545</v>
      </c>
      <c r="N255" s="5">
        <f t="shared" si="229"/>
        <v>0</v>
      </c>
      <c r="O255" s="5">
        <f t="shared" si="229"/>
        <v>0</v>
      </c>
      <c r="P255" s="5">
        <f t="shared" si="229"/>
        <v>0</v>
      </c>
      <c r="Q255" s="5">
        <f t="shared" si="229"/>
        <v>0</v>
      </c>
      <c r="R255" s="5">
        <f t="shared" si="229"/>
        <v>0</v>
      </c>
      <c r="S255" s="5">
        <f t="shared" si="229"/>
        <v>0</v>
      </c>
      <c r="U255" s="5">
        <f t="shared" ref="U255:AA255" si="230">(U114*9+U115*3)/12</f>
        <v>74.263282018197344</v>
      </c>
      <c r="V255" s="5">
        <f t="shared" si="230"/>
        <v>19.413049496587917</v>
      </c>
      <c r="W255" s="5">
        <f t="shared" si="230"/>
        <v>17.997514637461716</v>
      </c>
      <c r="X255" s="5">
        <f t="shared" si="230"/>
        <v>5.7737086864852003</v>
      </c>
      <c r="Y255" s="5">
        <f t="shared" si="230"/>
        <v>6.1920933739116633</v>
      </c>
      <c r="Z255" s="5">
        <f t="shared" si="230"/>
        <v>31.239389994509299</v>
      </c>
      <c r="AA255" s="5">
        <f t="shared" si="230"/>
        <v>2.8589620307475037</v>
      </c>
      <c r="AB255" s="6"/>
      <c r="AC255" s="5">
        <f t="shared" ref="AC255:AI255" si="231">(AC114*9+AC115*3)/12</f>
        <v>19.80354187151929</v>
      </c>
      <c r="AD255" s="5">
        <f t="shared" si="231"/>
        <v>9.3718169983527861</v>
      </c>
      <c r="AE255" s="5">
        <f t="shared" si="231"/>
        <v>8.6884553422229001</v>
      </c>
      <c r="AF255" s="5">
        <f t="shared" si="231"/>
        <v>2.8868543432426002</v>
      </c>
      <c r="AG255" s="5">
        <f t="shared" si="231"/>
        <v>4.1280622492744428</v>
      </c>
      <c r="AH255" s="5">
        <f t="shared" si="231"/>
        <v>8.925539998431228</v>
      </c>
      <c r="AI255" s="5">
        <f t="shared" si="231"/>
        <v>3.1448582338222533</v>
      </c>
    </row>
    <row r="256" spans="2:35" x14ac:dyDescent="0.3">
      <c r="B256" s="86">
        <f t="shared" si="143"/>
        <v>49034</v>
      </c>
      <c r="C256" s="3"/>
      <c r="D256" s="3"/>
      <c r="E256" s="5">
        <f t="shared" ref="E256:K256" si="232">(E115*9+E116*3)/12</f>
        <v>117.28647673407301</v>
      </c>
      <c r="F256" s="5">
        <f t="shared" si="232"/>
        <v>78.602767996184582</v>
      </c>
      <c r="G256" s="5">
        <f t="shared" si="232"/>
        <v>72.871316163129492</v>
      </c>
      <c r="H256" s="5">
        <f t="shared" si="232"/>
        <v>15.197684309203821</v>
      </c>
      <c r="I256" s="5">
        <f t="shared" si="232"/>
        <v>85.038082335053517</v>
      </c>
      <c r="J256" s="5">
        <f t="shared" si="232"/>
        <v>376.92555413375072</v>
      </c>
      <c r="K256" s="5">
        <f t="shared" si="232"/>
        <v>46.526748088384863</v>
      </c>
      <c r="M256" s="5">
        <f t="shared" ref="M256:S256" si="233">(M115*9+M116*3)/12</f>
        <v>99.438534622366248</v>
      </c>
      <c r="N256" s="5">
        <f t="shared" si="233"/>
        <v>0</v>
      </c>
      <c r="O256" s="5">
        <f t="shared" si="233"/>
        <v>0</v>
      </c>
      <c r="P256" s="5">
        <f t="shared" si="233"/>
        <v>0</v>
      </c>
      <c r="Q256" s="5">
        <f t="shared" si="233"/>
        <v>0</v>
      </c>
      <c r="R256" s="5">
        <f t="shared" si="233"/>
        <v>0</v>
      </c>
      <c r="S256" s="5">
        <f t="shared" si="233"/>
        <v>0</v>
      </c>
      <c r="U256" s="5">
        <f t="shared" ref="U256:AA256" si="234">(U115*9+U116*3)/12</f>
        <v>76.49118047874326</v>
      </c>
      <c r="V256" s="5">
        <f t="shared" si="234"/>
        <v>19.995440981485554</v>
      </c>
      <c r="W256" s="5">
        <f t="shared" si="234"/>
        <v>18.537440076585568</v>
      </c>
      <c r="X256" s="5">
        <f t="shared" si="234"/>
        <v>5.9469199470797554</v>
      </c>
      <c r="Y256" s="5">
        <f t="shared" si="234"/>
        <v>6.3778561751290122</v>
      </c>
      <c r="Z256" s="5">
        <f t="shared" si="234"/>
        <v>32.176571694344581</v>
      </c>
      <c r="AA256" s="5">
        <f t="shared" si="234"/>
        <v>2.9447308916699284</v>
      </c>
      <c r="AB256" s="6"/>
      <c r="AC256" s="5">
        <f t="shared" ref="AC256:AI256" si="235">(AC115*9+AC116*3)/12</f>
        <v>20.397648127664869</v>
      </c>
      <c r="AD256" s="5">
        <f t="shared" si="235"/>
        <v>9.6529715083033718</v>
      </c>
      <c r="AE256" s="5">
        <f t="shared" si="235"/>
        <v>8.9491090024895854</v>
      </c>
      <c r="AF256" s="5">
        <f t="shared" si="235"/>
        <v>2.9734599735398777</v>
      </c>
      <c r="AG256" s="5">
        <f t="shared" si="235"/>
        <v>4.2519041167526757</v>
      </c>
      <c r="AH256" s="5">
        <f t="shared" si="235"/>
        <v>9.193306198384164</v>
      </c>
      <c r="AI256" s="5">
        <f t="shared" si="235"/>
        <v>3.2392039808369208</v>
      </c>
    </row>
    <row r="257" spans="2:35" x14ac:dyDescent="0.3">
      <c r="B257" s="86">
        <f t="shared" si="143"/>
        <v>49399</v>
      </c>
      <c r="C257" s="3"/>
      <c r="D257" s="3"/>
      <c r="E257" s="5">
        <f t="shared" ref="E257:K257" si="236">(E116*9+E117*3)/12</f>
        <v>120.80507103609521</v>
      </c>
      <c r="F257" s="5">
        <f t="shared" si="236"/>
        <v>80.96085103607011</v>
      </c>
      <c r="G257" s="5">
        <f t="shared" si="236"/>
        <v>75.05745564802335</v>
      </c>
      <c r="H257" s="5">
        <f t="shared" si="236"/>
        <v>15.653614838479934</v>
      </c>
      <c r="I257" s="5">
        <f t="shared" si="236"/>
        <v>87.589224805105118</v>
      </c>
      <c r="J257" s="5">
        <f t="shared" si="236"/>
        <v>388.23332075776329</v>
      </c>
      <c r="K257" s="5">
        <f t="shared" si="236"/>
        <v>47.922550531036414</v>
      </c>
      <c r="M257" s="5">
        <f t="shared" ref="M257:S257" si="237">(M116*9+M117*3)/12</f>
        <v>102.42169066103725</v>
      </c>
      <c r="N257" s="5">
        <f t="shared" si="237"/>
        <v>0</v>
      </c>
      <c r="O257" s="5">
        <f t="shared" si="237"/>
        <v>0</v>
      </c>
      <c r="P257" s="5">
        <f t="shared" si="237"/>
        <v>0</v>
      </c>
      <c r="Q257" s="5">
        <f t="shared" si="237"/>
        <v>0</v>
      </c>
      <c r="R257" s="5">
        <f t="shared" si="237"/>
        <v>0</v>
      </c>
      <c r="S257" s="5">
        <f t="shared" si="237"/>
        <v>0</v>
      </c>
      <c r="U257" s="5">
        <f t="shared" ref="U257:AA257" si="238">(U116*9+U117*3)/12</f>
        <v>78.785915893105553</v>
      </c>
      <c r="V257" s="5">
        <f t="shared" si="238"/>
        <v>20.595304210930117</v>
      </c>
      <c r="W257" s="5">
        <f t="shared" si="238"/>
        <v>19.093563278883135</v>
      </c>
      <c r="X257" s="5">
        <f t="shared" si="238"/>
        <v>6.1253275454921479</v>
      </c>
      <c r="Y257" s="5">
        <f t="shared" si="238"/>
        <v>6.5691918603828841</v>
      </c>
      <c r="Z257" s="5">
        <f t="shared" si="238"/>
        <v>33.141868845174919</v>
      </c>
      <c r="AA257" s="5">
        <f t="shared" si="238"/>
        <v>3.0330728184200262</v>
      </c>
      <c r="AB257" s="6"/>
      <c r="AC257" s="5">
        <f t="shared" ref="AC257:AI257" si="239">(AC116*9+AC117*3)/12</f>
        <v>21.00957757149482</v>
      </c>
      <c r="AD257" s="5">
        <f t="shared" si="239"/>
        <v>9.9425606535524711</v>
      </c>
      <c r="AE257" s="5">
        <f t="shared" si="239"/>
        <v>9.2175822725642735</v>
      </c>
      <c r="AF257" s="5">
        <f t="shared" si="239"/>
        <v>3.0626637727460739</v>
      </c>
      <c r="AG257" s="5">
        <f t="shared" si="239"/>
        <v>4.3794612402552557</v>
      </c>
      <c r="AH257" s="5">
        <f t="shared" si="239"/>
        <v>9.4691053843356912</v>
      </c>
      <c r="AI257" s="5">
        <f t="shared" si="239"/>
        <v>3.3363801002620286</v>
      </c>
    </row>
    <row r="258" spans="2:35" x14ac:dyDescent="0.3">
      <c r="B258" s="86">
        <f t="shared" si="143"/>
        <v>49765</v>
      </c>
      <c r="C258" s="3"/>
      <c r="D258" s="3"/>
      <c r="E258" s="5">
        <f t="shared" ref="E258:K258" si="240">(E117*9+E118*3)/12</f>
        <v>124.42922316717807</v>
      </c>
      <c r="F258" s="5">
        <f t="shared" si="240"/>
        <v>83.389676567152222</v>
      </c>
      <c r="G258" s="5">
        <f t="shared" si="240"/>
        <v>77.309179317464057</v>
      </c>
      <c r="H258" s="5">
        <f t="shared" si="240"/>
        <v>16.123223283634335</v>
      </c>
      <c r="I258" s="5">
        <f t="shared" si="240"/>
        <v>90.216901549258296</v>
      </c>
      <c r="J258" s="5">
        <f t="shared" si="240"/>
        <v>399.88032038049624</v>
      </c>
      <c r="K258" s="5">
        <f t="shared" si="240"/>
        <v>49.360227046967509</v>
      </c>
      <c r="M258" s="5">
        <f t="shared" ref="M258:S258" si="241">(M117*9+M118*3)/12</f>
        <v>105.49434138086838</v>
      </c>
      <c r="N258" s="5">
        <f t="shared" si="241"/>
        <v>0</v>
      </c>
      <c r="O258" s="5">
        <f t="shared" si="241"/>
        <v>0</v>
      </c>
      <c r="P258" s="5">
        <f t="shared" si="241"/>
        <v>0</v>
      </c>
      <c r="Q258" s="5">
        <f t="shared" si="241"/>
        <v>0</v>
      </c>
      <c r="R258" s="5">
        <f t="shared" si="241"/>
        <v>0</v>
      </c>
      <c r="S258" s="5">
        <f t="shared" si="241"/>
        <v>0</v>
      </c>
      <c r="U258" s="5">
        <f t="shared" ref="U258:AA258" si="242">(U117*9+U118*3)/12</f>
        <v>81.149493369898735</v>
      </c>
      <c r="V258" s="5">
        <f t="shared" si="242"/>
        <v>21.21316333725802</v>
      </c>
      <c r="W258" s="5">
        <f t="shared" si="242"/>
        <v>19.666370177249632</v>
      </c>
      <c r="X258" s="5">
        <f t="shared" si="242"/>
        <v>6.3090873718569123</v>
      </c>
      <c r="Y258" s="5">
        <f t="shared" si="242"/>
        <v>6.7662676161943702</v>
      </c>
      <c r="Z258" s="5">
        <f t="shared" si="242"/>
        <v>34.136124910530164</v>
      </c>
      <c r="AA258" s="5">
        <f t="shared" si="242"/>
        <v>3.1240650029726269</v>
      </c>
      <c r="AB258" s="6"/>
      <c r="AC258" s="5">
        <f t="shared" ref="AC258:AI258" si="243">(AC117*9+AC118*3)/12</f>
        <v>21.639864898639662</v>
      </c>
      <c r="AD258" s="5">
        <f t="shared" si="243"/>
        <v>10.240837473159045</v>
      </c>
      <c r="AE258" s="5">
        <f t="shared" si="243"/>
        <v>9.4941097407412034</v>
      </c>
      <c r="AF258" s="5">
        <f t="shared" si="243"/>
        <v>3.1545436859284561</v>
      </c>
      <c r="AG258" s="5">
        <f t="shared" si="243"/>
        <v>4.5108450774629141</v>
      </c>
      <c r="AH258" s="5">
        <f t="shared" si="243"/>
        <v>9.7531785458657634</v>
      </c>
      <c r="AI258" s="5">
        <f t="shared" si="243"/>
        <v>3.4364715032698903</v>
      </c>
    </row>
    <row r="259" spans="2:35" x14ac:dyDescent="0.3">
      <c r="B259" s="86">
        <f t="shared" si="143"/>
        <v>50130</v>
      </c>
      <c r="C259" s="3"/>
      <c r="D259" s="3"/>
      <c r="E259" s="5">
        <f t="shared" ref="E259:K259" si="244">(E118*9+E119*3)/12</f>
        <v>128.16209986219343</v>
      </c>
      <c r="F259" s="5">
        <f t="shared" si="244"/>
        <v>85.891366864166784</v>
      </c>
      <c r="G259" s="5">
        <f t="shared" si="244"/>
        <v>79.628454696987987</v>
      </c>
      <c r="H259" s="5">
        <f t="shared" si="244"/>
        <v>16.606919982143364</v>
      </c>
      <c r="I259" s="5">
        <f t="shared" si="244"/>
        <v>92.923408595736035</v>
      </c>
      <c r="J259" s="5">
        <f t="shared" si="244"/>
        <v>411.87672999191113</v>
      </c>
      <c r="K259" s="5">
        <f t="shared" si="244"/>
        <v>50.841033858376534</v>
      </c>
      <c r="M259" s="5">
        <f t="shared" ref="M259:S259" si="245">(M118*9+M119*3)/12</f>
        <v>108.65917162229442</v>
      </c>
      <c r="N259" s="5">
        <f t="shared" si="245"/>
        <v>0</v>
      </c>
      <c r="O259" s="5">
        <f t="shared" si="245"/>
        <v>0</v>
      </c>
      <c r="P259" s="5">
        <f t="shared" si="245"/>
        <v>0</v>
      </c>
      <c r="Q259" s="5">
        <f t="shared" si="245"/>
        <v>0</v>
      </c>
      <c r="R259" s="5">
        <f t="shared" si="245"/>
        <v>0</v>
      </c>
      <c r="S259" s="5">
        <f t="shared" si="245"/>
        <v>0</v>
      </c>
      <c r="U259" s="5">
        <f t="shared" ref="U259:AA259" si="246">(U118*9+U119*3)/12</f>
        <v>83.583978170995707</v>
      </c>
      <c r="V259" s="5">
        <f t="shared" si="246"/>
        <v>21.84955823737576</v>
      </c>
      <c r="W259" s="5">
        <f t="shared" si="246"/>
        <v>20.256361282567124</v>
      </c>
      <c r="X259" s="5">
        <f t="shared" si="246"/>
        <v>6.4983599930126204</v>
      </c>
      <c r="Y259" s="5">
        <f t="shared" si="246"/>
        <v>6.9692556446802021</v>
      </c>
      <c r="Z259" s="5">
        <f t="shared" si="246"/>
        <v>35.160208657846077</v>
      </c>
      <c r="AA259" s="5">
        <f t="shared" si="246"/>
        <v>3.2177869530618062</v>
      </c>
      <c r="AB259" s="6"/>
      <c r="AC259" s="5">
        <f t="shared" ref="AC259:AI259" si="247">(AC118*9+AC119*3)/12</f>
        <v>22.289060845598854</v>
      </c>
      <c r="AD259" s="5">
        <f t="shared" si="247"/>
        <v>10.548062597353818</v>
      </c>
      <c r="AE259" s="5">
        <f t="shared" si="247"/>
        <v>9.7789330329634385</v>
      </c>
      <c r="AF259" s="5">
        <f t="shared" si="247"/>
        <v>3.2491799965063102</v>
      </c>
      <c r="AG259" s="5">
        <f t="shared" si="247"/>
        <v>4.6461704297868023</v>
      </c>
      <c r="AH259" s="5">
        <f t="shared" si="247"/>
        <v>10.045773902241734</v>
      </c>
      <c r="AI259" s="5">
        <f t="shared" si="247"/>
        <v>3.5395656483679865</v>
      </c>
    </row>
    <row r="260" spans="2:35" x14ac:dyDescent="0.3">
      <c r="B260" s="86">
        <f t="shared" si="143"/>
        <v>50495</v>
      </c>
      <c r="C260" s="3"/>
      <c r="D260" s="3"/>
      <c r="E260" s="5">
        <f t="shared" ref="E260:K260" si="248">(E119*9+E120*3)/12</f>
        <v>132.00696285805921</v>
      </c>
      <c r="F260" s="5">
        <f t="shared" si="248"/>
        <v>88.468107870091785</v>
      </c>
      <c r="G260" s="5">
        <f t="shared" si="248"/>
        <v>82.017308337897646</v>
      </c>
      <c r="H260" s="5">
        <f t="shared" si="248"/>
        <v>17.105127581607665</v>
      </c>
      <c r="I260" s="5">
        <f t="shared" si="248"/>
        <v>95.711110853608105</v>
      </c>
      <c r="J260" s="5">
        <f t="shared" si="248"/>
        <v>424.23303189166853</v>
      </c>
      <c r="K260" s="5">
        <f t="shared" si="248"/>
        <v>52.366264874127836</v>
      </c>
      <c r="M260" s="5">
        <f t="shared" ref="M260:S260" si="249">(M119*9+M120*3)/12</f>
        <v>111.91894677096325</v>
      </c>
      <c r="N260" s="5">
        <f t="shared" si="249"/>
        <v>0</v>
      </c>
      <c r="O260" s="5">
        <f t="shared" si="249"/>
        <v>0</v>
      </c>
      <c r="P260" s="5">
        <f t="shared" si="249"/>
        <v>0</v>
      </c>
      <c r="Q260" s="5">
        <f t="shared" si="249"/>
        <v>0</v>
      </c>
      <c r="R260" s="5">
        <f t="shared" si="249"/>
        <v>0</v>
      </c>
      <c r="S260" s="5">
        <f t="shared" si="249"/>
        <v>0</v>
      </c>
      <c r="U260" s="5">
        <f t="shared" ref="U260:AA260" si="250">(U119*9+U120*3)/12</f>
        <v>86.091497516125571</v>
      </c>
      <c r="V260" s="5">
        <f t="shared" si="250"/>
        <v>22.505044984497033</v>
      </c>
      <c r="W260" s="5">
        <f t="shared" si="250"/>
        <v>20.864052121044136</v>
      </c>
      <c r="X260" s="5">
        <f t="shared" si="250"/>
        <v>6.6933107928029996</v>
      </c>
      <c r="Y260" s="5">
        <f t="shared" si="250"/>
        <v>7.178333314020608</v>
      </c>
      <c r="Z260" s="5">
        <f t="shared" si="250"/>
        <v>36.215014917581463</v>
      </c>
      <c r="AA260" s="5">
        <f t="shared" si="250"/>
        <v>3.3143205616536604</v>
      </c>
      <c r="AB260" s="6"/>
      <c r="AC260" s="5">
        <f t="shared" ref="AC260:AI260" si="251">(AC119*9+AC120*3)/12</f>
        <v>22.95773267096682</v>
      </c>
      <c r="AD260" s="5">
        <f t="shared" si="251"/>
        <v>10.864504475274432</v>
      </c>
      <c r="AE260" s="5">
        <f t="shared" si="251"/>
        <v>10.072301023952344</v>
      </c>
      <c r="AF260" s="5">
        <f t="shared" si="251"/>
        <v>3.3466553964014998</v>
      </c>
      <c r="AG260" s="5">
        <f t="shared" si="251"/>
        <v>4.7855555426804059</v>
      </c>
      <c r="AH260" s="5">
        <f t="shared" si="251"/>
        <v>10.347147119308987</v>
      </c>
      <c r="AI260" s="5">
        <f t="shared" si="251"/>
        <v>3.6457526178190265</v>
      </c>
    </row>
    <row r="261" spans="2:35" x14ac:dyDescent="0.3">
      <c r="B261" s="86">
        <f t="shared" si="143"/>
        <v>50860</v>
      </c>
      <c r="C261" s="3"/>
      <c r="D261" s="3"/>
      <c r="E261" s="5">
        <f t="shared" ref="E261:K261" si="252">(E120*9+E121*3)/12</f>
        <v>135.967171743801</v>
      </c>
      <c r="F261" s="5">
        <f t="shared" si="252"/>
        <v>91.122151106194551</v>
      </c>
      <c r="G261" s="5">
        <f t="shared" si="252"/>
        <v>84.477827588034572</v>
      </c>
      <c r="H261" s="5">
        <f t="shared" si="252"/>
        <v>17.618281409055893</v>
      </c>
      <c r="I261" s="5">
        <f t="shared" si="252"/>
        <v>98.582444179216353</v>
      </c>
      <c r="J261" s="5">
        <f t="shared" si="252"/>
        <v>436.96002284841848</v>
      </c>
      <c r="K261" s="5">
        <f t="shared" si="252"/>
        <v>53.937252820351667</v>
      </c>
      <c r="M261" s="5">
        <f t="shared" ref="M261:S261" si="253">(M120*9+M121*3)/12</f>
        <v>115.27651517409215</v>
      </c>
      <c r="N261" s="5">
        <f t="shared" si="253"/>
        <v>0</v>
      </c>
      <c r="O261" s="5">
        <f t="shared" si="253"/>
        <v>0</v>
      </c>
      <c r="P261" s="5">
        <f t="shared" si="253"/>
        <v>0</v>
      </c>
      <c r="Q261" s="5">
        <f t="shared" si="253"/>
        <v>0</v>
      </c>
      <c r="R261" s="5">
        <f t="shared" si="253"/>
        <v>0</v>
      </c>
      <c r="S261" s="5">
        <f t="shared" si="253"/>
        <v>0</v>
      </c>
      <c r="U261" s="5">
        <f t="shared" ref="U261:AA261" si="254">(U120*9+U121*3)/12</f>
        <v>88.674242441609337</v>
      </c>
      <c r="V261" s="5">
        <f t="shared" si="254"/>
        <v>23.180196334031944</v>
      </c>
      <c r="W261" s="5">
        <f t="shared" si="254"/>
        <v>21.489973684675462</v>
      </c>
      <c r="X261" s="5">
        <f t="shared" si="254"/>
        <v>6.8941101165870888</v>
      </c>
      <c r="Y261" s="5">
        <f t="shared" si="254"/>
        <v>7.393683313441227</v>
      </c>
      <c r="Z261" s="5">
        <f t="shared" si="254"/>
        <v>37.301465365108903</v>
      </c>
      <c r="AA261" s="5">
        <f t="shared" si="254"/>
        <v>3.4137501785032698</v>
      </c>
      <c r="AB261" s="6"/>
      <c r="AC261" s="5">
        <f t="shared" ref="AC261:AI261" si="255">(AC120*9+AC121*3)/12</f>
        <v>23.646464651095823</v>
      </c>
      <c r="AD261" s="5">
        <f t="shared" si="255"/>
        <v>11.190439609532666</v>
      </c>
      <c r="AE261" s="5">
        <f t="shared" si="255"/>
        <v>10.374470054670915</v>
      </c>
      <c r="AF261" s="5">
        <f t="shared" si="255"/>
        <v>3.4470550582935444</v>
      </c>
      <c r="AG261" s="5">
        <f t="shared" si="255"/>
        <v>4.929122208960818</v>
      </c>
      <c r="AH261" s="5">
        <f t="shared" si="255"/>
        <v>10.657561532888257</v>
      </c>
      <c r="AI261" s="5">
        <f t="shared" si="255"/>
        <v>3.7551251963535965</v>
      </c>
    </row>
    <row r="262" spans="2:35" x14ac:dyDescent="0.3">
      <c r="B262" s="86">
        <f t="shared" si="143"/>
        <v>51226</v>
      </c>
      <c r="C262" s="3"/>
      <c r="D262" s="3"/>
      <c r="E262" s="5">
        <f t="shared" ref="E262:K262" si="256">(E121*9+E122*3)/12</f>
        <v>140.04618689611505</v>
      </c>
      <c r="F262" s="5">
        <f t="shared" si="256"/>
        <v>93.855815639380396</v>
      </c>
      <c r="G262" s="5">
        <f t="shared" si="256"/>
        <v>87.012162415675604</v>
      </c>
      <c r="H262" s="5">
        <f t="shared" si="256"/>
        <v>18.146829851327574</v>
      </c>
      <c r="I262" s="5">
        <f t="shared" si="256"/>
        <v>101.53991750459288</v>
      </c>
      <c r="J262" s="5">
        <f t="shared" si="256"/>
        <v>450.06882353387101</v>
      </c>
      <c r="K262" s="5">
        <f t="shared" si="256"/>
        <v>55.555370404962218</v>
      </c>
      <c r="M262" s="5">
        <f t="shared" ref="M262:S262" si="257">(M121*9+M122*3)/12</f>
        <v>118.73481062931494</v>
      </c>
      <c r="N262" s="5">
        <f t="shared" si="257"/>
        <v>0</v>
      </c>
      <c r="O262" s="5">
        <f t="shared" si="257"/>
        <v>0</v>
      </c>
      <c r="P262" s="5">
        <f t="shared" si="257"/>
        <v>0</v>
      </c>
      <c r="Q262" s="5">
        <f t="shared" si="257"/>
        <v>0</v>
      </c>
      <c r="R262" s="5">
        <f t="shared" si="257"/>
        <v>0</v>
      </c>
      <c r="S262" s="5">
        <f t="shared" si="257"/>
        <v>0</v>
      </c>
      <c r="U262" s="5">
        <f t="shared" ref="U262:AA262" si="258">(U121*9+U122*3)/12</f>
        <v>91.334469714857619</v>
      </c>
      <c r="V262" s="5">
        <f t="shared" si="258"/>
        <v>23.875602224052908</v>
      </c>
      <c r="W262" s="5">
        <f t="shared" si="258"/>
        <v>22.134672895215726</v>
      </c>
      <c r="X262" s="5">
        <f t="shared" si="258"/>
        <v>7.1009334200847007</v>
      </c>
      <c r="Y262" s="5">
        <f t="shared" si="258"/>
        <v>7.6154938128444636</v>
      </c>
      <c r="Z262" s="5">
        <f t="shared" si="258"/>
        <v>38.420509326062167</v>
      </c>
      <c r="AA262" s="5">
        <f t="shared" si="258"/>
        <v>3.5161626838583686</v>
      </c>
      <c r="AB262" s="6"/>
      <c r="AC262" s="5">
        <f t="shared" ref="AC262:AI262" si="259">(AC121*9+AC122*3)/12</f>
        <v>24.355858590628699</v>
      </c>
      <c r="AD262" s="5">
        <f t="shared" si="259"/>
        <v>11.526152797818646</v>
      </c>
      <c r="AE262" s="5">
        <f t="shared" si="259"/>
        <v>10.685704156311042</v>
      </c>
      <c r="AF262" s="5">
        <f t="shared" si="259"/>
        <v>3.5504667100423504</v>
      </c>
      <c r="AG262" s="5">
        <f t="shared" si="259"/>
        <v>5.0769958752296427</v>
      </c>
      <c r="AH262" s="5">
        <f t="shared" si="259"/>
        <v>10.977288378874903</v>
      </c>
      <c r="AI262" s="5">
        <f t="shared" si="259"/>
        <v>3.8677789522442052</v>
      </c>
    </row>
    <row r="263" spans="2:35" x14ac:dyDescent="0.3">
      <c r="B263" s="86">
        <f t="shared" si="143"/>
        <v>51591</v>
      </c>
      <c r="C263" s="3"/>
      <c r="D263" s="3"/>
      <c r="E263" s="5">
        <f t="shared" ref="E263:K263" si="260">(E122*9+E123*3)/12</f>
        <v>107.38032692530903</v>
      </c>
      <c r="F263" s="5">
        <f t="shared" si="260"/>
        <v>71.963888418284213</v>
      </c>
      <c r="G263" s="5">
        <f t="shared" si="260"/>
        <v>66.71652155445102</v>
      </c>
      <c r="H263" s="5">
        <f t="shared" si="260"/>
        <v>13.9140705311668</v>
      </c>
      <c r="I263" s="5">
        <f t="shared" si="260"/>
        <v>77.855668756623302</v>
      </c>
      <c r="J263" s="5">
        <f t="shared" si="260"/>
        <v>345.08999124557357</v>
      </c>
      <c r="K263" s="5">
        <f t="shared" si="260"/>
        <v>42.597045794375504</v>
      </c>
      <c r="M263" s="5">
        <f t="shared" ref="M263:S263" si="261">(M122*9+M123*3)/12</f>
        <v>91.039842393196807</v>
      </c>
      <c r="N263" s="5">
        <f t="shared" si="261"/>
        <v>0</v>
      </c>
      <c r="O263" s="5">
        <f t="shared" si="261"/>
        <v>0</v>
      </c>
      <c r="P263" s="5">
        <f t="shared" si="261"/>
        <v>0</v>
      </c>
      <c r="Q263" s="5">
        <f t="shared" si="261"/>
        <v>0</v>
      </c>
      <c r="R263" s="5">
        <f t="shared" si="261"/>
        <v>0</v>
      </c>
      <c r="S263" s="5">
        <f t="shared" si="261"/>
        <v>0</v>
      </c>
      <c r="U263" s="5">
        <f t="shared" ref="U263:AA263" si="262">(U122*9+U123*3)/12</f>
        <v>70.030647994766767</v>
      </c>
      <c r="V263" s="5">
        <f t="shared" si="262"/>
        <v>18.306603194124932</v>
      </c>
      <c r="W263" s="5">
        <f t="shared" si="262"/>
        <v>16.971746711219996</v>
      </c>
      <c r="X263" s="5">
        <f t="shared" si="262"/>
        <v>5.4446362948043996</v>
      </c>
      <c r="Y263" s="5">
        <f t="shared" si="262"/>
        <v>5.839175156746748</v>
      </c>
      <c r="Z263" s="5">
        <f t="shared" si="262"/>
        <v>29.458901691695306</v>
      </c>
      <c r="AA263" s="5">
        <f t="shared" si="262"/>
        <v>2.6960155566060444</v>
      </c>
      <c r="AB263" s="6"/>
      <c r="AC263" s="5">
        <f t="shared" ref="AC263:AI263" si="263">(AC122*9+AC123*3)/12</f>
        <v>18.674839465271138</v>
      </c>
      <c r="AD263" s="5">
        <f t="shared" si="263"/>
        <v>8.8376705075085891</v>
      </c>
      <c r="AE263" s="5">
        <f t="shared" si="263"/>
        <v>8.1932570330027588</v>
      </c>
      <c r="AF263" s="5">
        <f t="shared" si="263"/>
        <v>2.7223181474021998</v>
      </c>
      <c r="AG263" s="5">
        <f t="shared" si="263"/>
        <v>3.8927834378311652</v>
      </c>
      <c r="AH263" s="5">
        <f t="shared" si="263"/>
        <v>8.416829054770087</v>
      </c>
      <c r="AI263" s="5">
        <f t="shared" si="263"/>
        <v>2.9656171122666488</v>
      </c>
    </row>
    <row r="264" spans="2:35" x14ac:dyDescent="0.3">
      <c r="E264" s="2"/>
      <c r="M264" s="2"/>
    </row>
    <row r="265" spans="2:35" s="78" customFormat="1" x14ac:dyDescent="0.3">
      <c r="B265" s="77" t="s">
        <v>195</v>
      </c>
      <c r="C265" s="77"/>
      <c r="D265" s="77"/>
    </row>
    <row r="266" spans="2:35" x14ac:dyDescent="0.3">
      <c r="E266" s="301" t="s">
        <v>89</v>
      </c>
      <c r="F266" s="301"/>
      <c r="G266" s="301"/>
      <c r="H266" s="301"/>
      <c r="I266" s="301"/>
      <c r="J266" s="301"/>
      <c r="K266" s="301"/>
      <c r="M266" s="301" t="s">
        <v>64</v>
      </c>
      <c r="N266" s="301"/>
      <c r="O266" s="301"/>
      <c r="P266" s="301"/>
      <c r="Q266" s="301"/>
      <c r="R266" s="301"/>
      <c r="S266" s="301"/>
      <c r="U266" s="301" t="s">
        <v>65</v>
      </c>
      <c r="V266" s="301"/>
      <c r="W266" s="301"/>
      <c r="X266" s="301"/>
      <c r="Y266" s="301"/>
      <c r="Z266" s="301"/>
      <c r="AA266" s="301"/>
      <c r="AC266" s="301" t="s">
        <v>66</v>
      </c>
      <c r="AD266" s="301"/>
      <c r="AE266" s="301"/>
      <c r="AF266" s="301"/>
      <c r="AG266" s="301"/>
      <c r="AH266" s="301"/>
      <c r="AI266" s="301"/>
    </row>
    <row r="267" spans="2:35" s="3" customFormat="1" x14ac:dyDescent="0.3">
      <c r="B267" s="4" t="s">
        <v>211</v>
      </c>
      <c r="C267" s="4"/>
      <c r="D267" s="4"/>
      <c r="E267" s="3" t="s">
        <v>70</v>
      </c>
      <c r="F267" s="3" t="s">
        <v>69</v>
      </c>
      <c r="G267" s="3" t="s">
        <v>61</v>
      </c>
      <c r="H267" s="3" t="s">
        <v>68</v>
      </c>
      <c r="I267" s="3" t="s">
        <v>71</v>
      </c>
      <c r="J267" s="3" t="s">
        <v>72</v>
      </c>
      <c r="K267" s="3" t="s">
        <v>62</v>
      </c>
      <c r="M267" s="3" t="s">
        <v>70</v>
      </c>
      <c r="N267" s="3" t="s">
        <v>69</v>
      </c>
      <c r="O267" s="3" t="s">
        <v>61</v>
      </c>
      <c r="P267" s="3" t="s">
        <v>68</v>
      </c>
      <c r="Q267" s="3" t="s">
        <v>71</v>
      </c>
      <c r="R267" s="3" t="s">
        <v>72</v>
      </c>
      <c r="S267" s="3" t="s">
        <v>62</v>
      </c>
      <c r="U267" s="3" t="s">
        <v>70</v>
      </c>
      <c r="V267" s="3" t="s">
        <v>69</v>
      </c>
      <c r="W267" s="3" t="s">
        <v>61</v>
      </c>
      <c r="X267" s="3" t="s">
        <v>68</v>
      </c>
      <c r="Y267" s="3" t="s">
        <v>71</v>
      </c>
      <c r="Z267" s="3" t="s">
        <v>72</v>
      </c>
      <c r="AA267" s="3" t="s">
        <v>62</v>
      </c>
      <c r="AC267" s="3" t="s">
        <v>70</v>
      </c>
      <c r="AD267" s="3" t="s">
        <v>69</v>
      </c>
      <c r="AE267" s="3" t="s">
        <v>61</v>
      </c>
      <c r="AF267" s="3" t="s">
        <v>68</v>
      </c>
      <c r="AG267" s="3" t="s">
        <v>71</v>
      </c>
      <c r="AH267" s="3" t="s">
        <v>72</v>
      </c>
      <c r="AI267" s="3" t="s">
        <v>62</v>
      </c>
    </row>
    <row r="268" spans="2:35" hidden="1" x14ac:dyDescent="0.3">
      <c r="B268" s="85">
        <f>B233</f>
        <v>40633</v>
      </c>
      <c r="C268" s="3"/>
      <c r="D268" s="3"/>
      <c r="E268" s="5">
        <f t="shared" ref="E268:K268" si="264">(E127*9+E128*3)/12</f>
        <v>171.44500000000002</v>
      </c>
      <c r="F268" s="5">
        <f t="shared" si="264"/>
        <v>43.65</v>
      </c>
      <c r="G268" s="5">
        <f t="shared" si="264"/>
        <v>79.05</v>
      </c>
      <c r="H268" s="5">
        <f t="shared" si="264"/>
        <v>262.07</v>
      </c>
      <c r="I268" s="5">
        <f t="shared" si="264"/>
        <v>479.8125</v>
      </c>
      <c r="J268" s="5">
        <f t="shared" si="264"/>
        <v>550.08249999999987</v>
      </c>
      <c r="K268" s="5">
        <f t="shared" si="264"/>
        <v>85.470000000000013</v>
      </c>
      <c r="M268" s="5">
        <f t="shared" ref="M268:S268" si="265">(M127*9+M128*3)/12</f>
        <v>176.48749999999998</v>
      </c>
      <c r="N268" s="5">
        <f t="shared" si="265"/>
        <v>0</v>
      </c>
      <c r="O268" s="5">
        <f t="shared" si="265"/>
        <v>0</v>
      </c>
      <c r="P268" s="5">
        <f t="shared" si="265"/>
        <v>0</v>
      </c>
      <c r="Q268" s="5">
        <f t="shared" si="265"/>
        <v>0</v>
      </c>
      <c r="R268" s="5">
        <f t="shared" si="265"/>
        <v>0</v>
      </c>
      <c r="S268" s="5">
        <f t="shared" si="265"/>
        <v>0</v>
      </c>
      <c r="U268" s="5">
        <f t="shared" ref="U268:AA268" si="266">(U127*9+U128*3)/12</f>
        <v>166.4025</v>
      </c>
      <c r="V268" s="5">
        <f t="shared" si="266"/>
        <v>11.64</v>
      </c>
      <c r="W268" s="5">
        <f t="shared" si="266"/>
        <v>21.080000000000002</v>
      </c>
      <c r="X268" s="5">
        <f t="shared" si="266"/>
        <v>32.31</v>
      </c>
      <c r="Y268" s="5">
        <f t="shared" si="266"/>
        <v>41.583750000000002</v>
      </c>
      <c r="Z268" s="5">
        <f t="shared" si="266"/>
        <v>46.392500000000005</v>
      </c>
      <c r="AA268" s="5">
        <f t="shared" si="266"/>
        <v>6.1049999999999995</v>
      </c>
      <c r="AB268" s="6"/>
      <c r="AC268" s="5">
        <f t="shared" ref="AC268:AI268" si="267">(AC127*9+AC128*3)/12</f>
        <v>75.637500000000003</v>
      </c>
      <c r="AD268" s="5">
        <f t="shared" si="267"/>
        <v>2.91</v>
      </c>
      <c r="AE268" s="5">
        <f t="shared" si="267"/>
        <v>5.2700000000000005</v>
      </c>
      <c r="AF268" s="5">
        <f t="shared" si="267"/>
        <v>16.155000000000001</v>
      </c>
      <c r="AG268" s="5">
        <f t="shared" si="267"/>
        <v>38.384999999999998</v>
      </c>
      <c r="AH268" s="5">
        <f t="shared" si="267"/>
        <v>9.9412499999999984</v>
      </c>
      <c r="AI268" s="5">
        <f t="shared" si="267"/>
        <v>6.66</v>
      </c>
    </row>
    <row r="269" spans="2:35" hidden="1" x14ac:dyDescent="0.3">
      <c r="B269" s="85">
        <f t="shared" ref="B269:B298" si="268">B234</f>
        <v>40999</v>
      </c>
      <c r="C269" s="3"/>
      <c r="D269" s="3"/>
      <c r="E269" s="5">
        <f t="shared" ref="E269:K269" si="269">(E128*9+E129*3)/12</f>
        <v>183.5575</v>
      </c>
      <c r="F269" s="5">
        <f t="shared" si="269"/>
        <v>45.449999999999996</v>
      </c>
      <c r="G269" s="5">
        <f t="shared" si="269"/>
        <v>83.25</v>
      </c>
      <c r="H269" s="5">
        <f t="shared" si="269"/>
        <v>273.75</v>
      </c>
      <c r="I269" s="5">
        <f t="shared" si="269"/>
        <v>512.4375</v>
      </c>
      <c r="J269" s="5">
        <f t="shared" si="269"/>
        <v>589.71499999999992</v>
      </c>
      <c r="K269" s="5">
        <f t="shared" si="269"/>
        <v>91.63</v>
      </c>
      <c r="M269" s="5">
        <f t="shared" ref="M269:S269" si="270">(M128*9+M129*3)/12</f>
        <v>188.95624999999998</v>
      </c>
      <c r="N269" s="5">
        <f t="shared" si="270"/>
        <v>0</v>
      </c>
      <c r="O269" s="5">
        <f t="shared" si="270"/>
        <v>0</v>
      </c>
      <c r="P269" s="5">
        <f t="shared" si="270"/>
        <v>0</v>
      </c>
      <c r="Q269" s="5">
        <f t="shared" si="270"/>
        <v>0</v>
      </c>
      <c r="R269" s="5">
        <f t="shared" si="270"/>
        <v>0</v>
      </c>
      <c r="S269" s="5">
        <f t="shared" si="270"/>
        <v>0</v>
      </c>
      <c r="U269" s="5">
        <f t="shared" ref="U269:AA269" si="271">(U128*9+U129*3)/12</f>
        <v>178.15874999999997</v>
      </c>
      <c r="V269" s="5">
        <f t="shared" si="271"/>
        <v>12.12</v>
      </c>
      <c r="W269" s="5">
        <f t="shared" si="271"/>
        <v>22.200000000000003</v>
      </c>
      <c r="X269" s="5">
        <f t="shared" si="271"/>
        <v>33.75</v>
      </c>
      <c r="Y269" s="5">
        <f t="shared" si="271"/>
        <v>44.411249999999995</v>
      </c>
      <c r="Z269" s="5">
        <f t="shared" si="271"/>
        <v>49.735000000000007</v>
      </c>
      <c r="AA269" s="5">
        <f t="shared" si="271"/>
        <v>6.544999999999999</v>
      </c>
      <c r="AB269" s="6"/>
      <c r="AC269" s="5">
        <f t="shared" ref="AC269:AI269" si="272">(AC128*9+AC129*3)/12</f>
        <v>80.981250000000003</v>
      </c>
      <c r="AD269" s="5">
        <f t="shared" si="272"/>
        <v>3.03</v>
      </c>
      <c r="AE269" s="5">
        <f t="shared" si="272"/>
        <v>5.5500000000000007</v>
      </c>
      <c r="AF269" s="5">
        <f t="shared" si="272"/>
        <v>16.875</v>
      </c>
      <c r="AG269" s="5">
        <f t="shared" si="272"/>
        <v>40.994999999999997</v>
      </c>
      <c r="AH269" s="5">
        <f t="shared" si="272"/>
        <v>10.657499999999999</v>
      </c>
      <c r="AI269" s="5">
        <f t="shared" si="272"/>
        <v>7.14</v>
      </c>
    </row>
    <row r="270" spans="2:35" hidden="1" x14ac:dyDescent="0.3">
      <c r="B270" s="85">
        <f t="shared" si="268"/>
        <v>41364</v>
      </c>
      <c r="C270" s="3"/>
      <c r="D270" s="3"/>
      <c r="E270" s="5">
        <f t="shared" ref="E270:K270" si="273">(E129*9+E130*3)/12</f>
        <v>201.70500000000001</v>
      </c>
      <c r="F270" s="5">
        <f t="shared" si="273"/>
        <v>48.6</v>
      </c>
      <c r="G270" s="5">
        <f t="shared" si="273"/>
        <v>90</v>
      </c>
      <c r="H270" s="5">
        <f t="shared" si="273"/>
        <v>293.09500000000003</v>
      </c>
      <c r="I270" s="5">
        <f t="shared" si="273"/>
        <v>561.375</v>
      </c>
      <c r="J270" s="5">
        <f t="shared" si="273"/>
        <v>649.68249999999989</v>
      </c>
      <c r="K270" s="5">
        <f t="shared" si="273"/>
        <v>100.67750000000001</v>
      </c>
      <c r="M270" s="5">
        <f t="shared" ref="M270:S270" si="274">(M129*9+M130*3)/12</f>
        <v>207.63749999999996</v>
      </c>
      <c r="N270" s="5">
        <f t="shared" si="274"/>
        <v>0</v>
      </c>
      <c r="O270" s="5">
        <f t="shared" si="274"/>
        <v>0</v>
      </c>
      <c r="P270" s="5">
        <f t="shared" si="274"/>
        <v>0</v>
      </c>
      <c r="Q270" s="5">
        <f t="shared" si="274"/>
        <v>0</v>
      </c>
      <c r="R270" s="5">
        <f t="shared" si="274"/>
        <v>0</v>
      </c>
      <c r="S270" s="5">
        <f t="shared" si="274"/>
        <v>0</v>
      </c>
      <c r="U270" s="5">
        <f t="shared" ref="U270:AA270" si="275">(U129*9+U130*3)/12</f>
        <v>195.77250000000001</v>
      </c>
      <c r="V270" s="5">
        <f t="shared" si="275"/>
        <v>12.96</v>
      </c>
      <c r="W270" s="5">
        <f t="shared" si="275"/>
        <v>24</v>
      </c>
      <c r="X270" s="5">
        <f t="shared" si="275"/>
        <v>36.134999999999998</v>
      </c>
      <c r="Y270" s="5">
        <f t="shared" si="275"/>
        <v>48.652500000000003</v>
      </c>
      <c r="Z270" s="5">
        <f t="shared" si="275"/>
        <v>54.792500000000011</v>
      </c>
      <c r="AA270" s="5">
        <f t="shared" si="275"/>
        <v>7.1912500000000001</v>
      </c>
      <c r="AB270" s="6"/>
      <c r="AC270" s="5">
        <f t="shared" ref="AC270:AI270" si="276">(AC129*9+AC130*3)/12</f>
        <v>88.987499999999997</v>
      </c>
      <c r="AD270" s="5">
        <f t="shared" si="276"/>
        <v>3.24</v>
      </c>
      <c r="AE270" s="5">
        <f t="shared" si="276"/>
        <v>6</v>
      </c>
      <c r="AF270" s="5">
        <f t="shared" si="276"/>
        <v>18.067499999999999</v>
      </c>
      <c r="AG270" s="5">
        <f t="shared" si="276"/>
        <v>44.91</v>
      </c>
      <c r="AH270" s="5">
        <f t="shared" si="276"/>
        <v>11.741249999999999</v>
      </c>
      <c r="AI270" s="5">
        <f t="shared" si="276"/>
        <v>7.8449999999999998</v>
      </c>
    </row>
    <row r="271" spans="2:35" hidden="1" x14ac:dyDescent="0.3">
      <c r="B271" s="85">
        <f t="shared" si="268"/>
        <v>41729</v>
      </c>
      <c r="C271" s="3"/>
      <c r="D271" s="3"/>
      <c r="E271" s="5">
        <f t="shared" ref="E271:K271" si="277">(E130*9+E131*3)/12</f>
        <v>231.45500000000001</v>
      </c>
      <c r="F271" s="5">
        <f t="shared" si="277"/>
        <v>54.6</v>
      </c>
      <c r="G271" s="5">
        <f t="shared" si="277"/>
        <v>102.14999999999999</v>
      </c>
      <c r="H271" s="5">
        <f t="shared" si="277"/>
        <v>328.31749999999994</v>
      </c>
      <c r="I271" s="5">
        <f t="shared" si="277"/>
        <v>642.9375</v>
      </c>
      <c r="J271" s="5">
        <f t="shared" si="277"/>
        <v>749.4899999999999</v>
      </c>
      <c r="K271" s="5">
        <f t="shared" si="277"/>
        <v>115.88500000000001</v>
      </c>
      <c r="M271" s="5">
        <f t="shared" ref="M271:S271" si="278">(M130*9+M131*3)/12</f>
        <v>238.26249999999996</v>
      </c>
      <c r="N271" s="5">
        <f t="shared" si="278"/>
        <v>0</v>
      </c>
      <c r="O271" s="5">
        <f t="shared" si="278"/>
        <v>0</v>
      </c>
      <c r="P271" s="5">
        <f t="shared" si="278"/>
        <v>0</v>
      </c>
      <c r="Q271" s="5">
        <f t="shared" si="278"/>
        <v>0</v>
      </c>
      <c r="R271" s="5">
        <f t="shared" si="278"/>
        <v>0</v>
      </c>
      <c r="S271" s="5">
        <f t="shared" si="278"/>
        <v>0</v>
      </c>
      <c r="U271" s="5">
        <f t="shared" ref="U271:AA271" si="279">(U130*9+U131*3)/12</f>
        <v>224.64750000000001</v>
      </c>
      <c r="V271" s="5">
        <f t="shared" si="279"/>
        <v>14.56</v>
      </c>
      <c r="W271" s="5">
        <f t="shared" si="279"/>
        <v>27.24</v>
      </c>
      <c r="X271" s="5">
        <f t="shared" si="279"/>
        <v>40.477499999999999</v>
      </c>
      <c r="Y271" s="5">
        <f t="shared" si="279"/>
        <v>55.721249999999998</v>
      </c>
      <c r="Z271" s="5">
        <f t="shared" si="279"/>
        <v>63.210000000000008</v>
      </c>
      <c r="AA271" s="5">
        <f t="shared" si="279"/>
        <v>8.2775000000000016</v>
      </c>
      <c r="AB271" s="6"/>
      <c r="AC271" s="5">
        <f t="shared" ref="AC271:AI271" si="280">(AC130*9+AC131*3)/12</f>
        <v>102.1125</v>
      </c>
      <c r="AD271" s="5">
        <f t="shared" si="280"/>
        <v>3.64</v>
      </c>
      <c r="AE271" s="5">
        <f t="shared" si="280"/>
        <v>6.81</v>
      </c>
      <c r="AF271" s="5">
        <f t="shared" si="280"/>
        <v>20.23875</v>
      </c>
      <c r="AG271" s="5">
        <f t="shared" si="280"/>
        <v>51.435000000000002</v>
      </c>
      <c r="AH271" s="5">
        <f t="shared" si="280"/>
        <v>13.545</v>
      </c>
      <c r="AI271" s="5">
        <f t="shared" si="280"/>
        <v>9.0299999999999994</v>
      </c>
    </row>
    <row r="272" spans="2:35" hidden="1" x14ac:dyDescent="0.3">
      <c r="B272" s="85">
        <f t="shared" si="268"/>
        <v>42094</v>
      </c>
      <c r="C272" s="3"/>
      <c r="D272" s="3"/>
      <c r="E272" s="5">
        <f t="shared" ref="E272:K272" si="281">(E131*9+E132*3)/12</f>
        <v>247.73249999999999</v>
      </c>
      <c r="F272" s="5">
        <f t="shared" si="281"/>
        <v>57</v>
      </c>
      <c r="G272" s="5">
        <f t="shared" si="281"/>
        <v>107.55</v>
      </c>
      <c r="H272" s="5">
        <f t="shared" si="281"/>
        <v>342.55249999999995</v>
      </c>
      <c r="I272" s="5">
        <f t="shared" si="281"/>
        <v>686.4375</v>
      </c>
      <c r="J272" s="5">
        <f t="shared" si="281"/>
        <v>803.43999999999994</v>
      </c>
      <c r="K272" s="5">
        <f t="shared" si="281"/>
        <v>123.97000000000001</v>
      </c>
      <c r="M272" s="5">
        <f t="shared" ref="M272:S272" si="282">(M131*9+M132*3)/12</f>
        <v>255.01874999999998</v>
      </c>
      <c r="N272" s="5">
        <f t="shared" si="282"/>
        <v>0</v>
      </c>
      <c r="O272" s="5">
        <f t="shared" si="282"/>
        <v>0</v>
      </c>
      <c r="P272" s="5">
        <f t="shared" si="282"/>
        <v>0</v>
      </c>
      <c r="Q272" s="5">
        <f t="shared" si="282"/>
        <v>0</v>
      </c>
      <c r="R272" s="5">
        <f t="shared" si="282"/>
        <v>0</v>
      </c>
      <c r="S272" s="5">
        <f t="shared" si="282"/>
        <v>0</v>
      </c>
      <c r="U272" s="5">
        <f t="shared" ref="U272:AA272" si="283">(U131*9+U132*3)/12</f>
        <v>240.44624999999999</v>
      </c>
      <c r="V272" s="5">
        <f t="shared" si="283"/>
        <v>15.200000000000001</v>
      </c>
      <c r="W272" s="5">
        <f t="shared" si="283"/>
        <v>28.679999999999996</v>
      </c>
      <c r="X272" s="5">
        <f t="shared" si="283"/>
        <v>42.232499999999995</v>
      </c>
      <c r="Y272" s="5">
        <f t="shared" si="283"/>
        <v>59.491250000000001</v>
      </c>
      <c r="Z272" s="5">
        <f t="shared" si="283"/>
        <v>67.760000000000005</v>
      </c>
      <c r="AA272" s="5">
        <f t="shared" si="283"/>
        <v>8.8549999999999986</v>
      </c>
      <c r="AB272" s="6"/>
      <c r="AC272" s="5">
        <f t="shared" ref="AC272:AI272" si="284">(AC131*9+AC132*3)/12</f>
        <v>109.29374999999999</v>
      </c>
      <c r="AD272" s="5">
        <f t="shared" si="284"/>
        <v>3.8000000000000003</v>
      </c>
      <c r="AE272" s="5">
        <f t="shared" si="284"/>
        <v>7.169999999999999</v>
      </c>
      <c r="AF272" s="5">
        <f t="shared" si="284"/>
        <v>21.116249999999997</v>
      </c>
      <c r="AG272" s="5">
        <f t="shared" si="284"/>
        <v>54.914999999999999</v>
      </c>
      <c r="AH272" s="5">
        <f t="shared" si="284"/>
        <v>14.520000000000001</v>
      </c>
      <c r="AI272" s="5">
        <f t="shared" si="284"/>
        <v>9.66</v>
      </c>
    </row>
    <row r="273" spans="2:35" hidden="1" x14ac:dyDescent="0.3">
      <c r="B273" s="85">
        <f t="shared" si="268"/>
        <v>42460</v>
      </c>
      <c r="C273" s="3"/>
      <c r="D273" s="3"/>
      <c r="E273" s="5">
        <f t="shared" ref="E273:K273" si="285">(E132*9+E133*3)/12</f>
        <v>265.54000000000002</v>
      </c>
      <c r="F273" s="5">
        <f t="shared" si="285"/>
        <v>59.54999999999999</v>
      </c>
      <c r="G273" s="5">
        <f t="shared" si="285"/>
        <v>113.25</v>
      </c>
      <c r="H273" s="5">
        <f t="shared" si="285"/>
        <v>358.06500000000005</v>
      </c>
      <c r="I273" s="5">
        <f t="shared" si="285"/>
        <v>733.6875</v>
      </c>
      <c r="J273" s="5">
        <f t="shared" si="285"/>
        <v>861.95499999999993</v>
      </c>
      <c r="K273" s="5">
        <f t="shared" si="285"/>
        <v>133.4025</v>
      </c>
      <c r="M273" s="5">
        <f t="shared" ref="M273:S273" si="286">(M132*9+M133*3)/12</f>
        <v>273.34999999999997</v>
      </c>
      <c r="N273" s="5">
        <f t="shared" si="286"/>
        <v>0</v>
      </c>
      <c r="O273" s="5">
        <f t="shared" si="286"/>
        <v>0</v>
      </c>
      <c r="P273" s="5">
        <f t="shared" si="286"/>
        <v>0</v>
      </c>
      <c r="Q273" s="5">
        <f t="shared" si="286"/>
        <v>0</v>
      </c>
      <c r="R273" s="5">
        <f t="shared" si="286"/>
        <v>0</v>
      </c>
      <c r="S273" s="5">
        <f t="shared" si="286"/>
        <v>0</v>
      </c>
      <c r="U273" s="5">
        <f t="shared" ref="U273:AA273" si="287">(U132*9+U133*3)/12</f>
        <v>257.73</v>
      </c>
      <c r="V273" s="5">
        <f t="shared" si="287"/>
        <v>15.88</v>
      </c>
      <c r="W273" s="5">
        <f t="shared" si="287"/>
        <v>30.200000000000003</v>
      </c>
      <c r="X273" s="5">
        <f t="shared" si="287"/>
        <v>44.145000000000003</v>
      </c>
      <c r="Y273" s="5">
        <f t="shared" si="287"/>
        <v>63.586250000000007</v>
      </c>
      <c r="Z273" s="5">
        <f t="shared" si="287"/>
        <v>72.695000000000007</v>
      </c>
      <c r="AA273" s="5">
        <f t="shared" si="287"/>
        <v>9.5287500000000005</v>
      </c>
      <c r="AB273" s="6"/>
      <c r="AC273" s="5">
        <f t="shared" ref="AC273:AI273" si="288">(AC132*9+AC133*3)/12</f>
        <v>117.14999999999998</v>
      </c>
      <c r="AD273" s="5">
        <f t="shared" si="288"/>
        <v>3.97</v>
      </c>
      <c r="AE273" s="5">
        <f t="shared" si="288"/>
        <v>7.5500000000000007</v>
      </c>
      <c r="AF273" s="5">
        <f t="shared" si="288"/>
        <v>22.072500000000002</v>
      </c>
      <c r="AG273" s="5">
        <f t="shared" si="288"/>
        <v>58.694999999999993</v>
      </c>
      <c r="AH273" s="5">
        <f t="shared" si="288"/>
        <v>15.577500000000001</v>
      </c>
      <c r="AI273" s="5">
        <f t="shared" si="288"/>
        <v>10.395</v>
      </c>
    </row>
    <row r="274" spans="2:35" hidden="1" x14ac:dyDescent="0.3">
      <c r="B274" s="85">
        <f t="shared" si="268"/>
        <v>42825</v>
      </c>
      <c r="C274" s="3"/>
      <c r="D274" s="3"/>
      <c r="E274" s="5">
        <f t="shared" ref="E274:K274" si="289">(E133*9+E134*3)/12</f>
        <v>285.64250000000004</v>
      </c>
      <c r="F274" s="5">
        <f t="shared" si="289"/>
        <v>62.54999999999999</v>
      </c>
      <c r="G274" s="5">
        <f t="shared" si="289"/>
        <v>119.84999999999998</v>
      </c>
      <c r="H274" s="5">
        <f t="shared" si="289"/>
        <v>374.49</v>
      </c>
      <c r="I274" s="5">
        <f t="shared" si="289"/>
        <v>786.375</v>
      </c>
      <c r="J274" s="5">
        <f t="shared" si="289"/>
        <v>927.73250000000007</v>
      </c>
      <c r="K274" s="5">
        <f t="shared" si="289"/>
        <v>143.60499999999999</v>
      </c>
      <c r="M274" s="5">
        <f t="shared" ref="M274:S274" si="290">(M133*9+M134*3)/12</f>
        <v>294.04374999999999</v>
      </c>
      <c r="N274" s="5">
        <f t="shared" si="290"/>
        <v>0</v>
      </c>
      <c r="O274" s="5">
        <f t="shared" si="290"/>
        <v>0</v>
      </c>
      <c r="P274" s="5">
        <f t="shared" si="290"/>
        <v>0</v>
      </c>
      <c r="Q274" s="5">
        <f t="shared" si="290"/>
        <v>0</v>
      </c>
      <c r="R274" s="5">
        <f t="shared" si="290"/>
        <v>0</v>
      </c>
      <c r="S274" s="5">
        <f t="shared" si="290"/>
        <v>0</v>
      </c>
      <c r="U274" s="5">
        <f t="shared" ref="U274:AA274" si="291">(U133*9+U134*3)/12</f>
        <v>277.24125000000004</v>
      </c>
      <c r="V274" s="5">
        <f t="shared" si="291"/>
        <v>16.68</v>
      </c>
      <c r="W274" s="5">
        <f t="shared" si="291"/>
        <v>31.959999999999997</v>
      </c>
      <c r="X274" s="5">
        <f t="shared" si="291"/>
        <v>46.169999999999995</v>
      </c>
      <c r="Y274" s="5">
        <f t="shared" si="291"/>
        <v>68.152500000000018</v>
      </c>
      <c r="Z274" s="5">
        <f t="shared" si="291"/>
        <v>78.242500000000007</v>
      </c>
      <c r="AA274" s="5">
        <f t="shared" si="291"/>
        <v>10.2575</v>
      </c>
      <c r="AB274" s="6"/>
      <c r="AC274" s="5">
        <f t="shared" ref="AC274:AI274" si="292">(AC133*9+AC134*3)/12</f>
        <v>126.01875</v>
      </c>
      <c r="AD274" s="5">
        <f t="shared" si="292"/>
        <v>4.17</v>
      </c>
      <c r="AE274" s="5">
        <f t="shared" si="292"/>
        <v>7.9899999999999993</v>
      </c>
      <c r="AF274" s="5">
        <f t="shared" si="292"/>
        <v>23.084999999999997</v>
      </c>
      <c r="AG274" s="5">
        <f t="shared" si="292"/>
        <v>62.909999999999989</v>
      </c>
      <c r="AH274" s="5">
        <f t="shared" si="292"/>
        <v>16.766249999999996</v>
      </c>
      <c r="AI274" s="5">
        <f t="shared" si="292"/>
        <v>11.19</v>
      </c>
    </row>
    <row r="275" spans="2:35" hidden="1" x14ac:dyDescent="0.3">
      <c r="B275" s="85">
        <f t="shared" si="268"/>
        <v>43190</v>
      </c>
      <c r="C275" s="3"/>
      <c r="D275" s="3"/>
      <c r="E275" s="5">
        <f t="shared" ref="E275:K275" si="293">(E134*9+E135*3)/12</f>
        <v>307.27500000000003</v>
      </c>
      <c r="F275" s="5">
        <f t="shared" si="293"/>
        <v>65.55</v>
      </c>
      <c r="G275" s="5">
        <f t="shared" si="293"/>
        <v>126.60000000000001</v>
      </c>
      <c r="H275" s="5">
        <f t="shared" si="293"/>
        <v>392.19249999999994</v>
      </c>
      <c r="I275" s="5">
        <f t="shared" si="293"/>
        <v>842.8125</v>
      </c>
      <c r="J275" s="5">
        <f t="shared" si="293"/>
        <v>998.07499999999993</v>
      </c>
      <c r="K275" s="5">
        <f t="shared" si="293"/>
        <v>154.57750000000001</v>
      </c>
      <c r="M275" s="5">
        <f t="shared" ref="M275:S275" si="294">(M134*9+M135*3)/12</f>
        <v>316.31249999999994</v>
      </c>
      <c r="N275" s="5">
        <f t="shared" si="294"/>
        <v>0</v>
      </c>
      <c r="O275" s="5">
        <f t="shared" si="294"/>
        <v>0</v>
      </c>
      <c r="P275" s="5">
        <f t="shared" si="294"/>
        <v>0</v>
      </c>
      <c r="Q275" s="5">
        <f t="shared" si="294"/>
        <v>0</v>
      </c>
      <c r="R275" s="5">
        <f t="shared" si="294"/>
        <v>0</v>
      </c>
      <c r="S275" s="5">
        <f t="shared" si="294"/>
        <v>0</v>
      </c>
      <c r="U275" s="5">
        <f t="shared" ref="U275:AA275" si="295">(U134*9+U135*3)/12</f>
        <v>298.23750000000001</v>
      </c>
      <c r="V275" s="5">
        <f t="shared" si="295"/>
        <v>17.48</v>
      </c>
      <c r="W275" s="5">
        <f t="shared" si="295"/>
        <v>33.76</v>
      </c>
      <c r="X275" s="5">
        <f t="shared" si="295"/>
        <v>48.352499999999999</v>
      </c>
      <c r="Y275" s="5">
        <f t="shared" si="295"/>
        <v>73.043750000000003</v>
      </c>
      <c r="Z275" s="5">
        <f t="shared" si="295"/>
        <v>84.175000000000011</v>
      </c>
      <c r="AA275" s="5">
        <f t="shared" si="295"/>
        <v>11.04125</v>
      </c>
      <c r="AB275" s="6"/>
      <c r="AC275" s="5">
        <f t="shared" ref="AC275:AI275" si="296">(AC134*9+AC135*3)/12</f>
        <v>135.56249999999997</v>
      </c>
      <c r="AD275" s="5">
        <f t="shared" si="296"/>
        <v>4.37</v>
      </c>
      <c r="AE275" s="5">
        <f t="shared" si="296"/>
        <v>8.44</v>
      </c>
      <c r="AF275" s="5">
        <f t="shared" si="296"/>
        <v>24.17625</v>
      </c>
      <c r="AG275" s="5">
        <f t="shared" si="296"/>
        <v>67.424999999999997</v>
      </c>
      <c r="AH275" s="5">
        <f t="shared" si="296"/>
        <v>18.037499999999998</v>
      </c>
      <c r="AI275" s="5">
        <f t="shared" si="296"/>
        <v>12.045</v>
      </c>
    </row>
    <row r="276" spans="2:35" hidden="1" x14ac:dyDescent="0.3">
      <c r="B276" s="85">
        <f t="shared" si="268"/>
        <v>43555</v>
      </c>
      <c r="C276" s="3"/>
      <c r="D276" s="3"/>
      <c r="E276" s="5">
        <f t="shared" ref="E276:K276" si="297">(E135*9+E136*3)/12</f>
        <v>330.48</v>
      </c>
      <c r="F276" s="5">
        <f t="shared" si="297"/>
        <v>68.55</v>
      </c>
      <c r="G276" s="5">
        <f t="shared" si="297"/>
        <v>133.95000000000002</v>
      </c>
      <c r="H276" s="5">
        <f t="shared" si="297"/>
        <v>410.625</v>
      </c>
      <c r="I276" s="5">
        <f t="shared" si="297"/>
        <v>903.1875</v>
      </c>
      <c r="J276" s="5">
        <f t="shared" si="297"/>
        <v>1074.2275</v>
      </c>
      <c r="K276" s="5">
        <f t="shared" si="297"/>
        <v>166.32000000000002</v>
      </c>
      <c r="M276" s="5">
        <f t="shared" ref="M276:S276" si="298">(M135*9+M136*3)/12</f>
        <v>340.2</v>
      </c>
      <c r="N276" s="5">
        <f t="shared" si="298"/>
        <v>0</v>
      </c>
      <c r="O276" s="5">
        <f t="shared" si="298"/>
        <v>0</v>
      </c>
      <c r="P276" s="5">
        <f t="shared" si="298"/>
        <v>0</v>
      </c>
      <c r="Q276" s="5">
        <f t="shared" si="298"/>
        <v>0</v>
      </c>
      <c r="R276" s="5">
        <f t="shared" si="298"/>
        <v>0</v>
      </c>
      <c r="S276" s="5">
        <f t="shared" si="298"/>
        <v>0</v>
      </c>
      <c r="U276" s="5">
        <f t="shared" ref="U276:AA276" si="299">(U135*9+U136*3)/12</f>
        <v>320.76000000000005</v>
      </c>
      <c r="V276" s="5">
        <f t="shared" si="299"/>
        <v>18.28</v>
      </c>
      <c r="W276" s="5">
        <f t="shared" si="299"/>
        <v>35.72</v>
      </c>
      <c r="X276" s="5">
        <f t="shared" si="299"/>
        <v>50.625</v>
      </c>
      <c r="Y276" s="5">
        <f t="shared" si="299"/>
        <v>78.27624999999999</v>
      </c>
      <c r="Z276" s="5">
        <f t="shared" si="299"/>
        <v>90.597500000000011</v>
      </c>
      <c r="AA276" s="5">
        <f t="shared" si="299"/>
        <v>11.88</v>
      </c>
      <c r="AB276" s="6"/>
      <c r="AC276" s="5">
        <f t="shared" ref="AC276:AI276" si="300">(AC135*9+AC136*3)/12</f>
        <v>145.79999999999998</v>
      </c>
      <c r="AD276" s="5">
        <f t="shared" si="300"/>
        <v>4.57</v>
      </c>
      <c r="AE276" s="5">
        <f t="shared" si="300"/>
        <v>8.93</v>
      </c>
      <c r="AF276" s="5">
        <f t="shared" si="300"/>
        <v>25.3125</v>
      </c>
      <c r="AG276" s="5">
        <f t="shared" si="300"/>
        <v>72.25500000000001</v>
      </c>
      <c r="AH276" s="5">
        <f t="shared" si="300"/>
        <v>19.413750000000004</v>
      </c>
      <c r="AI276" s="5">
        <f t="shared" si="300"/>
        <v>12.959999999999999</v>
      </c>
    </row>
    <row r="277" spans="2:35" hidden="1" x14ac:dyDescent="0.3">
      <c r="B277" s="85">
        <f t="shared" si="268"/>
        <v>43921</v>
      </c>
      <c r="C277" s="3"/>
      <c r="D277" s="3"/>
      <c r="E277" s="5">
        <f t="shared" ref="E277:K277" si="301">(E136*9+E137*3)/12</f>
        <v>355.47</v>
      </c>
      <c r="F277" s="5">
        <f t="shared" si="301"/>
        <v>71.55</v>
      </c>
      <c r="G277" s="5">
        <f t="shared" si="301"/>
        <v>141.74999999999997</v>
      </c>
      <c r="H277" s="5">
        <f t="shared" si="301"/>
        <v>429.78750000000008</v>
      </c>
      <c r="I277" s="5">
        <f t="shared" si="301"/>
        <v>968.0625</v>
      </c>
      <c r="J277" s="5">
        <f t="shared" si="301"/>
        <v>1156.1899999999998</v>
      </c>
      <c r="K277" s="5">
        <f t="shared" si="301"/>
        <v>178.83249999999998</v>
      </c>
      <c r="M277" s="5">
        <f t="shared" ref="M277:S277" si="302">(M136*9+M137*3)/12</f>
        <v>365.92499999999995</v>
      </c>
      <c r="N277" s="5">
        <f t="shared" si="302"/>
        <v>0</v>
      </c>
      <c r="O277" s="5">
        <f t="shared" si="302"/>
        <v>0</v>
      </c>
      <c r="P277" s="5">
        <f t="shared" si="302"/>
        <v>0</v>
      </c>
      <c r="Q277" s="5">
        <f t="shared" si="302"/>
        <v>0</v>
      </c>
      <c r="R277" s="5">
        <f t="shared" si="302"/>
        <v>0</v>
      </c>
      <c r="S277" s="5">
        <f t="shared" si="302"/>
        <v>0</v>
      </c>
      <c r="U277" s="5">
        <f t="shared" ref="U277:AA277" si="303">(U136*9+U137*3)/12</f>
        <v>345.01500000000004</v>
      </c>
      <c r="V277" s="5">
        <f t="shared" si="303"/>
        <v>19.079999999999998</v>
      </c>
      <c r="W277" s="5">
        <f t="shared" si="303"/>
        <v>37.799999999999997</v>
      </c>
      <c r="X277" s="5">
        <f t="shared" si="303"/>
        <v>52.98749999999999</v>
      </c>
      <c r="Y277" s="5">
        <f t="shared" si="303"/>
        <v>83.898749999999993</v>
      </c>
      <c r="Z277" s="5">
        <f t="shared" si="303"/>
        <v>97.51</v>
      </c>
      <c r="AA277" s="5">
        <f t="shared" si="303"/>
        <v>12.773750000000001</v>
      </c>
      <c r="AB277" s="6"/>
      <c r="AC277" s="5">
        <f t="shared" ref="AC277:AI277" si="304">(AC136*9+AC137*3)/12</f>
        <v>156.82500000000002</v>
      </c>
      <c r="AD277" s="5">
        <f t="shared" si="304"/>
        <v>4.7699999999999996</v>
      </c>
      <c r="AE277" s="5">
        <f t="shared" si="304"/>
        <v>9.4499999999999993</v>
      </c>
      <c r="AF277" s="5">
        <f t="shared" si="304"/>
        <v>26.493749999999995</v>
      </c>
      <c r="AG277" s="5">
        <f t="shared" si="304"/>
        <v>77.445000000000007</v>
      </c>
      <c r="AH277" s="5">
        <f t="shared" si="304"/>
        <v>20.895</v>
      </c>
      <c r="AI277" s="5">
        <f t="shared" si="304"/>
        <v>13.935</v>
      </c>
    </row>
    <row r="278" spans="2:35" hidden="1" x14ac:dyDescent="0.3">
      <c r="B278" s="85">
        <f t="shared" si="268"/>
        <v>44286</v>
      </c>
      <c r="C278" s="3"/>
      <c r="D278" s="3"/>
      <c r="E278" s="5">
        <f t="shared" ref="E278:K278" si="305">(E137*9+E138*3)/12</f>
        <v>305.36250000000001</v>
      </c>
      <c r="F278" s="5">
        <f t="shared" si="305"/>
        <v>76.8</v>
      </c>
      <c r="G278" s="5">
        <f t="shared" si="305"/>
        <v>154.19999999999999</v>
      </c>
      <c r="H278" s="5">
        <f t="shared" si="305"/>
        <v>352.22499999999997</v>
      </c>
      <c r="I278" s="5">
        <f t="shared" si="305"/>
        <v>809.8125</v>
      </c>
      <c r="J278" s="5">
        <f t="shared" si="305"/>
        <v>1019.6549999999999</v>
      </c>
      <c r="K278" s="5">
        <f t="shared" si="305"/>
        <v>157.6575</v>
      </c>
      <c r="M278" s="5">
        <f t="shared" ref="M278:S278" si="306">(M137*9+M138*3)/12</f>
        <v>314.34375</v>
      </c>
      <c r="N278" s="5">
        <f t="shared" si="306"/>
        <v>0</v>
      </c>
      <c r="O278" s="5">
        <f t="shared" si="306"/>
        <v>0</v>
      </c>
      <c r="P278" s="5">
        <f t="shared" si="306"/>
        <v>0</v>
      </c>
      <c r="Q278" s="5">
        <f t="shared" si="306"/>
        <v>0</v>
      </c>
      <c r="R278" s="5">
        <f t="shared" si="306"/>
        <v>0</v>
      </c>
      <c r="S278" s="5">
        <f t="shared" si="306"/>
        <v>0</v>
      </c>
      <c r="U278" s="5">
        <f t="shared" ref="U278:AA278" si="307">(U137*9+U138*3)/12</f>
        <v>296.38125000000002</v>
      </c>
      <c r="V278" s="5">
        <f t="shared" si="307"/>
        <v>20.48</v>
      </c>
      <c r="W278" s="5">
        <f t="shared" si="307"/>
        <v>41.12</v>
      </c>
      <c r="X278" s="5">
        <f t="shared" si="307"/>
        <v>43.42499999999999</v>
      </c>
      <c r="Y278" s="5">
        <f t="shared" si="307"/>
        <v>70.183750000000018</v>
      </c>
      <c r="Z278" s="5">
        <f t="shared" si="307"/>
        <v>85.995000000000005</v>
      </c>
      <c r="AA278" s="5">
        <f t="shared" si="307"/>
        <v>11.261249999999999</v>
      </c>
      <c r="AB278" s="6"/>
      <c r="AC278" s="5">
        <f t="shared" ref="AC278:AI278" si="308">(AC137*9+AC138*3)/12</f>
        <v>134.71874999999997</v>
      </c>
      <c r="AD278" s="5">
        <f t="shared" si="308"/>
        <v>5.12</v>
      </c>
      <c r="AE278" s="5">
        <f t="shared" si="308"/>
        <v>10.28</v>
      </c>
      <c r="AF278" s="5">
        <f t="shared" si="308"/>
        <v>21.712499999999995</v>
      </c>
      <c r="AG278" s="5">
        <f t="shared" si="308"/>
        <v>64.784999999999982</v>
      </c>
      <c r="AH278" s="5">
        <f t="shared" si="308"/>
        <v>18.427499999999998</v>
      </c>
      <c r="AI278" s="5">
        <f t="shared" si="308"/>
        <v>12.284999999999998</v>
      </c>
    </row>
    <row r="279" spans="2:35" x14ac:dyDescent="0.3">
      <c r="B279" s="85">
        <f t="shared" si="268"/>
        <v>44651</v>
      </c>
      <c r="C279" s="3"/>
      <c r="D279" s="3"/>
      <c r="E279" s="5">
        <f t="shared" ref="E279:K279" si="309">(E138*9+E139*3)/12</f>
        <v>96.08527500000001</v>
      </c>
      <c r="F279" s="5">
        <f t="shared" si="309"/>
        <v>86.443499999999986</v>
      </c>
      <c r="G279" s="5">
        <f t="shared" si="309"/>
        <v>175.30499999999998</v>
      </c>
      <c r="H279" s="5">
        <f t="shared" si="309"/>
        <v>75.753924999999995</v>
      </c>
      <c r="I279" s="5">
        <f t="shared" si="309"/>
        <v>182.86125000000001</v>
      </c>
      <c r="J279" s="5">
        <f t="shared" si="309"/>
        <v>418.94872499999997</v>
      </c>
      <c r="K279" s="5">
        <f t="shared" si="309"/>
        <v>65.16510000000001</v>
      </c>
      <c r="M279" s="5">
        <f t="shared" ref="M279:S279" si="310">(M138*9+M139*3)/12</f>
        <v>98.911312499999994</v>
      </c>
      <c r="N279" s="5">
        <f t="shared" si="310"/>
        <v>0</v>
      </c>
      <c r="O279" s="5">
        <f t="shared" si="310"/>
        <v>0</v>
      </c>
      <c r="P279" s="5">
        <f t="shared" si="310"/>
        <v>0</v>
      </c>
      <c r="Q279" s="5">
        <f t="shared" si="310"/>
        <v>0</v>
      </c>
      <c r="R279" s="5">
        <f t="shared" si="310"/>
        <v>0</v>
      </c>
      <c r="S279" s="5">
        <f t="shared" si="310"/>
        <v>0</v>
      </c>
      <c r="U279" s="5">
        <f t="shared" ref="U279:AA279" si="311">(U138*9+U139*3)/12</f>
        <v>93.259237499999998</v>
      </c>
      <c r="V279" s="5">
        <f t="shared" si="311"/>
        <v>23.051599999999997</v>
      </c>
      <c r="W279" s="5">
        <f t="shared" si="311"/>
        <v>46.747999999999998</v>
      </c>
      <c r="X279" s="5">
        <f t="shared" si="311"/>
        <v>9.3395250000000001</v>
      </c>
      <c r="Y279" s="5">
        <f t="shared" si="311"/>
        <v>15.847975</v>
      </c>
      <c r="Z279" s="5">
        <f t="shared" si="311"/>
        <v>35.333024999999999</v>
      </c>
      <c r="AA279" s="5">
        <f t="shared" si="311"/>
        <v>4.6546499999999993</v>
      </c>
      <c r="AB279" s="6"/>
      <c r="AC279" s="5">
        <f t="shared" ref="AC279:AI279" si="312">(AC138*9+AC139*3)/12</f>
        <v>42.390562499999994</v>
      </c>
      <c r="AD279" s="5">
        <f t="shared" si="312"/>
        <v>5.7628999999999992</v>
      </c>
      <c r="AE279" s="5">
        <f t="shared" si="312"/>
        <v>11.686999999999999</v>
      </c>
      <c r="AF279" s="5">
        <f t="shared" si="312"/>
        <v>4.6697625</v>
      </c>
      <c r="AG279" s="5">
        <f t="shared" si="312"/>
        <v>14.628900000000002</v>
      </c>
      <c r="AH279" s="5">
        <f t="shared" si="312"/>
        <v>7.5713624999999993</v>
      </c>
      <c r="AI279" s="5">
        <f t="shared" si="312"/>
        <v>5.0777999999999999</v>
      </c>
    </row>
    <row r="280" spans="2:35" x14ac:dyDescent="0.3">
      <c r="B280" s="85">
        <f t="shared" si="268"/>
        <v>45016</v>
      </c>
      <c r="C280" s="3"/>
      <c r="D280" s="3"/>
      <c r="E280" s="5">
        <f t="shared" ref="E280:K280" si="313">(E139*9+E140*3)/12</f>
        <v>98.967833250000012</v>
      </c>
      <c r="F280" s="5">
        <f t="shared" si="313"/>
        <v>89.036805000000001</v>
      </c>
      <c r="G280" s="5">
        <f t="shared" si="313"/>
        <v>180.56415000000001</v>
      </c>
      <c r="H280" s="5">
        <f t="shared" si="313"/>
        <v>78.02654274999999</v>
      </c>
      <c r="I280" s="5">
        <f t="shared" si="313"/>
        <v>188.34708750000001</v>
      </c>
      <c r="J280" s="5">
        <f t="shared" si="313"/>
        <v>431.51718675000001</v>
      </c>
      <c r="K280" s="5">
        <f t="shared" si="313"/>
        <v>67.120052999999999</v>
      </c>
      <c r="M280" s="5">
        <f t="shared" ref="M280:S280" si="314">(M139*9+M140*3)/12</f>
        <v>101.878651875</v>
      </c>
      <c r="N280" s="5">
        <f t="shared" si="314"/>
        <v>0</v>
      </c>
      <c r="O280" s="5">
        <f t="shared" si="314"/>
        <v>0</v>
      </c>
      <c r="P280" s="5">
        <f t="shared" si="314"/>
        <v>0</v>
      </c>
      <c r="Q280" s="5">
        <f t="shared" si="314"/>
        <v>0</v>
      </c>
      <c r="R280" s="5">
        <f t="shared" si="314"/>
        <v>0</v>
      </c>
      <c r="S280" s="5">
        <f t="shared" si="314"/>
        <v>0</v>
      </c>
      <c r="U280" s="5">
        <f t="shared" ref="U280:AA280" si="315">(U139*9+U140*3)/12</f>
        <v>96.057014625000008</v>
      </c>
      <c r="V280" s="5">
        <f t="shared" si="315"/>
        <v>23.743148000000001</v>
      </c>
      <c r="W280" s="5">
        <f t="shared" si="315"/>
        <v>48.150440000000003</v>
      </c>
      <c r="X280" s="5">
        <f t="shared" si="315"/>
        <v>9.6197107500000012</v>
      </c>
      <c r="Y280" s="5">
        <f t="shared" si="315"/>
        <v>16.323414250000003</v>
      </c>
      <c r="Z280" s="5">
        <f t="shared" si="315"/>
        <v>36.393015750000004</v>
      </c>
      <c r="AA280" s="5">
        <f t="shared" si="315"/>
        <v>4.7942894999999996</v>
      </c>
      <c r="AB280" s="6"/>
      <c r="AC280" s="5">
        <f t="shared" ref="AC280:AI280" si="316">(AC139*9+AC140*3)/12</f>
        <v>43.662279375000004</v>
      </c>
      <c r="AD280" s="5">
        <f t="shared" si="316"/>
        <v>5.9357870000000004</v>
      </c>
      <c r="AE280" s="5">
        <f t="shared" si="316"/>
        <v>12.037610000000001</v>
      </c>
      <c r="AF280" s="5">
        <f t="shared" si="316"/>
        <v>4.8098553750000006</v>
      </c>
      <c r="AG280" s="5">
        <f t="shared" si="316"/>
        <v>15.067767000000002</v>
      </c>
      <c r="AH280" s="5">
        <f t="shared" si="316"/>
        <v>7.7985033749999992</v>
      </c>
      <c r="AI280" s="5">
        <f t="shared" si="316"/>
        <v>5.2301339999999996</v>
      </c>
    </row>
    <row r="281" spans="2:35" x14ac:dyDescent="0.3">
      <c r="B281" s="85">
        <f t="shared" si="268"/>
        <v>45382</v>
      </c>
      <c r="C281" s="3"/>
      <c r="D281" s="3"/>
      <c r="E281" s="5">
        <f t="shared" ref="E281:K281" si="317">(E140*9+E141*3)/12</f>
        <v>101.93686824750004</v>
      </c>
      <c r="F281" s="5">
        <f t="shared" si="317"/>
        <v>91.707909149999992</v>
      </c>
      <c r="G281" s="5">
        <f t="shared" si="317"/>
        <v>185.98107449999998</v>
      </c>
      <c r="H281" s="5">
        <f t="shared" si="317"/>
        <v>80.367339032499999</v>
      </c>
      <c r="I281" s="5">
        <f t="shared" si="317"/>
        <v>193.99750012500007</v>
      </c>
      <c r="J281" s="5">
        <f t="shared" si="317"/>
        <v>444.46270235249995</v>
      </c>
      <c r="K281" s="5">
        <f t="shared" si="317"/>
        <v>69.133654590000006</v>
      </c>
      <c r="M281" s="5">
        <f t="shared" ref="M281:S281" si="318">(M140*9+M141*3)/12</f>
        <v>104.93501143125002</v>
      </c>
      <c r="N281" s="5">
        <f t="shared" si="318"/>
        <v>0</v>
      </c>
      <c r="O281" s="5">
        <f t="shared" si="318"/>
        <v>0</v>
      </c>
      <c r="P281" s="5">
        <f t="shared" si="318"/>
        <v>0</v>
      </c>
      <c r="Q281" s="5">
        <f t="shared" si="318"/>
        <v>0</v>
      </c>
      <c r="R281" s="5">
        <f t="shared" si="318"/>
        <v>0</v>
      </c>
      <c r="S281" s="5">
        <f t="shared" si="318"/>
        <v>0</v>
      </c>
      <c r="U281" s="5">
        <f t="shared" ref="U281:AA281" si="319">(U140*9+U141*3)/12</f>
        <v>98.938725063750027</v>
      </c>
      <c r="V281" s="5">
        <f t="shared" si="319"/>
        <v>24.455442440000002</v>
      </c>
      <c r="W281" s="5">
        <f t="shared" si="319"/>
        <v>49.594953199999999</v>
      </c>
      <c r="X281" s="5">
        <f t="shared" si="319"/>
        <v>9.9083020724999997</v>
      </c>
      <c r="Y281" s="5">
        <f t="shared" si="319"/>
        <v>16.813116677500005</v>
      </c>
      <c r="Z281" s="5">
        <f t="shared" si="319"/>
        <v>37.484806222500005</v>
      </c>
      <c r="AA281" s="5">
        <f t="shared" si="319"/>
        <v>4.9381181850000004</v>
      </c>
      <c r="AB281" s="6"/>
      <c r="AC281" s="5">
        <f t="shared" ref="AC281:AI281" si="320">(AC140*9+AC141*3)/12</f>
        <v>44.972147756250003</v>
      </c>
      <c r="AD281" s="5">
        <f t="shared" si="320"/>
        <v>6.1138606100000006</v>
      </c>
      <c r="AE281" s="5">
        <f t="shared" si="320"/>
        <v>12.3987383</v>
      </c>
      <c r="AF281" s="5">
        <f t="shared" si="320"/>
        <v>4.9541510362499999</v>
      </c>
      <c r="AG281" s="5">
        <f t="shared" si="320"/>
        <v>15.519800010000003</v>
      </c>
      <c r="AH281" s="5">
        <f t="shared" si="320"/>
        <v>8.0324584762499995</v>
      </c>
      <c r="AI281" s="5">
        <f t="shared" si="320"/>
        <v>5.3870380199999994</v>
      </c>
    </row>
    <row r="282" spans="2:35" x14ac:dyDescent="0.3">
      <c r="B282" s="85">
        <f t="shared" si="268"/>
        <v>45747</v>
      </c>
      <c r="C282" s="3"/>
      <c r="D282" s="3"/>
      <c r="E282" s="5">
        <f t="shared" ref="E282:K282" si="321">(E141*9+E142*3)/12</f>
        <v>104.99497429492503</v>
      </c>
      <c r="F282" s="5">
        <f t="shared" si="321"/>
        <v>94.459146424499991</v>
      </c>
      <c r="G282" s="5">
        <f t="shared" si="321"/>
        <v>191.56050673499999</v>
      </c>
      <c r="H282" s="5">
        <f t="shared" si="321"/>
        <v>82.778359203475006</v>
      </c>
      <c r="I282" s="5">
        <f t="shared" si="321"/>
        <v>199.81742512875005</v>
      </c>
      <c r="J282" s="5">
        <f t="shared" si="321"/>
        <v>457.79658342307494</v>
      </c>
      <c r="K282" s="5">
        <f t="shared" si="321"/>
        <v>71.207664227699993</v>
      </c>
      <c r="M282" s="5">
        <f t="shared" ref="M282:S282" si="322">(M141*9+M142*3)/12</f>
        <v>108.08306177418751</v>
      </c>
      <c r="N282" s="5">
        <f t="shared" si="322"/>
        <v>0</v>
      </c>
      <c r="O282" s="5">
        <f t="shared" si="322"/>
        <v>0</v>
      </c>
      <c r="P282" s="5">
        <f t="shared" si="322"/>
        <v>0</v>
      </c>
      <c r="Q282" s="5">
        <f t="shared" si="322"/>
        <v>0</v>
      </c>
      <c r="R282" s="5">
        <f t="shared" si="322"/>
        <v>0</v>
      </c>
      <c r="S282" s="5">
        <f t="shared" si="322"/>
        <v>0</v>
      </c>
      <c r="U282" s="5">
        <f t="shared" ref="U282:AA282" si="323">(U141*9+U142*3)/12</f>
        <v>101.90688681566253</v>
      </c>
      <c r="V282" s="5">
        <f t="shared" si="323"/>
        <v>25.189105713200004</v>
      </c>
      <c r="W282" s="5">
        <f t="shared" si="323"/>
        <v>51.082801795999991</v>
      </c>
      <c r="X282" s="5">
        <f t="shared" si="323"/>
        <v>10.205551134675</v>
      </c>
      <c r="Y282" s="5">
        <f t="shared" si="323"/>
        <v>17.317510177825003</v>
      </c>
      <c r="Z282" s="5">
        <f t="shared" si="323"/>
        <v>38.609350409175008</v>
      </c>
      <c r="AA282" s="5">
        <f t="shared" si="323"/>
        <v>5.0862617305499995</v>
      </c>
      <c r="AB282" s="6"/>
      <c r="AC282" s="5">
        <f t="shared" ref="AC282:AI282" si="324">(AC141*9+AC142*3)/12</f>
        <v>46.321312188937519</v>
      </c>
      <c r="AD282" s="5">
        <f t="shared" si="324"/>
        <v>6.2972764283000009</v>
      </c>
      <c r="AE282" s="5">
        <f t="shared" si="324"/>
        <v>12.770700448999998</v>
      </c>
      <c r="AF282" s="5">
        <f t="shared" si="324"/>
        <v>5.1027755673374999</v>
      </c>
      <c r="AG282" s="5">
        <f t="shared" si="324"/>
        <v>15.985394010300004</v>
      </c>
      <c r="AH282" s="5">
        <f t="shared" si="324"/>
        <v>8.2734322305374999</v>
      </c>
      <c r="AI282" s="5">
        <f t="shared" si="324"/>
        <v>5.5486491606000001</v>
      </c>
    </row>
    <row r="283" spans="2:35" x14ac:dyDescent="0.3">
      <c r="B283" s="85">
        <f t="shared" si="268"/>
        <v>46112</v>
      </c>
      <c r="C283" s="3"/>
      <c r="D283" s="3"/>
      <c r="E283" s="5">
        <f t="shared" ref="E283:K283" si="325">(E142*9+E143*3)/12</f>
        <v>108.14482352377279</v>
      </c>
      <c r="F283" s="5">
        <f t="shared" si="325"/>
        <v>97.292920817234986</v>
      </c>
      <c r="G283" s="5">
        <f t="shared" si="325"/>
        <v>197.30732193705001</v>
      </c>
      <c r="H283" s="5">
        <f t="shared" si="325"/>
        <v>85.261709979579237</v>
      </c>
      <c r="I283" s="5">
        <f t="shared" si="325"/>
        <v>205.81194788261257</v>
      </c>
      <c r="J283" s="5">
        <f t="shared" si="325"/>
        <v>471.53048092576728</v>
      </c>
      <c r="K283" s="5">
        <f t="shared" si="325"/>
        <v>73.343894154530986</v>
      </c>
      <c r="M283" s="5">
        <f t="shared" ref="M283:S283" si="326">(M142*9+M143*3)/12</f>
        <v>111.32555362741316</v>
      </c>
      <c r="N283" s="5">
        <f t="shared" si="326"/>
        <v>0</v>
      </c>
      <c r="O283" s="5">
        <f t="shared" si="326"/>
        <v>0</v>
      </c>
      <c r="P283" s="5">
        <f t="shared" si="326"/>
        <v>0</v>
      </c>
      <c r="Q283" s="5">
        <f t="shared" si="326"/>
        <v>0</v>
      </c>
      <c r="R283" s="5">
        <f t="shared" si="326"/>
        <v>0</v>
      </c>
      <c r="S283" s="5">
        <f t="shared" si="326"/>
        <v>0</v>
      </c>
      <c r="U283" s="5">
        <f t="shared" ref="U283:AA283" si="327">(U142*9+U143*3)/12</f>
        <v>104.96409342013241</v>
      </c>
      <c r="V283" s="5">
        <f t="shared" si="327"/>
        <v>25.944778884596001</v>
      </c>
      <c r="W283" s="5">
        <f t="shared" si="327"/>
        <v>52.615285849880003</v>
      </c>
      <c r="X283" s="5">
        <f t="shared" si="327"/>
        <v>10.511717668715249</v>
      </c>
      <c r="Y283" s="5">
        <f t="shared" si="327"/>
        <v>17.837035483159756</v>
      </c>
      <c r="Z283" s="5">
        <f t="shared" si="327"/>
        <v>39.767630921450255</v>
      </c>
      <c r="AA283" s="5">
        <f t="shared" si="327"/>
        <v>5.2388495824665</v>
      </c>
      <c r="AB283" s="6"/>
      <c r="AC283" s="5">
        <f t="shared" ref="AC283:AI283" si="328">(AC142*9+AC143*3)/12</f>
        <v>47.710951554605636</v>
      </c>
      <c r="AD283" s="5">
        <f t="shared" si="328"/>
        <v>6.4861947211490003</v>
      </c>
      <c r="AE283" s="5">
        <f t="shared" si="328"/>
        <v>13.153821462470001</v>
      </c>
      <c r="AF283" s="5">
        <f t="shared" si="328"/>
        <v>5.2558588343576247</v>
      </c>
      <c r="AG283" s="5">
        <f t="shared" si="328"/>
        <v>16.464955830609004</v>
      </c>
      <c r="AH283" s="5">
        <f t="shared" si="328"/>
        <v>8.5216351974536249</v>
      </c>
      <c r="AI283" s="5">
        <f t="shared" si="328"/>
        <v>5.7151086354180007</v>
      </c>
    </row>
    <row r="284" spans="2:35" x14ac:dyDescent="0.3">
      <c r="B284" s="85">
        <f t="shared" si="268"/>
        <v>46477</v>
      </c>
      <c r="C284" s="3"/>
      <c r="D284" s="3"/>
      <c r="E284" s="5">
        <f t="shared" ref="E284:K284" si="329">(E143*9+E144*3)/12</f>
        <v>111.38916822948597</v>
      </c>
      <c r="F284" s="5">
        <f t="shared" si="329"/>
        <v>100.21170844175204</v>
      </c>
      <c r="G284" s="5">
        <f t="shared" si="329"/>
        <v>203.22654159516151</v>
      </c>
      <c r="H284" s="5">
        <f t="shared" si="329"/>
        <v>87.819561278966646</v>
      </c>
      <c r="I284" s="5">
        <f t="shared" si="329"/>
        <v>211.98630631909091</v>
      </c>
      <c r="J284" s="5">
        <f t="shared" si="329"/>
        <v>485.67639535354033</v>
      </c>
      <c r="K284" s="5">
        <f t="shared" si="329"/>
        <v>75.544210979166934</v>
      </c>
      <c r="M284" s="5">
        <f t="shared" ref="M284:S284" si="330">(M143*9+M144*3)/12</f>
        <v>114.66532023623553</v>
      </c>
      <c r="N284" s="5">
        <f t="shared" si="330"/>
        <v>0</v>
      </c>
      <c r="O284" s="5">
        <f t="shared" si="330"/>
        <v>0</v>
      </c>
      <c r="P284" s="5">
        <f t="shared" si="330"/>
        <v>0</v>
      </c>
      <c r="Q284" s="5">
        <f t="shared" si="330"/>
        <v>0</v>
      </c>
      <c r="R284" s="5">
        <f t="shared" si="330"/>
        <v>0</v>
      </c>
      <c r="S284" s="5">
        <f t="shared" si="330"/>
        <v>0</v>
      </c>
      <c r="U284" s="5">
        <f t="shared" ref="U284:AA284" si="331">(U143*9+U144*3)/12</f>
        <v>108.11301622273636</v>
      </c>
      <c r="V284" s="5">
        <f t="shared" si="331"/>
        <v>26.723122251133884</v>
      </c>
      <c r="W284" s="5">
        <f t="shared" si="331"/>
        <v>54.193744425376416</v>
      </c>
      <c r="X284" s="5">
        <f t="shared" si="331"/>
        <v>10.827069198776707</v>
      </c>
      <c r="Y284" s="5">
        <f t="shared" si="331"/>
        <v>18.372146547654548</v>
      </c>
      <c r="Z284" s="5">
        <f t="shared" si="331"/>
        <v>40.960659849093766</v>
      </c>
      <c r="AA284" s="5">
        <f t="shared" si="331"/>
        <v>5.3960150699404954</v>
      </c>
      <c r="AB284" s="6"/>
      <c r="AC284" s="5">
        <f t="shared" ref="AC284:AI284" si="332">(AC143*9+AC144*3)/12</f>
        <v>49.142280101243813</v>
      </c>
      <c r="AD284" s="5">
        <f t="shared" si="332"/>
        <v>6.6807805627834709</v>
      </c>
      <c r="AE284" s="5">
        <f t="shared" si="332"/>
        <v>13.548436106344104</v>
      </c>
      <c r="AF284" s="5">
        <f t="shared" si="332"/>
        <v>5.4135345993883535</v>
      </c>
      <c r="AG284" s="5">
        <f t="shared" si="332"/>
        <v>16.958904505527276</v>
      </c>
      <c r="AH284" s="5">
        <f t="shared" si="332"/>
        <v>8.7772842533772337</v>
      </c>
      <c r="AI284" s="5">
        <f t="shared" si="332"/>
        <v>5.8865618944805407</v>
      </c>
    </row>
    <row r="285" spans="2:35" x14ac:dyDescent="0.3">
      <c r="B285" s="85">
        <f t="shared" si="268"/>
        <v>46843</v>
      </c>
      <c r="C285" s="3"/>
      <c r="D285" s="3"/>
      <c r="E285" s="5">
        <f t="shared" ref="E285:K285" si="333">(E144*9+E145*3)/12</f>
        <v>114.73084327637055</v>
      </c>
      <c r="F285" s="5">
        <f t="shared" si="333"/>
        <v>103.21805969500461</v>
      </c>
      <c r="G285" s="5">
        <f t="shared" si="333"/>
        <v>209.32333784301636</v>
      </c>
      <c r="H285" s="5">
        <f t="shared" si="333"/>
        <v>90.454148117335635</v>
      </c>
      <c r="I285" s="5">
        <f t="shared" si="333"/>
        <v>218.34589550866369</v>
      </c>
      <c r="J285" s="5">
        <f t="shared" si="333"/>
        <v>500.24668721414656</v>
      </c>
      <c r="K285" s="5">
        <f t="shared" si="333"/>
        <v>77.810537308541953</v>
      </c>
      <c r="M285" s="5">
        <f t="shared" ref="M285:S285" si="334">(M144*9+M145*3)/12</f>
        <v>118.10527984332263</v>
      </c>
      <c r="N285" s="5">
        <f t="shared" si="334"/>
        <v>0</v>
      </c>
      <c r="O285" s="5">
        <f t="shared" si="334"/>
        <v>0</v>
      </c>
      <c r="P285" s="5">
        <f t="shared" si="334"/>
        <v>0</v>
      </c>
      <c r="Q285" s="5">
        <f t="shared" si="334"/>
        <v>0</v>
      </c>
      <c r="R285" s="5">
        <f t="shared" si="334"/>
        <v>0</v>
      </c>
      <c r="S285" s="5">
        <f t="shared" si="334"/>
        <v>0</v>
      </c>
      <c r="U285" s="5">
        <f t="shared" ref="U285:AA285" si="335">(U144*9+U145*3)/12</f>
        <v>111.35640670941848</v>
      </c>
      <c r="V285" s="5">
        <f t="shared" si="335"/>
        <v>27.524815918667898</v>
      </c>
      <c r="W285" s="5">
        <f t="shared" si="335"/>
        <v>55.819556758137701</v>
      </c>
      <c r="X285" s="5">
        <f t="shared" si="335"/>
        <v>11.151881274740008</v>
      </c>
      <c r="Y285" s="5">
        <f t="shared" si="335"/>
        <v>18.923310944084186</v>
      </c>
      <c r="Z285" s="5">
        <f t="shared" si="335"/>
        <v>42.189479644566575</v>
      </c>
      <c r="AA285" s="5">
        <f t="shared" si="335"/>
        <v>5.5578955220387103</v>
      </c>
      <c r="AB285" s="6"/>
      <c r="AC285" s="5">
        <f t="shared" ref="AC285:AI285" si="336">(AC144*9+AC145*3)/12</f>
        <v>50.616548504281127</v>
      </c>
      <c r="AD285" s="5">
        <f t="shared" si="336"/>
        <v>6.8812039796669744</v>
      </c>
      <c r="AE285" s="5">
        <f t="shared" si="336"/>
        <v>13.954889189534425</v>
      </c>
      <c r="AF285" s="5">
        <f t="shared" si="336"/>
        <v>5.575940637370004</v>
      </c>
      <c r="AG285" s="5">
        <f t="shared" si="336"/>
        <v>17.467671640693091</v>
      </c>
      <c r="AH285" s="5">
        <f t="shared" si="336"/>
        <v>9.040602780978551</v>
      </c>
      <c r="AI285" s="5">
        <f t="shared" si="336"/>
        <v>6.0631587513149556</v>
      </c>
    </row>
    <row r="286" spans="2:35" x14ac:dyDescent="0.3">
      <c r="B286" s="85">
        <f t="shared" si="268"/>
        <v>47208</v>
      </c>
      <c r="C286" s="3"/>
      <c r="D286" s="3"/>
      <c r="E286" s="5">
        <f t="shared" ref="E286:K286" si="337">(E145*9+E146*3)/12</f>
        <v>118.17276857466169</v>
      </c>
      <c r="F286" s="5">
        <f t="shared" si="337"/>
        <v>106.31460148585474</v>
      </c>
      <c r="G286" s="5">
        <f t="shared" si="337"/>
        <v>215.60303797830684</v>
      </c>
      <c r="H286" s="5">
        <f t="shared" si="337"/>
        <v>93.167772560855681</v>
      </c>
      <c r="I286" s="5">
        <f t="shared" si="337"/>
        <v>224.89627237392358</v>
      </c>
      <c r="J286" s="5">
        <f t="shared" si="337"/>
        <v>515.25408783057094</v>
      </c>
      <c r="K286" s="5">
        <f t="shared" si="337"/>
        <v>80.144853427798211</v>
      </c>
      <c r="M286" s="5">
        <f t="shared" ref="M286:S286" si="338">(M145*9+M146*3)/12</f>
        <v>121.6484382386223</v>
      </c>
      <c r="N286" s="5">
        <f t="shared" si="338"/>
        <v>0</v>
      </c>
      <c r="O286" s="5">
        <f t="shared" si="338"/>
        <v>0</v>
      </c>
      <c r="P286" s="5">
        <f t="shared" si="338"/>
        <v>0</v>
      </c>
      <c r="Q286" s="5">
        <f t="shared" si="338"/>
        <v>0</v>
      </c>
      <c r="R286" s="5">
        <f t="shared" si="338"/>
        <v>0</v>
      </c>
      <c r="S286" s="5">
        <f t="shared" si="338"/>
        <v>0</v>
      </c>
      <c r="U286" s="5">
        <f t="shared" ref="U286:AA286" si="339">(U145*9+U146*3)/12</f>
        <v>114.69709891070106</v>
      </c>
      <c r="V286" s="5">
        <f t="shared" si="339"/>
        <v>28.350560396227934</v>
      </c>
      <c r="W286" s="5">
        <f t="shared" si="339"/>
        <v>57.494143460881837</v>
      </c>
      <c r="X286" s="5">
        <f t="shared" si="339"/>
        <v>11.486437712982209</v>
      </c>
      <c r="Y286" s="5">
        <f t="shared" si="339"/>
        <v>19.491010272406712</v>
      </c>
      <c r="Z286" s="5">
        <f t="shared" si="339"/>
        <v>43.455164033903579</v>
      </c>
      <c r="AA286" s="5">
        <f t="shared" si="339"/>
        <v>5.7246323876998728</v>
      </c>
      <c r="AB286" s="6"/>
      <c r="AC286" s="5">
        <f t="shared" ref="AC286:AI286" si="340">(AC145*9+AC146*3)/12</f>
        <v>52.135044959409562</v>
      </c>
      <c r="AD286" s="5">
        <f t="shared" si="340"/>
        <v>7.0876400990569834</v>
      </c>
      <c r="AE286" s="5">
        <f t="shared" si="340"/>
        <v>14.373535865220459</v>
      </c>
      <c r="AF286" s="5">
        <f t="shared" si="340"/>
        <v>5.7432188564911044</v>
      </c>
      <c r="AG286" s="5">
        <f t="shared" si="340"/>
        <v>17.991701789913886</v>
      </c>
      <c r="AH286" s="5">
        <f t="shared" si="340"/>
        <v>9.3118208644079079</v>
      </c>
      <c r="AI286" s="5">
        <f t="shared" si="340"/>
        <v>6.2450535138544057</v>
      </c>
    </row>
    <row r="287" spans="2:35" x14ac:dyDescent="0.3">
      <c r="B287" s="85">
        <f t="shared" si="268"/>
        <v>47573</v>
      </c>
      <c r="C287" s="3"/>
      <c r="D287" s="3"/>
      <c r="E287" s="5">
        <f t="shared" ref="E287:K287" si="341">(E146*9+E147*3)/12</f>
        <v>121.71795163190154</v>
      </c>
      <c r="F287" s="5">
        <f t="shared" si="341"/>
        <v>109.5040395304304</v>
      </c>
      <c r="G287" s="5">
        <f t="shared" si="341"/>
        <v>222.07112911765611</v>
      </c>
      <c r="H287" s="5">
        <f t="shared" si="341"/>
        <v>95.962805737681379</v>
      </c>
      <c r="I287" s="5">
        <f t="shared" si="341"/>
        <v>231.64316054514131</v>
      </c>
      <c r="J287" s="5">
        <f t="shared" si="341"/>
        <v>530.71171046548807</v>
      </c>
      <c r="K287" s="5">
        <f t="shared" si="341"/>
        <v>82.549199030632153</v>
      </c>
      <c r="M287" s="5">
        <f t="shared" ref="M287:S287" si="342">(M146*9+M147*3)/12</f>
        <v>125.29789138578099</v>
      </c>
      <c r="N287" s="5">
        <f t="shared" si="342"/>
        <v>0</v>
      </c>
      <c r="O287" s="5">
        <f t="shared" si="342"/>
        <v>0</v>
      </c>
      <c r="P287" s="5">
        <f t="shared" si="342"/>
        <v>0</v>
      </c>
      <c r="Q287" s="5">
        <f t="shared" si="342"/>
        <v>0</v>
      </c>
      <c r="R287" s="5">
        <f t="shared" si="342"/>
        <v>0</v>
      </c>
      <c r="S287" s="5">
        <f t="shared" si="342"/>
        <v>0</v>
      </c>
      <c r="U287" s="5">
        <f t="shared" ref="U287:AA287" si="343">(U146*9+U147*3)/12</f>
        <v>118.13801187802208</v>
      </c>
      <c r="V287" s="5">
        <f t="shared" si="343"/>
        <v>29.201077208114771</v>
      </c>
      <c r="W287" s="5">
        <f t="shared" si="343"/>
        <v>59.218967764708282</v>
      </c>
      <c r="X287" s="5">
        <f t="shared" si="343"/>
        <v>11.831030844371675</v>
      </c>
      <c r="Y287" s="5">
        <f t="shared" si="343"/>
        <v>20.075740580578913</v>
      </c>
      <c r="Z287" s="5">
        <f t="shared" si="343"/>
        <v>44.758818954920685</v>
      </c>
      <c r="AA287" s="5">
        <f t="shared" si="343"/>
        <v>5.8963713593308684</v>
      </c>
      <c r="AB287" s="6"/>
      <c r="AC287" s="5">
        <f t="shared" ref="AC287:AI287" si="344">(AC146*9+AC147*3)/12</f>
        <v>53.699096308191848</v>
      </c>
      <c r="AD287" s="5">
        <f t="shared" si="344"/>
        <v>7.3002693020286928</v>
      </c>
      <c r="AE287" s="5">
        <f t="shared" si="344"/>
        <v>14.80474194117707</v>
      </c>
      <c r="AF287" s="5">
        <f t="shared" si="344"/>
        <v>5.9155154221858375</v>
      </c>
      <c r="AG287" s="5">
        <f t="shared" si="344"/>
        <v>18.531452843611305</v>
      </c>
      <c r="AH287" s="5">
        <f t="shared" si="344"/>
        <v>9.5911754903401434</v>
      </c>
      <c r="AI287" s="5">
        <f t="shared" si="344"/>
        <v>6.4324051192700367</v>
      </c>
    </row>
    <row r="288" spans="2:35" x14ac:dyDescent="0.3">
      <c r="B288" s="85">
        <f t="shared" si="268"/>
        <v>47938</v>
      </c>
      <c r="C288" s="3"/>
      <c r="D288" s="3"/>
      <c r="E288" s="5">
        <f t="shared" ref="E288:K288" si="345">(E147*9+E148*3)/12</f>
        <v>125.36949018085859</v>
      </c>
      <c r="F288" s="5">
        <f t="shared" si="345"/>
        <v>112.7891607163433</v>
      </c>
      <c r="G288" s="5">
        <f t="shared" si="345"/>
        <v>228.73326299118574</v>
      </c>
      <c r="H288" s="5">
        <f t="shared" si="345"/>
        <v>98.841689909811819</v>
      </c>
      <c r="I288" s="5">
        <f t="shared" si="345"/>
        <v>238.59245536149555</v>
      </c>
      <c r="J288" s="5">
        <f t="shared" si="345"/>
        <v>546.63306177945276</v>
      </c>
      <c r="K288" s="5">
        <f t="shared" si="345"/>
        <v>85.025675001551122</v>
      </c>
      <c r="M288" s="5">
        <f t="shared" ref="M288:S288" si="346">(M147*9+M148*3)/12</f>
        <v>129.05682812735441</v>
      </c>
      <c r="N288" s="5">
        <f t="shared" si="346"/>
        <v>0</v>
      </c>
      <c r="O288" s="5">
        <f t="shared" si="346"/>
        <v>0</v>
      </c>
      <c r="P288" s="5">
        <f t="shared" si="346"/>
        <v>0</v>
      </c>
      <c r="Q288" s="5">
        <f t="shared" si="346"/>
        <v>0</v>
      </c>
      <c r="R288" s="5">
        <f t="shared" si="346"/>
        <v>0</v>
      </c>
      <c r="S288" s="5">
        <f t="shared" si="346"/>
        <v>0</v>
      </c>
      <c r="U288" s="5">
        <f t="shared" ref="U288:AA288" si="347">(U147*9+U148*3)/12</f>
        <v>121.68215223436273</v>
      </c>
      <c r="V288" s="5">
        <f t="shared" si="347"/>
        <v>30.077109524358217</v>
      </c>
      <c r="W288" s="5">
        <f t="shared" si="347"/>
        <v>60.995536797649528</v>
      </c>
      <c r="X288" s="5">
        <f t="shared" si="347"/>
        <v>12.185961769702828</v>
      </c>
      <c r="Y288" s="5">
        <f t="shared" si="347"/>
        <v>20.678012797996278</v>
      </c>
      <c r="Z288" s="5">
        <f t="shared" si="347"/>
        <v>46.101583523568308</v>
      </c>
      <c r="AA288" s="5">
        <f t="shared" si="347"/>
        <v>6.0732625001107943</v>
      </c>
      <c r="AB288" s="6"/>
      <c r="AC288" s="5">
        <f t="shared" ref="AC288:AI288" si="348">(AC147*9+AC148*3)/12</f>
        <v>55.310069197437606</v>
      </c>
      <c r="AD288" s="5">
        <f t="shared" si="348"/>
        <v>7.5192773810895543</v>
      </c>
      <c r="AE288" s="5">
        <f t="shared" si="348"/>
        <v>15.248884199412382</v>
      </c>
      <c r="AF288" s="5">
        <f t="shared" si="348"/>
        <v>6.0929808848514142</v>
      </c>
      <c r="AG288" s="5">
        <f t="shared" si="348"/>
        <v>19.087396428919646</v>
      </c>
      <c r="AH288" s="5">
        <f t="shared" si="348"/>
        <v>9.8789107550503488</v>
      </c>
      <c r="AI288" s="5">
        <f t="shared" si="348"/>
        <v>6.6253772728481382</v>
      </c>
    </row>
    <row r="289" spans="2:35" x14ac:dyDescent="0.3">
      <c r="B289" s="85">
        <f t="shared" si="268"/>
        <v>48304</v>
      </c>
      <c r="C289" s="3"/>
      <c r="D289" s="3"/>
      <c r="E289" s="5">
        <f t="shared" ref="E289:K289" si="349">(E148*9+E149*3)/12</f>
        <v>129.13057488628434</v>
      </c>
      <c r="F289" s="5">
        <f t="shared" si="349"/>
        <v>116.17283553783359</v>
      </c>
      <c r="G289" s="5">
        <f t="shared" si="349"/>
        <v>235.5952608809213</v>
      </c>
      <c r="H289" s="5">
        <f t="shared" si="349"/>
        <v>101.80694060710618</v>
      </c>
      <c r="I289" s="5">
        <f t="shared" si="349"/>
        <v>245.75022902234045</v>
      </c>
      <c r="J289" s="5">
        <f t="shared" si="349"/>
        <v>563.03205363283632</v>
      </c>
      <c r="K289" s="5">
        <f t="shared" si="349"/>
        <v>87.576445251597647</v>
      </c>
      <c r="M289" s="5">
        <f t="shared" ref="M289:S289" si="350">(M148*9+M149*3)/12</f>
        <v>132.92853297117506</v>
      </c>
      <c r="N289" s="5">
        <f t="shared" si="350"/>
        <v>0</v>
      </c>
      <c r="O289" s="5">
        <f t="shared" si="350"/>
        <v>0</v>
      </c>
      <c r="P289" s="5">
        <f t="shared" si="350"/>
        <v>0</v>
      </c>
      <c r="Q289" s="5">
        <f t="shared" si="350"/>
        <v>0</v>
      </c>
      <c r="R289" s="5">
        <f t="shared" si="350"/>
        <v>0</v>
      </c>
      <c r="S289" s="5">
        <f t="shared" si="350"/>
        <v>0</v>
      </c>
      <c r="U289" s="5">
        <f t="shared" ref="U289:AA289" si="351">(U148*9+U149*3)/12</f>
        <v>125.33261680139363</v>
      </c>
      <c r="V289" s="5">
        <f t="shared" si="351"/>
        <v>30.979422810088963</v>
      </c>
      <c r="W289" s="5">
        <f t="shared" si="351"/>
        <v>62.825402901579025</v>
      </c>
      <c r="X289" s="5">
        <f t="shared" si="351"/>
        <v>12.551540622793913</v>
      </c>
      <c r="Y289" s="5">
        <f t="shared" si="351"/>
        <v>21.298353181936175</v>
      </c>
      <c r="Z289" s="5">
        <f t="shared" si="351"/>
        <v>47.484631029275363</v>
      </c>
      <c r="AA289" s="5">
        <f t="shared" si="351"/>
        <v>6.2554603751141178</v>
      </c>
      <c r="AB289" s="6"/>
      <c r="AC289" s="5">
        <f t="shared" ref="AC289:AI289" si="352">(AC148*9+AC149*3)/12</f>
        <v>56.969371273360743</v>
      </c>
      <c r="AD289" s="5">
        <f t="shared" si="352"/>
        <v>7.7448557025222406</v>
      </c>
      <c r="AE289" s="5">
        <f t="shared" si="352"/>
        <v>15.706350725394756</v>
      </c>
      <c r="AF289" s="5">
        <f t="shared" si="352"/>
        <v>6.2757703113969567</v>
      </c>
      <c r="AG289" s="5">
        <f t="shared" si="352"/>
        <v>19.660018321787234</v>
      </c>
      <c r="AH289" s="5">
        <f t="shared" si="352"/>
        <v>10.175278077701861</v>
      </c>
      <c r="AI289" s="5">
        <f t="shared" si="352"/>
        <v>6.8241385910335834</v>
      </c>
    </row>
    <row r="290" spans="2:35" x14ac:dyDescent="0.3">
      <c r="B290" s="85">
        <f t="shared" si="268"/>
        <v>48669</v>
      </c>
      <c r="C290" s="3"/>
      <c r="D290" s="3"/>
      <c r="E290" s="5">
        <f t="shared" ref="E290:K290" si="353">(E149*9+E150*3)/12</f>
        <v>133.00449213287291</v>
      </c>
      <c r="F290" s="5">
        <f t="shared" si="353"/>
        <v>119.65802060396861</v>
      </c>
      <c r="G290" s="5">
        <f t="shared" si="353"/>
        <v>242.66311870734899</v>
      </c>
      <c r="H290" s="5">
        <f t="shared" si="353"/>
        <v>104.86114882531938</v>
      </c>
      <c r="I290" s="5">
        <f t="shared" si="353"/>
        <v>253.12273589301063</v>
      </c>
      <c r="J290" s="5">
        <f t="shared" si="353"/>
        <v>579.92301524182142</v>
      </c>
      <c r="K290" s="5">
        <f t="shared" si="353"/>
        <v>90.203738609145589</v>
      </c>
      <c r="M290" s="5">
        <f t="shared" ref="M290:S290" si="354">(M149*9+M150*3)/12</f>
        <v>136.91638896031031</v>
      </c>
      <c r="N290" s="5">
        <f t="shared" si="354"/>
        <v>0</v>
      </c>
      <c r="O290" s="5">
        <f t="shared" si="354"/>
        <v>0</v>
      </c>
      <c r="P290" s="5">
        <f t="shared" si="354"/>
        <v>0</v>
      </c>
      <c r="Q290" s="5">
        <f t="shared" si="354"/>
        <v>0</v>
      </c>
      <c r="R290" s="5">
        <f t="shared" si="354"/>
        <v>0</v>
      </c>
      <c r="S290" s="5">
        <f t="shared" si="354"/>
        <v>0</v>
      </c>
      <c r="U290" s="5">
        <f t="shared" ref="U290:AA290" si="355">(U149*9+U150*3)/12</f>
        <v>129.09259530543545</v>
      </c>
      <c r="V290" s="5">
        <f t="shared" si="355"/>
        <v>31.908805494391633</v>
      </c>
      <c r="W290" s="5">
        <f t="shared" si="355"/>
        <v>64.710164988626403</v>
      </c>
      <c r="X290" s="5">
        <f t="shared" si="355"/>
        <v>12.928086841477731</v>
      </c>
      <c r="Y290" s="5">
        <f t="shared" si="355"/>
        <v>21.937303777394259</v>
      </c>
      <c r="Z290" s="5">
        <f t="shared" si="355"/>
        <v>48.909169960153626</v>
      </c>
      <c r="AA290" s="5">
        <f t="shared" si="355"/>
        <v>6.443124186367541</v>
      </c>
      <c r="AB290" s="6"/>
      <c r="AC290" s="5">
        <f t="shared" ref="AC290:AI290" si="356">(AC149*9+AC150*3)/12</f>
        <v>58.678452411561558</v>
      </c>
      <c r="AD290" s="5">
        <f t="shared" si="356"/>
        <v>7.9772013735979082</v>
      </c>
      <c r="AE290" s="5">
        <f t="shared" si="356"/>
        <v>16.177541247156601</v>
      </c>
      <c r="AF290" s="5">
        <f t="shared" si="356"/>
        <v>6.4640434207388653</v>
      </c>
      <c r="AG290" s="5">
        <f t="shared" si="356"/>
        <v>20.249818871440851</v>
      </c>
      <c r="AH290" s="5">
        <f t="shared" si="356"/>
        <v>10.480536420032918</v>
      </c>
      <c r="AI290" s="5">
        <f t="shared" si="356"/>
        <v>7.0288627487645909</v>
      </c>
    </row>
    <row r="291" spans="2:35" x14ac:dyDescent="0.3">
      <c r="B291" s="85">
        <f t="shared" si="268"/>
        <v>49034</v>
      </c>
      <c r="C291" s="3"/>
      <c r="D291" s="3"/>
      <c r="E291" s="5">
        <f t="shared" ref="E291:K291" si="357">(E150*9+E151*3)/12</f>
        <v>136.9946268968591</v>
      </c>
      <c r="F291" s="5">
        <f t="shared" si="357"/>
        <v>123.24776122208768</v>
      </c>
      <c r="G291" s="5">
        <f t="shared" si="357"/>
        <v>249.94301226856942</v>
      </c>
      <c r="H291" s="5">
        <f t="shared" si="357"/>
        <v>108.00698329007895</v>
      </c>
      <c r="I291" s="5">
        <f t="shared" si="357"/>
        <v>260.716417969801</v>
      </c>
      <c r="J291" s="5">
        <f t="shared" si="357"/>
        <v>597.32070569907603</v>
      </c>
      <c r="K291" s="5">
        <f t="shared" si="357"/>
        <v>92.909850767419968</v>
      </c>
      <c r="M291" s="5">
        <f t="shared" ref="M291:S291" si="358">(M150*9+M151*3)/12</f>
        <v>141.02388062911965</v>
      </c>
      <c r="N291" s="5">
        <f t="shared" si="358"/>
        <v>0</v>
      </c>
      <c r="O291" s="5">
        <f t="shared" si="358"/>
        <v>0</v>
      </c>
      <c r="P291" s="5">
        <f t="shared" si="358"/>
        <v>0</v>
      </c>
      <c r="Q291" s="5">
        <f t="shared" si="358"/>
        <v>0</v>
      </c>
      <c r="R291" s="5">
        <f t="shared" si="358"/>
        <v>0</v>
      </c>
      <c r="S291" s="5">
        <f t="shared" si="358"/>
        <v>0</v>
      </c>
      <c r="U291" s="5">
        <f t="shared" ref="U291:AA291" si="359">(U150*9+U151*3)/12</f>
        <v>132.96537316459853</v>
      </c>
      <c r="V291" s="5">
        <f t="shared" si="359"/>
        <v>32.866069659223378</v>
      </c>
      <c r="W291" s="5">
        <f t="shared" si="359"/>
        <v>66.651469938285189</v>
      </c>
      <c r="X291" s="5">
        <f t="shared" si="359"/>
        <v>13.315929446722061</v>
      </c>
      <c r="Y291" s="5">
        <f t="shared" si="359"/>
        <v>22.595422890716083</v>
      </c>
      <c r="Z291" s="5">
        <f t="shared" si="359"/>
        <v>50.376445058958232</v>
      </c>
      <c r="AA291" s="5">
        <f t="shared" si="359"/>
        <v>6.636417911958568</v>
      </c>
      <c r="AB291" s="6"/>
      <c r="AC291" s="5">
        <f t="shared" ref="AC291:AI291" si="360">(AC150*9+AC151*3)/12</f>
        <v>60.438805983908416</v>
      </c>
      <c r="AD291" s="5">
        <f t="shared" si="360"/>
        <v>8.2165174148058444</v>
      </c>
      <c r="AE291" s="5">
        <f t="shared" si="360"/>
        <v>16.662867484571297</v>
      </c>
      <c r="AF291" s="5">
        <f t="shared" si="360"/>
        <v>6.6579647233610304</v>
      </c>
      <c r="AG291" s="5">
        <f t="shared" si="360"/>
        <v>20.857313437584079</v>
      </c>
      <c r="AH291" s="5">
        <f t="shared" si="360"/>
        <v>10.794952512633905</v>
      </c>
      <c r="AI291" s="5">
        <f t="shared" si="360"/>
        <v>7.2397286312275284</v>
      </c>
    </row>
    <row r="292" spans="2:35" x14ac:dyDescent="0.3">
      <c r="B292" s="85">
        <f t="shared" si="268"/>
        <v>49399</v>
      </c>
      <c r="C292" s="3"/>
      <c r="D292" s="3"/>
      <c r="E292" s="5">
        <f t="shared" ref="E292:K292" si="361">(E151*9+E152*3)/12</f>
        <v>141.10446570376487</v>
      </c>
      <c r="F292" s="5">
        <f t="shared" si="361"/>
        <v>126.9451940587503</v>
      </c>
      <c r="G292" s="5">
        <f t="shared" si="361"/>
        <v>257.44130263662652</v>
      </c>
      <c r="H292" s="5">
        <f t="shared" si="361"/>
        <v>111.24719278878132</v>
      </c>
      <c r="I292" s="5">
        <f t="shared" si="361"/>
        <v>268.53791050889498</v>
      </c>
      <c r="J292" s="5">
        <f t="shared" si="361"/>
        <v>615.24032687004831</v>
      </c>
      <c r="K292" s="5">
        <f t="shared" si="361"/>
        <v>95.697146290442561</v>
      </c>
      <c r="M292" s="5">
        <f t="shared" ref="M292:S292" si="362">(M151*9+M152*3)/12</f>
        <v>145.25459704799323</v>
      </c>
      <c r="N292" s="5">
        <f t="shared" si="362"/>
        <v>0</v>
      </c>
      <c r="O292" s="5">
        <f t="shared" si="362"/>
        <v>0</v>
      </c>
      <c r="P292" s="5">
        <f t="shared" si="362"/>
        <v>0</v>
      </c>
      <c r="Q292" s="5">
        <f t="shared" si="362"/>
        <v>0</v>
      </c>
      <c r="R292" s="5">
        <f t="shared" si="362"/>
        <v>0</v>
      </c>
      <c r="S292" s="5">
        <f t="shared" si="362"/>
        <v>0</v>
      </c>
      <c r="U292" s="5">
        <f t="shared" ref="U292:AA292" si="363">(U151*9+U152*3)/12</f>
        <v>136.95433435953649</v>
      </c>
      <c r="V292" s="5">
        <f t="shared" si="363"/>
        <v>33.85205174900009</v>
      </c>
      <c r="W292" s="5">
        <f t="shared" si="363"/>
        <v>68.65101403643375</v>
      </c>
      <c r="X292" s="5">
        <f t="shared" si="363"/>
        <v>13.715407330123725</v>
      </c>
      <c r="Y292" s="5">
        <f t="shared" si="363"/>
        <v>23.273285577437566</v>
      </c>
      <c r="Z292" s="5">
        <f t="shared" si="363"/>
        <v>51.887738410726989</v>
      </c>
      <c r="AA292" s="5">
        <f t="shared" si="363"/>
        <v>6.8355104493173249</v>
      </c>
      <c r="AB292" s="6"/>
      <c r="AC292" s="5">
        <f t="shared" ref="AC292:AI292" si="364">(AC151*9+AC152*3)/12</f>
        <v>62.251970163425675</v>
      </c>
      <c r="AD292" s="5">
        <f t="shared" si="364"/>
        <v>8.4630129372500225</v>
      </c>
      <c r="AE292" s="5">
        <f t="shared" si="364"/>
        <v>17.162753509108438</v>
      </c>
      <c r="AF292" s="5">
        <f t="shared" si="364"/>
        <v>6.8577036650618624</v>
      </c>
      <c r="AG292" s="5">
        <f t="shared" si="364"/>
        <v>21.483032840711598</v>
      </c>
      <c r="AH292" s="5">
        <f t="shared" si="364"/>
        <v>11.118801088012923</v>
      </c>
      <c r="AI292" s="5">
        <f t="shared" si="364"/>
        <v>7.4569204901643547</v>
      </c>
    </row>
    <row r="293" spans="2:35" x14ac:dyDescent="0.3">
      <c r="B293" s="85">
        <f t="shared" si="268"/>
        <v>49765</v>
      </c>
      <c r="C293" s="3"/>
      <c r="D293" s="3"/>
      <c r="E293" s="5">
        <f t="shared" ref="E293:K293" si="365">(E152*9+E153*3)/12</f>
        <v>145.33759967487779</v>
      </c>
      <c r="F293" s="5">
        <f t="shared" si="365"/>
        <v>130.75354988051282</v>
      </c>
      <c r="G293" s="5">
        <f t="shared" si="365"/>
        <v>265.16454171572531</v>
      </c>
      <c r="H293" s="5">
        <f t="shared" si="365"/>
        <v>114.58460857244476</v>
      </c>
      <c r="I293" s="5">
        <f t="shared" si="365"/>
        <v>276.59404782416186</v>
      </c>
      <c r="J293" s="5">
        <f t="shared" si="365"/>
        <v>633.69753667614987</v>
      </c>
      <c r="K293" s="5">
        <f t="shared" si="365"/>
        <v>98.568060679155835</v>
      </c>
      <c r="M293" s="5">
        <f t="shared" ref="M293:S293" si="366">(M152*9+M153*3)/12</f>
        <v>149.61223495943304</v>
      </c>
      <c r="N293" s="5">
        <f t="shared" si="366"/>
        <v>0</v>
      </c>
      <c r="O293" s="5">
        <f t="shared" si="366"/>
        <v>0</v>
      </c>
      <c r="P293" s="5">
        <f t="shared" si="366"/>
        <v>0</v>
      </c>
      <c r="Q293" s="5">
        <f t="shared" si="366"/>
        <v>0</v>
      </c>
      <c r="R293" s="5">
        <f t="shared" si="366"/>
        <v>0</v>
      </c>
      <c r="S293" s="5">
        <f t="shared" si="366"/>
        <v>0</v>
      </c>
      <c r="U293" s="5">
        <f t="shared" ref="U293:AA293" si="367">(U152*9+U153*3)/12</f>
        <v>141.06296439032258</v>
      </c>
      <c r="V293" s="5">
        <f t="shared" si="367"/>
        <v>34.867613301470094</v>
      </c>
      <c r="W293" s="5">
        <f t="shared" si="367"/>
        <v>70.710544457526751</v>
      </c>
      <c r="X293" s="5">
        <f t="shared" si="367"/>
        <v>14.126869550027436</v>
      </c>
      <c r="Y293" s="5">
        <f t="shared" si="367"/>
        <v>23.971484144760694</v>
      </c>
      <c r="Z293" s="5">
        <f t="shared" si="367"/>
        <v>53.444370563048786</v>
      </c>
      <c r="AA293" s="5">
        <f t="shared" si="367"/>
        <v>7.0405757627968448</v>
      </c>
      <c r="AB293" s="6"/>
      <c r="AC293" s="5">
        <f t="shared" ref="AC293:AI293" si="368">(AC152*9+AC153*3)/12</f>
        <v>64.119529268328435</v>
      </c>
      <c r="AD293" s="5">
        <f t="shared" si="368"/>
        <v>8.7169033253675234</v>
      </c>
      <c r="AE293" s="5">
        <f t="shared" si="368"/>
        <v>17.677636114381688</v>
      </c>
      <c r="AF293" s="5">
        <f t="shared" si="368"/>
        <v>7.0634347750137181</v>
      </c>
      <c r="AG293" s="5">
        <f t="shared" si="368"/>
        <v>22.127523825932951</v>
      </c>
      <c r="AH293" s="5">
        <f t="shared" si="368"/>
        <v>11.452365120653312</v>
      </c>
      <c r="AI293" s="5">
        <f t="shared" si="368"/>
        <v>7.6806281048692853</v>
      </c>
    </row>
    <row r="294" spans="2:35" x14ac:dyDescent="0.3">
      <c r="B294" s="85">
        <f t="shared" si="268"/>
        <v>50130</v>
      </c>
      <c r="C294" s="3"/>
      <c r="D294" s="3"/>
      <c r="E294" s="5">
        <f t="shared" ref="E294:K294" si="369">(E153*9+E154*3)/12</f>
        <v>149.69772766512415</v>
      </c>
      <c r="F294" s="5">
        <f t="shared" si="369"/>
        <v>134.67615637692822</v>
      </c>
      <c r="G294" s="5">
        <f t="shared" si="369"/>
        <v>273.11947796719704</v>
      </c>
      <c r="H294" s="5">
        <f t="shared" si="369"/>
        <v>118.02214682961808</v>
      </c>
      <c r="I294" s="5">
        <f t="shared" si="369"/>
        <v>284.89186925888674</v>
      </c>
      <c r="J294" s="5">
        <f t="shared" si="369"/>
        <v>652.70846277643432</v>
      </c>
      <c r="K294" s="5">
        <f t="shared" si="369"/>
        <v>101.52510249953052</v>
      </c>
      <c r="M294" s="5">
        <f t="shared" ref="M294:S294" si="370">(M153*9+M154*3)/12</f>
        <v>154.10060200821601</v>
      </c>
      <c r="N294" s="5">
        <f t="shared" si="370"/>
        <v>0</v>
      </c>
      <c r="O294" s="5">
        <f t="shared" si="370"/>
        <v>0</v>
      </c>
      <c r="P294" s="5">
        <f t="shared" si="370"/>
        <v>0</v>
      </c>
      <c r="Q294" s="5">
        <f t="shared" si="370"/>
        <v>0</v>
      </c>
      <c r="R294" s="5">
        <f t="shared" si="370"/>
        <v>0</v>
      </c>
      <c r="S294" s="5">
        <f t="shared" si="370"/>
        <v>0</v>
      </c>
      <c r="U294" s="5">
        <f t="shared" ref="U294:AA294" si="371">(U153*9+U154*3)/12</f>
        <v>145.29485332203225</v>
      </c>
      <c r="V294" s="5">
        <f t="shared" si="371"/>
        <v>35.913641700514198</v>
      </c>
      <c r="W294" s="5">
        <f t="shared" si="371"/>
        <v>72.831860791252566</v>
      </c>
      <c r="X294" s="5">
        <f t="shared" si="371"/>
        <v>14.550675636528256</v>
      </c>
      <c r="Y294" s="5">
        <f t="shared" si="371"/>
        <v>24.690628669103518</v>
      </c>
      <c r="Z294" s="5">
        <f t="shared" si="371"/>
        <v>55.047701679940253</v>
      </c>
      <c r="AA294" s="5">
        <f t="shared" si="371"/>
        <v>7.2517930356807518</v>
      </c>
      <c r="AB294" s="6"/>
      <c r="AC294" s="5">
        <f t="shared" ref="AC294:AI294" si="372">(AC153*9+AC154*3)/12</f>
        <v>66.043115146378284</v>
      </c>
      <c r="AD294" s="5">
        <f t="shared" si="372"/>
        <v>8.9784104251285495</v>
      </c>
      <c r="AE294" s="5">
        <f t="shared" si="372"/>
        <v>18.207965197813142</v>
      </c>
      <c r="AF294" s="5">
        <f t="shared" si="372"/>
        <v>7.275337818264128</v>
      </c>
      <c r="AG294" s="5">
        <f t="shared" si="372"/>
        <v>22.791349540710939</v>
      </c>
      <c r="AH294" s="5">
        <f t="shared" si="372"/>
        <v>11.795936074272911</v>
      </c>
      <c r="AI294" s="5">
        <f t="shared" si="372"/>
        <v>7.9110469480153638</v>
      </c>
    </row>
    <row r="295" spans="2:35" x14ac:dyDescent="0.3">
      <c r="B295" s="85">
        <f t="shared" si="268"/>
        <v>50495</v>
      </c>
      <c r="C295" s="3"/>
      <c r="D295" s="3"/>
      <c r="E295" s="5">
        <f t="shared" ref="E295:K295" si="373">(E154*9+E155*3)/12</f>
        <v>154.1886594950779</v>
      </c>
      <c r="F295" s="5">
        <f t="shared" si="373"/>
        <v>138.71644106823609</v>
      </c>
      <c r="G295" s="5">
        <f t="shared" si="373"/>
        <v>281.313062306213</v>
      </c>
      <c r="H295" s="5">
        <f t="shared" si="373"/>
        <v>121.56281123450663</v>
      </c>
      <c r="I295" s="5">
        <f t="shared" si="373"/>
        <v>293.43862533665339</v>
      </c>
      <c r="J295" s="5">
        <f t="shared" si="373"/>
        <v>672.28971665972733</v>
      </c>
      <c r="K295" s="5">
        <f t="shared" si="373"/>
        <v>104.57085557451643</v>
      </c>
      <c r="M295" s="5">
        <f t="shared" ref="M295:S295" si="374">(M154*9+M155*3)/12</f>
        <v>158.72362006846251</v>
      </c>
      <c r="N295" s="5">
        <f t="shared" si="374"/>
        <v>0</v>
      </c>
      <c r="O295" s="5">
        <f t="shared" si="374"/>
        <v>0</v>
      </c>
      <c r="P295" s="5">
        <f t="shared" si="374"/>
        <v>0</v>
      </c>
      <c r="Q295" s="5">
        <f t="shared" si="374"/>
        <v>0</v>
      </c>
      <c r="R295" s="5">
        <f t="shared" si="374"/>
        <v>0</v>
      </c>
      <c r="S295" s="5">
        <f t="shared" si="374"/>
        <v>0</v>
      </c>
      <c r="U295" s="5">
        <f t="shared" ref="U295:AA295" si="375">(U154*9+U155*3)/12</f>
        <v>149.65369892169323</v>
      </c>
      <c r="V295" s="5">
        <f t="shared" si="375"/>
        <v>36.991050951529623</v>
      </c>
      <c r="W295" s="5">
        <f t="shared" si="375"/>
        <v>75.016816614990134</v>
      </c>
      <c r="X295" s="5">
        <f t="shared" si="375"/>
        <v>14.987195905624105</v>
      </c>
      <c r="Y295" s="5">
        <f t="shared" si="375"/>
        <v>25.431347529176623</v>
      </c>
      <c r="Z295" s="5">
        <f t="shared" si="375"/>
        <v>56.699132730338469</v>
      </c>
      <c r="AA295" s="5">
        <f t="shared" si="375"/>
        <v>7.4693468267511731</v>
      </c>
      <c r="AB295" s="6"/>
      <c r="AC295" s="5">
        <f t="shared" ref="AC295:AI295" si="376">(AC154*9+AC155*3)/12</f>
        <v>68.024408600769632</v>
      </c>
      <c r="AD295" s="5">
        <f t="shared" si="376"/>
        <v>9.2477627378824057</v>
      </c>
      <c r="AE295" s="5">
        <f t="shared" si="376"/>
        <v>18.754204153747533</v>
      </c>
      <c r="AF295" s="5">
        <f t="shared" si="376"/>
        <v>7.4935979528120527</v>
      </c>
      <c r="AG295" s="5">
        <f t="shared" si="376"/>
        <v>23.475090026932268</v>
      </c>
      <c r="AH295" s="5">
        <f t="shared" si="376"/>
        <v>12.149814156501099</v>
      </c>
      <c r="AI295" s="5">
        <f t="shared" si="376"/>
        <v>8.1483783564558259</v>
      </c>
    </row>
    <row r="296" spans="2:35" x14ac:dyDescent="0.3">
      <c r="B296" s="85">
        <f t="shared" si="268"/>
        <v>50860</v>
      </c>
      <c r="C296" s="3"/>
      <c r="D296" s="3"/>
      <c r="E296" s="5">
        <f t="shared" ref="E296:K296" si="377">(E155*9+E156*3)/12</f>
        <v>158.81431927993023</v>
      </c>
      <c r="F296" s="5">
        <f t="shared" si="377"/>
        <v>142.87793430028319</v>
      </c>
      <c r="G296" s="5">
        <f t="shared" si="377"/>
        <v>289.75245417539935</v>
      </c>
      <c r="H296" s="5">
        <f t="shared" si="377"/>
        <v>125.20969557154183</v>
      </c>
      <c r="I296" s="5">
        <f t="shared" si="377"/>
        <v>302.24178409675295</v>
      </c>
      <c r="J296" s="5">
        <f t="shared" si="377"/>
        <v>692.45840815951908</v>
      </c>
      <c r="K296" s="5">
        <f t="shared" si="377"/>
        <v>107.70798124175191</v>
      </c>
      <c r="M296" s="5">
        <f t="shared" ref="M296:S296" si="378">(M155*9+M156*3)/12</f>
        <v>163.4853286705164</v>
      </c>
      <c r="N296" s="5">
        <f t="shared" si="378"/>
        <v>0</v>
      </c>
      <c r="O296" s="5">
        <f t="shared" si="378"/>
        <v>0</v>
      </c>
      <c r="P296" s="5">
        <f t="shared" si="378"/>
        <v>0</v>
      </c>
      <c r="Q296" s="5">
        <f t="shared" si="378"/>
        <v>0</v>
      </c>
      <c r="R296" s="5">
        <f t="shared" si="378"/>
        <v>0</v>
      </c>
      <c r="S296" s="5">
        <f t="shared" si="378"/>
        <v>0</v>
      </c>
      <c r="U296" s="5">
        <f t="shared" ref="U296:AA296" si="379">(U155*9+U156*3)/12</f>
        <v>154.14330988934404</v>
      </c>
      <c r="V296" s="5">
        <f t="shared" si="379"/>
        <v>38.100782480075516</v>
      </c>
      <c r="W296" s="5">
        <f t="shared" si="379"/>
        <v>77.267321113439834</v>
      </c>
      <c r="X296" s="5">
        <f t="shared" si="379"/>
        <v>15.43681178279283</v>
      </c>
      <c r="Y296" s="5">
        <f t="shared" si="379"/>
        <v>26.194287955051923</v>
      </c>
      <c r="Z296" s="5">
        <f t="shared" si="379"/>
        <v>58.400106712248622</v>
      </c>
      <c r="AA296" s="5">
        <f t="shared" si="379"/>
        <v>7.6934272315537093</v>
      </c>
      <c r="AB296" s="6"/>
      <c r="AC296" s="5">
        <f t="shared" ref="AC296:AI296" si="380">(AC155*9+AC156*3)/12</f>
        <v>70.065140858792731</v>
      </c>
      <c r="AD296" s="5">
        <f t="shared" si="380"/>
        <v>9.525195620018879</v>
      </c>
      <c r="AE296" s="5">
        <f t="shared" si="380"/>
        <v>19.316830278359959</v>
      </c>
      <c r="AF296" s="5">
        <f t="shared" si="380"/>
        <v>7.7184058913964151</v>
      </c>
      <c r="AG296" s="5">
        <f t="shared" si="380"/>
        <v>24.179342727740234</v>
      </c>
      <c r="AH296" s="5">
        <f t="shared" si="380"/>
        <v>12.514308581196131</v>
      </c>
      <c r="AI296" s="5">
        <f t="shared" si="380"/>
        <v>8.3928297071495006</v>
      </c>
    </row>
    <row r="297" spans="2:35" x14ac:dyDescent="0.3">
      <c r="B297" s="85">
        <f t="shared" si="268"/>
        <v>51226</v>
      </c>
      <c r="C297" s="3"/>
      <c r="D297" s="3"/>
      <c r="E297" s="5">
        <f t="shared" ref="E297:K297" si="381">(E156*9+E157*3)/12</f>
        <v>163.57874885832814</v>
      </c>
      <c r="F297" s="5">
        <f t="shared" si="381"/>
        <v>147.16427232929169</v>
      </c>
      <c r="G297" s="5">
        <f t="shared" si="381"/>
        <v>298.44502780066136</v>
      </c>
      <c r="H297" s="5">
        <f t="shared" si="381"/>
        <v>128.96598643868811</v>
      </c>
      <c r="I297" s="5">
        <f t="shared" si="381"/>
        <v>311.30903761965556</v>
      </c>
      <c r="J297" s="5">
        <f t="shared" si="381"/>
        <v>713.23216040430486</v>
      </c>
      <c r="K297" s="5">
        <f t="shared" si="381"/>
        <v>110.93922067900449</v>
      </c>
      <c r="M297" s="5">
        <f t="shared" ref="M297:S297" si="382">(M156*9+M157*3)/12</f>
        <v>168.38988853063188</v>
      </c>
      <c r="N297" s="5">
        <f t="shared" si="382"/>
        <v>0</v>
      </c>
      <c r="O297" s="5">
        <f t="shared" si="382"/>
        <v>0</v>
      </c>
      <c r="P297" s="5">
        <f t="shared" si="382"/>
        <v>0</v>
      </c>
      <c r="Q297" s="5">
        <f t="shared" si="382"/>
        <v>0</v>
      </c>
      <c r="R297" s="5">
        <f t="shared" si="382"/>
        <v>0</v>
      </c>
      <c r="S297" s="5">
        <f t="shared" si="382"/>
        <v>0</v>
      </c>
      <c r="U297" s="5">
        <f t="shared" ref="U297:AA297" si="383">(U156*9+U157*3)/12</f>
        <v>158.76760918602437</v>
      </c>
      <c r="V297" s="5">
        <f t="shared" si="383"/>
        <v>39.243805954477786</v>
      </c>
      <c r="W297" s="5">
        <f t="shared" si="383"/>
        <v>79.585340746843031</v>
      </c>
      <c r="X297" s="5">
        <f t="shared" si="383"/>
        <v>15.899916136276614</v>
      </c>
      <c r="Y297" s="5">
        <f t="shared" si="383"/>
        <v>26.980116593703485</v>
      </c>
      <c r="Z297" s="5">
        <f t="shared" si="383"/>
        <v>60.15210991361608</v>
      </c>
      <c r="AA297" s="5">
        <f t="shared" si="383"/>
        <v>7.9242300485003199</v>
      </c>
      <c r="AB297" s="6"/>
      <c r="AC297" s="5">
        <f t="shared" ref="AC297:AI297" si="384">(AC156*9+AC157*3)/12</f>
        <v>72.167095084556522</v>
      </c>
      <c r="AD297" s="5">
        <f t="shared" si="384"/>
        <v>9.8109514886194464</v>
      </c>
      <c r="AE297" s="5">
        <f t="shared" si="384"/>
        <v>19.896335186710758</v>
      </c>
      <c r="AF297" s="5">
        <f t="shared" si="384"/>
        <v>7.9499580681383071</v>
      </c>
      <c r="AG297" s="5">
        <f t="shared" si="384"/>
        <v>24.904723009572439</v>
      </c>
      <c r="AH297" s="5">
        <f t="shared" si="384"/>
        <v>12.889737838632016</v>
      </c>
      <c r="AI297" s="5">
        <f t="shared" si="384"/>
        <v>8.6446145983639866</v>
      </c>
    </row>
    <row r="298" spans="2:35" x14ac:dyDescent="0.3">
      <c r="B298" s="85">
        <f t="shared" si="268"/>
        <v>51591</v>
      </c>
      <c r="C298" s="3"/>
      <c r="D298" s="3"/>
      <c r="E298" s="5">
        <f t="shared" ref="E298:K298" si="385">(E157*9+E158*3)/12</f>
        <v>125.42390421147242</v>
      </c>
      <c r="F298" s="5">
        <f t="shared" si="385"/>
        <v>112.83811451551149</v>
      </c>
      <c r="G298" s="5">
        <f t="shared" si="385"/>
        <v>228.83253992656171</v>
      </c>
      <c r="H298" s="5">
        <f t="shared" si="385"/>
        <v>98.88459009815044</v>
      </c>
      <c r="I298" s="5">
        <f t="shared" si="385"/>
        <v>238.69601147512049</v>
      </c>
      <c r="J298" s="5">
        <f t="shared" si="385"/>
        <v>546.87031653828842</v>
      </c>
      <c r="K298" s="5">
        <f t="shared" si="385"/>
        <v>85.06257863477019</v>
      </c>
      <c r="M298" s="5">
        <f t="shared" ref="M298:S298" si="386">(M157*9+M158*3)/12</f>
        <v>129.11284257063338</v>
      </c>
      <c r="N298" s="5">
        <f t="shared" si="386"/>
        <v>0</v>
      </c>
      <c r="O298" s="5">
        <f t="shared" si="386"/>
        <v>0</v>
      </c>
      <c r="P298" s="5">
        <f t="shared" si="386"/>
        <v>0</v>
      </c>
      <c r="Q298" s="5">
        <f t="shared" si="386"/>
        <v>0</v>
      </c>
      <c r="R298" s="5">
        <f t="shared" si="386"/>
        <v>0</v>
      </c>
      <c r="S298" s="5">
        <f t="shared" si="386"/>
        <v>0</v>
      </c>
      <c r="U298" s="5">
        <f t="shared" ref="U298:AA298" si="387">(U157*9+U158*3)/12</f>
        <v>121.73496585231148</v>
      </c>
      <c r="V298" s="5">
        <f t="shared" si="387"/>
        <v>30.090163870803064</v>
      </c>
      <c r="W298" s="5">
        <f t="shared" si="387"/>
        <v>61.022010647083128</v>
      </c>
      <c r="X298" s="5">
        <f t="shared" si="387"/>
        <v>12.191250834018547</v>
      </c>
      <c r="Y298" s="5">
        <f t="shared" si="387"/>
        <v>20.686987661177113</v>
      </c>
      <c r="Z298" s="5">
        <f t="shared" si="387"/>
        <v>46.121592961060479</v>
      </c>
      <c r="AA298" s="5">
        <f t="shared" si="387"/>
        <v>6.0758984739121571</v>
      </c>
      <c r="AB298" s="6"/>
      <c r="AC298" s="5">
        <f t="shared" ref="AC298:AI298" si="388">(AC157*9+AC158*3)/12</f>
        <v>55.334075387414309</v>
      </c>
      <c r="AD298" s="5">
        <f t="shared" si="388"/>
        <v>7.522540967700766</v>
      </c>
      <c r="AE298" s="5">
        <f t="shared" si="388"/>
        <v>15.255502661770782</v>
      </c>
      <c r="AF298" s="5">
        <f t="shared" si="388"/>
        <v>6.0956254170092734</v>
      </c>
      <c r="AG298" s="5">
        <f t="shared" si="388"/>
        <v>19.095680918009638</v>
      </c>
      <c r="AH298" s="5">
        <f t="shared" si="388"/>
        <v>9.8831984916558149</v>
      </c>
      <c r="AI298" s="5">
        <f t="shared" si="388"/>
        <v>6.6282528806314431</v>
      </c>
    </row>
    <row r="300" spans="2:35" s="78" customFormat="1" x14ac:dyDescent="0.3">
      <c r="B300" s="77" t="s">
        <v>196</v>
      </c>
      <c r="C300" s="77"/>
      <c r="D300" s="77"/>
    </row>
    <row r="301" spans="2:35" x14ac:dyDescent="0.3">
      <c r="E301" s="301" t="s">
        <v>89</v>
      </c>
      <c r="F301" s="301"/>
      <c r="G301" s="301"/>
      <c r="H301" s="301"/>
      <c r="I301" s="301"/>
      <c r="J301" s="301"/>
      <c r="K301" s="301"/>
      <c r="M301" s="301" t="s">
        <v>64</v>
      </c>
      <c r="N301" s="301"/>
      <c r="O301" s="301"/>
      <c r="P301" s="301"/>
      <c r="Q301" s="301"/>
      <c r="R301" s="301"/>
      <c r="S301" s="301"/>
      <c r="U301" s="301" t="s">
        <v>65</v>
      </c>
      <c r="V301" s="301"/>
      <c r="W301" s="301"/>
      <c r="X301" s="301"/>
      <c r="Y301" s="301"/>
      <c r="Z301" s="301"/>
      <c r="AA301" s="301"/>
      <c r="AC301" s="301" t="s">
        <v>66</v>
      </c>
      <c r="AD301" s="301"/>
      <c r="AE301" s="301"/>
      <c r="AF301" s="301"/>
      <c r="AG301" s="301"/>
      <c r="AH301" s="301"/>
      <c r="AI301" s="301"/>
    </row>
    <row r="302" spans="2:35" s="3" customFormat="1" x14ac:dyDescent="0.3">
      <c r="B302" s="4" t="s">
        <v>211</v>
      </c>
      <c r="C302" s="4"/>
      <c r="D302" s="4"/>
      <c r="E302" s="3" t="s">
        <v>70</v>
      </c>
      <c r="F302" s="3" t="s">
        <v>69</v>
      </c>
      <c r="G302" s="3" t="s">
        <v>61</v>
      </c>
      <c r="H302" s="3" t="s">
        <v>68</v>
      </c>
      <c r="I302" s="3" t="s">
        <v>71</v>
      </c>
      <c r="J302" s="3" t="s">
        <v>72</v>
      </c>
      <c r="K302" s="3" t="s">
        <v>62</v>
      </c>
      <c r="M302" s="3" t="s">
        <v>70</v>
      </c>
      <c r="N302" s="3" t="s">
        <v>69</v>
      </c>
      <c r="O302" s="3" t="s">
        <v>61</v>
      </c>
      <c r="P302" s="3" t="s">
        <v>68</v>
      </c>
      <c r="Q302" s="3" t="s">
        <v>71</v>
      </c>
      <c r="R302" s="3" t="s">
        <v>72</v>
      </c>
      <c r="S302" s="3" t="s">
        <v>62</v>
      </c>
      <c r="U302" s="3" t="s">
        <v>70</v>
      </c>
      <c r="V302" s="3" t="s">
        <v>69</v>
      </c>
      <c r="W302" s="3" t="s">
        <v>61</v>
      </c>
      <c r="X302" s="3" t="s">
        <v>68</v>
      </c>
      <c r="Y302" s="3" t="s">
        <v>71</v>
      </c>
      <c r="Z302" s="3" t="s">
        <v>72</v>
      </c>
      <c r="AA302" s="3" t="s">
        <v>62</v>
      </c>
      <c r="AC302" s="3" t="s">
        <v>70</v>
      </c>
      <c r="AD302" s="3" t="s">
        <v>69</v>
      </c>
      <c r="AE302" s="3" t="s">
        <v>61</v>
      </c>
      <c r="AF302" s="3" t="s">
        <v>68</v>
      </c>
      <c r="AG302" s="3" t="s">
        <v>71</v>
      </c>
      <c r="AH302" s="3" t="s">
        <v>72</v>
      </c>
      <c r="AI302" s="3" t="s">
        <v>62</v>
      </c>
    </row>
    <row r="303" spans="2:35" hidden="1" x14ac:dyDescent="0.3">
      <c r="B303" s="85">
        <f>B233</f>
        <v>40633</v>
      </c>
      <c r="C303" s="3"/>
      <c r="D303" s="3"/>
      <c r="E303" s="5">
        <f t="shared" ref="E303:K303" si="389">(E162*9+E163*3)/12</f>
        <v>261.75</v>
      </c>
      <c r="F303" s="5">
        <f t="shared" si="389"/>
        <v>66.959999999999994</v>
      </c>
      <c r="G303" s="5">
        <f t="shared" si="389"/>
        <v>67.27</v>
      </c>
      <c r="H303" s="5">
        <f t="shared" si="389"/>
        <v>304.18</v>
      </c>
      <c r="I303" s="5">
        <f t="shared" si="389"/>
        <v>398.76249999999999</v>
      </c>
      <c r="J303" s="5">
        <f t="shared" si="389"/>
        <v>512.31499999999994</v>
      </c>
      <c r="K303" s="5">
        <f t="shared" si="389"/>
        <v>72.659999999999982</v>
      </c>
      <c r="M303" s="5">
        <f t="shared" ref="M303:S303" si="390">(M162*9+M163*3)/12</f>
        <v>167.52</v>
      </c>
      <c r="N303" s="5">
        <f t="shared" si="390"/>
        <v>0</v>
      </c>
      <c r="O303" s="5">
        <f t="shared" si="390"/>
        <v>0</v>
      </c>
      <c r="P303" s="5">
        <f t="shared" si="390"/>
        <v>0</v>
      </c>
      <c r="Q303" s="5">
        <f t="shared" si="390"/>
        <v>0</v>
      </c>
      <c r="R303" s="5">
        <f t="shared" si="390"/>
        <v>0</v>
      </c>
      <c r="S303" s="5">
        <f t="shared" si="390"/>
        <v>0</v>
      </c>
      <c r="U303" s="5">
        <f t="shared" ref="U303:AA303" si="391">(U162*9+U163*3)/12</f>
        <v>146.58000000000001</v>
      </c>
      <c r="V303" s="5">
        <f t="shared" si="391"/>
        <v>15.120000000000003</v>
      </c>
      <c r="W303" s="5">
        <f t="shared" si="391"/>
        <v>15.190000000000003</v>
      </c>
      <c r="X303" s="5">
        <f t="shared" si="391"/>
        <v>45.400000000000006</v>
      </c>
      <c r="Y303" s="5">
        <f t="shared" si="391"/>
        <v>32.774999999999999</v>
      </c>
      <c r="Z303" s="5">
        <f t="shared" si="391"/>
        <v>42.152499999999996</v>
      </c>
      <c r="AA303" s="5">
        <f t="shared" si="391"/>
        <v>5.19</v>
      </c>
      <c r="AB303" s="6"/>
      <c r="AC303" s="5">
        <f t="shared" ref="AC303:AI303" si="392">(AC162*9+AC163*3)/12</f>
        <v>78.524999999999991</v>
      </c>
      <c r="AD303" s="5">
        <f t="shared" si="392"/>
        <v>5.4000000000000012</v>
      </c>
      <c r="AE303" s="5">
        <f t="shared" si="392"/>
        <v>5.4250000000000007</v>
      </c>
      <c r="AF303" s="5">
        <f t="shared" si="392"/>
        <v>29.51</v>
      </c>
      <c r="AG303" s="5">
        <f t="shared" si="392"/>
        <v>40.968749999999993</v>
      </c>
      <c r="AH303" s="5">
        <f t="shared" si="392"/>
        <v>25.939999999999998</v>
      </c>
      <c r="AI303" s="5">
        <f t="shared" si="392"/>
        <v>1.7299999999999998</v>
      </c>
    </row>
    <row r="304" spans="2:35" hidden="1" x14ac:dyDescent="0.3">
      <c r="B304" s="85">
        <f t="shared" ref="B304:B333" si="393">B234</f>
        <v>40999</v>
      </c>
      <c r="C304" s="3"/>
      <c r="D304" s="3"/>
      <c r="E304" s="5">
        <f t="shared" ref="E304:K304" si="394">(E163*9+E164*3)/12</f>
        <v>280.125</v>
      </c>
      <c r="F304" s="5">
        <f t="shared" si="394"/>
        <v>69.594999999999985</v>
      </c>
      <c r="G304" s="5">
        <f t="shared" si="394"/>
        <v>70.989999999999995</v>
      </c>
      <c r="H304" s="5">
        <f t="shared" si="394"/>
        <v>317.7475</v>
      </c>
      <c r="I304" s="5">
        <f t="shared" si="394"/>
        <v>426.13749999999999</v>
      </c>
      <c r="J304" s="5">
        <f t="shared" si="394"/>
        <v>549.24750000000006</v>
      </c>
      <c r="K304" s="5">
        <f t="shared" si="394"/>
        <v>77.7</v>
      </c>
      <c r="M304" s="5">
        <f t="shared" ref="M304:S304" si="395">(M163*9+M164*3)/12</f>
        <v>179.28</v>
      </c>
      <c r="N304" s="5">
        <f t="shared" si="395"/>
        <v>0</v>
      </c>
      <c r="O304" s="5">
        <f t="shared" si="395"/>
        <v>0</v>
      </c>
      <c r="P304" s="5">
        <f t="shared" si="395"/>
        <v>0</v>
      </c>
      <c r="Q304" s="5">
        <f t="shared" si="395"/>
        <v>0</v>
      </c>
      <c r="R304" s="5">
        <f t="shared" si="395"/>
        <v>0</v>
      </c>
      <c r="S304" s="5">
        <f t="shared" si="395"/>
        <v>0</v>
      </c>
      <c r="U304" s="5">
        <f t="shared" ref="U304:AA304" si="396">(U163*9+U164*3)/12</f>
        <v>156.87000000000003</v>
      </c>
      <c r="V304" s="5">
        <f t="shared" si="396"/>
        <v>15.715000000000002</v>
      </c>
      <c r="W304" s="5">
        <f t="shared" si="396"/>
        <v>16.03</v>
      </c>
      <c r="X304" s="5">
        <f t="shared" si="396"/>
        <v>47.425000000000004</v>
      </c>
      <c r="Y304" s="5">
        <f t="shared" si="396"/>
        <v>35.024999999999999</v>
      </c>
      <c r="Z304" s="5">
        <f t="shared" si="396"/>
        <v>45.191250000000004</v>
      </c>
      <c r="AA304" s="5">
        <f t="shared" si="396"/>
        <v>5.55</v>
      </c>
      <c r="AB304" s="6"/>
      <c r="AC304" s="5">
        <f t="shared" ref="AC304:AI304" si="397">(AC163*9+AC164*3)/12</f>
        <v>84.037500000000009</v>
      </c>
      <c r="AD304" s="5">
        <f t="shared" si="397"/>
        <v>5.6125000000000007</v>
      </c>
      <c r="AE304" s="5">
        <f t="shared" si="397"/>
        <v>5.7250000000000005</v>
      </c>
      <c r="AF304" s="5">
        <f t="shared" si="397"/>
        <v>30.826250000000002</v>
      </c>
      <c r="AG304" s="5">
        <f t="shared" si="397"/>
        <v>43.78125</v>
      </c>
      <c r="AH304" s="5">
        <f t="shared" si="397"/>
        <v>27.810000000000002</v>
      </c>
      <c r="AI304" s="5">
        <f t="shared" si="397"/>
        <v>1.8499999999999999</v>
      </c>
    </row>
    <row r="305" spans="2:35" hidden="1" x14ac:dyDescent="0.3">
      <c r="B305" s="85">
        <f t="shared" si="393"/>
        <v>41364</v>
      </c>
      <c r="C305" s="3"/>
      <c r="D305" s="3"/>
      <c r="E305" s="5">
        <f t="shared" ref="E305:K305" si="398">(E164*9+E165*3)/12</f>
        <v>307.8125</v>
      </c>
      <c r="F305" s="5">
        <f t="shared" si="398"/>
        <v>74.709999999999994</v>
      </c>
      <c r="G305" s="5">
        <f t="shared" si="398"/>
        <v>76.725000000000009</v>
      </c>
      <c r="H305" s="5">
        <f t="shared" si="398"/>
        <v>340.36000000000007</v>
      </c>
      <c r="I305" s="5">
        <f t="shared" si="398"/>
        <v>467.01749999999998</v>
      </c>
      <c r="J305" s="5">
        <f t="shared" si="398"/>
        <v>605.14</v>
      </c>
      <c r="K305" s="5">
        <f t="shared" si="398"/>
        <v>85.26</v>
      </c>
      <c r="M305" s="5">
        <f t="shared" ref="M305:S305" si="399">(M164*9+M165*3)/12</f>
        <v>197</v>
      </c>
      <c r="N305" s="5">
        <f t="shared" si="399"/>
        <v>0</v>
      </c>
      <c r="O305" s="5">
        <f t="shared" si="399"/>
        <v>0</v>
      </c>
      <c r="P305" s="5">
        <f t="shared" si="399"/>
        <v>0</v>
      </c>
      <c r="Q305" s="5">
        <f t="shared" si="399"/>
        <v>0</v>
      </c>
      <c r="R305" s="5">
        <f t="shared" si="399"/>
        <v>0</v>
      </c>
      <c r="S305" s="5">
        <f t="shared" si="399"/>
        <v>0</v>
      </c>
      <c r="U305" s="5">
        <f t="shared" ref="U305:AA305" si="400">(U164*9+U165*3)/12</f>
        <v>172.375</v>
      </c>
      <c r="V305" s="5">
        <f t="shared" si="400"/>
        <v>16.87</v>
      </c>
      <c r="W305" s="5">
        <f t="shared" si="400"/>
        <v>17.324999999999999</v>
      </c>
      <c r="X305" s="5">
        <f t="shared" si="400"/>
        <v>50.800000000000004</v>
      </c>
      <c r="Y305" s="5">
        <f t="shared" si="400"/>
        <v>38.384999999999998</v>
      </c>
      <c r="Z305" s="5">
        <f t="shared" si="400"/>
        <v>49.79</v>
      </c>
      <c r="AA305" s="5">
        <f t="shared" si="400"/>
        <v>6.09</v>
      </c>
      <c r="AB305" s="6"/>
      <c r="AC305" s="5">
        <f t="shared" ref="AC305:AI305" si="401">(AC164*9+AC165*3)/12</f>
        <v>92.34375</v>
      </c>
      <c r="AD305" s="5">
        <f t="shared" si="401"/>
        <v>6.0250000000000012</v>
      </c>
      <c r="AE305" s="5">
        <f t="shared" si="401"/>
        <v>6.1875</v>
      </c>
      <c r="AF305" s="5">
        <f t="shared" si="401"/>
        <v>33.020000000000003</v>
      </c>
      <c r="AG305" s="5">
        <f t="shared" si="401"/>
        <v>47.98125000000001</v>
      </c>
      <c r="AH305" s="5">
        <f t="shared" si="401"/>
        <v>30.639999999999997</v>
      </c>
      <c r="AI305" s="5">
        <f t="shared" si="401"/>
        <v>2.0299999999999998</v>
      </c>
    </row>
    <row r="306" spans="2:35" hidden="1" x14ac:dyDescent="0.3">
      <c r="B306" s="85">
        <f t="shared" si="393"/>
        <v>41729</v>
      </c>
      <c r="C306" s="3"/>
      <c r="D306" s="3"/>
      <c r="E306" s="5">
        <f t="shared" ref="E306:K306" si="402">(E165*9+E166*3)/12</f>
        <v>353.125</v>
      </c>
      <c r="F306" s="5">
        <f t="shared" si="402"/>
        <v>84.01</v>
      </c>
      <c r="G306" s="5">
        <f t="shared" si="402"/>
        <v>86.644999999999996</v>
      </c>
      <c r="H306" s="5">
        <f t="shared" si="402"/>
        <v>380.72750000000002</v>
      </c>
      <c r="I306" s="5">
        <f t="shared" si="402"/>
        <v>534.54250000000002</v>
      </c>
      <c r="J306" s="5">
        <f t="shared" si="402"/>
        <v>697.96500000000015</v>
      </c>
      <c r="K306" s="5">
        <f t="shared" si="402"/>
        <v>98.279999999999987</v>
      </c>
      <c r="M306" s="5">
        <f t="shared" ref="M306:S306" si="403">(M165*9+M166*3)/12</f>
        <v>226</v>
      </c>
      <c r="N306" s="5">
        <f t="shared" si="403"/>
        <v>0</v>
      </c>
      <c r="O306" s="5">
        <f t="shared" si="403"/>
        <v>0</v>
      </c>
      <c r="P306" s="5">
        <f t="shared" si="403"/>
        <v>0</v>
      </c>
      <c r="Q306" s="5">
        <f t="shared" si="403"/>
        <v>0</v>
      </c>
      <c r="R306" s="5">
        <f t="shared" si="403"/>
        <v>0</v>
      </c>
      <c r="S306" s="5">
        <f t="shared" si="403"/>
        <v>0</v>
      </c>
      <c r="U306" s="5">
        <f t="shared" ref="U306:AA306" si="404">(U165*9+U166*3)/12</f>
        <v>197.75</v>
      </c>
      <c r="V306" s="5">
        <f t="shared" si="404"/>
        <v>18.970000000000002</v>
      </c>
      <c r="W306" s="5">
        <f t="shared" si="404"/>
        <v>19.565000000000001</v>
      </c>
      <c r="X306" s="5">
        <f t="shared" si="404"/>
        <v>56.82500000000001</v>
      </c>
      <c r="Y306" s="5">
        <f t="shared" si="404"/>
        <v>43.935000000000002</v>
      </c>
      <c r="Z306" s="5">
        <f t="shared" si="404"/>
        <v>57.427500000000009</v>
      </c>
      <c r="AA306" s="5">
        <f t="shared" si="404"/>
        <v>7.02</v>
      </c>
      <c r="AB306" s="6"/>
      <c r="AC306" s="5">
        <f t="shared" ref="AC306:AI306" si="405">(AC165*9+AC166*3)/12</f>
        <v>105.9375</v>
      </c>
      <c r="AD306" s="5">
        <f t="shared" si="405"/>
        <v>6.7750000000000012</v>
      </c>
      <c r="AE306" s="5">
        <f t="shared" si="405"/>
        <v>6.9874999999999998</v>
      </c>
      <c r="AF306" s="5">
        <f t="shared" si="405"/>
        <v>36.936250000000001</v>
      </c>
      <c r="AG306" s="5">
        <f t="shared" si="405"/>
        <v>54.918749999999996</v>
      </c>
      <c r="AH306" s="5">
        <f t="shared" si="405"/>
        <v>35.340000000000003</v>
      </c>
      <c r="AI306" s="5">
        <f t="shared" si="405"/>
        <v>2.3400000000000003</v>
      </c>
    </row>
    <row r="307" spans="2:35" hidden="1" x14ac:dyDescent="0.3">
      <c r="B307" s="85">
        <f t="shared" si="393"/>
        <v>42094</v>
      </c>
      <c r="C307" s="3"/>
      <c r="D307" s="3"/>
      <c r="E307" s="5">
        <f t="shared" ref="E307:K307" si="406">(E166*9+E167*3)/12</f>
        <v>378.0625</v>
      </c>
      <c r="F307" s="5">
        <f t="shared" si="406"/>
        <v>87.73</v>
      </c>
      <c r="G307" s="5">
        <f t="shared" si="406"/>
        <v>91.14</v>
      </c>
      <c r="H307" s="5">
        <f t="shared" si="406"/>
        <v>397.64499999999998</v>
      </c>
      <c r="I307" s="5">
        <f t="shared" si="406"/>
        <v>570.86</v>
      </c>
      <c r="J307" s="5">
        <f t="shared" si="406"/>
        <v>747.9325</v>
      </c>
      <c r="K307" s="5">
        <f t="shared" si="406"/>
        <v>105.21</v>
      </c>
      <c r="M307" s="5">
        <f t="shared" ref="M307:S307" si="407">(M166*9+M167*3)/12</f>
        <v>241.96000000000004</v>
      </c>
      <c r="N307" s="5">
        <f t="shared" si="407"/>
        <v>0</v>
      </c>
      <c r="O307" s="5">
        <f t="shared" si="407"/>
        <v>0</v>
      </c>
      <c r="P307" s="5">
        <f t="shared" si="407"/>
        <v>0</v>
      </c>
      <c r="Q307" s="5">
        <f t="shared" si="407"/>
        <v>0</v>
      </c>
      <c r="R307" s="5">
        <f t="shared" si="407"/>
        <v>0</v>
      </c>
      <c r="S307" s="5">
        <f t="shared" si="407"/>
        <v>0</v>
      </c>
      <c r="U307" s="5">
        <f t="shared" ref="U307:AA307" si="408">(U166*9+U167*3)/12</f>
        <v>211.715</v>
      </c>
      <c r="V307" s="5">
        <f t="shared" si="408"/>
        <v>19.810000000000002</v>
      </c>
      <c r="W307" s="5">
        <f t="shared" si="408"/>
        <v>20.580000000000002</v>
      </c>
      <c r="X307" s="5">
        <f t="shared" si="408"/>
        <v>59.35</v>
      </c>
      <c r="Y307" s="5">
        <f t="shared" si="408"/>
        <v>46.919999999999995</v>
      </c>
      <c r="Z307" s="5">
        <f t="shared" si="408"/>
        <v>61.538750000000014</v>
      </c>
      <c r="AA307" s="5">
        <f t="shared" si="408"/>
        <v>7.5150000000000006</v>
      </c>
      <c r="AB307" s="6"/>
      <c r="AC307" s="5">
        <f t="shared" ref="AC307:AI307" si="409">(AC166*9+AC167*3)/12</f>
        <v>113.41875</v>
      </c>
      <c r="AD307" s="5">
        <f t="shared" si="409"/>
        <v>7.0750000000000002</v>
      </c>
      <c r="AE307" s="5">
        <f t="shared" si="409"/>
        <v>7.3500000000000005</v>
      </c>
      <c r="AF307" s="5">
        <f t="shared" si="409"/>
        <v>38.577499999999993</v>
      </c>
      <c r="AG307" s="5">
        <f t="shared" si="409"/>
        <v>58.65</v>
      </c>
      <c r="AH307" s="5">
        <f t="shared" si="409"/>
        <v>37.870000000000005</v>
      </c>
      <c r="AI307" s="5">
        <f t="shared" si="409"/>
        <v>2.5050000000000003</v>
      </c>
    </row>
    <row r="308" spans="2:35" hidden="1" x14ac:dyDescent="0.3">
      <c r="B308" s="85">
        <f t="shared" si="393"/>
        <v>42460</v>
      </c>
      <c r="C308" s="3"/>
      <c r="D308" s="3"/>
      <c r="E308" s="5">
        <f t="shared" ref="E308:K308" si="410">(E167*9+E168*3)/12</f>
        <v>405.25</v>
      </c>
      <c r="F308" s="5">
        <f t="shared" si="410"/>
        <v>91.605000000000004</v>
      </c>
      <c r="G308" s="5">
        <f t="shared" si="410"/>
        <v>96.254999999999995</v>
      </c>
      <c r="H308" s="5">
        <f t="shared" si="410"/>
        <v>415.56750000000005</v>
      </c>
      <c r="I308" s="5">
        <f t="shared" si="410"/>
        <v>610.09749999999997</v>
      </c>
      <c r="J308" s="5">
        <f t="shared" si="410"/>
        <v>802.64</v>
      </c>
      <c r="K308" s="5">
        <f t="shared" si="410"/>
        <v>112.98</v>
      </c>
      <c r="M308" s="5">
        <f t="shared" ref="M308:S308" si="411">(M167*9+M168*3)/12</f>
        <v>259.35999999999996</v>
      </c>
      <c r="N308" s="5">
        <f t="shared" si="411"/>
        <v>0</v>
      </c>
      <c r="O308" s="5">
        <f t="shared" si="411"/>
        <v>0</v>
      </c>
      <c r="P308" s="5">
        <f t="shared" si="411"/>
        <v>0</v>
      </c>
      <c r="Q308" s="5">
        <f t="shared" si="411"/>
        <v>0</v>
      </c>
      <c r="R308" s="5">
        <f t="shared" si="411"/>
        <v>0</v>
      </c>
      <c r="S308" s="5">
        <f t="shared" si="411"/>
        <v>0</v>
      </c>
      <c r="U308" s="5">
        <f t="shared" ref="U308:AA308" si="412">(U167*9+U168*3)/12</f>
        <v>226.94000000000003</v>
      </c>
      <c r="V308" s="5">
        <f t="shared" si="412"/>
        <v>20.685000000000002</v>
      </c>
      <c r="W308" s="5">
        <f t="shared" si="412"/>
        <v>21.735000000000003</v>
      </c>
      <c r="X308" s="5">
        <f t="shared" si="412"/>
        <v>62.025000000000006</v>
      </c>
      <c r="Y308" s="5">
        <f t="shared" si="412"/>
        <v>50.145000000000003</v>
      </c>
      <c r="Z308" s="5">
        <f t="shared" si="412"/>
        <v>66.040000000000006</v>
      </c>
      <c r="AA308" s="5">
        <f t="shared" si="412"/>
        <v>8.07</v>
      </c>
      <c r="AB308" s="6"/>
      <c r="AC308" s="5">
        <f t="shared" ref="AC308:AI308" si="413">(AC167*9+AC168*3)/12</f>
        <v>121.57499999999999</v>
      </c>
      <c r="AD308" s="5">
        <f t="shared" si="413"/>
        <v>7.3875000000000002</v>
      </c>
      <c r="AE308" s="5">
        <f t="shared" si="413"/>
        <v>7.7625000000000002</v>
      </c>
      <c r="AF308" s="5">
        <f t="shared" si="413"/>
        <v>40.316250000000004</v>
      </c>
      <c r="AG308" s="5">
        <f t="shared" si="413"/>
        <v>62.681249999999999</v>
      </c>
      <c r="AH308" s="5">
        <f t="shared" si="413"/>
        <v>40.64</v>
      </c>
      <c r="AI308" s="5">
        <f t="shared" si="413"/>
        <v>2.69</v>
      </c>
    </row>
    <row r="309" spans="2:35" hidden="1" x14ac:dyDescent="0.3">
      <c r="B309" s="85">
        <f t="shared" si="393"/>
        <v>42825</v>
      </c>
      <c r="C309" s="3"/>
      <c r="D309" s="3"/>
      <c r="E309" s="5">
        <f t="shared" ref="E309:K309" si="414">(E168*9+E169*3)/12</f>
        <v>435.875</v>
      </c>
      <c r="F309" s="5">
        <f t="shared" si="414"/>
        <v>95.945000000000007</v>
      </c>
      <c r="G309" s="5">
        <f t="shared" si="414"/>
        <v>101.83499999999999</v>
      </c>
      <c r="H309" s="5">
        <f t="shared" si="414"/>
        <v>435.16500000000002</v>
      </c>
      <c r="I309" s="5">
        <f t="shared" si="414"/>
        <v>653.89749999999992</v>
      </c>
      <c r="J309" s="5">
        <f t="shared" si="414"/>
        <v>863.86500000000012</v>
      </c>
      <c r="K309" s="5">
        <f t="shared" si="414"/>
        <v>121.58999999999999</v>
      </c>
      <c r="M309" s="5">
        <f t="shared" ref="M309:S309" si="415">(M168*9+M169*3)/12</f>
        <v>278.96000000000004</v>
      </c>
      <c r="N309" s="5">
        <f t="shared" si="415"/>
        <v>0</v>
      </c>
      <c r="O309" s="5">
        <f t="shared" si="415"/>
        <v>0</v>
      </c>
      <c r="P309" s="5">
        <f t="shared" si="415"/>
        <v>0</v>
      </c>
      <c r="Q309" s="5">
        <f t="shared" si="415"/>
        <v>0</v>
      </c>
      <c r="R309" s="5">
        <f t="shared" si="415"/>
        <v>0</v>
      </c>
      <c r="S309" s="5">
        <f t="shared" si="415"/>
        <v>0</v>
      </c>
      <c r="U309" s="5">
        <f t="shared" ref="U309:AA309" si="416">(U168*9+U169*3)/12</f>
        <v>244.09</v>
      </c>
      <c r="V309" s="5">
        <f t="shared" si="416"/>
        <v>21.665000000000003</v>
      </c>
      <c r="W309" s="5">
        <f t="shared" si="416"/>
        <v>22.995000000000005</v>
      </c>
      <c r="X309" s="5">
        <f t="shared" si="416"/>
        <v>64.95</v>
      </c>
      <c r="Y309" s="5">
        <f t="shared" si="416"/>
        <v>53.745000000000005</v>
      </c>
      <c r="Z309" s="5">
        <f t="shared" si="416"/>
        <v>71.077500000000001</v>
      </c>
      <c r="AA309" s="5">
        <f t="shared" si="416"/>
        <v>8.6850000000000005</v>
      </c>
      <c r="AB309" s="6"/>
      <c r="AC309" s="5">
        <f t="shared" ref="AC309:AI309" si="417">(AC168*9+AC169*3)/12</f>
        <v>130.76249999999999</v>
      </c>
      <c r="AD309" s="5">
        <f t="shared" si="417"/>
        <v>7.7375000000000007</v>
      </c>
      <c r="AE309" s="5">
        <f t="shared" si="417"/>
        <v>8.2125000000000004</v>
      </c>
      <c r="AF309" s="5">
        <f t="shared" si="417"/>
        <v>42.217500000000001</v>
      </c>
      <c r="AG309" s="5">
        <f t="shared" si="417"/>
        <v>67.181249999999991</v>
      </c>
      <c r="AH309" s="5">
        <f t="shared" si="417"/>
        <v>43.740000000000009</v>
      </c>
      <c r="AI309" s="5">
        <f t="shared" si="417"/>
        <v>2.8949999999999996</v>
      </c>
    </row>
    <row r="310" spans="2:35" hidden="1" x14ac:dyDescent="0.3">
      <c r="B310" s="85">
        <f t="shared" si="393"/>
        <v>43190</v>
      </c>
      <c r="C310" s="3"/>
      <c r="D310" s="3"/>
      <c r="E310" s="5">
        <f t="shared" ref="E310:K310" si="418">(E169*9+E170*3)/12</f>
        <v>468.9375</v>
      </c>
      <c r="F310" s="5">
        <f t="shared" si="418"/>
        <v>100.28500000000001</v>
      </c>
      <c r="G310" s="5">
        <f t="shared" si="418"/>
        <v>107.57</v>
      </c>
      <c r="H310" s="5">
        <f t="shared" si="418"/>
        <v>455.43250000000006</v>
      </c>
      <c r="I310" s="5">
        <f t="shared" si="418"/>
        <v>700.80000000000007</v>
      </c>
      <c r="J310" s="5">
        <f t="shared" si="418"/>
        <v>929.83</v>
      </c>
      <c r="K310" s="5">
        <f t="shared" si="418"/>
        <v>130.82999999999998</v>
      </c>
      <c r="M310" s="5">
        <f t="shared" ref="M310:S310" si="419">(M169*9+M170*3)/12</f>
        <v>300.12</v>
      </c>
      <c r="N310" s="5">
        <f t="shared" si="419"/>
        <v>0</v>
      </c>
      <c r="O310" s="5">
        <f t="shared" si="419"/>
        <v>0</v>
      </c>
      <c r="P310" s="5">
        <f t="shared" si="419"/>
        <v>0</v>
      </c>
      <c r="Q310" s="5">
        <f t="shared" si="419"/>
        <v>0</v>
      </c>
      <c r="R310" s="5">
        <f t="shared" si="419"/>
        <v>0</v>
      </c>
      <c r="S310" s="5">
        <f t="shared" si="419"/>
        <v>0</v>
      </c>
      <c r="U310" s="5">
        <f t="shared" ref="U310:AA310" si="420">(U169*9+U170*3)/12</f>
        <v>262.60500000000002</v>
      </c>
      <c r="V310" s="5">
        <f t="shared" si="420"/>
        <v>22.645</v>
      </c>
      <c r="W310" s="5">
        <f t="shared" si="420"/>
        <v>24.290000000000003</v>
      </c>
      <c r="X310" s="5">
        <f t="shared" si="420"/>
        <v>67.975000000000009</v>
      </c>
      <c r="Y310" s="5">
        <f t="shared" si="420"/>
        <v>57.599999999999994</v>
      </c>
      <c r="Z310" s="5">
        <f t="shared" si="420"/>
        <v>76.50500000000001</v>
      </c>
      <c r="AA310" s="5">
        <f t="shared" si="420"/>
        <v>9.3450000000000006</v>
      </c>
      <c r="AB310" s="6"/>
      <c r="AC310" s="5">
        <f t="shared" ref="AC310:AI310" si="421">(AC169*9+AC170*3)/12</f>
        <v>140.68125000000001</v>
      </c>
      <c r="AD310" s="5">
        <f t="shared" si="421"/>
        <v>8.0875000000000004</v>
      </c>
      <c r="AE310" s="5">
        <f t="shared" si="421"/>
        <v>8.6750000000000007</v>
      </c>
      <c r="AF310" s="5">
        <f t="shared" si="421"/>
        <v>44.183750000000003</v>
      </c>
      <c r="AG310" s="5">
        <f t="shared" si="421"/>
        <v>72</v>
      </c>
      <c r="AH310" s="5">
        <f t="shared" si="421"/>
        <v>47.080000000000005</v>
      </c>
      <c r="AI310" s="5">
        <f t="shared" si="421"/>
        <v>3.1149999999999998</v>
      </c>
    </row>
    <row r="311" spans="2:35" hidden="1" x14ac:dyDescent="0.3">
      <c r="B311" s="85">
        <f t="shared" si="393"/>
        <v>43555</v>
      </c>
      <c r="C311" s="3"/>
      <c r="D311" s="3"/>
      <c r="E311" s="5">
        <f t="shared" ref="E311:K311" si="422">(E170*9+E171*3)/12</f>
        <v>504.375</v>
      </c>
      <c r="F311" s="5">
        <f t="shared" si="422"/>
        <v>104.78000000000002</v>
      </c>
      <c r="G311" s="5">
        <f t="shared" si="422"/>
        <v>113.77</v>
      </c>
      <c r="H311" s="5">
        <f t="shared" si="422"/>
        <v>476.53750000000008</v>
      </c>
      <c r="I311" s="5">
        <f t="shared" si="422"/>
        <v>751.17</v>
      </c>
      <c r="J311" s="5">
        <f t="shared" si="422"/>
        <v>1000.535</v>
      </c>
      <c r="K311" s="5">
        <f t="shared" si="422"/>
        <v>140.48999999999998</v>
      </c>
      <c r="M311" s="5">
        <f t="shared" ref="M311:S311" si="423">(M170*9+M171*3)/12</f>
        <v>322.8</v>
      </c>
      <c r="N311" s="5">
        <f t="shared" si="423"/>
        <v>0</v>
      </c>
      <c r="O311" s="5">
        <f t="shared" si="423"/>
        <v>0</v>
      </c>
      <c r="P311" s="5">
        <f t="shared" si="423"/>
        <v>0</v>
      </c>
      <c r="Q311" s="5">
        <f t="shared" si="423"/>
        <v>0</v>
      </c>
      <c r="R311" s="5">
        <f t="shared" si="423"/>
        <v>0</v>
      </c>
      <c r="S311" s="5">
        <f t="shared" si="423"/>
        <v>0</v>
      </c>
      <c r="U311" s="5">
        <f t="shared" ref="U311:AA311" si="424">(U170*9+U171*3)/12</f>
        <v>282.45000000000005</v>
      </c>
      <c r="V311" s="5">
        <f t="shared" si="424"/>
        <v>23.66</v>
      </c>
      <c r="W311" s="5">
        <f t="shared" si="424"/>
        <v>25.69</v>
      </c>
      <c r="X311" s="5">
        <f t="shared" si="424"/>
        <v>71.125</v>
      </c>
      <c r="Y311" s="5">
        <f t="shared" si="424"/>
        <v>61.739999999999988</v>
      </c>
      <c r="Z311" s="5">
        <f t="shared" si="424"/>
        <v>82.322500000000005</v>
      </c>
      <c r="AA311" s="5">
        <f t="shared" si="424"/>
        <v>10.035</v>
      </c>
      <c r="AB311" s="6"/>
      <c r="AC311" s="5">
        <f t="shared" ref="AC311:AI311" si="425">(AC170*9+AC171*3)/12</f>
        <v>151.3125</v>
      </c>
      <c r="AD311" s="5">
        <f t="shared" si="425"/>
        <v>8.4499999999999993</v>
      </c>
      <c r="AE311" s="5">
        <f t="shared" si="425"/>
        <v>9.1750000000000007</v>
      </c>
      <c r="AF311" s="5">
        <f t="shared" si="425"/>
        <v>46.231249999999996</v>
      </c>
      <c r="AG311" s="5">
        <f t="shared" si="425"/>
        <v>77.174999999999997</v>
      </c>
      <c r="AH311" s="5">
        <f t="shared" si="425"/>
        <v>50.660000000000004</v>
      </c>
      <c r="AI311" s="5">
        <f t="shared" si="425"/>
        <v>3.3450000000000002</v>
      </c>
    </row>
    <row r="312" spans="2:35" hidden="1" x14ac:dyDescent="0.3">
      <c r="B312" s="85">
        <f t="shared" si="393"/>
        <v>43921</v>
      </c>
      <c r="C312" s="3"/>
      <c r="D312" s="3"/>
      <c r="E312" s="5">
        <f t="shared" ref="E312:K312" si="426">(E171*9+E172*3)/12</f>
        <v>542.5625</v>
      </c>
      <c r="F312" s="5">
        <f t="shared" si="426"/>
        <v>109.74000000000001</v>
      </c>
      <c r="G312" s="5">
        <f t="shared" si="426"/>
        <v>120.125</v>
      </c>
      <c r="H312" s="5">
        <f t="shared" si="426"/>
        <v>498.815</v>
      </c>
      <c r="I312" s="5">
        <f t="shared" si="426"/>
        <v>804.82500000000016</v>
      </c>
      <c r="J312" s="5">
        <f t="shared" si="426"/>
        <v>1076.375</v>
      </c>
      <c r="K312" s="5">
        <f t="shared" si="426"/>
        <v>151.41</v>
      </c>
      <c r="M312" s="5">
        <f t="shared" ref="M312:S312" si="427">(M171*9+M172*3)/12</f>
        <v>347.24</v>
      </c>
      <c r="N312" s="5">
        <f t="shared" si="427"/>
        <v>0</v>
      </c>
      <c r="O312" s="5">
        <f t="shared" si="427"/>
        <v>0</v>
      </c>
      <c r="P312" s="5">
        <f t="shared" si="427"/>
        <v>0</v>
      </c>
      <c r="Q312" s="5">
        <f t="shared" si="427"/>
        <v>0</v>
      </c>
      <c r="R312" s="5">
        <f t="shared" si="427"/>
        <v>0</v>
      </c>
      <c r="S312" s="5">
        <f t="shared" si="427"/>
        <v>0</v>
      </c>
      <c r="U312" s="5">
        <f t="shared" ref="U312:AA312" si="428">(U171*9+U172*3)/12</f>
        <v>303.83500000000004</v>
      </c>
      <c r="V312" s="5">
        <f t="shared" si="428"/>
        <v>24.78</v>
      </c>
      <c r="W312" s="5">
        <f t="shared" si="428"/>
        <v>27.125</v>
      </c>
      <c r="X312" s="5">
        <f t="shared" si="428"/>
        <v>74.45</v>
      </c>
      <c r="Y312" s="5">
        <f t="shared" si="428"/>
        <v>66.150000000000006</v>
      </c>
      <c r="Z312" s="5">
        <f t="shared" si="428"/>
        <v>88.5625</v>
      </c>
      <c r="AA312" s="5">
        <f t="shared" si="428"/>
        <v>10.815</v>
      </c>
      <c r="AB312" s="6"/>
      <c r="AC312" s="5">
        <f t="shared" ref="AC312:AI312" si="429">(AC171*9+AC172*3)/12</f>
        <v>162.76874999999998</v>
      </c>
      <c r="AD312" s="5">
        <f t="shared" si="429"/>
        <v>8.85</v>
      </c>
      <c r="AE312" s="5">
        <f t="shared" si="429"/>
        <v>9.6875</v>
      </c>
      <c r="AF312" s="5">
        <f t="shared" si="429"/>
        <v>48.392500000000005</v>
      </c>
      <c r="AG312" s="5">
        <f t="shared" si="429"/>
        <v>82.6875</v>
      </c>
      <c r="AH312" s="5">
        <f t="shared" si="429"/>
        <v>54.5</v>
      </c>
      <c r="AI312" s="5">
        <f t="shared" si="429"/>
        <v>3.605</v>
      </c>
    </row>
    <row r="313" spans="2:35" hidden="1" x14ac:dyDescent="0.3">
      <c r="B313" s="85">
        <f t="shared" si="393"/>
        <v>44286</v>
      </c>
      <c r="C313" s="3"/>
      <c r="D313" s="3"/>
      <c r="E313" s="5">
        <f t="shared" ref="E313:K313" si="430">(E172*9+E173*3)/12</f>
        <v>457.5625</v>
      </c>
      <c r="F313" s="5">
        <f t="shared" si="430"/>
        <v>102.92</v>
      </c>
      <c r="G313" s="5">
        <f t="shared" si="430"/>
        <v>113.925</v>
      </c>
      <c r="H313" s="5">
        <f t="shared" si="430"/>
        <v>408.03</v>
      </c>
      <c r="I313" s="5">
        <f t="shared" si="430"/>
        <v>671.96500000000003</v>
      </c>
      <c r="J313" s="5">
        <f t="shared" si="430"/>
        <v>944.8399999999998</v>
      </c>
      <c r="K313" s="5">
        <f t="shared" si="430"/>
        <v>132.72</v>
      </c>
      <c r="M313" s="5">
        <f t="shared" ref="M313:S313" si="431">(M172*9+M173*3)/12</f>
        <v>292.83999999999997</v>
      </c>
      <c r="N313" s="5">
        <f t="shared" si="431"/>
        <v>0</v>
      </c>
      <c r="O313" s="5">
        <f t="shared" si="431"/>
        <v>0</v>
      </c>
      <c r="P313" s="5">
        <f t="shared" si="431"/>
        <v>0</v>
      </c>
      <c r="Q313" s="5">
        <f t="shared" si="431"/>
        <v>0</v>
      </c>
      <c r="R313" s="5">
        <f t="shared" si="431"/>
        <v>0</v>
      </c>
      <c r="S313" s="5">
        <f t="shared" si="431"/>
        <v>0</v>
      </c>
      <c r="U313" s="5">
        <f t="shared" ref="U313:AA313" si="432">(U172*9+U173*3)/12</f>
        <v>256.23499999999996</v>
      </c>
      <c r="V313" s="5">
        <f t="shared" si="432"/>
        <v>23.24</v>
      </c>
      <c r="W313" s="5">
        <f t="shared" si="432"/>
        <v>25.725000000000005</v>
      </c>
      <c r="X313" s="5">
        <f t="shared" si="432"/>
        <v>60.9</v>
      </c>
      <c r="Y313" s="5">
        <f t="shared" si="432"/>
        <v>55.23</v>
      </c>
      <c r="Z313" s="5">
        <f t="shared" si="432"/>
        <v>77.739999999999995</v>
      </c>
      <c r="AA313" s="5">
        <f t="shared" si="432"/>
        <v>9.48</v>
      </c>
      <c r="AB313" s="6"/>
      <c r="AC313" s="5">
        <f t="shared" ref="AC313:AI313" si="433">(AC172*9+AC173*3)/12</f>
        <v>137.26874999999998</v>
      </c>
      <c r="AD313" s="5">
        <f t="shared" si="433"/>
        <v>8.3000000000000007</v>
      </c>
      <c r="AE313" s="5">
        <f t="shared" si="433"/>
        <v>9.1875</v>
      </c>
      <c r="AF313" s="5">
        <f t="shared" si="433"/>
        <v>39.585000000000001</v>
      </c>
      <c r="AG313" s="5">
        <f t="shared" si="433"/>
        <v>69.037500000000009</v>
      </c>
      <c r="AH313" s="5">
        <f t="shared" si="433"/>
        <v>47.839999999999996</v>
      </c>
      <c r="AI313" s="5">
        <f t="shared" si="433"/>
        <v>3.16</v>
      </c>
    </row>
    <row r="314" spans="2:35" x14ac:dyDescent="0.3">
      <c r="B314" s="85">
        <f t="shared" si="393"/>
        <v>44651</v>
      </c>
      <c r="C314" s="3"/>
      <c r="D314" s="3"/>
      <c r="E314" s="5">
        <f t="shared" ref="E314:K314" si="434">(E173*9+E174*3)/12</f>
        <v>112.83999999999999</v>
      </c>
      <c r="F314" s="5">
        <f t="shared" si="434"/>
        <v>71.83475</v>
      </c>
      <c r="G314" s="5">
        <f t="shared" si="434"/>
        <v>80.579850000000008</v>
      </c>
      <c r="H314" s="5">
        <f t="shared" si="434"/>
        <v>85.053150000000002</v>
      </c>
      <c r="I314" s="5">
        <f t="shared" si="434"/>
        <v>146.35952499999999</v>
      </c>
      <c r="J314" s="5">
        <f t="shared" si="434"/>
        <v>371.69697500000001</v>
      </c>
      <c r="K314" s="5">
        <f t="shared" si="434"/>
        <v>52.47059999999999</v>
      </c>
      <c r="M314" s="5">
        <f t="shared" ref="M314:S314" si="435">(M173*9+M174*3)/12</f>
        <v>72.217600000000004</v>
      </c>
      <c r="N314" s="5">
        <f t="shared" si="435"/>
        <v>0</v>
      </c>
      <c r="O314" s="5">
        <f t="shared" si="435"/>
        <v>0</v>
      </c>
      <c r="P314" s="5">
        <f t="shared" si="435"/>
        <v>0</v>
      </c>
      <c r="Q314" s="5">
        <f t="shared" si="435"/>
        <v>0</v>
      </c>
      <c r="R314" s="5">
        <f t="shared" si="435"/>
        <v>0</v>
      </c>
      <c r="S314" s="5">
        <f t="shared" si="435"/>
        <v>0</v>
      </c>
      <c r="U314" s="5">
        <f t="shared" ref="U314:AA314" si="436">(U173*9+U174*3)/12</f>
        <v>63.190400000000004</v>
      </c>
      <c r="V314" s="5">
        <f t="shared" si="436"/>
        <v>16.220749999999999</v>
      </c>
      <c r="W314" s="5">
        <f t="shared" si="436"/>
        <v>18.195450000000005</v>
      </c>
      <c r="X314" s="5">
        <f t="shared" si="436"/>
        <v>12.6945</v>
      </c>
      <c r="Y314" s="5">
        <f t="shared" si="436"/>
        <v>12.02955</v>
      </c>
      <c r="Z314" s="5">
        <f t="shared" si="436"/>
        <v>30.582662499999998</v>
      </c>
      <c r="AA314" s="5">
        <f t="shared" si="436"/>
        <v>3.7478999999999996</v>
      </c>
      <c r="AB314" s="6"/>
      <c r="AC314" s="5">
        <f t="shared" ref="AC314:AI314" si="437">(AC173*9+AC174*3)/12</f>
        <v>33.852000000000004</v>
      </c>
      <c r="AD314" s="5">
        <f t="shared" si="437"/>
        <v>5.7931249999999999</v>
      </c>
      <c r="AE314" s="5">
        <f t="shared" si="437"/>
        <v>6.4983750000000002</v>
      </c>
      <c r="AF314" s="5">
        <f t="shared" si="437"/>
        <v>8.2514249999999993</v>
      </c>
      <c r="AG314" s="5">
        <f t="shared" si="437"/>
        <v>15.036937499999999</v>
      </c>
      <c r="AH314" s="5">
        <f t="shared" si="437"/>
        <v>18.8201</v>
      </c>
      <c r="AI314" s="5">
        <f t="shared" si="437"/>
        <v>1.2493000000000001</v>
      </c>
    </row>
    <row r="315" spans="2:35" x14ac:dyDescent="0.3">
      <c r="B315" s="85">
        <f t="shared" si="393"/>
        <v>45016</v>
      </c>
      <c r="C315" s="3"/>
      <c r="D315" s="3"/>
      <c r="E315" s="5">
        <f t="shared" ref="E315:K315" si="438">(E174*9+E175*3)/12</f>
        <v>116.22520000000002</v>
      </c>
      <c r="F315" s="5">
        <f t="shared" si="438"/>
        <v>73.989792500000007</v>
      </c>
      <c r="G315" s="5">
        <f t="shared" si="438"/>
        <v>82.997245500000005</v>
      </c>
      <c r="H315" s="5">
        <f t="shared" si="438"/>
        <v>87.604744499999995</v>
      </c>
      <c r="I315" s="5">
        <f t="shared" si="438"/>
        <v>150.75031074999998</v>
      </c>
      <c r="J315" s="5">
        <f t="shared" si="438"/>
        <v>382.84788425000005</v>
      </c>
      <c r="K315" s="5">
        <f t="shared" si="438"/>
        <v>54.044717999999996</v>
      </c>
      <c r="M315" s="5">
        <f t="shared" ref="M315:S315" si="439">(M174*9+M175*3)/12</f>
        <v>74.384128000000004</v>
      </c>
      <c r="N315" s="5">
        <f t="shared" si="439"/>
        <v>0</v>
      </c>
      <c r="O315" s="5">
        <f t="shared" si="439"/>
        <v>0</v>
      </c>
      <c r="P315" s="5">
        <f t="shared" si="439"/>
        <v>0</v>
      </c>
      <c r="Q315" s="5">
        <f t="shared" si="439"/>
        <v>0</v>
      </c>
      <c r="R315" s="5">
        <f t="shared" si="439"/>
        <v>0</v>
      </c>
      <c r="S315" s="5">
        <f t="shared" si="439"/>
        <v>0</v>
      </c>
      <c r="U315" s="5">
        <f t="shared" ref="U315:AA315" si="440">(U174*9+U175*3)/12</f>
        <v>65.086112</v>
      </c>
      <c r="V315" s="5">
        <f t="shared" si="440"/>
        <v>16.707372500000002</v>
      </c>
      <c r="W315" s="5">
        <f t="shared" si="440"/>
        <v>18.7413135</v>
      </c>
      <c r="X315" s="5">
        <f t="shared" si="440"/>
        <v>13.075335000000003</v>
      </c>
      <c r="Y315" s="5">
        <f t="shared" si="440"/>
        <v>12.390436499999998</v>
      </c>
      <c r="Z315" s="5">
        <f t="shared" si="440"/>
        <v>31.500142374999999</v>
      </c>
      <c r="AA315" s="5">
        <f t="shared" si="440"/>
        <v>3.8603369999999999</v>
      </c>
      <c r="AB315" s="6"/>
      <c r="AC315" s="5">
        <f t="shared" ref="AC315:AI315" si="441">(AC174*9+AC175*3)/12</f>
        <v>34.867559999999997</v>
      </c>
      <c r="AD315" s="5">
        <f t="shared" si="441"/>
        <v>5.9669187500000005</v>
      </c>
      <c r="AE315" s="5">
        <f t="shared" si="441"/>
        <v>6.693326250000001</v>
      </c>
      <c r="AF315" s="5">
        <f t="shared" si="441"/>
        <v>8.4989677500000003</v>
      </c>
      <c r="AG315" s="5">
        <f t="shared" si="441"/>
        <v>15.488045624999998</v>
      </c>
      <c r="AH315" s="5">
        <f t="shared" si="441"/>
        <v>19.384703000000002</v>
      </c>
      <c r="AI315" s="5">
        <f t="shared" si="441"/>
        <v>1.2867790000000001</v>
      </c>
    </row>
    <row r="316" spans="2:35" x14ac:dyDescent="0.3">
      <c r="B316" s="85">
        <f t="shared" si="393"/>
        <v>45382</v>
      </c>
      <c r="C316" s="3"/>
      <c r="D316" s="3"/>
      <c r="E316" s="5">
        <f t="shared" ref="E316:K316" si="442">(E175*9+E176*3)/12</f>
        <v>119.71195600000003</v>
      </c>
      <c r="F316" s="5">
        <f t="shared" si="442"/>
        <v>76.209486275000003</v>
      </c>
      <c r="G316" s="5">
        <f t="shared" si="442"/>
        <v>85.487162865000002</v>
      </c>
      <c r="H316" s="5">
        <f t="shared" si="442"/>
        <v>90.232886835000002</v>
      </c>
      <c r="I316" s="5">
        <f t="shared" si="442"/>
        <v>155.2728200725</v>
      </c>
      <c r="J316" s="5">
        <f t="shared" si="442"/>
        <v>394.33332077749998</v>
      </c>
      <c r="K316" s="5">
        <f t="shared" si="442"/>
        <v>55.666059539999999</v>
      </c>
      <c r="M316" s="5">
        <f t="shared" ref="M316:S316" si="443">(M175*9+M176*3)/12</f>
        <v>76.615651840000012</v>
      </c>
      <c r="N316" s="5">
        <f t="shared" si="443"/>
        <v>0</v>
      </c>
      <c r="O316" s="5">
        <f t="shared" si="443"/>
        <v>0</v>
      </c>
      <c r="P316" s="5">
        <f t="shared" si="443"/>
        <v>0</v>
      </c>
      <c r="Q316" s="5">
        <f t="shared" si="443"/>
        <v>0</v>
      </c>
      <c r="R316" s="5">
        <f t="shared" si="443"/>
        <v>0</v>
      </c>
      <c r="S316" s="5">
        <f t="shared" si="443"/>
        <v>0</v>
      </c>
      <c r="U316" s="5">
        <f t="shared" ref="U316:AA316" si="444">(U175*9+U176*3)/12</f>
        <v>67.03869536000002</v>
      </c>
      <c r="V316" s="5">
        <f t="shared" si="444"/>
        <v>17.208593674999999</v>
      </c>
      <c r="W316" s="5">
        <f t="shared" si="444"/>
        <v>19.303552905000004</v>
      </c>
      <c r="X316" s="5">
        <f t="shared" si="444"/>
        <v>13.467595050000002</v>
      </c>
      <c r="Y316" s="5">
        <f t="shared" si="444"/>
        <v>12.762149594999999</v>
      </c>
      <c r="Z316" s="5">
        <f t="shared" si="444"/>
        <v>32.445146646250002</v>
      </c>
      <c r="AA316" s="5">
        <f t="shared" si="444"/>
        <v>3.9761471099999999</v>
      </c>
      <c r="AB316" s="6"/>
      <c r="AC316" s="5">
        <f t="shared" ref="AC316:AI316" si="445">(AC175*9+AC176*3)/12</f>
        <v>35.913586799999997</v>
      </c>
      <c r="AD316" s="5">
        <f t="shared" si="445"/>
        <v>6.1459263124999994</v>
      </c>
      <c r="AE316" s="5">
        <f t="shared" si="445"/>
        <v>6.8941260375000004</v>
      </c>
      <c r="AF316" s="5">
        <f t="shared" si="445"/>
        <v>8.7539367825000003</v>
      </c>
      <c r="AG316" s="5">
        <f t="shared" si="445"/>
        <v>15.95268699375</v>
      </c>
      <c r="AH316" s="5">
        <f t="shared" si="445"/>
        <v>19.96624409</v>
      </c>
      <c r="AI316" s="5">
        <f t="shared" si="445"/>
        <v>1.32538237</v>
      </c>
    </row>
    <row r="317" spans="2:35" x14ac:dyDescent="0.3">
      <c r="B317" s="85">
        <f t="shared" si="393"/>
        <v>45747</v>
      </c>
      <c r="C317" s="3"/>
      <c r="D317" s="3"/>
      <c r="E317" s="5">
        <f t="shared" ref="E317:K317" si="446">(E176*9+E177*3)/12</f>
        <v>123.30331468000001</v>
      </c>
      <c r="F317" s="5">
        <f t="shared" si="446"/>
        <v>78.495770863250016</v>
      </c>
      <c r="G317" s="5">
        <f t="shared" si="446"/>
        <v>88.051777750949995</v>
      </c>
      <c r="H317" s="5">
        <f t="shared" si="446"/>
        <v>92.939873440050022</v>
      </c>
      <c r="I317" s="5">
        <f t="shared" si="446"/>
        <v>159.93100467467499</v>
      </c>
      <c r="J317" s="5">
        <f t="shared" si="446"/>
        <v>406.16332040082506</v>
      </c>
      <c r="K317" s="5">
        <f t="shared" si="446"/>
        <v>57.336041326199997</v>
      </c>
      <c r="M317" s="5">
        <f t="shared" ref="M317:S317" si="447">(M176*9+M177*3)/12</f>
        <v>78.914121395200013</v>
      </c>
      <c r="N317" s="5">
        <f t="shared" si="447"/>
        <v>0</v>
      </c>
      <c r="O317" s="5">
        <f t="shared" si="447"/>
        <v>0</v>
      </c>
      <c r="P317" s="5">
        <f t="shared" si="447"/>
        <v>0</v>
      </c>
      <c r="Q317" s="5">
        <f t="shared" si="447"/>
        <v>0</v>
      </c>
      <c r="R317" s="5">
        <f t="shared" si="447"/>
        <v>0</v>
      </c>
      <c r="S317" s="5">
        <f t="shared" si="447"/>
        <v>0</v>
      </c>
      <c r="U317" s="5">
        <f t="shared" ref="U317:AA317" si="448">(U176*9+U177*3)/12</f>
        <v>69.04985622080001</v>
      </c>
      <c r="V317" s="5">
        <f t="shared" si="448"/>
        <v>17.724851485250003</v>
      </c>
      <c r="W317" s="5">
        <f t="shared" si="448"/>
        <v>19.882659492150001</v>
      </c>
      <c r="X317" s="5">
        <f t="shared" si="448"/>
        <v>13.871622901500002</v>
      </c>
      <c r="Y317" s="5">
        <f t="shared" si="448"/>
        <v>13.145014082849999</v>
      </c>
      <c r="Z317" s="5">
        <f t="shared" si="448"/>
        <v>33.418501045637498</v>
      </c>
      <c r="AA317" s="5">
        <f t="shared" si="448"/>
        <v>4.0954315233000003</v>
      </c>
      <c r="AB317" s="6"/>
      <c r="AC317" s="5">
        <f t="shared" ref="AC317:AI317" si="449">(AC176*9+AC177*3)/12</f>
        <v>36.990994403999998</v>
      </c>
      <c r="AD317" s="5">
        <f t="shared" si="449"/>
        <v>6.3303041018750008</v>
      </c>
      <c r="AE317" s="5">
        <f t="shared" si="449"/>
        <v>7.1009498186250006</v>
      </c>
      <c r="AF317" s="5">
        <f t="shared" si="449"/>
        <v>9.0165548859749993</v>
      </c>
      <c r="AG317" s="5">
        <f t="shared" si="449"/>
        <v>16.4312676035625</v>
      </c>
      <c r="AH317" s="5">
        <f t="shared" si="449"/>
        <v>20.565231412700001</v>
      </c>
      <c r="AI317" s="5">
        <f t="shared" si="449"/>
        <v>1.3651438411000001</v>
      </c>
    </row>
    <row r="318" spans="2:35" x14ac:dyDescent="0.3">
      <c r="B318" s="85">
        <f t="shared" si="393"/>
        <v>46112</v>
      </c>
      <c r="C318" s="3"/>
      <c r="D318" s="3"/>
      <c r="E318" s="5">
        <f t="shared" ref="E318:K318" si="450">(E177*9+E178*3)/12</f>
        <v>127.00241412040002</v>
      </c>
      <c r="F318" s="5">
        <f t="shared" si="450"/>
        <v>80.8506439891475</v>
      </c>
      <c r="G318" s="5">
        <f t="shared" si="450"/>
        <v>90.693331083478498</v>
      </c>
      <c r="H318" s="5">
        <f t="shared" si="450"/>
        <v>95.728069643251516</v>
      </c>
      <c r="I318" s="5">
        <f t="shared" si="450"/>
        <v>164.72893481491528</v>
      </c>
      <c r="J318" s="5">
        <f t="shared" si="450"/>
        <v>418.34822001284971</v>
      </c>
      <c r="K318" s="5">
        <f t="shared" si="450"/>
        <v>59.056122565986009</v>
      </c>
      <c r="M318" s="5">
        <f t="shared" ref="M318:S318" si="451">(M177*9+M178*3)/12</f>
        <v>81.281545037056006</v>
      </c>
      <c r="N318" s="5">
        <f t="shared" si="451"/>
        <v>0</v>
      </c>
      <c r="O318" s="5">
        <f t="shared" si="451"/>
        <v>0</v>
      </c>
      <c r="P318" s="5">
        <f t="shared" si="451"/>
        <v>0</v>
      </c>
      <c r="Q318" s="5">
        <f t="shared" si="451"/>
        <v>0</v>
      </c>
      <c r="R318" s="5">
        <f t="shared" si="451"/>
        <v>0</v>
      </c>
      <c r="S318" s="5">
        <f t="shared" si="451"/>
        <v>0</v>
      </c>
      <c r="U318" s="5">
        <f t="shared" ref="U318:AA318" si="452">(U177*9+U178*3)/12</f>
        <v>71.121351907424014</v>
      </c>
      <c r="V318" s="5">
        <f t="shared" si="452"/>
        <v>18.256597029807505</v>
      </c>
      <c r="W318" s="5">
        <f t="shared" si="452"/>
        <v>20.479139276914502</v>
      </c>
      <c r="X318" s="5">
        <f t="shared" si="452"/>
        <v>14.287771588545004</v>
      </c>
      <c r="Y318" s="5">
        <f t="shared" si="452"/>
        <v>13.539364505335501</v>
      </c>
      <c r="Z318" s="5">
        <f t="shared" si="452"/>
        <v>34.421056077006625</v>
      </c>
      <c r="AA318" s="5">
        <f t="shared" si="452"/>
        <v>4.2182944689990007</v>
      </c>
      <c r="AB318" s="6"/>
      <c r="AC318" s="5">
        <f t="shared" ref="AC318:AI318" si="453">(AC177*9+AC178*3)/12</f>
        <v>38.100724236120001</v>
      </c>
      <c r="AD318" s="5">
        <f t="shared" si="453"/>
        <v>6.5202132249312506</v>
      </c>
      <c r="AE318" s="5">
        <f t="shared" si="453"/>
        <v>7.3139783131837497</v>
      </c>
      <c r="AF318" s="5">
        <f t="shared" si="453"/>
        <v>9.2870515325542531</v>
      </c>
      <c r="AG318" s="5">
        <f t="shared" si="453"/>
        <v>16.924205631669377</v>
      </c>
      <c r="AH318" s="5">
        <f t="shared" si="453"/>
        <v>21.182188355080999</v>
      </c>
      <c r="AI318" s="5">
        <f t="shared" si="453"/>
        <v>1.4060981563330002</v>
      </c>
    </row>
    <row r="319" spans="2:35" x14ac:dyDescent="0.3">
      <c r="B319" s="85">
        <f t="shared" si="393"/>
        <v>46477</v>
      </c>
      <c r="C319" s="3"/>
      <c r="D319" s="3"/>
      <c r="E319" s="5">
        <f t="shared" ref="E319:K319" si="454">(E178*9+E179*3)/12</f>
        <v>130.81248654401202</v>
      </c>
      <c r="F319" s="5">
        <f t="shared" si="454"/>
        <v>83.276163308821936</v>
      </c>
      <c r="G319" s="5">
        <f t="shared" si="454"/>
        <v>93.414131015982846</v>
      </c>
      <c r="H319" s="5">
        <f t="shared" si="454"/>
        <v>98.599911732549074</v>
      </c>
      <c r="I319" s="5">
        <f t="shared" si="454"/>
        <v>169.67080285936274</v>
      </c>
      <c r="J319" s="5">
        <f t="shared" si="454"/>
        <v>430.89866661323526</v>
      </c>
      <c r="K319" s="5">
        <f t="shared" si="454"/>
        <v>60.8278062429656</v>
      </c>
      <c r="M319" s="5">
        <f t="shared" ref="M319:S319" si="455">(M178*9+M179*3)/12</f>
        <v>83.719991388167699</v>
      </c>
      <c r="N319" s="5">
        <f t="shared" si="455"/>
        <v>0</v>
      </c>
      <c r="O319" s="5">
        <f t="shared" si="455"/>
        <v>0</v>
      </c>
      <c r="P319" s="5">
        <f t="shared" si="455"/>
        <v>0</v>
      </c>
      <c r="Q319" s="5">
        <f t="shared" si="455"/>
        <v>0</v>
      </c>
      <c r="R319" s="5">
        <f t="shared" si="455"/>
        <v>0</v>
      </c>
      <c r="S319" s="5">
        <f t="shared" si="455"/>
        <v>0</v>
      </c>
      <c r="U319" s="5">
        <f t="shared" ref="U319:AA319" si="456">(U178*9+U179*3)/12</f>
        <v>73.254992464646747</v>
      </c>
      <c r="V319" s="5">
        <f t="shared" si="456"/>
        <v>18.804294940701727</v>
      </c>
      <c r="W319" s="5">
        <f t="shared" si="456"/>
        <v>21.093513455221935</v>
      </c>
      <c r="X319" s="5">
        <f t="shared" si="456"/>
        <v>14.716404736201355</v>
      </c>
      <c r="Y319" s="5">
        <f t="shared" si="456"/>
        <v>13.945545440495565</v>
      </c>
      <c r="Z319" s="5">
        <f t="shared" si="456"/>
        <v>35.453687759316828</v>
      </c>
      <c r="AA319" s="5">
        <f t="shared" si="456"/>
        <v>4.3448433030689708</v>
      </c>
      <c r="AB319" s="6"/>
      <c r="AC319" s="5">
        <f t="shared" ref="AC319:AI319" si="457">(AC178*9+AC179*3)/12</f>
        <v>39.243745963203601</v>
      </c>
      <c r="AD319" s="5">
        <f t="shared" si="457"/>
        <v>6.7158196216791879</v>
      </c>
      <c r="AE319" s="5">
        <f t="shared" si="457"/>
        <v>7.5333976625792625</v>
      </c>
      <c r="AF319" s="5">
        <f t="shared" si="457"/>
        <v>9.5656630785308803</v>
      </c>
      <c r="AG319" s="5">
        <f t="shared" si="457"/>
        <v>17.431931800619456</v>
      </c>
      <c r="AH319" s="5">
        <f t="shared" si="457"/>
        <v>21.817654005733434</v>
      </c>
      <c r="AI319" s="5">
        <f t="shared" si="457"/>
        <v>1.4482811010229903</v>
      </c>
    </row>
    <row r="320" spans="2:35" x14ac:dyDescent="0.3">
      <c r="B320" s="85">
        <f t="shared" si="393"/>
        <v>46843</v>
      </c>
      <c r="C320" s="3"/>
      <c r="D320" s="3"/>
      <c r="E320" s="5">
        <f t="shared" ref="E320:K320" si="458">(E179*9+E180*3)/12</f>
        <v>134.73686114033239</v>
      </c>
      <c r="F320" s="5">
        <f t="shared" si="458"/>
        <v>85.774448208086596</v>
      </c>
      <c r="G320" s="5">
        <f t="shared" si="458"/>
        <v>96.216554946462338</v>
      </c>
      <c r="H320" s="5">
        <f t="shared" si="458"/>
        <v>101.55790908452555</v>
      </c>
      <c r="I320" s="5">
        <f t="shared" si="458"/>
        <v>174.76092694514361</v>
      </c>
      <c r="J320" s="5">
        <f t="shared" si="458"/>
        <v>443.82562661163234</v>
      </c>
      <c r="K320" s="5">
        <f t="shared" si="458"/>
        <v>62.652640430254564</v>
      </c>
      <c r="M320" s="5">
        <f t="shared" ref="M320:S320" si="459">(M179*9+M180*3)/12</f>
        <v>86.231591129812728</v>
      </c>
      <c r="N320" s="5">
        <f t="shared" si="459"/>
        <v>0</v>
      </c>
      <c r="O320" s="5">
        <f t="shared" si="459"/>
        <v>0</v>
      </c>
      <c r="P320" s="5">
        <f t="shared" si="459"/>
        <v>0</v>
      </c>
      <c r="Q320" s="5">
        <f t="shared" si="459"/>
        <v>0</v>
      </c>
      <c r="R320" s="5">
        <f t="shared" si="459"/>
        <v>0</v>
      </c>
      <c r="S320" s="5">
        <f t="shared" si="459"/>
        <v>0</v>
      </c>
      <c r="U320" s="5">
        <f t="shared" ref="U320:AA320" si="460">(U179*9+U180*3)/12</f>
        <v>75.452642238586137</v>
      </c>
      <c r="V320" s="5">
        <f t="shared" si="460"/>
        <v>19.368423788922779</v>
      </c>
      <c r="W320" s="5">
        <f t="shared" si="460"/>
        <v>21.726318858878596</v>
      </c>
      <c r="X320" s="5">
        <f t="shared" si="460"/>
        <v>15.157896878287394</v>
      </c>
      <c r="Y320" s="5">
        <f t="shared" si="460"/>
        <v>14.363911803710431</v>
      </c>
      <c r="Z320" s="5">
        <f t="shared" si="460"/>
        <v>36.517298392096329</v>
      </c>
      <c r="AA320" s="5">
        <f t="shared" si="460"/>
        <v>4.4751886021610394</v>
      </c>
      <c r="AB320" s="6"/>
      <c r="AC320" s="5">
        <f t="shared" ref="AC320:AI320" si="461">(AC179*9+AC180*3)/12</f>
        <v>40.421058342099712</v>
      </c>
      <c r="AD320" s="5">
        <f t="shared" si="461"/>
        <v>6.9172942103295645</v>
      </c>
      <c r="AE320" s="5">
        <f t="shared" si="461"/>
        <v>7.7593995924566412</v>
      </c>
      <c r="AF320" s="5">
        <f t="shared" si="461"/>
        <v>9.8526329708868072</v>
      </c>
      <c r="AG320" s="5">
        <f t="shared" si="461"/>
        <v>17.954889754638042</v>
      </c>
      <c r="AH320" s="5">
        <f t="shared" si="461"/>
        <v>22.472183625905434</v>
      </c>
      <c r="AI320" s="5">
        <f t="shared" si="461"/>
        <v>1.49172953405368</v>
      </c>
    </row>
    <row r="321" spans="2:35" x14ac:dyDescent="0.3">
      <c r="B321" s="85">
        <f t="shared" si="393"/>
        <v>47208</v>
      </c>
      <c r="C321" s="3"/>
      <c r="D321" s="3"/>
      <c r="E321" s="5">
        <f t="shared" ref="E321:K321" si="462">(E180*9+E181*3)/12</f>
        <v>138.77896697454233</v>
      </c>
      <c r="F321" s="5">
        <f t="shared" si="462"/>
        <v>88.347681654329207</v>
      </c>
      <c r="G321" s="5">
        <f t="shared" si="462"/>
        <v>99.103051594856211</v>
      </c>
      <c r="H321" s="5">
        <f t="shared" si="462"/>
        <v>104.60464635706131</v>
      </c>
      <c r="I321" s="5">
        <f t="shared" si="462"/>
        <v>180.0037547534979</v>
      </c>
      <c r="J321" s="5">
        <f t="shared" si="462"/>
        <v>457.14039540998129</v>
      </c>
      <c r="K321" s="5">
        <f t="shared" si="462"/>
        <v>64.532219643162193</v>
      </c>
      <c r="M321" s="5">
        <f t="shared" ref="M321:S321" si="463">(M180*9+M181*3)/12</f>
        <v>88.81853886370709</v>
      </c>
      <c r="N321" s="5">
        <f t="shared" si="463"/>
        <v>0</v>
      </c>
      <c r="O321" s="5">
        <f t="shared" si="463"/>
        <v>0</v>
      </c>
      <c r="P321" s="5">
        <f t="shared" si="463"/>
        <v>0</v>
      </c>
      <c r="Q321" s="5">
        <f t="shared" si="463"/>
        <v>0</v>
      </c>
      <c r="R321" s="5">
        <f t="shared" si="463"/>
        <v>0</v>
      </c>
      <c r="S321" s="5">
        <f t="shared" si="463"/>
        <v>0</v>
      </c>
      <c r="U321" s="5">
        <f t="shared" ref="U321:AA321" si="464">(U180*9+U181*3)/12</f>
        <v>77.716221505743718</v>
      </c>
      <c r="V321" s="5">
        <f t="shared" si="464"/>
        <v>19.949476502590468</v>
      </c>
      <c r="W321" s="5">
        <f t="shared" si="464"/>
        <v>22.378108424644953</v>
      </c>
      <c r="X321" s="5">
        <f t="shared" si="464"/>
        <v>15.612633784636017</v>
      </c>
      <c r="Y321" s="5">
        <f t="shared" si="464"/>
        <v>14.794829157821745</v>
      </c>
      <c r="Z321" s="5">
        <f t="shared" si="464"/>
        <v>37.612817343859227</v>
      </c>
      <c r="AA321" s="5">
        <f t="shared" si="464"/>
        <v>4.6094442602258718</v>
      </c>
      <c r="AB321" s="6"/>
      <c r="AC321" s="5">
        <f t="shared" ref="AC321:AI321" si="465">(AC180*9+AC181*3)/12</f>
        <v>41.633690092362698</v>
      </c>
      <c r="AD321" s="5">
        <f t="shared" si="465"/>
        <v>7.124813036639452</v>
      </c>
      <c r="AE321" s="5">
        <f t="shared" si="465"/>
        <v>7.9921815802303406</v>
      </c>
      <c r="AF321" s="5">
        <f t="shared" si="465"/>
        <v>10.148211960013411</v>
      </c>
      <c r="AG321" s="5">
        <f t="shared" si="465"/>
        <v>18.493536447277183</v>
      </c>
      <c r="AH321" s="5">
        <f t="shared" si="465"/>
        <v>23.146349134682595</v>
      </c>
      <c r="AI321" s="5">
        <f t="shared" si="465"/>
        <v>1.5364814200752905</v>
      </c>
    </row>
    <row r="322" spans="2:35" x14ac:dyDescent="0.3">
      <c r="B322" s="85">
        <f t="shared" si="393"/>
        <v>47573</v>
      </c>
      <c r="C322" s="3"/>
      <c r="D322" s="3"/>
      <c r="E322" s="5">
        <f t="shared" ref="E322:K322" si="466">(E181*9+E182*3)/12</f>
        <v>142.94233598377861</v>
      </c>
      <c r="F322" s="5">
        <f t="shared" si="466"/>
        <v>90.998112103959087</v>
      </c>
      <c r="G322" s="5">
        <f t="shared" si="466"/>
        <v>102.07614314270189</v>
      </c>
      <c r="H322" s="5">
        <f t="shared" si="466"/>
        <v>107.74278574777317</v>
      </c>
      <c r="I322" s="5">
        <f t="shared" si="466"/>
        <v>185.40386739610281</v>
      </c>
      <c r="J322" s="5">
        <f t="shared" si="466"/>
        <v>470.8546072722807</v>
      </c>
      <c r="K322" s="5">
        <f t="shared" si="466"/>
        <v>66.468186232457072</v>
      </c>
      <c r="M322" s="5">
        <f t="shared" ref="M322:S322" si="467">(M181*9+M182*3)/12</f>
        <v>91.483095029618312</v>
      </c>
      <c r="N322" s="5">
        <f t="shared" si="467"/>
        <v>0</v>
      </c>
      <c r="O322" s="5">
        <f t="shared" si="467"/>
        <v>0</v>
      </c>
      <c r="P322" s="5">
        <f t="shared" si="467"/>
        <v>0</v>
      </c>
      <c r="Q322" s="5">
        <f t="shared" si="467"/>
        <v>0</v>
      </c>
      <c r="R322" s="5">
        <f t="shared" si="467"/>
        <v>0</v>
      </c>
      <c r="S322" s="5">
        <f t="shared" si="467"/>
        <v>0</v>
      </c>
      <c r="U322" s="5">
        <f t="shared" ref="U322:AA322" si="468">(U181*9+U182*3)/12</f>
        <v>80.047708150916023</v>
      </c>
      <c r="V322" s="5">
        <f t="shared" si="468"/>
        <v>20.547960797668186</v>
      </c>
      <c r="W322" s="5">
        <f t="shared" si="468"/>
        <v>23.049451677384301</v>
      </c>
      <c r="X322" s="5">
        <f t="shared" si="468"/>
        <v>16.081012798175099</v>
      </c>
      <c r="Y322" s="5">
        <f t="shared" si="468"/>
        <v>15.238674032556398</v>
      </c>
      <c r="Z322" s="5">
        <f t="shared" si="468"/>
        <v>38.741201864175004</v>
      </c>
      <c r="AA322" s="5">
        <f t="shared" si="468"/>
        <v>4.7477275880326468</v>
      </c>
      <c r="AB322" s="6"/>
      <c r="AC322" s="5">
        <f t="shared" ref="AC322:AI322" si="469">(AC181*9+AC182*3)/12</f>
        <v>42.882700795133587</v>
      </c>
      <c r="AD322" s="5">
        <f t="shared" si="469"/>
        <v>7.3385574277386354</v>
      </c>
      <c r="AE322" s="5">
        <f t="shared" si="469"/>
        <v>8.2319470276372506</v>
      </c>
      <c r="AF322" s="5">
        <f t="shared" si="469"/>
        <v>10.452658318813814</v>
      </c>
      <c r="AG322" s="5">
        <f t="shared" si="469"/>
        <v>19.048342540695497</v>
      </c>
      <c r="AH322" s="5">
        <f t="shared" si="469"/>
        <v>23.840739608723073</v>
      </c>
      <c r="AI322" s="5">
        <f t="shared" si="469"/>
        <v>1.5825758626775492</v>
      </c>
    </row>
    <row r="323" spans="2:35" x14ac:dyDescent="0.3">
      <c r="B323" s="85">
        <f t="shared" si="393"/>
        <v>47938</v>
      </c>
      <c r="C323" s="3"/>
      <c r="D323" s="3"/>
      <c r="E323" s="5">
        <f t="shared" ref="E323:K323" si="470">(E182*9+E183*3)/12</f>
        <v>147.23060606329196</v>
      </c>
      <c r="F323" s="5">
        <f t="shared" si="470"/>
        <v>93.728055467077866</v>
      </c>
      <c r="G323" s="5">
        <f t="shared" si="470"/>
        <v>105.13842743698297</v>
      </c>
      <c r="H323" s="5">
        <f t="shared" si="470"/>
        <v>110.97506932020637</v>
      </c>
      <c r="I323" s="5">
        <f t="shared" si="470"/>
        <v>190.96598341798594</v>
      </c>
      <c r="J323" s="5">
        <f t="shared" si="470"/>
        <v>484.98024549044925</v>
      </c>
      <c r="K323" s="5">
        <f t="shared" si="470"/>
        <v>68.462231819430784</v>
      </c>
      <c r="M323" s="5">
        <f t="shared" ref="M323:S323" si="471">(M182*9+M183*3)/12</f>
        <v>94.227587880506874</v>
      </c>
      <c r="N323" s="5">
        <f t="shared" si="471"/>
        <v>0</v>
      </c>
      <c r="O323" s="5">
        <f t="shared" si="471"/>
        <v>0</v>
      </c>
      <c r="P323" s="5">
        <f t="shared" si="471"/>
        <v>0</v>
      </c>
      <c r="Q323" s="5">
        <f t="shared" si="471"/>
        <v>0</v>
      </c>
      <c r="R323" s="5">
        <f t="shared" si="471"/>
        <v>0</v>
      </c>
      <c r="S323" s="5">
        <f t="shared" si="471"/>
        <v>0</v>
      </c>
      <c r="U323" s="5">
        <f t="shared" ref="U323:AA323" si="472">(U182*9+U183*3)/12</f>
        <v>82.44913939544351</v>
      </c>
      <c r="V323" s="5">
        <f t="shared" si="472"/>
        <v>21.164399621598232</v>
      </c>
      <c r="W323" s="5">
        <f t="shared" si="472"/>
        <v>23.74093522770583</v>
      </c>
      <c r="X323" s="5">
        <f t="shared" si="472"/>
        <v>16.563443182120356</v>
      </c>
      <c r="Y323" s="5">
        <f t="shared" si="472"/>
        <v>15.695834253533091</v>
      </c>
      <c r="Z323" s="5">
        <f t="shared" si="472"/>
        <v>39.903437920100252</v>
      </c>
      <c r="AA323" s="5">
        <f t="shared" si="472"/>
        <v>4.8901594156736268</v>
      </c>
      <c r="AB323" s="6"/>
      <c r="AC323" s="5">
        <f t="shared" ref="AC323:AI323" si="473">(AC182*9+AC183*3)/12</f>
        <v>44.169181818987589</v>
      </c>
      <c r="AD323" s="5">
        <f t="shared" si="473"/>
        <v>7.558714150570796</v>
      </c>
      <c r="AE323" s="5">
        <f t="shared" si="473"/>
        <v>8.4789054384663682</v>
      </c>
      <c r="AF323" s="5">
        <f t="shared" si="473"/>
        <v>10.766238068378229</v>
      </c>
      <c r="AG323" s="5">
        <f t="shared" si="473"/>
        <v>19.619792816916362</v>
      </c>
      <c r="AH323" s="5">
        <f t="shared" si="473"/>
        <v>24.555961796984771</v>
      </c>
      <c r="AI323" s="5">
        <f t="shared" si="473"/>
        <v>1.6300531385578758</v>
      </c>
    </row>
    <row r="324" spans="2:35" x14ac:dyDescent="0.3">
      <c r="B324" s="85">
        <f t="shared" si="393"/>
        <v>48304</v>
      </c>
      <c r="C324" s="3"/>
      <c r="D324" s="3"/>
      <c r="E324" s="5">
        <f t="shared" ref="E324:K324" si="474">(E183*9+E184*3)/12</f>
        <v>151.64752424519077</v>
      </c>
      <c r="F324" s="5">
        <f t="shared" si="474"/>
        <v>96.5398971310902</v>
      </c>
      <c r="G324" s="5">
        <f t="shared" si="474"/>
        <v>108.29258026009245</v>
      </c>
      <c r="H324" s="5">
        <f t="shared" si="474"/>
        <v>114.30432139981258</v>
      </c>
      <c r="I324" s="5">
        <f t="shared" si="474"/>
        <v>196.69496292052554</v>
      </c>
      <c r="J324" s="5">
        <f t="shared" si="474"/>
        <v>499.52965285516262</v>
      </c>
      <c r="K324" s="5">
        <f t="shared" si="474"/>
        <v>70.516098774013713</v>
      </c>
      <c r="M324" s="5">
        <f t="shared" ref="M324:S324" si="475">(M183*9+M184*3)/12</f>
        <v>97.054415516922077</v>
      </c>
      <c r="N324" s="5">
        <f t="shared" si="475"/>
        <v>0</v>
      </c>
      <c r="O324" s="5">
        <f t="shared" si="475"/>
        <v>0</v>
      </c>
      <c r="P324" s="5">
        <f t="shared" si="475"/>
        <v>0</v>
      </c>
      <c r="Q324" s="5">
        <f t="shared" si="475"/>
        <v>0</v>
      </c>
      <c r="R324" s="5">
        <f t="shared" si="475"/>
        <v>0</v>
      </c>
      <c r="S324" s="5">
        <f t="shared" si="475"/>
        <v>0</v>
      </c>
      <c r="U324" s="5">
        <f t="shared" ref="U324:AA324" si="476">(U183*9+U184*3)/12</f>
        <v>84.922613577306834</v>
      </c>
      <c r="V324" s="5">
        <f t="shared" si="476"/>
        <v>21.799331610246174</v>
      </c>
      <c r="W324" s="5">
        <f t="shared" si="476"/>
        <v>24.453163284537009</v>
      </c>
      <c r="X324" s="5">
        <f t="shared" si="476"/>
        <v>17.060346477583966</v>
      </c>
      <c r="Y324" s="5">
        <f t="shared" si="476"/>
        <v>16.166709281139081</v>
      </c>
      <c r="Z324" s="5">
        <f t="shared" si="476"/>
        <v>41.100541057703261</v>
      </c>
      <c r="AA324" s="5">
        <f t="shared" si="476"/>
        <v>5.036864198143836</v>
      </c>
      <c r="AB324" s="6"/>
      <c r="AC324" s="5">
        <f t="shared" ref="AC324:AI324" si="477">(AC183*9+AC184*3)/12</f>
        <v>45.494257273557217</v>
      </c>
      <c r="AD324" s="5">
        <f t="shared" si="477"/>
        <v>7.7854755750879194</v>
      </c>
      <c r="AE324" s="5">
        <f t="shared" si="477"/>
        <v>8.7332726016203583</v>
      </c>
      <c r="AF324" s="5">
        <f t="shared" si="477"/>
        <v>11.08922521042958</v>
      </c>
      <c r="AG324" s="5">
        <f t="shared" si="477"/>
        <v>20.208386601423854</v>
      </c>
      <c r="AH324" s="5">
        <f t="shared" si="477"/>
        <v>25.29264065089431</v>
      </c>
      <c r="AI324" s="5">
        <f t="shared" si="477"/>
        <v>1.6789547327146124</v>
      </c>
    </row>
    <row r="325" spans="2:35" x14ac:dyDescent="0.3">
      <c r="B325" s="85">
        <f t="shared" si="393"/>
        <v>48669</v>
      </c>
      <c r="C325" s="3"/>
      <c r="D325" s="3"/>
      <c r="E325" s="5">
        <f t="shared" ref="E325:K325" si="478">(E184*9+E185*3)/12</f>
        <v>156.19694997254649</v>
      </c>
      <c r="F325" s="5">
        <f t="shared" si="478"/>
        <v>99.436094045022912</v>
      </c>
      <c r="G325" s="5">
        <f t="shared" si="478"/>
        <v>111.54135766789524</v>
      </c>
      <c r="H325" s="5">
        <f t="shared" si="478"/>
        <v>117.73345104180696</v>
      </c>
      <c r="I325" s="5">
        <f t="shared" si="478"/>
        <v>202.59581180814129</v>
      </c>
      <c r="J325" s="5">
        <f t="shared" si="478"/>
        <v>514.51554244081751</v>
      </c>
      <c r="K325" s="5">
        <f t="shared" si="478"/>
        <v>72.631581737234129</v>
      </c>
      <c r="M325" s="5">
        <f t="shared" ref="M325:S325" si="479">(M184*9+M185*3)/12</f>
        <v>99.966047982429757</v>
      </c>
      <c r="N325" s="5">
        <f t="shared" si="479"/>
        <v>0</v>
      </c>
      <c r="O325" s="5">
        <f t="shared" si="479"/>
        <v>0</v>
      </c>
      <c r="P325" s="5">
        <f t="shared" si="479"/>
        <v>0</v>
      </c>
      <c r="Q325" s="5">
        <f t="shared" si="479"/>
        <v>0</v>
      </c>
      <c r="R325" s="5">
        <f t="shared" si="479"/>
        <v>0</v>
      </c>
      <c r="S325" s="5">
        <f t="shared" si="479"/>
        <v>0</v>
      </c>
      <c r="U325" s="5">
        <f t="shared" ref="U325:AA325" si="480">(U184*9+U185*3)/12</f>
        <v>87.470291984626044</v>
      </c>
      <c r="V325" s="5">
        <f t="shared" si="480"/>
        <v>22.453311558553565</v>
      </c>
      <c r="W325" s="5">
        <f t="shared" si="480"/>
        <v>25.186758183073124</v>
      </c>
      <c r="X325" s="5">
        <f t="shared" si="480"/>
        <v>17.572156871911485</v>
      </c>
      <c r="Y325" s="5">
        <f t="shared" si="480"/>
        <v>16.651710559573257</v>
      </c>
      <c r="Z325" s="5">
        <f t="shared" si="480"/>
        <v>42.33355728943436</v>
      </c>
      <c r="AA325" s="5">
        <f t="shared" si="480"/>
        <v>5.1879701240881522</v>
      </c>
      <c r="AB325" s="6"/>
      <c r="AC325" s="5">
        <f t="shared" ref="AC325:AI325" si="481">(AC184*9+AC185*3)/12</f>
        <v>46.85908499176395</v>
      </c>
      <c r="AD325" s="5">
        <f t="shared" si="481"/>
        <v>8.0190398423405558</v>
      </c>
      <c r="AE325" s="5">
        <f t="shared" si="481"/>
        <v>8.9952707796689726</v>
      </c>
      <c r="AF325" s="5">
        <f t="shared" si="481"/>
        <v>11.421901966742466</v>
      </c>
      <c r="AG325" s="5">
        <f t="shared" si="481"/>
        <v>20.814638199466572</v>
      </c>
      <c r="AH325" s="5">
        <f t="shared" si="481"/>
        <v>26.051419870421142</v>
      </c>
      <c r="AI325" s="5">
        <f t="shared" si="481"/>
        <v>1.7293233746960504</v>
      </c>
    </row>
    <row r="326" spans="2:35" x14ac:dyDescent="0.3">
      <c r="B326" s="85">
        <f t="shared" si="393"/>
        <v>49034</v>
      </c>
      <c r="C326" s="3"/>
      <c r="D326" s="3"/>
      <c r="E326" s="5">
        <f t="shared" ref="E326:K326" si="482">(E185*9+E186*3)/12</f>
        <v>160.88285847172287</v>
      </c>
      <c r="F326" s="5">
        <f t="shared" si="482"/>
        <v>102.4191768663736</v>
      </c>
      <c r="G326" s="5">
        <f t="shared" si="482"/>
        <v>114.88759839793209</v>
      </c>
      <c r="H326" s="5">
        <f t="shared" si="482"/>
        <v>121.26545457306116</v>
      </c>
      <c r="I326" s="5">
        <f t="shared" si="482"/>
        <v>208.67368616238551</v>
      </c>
      <c r="J326" s="5">
        <f t="shared" si="482"/>
        <v>529.95100871404213</v>
      </c>
      <c r="K326" s="5">
        <f t="shared" si="482"/>
        <v>74.810529189351158</v>
      </c>
      <c r="M326" s="5">
        <f t="shared" ref="M326:S326" si="483">(M185*9+M186*3)/12</f>
        <v>102.96502942190263</v>
      </c>
      <c r="N326" s="5">
        <f t="shared" si="483"/>
        <v>0</v>
      </c>
      <c r="O326" s="5">
        <f t="shared" si="483"/>
        <v>0</v>
      </c>
      <c r="P326" s="5">
        <f t="shared" si="483"/>
        <v>0</v>
      </c>
      <c r="Q326" s="5">
        <f t="shared" si="483"/>
        <v>0</v>
      </c>
      <c r="R326" s="5">
        <f t="shared" si="483"/>
        <v>0</v>
      </c>
      <c r="S326" s="5">
        <f t="shared" si="483"/>
        <v>0</v>
      </c>
      <c r="U326" s="5">
        <f t="shared" ref="U326:AA326" si="484">(U185*9+U186*3)/12</f>
        <v>90.09440074416483</v>
      </c>
      <c r="V326" s="5">
        <f t="shared" si="484"/>
        <v>23.126910905310169</v>
      </c>
      <c r="W326" s="5">
        <f t="shared" si="484"/>
        <v>25.942360928565318</v>
      </c>
      <c r="X326" s="5">
        <f t="shared" si="484"/>
        <v>18.099321578068828</v>
      </c>
      <c r="Y326" s="5">
        <f t="shared" si="484"/>
        <v>17.151261876360454</v>
      </c>
      <c r="Z326" s="5">
        <f t="shared" si="484"/>
        <v>43.603564008117395</v>
      </c>
      <c r="AA326" s="5">
        <f t="shared" si="484"/>
        <v>5.3436092278107958</v>
      </c>
      <c r="AB326" s="6"/>
      <c r="AC326" s="5">
        <f t="shared" ref="AC326:AI326" si="485">(AC185*9+AC186*3)/12</f>
        <v>48.264857541516854</v>
      </c>
      <c r="AD326" s="5">
        <f t="shared" si="485"/>
        <v>8.2596110376107728</v>
      </c>
      <c r="AE326" s="5">
        <f t="shared" si="485"/>
        <v>9.2651289030590416</v>
      </c>
      <c r="AF326" s="5">
        <f t="shared" si="485"/>
        <v>11.76455902574474</v>
      </c>
      <c r="AG326" s="5">
        <f t="shared" si="485"/>
        <v>21.439077345450567</v>
      </c>
      <c r="AH326" s="5">
        <f t="shared" si="485"/>
        <v>26.832962466533775</v>
      </c>
      <c r="AI326" s="5">
        <f t="shared" si="485"/>
        <v>1.7812030759369322</v>
      </c>
    </row>
    <row r="327" spans="2:35" x14ac:dyDescent="0.3">
      <c r="B327" s="85">
        <f t="shared" si="393"/>
        <v>49399</v>
      </c>
      <c r="C327" s="3"/>
      <c r="D327" s="3"/>
      <c r="E327" s="5">
        <f t="shared" ref="E327:K327" si="486">(E186*9+E187*3)/12</f>
        <v>165.70934422587456</v>
      </c>
      <c r="F327" s="5">
        <f t="shared" si="486"/>
        <v>105.4917521723648</v>
      </c>
      <c r="G327" s="5">
        <f t="shared" si="486"/>
        <v>118.33422634987006</v>
      </c>
      <c r="H327" s="5">
        <f t="shared" si="486"/>
        <v>124.90341821025301</v>
      </c>
      <c r="I327" s="5">
        <f t="shared" si="486"/>
        <v>214.93389674725711</v>
      </c>
      <c r="J327" s="5">
        <f t="shared" si="486"/>
        <v>545.84953897546336</v>
      </c>
      <c r="K327" s="5">
        <f t="shared" si="486"/>
        <v>77.054845065031699</v>
      </c>
      <c r="M327" s="5">
        <f t="shared" ref="M327:S327" si="487">(M186*9+M187*3)/12</f>
        <v>106.05398030455973</v>
      </c>
      <c r="N327" s="5">
        <f t="shared" si="487"/>
        <v>0</v>
      </c>
      <c r="O327" s="5">
        <f t="shared" si="487"/>
        <v>0</v>
      </c>
      <c r="P327" s="5">
        <f t="shared" si="487"/>
        <v>0</v>
      </c>
      <c r="Q327" s="5">
        <f t="shared" si="487"/>
        <v>0</v>
      </c>
      <c r="R327" s="5">
        <f t="shared" si="487"/>
        <v>0</v>
      </c>
      <c r="S327" s="5">
        <f t="shared" si="487"/>
        <v>0</v>
      </c>
      <c r="U327" s="5">
        <f t="shared" ref="U327:AA327" si="488">(U186*9+U187*3)/12</f>
        <v>92.797232766489756</v>
      </c>
      <c r="V327" s="5">
        <f t="shared" si="488"/>
        <v>23.820718232469474</v>
      </c>
      <c r="W327" s="5">
        <f t="shared" si="488"/>
        <v>26.720631756422279</v>
      </c>
      <c r="X327" s="5">
        <f t="shared" si="488"/>
        <v>18.642301225410897</v>
      </c>
      <c r="Y327" s="5">
        <f t="shared" si="488"/>
        <v>17.665799732651269</v>
      </c>
      <c r="Z327" s="5">
        <f t="shared" si="488"/>
        <v>44.911670928360913</v>
      </c>
      <c r="AA327" s="5">
        <f t="shared" si="488"/>
        <v>5.5039175046451208</v>
      </c>
      <c r="AB327" s="6"/>
      <c r="AC327" s="5">
        <f t="shared" ref="AC327:AI327" si="489">(AC186*9+AC187*3)/12</f>
        <v>49.712803267762375</v>
      </c>
      <c r="AD327" s="5">
        <f t="shared" si="489"/>
        <v>8.5073993687390992</v>
      </c>
      <c r="AE327" s="5">
        <f t="shared" si="489"/>
        <v>9.5430827701508125</v>
      </c>
      <c r="AF327" s="5">
        <f t="shared" si="489"/>
        <v>12.117495796517083</v>
      </c>
      <c r="AG327" s="5">
        <f t="shared" si="489"/>
        <v>22.082249665814086</v>
      </c>
      <c r="AH327" s="5">
        <f t="shared" si="489"/>
        <v>27.637951340529792</v>
      </c>
      <c r="AI327" s="5">
        <f t="shared" si="489"/>
        <v>1.8346391682150405</v>
      </c>
    </row>
    <row r="328" spans="2:35" x14ac:dyDescent="0.3">
      <c r="B328" s="85">
        <f t="shared" si="393"/>
        <v>49765</v>
      </c>
      <c r="C328" s="3"/>
      <c r="D328" s="3"/>
      <c r="E328" s="5">
        <f t="shared" ref="E328:K328" si="490">(E187*9+E188*3)/12</f>
        <v>170.68062455265081</v>
      </c>
      <c r="F328" s="5">
        <f t="shared" si="490"/>
        <v>108.65650473753577</v>
      </c>
      <c r="G328" s="5">
        <f t="shared" si="490"/>
        <v>121.88425314036618</v>
      </c>
      <c r="H328" s="5">
        <f t="shared" si="490"/>
        <v>128.65052075656058</v>
      </c>
      <c r="I328" s="5">
        <f t="shared" si="490"/>
        <v>221.38191364967483</v>
      </c>
      <c r="J328" s="5">
        <f t="shared" si="490"/>
        <v>562.2250251447274</v>
      </c>
      <c r="K328" s="5">
        <f t="shared" si="490"/>
        <v>79.366490416982643</v>
      </c>
      <c r="M328" s="5">
        <f t="shared" ref="M328:S328" si="491">(M187*9+M188*3)/12</f>
        <v>109.23559971369652</v>
      </c>
      <c r="N328" s="5">
        <f t="shared" si="491"/>
        <v>0</v>
      </c>
      <c r="O328" s="5">
        <f t="shared" si="491"/>
        <v>0</v>
      </c>
      <c r="P328" s="5">
        <f t="shared" si="491"/>
        <v>0</v>
      </c>
      <c r="Q328" s="5">
        <f t="shared" si="491"/>
        <v>0</v>
      </c>
      <c r="R328" s="5">
        <f t="shared" si="491"/>
        <v>0</v>
      </c>
      <c r="S328" s="5">
        <f t="shared" si="491"/>
        <v>0</v>
      </c>
      <c r="U328" s="5">
        <f t="shared" ref="U328:AA328" si="492">(U187*9+U188*3)/12</f>
        <v>95.581149749484482</v>
      </c>
      <c r="V328" s="5">
        <f t="shared" si="492"/>
        <v>24.535339779443561</v>
      </c>
      <c r="W328" s="5">
        <f t="shared" si="492"/>
        <v>27.522250709114946</v>
      </c>
      <c r="X328" s="5">
        <f t="shared" si="492"/>
        <v>19.201570262173224</v>
      </c>
      <c r="Y328" s="5">
        <f t="shared" si="492"/>
        <v>18.195773724630808</v>
      </c>
      <c r="Z328" s="5">
        <f t="shared" si="492"/>
        <v>46.259021056211736</v>
      </c>
      <c r="AA328" s="5">
        <f t="shared" si="492"/>
        <v>5.6690350297844745</v>
      </c>
      <c r="AB328" s="6"/>
      <c r="AC328" s="5">
        <f t="shared" ref="AC328:AI328" si="493">(AC187*9+AC188*3)/12</f>
        <v>51.204187365795235</v>
      </c>
      <c r="AD328" s="5">
        <f t="shared" si="493"/>
        <v>8.7626213498012717</v>
      </c>
      <c r="AE328" s="5">
        <f t="shared" si="493"/>
        <v>9.8293752532553373</v>
      </c>
      <c r="AF328" s="5">
        <f t="shared" si="493"/>
        <v>12.481020670412596</v>
      </c>
      <c r="AG328" s="5">
        <f t="shared" si="493"/>
        <v>22.744717155788507</v>
      </c>
      <c r="AH328" s="5">
        <f t="shared" si="493"/>
        <v>28.467089880745686</v>
      </c>
      <c r="AI328" s="5">
        <f t="shared" si="493"/>
        <v>1.8896783432614914</v>
      </c>
    </row>
    <row r="329" spans="2:35" x14ac:dyDescent="0.3">
      <c r="B329" s="85">
        <f t="shared" si="393"/>
        <v>50130</v>
      </c>
      <c r="C329" s="3"/>
      <c r="D329" s="3"/>
      <c r="E329" s="5">
        <f t="shared" ref="E329:K329" si="494">(E188*9+E189*3)/12</f>
        <v>175.80104328923036</v>
      </c>
      <c r="F329" s="5">
        <f t="shared" si="494"/>
        <v>111.91619987966185</v>
      </c>
      <c r="G329" s="5">
        <f t="shared" si="494"/>
        <v>125.54078073457715</v>
      </c>
      <c r="H329" s="5">
        <f t="shared" si="494"/>
        <v>132.5100363792574</v>
      </c>
      <c r="I329" s="5">
        <f t="shared" si="494"/>
        <v>228.02337105916504</v>
      </c>
      <c r="J329" s="5">
        <f t="shared" si="494"/>
        <v>579.09177589906915</v>
      </c>
      <c r="K329" s="5">
        <f t="shared" si="494"/>
        <v>81.747485129492134</v>
      </c>
      <c r="M329" s="5">
        <f t="shared" ref="M329:S329" si="495">(M188*9+M189*3)/12</f>
        <v>112.5126677051074</v>
      </c>
      <c r="N329" s="5">
        <f t="shared" si="495"/>
        <v>0</v>
      </c>
      <c r="O329" s="5">
        <f t="shared" si="495"/>
        <v>0</v>
      </c>
      <c r="P329" s="5">
        <f t="shared" si="495"/>
        <v>0</v>
      </c>
      <c r="Q329" s="5">
        <f t="shared" si="495"/>
        <v>0</v>
      </c>
      <c r="R329" s="5">
        <f t="shared" si="495"/>
        <v>0</v>
      </c>
      <c r="S329" s="5">
        <f t="shared" si="495"/>
        <v>0</v>
      </c>
      <c r="U329" s="5">
        <f t="shared" ref="U329:AA329" si="496">(U188*9+U189*3)/12</f>
        <v>98.448584241969002</v>
      </c>
      <c r="V329" s="5">
        <f t="shared" si="496"/>
        <v>25.27139997282687</v>
      </c>
      <c r="W329" s="5">
        <f t="shared" si="496"/>
        <v>28.347918230388391</v>
      </c>
      <c r="X329" s="5">
        <f t="shared" si="496"/>
        <v>19.777617370038421</v>
      </c>
      <c r="Y329" s="5">
        <f t="shared" si="496"/>
        <v>18.74164693636973</v>
      </c>
      <c r="Z329" s="5">
        <f t="shared" si="496"/>
        <v>47.646791687898087</v>
      </c>
      <c r="AA329" s="5">
        <f t="shared" si="496"/>
        <v>5.8391060806780084</v>
      </c>
      <c r="AB329" s="6"/>
      <c r="AC329" s="5">
        <f t="shared" ref="AC329:AI329" si="497">(AC188*9+AC189*3)/12</f>
        <v>52.740312986769105</v>
      </c>
      <c r="AD329" s="5">
        <f t="shared" si="497"/>
        <v>9.0254999902953106</v>
      </c>
      <c r="AE329" s="5">
        <f t="shared" si="497"/>
        <v>10.124256510853</v>
      </c>
      <c r="AF329" s="5">
        <f t="shared" si="497"/>
        <v>12.855451290524973</v>
      </c>
      <c r="AG329" s="5">
        <f t="shared" si="497"/>
        <v>23.427058670462163</v>
      </c>
      <c r="AH329" s="5">
        <f t="shared" si="497"/>
        <v>29.321102577168059</v>
      </c>
      <c r="AI329" s="5">
        <f t="shared" si="497"/>
        <v>1.9463686935593365</v>
      </c>
    </row>
    <row r="330" spans="2:35" x14ac:dyDescent="0.3">
      <c r="B330" s="85">
        <f t="shared" si="393"/>
        <v>50495</v>
      </c>
      <c r="C330" s="3"/>
      <c r="D330" s="3"/>
      <c r="E330" s="5">
        <f t="shared" ref="E330:K330" si="498">(E189*9+E190*3)/12</f>
        <v>181.07507458790727</v>
      </c>
      <c r="F330" s="5">
        <f t="shared" si="498"/>
        <v>115.27368587605172</v>
      </c>
      <c r="G330" s="5">
        <f t="shared" si="498"/>
        <v>129.30700415661445</v>
      </c>
      <c r="H330" s="5">
        <f t="shared" si="498"/>
        <v>136.48533747063516</v>
      </c>
      <c r="I330" s="5">
        <f t="shared" si="498"/>
        <v>234.86407219093999</v>
      </c>
      <c r="J330" s="5">
        <f t="shared" si="498"/>
        <v>596.46452917604131</v>
      </c>
      <c r="K330" s="5">
        <f t="shared" si="498"/>
        <v>84.199909683376887</v>
      </c>
      <c r="M330" s="5">
        <f t="shared" ref="M330:S330" si="499">(M189*9+M190*3)/12</f>
        <v>115.88804773626066</v>
      </c>
      <c r="N330" s="5">
        <f t="shared" si="499"/>
        <v>0</v>
      </c>
      <c r="O330" s="5">
        <f t="shared" si="499"/>
        <v>0</v>
      </c>
      <c r="P330" s="5">
        <f t="shared" si="499"/>
        <v>0</v>
      </c>
      <c r="Q330" s="5">
        <f t="shared" si="499"/>
        <v>0</v>
      </c>
      <c r="R330" s="5">
        <f t="shared" si="499"/>
        <v>0</v>
      </c>
      <c r="S330" s="5">
        <f t="shared" si="499"/>
        <v>0</v>
      </c>
      <c r="U330" s="5">
        <f t="shared" ref="U330:AA330" si="500">(U189*9+U190*3)/12</f>
        <v>101.40204176922809</v>
      </c>
      <c r="V330" s="5">
        <f t="shared" si="500"/>
        <v>26.029541972011675</v>
      </c>
      <c r="W330" s="5">
        <f t="shared" si="500"/>
        <v>29.198355777300048</v>
      </c>
      <c r="X330" s="5">
        <f t="shared" si="500"/>
        <v>20.370945891139574</v>
      </c>
      <c r="Y330" s="5">
        <f t="shared" si="500"/>
        <v>19.303896344460824</v>
      </c>
      <c r="Z330" s="5">
        <f t="shared" si="500"/>
        <v>49.076195438535045</v>
      </c>
      <c r="AA330" s="5">
        <f t="shared" si="500"/>
        <v>6.0142792630983495</v>
      </c>
      <c r="AB330" s="6"/>
      <c r="AC330" s="5">
        <f t="shared" ref="AC330:AI330" si="501">(AC189*9+AC190*3)/12</f>
        <v>54.322522376372177</v>
      </c>
      <c r="AD330" s="5">
        <f t="shared" si="501"/>
        <v>9.2962649900041701</v>
      </c>
      <c r="AE330" s="5">
        <f t="shared" si="501"/>
        <v>10.427984206178589</v>
      </c>
      <c r="AF330" s="5">
        <f t="shared" si="501"/>
        <v>13.241114829240722</v>
      </c>
      <c r="AG330" s="5">
        <f t="shared" si="501"/>
        <v>24.12987043057603</v>
      </c>
      <c r="AH330" s="5">
        <f t="shared" si="501"/>
        <v>30.2007356544831</v>
      </c>
      <c r="AI330" s="5">
        <f t="shared" si="501"/>
        <v>2.0047597543661166</v>
      </c>
    </row>
    <row r="331" spans="2:35" x14ac:dyDescent="0.3">
      <c r="B331" s="85">
        <f t="shared" si="393"/>
        <v>50860</v>
      </c>
      <c r="C331" s="3"/>
      <c r="D331" s="3"/>
      <c r="E331" s="5">
        <f t="shared" ref="E331:K331" si="502">(E190*9+E191*3)/12</f>
        <v>186.50732682554448</v>
      </c>
      <c r="F331" s="5">
        <f t="shared" si="502"/>
        <v>118.73189645233326</v>
      </c>
      <c r="G331" s="5">
        <f t="shared" si="502"/>
        <v>133.18621428131291</v>
      </c>
      <c r="H331" s="5">
        <f t="shared" si="502"/>
        <v>140.57989759475421</v>
      </c>
      <c r="I331" s="5">
        <f t="shared" si="502"/>
        <v>241.90999435666825</v>
      </c>
      <c r="J331" s="5">
        <f t="shared" si="502"/>
        <v>614.35846505132247</v>
      </c>
      <c r="K331" s="5">
        <f t="shared" si="502"/>
        <v>86.725906973878196</v>
      </c>
      <c r="M331" s="5">
        <f t="shared" ref="M331:S331" si="503">(M190*9+M191*3)/12</f>
        <v>119.36468916834848</v>
      </c>
      <c r="N331" s="5">
        <f t="shared" si="503"/>
        <v>0</v>
      </c>
      <c r="O331" s="5">
        <f t="shared" si="503"/>
        <v>0</v>
      </c>
      <c r="P331" s="5">
        <f t="shared" si="503"/>
        <v>0</v>
      </c>
      <c r="Q331" s="5">
        <f t="shared" si="503"/>
        <v>0</v>
      </c>
      <c r="R331" s="5">
        <f t="shared" si="503"/>
        <v>0</v>
      </c>
      <c r="S331" s="5">
        <f t="shared" si="503"/>
        <v>0</v>
      </c>
      <c r="U331" s="5">
        <f t="shared" ref="U331:AA331" si="504">(U190*9+U191*3)/12</f>
        <v>104.44410302230493</v>
      </c>
      <c r="V331" s="5">
        <f t="shared" si="504"/>
        <v>26.810428231172025</v>
      </c>
      <c r="W331" s="5">
        <f t="shared" si="504"/>
        <v>30.074306450619048</v>
      </c>
      <c r="X331" s="5">
        <f t="shared" si="504"/>
        <v>20.98207426787376</v>
      </c>
      <c r="Y331" s="5">
        <f t="shared" si="504"/>
        <v>19.88301323479465</v>
      </c>
      <c r="Z331" s="5">
        <f t="shared" si="504"/>
        <v>50.548481301691091</v>
      </c>
      <c r="AA331" s="5">
        <f t="shared" si="504"/>
        <v>6.1947076409913002</v>
      </c>
      <c r="AB331" s="6"/>
      <c r="AC331" s="5">
        <f t="shared" ref="AC331:AI331" si="505">(AC190*9+AC191*3)/12</f>
        <v>55.952198047663352</v>
      </c>
      <c r="AD331" s="5">
        <f t="shared" si="505"/>
        <v>9.575152939704294</v>
      </c>
      <c r="AE331" s="5">
        <f t="shared" si="505"/>
        <v>10.740823732363944</v>
      </c>
      <c r="AF331" s="5">
        <f t="shared" si="505"/>
        <v>13.638348274117945</v>
      </c>
      <c r="AG331" s="5">
        <f t="shared" si="505"/>
        <v>24.853766543493307</v>
      </c>
      <c r="AH331" s="5">
        <f t="shared" si="505"/>
        <v>31.106757724117596</v>
      </c>
      <c r="AI331" s="5">
        <f t="shared" si="505"/>
        <v>2.0649025469971005</v>
      </c>
    </row>
    <row r="332" spans="2:35" x14ac:dyDescent="0.3">
      <c r="B332" s="85">
        <f t="shared" si="393"/>
        <v>51226</v>
      </c>
      <c r="C332" s="3"/>
      <c r="D332" s="3"/>
      <c r="E332" s="5">
        <f t="shared" ref="E332:K332" si="506">(E191*9+E192*3)/12</f>
        <v>192.10254663031083</v>
      </c>
      <c r="F332" s="5">
        <f t="shared" si="506"/>
        <v>122.29385334590324</v>
      </c>
      <c r="G332" s="5">
        <f t="shared" si="506"/>
        <v>137.18180070975231</v>
      </c>
      <c r="H332" s="5">
        <f t="shared" si="506"/>
        <v>144.79729452259684</v>
      </c>
      <c r="I332" s="5">
        <f t="shared" si="506"/>
        <v>249.16729418736827</v>
      </c>
      <c r="J332" s="5">
        <f t="shared" si="506"/>
        <v>632.78921900286218</v>
      </c>
      <c r="K332" s="5">
        <f t="shared" si="506"/>
        <v>89.327684183094561</v>
      </c>
      <c r="M332" s="5">
        <f t="shared" ref="M332:S332" si="507">(M191*9+M192*3)/12</f>
        <v>122.94562984339893</v>
      </c>
      <c r="N332" s="5">
        <f t="shared" si="507"/>
        <v>0</v>
      </c>
      <c r="O332" s="5">
        <f t="shared" si="507"/>
        <v>0</v>
      </c>
      <c r="P332" s="5">
        <f t="shared" si="507"/>
        <v>0</v>
      </c>
      <c r="Q332" s="5">
        <f t="shared" si="507"/>
        <v>0</v>
      </c>
      <c r="R332" s="5">
        <f t="shared" si="507"/>
        <v>0</v>
      </c>
      <c r="S332" s="5">
        <f t="shared" si="507"/>
        <v>0</v>
      </c>
      <c r="U332" s="5">
        <f t="shared" ref="U332:AA332" si="508">(U191*9+U192*3)/12</f>
        <v>107.57742611297408</v>
      </c>
      <c r="V332" s="5">
        <f t="shared" si="508"/>
        <v>27.614741078107187</v>
      </c>
      <c r="W332" s="5">
        <f t="shared" si="508"/>
        <v>30.976535644137623</v>
      </c>
      <c r="X332" s="5">
        <f t="shared" si="508"/>
        <v>21.611536495909974</v>
      </c>
      <c r="Y332" s="5">
        <f t="shared" si="508"/>
        <v>20.479503631838487</v>
      </c>
      <c r="Z332" s="5">
        <f t="shared" si="508"/>
        <v>52.064935740741824</v>
      </c>
      <c r="AA332" s="5">
        <f t="shared" si="508"/>
        <v>6.3805488702210402</v>
      </c>
      <c r="AB332" s="6"/>
      <c r="AC332" s="5">
        <f t="shared" ref="AC332:AI332" si="509">(AC191*9+AC192*3)/12</f>
        <v>57.630763989093246</v>
      </c>
      <c r="AD332" s="5">
        <f t="shared" si="509"/>
        <v>9.8624075278954226</v>
      </c>
      <c r="AE332" s="5">
        <f t="shared" si="509"/>
        <v>11.063048444334862</v>
      </c>
      <c r="AF332" s="5">
        <f t="shared" si="509"/>
        <v>14.047498722341485</v>
      </c>
      <c r="AG332" s="5">
        <f t="shared" si="509"/>
        <v>25.599379539798111</v>
      </c>
      <c r="AH332" s="5">
        <f t="shared" si="509"/>
        <v>32.039960455841118</v>
      </c>
      <c r="AI332" s="5">
        <f t="shared" si="509"/>
        <v>2.1268496234070131</v>
      </c>
    </row>
    <row r="333" spans="2:35" x14ac:dyDescent="0.3">
      <c r="B333" s="85">
        <f t="shared" si="393"/>
        <v>51591</v>
      </c>
      <c r="C333" s="3"/>
      <c r="D333" s="3"/>
      <c r="E333" s="5">
        <f t="shared" ref="E333:K333" si="510">(E192*9+E193*3)/12</f>
        <v>147.29450845847654</v>
      </c>
      <c r="F333" s="5">
        <f t="shared" si="510"/>
        <v>93.768736188298021</v>
      </c>
      <c r="G333" s="5">
        <f t="shared" si="510"/>
        <v>105.18406059382994</v>
      </c>
      <c r="H333" s="5">
        <f t="shared" si="510"/>
        <v>111.02323575057672</v>
      </c>
      <c r="I333" s="5">
        <f t="shared" si="510"/>
        <v>191.04886824788287</v>
      </c>
      <c r="J333" s="5">
        <f t="shared" si="510"/>
        <v>485.1907411213013</v>
      </c>
      <c r="K333" s="5">
        <f t="shared" si="510"/>
        <v>68.4919464331916</v>
      </c>
      <c r="M333" s="5">
        <f t="shared" ref="M333:S333" si="511">(M192*9+M193*3)/12</f>
        <v>94.268485413424983</v>
      </c>
      <c r="N333" s="5">
        <f t="shared" si="511"/>
        <v>0</v>
      </c>
      <c r="O333" s="5">
        <f t="shared" si="511"/>
        <v>0</v>
      </c>
      <c r="P333" s="5">
        <f t="shared" si="511"/>
        <v>0</v>
      </c>
      <c r="Q333" s="5">
        <f t="shared" si="511"/>
        <v>0</v>
      </c>
      <c r="R333" s="5">
        <f t="shared" si="511"/>
        <v>0</v>
      </c>
      <c r="S333" s="5">
        <f t="shared" si="511"/>
        <v>0</v>
      </c>
      <c r="U333" s="5">
        <f t="shared" ref="U333:AA333" si="512">(U192*9+U193*3)/12</f>
        <v>82.484924736746862</v>
      </c>
      <c r="V333" s="5">
        <f t="shared" si="512"/>
        <v>21.173585590906008</v>
      </c>
      <c r="W333" s="5">
        <f t="shared" si="512"/>
        <v>23.75123948892934</v>
      </c>
      <c r="X333" s="5">
        <f t="shared" si="512"/>
        <v>16.570632201578618</v>
      </c>
      <c r="Y333" s="5">
        <f t="shared" si="512"/>
        <v>15.702646705305442</v>
      </c>
      <c r="Z333" s="5">
        <f t="shared" si="512"/>
        <v>39.920757180866559</v>
      </c>
      <c r="AA333" s="5">
        <f t="shared" si="512"/>
        <v>4.8922818880851144</v>
      </c>
      <c r="AB333" s="6"/>
      <c r="AC333" s="5">
        <f t="shared" ref="AC333:AI333" si="513">(AC192*9+AC193*3)/12</f>
        <v>44.188352537542961</v>
      </c>
      <c r="AD333" s="5">
        <f t="shared" si="513"/>
        <v>7.5619948538950039</v>
      </c>
      <c r="AE333" s="5">
        <f t="shared" si="513"/>
        <v>8.4825855317604795</v>
      </c>
      <c r="AF333" s="5">
        <f t="shared" si="513"/>
        <v>10.770910931026101</v>
      </c>
      <c r="AG333" s="5">
        <f t="shared" si="513"/>
        <v>19.628308381631804</v>
      </c>
      <c r="AH333" s="5">
        <f t="shared" si="513"/>
        <v>24.566619803610191</v>
      </c>
      <c r="AI333" s="5">
        <f t="shared" si="513"/>
        <v>1.6307606293617052</v>
      </c>
    </row>
    <row r="335" spans="2:35" s="78" customFormat="1" x14ac:dyDescent="0.3">
      <c r="B335" s="77" t="s">
        <v>197</v>
      </c>
      <c r="C335" s="77"/>
      <c r="D335" s="77"/>
    </row>
    <row r="336" spans="2:35" x14ac:dyDescent="0.3">
      <c r="E336" s="301" t="s">
        <v>89</v>
      </c>
      <c r="F336" s="301"/>
      <c r="G336" s="301"/>
      <c r="H336" s="301"/>
      <c r="I336" s="301"/>
      <c r="J336" s="301"/>
      <c r="K336" s="301"/>
      <c r="M336" s="301" t="s">
        <v>64</v>
      </c>
      <c r="N336" s="301"/>
      <c r="O336" s="301"/>
      <c r="P336" s="301"/>
      <c r="Q336" s="301"/>
      <c r="R336" s="301"/>
      <c r="S336" s="301"/>
      <c r="U336" s="301" t="s">
        <v>65</v>
      </c>
      <c r="V336" s="301"/>
      <c r="W336" s="301"/>
      <c r="X336" s="301"/>
      <c r="Y336" s="301"/>
      <c r="Z336" s="301"/>
      <c r="AA336" s="301"/>
      <c r="AC336" s="301" t="s">
        <v>66</v>
      </c>
      <c r="AD336" s="301"/>
      <c r="AE336" s="301"/>
      <c r="AF336" s="301"/>
      <c r="AG336" s="301"/>
      <c r="AH336" s="301"/>
      <c r="AI336" s="301"/>
    </row>
    <row r="337" spans="2:35" s="3" customFormat="1" x14ac:dyDescent="0.3">
      <c r="B337" s="4" t="s">
        <v>211</v>
      </c>
      <c r="C337" s="4"/>
      <c r="D337" s="4"/>
      <c r="E337" s="3" t="s">
        <v>70</v>
      </c>
      <c r="F337" s="3" t="s">
        <v>69</v>
      </c>
      <c r="G337" s="3" t="s">
        <v>61</v>
      </c>
      <c r="H337" s="3" t="s">
        <v>68</v>
      </c>
      <c r="I337" s="3" t="s">
        <v>71</v>
      </c>
      <c r="J337" s="3" t="s">
        <v>72</v>
      </c>
      <c r="K337" s="3" t="s">
        <v>62</v>
      </c>
      <c r="M337" s="3" t="s">
        <v>70</v>
      </c>
      <c r="N337" s="3" t="s">
        <v>69</v>
      </c>
      <c r="O337" s="3" t="s">
        <v>61</v>
      </c>
      <c r="P337" s="3" t="s">
        <v>68</v>
      </c>
      <c r="Q337" s="3" t="s">
        <v>71</v>
      </c>
      <c r="R337" s="3" t="s">
        <v>72</v>
      </c>
      <c r="S337" s="3" t="s">
        <v>62</v>
      </c>
      <c r="U337" s="3" t="s">
        <v>70</v>
      </c>
      <c r="V337" s="3" t="s">
        <v>69</v>
      </c>
      <c r="W337" s="3" t="s">
        <v>61</v>
      </c>
      <c r="X337" s="3" t="s">
        <v>68</v>
      </c>
      <c r="Y337" s="3" t="s">
        <v>71</v>
      </c>
      <c r="Z337" s="3" t="s">
        <v>72</v>
      </c>
      <c r="AA337" s="3" t="s">
        <v>62</v>
      </c>
      <c r="AC337" s="3" t="s">
        <v>70</v>
      </c>
      <c r="AD337" s="3" t="s">
        <v>69</v>
      </c>
      <c r="AE337" s="3" t="s">
        <v>61</v>
      </c>
      <c r="AF337" s="3" t="s">
        <v>68</v>
      </c>
      <c r="AG337" s="3" t="s">
        <v>71</v>
      </c>
      <c r="AH337" s="3" t="s">
        <v>72</v>
      </c>
      <c r="AI337" s="3" t="s">
        <v>62</v>
      </c>
    </row>
    <row r="338" spans="2:35" hidden="1" x14ac:dyDescent="0.3">
      <c r="B338" s="85">
        <f>B233</f>
        <v>40633</v>
      </c>
      <c r="C338" s="3"/>
      <c r="D338" s="3"/>
      <c r="E338" s="5">
        <f t="shared" ref="E338:K338" si="514">(E197*9+E198*3)/12</f>
        <v>321.29000000000002</v>
      </c>
      <c r="F338" s="5">
        <f t="shared" si="514"/>
        <v>28.834999999999997</v>
      </c>
      <c r="G338" s="5">
        <f t="shared" si="514"/>
        <v>37.777499999999996</v>
      </c>
      <c r="H338" s="5">
        <f t="shared" si="514"/>
        <v>115.85499999999998</v>
      </c>
      <c r="I338" s="5">
        <f t="shared" si="514"/>
        <v>356.08499999999998</v>
      </c>
      <c r="J338" s="5">
        <f t="shared" si="514"/>
        <v>624.6</v>
      </c>
      <c r="K338" s="5">
        <f t="shared" si="514"/>
        <v>41.580000000000005</v>
      </c>
      <c r="M338" s="5">
        <f t="shared" ref="M338:S338" si="515">(M197*9+M198*3)/12</f>
        <v>135.28</v>
      </c>
      <c r="N338" s="5">
        <f t="shared" si="515"/>
        <v>0</v>
      </c>
      <c r="O338" s="5">
        <f t="shared" si="515"/>
        <v>0</v>
      </c>
      <c r="P338" s="5">
        <f t="shared" si="515"/>
        <v>0</v>
      </c>
      <c r="Q338" s="5">
        <f t="shared" si="515"/>
        <v>0</v>
      </c>
      <c r="R338" s="5">
        <f t="shared" si="515"/>
        <v>0</v>
      </c>
      <c r="S338" s="5">
        <f t="shared" si="515"/>
        <v>0</v>
      </c>
      <c r="U338" s="5">
        <f t="shared" ref="U338:AA338" si="516">(U197*9+U198*3)/12</f>
        <v>71.867500000000007</v>
      </c>
      <c r="V338" s="5">
        <f t="shared" si="516"/>
        <v>3.5549999999999997</v>
      </c>
      <c r="W338" s="5">
        <f t="shared" si="516"/>
        <v>4.6574999999999998</v>
      </c>
      <c r="X338" s="5">
        <f t="shared" si="516"/>
        <v>40.672500000000007</v>
      </c>
      <c r="Y338" s="5">
        <f t="shared" si="516"/>
        <v>23.883750000000003</v>
      </c>
      <c r="Z338" s="5">
        <f t="shared" si="516"/>
        <v>50.748750000000001</v>
      </c>
      <c r="AA338" s="5">
        <f t="shared" si="516"/>
        <v>3.2399999999999998</v>
      </c>
      <c r="AB338" s="6"/>
      <c r="AC338" s="5">
        <f t="shared" ref="AC338:AI338" si="517">(AC197*9+AC198*3)/12</f>
        <v>54.957500000000003</v>
      </c>
      <c r="AD338" s="5">
        <f t="shared" si="517"/>
        <v>1.7774999999999999</v>
      </c>
      <c r="AE338" s="5">
        <f t="shared" si="517"/>
        <v>2.3287499999999999</v>
      </c>
      <c r="AF338" s="5">
        <f t="shared" si="517"/>
        <v>24.650000000000002</v>
      </c>
      <c r="AG338" s="5">
        <f t="shared" si="517"/>
        <v>15.198750000000002</v>
      </c>
      <c r="AH338" s="5">
        <f t="shared" si="517"/>
        <v>27.326250000000002</v>
      </c>
      <c r="AI338" s="5">
        <f t="shared" si="517"/>
        <v>2.97</v>
      </c>
    </row>
    <row r="339" spans="2:35" hidden="1" x14ac:dyDescent="0.3">
      <c r="B339" s="85">
        <f t="shared" ref="B339:B368" si="518">B234</f>
        <v>40999</v>
      </c>
      <c r="C339" s="3"/>
      <c r="D339" s="3"/>
      <c r="E339" s="5">
        <f t="shared" ref="E339:K339" si="519">(E198*9+E199*3)/12</f>
        <v>343.80500000000001</v>
      </c>
      <c r="F339" s="5">
        <f t="shared" si="519"/>
        <v>30.295000000000002</v>
      </c>
      <c r="G339" s="5">
        <f t="shared" si="519"/>
        <v>39.967500000000001</v>
      </c>
      <c r="H339" s="5">
        <f t="shared" si="519"/>
        <v>120.79</v>
      </c>
      <c r="I339" s="5">
        <f t="shared" si="519"/>
        <v>380.27499999999992</v>
      </c>
      <c r="J339" s="5">
        <f t="shared" si="519"/>
        <v>669.40000000000009</v>
      </c>
      <c r="K339" s="5">
        <f t="shared" si="519"/>
        <v>44.66</v>
      </c>
      <c r="M339" s="5">
        <f t="shared" ref="M339:S339" si="520">(M198*9+M199*3)/12</f>
        <v>144.76000000000002</v>
      </c>
      <c r="N339" s="5">
        <f t="shared" si="520"/>
        <v>0</v>
      </c>
      <c r="O339" s="5">
        <f t="shared" si="520"/>
        <v>0</v>
      </c>
      <c r="P339" s="5">
        <f t="shared" si="520"/>
        <v>0</v>
      </c>
      <c r="Q339" s="5">
        <f t="shared" si="520"/>
        <v>0</v>
      </c>
      <c r="R339" s="5">
        <f t="shared" si="520"/>
        <v>0</v>
      </c>
      <c r="S339" s="5">
        <f t="shared" si="520"/>
        <v>0</v>
      </c>
      <c r="U339" s="5">
        <f t="shared" ref="U339:AA339" si="521">(U198*9+U199*3)/12</f>
        <v>76.903750000000016</v>
      </c>
      <c r="V339" s="5">
        <f t="shared" si="521"/>
        <v>3.7349999999999999</v>
      </c>
      <c r="W339" s="5">
        <f t="shared" si="521"/>
        <v>4.9274999999999993</v>
      </c>
      <c r="X339" s="5">
        <f t="shared" si="521"/>
        <v>42.405000000000008</v>
      </c>
      <c r="Y339" s="5">
        <f t="shared" si="521"/>
        <v>25.506250000000005</v>
      </c>
      <c r="Z339" s="5">
        <f t="shared" si="521"/>
        <v>54.388749999999995</v>
      </c>
      <c r="AA339" s="5">
        <f t="shared" si="521"/>
        <v>3.48</v>
      </c>
      <c r="AB339" s="6"/>
      <c r="AC339" s="5">
        <f t="shared" ref="AC339:AI339" si="522">(AC198*9+AC199*3)/12</f>
        <v>58.808750000000003</v>
      </c>
      <c r="AD339" s="5">
        <f t="shared" si="522"/>
        <v>1.8674999999999999</v>
      </c>
      <c r="AE339" s="5">
        <f t="shared" si="522"/>
        <v>2.4637499999999997</v>
      </c>
      <c r="AF339" s="5">
        <f t="shared" si="522"/>
        <v>25.700000000000003</v>
      </c>
      <c r="AG339" s="5">
        <f t="shared" si="522"/>
        <v>16.231250000000003</v>
      </c>
      <c r="AH339" s="5">
        <f t="shared" si="522"/>
        <v>29.286249999999999</v>
      </c>
      <c r="AI339" s="5">
        <f t="shared" si="522"/>
        <v>3.19</v>
      </c>
    </row>
    <row r="340" spans="2:35" hidden="1" x14ac:dyDescent="0.3">
      <c r="B340" s="85">
        <f t="shared" si="518"/>
        <v>41364</v>
      </c>
      <c r="C340" s="3"/>
      <c r="D340" s="3"/>
      <c r="E340" s="5">
        <f t="shared" ref="E340:K340" si="523">(E199*9+E200*3)/12</f>
        <v>377.81500000000005</v>
      </c>
      <c r="F340" s="5">
        <f t="shared" si="523"/>
        <v>32.484999999999999</v>
      </c>
      <c r="G340" s="5">
        <f t="shared" si="523"/>
        <v>43.252499999999998</v>
      </c>
      <c r="H340" s="5">
        <f t="shared" si="523"/>
        <v>129.60249999999999</v>
      </c>
      <c r="I340" s="5">
        <f t="shared" si="523"/>
        <v>416.76500000000004</v>
      </c>
      <c r="J340" s="5">
        <f t="shared" si="523"/>
        <v>737.6</v>
      </c>
      <c r="K340" s="5">
        <f t="shared" si="523"/>
        <v>49.087499999999999</v>
      </c>
      <c r="M340" s="5">
        <f t="shared" ref="M340:S340" si="524">(M199*9+M200*3)/12</f>
        <v>159.08000000000001</v>
      </c>
      <c r="N340" s="5">
        <f t="shared" si="524"/>
        <v>0</v>
      </c>
      <c r="O340" s="5">
        <f t="shared" si="524"/>
        <v>0</v>
      </c>
      <c r="P340" s="5">
        <f t="shared" si="524"/>
        <v>0</v>
      </c>
      <c r="Q340" s="5">
        <f t="shared" si="524"/>
        <v>0</v>
      </c>
      <c r="R340" s="5">
        <f t="shared" si="524"/>
        <v>0</v>
      </c>
      <c r="S340" s="5">
        <f t="shared" si="524"/>
        <v>0</v>
      </c>
      <c r="U340" s="5">
        <f t="shared" ref="U340:AA340" si="525">(U199*9+U200*3)/12</f>
        <v>84.511250000000004</v>
      </c>
      <c r="V340" s="5">
        <f t="shared" si="525"/>
        <v>4.0049999999999999</v>
      </c>
      <c r="W340" s="5">
        <f t="shared" si="525"/>
        <v>5.3325000000000005</v>
      </c>
      <c r="X340" s="5">
        <f t="shared" si="525"/>
        <v>45.498750000000001</v>
      </c>
      <c r="Y340" s="5">
        <f t="shared" si="525"/>
        <v>27.953749999999999</v>
      </c>
      <c r="Z340" s="5">
        <f t="shared" si="525"/>
        <v>59.93</v>
      </c>
      <c r="AA340" s="5">
        <f t="shared" si="525"/>
        <v>3.8249999999999997</v>
      </c>
      <c r="AB340" s="6"/>
      <c r="AC340" s="5">
        <f t="shared" ref="AC340:AI340" si="526">(AC199*9+AC200*3)/12</f>
        <v>64.626250000000013</v>
      </c>
      <c r="AD340" s="5">
        <f t="shared" si="526"/>
        <v>2.0024999999999999</v>
      </c>
      <c r="AE340" s="5">
        <f t="shared" si="526"/>
        <v>2.6662500000000002</v>
      </c>
      <c r="AF340" s="5">
        <f t="shared" si="526"/>
        <v>27.574999999999999</v>
      </c>
      <c r="AG340" s="5">
        <f t="shared" si="526"/>
        <v>17.788750000000004</v>
      </c>
      <c r="AH340" s="5">
        <f t="shared" si="526"/>
        <v>32.270000000000003</v>
      </c>
      <c r="AI340" s="5">
        <f t="shared" si="526"/>
        <v>3.5062500000000001</v>
      </c>
    </row>
    <row r="341" spans="2:35" hidden="1" x14ac:dyDescent="0.3">
      <c r="B341" s="85">
        <f t="shared" si="518"/>
        <v>41729</v>
      </c>
      <c r="C341" s="3"/>
      <c r="D341" s="3"/>
      <c r="E341" s="5">
        <f t="shared" ref="E341:K341" si="527">(E200*9+E201*3)/12</f>
        <v>433.48499999999996</v>
      </c>
      <c r="F341" s="5">
        <f t="shared" si="527"/>
        <v>36.317499999999995</v>
      </c>
      <c r="G341" s="5">
        <f t="shared" si="527"/>
        <v>48.727499999999999</v>
      </c>
      <c r="H341" s="5">
        <f t="shared" si="527"/>
        <v>144.99499999999998</v>
      </c>
      <c r="I341" s="5">
        <f t="shared" si="527"/>
        <v>477.03500000000003</v>
      </c>
      <c r="J341" s="5">
        <f t="shared" si="527"/>
        <v>851</v>
      </c>
      <c r="K341" s="5">
        <f t="shared" si="527"/>
        <v>56.594999999999999</v>
      </c>
      <c r="M341" s="5">
        <f t="shared" ref="M341:S341" si="528">(M200*9+M201*3)/12</f>
        <v>182.52</v>
      </c>
      <c r="N341" s="5">
        <f t="shared" si="528"/>
        <v>0</v>
      </c>
      <c r="O341" s="5">
        <f t="shared" si="528"/>
        <v>0</v>
      </c>
      <c r="P341" s="5">
        <f t="shared" si="528"/>
        <v>0</v>
      </c>
      <c r="Q341" s="5">
        <f t="shared" si="528"/>
        <v>0</v>
      </c>
      <c r="R341" s="5">
        <f t="shared" si="528"/>
        <v>0</v>
      </c>
      <c r="S341" s="5">
        <f t="shared" si="528"/>
        <v>0</v>
      </c>
      <c r="U341" s="5">
        <f t="shared" ref="U341:AA341" si="529">(U200*9+U201*3)/12</f>
        <v>96.963750000000005</v>
      </c>
      <c r="V341" s="5">
        <f t="shared" si="529"/>
        <v>4.4775</v>
      </c>
      <c r="W341" s="5">
        <f t="shared" si="529"/>
        <v>6.0074999999999994</v>
      </c>
      <c r="X341" s="5">
        <f t="shared" si="529"/>
        <v>50.902500000000003</v>
      </c>
      <c r="Y341" s="5">
        <f t="shared" si="529"/>
        <v>31.99625</v>
      </c>
      <c r="Z341" s="5">
        <f t="shared" si="529"/>
        <v>69.143749999999997</v>
      </c>
      <c r="AA341" s="5">
        <f t="shared" si="529"/>
        <v>4.41</v>
      </c>
      <c r="AB341" s="6"/>
      <c r="AC341" s="5">
        <f t="shared" ref="AC341:AI341" si="530">(AC200*9+AC201*3)/12</f>
        <v>74.148750000000007</v>
      </c>
      <c r="AD341" s="5">
        <f t="shared" si="530"/>
        <v>2.23875</v>
      </c>
      <c r="AE341" s="5">
        <f t="shared" si="530"/>
        <v>3.0037499999999997</v>
      </c>
      <c r="AF341" s="5">
        <f t="shared" si="530"/>
        <v>30.849999999999998</v>
      </c>
      <c r="AG341" s="5">
        <f t="shared" si="530"/>
        <v>20.361250000000002</v>
      </c>
      <c r="AH341" s="5">
        <f t="shared" si="530"/>
        <v>37.231250000000003</v>
      </c>
      <c r="AI341" s="5">
        <f t="shared" si="530"/>
        <v>4.0425000000000004</v>
      </c>
    </row>
    <row r="342" spans="2:35" hidden="1" x14ac:dyDescent="0.3">
      <c r="B342" s="85">
        <f t="shared" si="518"/>
        <v>42094</v>
      </c>
      <c r="C342" s="3"/>
      <c r="D342" s="3"/>
      <c r="E342" s="5">
        <f t="shared" ref="E342:K342" si="531">(E201*9+E202*3)/12</f>
        <v>463.98</v>
      </c>
      <c r="F342" s="5">
        <f t="shared" si="531"/>
        <v>38.324999999999996</v>
      </c>
      <c r="G342" s="5">
        <f t="shared" si="531"/>
        <v>51.1</v>
      </c>
      <c r="H342" s="5">
        <f t="shared" si="531"/>
        <v>151.57499999999999</v>
      </c>
      <c r="I342" s="5">
        <f t="shared" si="531"/>
        <v>509.62999999999994</v>
      </c>
      <c r="J342" s="5">
        <f t="shared" si="531"/>
        <v>912.19999999999993</v>
      </c>
      <c r="K342" s="5">
        <f t="shared" si="531"/>
        <v>61.022500000000001</v>
      </c>
      <c r="M342" s="5">
        <f t="shared" ref="M342:S342" si="532">(M201*9+M202*3)/12</f>
        <v>195.35999999999999</v>
      </c>
      <c r="N342" s="5">
        <f t="shared" si="532"/>
        <v>0</v>
      </c>
      <c r="O342" s="5">
        <f t="shared" si="532"/>
        <v>0</v>
      </c>
      <c r="P342" s="5">
        <f t="shared" si="532"/>
        <v>0</v>
      </c>
      <c r="Q342" s="5">
        <f t="shared" si="532"/>
        <v>0</v>
      </c>
      <c r="R342" s="5">
        <f t="shared" si="532"/>
        <v>0</v>
      </c>
      <c r="S342" s="5">
        <f t="shared" si="532"/>
        <v>0</v>
      </c>
      <c r="U342" s="5">
        <f t="shared" ref="U342:AA342" si="533">(U201*9+U202*3)/12</f>
        <v>103.78500000000001</v>
      </c>
      <c r="V342" s="5">
        <f t="shared" si="533"/>
        <v>4.7249999999999996</v>
      </c>
      <c r="W342" s="5">
        <f t="shared" si="533"/>
        <v>6.3</v>
      </c>
      <c r="X342" s="5">
        <f t="shared" si="533"/>
        <v>53.212500000000006</v>
      </c>
      <c r="Y342" s="5">
        <f t="shared" si="533"/>
        <v>34.182499999999997</v>
      </c>
      <c r="Z342" s="5">
        <f t="shared" si="533"/>
        <v>74.116249999999994</v>
      </c>
      <c r="AA342" s="5">
        <f t="shared" si="533"/>
        <v>4.7549999999999999</v>
      </c>
      <c r="AB342" s="6"/>
      <c r="AC342" s="5">
        <f t="shared" ref="AC342:AI342" si="534">(AC201*9+AC202*3)/12</f>
        <v>79.364999999999995</v>
      </c>
      <c r="AD342" s="5">
        <f t="shared" si="534"/>
        <v>2.3624999999999998</v>
      </c>
      <c r="AE342" s="5">
        <f t="shared" si="534"/>
        <v>3.15</v>
      </c>
      <c r="AF342" s="5">
        <f t="shared" si="534"/>
        <v>32.25</v>
      </c>
      <c r="AG342" s="5">
        <f t="shared" si="534"/>
        <v>21.752499999999998</v>
      </c>
      <c r="AH342" s="5">
        <f t="shared" si="534"/>
        <v>39.908750000000005</v>
      </c>
      <c r="AI342" s="5">
        <f t="shared" si="534"/>
        <v>4.3587499999999997</v>
      </c>
    </row>
    <row r="343" spans="2:35" hidden="1" x14ac:dyDescent="0.3">
      <c r="B343" s="85">
        <f t="shared" si="518"/>
        <v>42460</v>
      </c>
      <c r="C343" s="3"/>
      <c r="D343" s="3"/>
      <c r="E343" s="5">
        <f t="shared" ref="E343:K343" si="535">(E202*9+E203*3)/12</f>
        <v>497.23</v>
      </c>
      <c r="F343" s="5">
        <f t="shared" si="535"/>
        <v>39.785000000000004</v>
      </c>
      <c r="G343" s="5">
        <f t="shared" si="535"/>
        <v>54.02</v>
      </c>
      <c r="H343" s="5">
        <f t="shared" si="535"/>
        <v>158.27250000000001</v>
      </c>
      <c r="I343" s="5">
        <f t="shared" si="535"/>
        <v>544.89</v>
      </c>
      <c r="J343" s="5">
        <f t="shared" si="535"/>
        <v>979</v>
      </c>
      <c r="K343" s="5">
        <f t="shared" si="535"/>
        <v>65.065000000000012</v>
      </c>
      <c r="M343" s="5">
        <f t="shared" ref="M343:S343" si="536">(M202*9+M203*3)/12</f>
        <v>209.36</v>
      </c>
      <c r="N343" s="5">
        <f t="shared" si="536"/>
        <v>0</v>
      </c>
      <c r="O343" s="5">
        <f t="shared" si="536"/>
        <v>0</v>
      </c>
      <c r="P343" s="5">
        <f t="shared" si="536"/>
        <v>0</v>
      </c>
      <c r="Q343" s="5">
        <f t="shared" si="536"/>
        <v>0</v>
      </c>
      <c r="R343" s="5">
        <f t="shared" si="536"/>
        <v>0</v>
      </c>
      <c r="S343" s="5">
        <f t="shared" si="536"/>
        <v>0</v>
      </c>
      <c r="U343" s="5">
        <f t="shared" ref="U343:AA343" si="537">(U202*9+U203*3)/12</f>
        <v>111.22250000000001</v>
      </c>
      <c r="V343" s="5">
        <f t="shared" si="537"/>
        <v>4.9050000000000002</v>
      </c>
      <c r="W343" s="5">
        <f t="shared" si="537"/>
        <v>6.6599999999999993</v>
      </c>
      <c r="X343" s="5">
        <f t="shared" si="537"/>
        <v>55.563749999999999</v>
      </c>
      <c r="Y343" s="5">
        <f t="shared" si="537"/>
        <v>36.547500000000007</v>
      </c>
      <c r="Z343" s="5">
        <f t="shared" si="537"/>
        <v>79.543750000000003</v>
      </c>
      <c r="AA343" s="5">
        <f t="shared" si="537"/>
        <v>5.0699999999999994</v>
      </c>
      <c r="AB343" s="6"/>
      <c r="AC343" s="5">
        <f t="shared" ref="AC343:AI343" si="538">(AC202*9+AC203*3)/12</f>
        <v>85.052500000000009</v>
      </c>
      <c r="AD343" s="5">
        <f t="shared" si="538"/>
        <v>2.4525000000000001</v>
      </c>
      <c r="AE343" s="5">
        <f t="shared" si="538"/>
        <v>3.3299999999999996</v>
      </c>
      <c r="AF343" s="5">
        <f t="shared" si="538"/>
        <v>33.675000000000004</v>
      </c>
      <c r="AG343" s="5">
        <f t="shared" si="538"/>
        <v>23.257500000000004</v>
      </c>
      <c r="AH343" s="5">
        <f t="shared" si="538"/>
        <v>42.831250000000011</v>
      </c>
      <c r="AI343" s="5">
        <f t="shared" si="538"/>
        <v>4.6475</v>
      </c>
    </row>
    <row r="344" spans="2:35" hidden="1" x14ac:dyDescent="0.3">
      <c r="B344" s="85">
        <f t="shared" si="518"/>
        <v>42825</v>
      </c>
      <c r="C344" s="3"/>
      <c r="D344" s="3"/>
      <c r="E344" s="5">
        <f t="shared" ref="E344:K344" si="539">(E203*9+E204*3)/12</f>
        <v>535.04</v>
      </c>
      <c r="F344" s="5">
        <f t="shared" si="539"/>
        <v>41.427500000000002</v>
      </c>
      <c r="G344" s="5">
        <f t="shared" si="539"/>
        <v>57.122500000000002</v>
      </c>
      <c r="H344" s="5">
        <f t="shared" si="539"/>
        <v>165.44</v>
      </c>
      <c r="I344" s="5">
        <f t="shared" si="539"/>
        <v>583.63499999999999</v>
      </c>
      <c r="J344" s="5">
        <f t="shared" si="539"/>
        <v>1053.4000000000001</v>
      </c>
      <c r="K344" s="5">
        <f t="shared" si="539"/>
        <v>69.877499999999998</v>
      </c>
      <c r="M344" s="5">
        <f t="shared" ref="M344:S344" si="540">(M203*9+M204*3)/12</f>
        <v>225.27999999999997</v>
      </c>
      <c r="N344" s="5">
        <f t="shared" si="540"/>
        <v>0</v>
      </c>
      <c r="O344" s="5">
        <f t="shared" si="540"/>
        <v>0</v>
      </c>
      <c r="P344" s="5">
        <f t="shared" si="540"/>
        <v>0</v>
      </c>
      <c r="Q344" s="5">
        <f t="shared" si="540"/>
        <v>0</v>
      </c>
      <c r="R344" s="5">
        <f t="shared" si="540"/>
        <v>0</v>
      </c>
      <c r="S344" s="5">
        <f t="shared" si="540"/>
        <v>0</v>
      </c>
      <c r="U344" s="5">
        <f t="shared" ref="U344:AA344" si="541">(U203*9+U204*3)/12</f>
        <v>119.68</v>
      </c>
      <c r="V344" s="5">
        <f t="shared" si="541"/>
        <v>5.1074999999999999</v>
      </c>
      <c r="W344" s="5">
        <f t="shared" si="541"/>
        <v>7.0424999999999995</v>
      </c>
      <c r="X344" s="5">
        <f t="shared" si="541"/>
        <v>58.080000000000005</v>
      </c>
      <c r="Y344" s="5">
        <f t="shared" si="541"/>
        <v>39.146250000000002</v>
      </c>
      <c r="Z344" s="5">
        <f t="shared" si="541"/>
        <v>85.588750000000005</v>
      </c>
      <c r="AA344" s="5">
        <f t="shared" si="541"/>
        <v>5.4450000000000003</v>
      </c>
      <c r="AB344" s="6"/>
      <c r="AC344" s="5">
        <f t="shared" ref="AC344:AI344" si="542">(AC203*9+AC204*3)/12</f>
        <v>91.52</v>
      </c>
      <c r="AD344" s="5">
        <f t="shared" si="542"/>
        <v>2.55375</v>
      </c>
      <c r="AE344" s="5">
        <f t="shared" si="542"/>
        <v>3.5212499999999998</v>
      </c>
      <c r="AF344" s="5">
        <f t="shared" si="542"/>
        <v>35.200000000000003</v>
      </c>
      <c r="AG344" s="5">
        <f t="shared" si="542"/>
        <v>24.911250000000006</v>
      </c>
      <c r="AH344" s="5">
        <f t="shared" si="542"/>
        <v>46.086250000000007</v>
      </c>
      <c r="AI344" s="5">
        <f t="shared" si="542"/>
        <v>4.9912500000000009</v>
      </c>
    </row>
    <row r="345" spans="2:35" hidden="1" x14ac:dyDescent="0.3">
      <c r="B345" s="85">
        <f t="shared" si="518"/>
        <v>43190</v>
      </c>
      <c r="C345" s="3"/>
      <c r="D345" s="3"/>
      <c r="E345" s="5">
        <f t="shared" ref="E345:K345" si="543">(E204*9+E205*3)/12</f>
        <v>575.41499999999996</v>
      </c>
      <c r="F345" s="5">
        <f t="shared" si="543"/>
        <v>43.6175</v>
      </c>
      <c r="G345" s="5">
        <f t="shared" si="543"/>
        <v>60.772500000000001</v>
      </c>
      <c r="H345" s="5">
        <f t="shared" si="543"/>
        <v>173.07749999999999</v>
      </c>
      <c r="I345" s="5">
        <f t="shared" si="543"/>
        <v>625.8649999999999</v>
      </c>
      <c r="J345" s="5">
        <f t="shared" si="543"/>
        <v>1133.8</v>
      </c>
      <c r="K345" s="5">
        <f t="shared" si="543"/>
        <v>75.459999999999994</v>
      </c>
      <c r="M345" s="5">
        <f t="shared" ref="M345:S345" si="544">(M204*9+M205*3)/12</f>
        <v>242.28</v>
      </c>
      <c r="N345" s="5">
        <f t="shared" si="544"/>
        <v>0</v>
      </c>
      <c r="O345" s="5">
        <f t="shared" si="544"/>
        <v>0</v>
      </c>
      <c r="P345" s="5">
        <f t="shared" si="544"/>
        <v>0</v>
      </c>
      <c r="Q345" s="5">
        <f t="shared" si="544"/>
        <v>0</v>
      </c>
      <c r="R345" s="5">
        <f t="shared" si="544"/>
        <v>0</v>
      </c>
      <c r="S345" s="5">
        <f t="shared" si="544"/>
        <v>0</v>
      </c>
      <c r="U345" s="5">
        <f t="shared" ref="U345:AA345" si="545">(U204*9+U205*3)/12</f>
        <v>128.71125000000001</v>
      </c>
      <c r="V345" s="5">
        <f t="shared" si="545"/>
        <v>5.3775000000000004</v>
      </c>
      <c r="W345" s="5">
        <f t="shared" si="545"/>
        <v>7.4924999999999997</v>
      </c>
      <c r="X345" s="5">
        <f t="shared" si="545"/>
        <v>60.761249999999997</v>
      </c>
      <c r="Y345" s="5">
        <f t="shared" si="545"/>
        <v>41.978749999999998</v>
      </c>
      <c r="Z345" s="5">
        <f t="shared" si="545"/>
        <v>92.121249999999989</v>
      </c>
      <c r="AA345" s="5">
        <f t="shared" si="545"/>
        <v>5.88</v>
      </c>
      <c r="AB345" s="6"/>
      <c r="AC345" s="5">
        <f t="shared" ref="AC345:AI345" si="546">(AC204*9+AC205*3)/12</f>
        <v>98.426249999999996</v>
      </c>
      <c r="AD345" s="5">
        <f t="shared" si="546"/>
        <v>2.6887500000000002</v>
      </c>
      <c r="AE345" s="5">
        <f t="shared" si="546"/>
        <v>3.7462499999999999</v>
      </c>
      <c r="AF345" s="5">
        <f t="shared" si="546"/>
        <v>36.824999999999996</v>
      </c>
      <c r="AG345" s="5">
        <f t="shared" si="546"/>
        <v>26.713750000000005</v>
      </c>
      <c r="AH345" s="5">
        <f t="shared" si="546"/>
        <v>49.603749999999998</v>
      </c>
      <c r="AI345" s="5">
        <f t="shared" si="546"/>
        <v>5.3900000000000006</v>
      </c>
    </row>
    <row r="346" spans="2:35" hidden="1" x14ac:dyDescent="0.3">
      <c r="B346" s="85">
        <f t="shared" si="518"/>
        <v>43555</v>
      </c>
      <c r="C346" s="3"/>
      <c r="D346" s="3"/>
      <c r="E346" s="5">
        <f t="shared" ref="E346:K346" si="547">(E205*9+E206*3)/12</f>
        <v>619.11500000000001</v>
      </c>
      <c r="F346" s="5">
        <f t="shared" si="547"/>
        <v>45.807499999999997</v>
      </c>
      <c r="G346" s="5">
        <f t="shared" si="547"/>
        <v>64.239999999999995</v>
      </c>
      <c r="H346" s="5">
        <f t="shared" si="547"/>
        <v>181.18499999999997</v>
      </c>
      <c r="I346" s="5">
        <f t="shared" si="547"/>
        <v>670.34999999999991</v>
      </c>
      <c r="J346" s="5">
        <f t="shared" si="547"/>
        <v>1219.5999999999999</v>
      </c>
      <c r="K346" s="5">
        <f t="shared" si="547"/>
        <v>81.427499999999995</v>
      </c>
      <c r="M346" s="5">
        <f t="shared" ref="M346:S346" si="548">(M205*9+M206*3)/12</f>
        <v>260.68</v>
      </c>
      <c r="N346" s="5">
        <f t="shared" si="548"/>
        <v>0</v>
      </c>
      <c r="O346" s="5">
        <f t="shared" si="548"/>
        <v>0</v>
      </c>
      <c r="P346" s="5">
        <f t="shared" si="548"/>
        <v>0</v>
      </c>
      <c r="Q346" s="5">
        <f t="shared" si="548"/>
        <v>0</v>
      </c>
      <c r="R346" s="5">
        <f t="shared" si="548"/>
        <v>0</v>
      </c>
      <c r="S346" s="5">
        <f t="shared" si="548"/>
        <v>0</v>
      </c>
      <c r="U346" s="5">
        <f t="shared" ref="U346:AA346" si="549">(U205*9+U206*3)/12</f>
        <v>138.48625000000001</v>
      </c>
      <c r="V346" s="5">
        <f t="shared" si="549"/>
        <v>5.6475</v>
      </c>
      <c r="W346" s="5">
        <f t="shared" si="549"/>
        <v>7.919999999999999</v>
      </c>
      <c r="X346" s="5">
        <f t="shared" si="549"/>
        <v>63.607499999999995</v>
      </c>
      <c r="Y346" s="5">
        <f t="shared" si="549"/>
        <v>44.962499999999999</v>
      </c>
      <c r="Z346" s="5">
        <f t="shared" si="549"/>
        <v>99.092500000000015</v>
      </c>
      <c r="AA346" s="5">
        <f t="shared" si="549"/>
        <v>6.3449999999999998</v>
      </c>
      <c r="AB346" s="6"/>
      <c r="AC346" s="5">
        <f t="shared" ref="AC346:AI346" si="550">(AC205*9+AC206*3)/12</f>
        <v>105.90125</v>
      </c>
      <c r="AD346" s="5">
        <f t="shared" si="550"/>
        <v>2.82375</v>
      </c>
      <c r="AE346" s="5">
        <f t="shared" si="550"/>
        <v>3.9599999999999995</v>
      </c>
      <c r="AF346" s="5">
        <f t="shared" si="550"/>
        <v>38.550000000000004</v>
      </c>
      <c r="AG346" s="5">
        <f t="shared" si="550"/>
        <v>28.612500000000001</v>
      </c>
      <c r="AH346" s="5">
        <f t="shared" si="550"/>
        <v>53.357500000000009</v>
      </c>
      <c r="AI346" s="5">
        <f t="shared" si="550"/>
        <v>5.8162500000000001</v>
      </c>
    </row>
    <row r="347" spans="2:35" hidden="1" x14ac:dyDescent="0.3">
      <c r="B347" s="85">
        <f t="shared" si="518"/>
        <v>43921</v>
      </c>
      <c r="C347" s="3"/>
      <c r="D347" s="3"/>
      <c r="E347" s="5">
        <f t="shared" ref="E347:K347" si="551">(E206*9+E207*3)/12</f>
        <v>665.95</v>
      </c>
      <c r="F347" s="5">
        <f t="shared" si="551"/>
        <v>47.997500000000002</v>
      </c>
      <c r="G347" s="5">
        <f t="shared" si="551"/>
        <v>67.524999999999991</v>
      </c>
      <c r="H347" s="5">
        <f t="shared" si="551"/>
        <v>189.76249999999996</v>
      </c>
      <c r="I347" s="5">
        <f t="shared" si="551"/>
        <v>718.73</v>
      </c>
      <c r="J347" s="5">
        <f t="shared" si="551"/>
        <v>1312.6000000000001</v>
      </c>
      <c r="K347" s="5">
        <f t="shared" si="551"/>
        <v>87.202500000000001</v>
      </c>
      <c r="M347" s="5">
        <f t="shared" ref="M347:S347" si="552">(M206*9+M207*3)/12</f>
        <v>280.39999999999998</v>
      </c>
      <c r="N347" s="5">
        <f t="shared" si="552"/>
        <v>0</v>
      </c>
      <c r="O347" s="5">
        <f t="shared" si="552"/>
        <v>0</v>
      </c>
      <c r="P347" s="5">
        <f t="shared" si="552"/>
        <v>0</v>
      </c>
      <c r="Q347" s="5">
        <f t="shared" si="552"/>
        <v>0</v>
      </c>
      <c r="R347" s="5">
        <f t="shared" si="552"/>
        <v>0</v>
      </c>
      <c r="S347" s="5">
        <f t="shared" si="552"/>
        <v>0</v>
      </c>
      <c r="U347" s="5">
        <f t="shared" ref="U347:AA347" si="553">(U206*9+U207*3)/12</f>
        <v>148.96250000000001</v>
      </c>
      <c r="V347" s="5">
        <f t="shared" si="553"/>
        <v>5.9174999999999995</v>
      </c>
      <c r="W347" s="5">
        <f t="shared" si="553"/>
        <v>8.3249999999999993</v>
      </c>
      <c r="X347" s="5">
        <f t="shared" si="553"/>
        <v>66.618750000000006</v>
      </c>
      <c r="Y347" s="5">
        <f t="shared" si="553"/>
        <v>48.207500000000003</v>
      </c>
      <c r="Z347" s="5">
        <f t="shared" si="553"/>
        <v>106.64875000000001</v>
      </c>
      <c r="AA347" s="5">
        <f t="shared" si="553"/>
        <v>6.794999999999999</v>
      </c>
      <c r="AB347" s="6"/>
      <c r="AC347" s="5">
        <f t="shared" ref="AC347:AI347" si="554">(AC206*9+AC207*3)/12</f>
        <v>113.91249999999998</v>
      </c>
      <c r="AD347" s="5">
        <f t="shared" si="554"/>
        <v>2.9587499999999998</v>
      </c>
      <c r="AE347" s="5">
        <f t="shared" si="554"/>
        <v>4.1624999999999996</v>
      </c>
      <c r="AF347" s="5">
        <f t="shared" si="554"/>
        <v>40.375</v>
      </c>
      <c r="AG347" s="5">
        <f t="shared" si="554"/>
        <v>30.677499999999998</v>
      </c>
      <c r="AH347" s="5">
        <f t="shared" si="554"/>
        <v>57.42625000000001</v>
      </c>
      <c r="AI347" s="5">
        <f t="shared" si="554"/>
        <v>6.2287500000000007</v>
      </c>
    </row>
    <row r="348" spans="2:35" hidden="1" x14ac:dyDescent="0.3">
      <c r="B348" s="85">
        <f t="shared" si="518"/>
        <v>44286</v>
      </c>
      <c r="C348" s="3"/>
      <c r="D348" s="3"/>
      <c r="E348" s="5">
        <f t="shared" ref="E348:K348" si="555">(E207*9+E208*3)/12</f>
        <v>553.18500000000006</v>
      </c>
      <c r="F348" s="5">
        <f t="shared" si="555"/>
        <v>50.734999999999992</v>
      </c>
      <c r="G348" s="5">
        <f t="shared" si="555"/>
        <v>72.817499999999995</v>
      </c>
      <c r="H348" s="5">
        <f t="shared" si="555"/>
        <v>152.28</v>
      </c>
      <c r="I348" s="5">
        <f t="shared" si="555"/>
        <v>587.7349999999999</v>
      </c>
      <c r="J348" s="5">
        <f t="shared" si="555"/>
        <v>1149.2</v>
      </c>
      <c r="K348" s="5">
        <f t="shared" si="555"/>
        <v>76.614999999999995</v>
      </c>
      <c r="M348" s="5">
        <f t="shared" ref="M348:S348" si="556">(M207*9+M208*3)/12</f>
        <v>232.92</v>
      </c>
      <c r="N348" s="5">
        <f t="shared" si="556"/>
        <v>0</v>
      </c>
      <c r="O348" s="5">
        <f t="shared" si="556"/>
        <v>0</v>
      </c>
      <c r="P348" s="5">
        <f t="shared" si="556"/>
        <v>0</v>
      </c>
      <c r="Q348" s="5">
        <f t="shared" si="556"/>
        <v>0</v>
      </c>
      <c r="R348" s="5">
        <f t="shared" si="556"/>
        <v>0</v>
      </c>
      <c r="S348" s="5">
        <f t="shared" si="556"/>
        <v>0</v>
      </c>
      <c r="U348" s="5">
        <f t="shared" ref="U348:AA348" si="557">(U207*9+U208*3)/12</f>
        <v>123.73875</v>
      </c>
      <c r="V348" s="5">
        <f t="shared" si="557"/>
        <v>6.2549999999999999</v>
      </c>
      <c r="W348" s="5">
        <f t="shared" si="557"/>
        <v>8.9775000000000009</v>
      </c>
      <c r="X348" s="5">
        <f t="shared" si="557"/>
        <v>53.46</v>
      </c>
      <c r="Y348" s="5">
        <f t="shared" si="557"/>
        <v>39.421250000000001</v>
      </c>
      <c r="Z348" s="5">
        <f t="shared" si="557"/>
        <v>93.372500000000002</v>
      </c>
      <c r="AA348" s="5">
        <f t="shared" si="557"/>
        <v>5.97</v>
      </c>
      <c r="AB348" s="6"/>
      <c r="AC348" s="5">
        <f t="shared" ref="AC348:AI348" si="558">(AC207*9+AC208*3)/12</f>
        <v>94.623749999999987</v>
      </c>
      <c r="AD348" s="5">
        <f t="shared" si="558"/>
        <v>3.1274999999999999</v>
      </c>
      <c r="AE348" s="5">
        <f t="shared" si="558"/>
        <v>4.4887500000000005</v>
      </c>
      <c r="AF348" s="5">
        <f t="shared" si="558"/>
        <v>32.400000000000006</v>
      </c>
      <c r="AG348" s="5">
        <f t="shared" si="558"/>
        <v>25.086250000000003</v>
      </c>
      <c r="AH348" s="5">
        <f t="shared" si="558"/>
        <v>50.277500000000011</v>
      </c>
      <c r="AI348" s="5">
        <f t="shared" si="558"/>
        <v>5.4725000000000001</v>
      </c>
    </row>
    <row r="349" spans="2:35" x14ac:dyDescent="0.3">
      <c r="B349" s="85">
        <f t="shared" si="518"/>
        <v>44651</v>
      </c>
      <c r="C349" s="3"/>
      <c r="D349" s="3"/>
      <c r="E349" s="5">
        <f t="shared" ref="E349:K349" si="559">(E208*9+E209*3)/12</f>
        <v>104.51805</v>
      </c>
      <c r="F349" s="5">
        <f t="shared" si="559"/>
        <v>54.425149999999995</v>
      </c>
      <c r="G349" s="5">
        <f t="shared" si="559"/>
        <v>79.431300000000007</v>
      </c>
      <c r="H349" s="5">
        <f t="shared" si="559"/>
        <v>19.888049999999996</v>
      </c>
      <c r="I349" s="5">
        <f t="shared" si="559"/>
        <v>80.962699999999998</v>
      </c>
      <c r="J349" s="5">
        <f t="shared" si="559"/>
        <v>440.88200000000001</v>
      </c>
      <c r="K349" s="5">
        <f t="shared" si="559"/>
        <v>29.479450000000003</v>
      </c>
      <c r="M349" s="5">
        <f t="shared" ref="M349:S349" si="560">(M208*9+M209*3)/12</f>
        <v>44.007600000000004</v>
      </c>
      <c r="N349" s="5">
        <f t="shared" si="560"/>
        <v>0</v>
      </c>
      <c r="O349" s="5">
        <f t="shared" si="560"/>
        <v>0</v>
      </c>
      <c r="P349" s="5">
        <f t="shared" si="560"/>
        <v>0</v>
      </c>
      <c r="Q349" s="5">
        <f t="shared" si="560"/>
        <v>0</v>
      </c>
      <c r="R349" s="5">
        <f t="shared" si="560"/>
        <v>0</v>
      </c>
      <c r="S349" s="5">
        <f t="shared" si="560"/>
        <v>0</v>
      </c>
      <c r="U349" s="5">
        <f t="shared" ref="U349:AA349" si="561">(U208*9+U209*3)/12</f>
        <v>23.379037499999999</v>
      </c>
      <c r="V349" s="5">
        <f t="shared" si="561"/>
        <v>6.7099499999999992</v>
      </c>
      <c r="W349" s="5">
        <f t="shared" si="561"/>
        <v>9.7928999999999977</v>
      </c>
      <c r="X349" s="5">
        <f t="shared" si="561"/>
        <v>6.9819750000000012</v>
      </c>
      <c r="Y349" s="5">
        <f t="shared" si="561"/>
        <v>5.4304249999999996</v>
      </c>
      <c r="Z349" s="5">
        <f t="shared" si="561"/>
        <v>35.821662500000002</v>
      </c>
      <c r="AA349" s="5">
        <f t="shared" si="561"/>
        <v>2.2970999999999999</v>
      </c>
      <c r="AB349" s="6"/>
      <c r="AC349" s="5">
        <f t="shared" ref="AC349:AI349" si="562">(AC208*9+AC209*3)/12</f>
        <v>17.878087500000003</v>
      </c>
      <c r="AD349" s="5">
        <f t="shared" si="562"/>
        <v>3.3549749999999996</v>
      </c>
      <c r="AE349" s="5">
        <f t="shared" si="562"/>
        <v>4.8964499999999989</v>
      </c>
      <c r="AF349" s="5">
        <f t="shared" si="562"/>
        <v>4.2315000000000005</v>
      </c>
      <c r="AG349" s="5">
        <f t="shared" si="562"/>
        <v>3.4557249999999997</v>
      </c>
      <c r="AH349" s="5">
        <f t="shared" si="562"/>
        <v>19.288587500000002</v>
      </c>
      <c r="AI349" s="5">
        <f t="shared" si="562"/>
        <v>2.1056749999999997</v>
      </c>
    </row>
    <row r="350" spans="2:35" x14ac:dyDescent="0.3">
      <c r="B350" s="85">
        <f t="shared" si="518"/>
        <v>45016</v>
      </c>
      <c r="C350" s="3"/>
      <c r="D350" s="3"/>
      <c r="E350" s="5">
        <f t="shared" ref="E350:K350" si="563">(E209*9+E210*3)/12</f>
        <v>107.6535915</v>
      </c>
      <c r="F350" s="5">
        <f t="shared" si="563"/>
        <v>56.057904499999999</v>
      </c>
      <c r="G350" s="5">
        <f t="shared" si="563"/>
        <v>81.814239000000001</v>
      </c>
      <c r="H350" s="5">
        <f t="shared" si="563"/>
        <v>20.484691499999997</v>
      </c>
      <c r="I350" s="5">
        <f t="shared" si="563"/>
        <v>83.391580999999988</v>
      </c>
      <c r="J350" s="5">
        <f t="shared" si="563"/>
        <v>454.10845999999998</v>
      </c>
      <c r="K350" s="5">
        <f t="shared" si="563"/>
        <v>30.363833500000002</v>
      </c>
      <c r="M350" s="5">
        <f t="shared" ref="M350:S350" si="564">(M209*9+M210*3)/12</f>
        <v>45.327828000000004</v>
      </c>
      <c r="N350" s="5">
        <f t="shared" si="564"/>
        <v>0</v>
      </c>
      <c r="O350" s="5">
        <f t="shared" si="564"/>
        <v>0</v>
      </c>
      <c r="P350" s="5">
        <f t="shared" si="564"/>
        <v>0</v>
      </c>
      <c r="Q350" s="5">
        <f t="shared" si="564"/>
        <v>0</v>
      </c>
      <c r="R350" s="5">
        <f t="shared" si="564"/>
        <v>0</v>
      </c>
      <c r="S350" s="5">
        <f t="shared" si="564"/>
        <v>0</v>
      </c>
      <c r="U350" s="5">
        <f t="shared" ref="U350:AA350" si="565">(U209*9+U210*3)/12</f>
        <v>24.080408625</v>
      </c>
      <c r="V350" s="5">
        <f t="shared" si="565"/>
        <v>6.9112484999999992</v>
      </c>
      <c r="W350" s="5">
        <f t="shared" si="565"/>
        <v>10.086687</v>
      </c>
      <c r="X350" s="5">
        <f t="shared" si="565"/>
        <v>7.1914342500000004</v>
      </c>
      <c r="Y350" s="5">
        <f t="shared" si="565"/>
        <v>5.5933377499999999</v>
      </c>
      <c r="Z350" s="5">
        <f t="shared" si="565"/>
        <v>36.896312375000001</v>
      </c>
      <c r="AA350" s="5">
        <f t="shared" si="565"/>
        <v>2.3660129999999997</v>
      </c>
      <c r="AB350" s="6"/>
      <c r="AC350" s="5">
        <f t="shared" ref="AC350:AI350" si="566">(AC209*9+AC210*3)/12</f>
        <v>18.414430125000003</v>
      </c>
      <c r="AD350" s="5">
        <f t="shared" si="566"/>
        <v>3.4556242499999996</v>
      </c>
      <c r="AE350" s="5">
        <f t="shared" si="566"/>
        <v>5.0433434999999998</v>
      </c>
      <c r="AF350" s="5">
        <f t="shared" si="566"/>
        <v>4.3584449999999997</v>
      </c>
      <c r="AG350" s="5">
        <f t="shared" si="566"/>
        <v>3.5593967499999999</v>
      </c>
      <c r="AH350" s="5">
        <f t="shared" si="566"/>
        <v>19.867245125</v>
      </c>
      <c r="AI350" s="5">
        <f t="shared" si="566"/>
        <v>2.1688452499999999</v>
      </c>
    </row>
    <row r="351" spans="2:35" x14ac:dyDescent="0.3">
      <c r="B351" s="85">
        <f t="shared" si="518"/>
        <v>45382</v>
      </c>
      <c r="C351" s="3"/>
      <c r="D351" s="3"/>
      <c r="E351" s="5">
        <f t="shared" ref="E351:K351" si="567">(E210*9+E211*3)/12</f>
        <v>110.88319924500001</v>
      </c>
      <c r="F351" s="5">
        <f t="shared" si="567"/>
        <v>57.739641634999998</v>
      </c>
      <c r="G351" s="5">
        <f t="shared" si="567"/>
        <v>84.268666170000017</v>
      </c>
      <c r="H351" s="5">
        <f t="shared" si="567"/>
        <v>21.099232245</v>
      </c>
      <c r="I351" s="5">
        <f t="shared" si="567"/>
        <v>85.893328429999997</v>
      </c>
      <c r="J351" s="5">
        <f t="shared" si="567"/>
        <v>467.73171380000002</v>
      </c>
      <c r="K351" s="5">
        <f t="shared" si="567"/>
        <v>31.274748505000002</v>
      </c>
      <c r="M351" s="5">
        <f t="shared" ref="M351:S351" si="568">(M210*9+M211*3)/12</f>
        <v>46.687662839999994</v>
      </c>
      <c r="N351" s="5">
        <f t="shared" si="568"/>
        <v>0</v>
      </c>
      <c r="O351" s="5">
        <f t="shared" si="568"/>
        <v>0</v>
      </c>
      <c r="P351" s="5">
        <f t="shared" si="568"/>
        <v>0</v>
      </c>
      <c r="Q351" s="5">
        <f t="shared" si="568"/>
        <v>0</v>
      </c>
      <c r="R351" s="5">
        <f t="shared" si="568"/>
        <v>0</v>
      </c>
      <c r="S351" s="5">
        <f t="shared" si="568"/>
        <v>0</v>
      </c>
      <c r="U351" s="5">
        <f t="shared" ref="U351:AA351" si="569">(U210*9+U211*3)/12</f>
        <v>24.802820883750002</v>
      </c>
      <c r="V351" s="5">
        <f t="shared" si="569"/>
        <v>7.1185859550000004</v>
      </c>
      <c r="W351" s="5">
        <f t="shared" si="569"/>
        <v>10.389287610000002</v>
      </c>
      <c r="X351" s="5">
        <f t="shared" si="569"/>
        <v>7.4071772775000007</v>
      </c>
      <c r="Y351" s="5">
        <f t="shared" si="569"/>
        <v>5.761137882499999</v>
      </c>
      <c r="Z351" s="5">
        <f t="shared" si="569"/>
        <v>38.003201746249999</v>
      </c>
      <c r="AA351" s="5">
        <f t="shared" si="569"/>
        <v>2.43699339</v>
      </c>
      <c r="AB351" s="6"/>
      <c r="AC351" s="5">
        <f t="shared" ref="AC351:AI351" si="570">(AC210*9+AC211*3)/12</f>
        <v>18.966863028750002</v>
      </c>
      <c r="AD351" s="5">
        <f t="shared" si="570"/>
        <v>3.5592929775000002</v>
      </c>
      <c r="AE351" s="5">
        <f t="shared" si="570"/>
        <v>5.194643805000001</v>
      </c>
      <c r="AF351" s="5">
        <f t="shared" si="570"/>
        <v>4.4891983499999997</v>
      </c>
      <c r="AG351" s="5">
        <f t="shared" si="570"/>
        <v>3.6661786524999997</v>
      </c>
      <c r="AH351" s="5">
        <f t="shared" si="570"/>
        <v>20.46326247875</v>
      </c>
      <c r="AI351" s="5">
        <f t="shared" si="570"/>
        <v>2.2339106074999999</v>
      </c>
    </row>
    <row r="352" spans="2:35" x14ac:dyDescent="0.3">
      <c r="B352" s="85">
        <f t="shared" si="518"/>
        <v>45747</v>
      </c>
      <c r="C352" s="3"/>
      <c r="D352" s="3"/>
      <c r="E352" s="5">
        <f t="shared" ref="E352:K352" si="571">(E211*9+E212*3)/12</f>
        <v>114.20969522235002</v>
      </c>
      <c r="F352" s="5">
        <f t="shared" si="571"/>
        <v>59.471830884050007</v>
      </c>
      <c r="G352" s="5">
        <f t="shared" si="571"/>
        <v>86.796726155100032</v>
      </c>
      <c r="H352" s="5">
        <f t="shared" si="571"/>
        <v>21.73220921235</v>
      </c>
      <c r="I352" s="5">
        <f t="shared" si="571"/>
        <v>88.470128282900006</v>
      </c>
      <c r="J352" s="5">
        <f t="shared" si="571"/>
        <v>481.76366521399996</v>
      </c>
      <c r="K352" s="5">
        <f t="shared" si="571"/>
        <v>32.212990960150002</v>
      </c>
      <c r="M352" s="5">
        <f t="shared" ref="M352:S352" si="572">(M211*9+M212*3)/12</f>
        <v>48.088292725200006</v>
      </c>
      <c r="N352" s="5">
        <f t="shared" si="572"/>
        <v>0</v>
      </c>
      <c r="O352" s="5">
        <f t="shared" si="572"/>
        <v>0</v>
      </c>
      <c r="P352" s="5">
        <f t="shared" si="572"/>
        <v>0</v>
      </c>
      <c r="Q352" s="5">
        <f t="shared" si="572"/>
        <v>0</v>
      </c>
      <c r="R352" s="5">
        <f t="shared" si="572"/>
        <v>0</v>
      </c>
      <c r="S352" s="5">
        <f t="shared" si="572"/>
        <v>0</v>
      </c>
      <c r="U352" s="5">
        <f t="shared" ref="U352:AA352" si="573">(U211*9+U212*3)/12</f>
        <v>25.546905510262505</v>
      </c>
      <c r="V352" s="5">
        <f t="shared" si="573"/>
        <v>7.3321435336500009</v>
      </c>
      <c r="W352" s="5">
        <f t="shared" si="573"/>
        <v>10.700966238300003</v>
      </c>
      <c r="X352" s="5">
        <f t="shared" si="573"/>
        <v>7.6293925958250002</v>
      </c>
      <c r="Y352" s="5">
        <f t="shared" si="573"/>
        <v>5.9339720189749992</v>
      </c>
      <c r="Z352" s="5">
        <f t="shared" si="573"/>
        <v>39.143297798637491</v>
      </c>
      <c r="AA352" s="5">
        <f t="shared" si="573"/>
        <v>2.5101031916999998</v>
      </c>
      <c r="AB352" s="6"/>
      <c r="AC352" s="5">
        <f t="shared" ref="AC352:AI352" si="574">(AC211*9+AC212*3)/12</f>
        <v>19.535868919612501</v>
      </c>
      <c r="AD352" s="5">
        <f t="shared" si="574"/>
        <v>3.6660717668250005</v>
      </c>
      <c r="AE352" s="5">
        <f t="shared" si="574"/>
        <v>5.3504831191500015</v>
      </c>
      <c r="AF352" s="5">
        <f t="shared" si="574"/>
        <v>4.6238743004999998</v>
      </c>
      <c r="AG352" s="5">
        <f t="shared" si="574"/>
        <v>3.7761640120750002</v>
      </c>
      <c r="AH352" s="5">
        <f t="shared" si="574"/>
        <v>21.0771603531125</v>
      </c>
      <c r="AI352" s="5">
        <f t="shared" si="574"/>
        <v>2.3009279257250004</v>
      </c>
    </row>
    <row r="353" spans="2:35" x14ac:dyDescent="0.3">
      <c r="B353" s="85">
        <f t="shared" si="518"/>
        <v>46112</v>
      </c>
      <c r="C353" s="3"/>
      <c r="D353" s="3"/>
      <c r="E353" s="5">
        <f t="shared" ref="E353:K353" si="575">(E212*9+E213*3)/12</f>
        <v>117.63598607902053</v>
      </c>
      <c r="F353" s="5">
        <f t="shared" si="575"/>
        <v>61.255985810571509</v>
      </c>
      <c r="G353" s="5">
        <f t="shared" si="575"/>
        <v>89.400627939753022</v>
      </c>
      <c r="H353" s="5">
        <f t="shared" si="575"/>
        <v>22.384175488720501</v>
      </c>
      <c r="I353" s="5">
        <f t="shared" si="575"/>
        <v>91.124232131386975</v>
      </c>
      <c r="J353" s="5">
        <f t="shared" si="575"/>
        <v>496.21657517041996</v>
      </c>
      <c r="K353" s="5">
        <f t="shared" si="575"/>
        <v>33.179380688954502</v>
      </c>
      <c r="M353" s="5">
        <f t="shared" ref="M353:S353" si="576">(M212*9+M213*3)/12</f>
        <v>49.530941506956005</v>
      </c>
      <c r="N353" s="5">
        <f t="shared" si="576"/>
        <v>0</v>
      </c>
      <c r="O353" s="5">
        <f t="shared" si="576"/>
        <v>0</v>
      </c>
      <c r="P353" s="5">
        <f t="shared" si="576"/>
        <v>0</v>
      </c>
      <c r="Q353" s="5">
        <f t="shared" si="576"/>
        <v>0</v>
      </c>
      <c r="R353" s="5">
        <f t="shared" si="576"/>
        <v>0</v>
      </c>
      <c r="S353" s="5">
        <f t="shared" si="576"/>
        <v>0</v>
      </c>
      <c r="U353" s="5">
        <f t="shared" ref="U353:AA353" si="577">(U212*9+U213*3)/12</f>
        <v>26.313312675570376</v>
      </c>
      <c r="V353" s="5">
        <f t="shared" si="577"/>
        <v>7.5521078396594996</v>
      </c>
      <c r="W353" s="5">
        <f t="shared" si="577"/>
        <v>11.021995225449002</v>
      </c>
      <c r="X353" s="5">
        <f t="shared" si="577"/>
        <v>7.8582743736997509</v>
      </c>
      <c r="Y353" s="5">
        <f t="shared" si="577"/>
        <v>6.1119911795442503</v>
      </c>
      <c r="Z353" s="5">
        <f t="shared" si="577"/>
        <v>40.317596732596627</v>
      </c>
      <c r="AA353" s="5">
        <f t="shared" si="577"/>
        <v>2.5854062874510002</v>
      </c>
      <c r="AB353" s="6"/>
      <c r="AC353" s="5">
        <f t="shared" ref="AC353:AI353" si="578">(AC212*9+AC213*3)/12</f>
        <v>20.121944987200877</v>
      </c>
      <c r="AD353" s="5">
        <f t="shared" si="578"/>
        <v>3.7760539198297498</v>
      </c>
      <c r="AE353" s="5">
        <f t="shared" si="578"/>
        <v>5.5109976127245011</v>
      </c>
      <c r="AF353" s="5">
        <f t="shared" si="578"/>
        <v>4.7625905295150002</v>
      </c>
      <c r="AG353" s="5">
        <f t="shared" si="578"/>
        <v>3.8894489324372503</v>
      </c>
      <c r="AH353" s="5">
        <f t="shared" si="578"/>
        <v>21.709475163705875</v>
      </c>
      <c r="AI353" s="5">
        <f t="shared" si="578"/>
        <v>2.3699557634967499</v>
      </c>
    </row>
    <row r="354" spans="2:35" x14ac:dyDescent="0.3">
      <c r="B354" s="85">
        <f t="shared" si="518"/>
        <v>46477</v>
      </c>
      <c r="C354" s="3"/>
      <c r="D354" s="3"/>
      <c r="E354" s="5">
        <f t="shared" ref="E354:K354" si="579">(E213*9+E214*3)/12</f>
        <v>121.16506566139113</v>
      </c>
      <c r="F354" s="5">
        <f t="shared" si="579"/>
        <v>63.093665384888652</v>
      </c>
      <c r="G354" s="5">
        <f t="shared" si="579"/>
        <v>92.082646777945612</v>
      </c>
      <c r="H354" s="5">
        <f t="shared" si="579"/>
        <v>23.055700753382116</v>
      </c>
      <c r="I354" s="5">
        <f t="shared" si="579"/>
        <v>93.857959095328582</v>
      </c>
      <c r="J354" s="5">
        <f t="shared" si="579"/>
        <v>511.10307242553267</v>
      </c>
      <c r="K354" s="5">
        <f t="shared" si="579"/>
        <v>34.174762109623138</v>
      </c>
      <c r="M354" s="5">
        <f t="shared" ref="M354:S354" si="580">(M213*9+M214*3)/12</f>
        <v>51.016869752164688</v>
      </c>
      <c r="N354" s="5">
        <f t="shared" si="580"/>
        <v>0</v>
      </c>
      <c r="O354" s="5">
        <f t="shared" si="580"/>
        <v>0</v>
      </c>
      <c r="P354" s="5">
        <f t="shared" si="580"/>
        <v>0</v>
      </c>
      <c r="Q354" s="5">
        <f t="shared" si="580"/>
        <v>0</v>
      </c>
      <c r="R354" s="5">
        <f t="shared" si="580"/>
        <v>0</v>
      </c>
      <c r="S354" s="5">
        <f t="shared" si="580"/>
        <v>0</v>
      </c>
      <c r="U354" s="5">
        <f t="shared" ref="U354:AA354" si="581">(U213*9+U214*3)/12</f>
        <v>27.10271205583749</v>
      </c>
      <c r="V354" s="5">
        <f t="shared" si="581"/>
        <v>7.778671074849286</v>
      </c>
      <c r="W354" s="5">
        <f t="shared" si="581"/>
        <v>11.352655082212474</v>
      </c>
      <c r="X354" s="5">
        <f t="shared" si="581"/>
        <v>8.0940226049107427</v>
      </c>
      <c r="Y354" s="5">
        <f t="shared" si="581"/>
        <v>6.2953509149305766</v>
      </c>
      <c r="Z354" s="5">
        <f t="shared" si="581"/>
        <v>41.527124634574527</v>
      </c>
      <c r="AA354" s="5">
        <f t="shared" si="581"/>
        <v>2.6629684760745298</v>
      </c>
      <c r="AB354" s="6"/>
      <c r="AC354" s="5">
        <f t="shared" ref="AC354:AI354" si="582">(AC213*9+AC214*3)/12</f>
        <v>20.725603336816903</v>
      </c>
      <c r="AD354" s="5">
        <f t="shared" si="582"/>
        <v>3.889335537424643</v>
      </c>
      <c r="AE354" s="5">
        <f t="shared" si="582"/>
        <v>5.6763275411062368</v>
      </c>
      <c r="AF354" s="5">
        <f t="shared" si="582"/>
        <v>4.9054682454004501</v>
      </c>
      <c r="AG354" s="5">
        <f t="shared" si="582"/>
        <v>4.006132400410368</v>
      </c>
      <c r="AH354" s="5">
        <f t="shared" si="582"/>
        <v>22.360759418617054</v>
      </c>
      <c r="AI354" s="5">
        <f t="shared" si="582"/>
        <v>2.4410544364016524</v>
      </c>
    </row>
    <row r="355" spans="2:35" x14ac:dyDescent="0.3">
      <c r="B355" s="85">
        <f t="shared" si="518"/>
        <v>46843</v>
      </c>
      <c r="C355" s="3"/>
      <c r="D355" s="3"/>
      <c r="E355" s="5">
        <f t="shared" ref="E355:K355" si="583">(E214*9+E215*3)/12</f>
        <v>124.80001763123288</v>
      </c>
      <c r="F355" s="5">
        <f t="shared" si="583"/>
        <v>64.986475346435313</v>
      </c>
      <c r="G355" s="5">
        <f t="shared" si="583"/>
        <v>94.845126181283987</v>
      </c>
      <c r="H355" s="5">
        <f t="shared" si="583"/>
        <v>23.747371775983581</v>
      </c>
      <c r="I355" s="5">
        <f t="shared" si="583"/>
        <v>96.673697868188455</v>
      </c>
      <c r="J355" s="5">
        <f t="shared" si="583"/>
        <v>526.43616459829866</v>
      </c>
      <c r="K355" s="5">
        <f t="shared" si="583"/>
        <v>35.200004972911834</v>
      </c>
      <c r="M355" s="5">
        <f t="shared" ref="M355:S355" si="584">(M214*9+M215*3)/12</f>
        <v>52.547375844729629</v>
      </c>
      <c r="N355" s="5">
        <f t="shared" si="584"/>
        <v>0</v>
      </c>
      <c r="O355" s="5">
        <f t="shared" si="584"/>
        <v>0</v>
      </c>
      <c r="P355" s="5">
        <f t="shared" si="584"/>
        <v>0</v>
      </c>
      <c r="Q355" s="5">
        <f t="shared" si="584"/>
        <v>0</v>
      </c>
      <c r="R355" s="5">
        <f t="shared" si="584"/>
        <v>0</v>
      </c>
      <c r="S355" s="5">
        <f t="shared" si="584"/>
        <v>0</v>
      </c>
      <c r="U355" s="5">
        <f t="shared" ref="U355:AA355" si="585">(U214*9+U215*3)/12</f>
        <v>27.915793417512617</v>
      </c>
      <c r="V355" s="5">
        <f t="shared" si="585"/>
        <v>8.012031207094763</v>
      </c>
      <c r="W355" s="5">
        <f t="shared" si="585"/>
        <v>11.693234734678848</v>
      </c>
      <c r="X355" s="5">
        <f t="shared" si="585"/>
        <v>8.3368432830580659</v>
      </c>
      <c r="Y355" s="5">
        <f t="shared" si="585"/>
        <v>6.4842114423784949</v>
      </c>
      <c r="Z355" s="5">
        <f t="shared" si="585"/>
        <v>42.772938373611765</v>
      </c>
      <c r="AA355" s="5">
        <f t="shared" si="585"/>
        <v>2.7428575303567659</v>
      </c>
      <c r="AB355" s="6"/>
      <c r="AC355" s="5">
        <f t="shared" ref="AC355:AI355" si="586">(AC214*9+AC215*3)/12</f>
        <v>21.347371436921417</v>
      </c>
      <c r="AD355" s="5">
        <f t="shared" si="586"/>
        <v>4.0060156035473815</v>
      </c>
      <c r="AE355" s="5">
        <f t="shared" si="586"/>
        <v>5.8466173673394239</v>
      </c>
      <c r="AF355" s="5">
        <f t="shared" si="586"/>
        <v>5.0526322927624649</v>
      </c>
      <c r="AG355" s="5">
        <f t="shared" si="586"/>
        <v>4.1263163724226795</v>
      </c>
      <c r="AH355" s="5">
        <f t="shared" si="586"/>
        <v>23.031582201175567</v>
      </c>
      <c r="AI355" s="5">
        <f t="shared" si="586"/>
        <v>2.5142860694937021</v>
      </c>
    </row>
    <row r="356" spans="2:35" x14ac:dyDescent="0.3">
      <c r="B356" s="85">
        <f t="shared" si="518"/>
        <v>47208</v>
      </c>
      <c r="C356" s="3"/>
      <c r="D356" s="3"/>
      <c r="E356" s="5">
        <f t="shared" ref="E356:K356" si="587">(E215*9+E216*3)/12</f>
        <v>128.54401816016986</v>
      </c>
      <c r="F356" s="5">
        <f t="shared" si="587"/>
        <v>66.936069606828369</v>
      </c>
      <c r="G356" s="5">
        <f t="shared" si="587"/>
        <v>97.690479966722492</v>
      </c>
      <c r="H356" s="5">
        <f t="shared" si="587"/>
        <v>24.459792929263084</v>
      </c>
      <c r="I356" s="5">
        <f t="shared" si="587"/>
        <v>99.573908804234108</v>
      </c>
      <c r="J356" s="5">
        <f t="shared" si="587"/>
        <v>542.22924953624772</v>
      </c>
      <c r="K356" s="5">
        <f t="shared" si="587"/>
        <v>36.256005122099182</v>
      </c>
      <c r="M356" s="5">
        <f t="shared" ref="M356:S356" si="588">(M215*9+M216*3)/12</f>
        <v>54.123797120071515</v>
      </c>
      <c r="N356" s="5">
        <f t="shared" si="588"/>
        <v>0</v>
      </c>
      <c r="O356" s="5">
        <f t="shared" si="588"/>
        <v>0</v>
      </c>
      <c r="P356" s="5">
        <f t="shared" si="588"/>
        <v>0</v>
      </c>
      <c r="Q356" s="5">
        <f t="shared" si="588"/>
        <v>0</v>
      </c>
      <c r="R356" s="5">
        <f t="shared" si="588"/>
        <v>0</v>
      </c>
      <c r="S356" s="5">
        <f t="shared" si="588"/>
        <v>0</v>
      </c>
      <c r="U356" s="5">
        <f t="shared" ref="U356:AA356" si="589">(U215*9+U216*3)/12</f>
        <v>28.753267220037998</v>
      </c>
      <c r="V356" s="5">
        <f t="shared" si="589"/>
        <v>8.252392143307608</v>
      </c>
      <c r="W356" s="5">
        <f t="shared" si="589"/>
        <v>12.044031776719214</v>
      </c>
      <c r="X356" s="5">
        <f t="shared" si="589"/>
        <v>8.5869485815498088</v>
      </c>
      <c r="Y356" s="5">
        <f t="shared" si="589"/>
        <v>6.6787377856498482</v>
      </c>
      <c r="Z356" s="5">
        <f t="shared" si="589"/>
        <v>44.056126524820122</v>
      </c>
      <c r="AA356" s="5">
        <f t="shared" si="589"/>
        <v>2.8251432562674683</v>
      </c>
      <c r="AB356" s="6"/>
      <c r="AC356" s="5">
        <f t="shared" ref="AC356:AI356" si="590">(AC215*9+AC216*3)/12</f>
        <v>21.987792580029055</v>
      </c>
      <c r="AD356" s="5">
        <f t="shared" si="590"/>
        <v>4.126196071653804</v>
      </c>
      <c r="AE356" s="5">
        <f t="shared" si="590"/>
        <v>6.0220158883596069</v>
      </c>
      <c r="AF356" s="5">
        <f t="shared" si="590"/>
        <v>5.2042112615453382</v>
      </c>
      <c r="AG356" s="5">
        <f t="shared" si="590"/>
        <v>4.2501058635953592</v>
      </c>
      <c r="AH356" s="5">
        <f t="shared" si="590"/>
        <v>23.722529667210836</v>
      </c>
      <c r="AI356" s="5">
        <f t="shared" si="590"/>
        <v>2.5897146515785132</v>
      </c>
    </row>
    <row r="357" spans="2:35" x14ac:dyDescent="0.3">
      <c r="B357" s="85">
        <f t="shared" si="518"/>
        <v>47573</v>
      </c>
      <c r="C357" s="3"/>
      <c r="D357" s="3"/>
      <c r="E357" s="5">
        <f t="shared" ref="E357:K357" si="591">(E216*9+E217*3)/12</f>
        <v>132.40033870497496</v>
      </c>
      <c r="F357" s="5">
        <f t="shared" si="591"/>
        <v>68.944151695033213</v>
      </c>
      <c r="G357" s="5">
        <f t="shared" si="591"/>
        <v>100.62119436572419</v>
      </c>
      <c r="H357" s="5">
        <f t="shared" si="591"/>
        <v>25.193586717140978</v>
      </c>
      <c r="I357" s="5">
        <f t="shared" si="591"/>
        <v>102.56112606836113</v>
      </c>
      <c r="J357" s="5">
        <f t="shared" si="591"/>
        <v>558.49612702233514</v>
      </c>
      <c r="K357" s="5">
        <f t="shared" si="591"/>
        <v>37.343685275762162</v>
      </c>
      <c r="M357" s="5">
        <f t="shared" ref="M357:S357" si="592">(M216*9+M217*3)/12</f>
        <v>55.747511033673668</v>
      </c>
      <c r="N357" s="5">
        <f t="shared" si="592"/>
        <v>0</v>
      </c>
      <c r="O357" s="5">
        <f t="shared" si="592"/>
        <v>0</v>
      </c>
      <c r="P357" s="5">
        <f t="shared" si="592"/>
        <v>0</v>
      </c>
      <c r="Q357" s="5">
        <f t="shared" si="592"/>
        <v>0</v>
      </c>
      <c r="R357" s="5">
        <f t="shared" si="592"/>
        <v>0</v>
      </c>
      <c r="S357" s="5">
        <f t="shared" si="592"/>
        <v>0</v>
      </c>
      <c r="U357" s="5">
        <f t="shared" ref="U357:AA357" si="593">(U216*9+U217*3)/12</f>
        <v>29.615865236639138</v>
      </c>
      <c r="V357" s="5">
        <f t="shared" si="593"/>
        <v>8.4999639076068352</v>
      </c>
      <c r="W357" s="5">
        <f t="shared" si="593"/>
        <v>12.405352730020789</v>
      </c>
      <c r="X357" s="5">
        <f t="shared" si="593"/>
        <v>8.8445570389963049</v>
      </c>
      <c r="Y357" s="5">
        <f t="shared" si="593"/>
        <v>6.8790999192193452</v>
      </c>
      <c r="Z357" s="5">
        <f t="shared" si="593"/>
        <v>45.377810320564727</v>
      </c>
      <c r="AA357" s="5">
        <f t="shared" si="593"/>
        <v>2.9098975539554934</v>
      </c>
      <c r="AB357" s="6"/>
      <c r="AC357" s="5">
        <f t="shared" ref="AC357:AI357" si="594">(AC216*9+AC217*3)/12</f>
        <v>22.647426357429925</v>
      </c>
      <c r="AD357" s="5">
        <f t="shared" si="594"/>
        <v>4.2499819538034176</v>
      </c>
      <c r="AE357" s="5">
        <f t="shared" si="594"/>
        <v>6.2026763650103947</v>
      </c>
      <c r="AF357" s="5">
        <f t="shared" si="594"/>
        <v>5.3603375993916984</v>
      </c>
      <c r="AG357" s="5">
        <f t="shared" si="594"/>
        <v>4.3776090395032199</v>
      </c>
      <c r="AH357" s="5">
        <f t="shared" si="594"/>
        <v>24.434205557227163</v>
      </c>
      <c r="AI357" s="5">
        <f t="shared" si="594"/>
        <v>2.6674060911258688</v>
      </c>
    </row>
    <row r="358" spans="2:35" x14ac:dyDescent="0.3">
      <c r="B358" s="85">
        <f t="shared" si="518"/>
        <v>47938</v>
      </c>
      <c r="C358" s="3"/>
      <c r="D358" s="3"/>
      <c r="E358" s="5">
        <f t="shared" ref="E358:K358" si="595">(E217*9+E218*3)/12</f>
        <v>136.37234886612421</v>
      </c>
      <c r="F358" s="5">
        <f t="shared" si="595"/>
        <v>71.012476245884216</v>
      </c>
      <c r="G358" s="5">
        <f t="shared" si="595"/>
        <v>103.63983019669593</v>
      </c>
      <c r="H358" s="5">
        <f t="shared" si="595"/>
        <v>25.949394318655209</v>
      </c>
      <c r="I358" s="5">
        <f t="shared" si="595"/>
        <v>105.63795985041197</v>
      </c>
      <c r="J358" s="5">
        <f t="shared" si="595"/>
        <v>575.25101083300524</v>
      </c>
      <c r="K358" s="5">
        <f t="shared" si="595"/>
        <v>38.463995834035025</v>
      </c>
      <c r="M358" s="5">
        <f t="shared" ref="M358:S358" si="596">(M217*9+M218*3)/12</f>
        <v>57.419936364683871</v>
      </c>
      <c r="N358" s="5">
        <f t="shared" si="596"/>
        <v>0</v>
      </c>
      <c r="O358" s="5">
        <f t="shared" si="596"/>
        <v>0</v>
      </c>
      <c r="P358" s="5">
        <f t="shared" si="596"/>
        <v>0</v>
      </c>
      <c r="Q358" s="5">
        <f t="shared" si="596"/>
        <v>0</v>
      </c>
      <c r="R358" s="5">
        <f t="shared" si="596"/>
        <v>0</v>
      </c>
      <c r="S358" s="5">
        <f t="shared" si="596"/>
        <v>0</v>
      </c>
      <c r="U358" s="5">
        <f t="shared" ref="U358:AA358" si="597">(U217*9+U218*3)/12</f>
        <v>30.504341193738313</v>
      </c>
      <c r="V358" s="5">
        <f t="shared" si="597"/>
        <v>8.7549628248350402</v>
      </c>
      <c r="W358" s="5">
        <f t="shared" si="597"/>
        <v>12.777513311921416</v>
      </c>
      <c r="X358" s="5">
        <f t="shared" si="597"/>
        <v>9.1098937501661919</v>
      </c>
      <c r="Y358" s="5">
        <f t="shared" si="597"/>
        <v>7.0854729167959247</v>
      </c>
      <c r="Z358" s="5">
        <f t="shared" si="597"/>
        <v>46.73914463018167</v>
      </c>
      <c r="AA358" s="5">
        <f t="shared" si="597"/>
        <v>2.9971944805741573</v>
      </c>
      <c r="AB358" s="6"/>
      <c r="AC358" s="5">
        <f t="shared" ref="AC358:AI358" si="598">(AC217*9+AC218*3)/12</f>
        <v>23.326849148152828</v>
      </c>
      <c r="AD358" s="5">
        <f t="shared" si="598"/>
        <v>4.3774814124175201</v>
      </c>
      <c r="AE358" s="5">
        <f t="shared" si="598"/>
        <v>6.3887566559607079</v>
      </c>
      <c r="AF358" s="5">
        <f t="shared" si="598"/>
        <v>5.5211477273734495</v>
      </c>
      <c r="AG358" s="5">
        <f t="shared" si="598"/>
        <v>4.5089373106883164</v>
      </c>
      <c r="AH358" s="5">
        <f t="shared" si="598"/>
        <v>25.167231723943981</v>
      </c>
      <c r="AI358" s="5">
        <f t="shared" si="598"/>
        <v>2.7474282738596449</v>
      </c>
    </row>
    <row r="359" spans="2:35" x14ac:dyDescent="0.3">
      <c r="B359" s="85">
        <f t="shared" si="518"/>
        <v>48304</v>
      </c>
      <c r="C359" s="3"/>
      <c r="D359" s="3"/>
      <c r="E359" s="5">
        <f t="shared" ref="E359:K359" si="599">(E218*9+E219*3)/12</f>
        <v>140.46351933210795</v>
      </c>
      <c r="F359" s="5">
        <f t="shared" si="599"/>
        <v>73.142850533260741</v>
      </c>
      <c r="G359" s="5">
        <f t="shared" si="599"/>
        <v>106.7490251025968</v>
      </c>
      <c r="H359" s="5">
        <f t="shared" si="599"/>
        <v>26.727876148214865</v>
      </c>
      <c r="I359" s="5">
        <f t="shared" si="599"/>
        <v>108.80709864592433</v>
      </c>
      <c r="J359" s="5">
        <f t="shared" si="599"/>
        <v>592.5085411579953</v>
      </c>
      <c r="K359" s="5">
        <f t="shared" si="599"/>
        <v>39.617915709056071</v>
      </c>
      <c r="M359" s="5">
        <f t="shared" ref="M359:S359" si="600">(M218*9+M219*3)/12</f>
        <v>59.1425344556244</v>
      </c>
      <c r="N359" s="5">
        <f t="shared" si="600"/>
        <v>0</v>
      </c>
      <c r="O359" s="5">
        <f t="shared" si="600"/>
        <v>0</v>
      </c>
      <c r="P359" s="5">
        <f t="shared" si="600"/>
        <v>0</v>
      </c>
      <c r="Q359" s="5">
        <f t="shared" si="600"/>
        <v>0</v>
      </c>
      <c r="R359" s="5">
        <f t="shared" si="600"/>
        <v>0</v>
      </c>
      <c r="S359" s="5">
        <f t="shared" si="600"/>
        <v>0</v>
      </c>
      <c r="U359" s="5">
        <f t="shared" ref="U359:AA359" si="601">(U218*9+U219*3)/12</f>
        <v>31.419471429550466</v>
      </c>
      <c r="V359" s="5">
        <f t="shared" si="601"/>
        <v>9.0176117095800929</v>
      </c>
      <c r="W359" s="5">
        <f t="shared" si="601"/>
        <v>13.160838711279055</v>
      </c>
      <c r="X359" s="5">
        <f t="shared" si="601"/>
        <v>9.3831905626711762</v>
      </c>
      <c r="Y359" s="5">
        <f t="shared" si="601"/>
        <v>7.2980371042998025</v>
      </c>
      <c r="Z359" s="5">
        <f t="shared" si="601"/>
        <v>48.141318969087116</v>
      </c>
      <c r="AA359" s="5">
        <f t="shared" si="601"/>
        <v>3.0871103149913819</v>
      </c>
      <c r="AB359" s="6"/>
      <c r="AC359" s="5">
        <f t="shared" ref="AC359:AI359" si="602">(AC218*9+AC219*3)/12</f>
        <v>24.026654622597416</v>
      </c>
      <c r="AD359" s="5">
        <f t="shared" si="602"/>
        <v>4.5088058547900465</v>
      </c>
      <c r="AE359" s="5">
        <f t="shared" si="602"/>
        <v>6.5804193556395276</v>
      </c>
      <c r="AF359" s="5">
        <f t="shared" si="602"/>
        <v>5.6867821591946539</v>
      </c>
      <c r="AG359" s="5">
        <f t="shared" si="602"/>
        <v>4.6442054300089657</v>
      </c>
      <c r="AH359" s="5">
        <f t="shared" si="602"/>
        <v>25.922248675662303</v>
      </c>
      <c r="AI359" s="5">
        <f t="shared" si="602"/>
        <v>2.8298511220754339</v>
      </c>
    </row>
    <row r="360" spans="2:35" x14ac:dyDescent="0.3">
      <c r="B360" s="85">
        <f t="shared" si="518"/>
        <v>48669</v>
      </c>
      <c r="C360" s="3"/>
      <c r="D360" s="3"/>
      <c r="E360" s="5">
        <f t="shared" ref="E360:K360" si="603">(E219*9+E220*3)/12</f>
        <v>144.67742491207119</v>
      </c>
      <c r="F360" s="5">
        <f t="shared" si="603"/>
        <v>75.337136049258561</v>
      </c>
      <c r="G360" s="5">
        <f t="shared" si="603"/>
        <v>109.95149585567469</v>
      </c>
      <c r="H360" s="5">
        <f t="shared" si="603"/>
        <v>27.529712432661313</v>
      </c>
      <c r="I360" s="5">
        <f t="shared" si="603"/>
        <v>112.07131160530206</v>
      </c>
      <c r="J360" s="5">
        <f t="shared" si="603"/>
        <v>610.28379739273521</v>
      </c>
      <c r="K360" s="5">
        <f t="shared" si="603"/>
        <v>40.806453180327757</v>
      </c>
      <c r="M360" s="5">
        <f t="shared" ref="M360:S360" si="604">(M219*9+M220*3)/12</f>
        <v>60.916810489293141</v>
      </c>
      <c r="N360" s="5">
        <f t="shared" si="604"/>
        <v>0</v>
      </c>
      <c r="O360" s="5">
        <f t="shared" si="604"/>
        <v>0</v>
      </c>
      <c r="P360" s="5">
        <f t="shared" si="604"/>
        <v>0</v>
      </c>
      <c r="Q360" s="5">
        <f t="shared" si="604"/>
        <v>0</v>
      </c>
      <c r="R360" s="5">
        <f t="shared" si="604"/>
        <v>0</v>
      </c>
      <c r="S360" s="5">
        <f t="shared" si="604"/>
        <v>0</v>
      </c>
      <c r="U360" s="5">
        <f t="shared" ref="U360:AA360" si="605">(U219*9+U220*3)/12</f>
        <v>32.362055572436979</v>
      </c>
      <c r="V360" s="5">
        <f t="shared" si="605"/>
        <v>9.2881400608674927</v>
      </c>
      <c r="W360" s="5">
        <f t="shared" si="605"/>
        <v>13.555663872617428</v>
      </c>
      <c r="X360" s="5">
        <f t="shared" si="605"/>
        <v>9.6646862795513115</v>
      </c>
      <c r="Y360" s="5">
        <f t="shared" si="605"/>
        <v>7.5169782174287958</v>
      </c>
      <c r="Z360" s="5">
        <f t="shared" si="605"/>
        <v>49.585558538159738</v>
      </c>
      <c r="AA360" s="5">
        <f t="shared" si="605"/>
        <v>3.1797236244411238</v>
      </c>
      <c r="AB360" s="6"/>
      <c r="AC360" s="5">
        <f t="shared" ref="AC360:AI360" si="606">(AC219*9+AC220*3)/12</f>
        <v>24.747454261275337</v>
      </c>
      <c r="AD360" s="5">
        <f t="shared" si="606"/>
        <v>4.6440700304337463</v>
      </c>
      <c r="AE360" s="5">
        <f t="shared" si="606"/>
        <v>6.7778319363087141</v>
      </c>
      <c r="AF360" s="5">
        <f t="shared" si="606"/>
        <v>5.8573856239704929</v>
      </c>
      <c r="AG360" s="5">
        <f t="shared" si="606"/>
        <v>4.7835315929092346</v>
      </c>
      <c r="AH360" s="5">
        <f t="shared" si="606"/>
        <v>26.69991613593217</v>
      </c>
      <c r="AI360" s="5">
        <f t="shared" si="606"/>
        <v>2.9147466557376966</v>
      </c>
    </row>
    <row r="361" spans="2:35" x14ac:dyDescent="0.3">
      <c r="B361" s="85">
        <f t="shared" si="518"/>
        <v>49034</v>
      </c>
      <c r="C361" s="3"/>
      <c r="D361" s="3"/>
      <c r="E361" s="5">
        <f t="shared" ref="E361:K361" si="607">(E220*9+E221*3)/12</f>
        <v>149.01774765943333</v>
      </c>
      <c r="F361" s="5">
        <f t="shared" si="607"/>
        <v>77.597250130736327</v>
      </c>
      <c r="G361" s="5">
        <f t="shared" si="607"/>
        <v>113.25004073134494</v>
      </c>
      <c r="H361" s="5">
        <f t="shared" si="607"/>
        <v>28.355603805641152</v>
      </c>
      <c r="I361" s="5">
        <f t="shared" si="607"/>
        <v>115.4334509534611</v>
      </c>
      <c r="J361" s="5">
        <f t="shared" si="607"/>
        <v>628.59231131451736</v>
      </c>
      <c r="K361" s="5">
        <f t="shared" si="607"/>
        <v>42.030646775737587</v>
      </c>
      <c r="M361" s="5">
        <f t="shared" ref="M361:S361" si="608">(M220*9+M221*3)/12</f>
        <v>62.744314803971925</v>
      </c>
      <c r="N361" s="5">
        <f t="shared" si="608"/>
        <v>0</v>
      </c>
      <c r="O361" s="5">
        <f t="shared" si="608"/>
        <v>0</v>
      </c>
      <c r="P361" s="5">
        <f t="shared" si="608"/>
        <v>0</v>
      </c>
      <c r="Q361" s="5">
        <f t="shared" si="608"/>
        <v>0</v>
      </c>
      <c r="R361" s="5">
        <f t="shared" si="608"/>
        <v>0</v>
      </c>
      <c r="S361" s="5">
        <f t="shared" si="608"/>
        <v>0</v>
      </c>
      <c r="U361" s="5">
        <f t="shared" ref="U361:AA361" si="609">(U220*9+U221*3)/12</f>
        <v>33.33291723961009</v>
      </c>
      <c r="V361" s="5">
        <f t="shared" si="609"/>
        <v>9.5667842626935204</v>
      </c>
      <c r="W361" s="5">
        <f t="shared" si="609"/>
        <v>13.96233378879595</v>
      </c>
      <c r="X361" s="5">
        <f t="shared" si="609"/>
        <v>9.9546268679378525</v>
      </c>
      <c r="Y361" s="5">
        <f t="shared" si="609"/>
        <v>7.7424875639516602</v>
      </c>
      <c r="Z361" s="5">
        <f t="shared" si="609"/>
        <v>51.073125294304532</v>
      </c>
      <c r="AA361" s="5">
        <f t="shared" si="609"/>
        <v>3.2751153331743574</v>
      </c>
      <c r="AB361" s="6"/>
      <c r="AC361" s="5">
        <f t="shared" ref="AC361:AI361" si="610">(AC220*9+AC221*3)/12</f>
        <v>25.489877889113597</v>
      </c>
      <c r="AD361" s="5">
        <f t="shared" si="610"/>
        <v>4.7833921313467602</v>
      </c>
      <c r="AE361" s="5">
        <f t="shared" si="610"/>
        <v>6.9811668943979752</v>
      </c>
      <c r="AF361" s="5">
        <f t="shared" si="610"/>
        <v>6.0331071926896085</v>
      </c>
      <c r="AG361" s="5">
        <f t="shared" si="610"/>
        <v>4.927037540696511</v>
      </c>
      <c r="AH361" s="5">
        <f t="shared" si="610"/>
        <v>27.500913620010138</v>
      </c>
      <c r="AI361" s="5">
        <f t="shared" si="610"/>
        <v>3.0021890554098278</v>
      </c>
    </row>
    <row r="362" spans="2:35" x14ac:dyDescent="0.3">
      <c r="B362" s="85">
        <f t="shared" si="518"/>
        <v>49399</v>
      </c>
      <c r="C362" s="3"/>
      <c r="D362" s="3"/>
      <c r="E362" s="5">
        <f t="shared" ref="E362:K362" si="611">(E221*9+E222*3)/12</f>
        <v>153.48828008921635</v>
      </c>
      <c r="F362" s="5">
        <f t="shared" si="611"/>
        <v>79.925167634658422</v>
      </c>
      <c r="G362" s="5">
        <f t="shared" si="611"/>
        <v>116.64754195328527</v>
      </c>
      <c r="H362" s="5">
        <f t="shared" si="611"/>
        <v>29.206271919810391</v>
      </c>
      <c r="I362" s="5">
        <f t="shared" si="611"/>
        <v>118.89645448206493</v>
      </c>
      <c r="J362" s="5">
        <f t="shared" si="611"/>
        <v>647.45008065395302</v>
      </c>
      <c r="K362" s="5">
        <f t="shared" si="611"/>
        <v>43.29156617900972</v>
      </c>
      <c r="M362" s="5">
        <f t="shared" ref="M362:S362" si="612">(M221*9+M222*3)/12</f>
        <v>64.626644248091097</v>
      </c>
      <c r="N362" s="5">
        <f t="shared" si="612"/>
        <v>0</v>
      </c>
      <c r="O362" s="5">
        <f t="shared" si="612"/>
        <v>0</v>
      </c>
      <c r="P362" s="5">
        <f t="shared" si="612"/>
        <v>0</v>
      </c>
      <c r="Q362" s="5">
        <f t="shared" si="612"/>
        <v>0</v>
      </c>
      <c r="R362" s="5">
        <f t="shared" si="612"/>
        <v>0</v>
      </c>
      <c r="S362" s="5">
        <f t="shared" si="612"/>
        <v>0</v>
      </c>
      <c r="U362" s="5">
        <f t="shared" ref="U362:AA362" si="613">(U221*9+U222*3)/12</f>
        <v>34.332904756798392</v>
      </c>
      <c r="V362" s="5">
        <f t="shared" si="613"/>
        <v>9.8537877905743265</v>
      </c>
      <c r="W362" s="5">
        <f t="shared" si="613"/>
        <v>14.381203802459828</v>
      </c>
      <c r="X362" s="5">
        <f t="shared" si="613"/>
        <v>10.253265673975989</v>
      </c>
      <c r="Y362" s="5">
        <f t="shared" si="613"/>
        <v>7.9747621908702087</v>
      </c>
      <c r="Z362" s="5">
        <f t="shared" si="613"/>
        <v>52.605319053133677</v>
      </c>
      <c r="AA362" s="5">
        <f t="shared" si="613"/>
        <v>3.3733687931695884</v>
      </c>
      <c r="AB362" s="6"/>
      <c r="AC362" s="5">
        <f t="shared" ref="AC362:AI362" si="614">(AC221*9+AC222*3)/12</f>
        <v>26.254574225787007</v>
      </c>
      <c r="AD362" s="5">
        <f t="shared" si="614"/>
        <v>4.9268938952871633</v>
      </c>
      <c r="AE362" s="5">
        <f t="shared" si="614"/>
        <v>7.1906019012299138</v>
      </c>
      <c r="AF362" s="5">
        <f t="shared" si="614"/>
        <v>6.2141004084702969</v>
      </c>
      <c r="AG362" s="5">
        <f t="shared" si="614"/>
        <v>5.0748486669174069</v>
      </c>
      <c r="AH362" s="5">
        <f t="shared" si="614"/>
        <v>28.32594102861044</v>
      </c>
      <c r="AI362" s="5">
        <f t="shared" si="614"/>
        <v>3.0922547270721226</v>
      </c>
    </row>
    <row r="363" spans="2:35" x14ac:dyDescent="0.3">
      <c r="B363" s="85">
        <f t="shared" si="518"/>
        <v>49765</v>
      </c>
      <c r="C363" s="3"/>
      <c r="D363" s="3"/>
      <c r="E363" s="5">
        <f t="shared" ref="E363:K363" si="615">(E222*9+E223*3)/12</f>
        <v>158.09292849189282</v>
      </c>
      <c r="F363" s="5">
        <f t="shared" si="615"/>
        <v>82.322922663698179</v>
      </c>
      <c r="G363" s="5">
        <f t="shared" si="615"/>
        <v>120.14696821188382</v>
      </c>
      <c r="H363" s="5">
        <f t="shared" si="615"/>
        <v>30.082460077404701</v>
      </c>
      <c r="I363" s="5">
        <f t="shared" si="615"/>
        <v>122.4633481165269</v>
      </c>
      <c r="J363" s="5">
        <f t="shared" si="615"/>
        <v>666.87358307357147</v>
      </c>
      <c r="K363" s="5">
        <f t="shared" si="615"/>
        <v>44.590313164380014</v>
      </c>
      <c r="M363" s="5">
        <f t="shared" ref="M363:S363" si="616">(M222*9+M223*3)/12</f>
        <v>66.56544357553382</v>
      </c>
      <c r="N363" s="5">
        <f t="shared" si="616"/>
        <v>0</v>
      </c>
      <c r="O363" s="5">
        <f t="shared" si="616"/>
        <v>0</v>
      </c>
      <c r="P363" s="5">
        <f t="shared" si="616"/>
        <v>0</v>
      </c>
      <c r="Q363" s="5">
        <f t="shared" si="616"/>
        <v>0</v>
      </c>
      <c r="R363" s="5">
        <f t="shared" si="616"/>
        <v>0</v>
      </c>
      <c r="S363" s="5">
        <f t="shared" si="616"/>
        <v>0</v>
      </c>
      <c r="U363" s="5">
        <f t="shared" ref="U363:AA363" si="617">(U222*9+U223*3)/12</f>
        <v>35.362891899502337</v>
      </c>
      <c r="V363" s="5">
        <f t="shared" si="617"/>
        <v>10.149401424291556</v>
      </c>
      <c r="W363" s="5">
        <f t="shared" si="617"/>
        <v>14.812639916533621</v>
      </c>
      <c r="X363" s="5">
        <f t="shared" si="617"/>
        <v>10.560863644195267</v>
      </c>
      <c r="Y363" s="5">
        <f t="shared" si="617"/>
        <v>8.2140050565963154</v>
      </c>
      <c r="Z363" s="5">
        <f t="shared" si="617"/>
        <v>54.183478624727684</v>
      </c>
      <c r="AA363" s="5">
        <f t="shared" si="617"/>
        <v>3.4745698569646764</v>
      </c>
      <c r="AB363" s="6"/>
      <c r="AC363" s="5">
        <f t="shared" ref="AC363:AI363" si="618">(AC222*9+AC223*3)/12</f>
        <v>27.042211452560611</v>
      </c>
      <c r="AD363" s="5">
        <f t="shared" si="618"/>
        <v>5.0747007121457779</v>
      </c>
      <c r="AE363" s="5">
        <f t="shared" si="618"/>
        <v>7.4063199582668107</v>
      </c>
      <c r="AF363" s="5">
        <f t="shared" si="618"/>
        <v>6.4005234207244044</v>
      </c>
      <c r="AG363" s="5">
        <f t="shared" si="618"/>
        <v>5.2270941269249285</v>
      </c>
      <c r="AH363" s="5">
        <f t="shared" si="618"/>
        <v>29.175719259468753</v>
      </c>
      <c r="AI363" s="5">
        <f t="shared" si="618"/>
        <v>3.1850223688842867</v>
      </c>
    </row>
    <row r="364" spans="2:35" x14ac:dyDescent="0.3">
      <c r="B364" s="85">
        <f t="shared" si="518"/>
        <v>50130</v>
      </c>
      <c r="C364" s="3"/>
      <c r="D364" s="3"/>
      <c r="E364" s="5">
        <f t="shared" ref="E364:K364" si="619">(E223*9+E224*3)/12</f>
        <v>162.8357163466496</v>
      </c>
      <c r="F364" s="5">
        <f t="shared" si="619"/>
        <v>84.792610343609127</v>
      </c>
      <c r="G364" s="5">
        <f t="shared" si="619"/>
        <v>123.75137725824034</v>
      </c>
      <c r="H364" s="5">
        <f t="shared" si="619"/>
        <v>30.984933879726842</v>
      </c>
      <c r="I364" s="5">
        <f t="shared" si="619"/>
        <v>126.13724856002268</v>
      </c>
      <c r="J364" s="5">
        <f t="shared" si="619"/>
        <v>686.87979056577876</v>
      </c>
      <c r="K364" s="5">
        <f t="shared" si="619"/>
        <v>45.928022559311415</v>
      </c>
      <c r="M364" s="5">
        <f t="shared" ref="M364:S364" si="620">(M223*9+M224*3)/12</f>
        <v>68.562406882799849</v>
      </c>
      <c r="N364" s="5">
        <f t="shared" si="620"/>
        <v>0</v>
      </c>
      <c r="O364" s="5">
        <f t="shared" si="620"/>
        <v>0</v>
      </c>
      <c r="P364" s="5">
        <f t="shared" si="620"/>
        <v>0</v>
      </c>
      <c r="Q364" s="5">
        <f t="shared" si="620"/>
        <v>0</v>
      </c>
      <c r="R364" s="5">
        <f t="shared" si="620"/>
        <v>0</v>
      </c>
      <c r="S364" s="5">
        <f t="shared" si="620"/>
        <v>0</v>
      </c>
      <c r="U364" s="5">
        <f t="shared" ref="U364:AA364" si="621">(U223*9+U224*3)/12</f>
        <v>36.423778656487421</v>
      </c>
      <c r="V364" s="5">
        <f t="shared" si="621"/>
        <v>10.453883467020304</v>
      </c>
      <c r="W364" s="5">
        <f t="shared" si="621"/>
        <v>15.257019114029632</v>
      </c>
      <c r="X364" s="5">
        <f t="shared" si="621"/>
        <v>10.877689553521128</v>
      </c>
      <c r="Y364" s="5">
        <f t="shared" si="621"/>
        <v>8.4604252082942057</v>
      </c>
      <c r="Z364" s="5">
        <f t="shared" si="621"/>
        <v>55.808982983469527</v>
      </c>
      <c r="AA364" s="5">
        <f t="shared" si="621"/>
        <v>3.5788069526736166</v>
      </c>
      <c r="AB364" s="6"/>
      <c r="AC364" s="5">
        <f t="shared" ref="AC364:AI364" si="622">(AC223*9+AC224*3)/12</f>
        <v>27.853477796137437</v>
      </c>
      <c r="AD364" s="5">
        <f t="shared" si="622"/>
        <v>5.2269417335101522</v>
      </c>
      <c r="AE364" s="5">
        <f t="shared" si="622"/>
        <v>7.6285095570148158</v>
      </c>
      <c r="AF364" s="5">
        <f t="shared" si="622"/>
        <v>6.5925391233461381</v>
      </c>
      <c r="AG364" s="5">
        <f t="shared" si="622"/>
        <v>5.3839069507326771</v>
      </c>
      <c r="AH364" s="5">
        <f t="shared" si="622"/>
        <v>30.050990837252822</v>
      </c>
      <c r="AI364" s="5">
        <f t="shared" si="622"/>
        <v>3.2805730399508151</v>
      </c>
    </row>
    <row r="365" spans="2:35" x14ac:dyDescent="0.3">
      <c r="B365" s="85">
        <f t="shared" si="518"/>
        <v>50495</v>
      </c>
      <c r="C365" s="3"/>
      <c r="D365" s="3"/>
      <c r="E365" s="5">
        <f t="shared" ref="E365:K365" si="623">(E224*9+E225*3)/12</f>
        <v>167.7207878370491</v>
      </c>
      <c r="F365" s="5">
        <f t="shared" si="623"/>
        <v>87.336388653917382</v>
      </c>
      <c r="G365" s="5">
        <f t="shared" si="623"/>
        <v>127.46391857598756</v>
      </c>
      <c r="H365" s="5">
        <f t="shared" si="623"/>
        <v>31.914481896118644</v>
      </c>
      <c r="I365" s="5">
        <f t="shared" si="623"/>
        <v>129.92136601682338</v>
      </c>
      <c r="J365" s="5">
        <f t="shared" si="623"/>
        <v>707.48618428275222</v>
      </c>
      <c r="K365" s="5">
        <f t="shared" si="623"/>
        <v>47.305863236090765</v>
      </c>
      <c r="M365" s="5">
        <f t="shared" ref="M365:S365" si="624">(M224*9+M225*3)/12</f>
        <v>70.619279089283836</v>
      </c>
      <c r="N365" s="5">
        <f t="shared" si="624"/>
        <v>0</v>
      </c>
      <c r="O365" s="5">
        <f t="shared" si="624"/>
        <v>0</v>
      </c>
      <c r="P365" s="5">
        <f t="shared" si="624"/>
        <v>0</v>
      </c>
      <c r="Q365" s="5">
        <f t="shared" si="624"/>
        <v>0</v>
      </c>
      <c r="R365" s="5">
        <f t="shared" si="624"/>
        <v>0</v>
      </c>
      <c r="S365" s="5">
        <f t="shared" si="624"/>
        <v>0</v>
      </c>
      <c r="U365" s="5">
        <f t="shared" ref="U365:AA365" si="625">(U224*9+U225*3)/12</f>
        <v>37.516492016182042</v>
      </c>
      <c r="V365" s="5">
        <f t="shared" si="625"/>
        <v>10.767499971030913</v>
      </c>
      <c r="W365" s="5">
        <f t="shared" si="625"/>
        <v>15.714729687450522</v>
      </c>
      <c r="X365" s="5">
        <f t="shared" si="625"/>
        <v>11.204020240126761</v>
      </c>
      <c r="Y365" s="5">
        <f t="shared" si="625"/>
        <v>8.7142379645430328</v>
      </c>
      <c r="Z365" s="5">
        <f t="shared" si="625"/>
        <v>57.483252472973611</v>
      </c>
      <c r="AA365" s="5">
        <f t="shared" si="625"/>
        <v>3.6861711612538248</v>
      </c>
      <c r="AB365" s="6"/>
      <c r="AC365" s="5">
        <f t="shared" ref="AC365:AI365" si="626">(AC224*9+AC225*3)/12</f>
        <v>28.689082130021561</v>
      </c>
      <c r="AD365" s="5">
        <f t="shared" si="626"/>
        <v>5.3837499855154567</v>
      </c>
      <c r="AE365" s="5">
        <f t="shared" si="626"/>
        <v>7.8573648437252608</v>
      </c>
      <c r="AF365" s="5">
        <f t="shared" si="626"/>
        <v>6.7903152970465213</v>
      </c>
      <c r="AG365" s="5">
        <f t="shared" si="626"/>
        <v>5.545424159254658</v>
      </c>
      <c r="AH365" s="5">
        <f t="shared" si="626"/>
        <v>30.952520562370406</v>
      </c>
      <c r="AI365" s="5">
        <f t="shared" si="626"/>
        <v>3.3789902311493401</v>
      </c>
    </row>
    <row r="366" spans="2:35" x14ac:dyDescent="0.3">
      <c r="B366" s="85">
        <f t="shared" si="518"/>
        <v>50860</v>
      </c>
      <c r="C366" s="3"/>
      <c r="D366" s="3"/>
      <c r="E366" s="5">
        <f t="shared" ref="E366:K366" si="627">(E225*9+E226*3)/12</f>
        <v>172.75241147216059</v>
      </c>
      <c r="F366" s="5">
        <f t="shared" si="627"/>
        <v>89.956480313534939</v>
      </c>
      <c r="G366" s="5">
        <f t="shared" si="627"/>
        <v>131.28783613326721</v>
      </c>
      <c r="H366" s="5">
        <f t="shared" si="627"/>
        <v>32.871916353002213</v>
      </c>
      <c r="I366" s="5">
        <f t="shared" si="627"/>
        <v>133.81900699732807</v>
      </c>
      <c r="J366" s="5">
        <f t="shared" si="627"/>
        <v>728.71076981123463</v>
      </c>
      <c r="K366" s="5">
        <f t="shared" si="627"/>
        <v>48.725039133173482</v>
      </c>
      <c r="M366" s="5">
        <f t="shared" ref="M366:S366" si="628">(M225*9+M226*3)/12</f>
        <v>72.737857461962349</v>
      </c>
      <c r="N366" s="5">
        <f t="shared" si="628"/>
        <v>0</v>
      </c>
      <c r="O366" s="5">
        <f t="shared" si="628"/>
        <v>0</v>
      </c>
      <c r="P366" s="5">
        <f t="shared" si="628"/>
        <v>0</v>
      </c>
      <c r="Q366" s="5">
        <f t="shared" si="628"/>
        <v>0</v>
      </c>
      <c r="R366" s="5">
        <f t="shared" si="628"/>
        <v>0</v>
      </c>
      <c r="S366" s="5">
        <f t="shared" si="628"/>
        <v>0</v>
      </c>
      <c r="U366" s="5">
        <f t="shared" ref="U366:AA366" si="629">(U225*9+U226*3)/12</f>
        <v>38.641986776667501</v>
      </c>
      <c r="V366" s="5">
        <f t="shared" si="629"/>
        <v>11.090524970161839</v>
      </c>
      <c r="W366" s="5">
        <f t="shared" si="629"/>
        <v>16.186171578074035</v>
      </c>
      <c r="X366" s="5">
        <f t="shared" si="629"/>
        <v>11.540140847330562</v>
      </c>
      <c r="Y366" s="5">
        <f t="shared" si="629"/>
        <v>8.975665103479324</v>
      </c>
      <c r="Z366" s="5">
        <f t="shared" si="629"/>
        <v>59.207750047162818</v>
      </c>
      <c r="AA366" s="5">
        <f t="shared" si="629"/>
        <v>3.7967562960914409</v>
      </c>
      <c r="AB366" s="6"/>
      <c r="AC366" s="5">
        <f t="shared" ref="AC366:AI366" si="630">(AC225*9+AC226*3)/12</f>
        <v>29.549754593922206</v>
      </c>
      <c r="AD366" s="5">
        <f t="shared" si="630"/>
        <v>5.5452624850809196</v>
      </c>
      <c r="AE366" s="5">
        <f t="shared" si="630"/>
        <v>8.0930857890370174</v>
      </c>
      <c r="AF366" s="5">
        <f t="shared" si="630"/>
        <v>6.9940247559579172</v>
      </c>
      <c r="AG366" s="5">
        <f t="shared" si="630"/>
        <v>5.7117868840322972</v>
      </c>
      <c r="AH366" s="5">
        <f t="shared" si="630"/>
        <v>31.881096179241521</v>
      </c>
      <c r="AI366" s="5">
        <f t="shared" si="630"/>
        <v>3.4803599380838204</v>
      </c>
    </row>
    <row r="367" spans="2:35" x14ac:dyDescent="0.3">
      <c r="B367" s="85">
        <f t="shared" si="518"/>
        <v>51226</v>
      </c>
      <c r="C367" s="3"/>
      <c r="D367" s="3"/>
      <c r="E367" s="5">
        <f t="shared" ref="E367:K367" si="631">(E226*9+E227*3)/12</f>
        <v>177.9349838163254</v>
      </c>
      <c r="F367" s="5">
        <f t="shared" si="631"/>
        <v>92.65517472294097</v>
      </c>
      <c r="G367" s="5">
        <f t="shared" si="631"/>
        <v>135.22647121726524</v>
      </c>
      <c r="H367" s="5">
        <f t="shared" si="631"/>
        <v>33.858073843592273</v>
      </c>
      <c r="I367" s="5">
        <f t="shared" si="631"/>
        <v>137.83357720724794</v>
      </c>
      <c r="J367" s="5">
        <f t="shared" si="631"/>
        <v>750.57209290557182</v>
      </c>
      <c r="K367" s="5">
        <f t="shared" si="631"/>
        <v>50.1867903071687</v>
      </c>
      <c r="M367" s="5">
        <f t="shared" ref="M367:S367" si="632">(M226*9+M227*3)/12</f>
        <v>74.919993185821227</v>
      </c>
      <c r="N367" s="5">
        <f t="shared" si="632"/>
        <v>0</v>
      </c>
      <c r="O367" s="5">
        <f t="shared" si="632"/>
        <v>0</v>
      </c>
      <c r="P367" s="5">
        <f t="shared" si="632"/>
        <v>0</v>
      </c>
      <c r="Q367" s="5">
        <f t="shared" si="632"/>
        <v>0</v>
      </c>
      <c r="R367" s="5">
        <f t="shared" si="632"/>
        <v>0</v>
      </c>
      <c r="S367" s="5">
        <f t="shared" si="632"/>
        <v>0</v>
      </c>
      <c r="U367" s="5">
        <f t="shared" ref="U367:AA367" si="633">(U226*9+U227*3)/12</f>
        <v>39.801246379967523</v>
      </c>
      <c r="V367" s="5">
        <f t="shared" si="633"/>
        <v>11.423240719266696</v>
      </c>
      <c r="W367" s="5">
        <f t="shared" si="633"/>
        <v>16.671756725416259</v>
      </c>
      <c r="X367" s="5">
        <f t="shared" si="633"/>
        <v>11.886345072750482</v>
      </c>
      <c r="Y367" s="5">
        <f t="shared" si="633"/>
        <v>9.2449350565837047</v>
      </c>
      <c r="Z367" s="5">
        <f t="shared" si="633"/>
        <v>60.983982548577707</v>
      </c>
      <c r="AA367" s="5">
        <f t="shared" si="633"/>
        <v>3.9106589849741837</v>
      </c>
      <c r="AB367" s="6"/>
      <c r="AC367" s="5">
        <f t="shared" ref="AC367:AI367" si="634">(AC226*9+AC227*3)/12</f>
        <v>30.436247231739873</v>
      </c>
      <c r="AD367" s="5">
        <f t="shared" si="634"/>
        <v>5.7116203596333479</v>
      </c>
      <c r="AE367" s="5">
        <f t="shared" si="634"/>
        <v>8.3358783627081294</v>
      </c>
      <c r="AF367" s="5">
        <f t="shared" si="634"/>
        <v>7.203845498636654</v>
      </c>
      <c r="AG367" s="5">
        <f t="shared" si="634"/>
        <v>5.8831404905532665</v>
      </c>
      <c r="AH367" s="5">
        <f t="shared" si="634"/>
        <v>32.837529064618771</v>
      </c>
      <c r="AI367" s="5">
        <f t="shared" si="634"/>
        <v>3.5847707362263357</v>
      </c>
    </row>
    <row r="368" spans="2:35" x14ac:dyDescent="0.3">
      <c r="B368" s="85">
        <f t="shared" si="518"/>
        <v>51591</v>
      </c>
      <c r="C368" s="3"/>
      <c r="D368" s="3"/>
      <c r="E368" s="5">
        <f t="shared" ref="E368:K368" si="635">(E227*9+E228*3)/12</f>
        <v>136.4315384596639</v>
      </c>
      <c r="F368" s="5">
        <f t="shared" si="635"/>
        <v>71.043297740418765</v>
      </c>
      <c r="G368" s="5">
        <f t="shared" si="635"/>
        <v>103.684812918449</v>
      </c>
      <c r="H368" s="5">
        <f t="shared" si="635"/>
        <v>25.960657115806484</v>
      </c>
      <c r="I368" s="5">
        <f t="shared" si="635"/>
        <v>105.68380981895687</v>
      </c>
      <c r="J368" s="5">
        <f t="shared" si="635"/>
        <v>575.50068661990497</v>
      </c>
      <c r="K368" s="5">
        <f t="shared" si="635"/>
        <v>38.480690334776995</v>
      </c>
      <c r="M368" s="5">
        <f t="shared" ref="M368:S368" si="636">(M227*9+M228*3)/12</f>
        <v>57.444858298805855</v>
      </c>
      <c r="N368" s="5">
        <f t="shared" si="636"/>
        <v>0</v>
      </c>
      <c r="O368" s="5">
        <f t="shared" si="636"/>
        <v>0</v>
      </c>
      <c r="P368" s="5">
        <f t="shared" si="636"/>
        <v>0</v>
      </c>
      <c r="Q368" s="5">
        <f t="shared" si="636"/>
        <v>0</v>
      </c>
      <c r="R368" s="5">
        <f t="shared" si="636"/>
        <v>0</v>
      </c>
      <c r="S368" s="5">
        <f t="shared" si="636"/>
        <v>0</v>
      </c>
      <c r="U368" s="5">
        <f t="shared" ref="U368:AA368" si="637">(U227*9+U228*3)/12</f>
        <v>30.517580971240609</v>
      </c>
      <c r="V368" s="5">
        <f t="shared" si="637"/>
        <v>8.758762735120122</v>
      </c>
      <c r="W368" s="5">
        <f t="shared" si="637"/>
        <v>12.783059126932072</v>
      </c>
      <c r="X368" s="5">
        <f t="shared" si="637"/>
        <v>9.1138477108682334</v>
      </c>
      <c r="Y368" s="5">
        <f t="shared" si="637"/>
        <v>7.0885482195641787</v>
      </c>
      <c r="Z368" s="5">
        <f t="shared" si="637"/>
        <v>46.759430787867281</v>
      </c>
      <c r="AA368" s="5">
        <f t="shared" si="637"/>
        <v>2.9984953507618433</v>
      </c>
      <c r="AB368" s="6"/>
      <c r="AC368" s="5">
        <f t="shared" ref="AC368:AI368" si="638">(AC227*9+AC228*3)/12</f>
        <v>23.33697368388988</v>
      </c>
      <c r="AD368" s="5">
        <f t="shared" si="638"/>
        <v>4.379381367560061</v>
      </c>
      <c r="AE368" s="5">
        <f t="shared" si="638"/>
        <v>6.3915295634660358</v>
      </c>
      <c r="AF368" s="5">
        <f t="shared" si="638"/>
        <v>5.5235440671928693</v>
      </c>
      <c r="AG368" s="5">
        <f t="shared" si="638"/>
        <v>4.5108943215408415</v>
      </c>
      <c r="AH368" s="5">
        <f t="shared" si="638"/>
        <v>25.178155039620844</v>
      </c>
      <c r="AI368" s="5">
        <f t="shared" si="638"/>
        <v>2.7486207381983565</v>
      </c>
    </row>
    <row r="370" spans="2:35" s="95" customFormat="1" ht="15.6" x14ac:dyDescent="0.3">
      <c r="B370" s="11" t="s">
        <v>228</v>
      </c>
      <c r="C370" s="94"/>
      <c r="D370" s="94"/>
    </row>
    <row r="371" spans="2:35" s="78" customFormat="1" x14ac:dyDescent="0.3">
      <c r="B371" s="77" t="s">
        <v>247</v>
      </c>
      <c r="C371" s="77"/>
      <c r="D371" s="77"/>
    </row>
    <row r="372" spans="2:35" x14ac:dyDescent="0.3">
      <c r="E372" s="301" t="s">
        <v>89</v>
      </c>
      <c r="F372" s="301"/>
      <c r="G372" s="301"/>
      <c r="H372" s="301"/>
      <c r="I372" s="301"/>
      <c r="J372" s="301"/>
      <c r="K372" s="301"/>
      <c r="M372" s="301" t="s">
        <v>64</v>
      </c>
      <c r="N372" s="301"/>
      <c r="O372" s="301"/>
      <c r="P372" s="301"/>
      <c r="Q372" s="301"/>
      <c r="R372" s="301"/>
      <c r="S372" s="301"/>
      <c r="U372" s="301" t="s">
        <v>65</v>
      </c>
      <c r="V372" s="301"/>
      <c r="W372" s="301"/>
      <c r="X372" s="301"/>
      <c r="Y372" s="301"/>
      <c r="Z372" s="301"/>
      <c r="AA372" s="301"/>
      <c r="AC372" s="301" t="s">
        <v>66</v>
      </c>
      <c r="AD372" s="301"/>
      <c r="AE372" s="301"/>
      <c r="AF372" s="301"/>
      <c r="AG372" s="301"/>
      <c r="AH372" s="301"/>
      <c r="AI372" s="301"/>
    </row>
    <row r="373" spans="2:35" s="3" customFormat="1" x14ac:dyDescent="0.3">
      <c r="B373" s="4" t="s">
        <v>211</v>
      </c>
      <c r="C373" s="4"/>
      <c r="D373" s="4"/>
      <c r="E373" s="3" t="s">
        <v>70</v>
      </c>
      <c r="F373" s="3" t="s">
        <v>69</v>
      </c>
      <c r="G373" s="3" t="s">
        <v>61</v>
      </c>
      <c r="H373" s="3" t="s">
        <v>68</v>
      </c>
      <c r="I373" s="3" t="s">
        <v>71</v>
      </c>
      <c r="J373" s="3" t="s">
        <v>72</v>
      </c>
      <c r="K373" s="3" t="s">
        <v>62</v>
      </c>
      <c r="M373" s="3" t="s">
        <v>70</v>
      </c>
      <c r="N373" s="3" t="s">
        <v>69</v>
      </c>
      <c r="O373" s="3" t="s">
        <v>61</v>
      </c>
      <c r="P373" s="3" t="s">
        <v>68</v>
      </c>
      <c r="Q373" s="3" t="s">
        <v>71</v>
      </c>
      <c r="R373" s="3" t="s">
        <v>72</v>
      </c>
      <c r="S373" s="3" t="s">
        <v>62</v>
      </c>
      <c r="U373" s="3" t="s">
        <v>70</v>
      </c>
      <c r="V373" s="3" t="s">
        <v>69</v>
      </c>
      <c r="W373" s="3" t="s">
        <v>61</v>
      </c>
      <c r="X373" s="3" t="s">
        <v>68</v>
      </c>
      <c r="Y373" s="3" t="s">
        <v>71</v>
      </c>
      <c r="Z373" s="3" t="s">
        <v>72</v>
      </c>
      <c r="AA373" s="3" t="s">
        <v>62</v>
      </c>
      <c r="AC373" s="3" t="s">
        <v>70</v>
      </c>
      <c r="AD373" s="3" t="s">
        <v>69</v>
      </c>
      <c r="AE373" s="3" t="s">
        <v>61</v>
      </c>
      <c r="AF373" s="3" t="s">
        <v>68</v>
      </c>
      <c r="AG373" s="3" t="s">
        <v>71</v>
      </c>
      <c r="AH373" s="3" t="s">
        <v>72</v>
      </c>
      <c r="AI373" s="3" t="s">
        <v>62</v>
      </c>
    </row>
    <row r="374" spans="2:35" hidden="1" x14ac:dyDescent="0.3">
      <c r="B374" s="86">
        <f>DATE(IF(MONTH(B197)&lt;=3,YEAR(B197),YEAR(B197)+1), 3, 31)</f>
        <v>40633</v>
      </c>
      <c r="C374" s="3"/>
      <c r="D374" s="3"/>
      <c r="E374" s="5">
        <f>E233*$E$40</f>
        <v>26.450000000000003</v>
      </c>
      <c r="F374" s="5">
        <f t="shared" ref="F374:K374" si="639">F233*$E$40</f>
        <v>8.6212499999999981</v>
      </c>
      <c r="G374" s="5">
        <f t="shared" si="639"/>
        <v>7.1962499999999991</v>
      </c>
      <c r="H374" s="5">
        <f t="shared" si="639"/>
        <v>19.55</v>
      </c>
      <c r="I374" s="5">
        <f t="shared" si="639"/>
        <v>84.2</v>
      </c>
      <c r="J374" s="5">
        <f t="shared" si="639"/>
        <v>236.16</v>
      </c>
      <c r="K374" s="5">
        <f t="shared" si="639"/>
        <v>29.328749999999999</v>
      </c>
      <c r="M374" s="5">
        <f t="shared" ref="M374:AI374" si="640">M233*$E$40</f>
        <v>22.425000000000001</v>
      </c>
      <c r="N374" s="5">
        <f t="shared" si="640"/>
        <v>0</v>
      </c>
      <c r="O374" s="5">
        <f t="shared" si="640"/>
        <v>0</v>
      </c>
      <c r="P374" s="5">
        <f t="shared" si="640"/>
        <v>0</v>
      </c>
      <c r="Q374" s="5">
        <f t="shared" si="640"/>
        <v>0</v>
      </c>
      <c r="R374" s="5">
        <f t="shared" si="640"/>
        <v>0</v>
      </c>
      <c r="S374" s="5">
        <f t="shared" si="640"/>
        <v>0</v>
      </c>
      <c r="T374" s="5"/>
      <c r="U374" s="5">
        <f t="shared" si="640"/>
        <v>17.249999999999996</v>
      </c>
      <c r="V374" s="5">
        <f t="shared" si="640"/>
        <v>2.1931249999999998</v>
      </c>
      <c r="W374" s="5">
        <f t="shared" si="640"/>
        <v>1.8306249999999995</v>
      </c>
      <c r="X374" s="5">
        <f t="shared" si="640"/>
        <v>7.6499999999999986</v>
      </c>
      <c r="Y374" s="5">
        <f t="shared" si="640"/>
        <v>6.3150000000000004</v>
      </c>
      <c r="Z374" s="5">
        <f t="shared" si="640"/>
        <v>20.16</v>
      </c>
      <c r="AA374" s="5">
        <f t="shared" si="640"/>
        <v>1.8562500000000002</v>
      </c>
      <c r="AB374" s="5"/>
      <c r="AC374" s="5">
        <f t="shared" si="640"/>
        <v>4.6000000000000005</v>
      </c>
      <c r="AD374" s="5">
        <f t="shared" si="640"/>
        <v>1.0587500000000001</v>
      </c>
      <c r="AE374" s="5">
        <f t="shared" si="640"/>
        <v>0.88375000000000004</v>
      </c>
      <c r="AF374" s="5">
        <f t="shared" si="640"/>
        <v>3.8249999999999993</v>
      </c>
      <c r="AG374" s="5">
        <f t="shared" si="640"/>
        <v>4.21</v>
      </c>
      <c r="AH374" s="5">
        <f t="shared" si="640"/>
        <v>5.7600000000000007</v>
      </c>
      <c r="AI374" s="5">
        <f t="shared" si="640"/>
        <v>2.0418749999999997</v>
      </c>
    </row>
    <row r="375" spans="2:35" hidden="1" x14ac:dyDescent="0.3">
      <c r="B375" s="86">
        <f t="shared" ref="B375:B404" si="641">DATE(IF(MONTH(B198)&lt;=3,YEAR(B198),YEAR(B198)+1), 3, 31)</f>
        <v>40999</v>
      </c>
      <c r="C375" s="3"/>
      <c r="D375" s="3"/>
      <c r="E375" s="5">
        <f t="shared" ref="E375:K375" si="642">E234*$E$40</f>
        <v>28.318750000000005</v>
      </c>
      <c r="F375" s="5">
        <f t="shared" si="642"/>
        <v>8.9774999999999991</v>
      </c>
      <c r="G375" s="5">
        <f t="shared" si="642"/>
        <v>7.5524999999999993</v>
      </c>
      <c r="H375" s="5">
        <f t="shared" si="642"/>
        <v>20.470000000000002</v>
      </c>
      <c r="I375" s="5">
        <f t="shared" si="642"/>
        <v>90</v>
      </c>
      <c r="J375" s="5">
        <f t="shared" si="642"/>
        <v>252.97</v>
      </c>
      <c r="K375" s="5">
        <f t="shared" si="642"/>
        <v>31.402500000000003</v>
      </c>
      <c r="M375" s="5">
        <f t="shared" ref="M375:AI375" si="643">M234*$E$40</f>
        <v>24.009375000000002</v>
      </c>
      <c r="N375" s="5">
        <f t="shared" si="643"/>
        <v>0</v>
      </c>
      <c r="O375" s="5">
        <f t="shared" si="643"/>
        <v>0</v>
      </c>
      <c r="P375" s="5">
        <f t="shared" si="643"/>
        <v>0</v>
      </c>
      <c r="Q375" s="5">
        <f t="shared" si="643"/>
        <v>0</v>
      </c>
      <c r="R375" s="5">
        <f t="shared" si="643"/>
        <v>0</v>
      </c>
      <c r="S375" s="5">
        <f t="shared" si="643"/>
        <v>0</v>
      </c>
      <c r="T375" s="5"/>
      <c r="U375" s="5">
        <f t="shared" si="643"/>
        <v>18.46875</v>
      </c>
      <c r="V375" s="5">
        <f t="shared" si="643"/>
        <v>2.2837499999999999</v>
      </c>
      <c r="W375" s="5">
        <f t="shared" si="643"/>
        <v>1.9212499999999997</v>
      </c>
      <c r="X375" s="5">
        <f t="shared" si="643"/>
        <v>8.01</v>
      </c>
      <c r="Y375" s="5">
        <f t="shared" si="643"/>
        <v>6.75</v>
      </c>
      <c r="Z375" s="5">
        <f t="shared" si="643"/>
        <v>21.595000000000002</v>
      </c>
      <c r="AA375" s="5">
        <f t="shared" si="643"/>
        <v>1.9875</v>
      </c>
      <c r="AB375" s="5"/>
      <c r="AC375" s="5">
        <f t="shared" si="643"/>
        <v>4.9249999999999998</v>
      </c>
      <c r="AD375" s="5">
        <f t="shared" si="643"/>
        <v>1.1025000000000003</v>
      </c>
      <c r="AE375" s="5">
        <f t="shared" si="643"/>
        <v>0.92750000000000021</v>
      </c>
      <c r="AF375" s="5">
        <f t="shared" si="643"/>
        <v>4.0049999999999999</v>
      </c>
      <c r="AG375" s="5">
        <f t="shared" si="643"/>
        <v>4.5</v>
      </c>
      <c r="AH375" s="5">
        <f t="shared" si="643"/>
        <v>6.1700000000000008</v>
      </c>
      <c r="AI375" s="5">
        <f t="shared" si="643"/>
        <v>2.1862499999999998</v>
      </c>
    </row>
    <row r="376" spans="2:35" hidden="1" x14ac:dyDescent="0.3">
      <c r="B376" s="86">
        <f t="shared" si="641"/>
        <v>41364</v>
      </c>
      <c r="C376" s="3"/>
      <c r="D376" s="3"/>
      <c r="E376" s="5">
        <f t="shared" ref="E376:K376" si="644">E235*$E$40</f>
        <v>31.107500000000002</v>
      </c>
      <c r="F376" s="5">
        <f t="shared" si="644"/>
        <v>9.7612499999999986</v>
      </c>
      <c r="G376" s="5">
        <f t="shared" si="644"/>
        <v>8.2649999999999988</v>
      </c>
      <c r="H376" s="5">
        <f t="shared" si="644"/>
        <v>21.965000000000003</v>
      </c>
      <c r="I376" s="5">
        <f t="shared" si="644"/>
        <v>98.90000000000002</v>
      </c>
      <c r="J376" s="5">
        <f t="shared" si="644"/>
        <v>278.90249999999997</v>
      </c>
      <c r="K376" s="5">
        <f t="shared" si="644"/>
        <v>34.661250000000003</v>
      </c>
      <c r="M376" s="5">
        <f t="shared" ref="M376:AI376" si="645">M235*$E$40</f>
        <v>26.373750000000001</v>
      </c>
      <c r="N376" s="5">
        <f t="shared" si="645"/>
        <v>0</v>
      </c>
      <c r="O376" s="5">
        <f t="shared" si="645"/>
        <v>0</v>
      </c>
      <c r="P376" s="5">
        <f t="shared" si="645"/>
        <v>0</v>
      </c>
      <c r="Q376" s="5">
        <f t="shared" si="645"/>
        <v>0</v>
      </c>
      <c r="R376" s="5">
        <f t="shared" si="645"/>
        <v>0</v>
      </c>
      <c r="S376" s="5">
        <f t="shared" si="645"/>
        <v>0</v>
      </c>
      <c r="T376" s="5"/>
      <c r="U376" s="5">
        <f t="shared" si="645"/>
        <v>20.287500000000001</v>
      </c>
      <c r="V376" s="5">
        <f t="shared" si="645"/>
        <v>2.4831249999999998</v>
      </c>
      <c r="W376" s="5">
        <f t="shared" si="645"/>
        <v>2.1024999999999996</v>
      </c>
      <c r="X376" s="5">
        <f t="shared" si="645"/>
        <v>8.5949999999999989</v>
      </c>
      <c r="Y376" s="5">
        <f t="shared" si="645"/>
        <v>7.4174999999999995</v>
      </c>
      <c r="Z376" s="5">
        <f t="shared" si="645"/>
        <v>23.808750000000003</v>
      </c>
      <c r="AA376" s="5">
        <f t="shared" si="645"/>
        <v>2.1937500000000001</v>
      </c>
      <c r="AB376" s="5"/>
      <c r="AC376" s="5">
        <f t="shared" si="645"/>
        <v>5.41</v>
      </c>
      <c r="AD376" s="5">
        <f t="shared" si="645"/>
        <v>1.19875</v>
      </c>
      <c r="AE376" s="5">
        <f t="shared" si="645"/>
        <v>1.0149999999999999</v>
      </c>
      <c r="AF376" s="5">
        <f t="shared" si="645"/>
        <v>4.2974999999999994</v>
      </c>
      <c r="AG376" s="5">
        <f t="shared" si="645"/>
        <v>4.9450000000000003</v>
      </c>
      <c r="AH376" s="5">
        <f t="shared" si="645"/>
        <v>6.8024999999999993</v>
      </c>
      <c r="AI376" s="5">
        <f t="shared" si="645"/>
        <v>2.413125</v>
      </c>
    </row>
    <row r="377" spans="2:35" hidden="1" x14ac:dyDescent="0.3">
      <c r="B377" s="86">
        <f t="shared" si="641"/>
        <v>41729</v>
      </c>
      <c r="C377" s="3"/>
      <c r="D377" s="3"/>
      <c r="E377" s="5">
        <f t="shared" ref="E377:K377" si="646">E236*$E$40</f>
        <v>35.707500000000003</v>
      </c>
      <c r="F377" s="5">
        <f t="shared" si="646"/>
        <v>10.901249999999999</v>
      </c>
      <c r="G377" s="5">
        <f t="shared" si="646"/>
        <v>9.2625000000000011</v>
      </c>
      <c r="H377" s="5">
        <f t="shared" si="646"/>
        <v>24.610000000000003</v>
      </c>
      <c r="I377" s="5">
        <f t="shared" si="646"/>
        <v>113.10000000000001</v>
      </c>
      <c r="J377" s="5">
        <f t="shared" si="646"/>
        <v>321.7475</v>
      </c>
      <c r="K377" s="5">
        <f t="shared" si="646"/>
        <v>39.796250000000008</v>
      </c>
      <c r="M377" s="5">
        <f t="shared" ref="M377:AI377" si="647">M236*$E$40</f>
        <v>30.273749999999996</v>
      </c>
      <c r="N377" s="5">
        <f t="shared" si="647"/>
        <v>0</v>
      </c>
      <c r="O377" s="5">
        <f t="shared" si="647"/>
        <v>0</v>
      </c>
      <c r="P377" s="5">
        <f t="shared" si="647"/>
        <v>0</v>
      </c>
      <c r="Q377" s="5">
        <f t="shared" si="647"/>
        <v>0</v>
      </c>
      <c r="R377" s="5">
        <f t="shared" si="647"/>
        <v>0</v>
      </c>
      <c r="S377" s="5">
        <f t="shared" si="647"/>
        <v>0</v>
      </c>
      <c r="T377" s="5"/>
      <c r="U377" s="5">
        <f t="shared" si="647"/>
        <v>23.287499999999998</v>
      </c>
      <c r="V377" s="5">
        <f t="shared" si="647"/>
        <v>2.7731249999999998</v>
      </c>
      <c r="W377" s="5">
        <f t="shared" si="647"/>
        <v>2.3562499999999997</v>
      </c>
      <c r="X377" s="5">
        <f t="shared" si="647"/>
        <v>9.629999999999999</v>
      </c>
      <c r="Y377" s="5">
        <f t="shared" si="647"/>
        <v>8.4824999999999999</v>
      </c>
      <c r="Z377" s="5">
        <f t="shared" si="647"/>
        <v>27.466250000000002</v>
      </c>
      <c r="AA377" s="5">
        <f t="shared" si="647"/>
        <v>2.5187500000000003</v>
      </c>
      <c r="AB377" s="5"/>
      <c r="AC377" s="5">
        <f t="shared" si="647"/>
        <v>6.2100000000000009</v>
      </c>
      <c r="AD377" s="5">
        <f t="shared" si="647"/>
        <v>1.3387500000000001</v>
      </c>
      <c r="AE377" s="5">
        <f t="shared" si="647"/>
        <v>1.1375000000000002</v>
      </c>
      <c r="AF377" s="5">
        <f t="shared" si="647"/>
        <v>4.8149999999999995</v>
      </c>
      <c r="AG377" s="5">
        <f t="shared" si="647"/>
        <v>5.6550000000000011</v>
      </c>
      <c r="AH377" s="5">
        <f t="shared" si="647"/>
        <v>7.8475000000000001</v>
      </c>
      <c r="AI377" s="5">
        <f t="shared" si="647"/>
        <v>2.7706250000000003</v>
      </c>
    </row>
    <row r="378" spans="2:35" hidden="1" x14ac:dyDescent="0.3">
      <c r="B378" s="86">
        <f t="shared" si="641"/>
        <v>42094</v>
      </c>
      <c r="C378" s="3"/>
      <c r="D378" s="3"/>
      <c r="E378" s="5">
        <f t="shared" ref="E378:K378" si="648">E237*$E$40</f>
        <v>38.266250000000007</v>
      </c>
      <c r="F378" s="5">
        <f t="shared" si="648"/>
        <v>11.257499999999999</v>
      </c>
      <c r="G378" s="5">
        <f t="shared" si="648"/>
        <v>9.8324999999999996</v>
      </c>
      <c r="H378" s="5">
        <f t="shared" si="648"/>
        <v>25.587500000000002</v>
      </c>
      <c r="I378" s="5">
        <f t="shared" si="648"/>
        <v>120.80000000000001</v>
      </c>
      <c r="J378" s="5">
        <f t="shared" si="648"/>
        <v>344.80999999999995</v>
      </c>
      <c r="K378" s="5">
        <f t="shared" si="648"/>
        <v>42.660000000000004</v>
      </c>
      <c r="M378" s="5">
        <f t="shared" ref="M378:AI378" si="649">M237*$E$40</f>
        <v>32.443125000000002</v>
      </c>
      <c r="N378" s="5">
        <f t="shared" si="649"/>
        <v>0</v>
      </c>
      <c r="O378" s="5">
        <f t="shared" si="649"/>
        <v>0</v>
      </c>
      <c r="P378" s="5">
        <f t="shared" si="649"/>
        <v>0</v>
      </c>
      <c r="Q378" s="5">
        <f t="shared" si="649"/>
        <v>0</v>
      </c>
      <c r="R378" s="5">
        <f t="shared" si="649"/>
        <v>0</v>
      </c>
      <c r="S378" s="5">
        <f t="shared" si="649"/>
        <v>0</v>
      </c>
      <c r="T378" s="5"/>
      <c r="U378" s="5">
        <f t="shared" si="649"/>
        <v>24.956250000000001</v>
      </c>
      <c r="V378" s="5">
        <f t="shared" si="649"/>
        <v>2.8637499999999996</v>
      </c>
      <c r="W378" s="5">
        <f t="shared" si="649"/>
        <v>2.5012500000000002</v>
      </c>
      <c r="X378" s="5">
        <f t="shared" si="649"/>
        <v>10.012500000000001</v>
      </c>
      <c r="Y378" s="5">
        <f t="shared" si="649"/>
        <v>9.06</v>
      </c>
      <c r="Z378" s="5">
        <f t="shared" si="649"/>
        <v>29.435000000000002</v>
      </c>
      <c r="AA378" s="5">
        <f t="shared" si="649"/>
        <v>2.7000000000000006</v>
      </c>
      <c r="AB378" s="5"/>
      <c r="AC378" s="5">
        <f t="shared" si="649"/>
        <v>6.6550000000000002</v>
      </c>
      <c r="AD378" s="5">
        <f t="shared" si="649"/>
        <v>1.3825000000000003</v>
      </c>
      <c r="AE378" s="5">
        <f t="shared" si="649"/>
        <v>1.2075000000000002</v>
      </c>
      <c r="AF378" s="5">
        <f t="shared" si="649"/>
        <v>5.0062500000000005</v>
      </c>
      <c r="AG378" s="5">
        <f t="shared" si="649"/>
        <v>6.04</v>
      </c>
      <c r="AH378" s="5">
        <f t="shared" si="649"/>
        <v>8.41</v>
      </c>
      <c r="AI378" s="5">
        <f t="shared" si="649"/>
        <v>2.97</v>
      </c>
    </row>
    <row r="379" spans="2:35" hidden="1" x14ac:dyDescent="0.3">
      <c r="B379" s="86">
        <f t="shared" si="641"/>
        <v>42460</v>
      </c>
      <c r="C379" s="3"/>
      <c r="D379" s="3"/>
      <c r="E379" s="5">
        <f t="shared" ref="E379:K379" si="650">E238*$E$40</f>
        <v>40.997500000000002</v>
      </c>
      <c r="F379" s="5">
        <f t="shared" si="650"/>
        <v>11.827500000000001</v>
      </c>
      <c r="G379" s="5">
        <f t="shared" si="650"/>
        <v>10.4025</v>
      </c>
      <c r="H379" s="5">
        <f t="shared" si="650"/>
        <v>26.737500000000001</v>
      </c>
      <c r="I379" s="5">
        <f t="shared" si="650"/>
        <v>129.1</v>
      </c>
      <c r="J379" s="5">
        <f t="shared" si="650"/>
        <v>370.1275</v>
      </c>
      <c r="K379" s="5">
        <f t="shared" si="650"/>
        <v>45.82</v>
      </c>
      <c r="M379" s="5">
        <f t="shared" ref="M379:AI379" si="651">M238*$E$40</f>
        <v>34.758749999999999</v>
      </c>
      <c r="N379" s="5">
        <f t="shared" si="651"/>
        <v>0</v>
      </c>
      <c r="O379" s="5">
        <f t="shared" si="651"/>
        <v>0</v>
      </c>
      <c r="P379" s="5">
        <f t="shared" si="651"/>
        <v>0</v>
      </c>
      <c r="Q379" s="5">
        <f t="shared" si="651"/>
        <v>0</v>
      </c>
      <c r="R379" s="5">
        <f t="shared" si="651"/>
        <v>0</v>
      </c>
      <c r="S379" s="5">
        <f t="shared" si="651"/>
        <v>0</v>
      </c>
      <c r="T379" s="5"/>
      <c r="U379" s="5">
        <f t="shared" si="651"/>
        <v>26.737500000000001</v>
      </c>
      <c r="V379" s="5">
        <f t="shared" si="651"/>
        <v>3.0087499999999996</v>
      </c>
      <c r="W379" s="5">
        <f t="shared" si="651"/>
        <v>2.6462499999999998</v>
      </c>
      <c r="X379" s="5">
        <f t="shared" si="651"/>
        <v>10.462499999999999</v>
      </c>
      <c r="Y379" s="5">
        <f t="shared" si="651"/>
        <v>9.6824999999999992</v>
      </c>
      <c r="Z379" s="5">
        <f t="shared" si="651"/>
        <v>31.596250000000001</v>
      </c>
      <c r="AA379" s="5">
        <f t="shared" si="651"/>
        <v>2.9000000000000004</v>
      </c>
      <c r="AB379" s="5"/>
      <c r="AC379" s="5">
        <f t="shared" si="651"/>
        <v>7.13</v>
      </c>
      <c r="AD379" s="5">
        <f t="shared" si="651"/>
        <v>1.4524999999999999</v>
      </c>
      <c r="AE379" s="5">
        <f t="shared" si="651"/>
        <v>1.2775000000000001</v>
      </c>
      <c r="AF379" s="5">
        <f t="shared" si="651"/>
        <v>5.2312499999999993</v>
      </c>
      <c r="AG379" s="5">
        <f t="shared" si="651"/>
        <v>6.455000000000001</v>
      </c>
      <c r="AH379" s="5">
        <f t="shared" si="651"/>
        <v>9.0274999999999981</v>
      </c>
      <c r="AI379" s="5">
        <f t="shared" si="651"/>
        <v>3.19</v>
      </c>
    </row>
    <row r="380" spans="2:35" hidden="1" x14ac:dyDescent="0.3">
      <c r="B380" s="86">
        <f t="shared" si="641"/>
        <v>42825</v>
      </c>
      <c r="C380" s="3"/>
      <c r="D380" s="3"/>
      <c r="E380" s="5">
        <f t="shared" ref="E380:K380" si="652">E239*$E$40</f>
        <v>44.073749999999997</v>
      </c>
      <c r="F380" s="5">
        <f t="shared" si="652"/>
        <v>12.397499999999999</v>
      </c>
      <c r="G380" s="5">
        <f t="shared" si="652"/>
        <v>10.972499999999998</v>
      </c>
      <c r="H380" s="5">
        <f t="shared" si="652"/>
        <v>27.945000000000004</v>
      </c>
      <c r="I380" s="5">
        <f t="shared" si="652"/>
        <v>138.4</v>
      </c>
      <c r="J380" s="5">
        <f t="shared" si="652"/>
        <v>398.21249999999992</v>
      </c>
      <c r="K380" s="5">
        <f t="shared" si="652"/>
        <v>49.177500000000009</v>
      </c>
      <c r="M380" s="5">
        <f t="shared" ref="M380:AI380" si="653">M239*$E$40</f>
        <v>37.366875</v>
      </c>
      <c r="N380" s="5">
        <f t="shared" si="653"/>
        <v>0</v>
      </c>
      <c r="O380" s="5">
        <f t="shared" si="653"/>
        <v>0</v>
      </c>
      <c r="P380" s="5">
        <f t="shared" si="653"/>
        <v>0</v>
      </c>
      <c r="Q380" s="5">
        <f t="shared" si="653"/>
        <v>0</v>
      </c>
      <c r="R380" s="5">
        <f t="shared" si="653"/>
        <v>0</v>
      </c>
      <c r="S380" s="5">
        <f t="shared" si="653"/>
        <v>0</v>
      </c>
      <c r="T380" s="5"/>
      <c r="U380" s="5">
        <f t="shared" si="653"/>
        <v>28.743749999999995</v>
      </c>
      <c r="V380" s="5">
        <f t="shared" si="653"/>
        <v>3.1537500000000001</v>
      </c>
      <c r="W380" s="5">
        <f t="shared" si="653"/>
        <v>2.7912499999999998</v>
      </c>
      <c r="X380" s="5">
        <f t="shared" si="653"/>
        <v>10.934999999999997</v>
      </c>
      <c r="Y380" s="5">
        <f t="shared" si="653"/>
        <v>10.38</v>
      </c>
      <c r="Z380" s="5">
        <f t="shared" si="653"/>
        <v>33.993750000000006</v>
      </c>
      <c r="AA380" s="5">
        <f t="shared" si="653"/>
        <v>3.1125000000000003</v>
      </c>
      <c r="AB380" s="5"/>
      <c r="AC380" s="5">
        <f t="shared" si="653"/>
        <v>7.665</v>
      </c>
      <c r="AD380" s="5">
        <f t="shared" si="653"/>
        <v>1.5225000000000002</v>
      </c>
      <c r="AE380" s="5">
        <f t="shared" si="653"/>
        <v>1.3475000000000001</v>
      </c>
      <c r="AF380" s="5">
        <f t="shared" si="653"/>
        <v>5.4674999999999985</v>
      </c>
      <c r="AG380" s="5">
        <f t="shared" si="653"/>
        <v>6.919999999999999</v>
      </c>
      <c r="AH380" s="5">
        <f t="shared" si="653"/>
        <v>9.7125000000000004</v>
      </c>
      <c r="AI380" s="5">
        <f t="shared" si="653"/>
        <v>3.4237500000000001</v>
      </c>
    </row>
    <row r="381" spans="2:35" hidden="1" x14ac:dyDescent="0.3">
      <c r="B381" s="86">
        <f t="shared" si="641"/>
        <v>43190</v>
      </c>
      <c r="C381" s="3"/>
      <c r="D381" s="3"/>
      <c r="E381" s="5">
        <f t="shared" ref="E381:K381" si="654">E240*$E$40</f>
        <v>47.4375</v>
      </c>
      <c r="F381" s="5">
        <f t="shared" si="654"/>
        <v>12.967500000000001</v>
      </c>
      <c r="G381" s="5">
        <f t="shared" si="654"/>
        <v>11.542499999999999</v>
      </c>
      <c r="H381" s="5">
        <f t="shared" si="654"/>
        <v>29.324999999999999</v>
      </c>
      <c r="I381" s="5">
        <f t="shared" si="654"/>
        <v>148.19999999999999</v>
      </c>
      <c r="J381" s="5">
        <f t="shared" si="654"/>
        <v>428.65499999999997</v>
      </c>
      <c r="K381" s="5">
        <f t="shared" si="654"/>
        <v>53.127499999999998</v>
      </c>
      <c r="M381" s="5">
        <f t="shared" ref="M381:AI381" si="655">M240*$E$40</f>
        <v>40.218750000000007</v>
      </c>
      <c r="N381" s="5">
        <f t="shared" si="655"/>
        <v>0</v>
      </c>
      <c r="O381" s="5">
        <f t="shared" si="655"/>
        <v>0</v>
      </c>
      <c r="P381" s="5">
        <f t="shared" si="655"/>
        <v>0</v>
      </c>
      <c r="Q381" s="5">
        <f t="shared" si="655"/>
        <v>0</v>
      </c>
      <c r="R381" s="5">
        <f t="shared" si="655"/>
        <v>0</v>
      </c>
      <c r="S381" s="5">
        <f t="shared" si="655"/>
        <v>0</v>
      </c>
      <c r="T381" s="5"/>
      <c r="U381" s="5">
        <f t="shared" si="655"/>
        <v>30.9375</v>
      </c>
      <c r="V381" s="5">
        <f t="shared" si="655"/>
        <v>3.2987499999999996</v>
      </c>
      <c r="W381" s="5">
        <f t="shared" si="655"/>
        <v>2.9362499999999998</v>
      </c>
      <c r="X381" s="5">
        <f t="shared" si="655"/>
        <v>11.475</v>
      </c>
      <c r="Y381" s="5">
        <f t="shared" si="655"/>
        <v>11.115</v>
      </c>
      <c r="Z381" s="5">
        <f t="shared" si="655"/>
        <v>36.592500000000008</v>
      </c>
      <c r="AA381" s="5">
        <f t="shared" si="655"/>
        <v>3.3625000000000003</v>
      </c>
      <c r="AB381" s="5"/>
      <c r="AC381" s="5">
        <f t="shared" si="655"/>
        <v>8.25</v>
      </c>
      <c r="AD381" s="5">
        <f t="shared" si="655"/>
        <v>1.5925</v>
      </c>
      <c r="AE381" s="5">
        <f t="shared" si="655"/>
        <v>1.4175000000000002</v>
      </c>
      <c r="AF381" s="5">
        <f t="shared" si="655"/>
        <v>5.7374999999999998</v>
      </c>
      <c r="AG381" s="5">
        <f t="shared" si="655"/>
        <v>7.4099999999999993</v>
      </c>
      <c r="AH381" s="5">
        <f t="shared" si="655"/>
        <v>10.455</v>
      </c>
      <c r="AI381" s="5">
        <f t="shared" si="655"/>
        <v>3.6987500000000004</v>
      </c>
    </row>
    <row r="382" spans="2:35" hidden="1" x14ac:dyDescent="0.3">
      <c r="B382" s="86">
        <f t="shared" si="641"/>
        <v>43555</v>
      </c>
      <c r="C382" s="3"/>
      <c r="D382" s="3"/>
      <c r="E382" s="5">
        <f t="shared" ref="E382:K382" si="656">E241*$E$40</f>
        <v>50.973750000000003</v>
      </c>
      <c r="F382" s="5">
        <f t="shared" si="656"/>
        <v>13.5375</v>
      </c>
      <c r="G382" s="5">
        <f t="shared" si="656"/>
        <v>12.183749999999998</v>
      </c>
      <c r="H382" s="5">
        <f t="shared" si="656"/>
        <v>30.705000000000002</v>
      </c>
      <c r="I382" s="5">
        <f t="shared" si="656"/>
        <v>158.79999999999998</v>
      </c>
      <c r="J382" s="5">
        <f t="shared" si="656"/>
        <v>461.25</v>
      </c>
      <c r="K382" s="5">
        <f t="shared" si="656"/>
        <v>57.077500000000008</v>
      </c>
      <c r="M382" s="5">
        <f t="shared" ref="M382:AI382" si="657">M241*$E$40</f>
        <v>43.216875000000009</v>
      </c>
      <c r="N382" s="5">
        <f t="shared" si="657"/>
        <v>0</v>
      </c>
      <c r="O382" s="5">
        <f t="shared" si="657"/>
        <v>0</v>
      </c>
      <c r="P382" s="5">
        <f t="shared" si="657"/>
        <v>0</v>
      </c>
      <c r="Q382" s="5">
        <f t="shared" si="657"/>
        <v>0</v>
      </c>
      <c r="R382" s="5">
        <f t="shared" si="657"/>
        <v>0</v>
      </c>
      <c r="S382" s="5">
        <f t="shared" si="657"/>
        <v>0</v>
      </c>
      <c r="T382" s="5"/>
      <c r="U382" s="5">
        <f t="shared" si="657"/>
        <v>33.243749999999999</v>
      </c>
      <c r="V382" s="5">
        <f t="shared" si="657"/>
        <v>3.4437499999999996</v>
      </c>
      <c r="W382" s="5">
        <f t="shared" si="657"/>
        <v>3.0993750000000002</v>
      </c>
      <c r="X382" s="5">
        <f t="shared" si="657"/>
        <v>12.014999999999999</v>
      </c>
      <c r="Y382" s="5">
        <f t="shared" si="657"/>
        <v>11.909999999999998</v>
      </c>
      <c r="Z382" s="5">
        <f t="shared" si="657"/>
        <v>39.375</v>
      </c>
      <c r="AA382" s="5">
        <f t="shared" si="657"/>
        <v>3.6125000000000003</v>
      </c>
      <c r="AB382" s="5"/>
      <c r="AC382" s="5">
        <f t="shared" si="657"/>
        <v>8.8650000000000002</v>
      </c>
      <c r="AD382" s="5">
        <f t="shared" si="657"/>
        <v>1.6625000000000003</v>
      </c>
      <c r="AE382" s="5">
        <f t="shared" si="657"/>
        <v>1.4962500000000001</v>
      </c>
      <c r="AF382" s="5">
        <f t="shared" si="657"/>
        <v>6.0074999999999994</v>
      </c>
      <c r="AG382" s="5">
        <f t="shared" si="657"/>
        <v>7.94</v>
      </c>
      <c r="AH382" s="5">
        <f t="shared" si="657"/>
        <v>11.25</v>
      </c>
      <c r="AI382" s="5">
        <f t="shared" si="657"/>
        <v>3.9737499999999994</v>
      </c>
    </row>
    <row r="383" spans="2:35" hidden="1" x14ac:dyDescent="0.3">
      <c r="B383" s="86">
        <f t="shared" si="641"/>
        <v>43921</v>
      </c>
      <c r="C383" s="3"/>
      <c r="D383" s="3"/>
      <c r="E383" s="5">
        <f t="shared" ref="E383:K383" si="658">E242*$E$40</f>
        <v>54.854999999999997</v>
      </c>
      <c r="F383" s="5">
        <f t="shared" si="658"/>
        <v>14.1075</v>
      </c>
      <c r="G383" s="5">
        <f t="shared" si="658"/>
        <v>12.967500000000001</v>
      </c>
      <c r="H383" s="5">
        <f t="shared" si="658"/>
        <v>32.142500000000005</v>
      </c>
      <c r="I383" s="5">
        <f t="shared" si="658"/>
        <v>170.20000000000002</v>
      </c>
      <c r="J383" s="5">
        <f t="shared" si="658"/>
        <v>496.30500000000001</v>
      </c>
      <c r="K383" s="5">
        <f t="shared" si="658"/>
        <v>61.225000000000001</v>
      </c>
      <c r="M383" s="5">
        <f t="shared" ref="M383:AI383" si="659">M242*$E$40</f>
        <v>46.5075</v>
      </c>
      <c r="N383" s="5">
        <f t="shared" si="659"/>
        <v>0</v>
      </c>
      <c r="O383" s="5">
        <f t="shared" si="659"/>
        <v>0</v>
      </c>
      <c r="P383" s="5">
        <f t="shared" si="659"/>
        <v>0</v>
      </c>
      <c r="Q383" s="5">
        <f t="shared" si="659"/>
        <v>0</v>
      </c>
      <c r="R383" s="5">
        <f t="shared" si="659"/>
        <v>0</v>
      </c>
      <c r="S383" s="5">
        <f t="shared" si="659"/>
        <v>0</v>
      </c>
      <c r="T383" s="5"/>
      <c r="U383" s="5">
        <f t="shared" si="659"/>
        <v>35.774999999999999</v>
      </c>
      <c r="V383" s="5">
        <f t="shared" si="659"/>
        <v>3.5887499999999997</v>
      </c>
      <c r="W383" s="5">
        <f t="shared" si="659"/>
        <v>3.2987499999999996</v>
      </c>
      <c r="X383" s="5">
        <f t="shared" si="659"/>
        <v>12.577500000000001</v>
      </c>
      <c r="Y383" s="5">
        <f t="shared" si="659"/>
        <v>12.764999999999999</v>
      </c>
      <c r="Z383" s="5">
        <f t="shared" si="659"/>
        <v>42.3675</v>
      </c>
      <c r="AA383" s="5">
        <f t="shared" si="659"/>
        <v>3.875</v>
      </c>
      <c r="AB383" s="5"/>
      <c r="AC383" s="5">
        <f t="shared" si="659"/>
        <v>9.5399999999999991</v>
      </c>
      <c r="AD383" s="5">
        <f t="shared" si="659"/>
        <v>1.7324999999999999</v>
      </c>
      <c r="AE383" s="5">
        <f t="shared" si="659"/>
        <v>1.5925</v>
      </c>
      <c r="AF383" s="5">
        <f t="shared" si="659"/>
        <v>6.2887500000000003</v>
      </c>
      <c r="AG383" s="5">
        <f t="shared" si="659"/>
        <v>8.51</v>
      </c>
      <c r="AH383" s="5">
        <f t="shared" si="659"/>
        <v>12.104999999999999</v>
      </c>
      <c r="AI383" s="5">
        <f t="shared" si="659"/>
        <v>4.2625000000000002</v>
      </c>
    </row>
    <row r="384" spans="2:35" hidden="1" x14ac:dyDescent="0.3">
      <c r="B384" s="86">
        <f t="shared" si="641"/>
        <v>44286</v>
      </c>
      <c r="C384" s="3"/>
      <c r="D384" s="3"/>
      <c r="E384" s="5">
        <f t="shared" ref="E384:K384" si="660">E243*$E$40</f>
        <v>53.676250000000003</v>
      </c>
      <c r="F384" s="5">
        <f t="shared" si="660"/>
        <v>17.741249999999997</v>
      </c>
      <c r="G384" s="5">
        <f t="shared" si="660"/>
        <v>16.387499999999999</v>
      </c>
      <c r="H384" s="5">
        <f t="shared" si="660"/>
        <v>26.335000000000004</v>
      </c>
      <c r="I384" s="5">
        <f t="shared" si="660"/>
        <v>141.80000000000001</v>
      </c>
      <c r="J384" s="5">
        <f t="shared" si="660"/>
        <v>425.78500000000003</v>
      </c>
      <c r="K384" s="5">
        <f t="shared" si="660"/>
        <v>52.633749999999999</v>
      </c>
      <c r="M384" s="5">
        <f t="shared" ref="M384:AI384" si="661">M243*$E$40</f>
        <v>45.508125</v>
      </c>
      <c r="N384" s="5">
        <f t="shared" si="661"/>
        <v>0</v>
      </c>
      <c r="O384" s="5">
        <f t="shared" si="661"/>
        <v>0</v>
      </c>
      <c r="P384" s="5">
        <f t="shared" si="661"/>
        <v>0</v>
      </c>
      <c r="Q384" s="5">
        <f t="shared" si="661"/>
        <v>0</v>
      </c>
      <c r="R384" s="5">
        <f t="shared" si="661"/>
        <v>0</v>
      </c>
      <c r="S384" s="5">
        <f t="shared" si="661"/>
        <v>0</v>
      </c>
      <c r="T384" s="5"/>
      <c r="U384" s="5">
        <f t="shared" si="661"/>
        <v>35.006250000000001</v>
      </c>
      <c r="V384" s="5">
        <f t="shared" si="661"/>
        <v>4.5131249999999996</v>
      </c>
      <c r="W384" s="5">
        <f t="shared" si="661"/>
        <v>4.1687499999999993</v>
      </c>
      <c r="X384" s="5">
        <f t="shared" si="661"/>
        <v>10.304999999999998</v>
      </c>
      <c r="Y384" s="5">
        <f t="shared" si="661"/>
        <v>10.635</v>
      </c>
      <c r="Z384" s="5">
        <f t="shared" si="661"/>
        <v>36.347500000000004</v>
      </c>
      <c r="AA384" s="5">
        <f t="shared" si="661"/>
        <v>3.3312500000000007</v>
      </c>
      <c r="AB384" s="5"/>
      <c r="AC384" s="5">
        <f t="shared" si="661"/>
        <v>9.3349999999999991</v>
      </c>
      <c r="AD384" s="5">
        <f t="shared" si="661"/>
        <v>2.1787500000000004</v>
      </c>
      <c r="AE384" s="5">
        <f t="shared" si="661"/>
        <v>2.0125000000000002</v>
      </c>
      <c r="AF384" s="5">
        <f t="shared" si="661"/>
        <v>5.152499999999999</v>
      </c>
      <c r="AG384" s="5">
        <f t="shared" si="661"/>
        <v>7.0900000000000007</v>
      </c>
      <c r="AH384" s="5">
        <f t="shared" si="661"/>
        <v>10.385</v>
      </c>
      <c r="AI384" s="5">
        <f t="shared" si="661"/>
        <v>3.6643749999999997</v>
      </c>
    </row>
    <row r="385" spans="2:35" x14ac:dyDescent="0.3">
      <c r="B385" s="86">
        <f t="shared" si="641"/>
        <v>44651</v>
      </c>
      <c r="C385" s="3"/>
      <c r="D385" s="3"/>
      <c r="E385" s="5">
        <f t="shared" ref="E385:K385" si="662">E244*$E$40</f>
        <v>41.131187500000003</v>
      </c>
      <c r="F385" s="5">
        <f t="shared" si="662"/>
        <v>27.565200000000001</v>
      </c>
      <c r="G385" s="5">
        <f t="shared" si="662"/>
        <v>25.5552375</v>
      </c>
      <c r="H385" s="5">
        <f t="shared" si="662"/>
        <v>5.3296749999999999</v>
      </c>
      <c r="I385" s="5">
        <f t="shared" si="662"/>
        <v>29.822000000000003</v>
      </c>
      <c r="J385" s="5">
        <f t="shared" si="662"/>
        <v>132.184</v>
      </c>
      <c r="K385" s="5">
        <f t="shared" si="662"/>
        <v>16.3164625</v>
      </c>
      <c r="M385" s="5">
        <f t="shared" ref="M385:AI385" si="663">M244*$E$40</f>
        <v>34.872093750000005</v>
      </c>
      <c r="N385" s="5">
        <f t="shared" si="663"/>
        <v>0</v>
      </c>
      <c r="O385" s="5">
        <f t="shared" si="663"/>
        <v>0</v>
      </c>
      <c r="P385" s="5">
        <f t="shared" si="663"/>
        <v>0</v>
      </c>
      <c r="Q385" s="5">
        <f t="shared" si="663"/>
        <v>0</v>
      </c>
      <c r="R385" s="5">
        <f t="shared" si="663"/>
        <v>0</v>
      </c>
      <c r="S385" s="5">
        <f t="shared" si="663"/>
        <v>0</v>
      </c>
      <c r="T385" s="5"/>
      <c r="U385" s="5">
        <f t="shared" si="663"/>
        <v>26.8246875</v>
      </c>
      <c r="V385" s="5">
        <f t="shared" si="663"/>
        <v>7.0122</v>
      </c>
      <c r="W385" s="5">
        <f t="shared" si="663"/>
        <v>6.5008937499999995</v>
      </c>
      <c r="X385" s="5">
        <f t="shared" si="663"/>
        <v>2.0855250000000001</v>
      </c>
      <c r="Y385" s="5">
        <f t="shared" si="663"/>
        <v>2.2366499999999996</v>
      </c>
      <c r="Z385" s="5">
        <f t="shared" si="663"/>
        <v>11.284000000000001</v>
      </c>
      <c r="AA385" s="5">
        <f t="shared" si="663"/>
        <v>1.0326875000000002</v>
      </c>
      <c r="AB385" s="5"/>
      <c r="AC385" s="5">
        <f t="shared" si="663"/>
        <v>7.1532499999999999</v>
      </c>
      <c r="AD385" s="5">
        <f t="shared" si="663"/>
        <v>3.3851999999999998</v>
      </c>
      <c r="AE385" s="5">
        <f t="shared" si="663"/>
        <v>3.1383625000000008</v>
      </c>
      <c r="AF385" s="5">
        <f t="shared" si="663"/>
        <v>1.0427625</v>
      </c>
      <c r="AG385" s="5">
        <f t="shared" si="663"/>
        <v>1.4911000000000001</v>
      </c>
      <c r="AH385" s="5">
        <f t="shared" si="663"/>
        <v>3.2240000000000002</v>
      </c>
      <c r="AI385" s="5">
        <f t="shared" si="663"/>
        <v>1.13595625</v>
      </c>
    </row>
    <row r="386" spans="2:35" x14ac:dyDescent="0.3">
      <c r="B386" s="86">
        <f t="shared" si="641"/>
        <v>45016</v>
      </c>
      <c r="C386" s="3"/>
      <c r="D386" s="3"/>
      <c r="E386" s="5">
        <f t="shared" ref="E386:K386" si="664">E245*$E$40</f>
        <v>42.365123125000004</v>
      </c>
      <c r="F386" s="5">
        <f t="shared" si="664"/>
        <v>28.392156</v>
      </c>
      <c r="G386" s="5">
        <f t="shared" si="664"/>
        <v>26.321894624999999</v>
      </c>
      <c r="H386" s="5">
        <f t="shared" si="664"/>
        <v>5.489565250000001</v>
      </c>
      <c r="I386" s="5">
        <f t="shared" si="664"/>
        <v>30.716660000000001</v>
      </c>
      <c r="J386" s="5">
        <f t="shared" si="664"/>
        <v>136.14952</v>
      </c>
      <c r="K386" s="5">
        <f t="shared" si="664"/>
        <v>16.805956375000004</v>
      </c>
      <c r="M386" s="5">
        <f t="shared" ref="M386:AI386" si="665">M245*$E$40</f>
        <v>35.918256562500005</v>
      </c>
      <c r="N386" s="5">
        <f t="shared" si="665"/>
        <v>0</v>
      </c>
      <c r="O386" s="5">
        <f t="shared" si="665"/>
        <v>0</v>
      </c>
      <c r="P386" s="5">
        <f t="shared" si="665"/>
        <v>0</v>
      </c>
      <c r="Q386" s="5">
        <f t="shared" si="665"/>
        <v>0</v>
      </c>
      <c r="R386" s="5">
        <f t="shared" si="665"/>
        <v>0</v>
      </c>
      <c r="S386" s="5">
        <f t="shared" si="665"/>
        <v>0</v>
      </c>
      <c r="T386" s="5"/>
      <c r="U386" s="5">
        <f t="shared" si="665"/>
        <v>27.629428125000004</v>
      </c>
      <c r="V386" s="5">
        <f t="shared" si="665"/>
        <v>7.2225660000000005</v>
      </c>
      <c r="W386" s="5">
        <f t="shared" si="665"/>
        <v>6.6959205624999996</v>
      </c>
      <c r="X386" s="5">
        <f t="shared" si="665"/>
        <v>2.1480907500000002</v>
      </c>
      <c r="Y386" s="5">
        <f t="shared" si="665"/>
        <v>2.3037494999999999</v>
      </c>
      <c r="Z386" s="5">
        <f t="shared" si="665"/>
        <v>11.622520000000002</v>
      </c>
      <c r="AA386" s="5">
        <f t="shared" si="665"/>
        <v>1.0636681250000002</v>
      </c>
      <c r="AB386" s="5"/>
      <c r="AC386" s="5">
        <f t="shared" si="665"/>
        <v>7.3678475000000008</v>
      </c>
      <c r="AD386" s="5">
        <f t="shared" si="665"/>
        <v>3.4867560000000002</v>
      </c>
      <c r="AE386" s="5">
        <f t="shared" si="665"/>
        <v>3.2325133750000004</v>
      </c>
      <c r="AF386" s="5">
        <f t="shared" si="665"/>
        <v>1.0740453750000001</v>
      </c>
      <c r="AG386" s="5">
        <f t="shared" si="665"/>
        <v>1.535833</v>
      </c>
      <c r="AH386" s="5">
        <f t="shared" si="665"/>
        <v>3.3207200000000001</v>
      </c>
      <c r="AI386" s="5">
        <f t="shared" si="665"/>
        <v>1.1700349375000001</v>
      </c>
    </row>
    <row r="387" spans="2:35" x14ac:dyDescent="0.3">
      <c r="B387" s="86">
        <f t="shared" si="641"/>
        <v>45382</v>
      </c>
      <c r="C387" s="3"/>
      <c r="D387" s="3"/>
      <c r="E387" s="5">
        <f t="shared" ref="E387:K387" si="666">E246*$E$40</f>
        <v>43.636076818750013</v>
      </c>
      <c r="F387" s="5">
        <f t="shared" si="666"/>
        <v>29.243920680000002</v>
      </c>
      <c r="G387" s="5">
        <f t="shared" si="666"/>
        <v>27.111551463750001</v>
      </c>
      <c r="H387" s="5">
        <f t="shared" si="666"/>
        <v>5.6542522075000008</v>
      </c>
      <c r="I387" s="5">
        <f t="shared" si="666"/>
        <v>31.638159800000007</v>
      </c>
      <c r="J387" s="5">
        <f t="shared" si="666"/>
        <v>140.23400560000002</v>
      </c>
      <c r="K387" s="5">
        <f t="shared" si="666"/>
        <v>17.310135066250002</v>
      </c>
      <c r="M387" s="5">
        <f t="shared" ref="M387:AI387" si="667">M246*$E$40</f>
        <v>36.995804259375006</v>
      </c>
      <c r="N387" s="5">
        <f t="shared" si="667"/>
        <v>0</v>
      </c>
      <c r="O387" s="5">
        <f t="shared" si="667"/>
        <v>0</v>
      </c>
      <c r="P387" s="5">
        <f t="shared" si="667"/>
        <v>0</v>
      </c>
      <c r="Q387" s="5">
        <f t="shared" si="667"/>
        <v>0</v>
      </c>
      <c r="R387" s="5">
        <f t="shared" si="667"/>
        <v>0</v>
      </c>
      <c r="S387" s="5">
        <f t="shared" si="667"/>
        <v>0</v>
      </c>
      <c r="T387" s="5"/>
      <c r="U387" s="5">
        <f t="shared" si="667"/>
        <v>28.458310968750002</v>
      </c>
      <c r="V387" s="5">
        <f t="shared" si="667"/>
        <v>7.4392429799999995</v>
      </c>
      <c r="W387" s="5">
        <f t="shared" si="667"/>
        <v>6.8967981793749997</v>
      </c>
      <c r="X387" s="5">
        <f t="shared" si="667"/>
        <v>2.2125334725000001</v>
      </c>
      <c r="Y387" s="5">
        <f t="shared" si="667"/>
        <v>2.3728619850000001</v>
      </c>
      <c r="Z387" s="5">
        <f t="shared" si="667"/>
        <v>11.971195600000003</v>
      </c>
      <c r="AA387" s="5">
        <f t="shared" si="667"/>
        <v>1.0955781687500001</v>
      </c>
      <c r="AB387" s="5"/>
      <c r="AC387" s="5">
        <f t="shared" si="667"/>
        <v>7.5888829250000027</v>
      </c>
      <c r="AD387" s="5">
        <f t="shared" si="667"/>
        <v>3.5913586800000004</v>
      </c>
      <c r="AE387" s="5">
        <f t="shared" si="667"/>
        <v>3.3294887762500007</v>
      </c>
      <c r="AF387" s="5">
        <f t="shared" si="667"/>
        <v>1.10626673625</v>
      </c>
      <c r="AG387" s="5">
        <f t="shared" si="667"/>
        <v>1.5819079900000002</v>
      </c>
      <c r="AH387" s="5">
        <f t="shared" si="667"/>
        <v>3.4203416000000004</v>
      </c>
      <c r="AI387" s="5">
        <f t="shared" si="667"/>
        <v>1.2051359856249999</v>
      </c>
    </row>
    <row r="388" spans="2:35" x14ac:dyDescent="0.3">
      <c r="B388" s="86">
        <f t="shared" si="641"/>
        <v>45747</v>
      </c>
      <c r="C388" s="3"/>
      <c r="D388" s="3"/>
      <c r="E388" s="5">
        <f t="shared" ref="E388:K388" si="668">E247*$E$40</f>
        <v>44.945159123312514</v>
      </c>
      <c r="F388" s="5">
        <f t="shared" si="668"/>
        <v>30.121238300399998</v>
      </c>
      <c r="G388" s="5">
        <f t="shared" si="668"/>
        <v>27.924898007662502</v>
      </c>
      <c r="H388" s="5">
        <f t="shared" si="668"/>
        <v>5.8238797737250003</v>
      </c>
      <c r="I388" s="5">
        <f t="shared" si="668"/>
        <v>32.58730459400001</v>
      </c>
      <c r="J388" s="5">
        <f t="shared" si="668"/>
        <v>144.441025768</v>
      </c>
      <c r="K388" s="5">
        <f t="shared" si="668"/>
        <v>17.829439118237502</v>
      </c>
      <c r="M388" s="5">
        <f t="shared" ref="M388:AI388" si="669">M247*$E$40</f>
        <v>38.105678387156253</v>
      </c>
      <c r="N388" s="5">
        <f t="shared" si="669"/>
        <v>0</v>
      </c>
      <c r="O388" s="5">
        <f t="shared" si="669"/>
        <v>0</v>
      </c>
      <c r="P388" s="5">
        <f t="shared" si="669"/>
        <v>0</v>
      </c>
      <c r="Q388" s="5">
        <f t="shared" si="669"/>
        <v>0</v>
      </c>
      <c r="R388" s="5">
        <f t="shared" si="669"/>
        <v>0</v>
      </c>
      <c r="S388" s="5">
        <f t="shared" si="669"/>
        <v>0</v>
      </c>
      <c r="T388" s="5"/>
      <c r="U388" s="5">
        <f t="shared" si="669"/>
        <v>29.312060297812508</v>
      </c>
      <c r="V388" s="5">
        <f t="shared" si="669"/>
        <v>7.6624202693999992</v>
      </c>
      <c r="W388" s="5">
        <f t="shared" si="669"/>
        <v>7.10370212475625</v>
      </c>
      <c r="X388" s="5">
        <f t="shared" si="669"/>
        <v>2.278909476675</v>
      </c>
      <c r="Y388" s="5">
        <f t="shared" si="669"/>
        <v>2.44404784455</v>
      </c>
      <c r="Z388" s="5">
        <f t="shared" si="669"/>
        <v>12.330331468000002</v>
      </c>
      <c r="AA388" s="5">
        <f t="shared" si="669"/>
        <v>1.1284455138125002</v>
      </c>
      <c r="AB388" s="5"/>
      <c r="AC388" s="5">
        <f t="shared" si="669"/>
        <v>7.8165494127500024</v>
      </c>
      <c r="AD388" s="5">
        <f t="shared" si="669"/>
        <v>3.6990994403999999</v>
      </c>
      <c r="AE388" s="5">
        <f t="shared" si="669"/>
        <v>3.4293734395375011</v>
      </c>
      <c r="AF388" s="5">
        <f t="shared" si="669"/>
        <v>1.1394547383375</v>
      </c>
      <c r="AG388" s="5">
        <f t="shared" si="669"/>
        <v>1.6293652297000001</v>
      </c>
      <c r="AH388" s="5">
        <f t="shared" si="669"/>
        <v>3.5229518480000004</v>
      </c>
      <c r="AI388" s="5">
        <f t="shared" si="669"/>
        <v>1.2412900651937502</v>
      </c>
    </row>
    <row r="389" spans="2:35" x14ac:dyDescent="0.3">
      <c r="B389" s="86">
        <f t="shared" si="641"/>
        <v>46112</v>
      </c>
      <c r="C389" s="3"/>
      <c r="D389" s="3"/>
      <c r="E389" s="5">
        <f t="shared" ref="E389:K389" si="670">E248*$E$40</f>
        <v>46.293513897011884</v>
      </c>
      <c r="F389" s="5">
        <f t="shared" si="670"/>
        <v>31.024875449411997</v>
      </c>
      <c r="G389" s="5">
        <f t="shared" si="670"/>
        <v>28.762644947892372</v>
      </c>
      <c r="H389" s="5">
        <f t="shared" si="670"/>
        <v>5.9985961669367507</v>
      </c>
      <c r="I389" s="5">
        <f t="shared" si="670"/>
        <v>33.564923731820002</v>
      </c>
      <c r="J389" s="5">
        <f t="shared" si="670"/>
        <v>148.77425654104002</v>
      </c>
      <c r="K389" s="5">
        <f t="shared" si="670"/>
        <v>18.364322291784628</v>
      </c>
      <c r="M389" s="5">
        <f t="shared" ref="M389:AI389" si="671">M248*$E$40</f>
        <v>39.248848738770953</v>
      </c>
      <c r="N389" s="5">
        <f t="shared" si="671"/>
        <v>0</v>
      </c>
      <c r="O389" s="5">
        <f t="shared" si="671"/>
        <v>0</v>
      </c>
      <c r="P389" s="5">
        <f t="shared" si="671"/>
        <v>0</v>
      </c>
      <c r="Q389" s="5">
        <f t="shared" si="671"/>
        <v>0</v>
      </c>
      <c r="R389" s="5">
        <f t="shared" si="671"/>
        <v>0</v>
      </c>
      <c r="S389" s="5">
        <f t="shared" si="671"/>
        <v>0</v>
      </c>
      <c r="T389" s="5"/>
      <c r="U389" s="5">
        <f t="shared" si="671"/>
        <v>30.191422106746881</v>
      </c>
      <c r="V389" s="5">
        <f t="shared" si="671"/>
        <v>7.8922928774819994</v>
      </c>
      <c r="W389" s="5">
        <f t="shared" si="671"/>
        <v>7.3168131884989371</v>
      </c>
      <c r="X389" s="5">
        <f t="shared" si="671"/>
        <v>2.3472767609752503</v>
      </c>
      <c r="Y389" s="5">
        <f t="shared" si="671"/>
        <v>2.5173692798865002</v>
      </c>
      <c r="Z389" s="5">
        <f t="shared" si="671"/>
        <v>12.700241412040002</v>
      </c>
      <c r="AA389" s="5">
        <f t="shared" si="671"/>
        <v>1.1622988792268754</v>
      </c>
      <c r="AB389" s="5"/>
      <c r="AC389" s="5">
        <f t="shared" si="671"/>
        <v>8.0510458951325017</v>
      </c>
      <c r="AD389" s="5">
        <f t="shared" si="671"/>
        <v>3.8100724236120009</v>
      </c>
      <c r="AE389" s="5">
        <f t="shared" si="671"/>
        <v>3.5322546427236254</v>
      </c>
      <c r="AF389" s="5">
        <f t="shared" si="671"/>
        <v>1.1736383804876251</v>
      </c>
      <c r="AG389" s="5">
        <f t="shared" si="671"/>
        <v>1.6782461865910001</v>
      </c>
      <c r="AH389" s="5">
        <f t="shared" si="671"/>
        <v>3.6286404034400004</v>
      </c>
      <c r="AI389" s="5">
        <f t="shared" si="671"/>
        <v>1.2785287671495627</v>
      </c>
    </row>
    <row r="390" spans="2:35" x14ac:dyDescent="0.3">
      <c r="B390" s="86">
        <f t="shared" si="641"/>
        <v>46477</v>
      </c>
      <c r="C390" s="3"/>
      <c r="D390" s="3"/>
      <c r="E390" s="5">
        <f t="shared" ref="E390:K390" si="672">E249*$E$40</f>
        <v>47.68231931392225</v>
      </c>
      <c r="F390" s="5">
        <f t="shared" si="672"/>
        <v>31.955621712894359</v>
      </c>
      <c r="G390" s="5">
        <f t="shared" si="672"/>
        <v>29.625524296329147</v>
      </c>
      <c r="H390" s="5">
        <f t="shared" si="672"/>
        <v>6.178554051944853</v>
      </c>
      <c r="I390" s="5">
        <f t="shared" si="672"/>
        <v>34.571871443774604</v>
      </c>
      <c r="J390" s="5">
        <f t="shared" si="672"/>
        <v>153.23748423727122</v>
      </c>
      <c r="K390" s="5">
        <f t="shared" si="672"/>
        <v>18.915251960538171</v>
      </c>
      <c r="M390" s="5">
        <f t="shared" ref="M390:AI390" si="673">M249*$E$40</f>
        <v>40.42631420093408</v>
      </c>
      <c r="N390" s="5">
        <f t="shared" si="673"/>
        <v>0</v>
      </c>
      <c r="O390" s="5">
        <f t="shared" si="673"/>
        <v>0</v>
      </c>
      <c r="P390" s="5">
        <f t="shared" si="673"/>
        <v>0</v>
      </c>
      <c r="Q390" s="5">
        <f t="shared" si="673"/>
        <v>0</v>
      </c>
      <c r="R390" s="5">
        <f t="shared" si="673"/>
        <v>0</v>
      </c>
      <c r="S390" s="5">
        <f t="shared" si="673"/>
        <v>0</v>
      </c>
      <c r="T390" s="5"/>
      <c r="U390" s="5">
        <f t="shared" si="673"/>
        <v>31.097164769949288</v>
      </c>
      <c r="V390" s="5">
        <f t="shared" si="673"/>
        <v>8.1290616638064606</v>
      </c>
      <c r="W390" s="5">
        <f t="shared" si="673"/>
        <v>7.5363175841539052</v>
      </c>
      <c r="X390" s="5">
        <f t="shared" si="673"/>
        <v>2.417695063804508</v>
      </c>
      <c r="Y390" s="5">
        <f t="shared" si="673"/>
        <v>2.5928903582830958</v>
      </c>
      <c r="Z390" s="5">
        <f t="shared" si="673"/>
        <v>13.081248654401202</v>
      </c>
      <c r="AA390" s="5">
        <f t="shared" si="673"/>
        <v>1.1971678456036816</v>
      </c>
      <c r="AB390" s="5"/>
      <c r="AC390" s="5">
        <f t="shared" si="673"/>
        <v>8.2925772719864792</v>
      </c>
      <c r="AD390" s="5">
        <f t="shared" si="673"/>
        <v>3.9243745963203609</v>
      </c>
      <c r="AE390" s="5">
        <f t="shared" si="673"/>
        <v>3.6382222820053349</v>
      </c>
      <c r="AF390" s="5">
        <f t="shared" si="673"/>
        <v>1.208847531902254</v>
      </c>
      <c r="AG390" s="5">
        <f t="shared" si="673"/>
        <v>1.7285935721887302</v>
      </c>
      <c r="AH390" s="5">
        <f t="shared" si="673"/>
        <v>3.7374996155432005</v>
      </c>
      <c r="AI390" s="5">
        <f t="shared" si="673"/>
        <v>1.3168846301640496</v>
      </c>
    </row>
    <row r="391" spans="2:35" x14ac:dyDescent="0.3">
      <c r="B391" s="86">
        <f t="shared" si="641"/>
        <v>46843</v>
      </c>
      <c r="C391" s="3"/>
      <c r="D391" s="3"/>
      <c r="E391" s="5">
        <f t="shared" ref="E391:K391" si="674">E250*$E$40</f>
        <v>49.112788893339918</v>
      </c>
      <c r="F391" s="5">
        <f t="shared" si="674"/>
        <v>32.914290364281193</v>
      </c>
      <c r="G391" s="5">
        <f t="shared" si="674"/>
        <v>30.514290025219022</v>
      </c>
      <c r="H391" s="5">
        <f t="shared" si="674"/>
        <v>6.3639106735031987</v>
      </c>
      <c r="I391" s="5">
        <f t="shared" si="674"/>
        <v>35.609027587087837</v>
      </c>
      <c r="J391" s="5">
        <f t="shared" si="674"/>
        <v>157.83460876438937</v>
      </c>
      <c r="K391" s="5">
        <f t="shared" si="674"/>
        <v>19.482709519354312</v>
      </c>
      <c r="M391" s="5">
        <f t="shared" ref="M391:AI391" si="675">M250*$E$40</f>
        <v>41.639103626962104</v>
      </c>
      <c r="N391" s="5">
        <f t="shared" si="675"/>
        <v>0</v>
      </c>
      <c r="O391" s="5">
        <f t="shared" si="675"/>
        <v>0</v>
      </c>
      <c r="P391" s="5">
        <f t="shared" si="675"/>
        <v>0</v>
      </c>
      <c r="Q391" s="5">
        <f t="shared" si="675"/>
        <v>0</v>
      </c>
      <c r="R391" s="5">
        <f t="shared" si="675"/>
        <v>0</v>
      </c>
      <c r="S391" s="5">
        <f t="shared" si="675"/>
        <v>0</v>
      </c>
      <c r="T391" s="5"/>
      <c r="U391" s="5">
        <f t="shared" si="675"/>
        <v>32.030079713047769</v>
      </c>
      <c r="V391" s="5">
        <f t="shared" si="675"/>
        <v>8.3729335137206551</v>
      </c>
      <c r="W391" s="5">
        <f t="shared" si="675"/>
        <v>7.7624071116785229</v>
      </c>
      <c r="X391" s="5">
        <f t="shared" si="675"/>
        <v>2.4902259157186433</v>
      </c>
      <c r="Y391" s="5">
        <f t="shared" si="675"/>
        <v>2.6706770690315884</v>
      </c>
      <c r="Z391" s="5">
        <f t="shared" si="675"/>
        <v>13.47368611403324</v>
      </c>
      <c r="AA391" s="5">
        <f t="shared" si="675"/>
        <v>1.2330828809717922</v>
      </c>
      <c r="AB391" s="5"/>
      <c r="AC391" s="5">
        <f t="shared" si="675"/>
        <v>8.5413545901460726</v>
      </c>
      <c r="AD391" s="5">
        <f t="shared" si="675"/>
        <v>4.0421058342099725</v>
      </c>
      <c r="AE391" s="5">
        <f t="shared" si="675"/>
        <v>3.7473689504654946</v>
      </c>
      <c r="AF391" s="5">
        <f t="shared" si="675"/>
        <v>1.2451129578593216</v>
      </c>
      <c r="AG391" s="5">
        <f t="shared" si="675"/>
        <v>1.7804513793543919</v>
      </c>
      <c r="AH391" s="5">
        <f t="shared" si="675"/>
        <v>3.849624604009497</v>
      </c>
      <c r="AI391" s="5">
        <f t="shared" si="675"/>
        <v>1.3563911690689714</v>
      </c>
    </row>
    <row r="392" spans="2:35" x14ac:dyDescent="0.3">
      <c r="B392" s="86">
        <f t="shared" si="641"/>
        <v>47208</v>
      </c>
      <c r="C392" s="3"/>
      <c r="D392" s="3"/>
      <c r="E392" s="5">
        <f t="shared" ref="E392:K392" si="676">E251*$E$40</f>
        <v>50.586172560140113</v>
      </c>
      <c r="F392" s="5">
        <f t="shared" si="676"/>
        <v>33.901719075209634</v>
      </c>
      <c r="G392" s="5">
        <f t="shared" si="676"/>
        <v>31.42971872597559</v>
      </c>
      <c r="H392" s="5">
        <f t="shared" si="676"/>
        <v>6.5548279937082938</v>
      </c>
      <c r="I392" s="5">
        <f t="shared" si="676"/>
        <v>36.677298414700481</v>
      </c>
      <c r="J392" s="5">
        <f t="shared" si="676"/>
        <v>162.56964702732105</v>
      </c>
      <c r="K392" s="5">
        <f t="shared" si="676"/>
        <v>20.067190804934942</v>
      </c>
      <c r="M392" s="5">
        <f t="shared" ref="M392:AI392" si="677">M251*$E$40</f>
        <v>42.888276735770965</v>
      </c>
      <c r="N392" s="5">
        <f t="shared" si="677"/>
        <v>0</v>
      </c>
      <c r="O392" s="5">
        <f t="shared" si="677"/>
        <v>0</v>
      </c>
      <c r="P392" s="5">
        <f t="shared" si="677"/>
        <v>0</v>
      </c>
      <c r="Q392" s="5">
        <f t="shared" si="677"/>
        <v>0</v>
      </c>
      <c r="R392" s="5">
        <f t="shared" si="677"/>
        <v>0</v>
      </c>
      <c r="S392" s="5">
        <f t="shared" si="677"/>
        <v>0</v>
      </c>
      <c r="T392" s="5"/>
      <c r="U392" s="5">
        <f t="shared" si="677"/>
        <v>32.990982104439205</v>
      </c>
      <c r="V392" s="5">
        <f t="shared" si="677"/>
        <v>8.6241215191322738</v>
      </c>
      <c r="W392" s="5">
        <f t="shared" si="677"/>
        <v>7.9952793250288785</v>
      </c>
      <c r="X392" s="5">
        <f t="shared" si="677"/>
        <v>2.5649326931902023</v>
      </c>
      <c r="Y392" s="5">
        <f t="shared" si="677"/>
        <v>2.7507973811025361</v>
      </c>
      <c r="Z392" s="5">
        <f t="shared" si="677"/>
        <v>13.877896697454238</v>
      </c>
      <c r="AA392" s="5">
        <f t="shared" si="677"/>
        <v>1.2700753674009457</v>
      </c>
      <c r="AB392" s="5"/>
      <c r="AC392" s="5">
        <f t="shared" si="677"/>
        <v>8.7975952278504561</v>
      </c>
      <c r="AD392" s="5">
        <f t="shared" si="677"/>
        <v>4.1633690092362707</v>
      </c>
      <c r="AE392" s="5">
        <f t="shared" si="677"/>
        <v>3.8597900189794596</v>
      </c>
      <c r="AF392" s="5">
        <f t="shared" si="677"/>
        <v>1.2824663465951012</v>
      </c>
      <c r="AG392" s="5">
        <f t="shared" si="677"/>
        <v>1.8338649207350237</v>
      </c>
      <c r="AH392" s="5">
        <f t="shared" si="677"/>
        <v>3.9651133421297824</v>
      </c>
      <c r="AI392" s="5">
        <f t="shared" si="677"/>
        <v>1.3970829041410404</v>
      </c>
    </row>
    <row r="393" spans="2:35" x14ac:dyDescent="0.3">
      <c r="B393" s="86">
        <f t="shared" si="641"/>
        <v>47573</v>
      </c>
      <c r="C393" s="3"/>
      <c r="D393" s="3"/>
      <c r="E393" s="5">
        <f t="shared" ref="E393:K393" si="678">E252*$E$40</f>
        <v>52.103757736944317</v>
      </c>
      <c r="F393" s="5">
        <f t="shared" si="678"/>
        <v>34.918770647465919</v>
      </c>
      <c r="G393" s="5">
        <f t="shared" si="678"/>
        <v>32.372610287754867</v>
      </c>
      <c r="H393" s="5">
        <f t="shared" si="678"/>
        <v>6.7514728335195437</v>
      </c>
      <c r="I393" s="5">
        <f t="shared" si="678"/>
        <v>37.777617367141488</v>
      </c>
      <c r="J393" s="5">
        <f t="shared" si="678"/>
        <v>167.44673643814068</v>
      </c>
      <c r="K393" s="5">
        <f t="shared" si="678"/>
        <v>20.669206529082995</v>
      </c>
      <c r="M393" s="5">
        <f t="shared" ref="M393:AI393" si="679">M252*$E$40</f>
        <v>44.174925037844105</v>
      </c>
      <c r="N393" s="5">
        <f t="shared" si="679"/>
        <v>0</v>
      </c>
      <c r="O393" s="5">
        <f t="shared" si="679"/>
        <v>0</v>
      </c>
      <c r="P393" s="5">
        <f t="shared" si="679"/>
        <v>0</v>
      </c>
      <c r="Q393" s="5">
        <f t="shared" si="679"/>
        <v>0</v>
      </c>
      <c r="R393" s="5">
        <f t="shared" si="679"/>
        <v>0</v>
      </c>
      <c r="S393" s="5">
        <f t="shared" si="679"/>
        <v>0</v>
      </c>
      <c r="T393" s="5"/>
      <c r="U393" s="5">
        <f t="shared" si="679"/>
        <v>33.980711567572378</v>
      </c>
      <c r="V393" s="5">
        <f t="shared" si="679"/>
        <v>8.8828451647062412</v>
      </c>
      <c r="W393" s="5">
        <f t="shared" si="679"/>
        <v>8.2351377047797456</v>
      </c>
      <c r="X393" s="5">
        <f t="shared" si="679"/>
        <v>2.6418806739859084</v>
      </c>
      <c r="Y393" s="5">
        <f t="shared" si="679"/>
        <v>2.8333213025356119</v>
      </c>
      <c r="Z393" s="5">
        <f t="shared" si="679"/>
        <v>14.294233598377865</v>
      </c>
      <c r="AA393" s="5">
        <f t="shared" si="679"/>
        <v>1.3081776284229742</v>
      </c>
      <c r="AB393" s="5"/>
      <c r="AC393" s="5">
        <f t="shared" si="679"/>
        <v>9.0615230846859678</v>
      </c>
      <c r="AD393" s="5">
        <f t="shared" si="679"/>
        <v>4.2882700795133593</v>
      </c>
      <c r="AE393" s="5">
        <f t="shared" si="679"/>
        <v>3.9755837195488435</v>
      </c>
      <c r="AF393" s="5">
        <f t="shared" si="679"/>
        <v>1.3209403369929542</v>
      </c>
      <c r="AG393" s="5">
        <f t="shared" si="679"/>
        <v>1.8888808683570744</v>
      </c>
      <c r="AH393" s="5">
        <f t="shared" si="679"/>
        <v>4.0840667423936754</v>
      </c>
      <c r="AI393" s="5">
        <f t="shared" si="679"/>
        <v>1.4389953912652718</v>
      </c>
    </row>
    <row r="394" spans="2:35" x14ac:dyDescent="0.3">
      <c r="B394" s="86">
        <f t="shared" si="641"/>
        <v>47938</v>
      </c>
      <c r="C394" s="3"/>
      <c r="D394" s="3"/>
      <c r="E394" s="5">
        <f t="shared" ref="E394:K394" si="680">E253*$E$40</f>
        <v>53.666870469052647</v>
      </c>
      <c r="F394" s="5">
        <f t="shared" si="680"/>
        <v>35.966333766889896</v>
      </c>
      <c r="G394" s="5">
        <f t="shared" si="680"/>
        <v>33.343788596387505</v>
      </c>
      <c r="H394" s="5">
        <f t="shared" si="680"/>
        <v>6.9540170185251311</v>
      </c>
      <c r="I394" s="5">
        <f t="shared" si="680"/>
        <v>38.910945888155737</v>
      </c>
      <c r="J394" s="5">
        <f t="shared" si="680"/>
        <v>172.4701385312849</v>
      </c>
      <c r="K394" s="5">
        <f t="shared" si="680"/>
        <v>21.289282724955484</v>
      </c>
      <c r="M394" s="5">
        <f t="shared" ref="M394:AI394" si="681">M253*$E$40</f>
        <v>45.50017278897942</v>
      </c>
      <c r="N394" s="5">
        <f t="shared" si="681"/>
        <v>0</v>
      </c>
      <c r="O394" s="5">
        <f t="shared" si="681"/>
        <v>0</v>
      </c>
      <c r="P394" s="5">
        <f t="shared" si="681"/>
        <v>0</v>
      </c>
      <c r="Q394" s="5">
        <f t="shared" si="681"/>
        <v>0</v>
      </c>
      <c r="R394" s="5">
        <f t="shared" si="681"/>
        <v>0</v>
      </c>
      <c r="S394" s="5">
        <f t="shared" si="681"/>
        <v>0</v>
      </c>
      <c r="T394" s="5"/>
      <c r="U394" s="5">
        <f t="shared" si="681"/>
        <v>35.000132914599554</v>
      </c>
      <c r="V394" s="5">
        <f t="shared" si="681"/>
        <v>9.1493305196474299</v>
      </c>
      <c r="W394" s="5">
        <f t="shared" si="681"/>
        <v>8.4821918359231372</v>
      </c>
      <c r="X394" s="5">
        <f t="shared" si="681"/>
        <v>2.7211370942054853</v>
      </c>
      <c r="Y394" s="5">
        <f t="shared" si="681"/>
        <v>2.9183209416116802</v>
      </c>
      <c r="Z394" s="5">
        <f t="shared" si="681"/>
        <v>14.7230606063292</v>
      </c>
      <c r="AA394" s="5">
        <f t="shared" si="681"/>
        <v>1.3474229572756637</v>
      </c>
      <c r="AB394" s="5"/>
      <c r="AC394" s="5">
        <f t="shared" si="681"/>
        <v>9.3333687772265481</v>
      </c>
      <c r="AD394" s="5">
        <f t="shared" si="681"/>
        <v>4.4169181818987591</v>
      </c>
      <c r="AE394" s="5">
        <f t="shared" si="681"/>
        <v>4.0948512311353094</v>
      </c>
      <c r="AF394" s="5">
        <f t="shared" si="681"/>
        <v>1.3605685471027427</v>
      </c>
      <c r="AG394" s="5">
        <f t="shared" si="681"/>
        <v>1.9455472944077867</v>
      </c>
      <c r="AH394" s="5">
        <f t="shared" si="681"/>
        <v>4.2065887446654857</v>
      </c>
      <c r="AI394" s="5">
        <f t="shared" si="681"/>
        <v>1.4821652530032299</v>
      </c>
    </row>
    <row r="395" spans="2:35" x14ac:dyDescent="0.3">
      <c r="B395" s="86">
        <f t="shared" si="641"/>
        <v>48304</v>
      </c>
      <c r="C395" s="3"/>
      <c r="D395" s="3"/>
      <c r="E395" s="5">
        <f t="shared" ref="E395:K395" si="682">E254*$E$40</f>
        <v>55.276876583124228</v>
      </c>
      <c r="F395" s="5">
        <f t="shared" si="682"/>
        <v>37.045323779896584</v>
      </c>
      <c r="G395" s="5">
        <f t="shared" si="682"/>
        <v>34.344102254279136</v>
      </c>
      <c r="H395" s="5">
        <f t="shared" si="682"/>
        <v>7.1626375290808832</v>
      </c>
      <c r="I395" s="5">
        <f t="shared" si="682"/>
        <v>40.078274264800406</v>
      </c>
      <c r="J395" s="5">
        <f t="shared" si="682"/>
        <v>177.64424268722345</v>
      </c>
      <c r="K395" s="5">
        <f t="shared" si="682"/>
        <v>21.92796120670415</v>
      </c>
      <c r="M395" s="5">
        <f t="shared" ref="M395:AI395" si="683">M254*$E$40</f>
        <v>46.865177972648809</v>
      </c>
      <c r="N395" s="5">
        <f t="shared" si="683"/>
        <v>0</v>
      </c>
      <c r="O395" s="5">
        <f t="shared" si="683"/>
        <v>0</v>
      </c>
      <c r="P395" s="5">
        <f t="shared" si="683"/>
        <v>0</v>
      </c>
      <c r="Q395" s="5">
        <f t="shared" si="683"/>
        <v>0</v>
      </c>
      <c r="R395" s="5">
        <f t="shared" si="683"/>
        <v>0</v>
      </c>
      <c r="S395" s="5">
        <f t="shared" si="683"/>
        <v>0</v>
      </c>
      <c r="T395" s="5"/>
      <c r="U395" s="5">
        <f t="shared" si="683"/>
        <v>36.050136902037544</v>
      </c>
      <c r="V395" s="5">
        <f t="shared" si="683"/>
        <v>9.4238104352368524</v>
      </c>
      <c r="W395" s="5">
        <f t="shared" si="683"/>
        <v>8.7366575910008333</v>
      </c>
      <c r="X395" s="5">
        <f t="shared" si="683"/>
        <v>2.8027712070316504</v>
      </c>
      <c r="Y395" s="5">
        <f t="shared" si="683"/>
        <v>3.0058705698600305</v>
      </c>
      <c r="Z395" s="5">
        <f t="shared" si="683"/>
        <v>15.164752424519078</v>
      </c>
      <c r="AA395" s="5">
        <f t="shared" si="683"/>
        <v>1.3878456459939337</v>
      </c>
      <c r="AB395" s="5"/>
      <c r="AC395" s="5">
        <f t="shared" si="683"/>
        <v>9.6133698405433439</v>
      </c>
      <c r="AD395" s="5">
        <f t="shared" si="683"/>
        <v>4.5494257273557226</v>
      </c>
      <c r="AE395" s="5">
        <f t="shared" si="683"/>
        <v>4.2176967680693691</v>
      </c>
      <c r="AF395" s="5">
        <f t="shared" si="683"/>
        <v>1.4013856035158252</v>
      </c>
      <c r="AG395" s="5">
        <f t="shared" si="683"/>
        <v>2.0039137132400207</v>
      </c>
      <c r="AH395" s="5">
        <f t="shared" si="683"/>
        <v>4.3327864070054503</v>
      </c>
      <c r="AI395" s="5">
        <f t="shared" si="683"/>
        <v>1.5266302105933267</v>
      </c>
    </row>
    <row r="396" spans="2:35" x14ac:dyDescent="0.3">
      <c r="B396" s="86">
        <f t="shared" si="641"/>
        <v>48669</v>
      </c>
      <c r="C396" s="3"/>
      <c r="D396" s="3"/>
      <c r="E396" s="5">
        <f t="shared" ref="E396:K396" si="684">E255*$E$40</f>
        <v>56.935182880617958</v>
      </c>
      <c r="F396" s="5">
        <f t="shared" si="684"/>
        <v>38.156683493293485</v>
      </c>
      <c r="G396" s="5">
        <f t="shared" si="684"/>
        <v>35.374425321907516</v>
      </c>
      <c r="H396" s="5">
        <f t="shared" si="684"/>
        <v>7.3775166549533111</v>
      </c>
      <c r="I396" s="5">
        <f t="shared" si="684"/>
        <v>41.280622492744428</v>
      </c>
      <c r="J396" s="5">
        <f t="shared" si="684"/>
        <v>182.97356996784015</v>
      </c>
      <c r="K396" s="5">
        <f t="shared" si="684"/>
        <v>22.585800042905277</v>
      </c>
      <c r="M396" s="5">
        <f t="shared" ref="M396:AI396" si="685">M255*$E$40</f>
        <v>48.271133311828272</v>
      </c>
      <c r="N396" s="5">
        <f t="shared" si="685"/>
        <v>0</v>
      </c>
      <c r="O396" s="5">
        <f t="shared" si="685"/>
        <v>0</v>
      </c>
      <c r="P396" s="5">
        <f t="shared" si="685"/>
        <v>0</v>
      </c>
      <c r="Q396" s="5">
        <f t="shared" si="685"/>
        <v>0</v>
      </c>
      <c r="R396" s="5">
        <f t="shared" si="685"/>
        <v>0</v>
      </c>
      <c r="S396" s="5">
        <f t="shared" si="685"/>
        <v>0</v>
      </c>
      <c r="T396" s="5"/>
      <c r="U396" s="5">
        <f t="shared" si="685"/>
        <v>37.131641009098672</v>
      </c>
      <c r="V396" s="5">
        <f t="shared" si="685"/>
        <v>9.7065247482939583</v>
      </c>
      <c r="W396" s="5">
        <f t="shared" si="685"/>
        <v>8.998757318730858</v>
      </c>
      <c r="X396" s="5">
        <f t="shared" si="685"/>
        <v>2.8868543432426002</v>
      </c>
      <c r="Y396" s="5">
        <f t="shared" si="685"/>
        <v>3.0960466869558316</v>
      </c>
      <c r="Z396" s="5">
        <f t="shared" si="685"/>
        <v>15.619694997254649</v>
      </c>
      <c r="AA396" s="5">
        <f t="shared" si="685"/>
        <v>1.4294810153737518</v>
      </c>
      <c r="AB396" s="5"/>
      <c r="AC396" s="5">
        <f t="shared" si="685"/>
        <v>9.9017709357596448</v>
      </c>
      <c r="AD396" s="5">
        <f t="shared" si="685"/>
        <v>4.6859084991763931</v>
      </c>
      <c r="AE396" s="5">
        <f t="shared" si="685"/>
        <v>4.34422767111145</v>
      </c>
      <c r="AF396" s="5">
        <f t="shared" si="685"/>
        <v>1.4434271716213001</v>
      </c>
      <c r="AG396" s="5">
        <f t="shared" si="685"/>
        <v>2.0640311246372214</v>
      </c>
      <c r="AH396" s="5">
        <f t="shared" si="685"/>
        <v>4.462769999215614</v>
      </c>
      <c r="AI396" s="5">
        <f t="shared" si="685"/>
        <v>1.5724291169111266</v>
      </c>
    </row>
    <row r="397" spans="2:35" x14ac:dyDescent="0.3">
      <c r="B397" s="86">
        <f t="shared" si="641"/>
        <v>49034</v>
      </c>
      <c r="C397" s="3"/>
      <c r="D397" s="3"/>
      <c r="E397" s="5">
        <f t="shared" ref="E397:K397" si="686">E256*$E$40</f>
        <v>58.643238367036503</v>
      </c>
      <c r="F397" s="5">
        <f t="shared" si="686"/>
        <v>39.301383998092291</v>
      </c>
      <c r="G397" s="5">
        <f t="shared" si="686"/>
        <v>36.435658081564746</v>
      </c>
      <c r="H397" s="5">
        <f t="shared" si="686"/>
        <v>7.5988421546019103</v>
      </c>
      <c r="I397" s="5">
        <f t="shared" si="686"/>
        <v>42.519041167526758</v>
      </c>
      <c r="J397" s="5">
        <f t="shared" si="686"/>
        <v>188.46277706687536</v>
      </c>
      <c r="K397" s="5">
        <f t="shared" si="686"/>
        <v>23.263374044192432</v>
      </c>
      <c r="M397" s="5">
        <f t="shared" ref="M397:AI397" si="687">M256*$E$40</f>
        <v>49.719267311183124</v>
      </c>
      <c r="N397" s="5">
        <f t="shared" si="687"/>
        <v>0</v>
      </c>
      <c r="O397" s="5">
        <f t="shared" si="687"/>
        <v>0</v>
      </c>
      <c r="P397" s="5">
        <f t="shared" si="687"/>
        <v>0</v>
      </c>
      <c r="Q397" s="5">
        <f t="shared" si="687"/>
        <v>0</v>
      </c>
      <c r="R397" s="5">
        <f t="shared" si="687"/>
        <v>0</v>
      </c>
      <c r="S397" s="5">
        <f t="shared" si="687"/>
        <v>0</v>
      </c>
      <c r="T397" s="5"/>
      <c r="U397" s="5">
        <f t="shared" si="687"/>
        <v>38.24559023937163</v>
      </c>
      <c r="V397" s="5">
        <f t="shared" si="687"/>
        <v>9.9977204907427772</v>
      </c>
      <c r="W397" s="5">
        <f t="shared" si="687"/>
        <v>9.2687200382927841</v>
      </c>
      <c r="X397" s="5">
        <f t="shared" si="687"/>
        <v>2.9734599735398777</v>
      </c>
      <c r="Y397" s="5">
        <f t="shared" si="687"/>
        <v>3.1889280875645061</v>
      </c>
      <c r="Z397" s="5">
        <f t="shared" si="687"/>
        <v>16.08828584717229</v>
      </c>
      <c r="AA397" s="5">
        <f t="shared" si="687"/>
        <v>1.4723654458349642</v>
      </c>
      <c r="AB397" s="5"/>
      <c r="AC397" s="5">
        <f t="shared" si="687"/>
        <v>10.198824063832435</v>
      </c>
      <c r="AD397" s="5">
        <f t="shared" si="687"/>
        <v>4.8264857541516859</v>
      </c>
      <c r="AE397" s="5">
        <f t="shared" si="687"/>
        <v>4.4745545012447927</v>
      </c>
      <c r="AF397" s="5">
        <f t="shared" si="687"/>
        <v>1.4867299867699388</v>
      </c>
      <c r="AG397" s="5">
        <f t="shared" si="687"/>
        <v>2.1259520583763378</v>
      </c>
      <c r="AH397" s="5">
        <f t="shared" si="687"/>
        <v>4.596653099192082</v>
      </c>
      <c r="AI397" s="5">
        <f t="shared" si="687"/>
        <v>1.6196019904184604</v>
      </c>
    </row>
    <row r="398" spans="2:35" x14ac:dyDescent="0.3">
      <c r="B398" s="86">
        <f t="shared" si="641"/>
        <v>49399</v>
      </c>
      <c r="C398" s="3"/>
      <c r="D398" s="3"/>
      <c r="E398" s="5">
        <f t="shared" ref="E398:K398" si="688">E257*$E$40</f>
        <v>60.402535518047607</v>
      </c>
      <c r="F398" s="5">
        <f t="shared" si="688"/>
        <v>40.480425518035055</v>
      </c>
      <c r="G398" s="5">
        <f t="shared" si="688"/>
        <v>37.528727824011675</v>
      </c>
      <c r="H398" s="5">
        <f t="shared" si="688"/>
        <v>7.8268074192399668</v>
      </c>
      <c r="I398" s="5">
        <f t="shared" si="688"/>
        <v>43.794612402552559</v>
      </c>
      <c r="J398" s="5">
        <f t="shared" si="688"/>
        <v>194.11666037888165</v>
      </c>
      <c r="K398" s="5">
        <f t="shared" si="688"/>
        <v>23.961275265518207</v>
      </c>
      <c r="M398" s="5">
        <f t="shared" ref="M398:AI398" si="689">M257*$E$40</f>
        <v>51.210845330518623</v>
      </c>
      <c r="N398" s="5">
        <f t="shared" si="689"/>
        <v>0</v>
      </c>
      <c r="O398" s="5">
        <f t="shared" si="689"/>
        <v>0</v>
      </c>
      <c r="P398" s="5">
        <f t="shared" si="689"/>
        <v>0</v>
      </c>
      <c r="Q398" s="5">
        <f t="shared" si="689"/>
        <v>0</v>
      </c>
      <c r="R398" s="5">
        <f t="shared" si="689"/>
        <v>0</v>
      </c>
      <c r="S398" s="5">
        <f t="shared" si="689"/>
        <v>0</v>
      </c>
      <c r="T398" s="5"/>
      <c r="U398" s="5">
        <f t="shared" si="689"/>
        <v>39.392957946552777</v>
      </c>
      <c r="V398" s="5">
        <f t="shared" si="689"/>
        <v>10.297652105465058</v>
      </c>
      <c r="W398" s="5">
        <f t="shared" si="689"/>
        <v>9.5467816394415674</v>
      </c>
      <c r="X398" s="5">
        <f t="shared" si="689"/>
        <v>3.0626637727460739</v>
      </c>
      <c r="Y398" s="5">
        <f t="shared" si="689"/>
        <v>3.284595930191442</v>
      </c>
      <c r="Z398" s="5">
        <f t="shared" si="689"/>
        <v>16.57093442258746</v>
      </c>
      <c r="AA398" s="5">
        <f t="shared" si="689"/>
        <v>1.5165364092100131</v>
      </c>
      <c r="AB398" s="5"/>
      <c r="AC398" s="5">
        <f t="shared" si="689"/>
        <v>10.50478878574741</v>
      </c>
      <c r="AD398" s="5">
        <f t="shared" si="689"/>
        <v>4.9712803267762355</v>
      </c>
      <c r="AE398" s="5">
        <f t="shared" si="689"/>
        <v>4.6087911362821368</v>
      </c>
      <c r="AF398" s="5">
        <f t="shared" si="689"/>
        <v>1.531331886373037</v>
      </c>
      <c r="AG398" s="5">
        <f t="shared" si="689"/>
        <v>2.1897306201276279</v>
      </c>
      <c r="AH398" s="5">
        <f t="shared" si="689"/>
        <v>4.7345526921678456</v>
      </c>
      <c r="AI398" s="5">
        <f t="shared" si="689"/>
        <v>1.6681900501310143</v>
      </c>
    </row>
    <row r="399" spans="2:35" x14ac:dyDescent="0.3">
      <c r="B399" s="86">
        <f t="shared" si="641"/>
        <v>49765</v>
      </c>
      <c r="C399" s="3"/>
      <c r="D399" s="3"/>
      <c r="E399" s="5">
        <f t="shared" ref="E399:K399" si="690">E258*$E$40</f>
        <v>62.214611583589033</v>
      </c>
      <c r="F399" s="5">
        <f t="shared" si="690"/>
        <v>41.694838283576111</v>
      </c>
      <c r="G399" s="5">
        <f t="shared" si="690"/>
        <v>38.654589658732029</v>
      </c>
      <c r="H399" s="5">
        <f t="shared" si="690"/>
        <v>8.0616116418171675</v>
      </c>
      <c r="I399" s="5">
        <f t="shared" si="690"/>
        <v>45.108450774629148</v>
      </c>
      <c r="J399" s="5">
        <f t="shared" si="690"/>
        <v>199.94016019024812</v>
      </c>
      <c r="K399" s="5">
        <f t="shared" si="690"/>
        <v>24.680113523483755</v>
      </c>
      <c r="M399" s="5">
        <f t="shared" ref="M399:AI399" si="691">M258*$E$40</f>
        <v>52.747170690434189</v>
      </c>
      <c r="N399" s="5">
        <f t="shared" si="691"/>
        <v>0</v>
      </c>
      <c r="O399" s="5">
        <f t="shared" si="691"/>
        <v>0</v>
      </c>
      <c r="P399" s="5">
        <f t="shared" si="691"/>
        <v>0</v>
      </c>
      <c r="Q399" s="5">
        <f t="shared" si="691"/>
        <v>0</v>
      </c>
      <c r="R399" s="5">
        <f t="shared" si="691"/>
        <v>0</v>
      </c>
      <c r="S399" s="5">
        <f t="shared" si="691"/>
        <v>0</v>
      </c>
      <c r="T399" s="5"/>
      <c r="U399" s="5">
        <f t="shared" si="691"/>
        <v>40.574746684949368</v>
      </c>
      <c r="V399" s="5">
        <f t="shared" si="691"/>
        <v>10.60658166862901</v>
      </c>
      <c r="W399" s="5">
        <f t="shared" si="691"/>
        <v>9.8331850886248162</v>
      </c>
      <c r="X399" s="5">
        <f t="shared" si="691"/>
        <v>3.1545436859284561</v>
      </c>
      <c r="Y399" s="5">
        <f t="shared" si="691"/>
        <v>3.3831338080971851</v>
      </c>
      <c r="Z399" s="5">
        <f t="shared" si="691"/>
        <v>17.068062455265082</v>
      </c>
      <c r="AA399" s="5">
        <f t="shared" si="691"/>
        <v>1.5620325014863135</v>
      </c>
      <c r="AB399" s="5"/>
      <c r="AC399" s="5">
        <f t="shared" si="691"/>
        <v>10.819932449319831</v>
      </c>
      <c r="AD399" s="5">
        <f t="shared" si="691"/>
        <v>5.1204187365795226</v>
      </c>
      <c r="AE399" s="5">
        <f t="shared" si="691"/>
        <v>4.7470548703706017</v>
      </c>
      <c r="AF399" s="5">
        <f t="shared" si="691"/>
        <v>1.5772718429642281</v>
      </c>
      <c r="AG399" s="5">
        <f t="shared" si="691"/>
        <v>2.255422538731457</v>
      </c>
      <c r="AH399" s="5">
        <f t="shared" si="691"/>
        <v>4.8765892729328817</v>
      </c>
      <c r="AI399" s="5">
        <f t="shared" si="691"/>
        <v>1.7182357516349451</v>
      </c>
    </row>
    <row r="400" spans="2:35" x14ac:dyDescent="0.3">
      <c r="B400" s="86">
        <f t="shared" si="641"/>
        <v>50130</v>
      </c>
      <c r="C400" s="3"/>
      <c r="D400" s="3"/>
      <c r="E400" s="5">
        <f t="shared" ref="E400:K400" si="692">E259*$E$40</f>
        <v>64.081049931096715</v>
      </c>
      <c r="F400" s="5">
        <f t="shared" si="692"/>
        <v>42.945683432083392</v>
      </c>
      <c r="G400" s="5">
        <f t="shared" si="692"/>
        <v>39.814227348493993</v>
      </c>
      <c r="H400" s="5">
        <f t="shared" si="692"/>
        <v>8.3034599910716818</v>
      </c>
      <c r="I400" s="5">
        <f t="shared" si="692"/>
        <v>46.461704297868017</v>
      </c>
      <c r="J400" s="5">
        <f t="shared" si="692"/>
        <v>205.93836499595557</v>
      </c>
      <c r="K400" s="5">
        <f t="shared" si="692"/>
        <v>25.420516929188267</v>
      </c>
      <c r="M400" s="5">
        <f t="shared" ref="M400:AI400" si="693">M259*$E$40</f>
        <v>54.329585811147211</v>
      </c>
      <c r="N400" s="5">
        <f t="shared" si="693"/>
        <v>0</v>
      </c>
      <c r="O400" s="5">
        <f t="shared" si="693"/>
        <v>0</v>
      </c>
      <c r="P400" s="5">
        <f t="shared" si="693"/>
        <v>0</v>
      </c>
      <c r="Q400" s="5">
        <f t="shared" si="693"/>
        <v>0</v>
      </c>
      <c r="R400" s="5">
        <f t="shared" si="693"/>
        <v>0</v>
      </c>
      <c r="S400" s="5">
        <f t="shared" si="693"/>
        <v>0</v>
      </c>
      <c r="T400" s="5"/>
      <c r="U400" s="5">
        <f t="shared" si="693"/>
        <v>41.791989085497853</v>
      </c>
      <c r="V400" s="5">
        <f t="shared" si="693"/>
        <v>10.92477911868788</v>
      </c>
      <c r="W400" s="5">
        <f t="shared" si="693"/>
        <v>10.128180641283562</v>
      </c>
      <c r="X400" s="5">
        <f t="shared" si="693"/>
        <v>3.2491799965063102</v>
      </c>
      <c r="Y400" s="5">
        <f t="shared" si="693"/>
        <v>3.484627822340101</v>
      </c>
      <c r="Z400" s="5">
        <f t="shared" si="693"/>
        <v>17.580104328923039</v>
      </c>
      <c r="AA400" s="5">
        <f t="shared" si="693"/>
        <v>1.6088934765309031</v>
      </c>
      <c r="AB400" s="5"/>
      <c r="AC400" s="5">
        <f t="shared" si="693"/>
        <v>11.144530422799427</v>
      </c>
      <c r="AD400" s="5">
        <f t="shared" si="693"/>
        <v>5.2740312986769089</v>
      </c>
      <c r="AE400" s="5">
        <f t="shared" si="693"/>
        <v>4.8894665164817193</v>
      </c>
      <c r="AF400" s="5">
        <f t="shared" si="693"/>
        <v>1.6245899982531551</v>
      </c>
      <c r="AG400" s="5">
        <f t="shared" si="693"/>
        <v>2.3230852148934011</v>
      </c>
      <c r="AH400" s="5">
        <f t="shared" si="693"/>
        <v>5.0228869511208671</v>
      </c>
      <c r="AI400" s="5">
        <f t="shared" si="693"/>
        <v>1.7697828241839932</v>
      </c>
    </row>
    <row r="401" spans="2:35" x14ac:dyDescent="0.3">
      <c r="B401" s="86">
        <f t="shared" si="641"/>
        <v>50495</v>
      </c>
      <c r="C401" s="3"/>
      <c r="D401" s="3"/>
      <c r="E401" s="5">
        <f t="shared" ref="E401:K401" si="694">E260*$E$40</f>
        <v>66.003481429029605</v>
      </c>
      <c r="F401" s="5">
        <f t="shared" si="694"/>
        <v>44.234053935045893</v>
      </c>
      <c r="G401" s="5">
        <f t="shared" si="694"/>
        <v>41.008654168948823</v>
      </c>
      <c r="H401" s="5">
        <f t="shared" si="694"/>
        <v>8.5525637908038323</v>
      </c>
      <c r="I401" s="5">
        <f t="shared" si="694"/>
        <v>47.855555426804052</v>
      </c>
      <c r="J401" s="5">
        <f t="shared" si="694"/>
        <v>212.11651594583427</v>
      </c>
      <c r="K401" s="5">
        <f t="shared" si="694"/>
        <v>26.183132437063918</v>
      </c>
      <c r="M401" s="5">
        <f t="shared" ref="M401:AI401" si="695">M260*$E$40</f>
        <v>55.959473385481623</v>
      </c>
      <c r="N401" s="5">
        <f t="shared" si="695"/>
        <v>0</v>
      </c>
      <c r="O401" s="5">
        <f t="shared" si="695"/>
        <v>0</v>
      </c>
      <c r="P401" s="5">
        <f t="shared" si="695"/>
        <v>0</v>
      </c>
      <c r="Q401" s="5">
        <f t="shared" si="695"/>
        <v>0</v>
      </c>
      <c r="R401" s="5">
        <f t="shared" si="695"/>
        <v>0</v>
      </c>
      <c r="S401" s="5">
        <f t="shared" si="695"/>
        <v>0</v>
      </c>
      <c r="T401" s="5"/>
      <c r="U401" s="5">
        <f t="shared" si="695"/>
        <v>43.045748758062786</v>
      </c>
      <c r="V401" s="5">
        <f t="shared" si="695"/>
        <v>11.252522492248517</v>
      </c>
      <c r="W401" s="5">
        <f t="shared" si="695"/>
        <v>10.432026060522068</v>
      </c>
      <c r="X401" s="5">
        <f t="shared" si="695"/>
        <v>3.3466553964014998</v>
      </c>
      <c r="Y401" s="5">
        <f t="shared" si="695"/>
        <v>3.589166657010304</v>
      </c>
      <c r="Z401" s="5">
        <f t="shared" si="695"/>
        <v>18.107507458790732</v>
      </c>
      <c r="AA401" s="5">
        <f t="shared" si="695"/>
        <v>1.6571602808268302</v>
      </c>
      <c r="AB401" s="5"/>
      <c r="AC401" s="5">
        <f t="shared" si="695"/>
        <v>11.47886633548341</v>
      </c>
      <c r="AD401" s="5">
        <f t="shared" si="695"/>
        <v>5.4322522376372158</v>
      </c>
      <c r="AE401" s="5">
        <f t="shared" si="695"/>
        <v>5.0361505119761718</v>
      </c>
      <c r="AF401" s="5">
        <f t="shared" si="695"/>
        <v>1.6733276982007499</v>
      </c>
      <c r="AG401" s="5">
        <f t="shared" si="695"/>
        <v>2.392777771340203</v>
      </c>
      <c r="AH401" s="5">
        <f t="shared" si="695"/>
        <v>5.1735735596544936</v>
      </c>
      <c r="AI401" s="5">
        <f t="shared" si="695"/>
        <v>1.8228763089095132</v>
      </c>
    </row>
    <row r="402" spans="2:35" x14ac:dyDescent="0.3">
      <c r="B402" s="86">
        <f t="shared" si="641"/>
        <v>50860</v>
      </c>
      <c r="C402" s="3"/>
      <c r="D402" s="3"/>
      <c r="E402" s="5">
        <f t="shared" ref="E402:K402" si="696">E261*$E$40</f>
        <v>67.983585871900502</v>
      </c>
      <c r="F402" s="5">
        <f t="shared" si="696"/>
        <v>45.561075553097275</v>
      </c>
      <c r="G402" s="5">
        <f t="shared" si="696"/>
        <v>42.238913794017286</v>
      </c>
      <c r="H402" s="5">
        <f t="shared" si="696"/>
        <v>8.8091407045279464</v>
      </c>
      <c r="I402" s="5">
        <f t="shared" si="696"/>
        <v>49.291222089608176</v>
      </c>
      <c r="J402" s="5">
        <f t="shared" si="696"/>
        <v>218.48001142420924</v>
      </c>
      <c r="K402" s="5">
        <f t="shared" si="696"/>
        <v>26.968626410175833</v>
      </c>
      <c r="M402" s="5">
        <f t="shared" ref="M402:AI402" si="697">M261*$E$40</f>
        <v>57.638257587046077</v>
      </c>
      <c r="N402" s="5">
        <f t="shared" si="697"/>
        <v>0</v>
      </c>
      <c r="O402" s="5">
        <f t="shared" si="697"/>
        <v>0</v>
      </c>
      <c r="P402" s="5">
        <f t="shared" si="697"/>
        <v>0</v>
      </c>
      <c r="Q402" s="5">
        <f t="shared" si="697"/>
        <v>0</v>
      </c>
      <c r="R402" s="5">
        <f t="shared" si="697"/>
        <v>0</v>
      </c>
      <c r="S402" s="5">
        <f t="shared" si="697"/>
        <v>0</v>
      </c>
      <c r="T402" s="5"/>
      <c r="U402" s="5">
        <f t="shared" si="697"/>
        <v>44.337121220804669</v>
      </c>
      <c r="V402" s="5">
        <f t="shared" si="697"/>
        <v>11.590098167015972</v>
      </c>
      <c r="W402" s="5">
        <f t="shared" si="697"/>
        <v>10.744986842337731</v>
      </c>
      <c r="X402" s="5">
        <f t="shared" si="697"/>
        <v>3.4470550582935444</v>
      </c>
      <c r="Y402" s="5">
        <f t="shared" si="697"/>
        <v>3.6968416567206135</v>
      </c>
      <c r="Z402" s="5">
        <f t="shared" si="697"/>
        <v>18.650732682554452</v>
      </c>
      <c r="AA402" s="5">
        <f t="shared" si="697"/>
        <v>1.7068750892516349</v>
      </c>
      <c r="AB402" s="5"/>
      <c r="AC402" s="5">
        <f t="shared" si="697"/>
        <v>11.823232325547911</v>
      </c>
      <c r="AD402" s="5">
        <f t="shared" si="697"/>
        <v>5.5952198047663328</v>
      </c>
      <c r="AE402" s="5">
        <f t="shared" si="697"/>
        <v>5.1872350273354577</v>
      </c>
      <c r="AF402" s="5">
        <f t="shared" si="697"/>
        <v>1.7235275291467722</v>
      </c>
      <c r="AG402" s="5">
        <f t="shared" si="697"/>
        <v>2.464561104480409</v>
      </c>
      <c r="AH402" s="5">
        <f t="shared" si="697"/>
        <v>5.3287807664441287</v>
      </c>
      <c r="AI402" s="5">
        <f t="shared" si="697"/>
        <v>1.8775625981767983</v>
      </c>
    </row>
    <row r="403" spans="2:35" x14ac:dyDescent="0.3">
      <c r="B403" s="86">
        <f t="shared" si="641"/>
        <v>51226</v>
      </c>
      <c r="C403" s="3"/>
      <c r="D403" s="3"/>
      <c r="E403" s="5">
        <f t="shared" ref="E403:K403" si="698">E262*$E$40</f>
        <v>70.023093448057523</v>
      </c>
      <c r="F403" s="5">
        <f t="shared" si="698"/>
        <v>46.927907819690198</v>
      </c>
      <c r="G403" s="5">
        <f t="shared" si="698"/>
        <v>43.506081207837802</v>
      </c>
      <c r="H403" s="5">
        <f t="shared" si="698"/>
        <v>9.073414925663787</v>
      </c>
      <c r="I403" s="5">
        <f t="shared" si="698"/>
        <v>50.769958752296439</v>
      </c>
      <c r="J403" s="5">
        <f t="shared" si="698"/>
        <v>225.03441176693551</v>
      </c>
      <c r="K403" s="5">
        <f t="shared" si="698"/>
        <v>27.777685202481109</v>
      </c>
      <c r="M403" s="5">
        <f t="shared" ref="M403:AI403" si="699">M262*$E$40</f>
        <v>59.367405314657468</v>
      </c>
      <c r="N403" s="5">
        <f t="shared" si="699"/>
        <v>0</v>
      </c>
      <c r="O403" s="5">
        <f t="shared" si="699"/>
        <v>0</v>
      </c>
      <c r="P403" s="5">
        <f t="shared" si="699"/>
        <v>0</v>
      </c>
      <c r="Q403" s="5">
        <f t="shared" si="699"/>
        <v>0</v>
      </c>
      <c r="R403" s="5">
        <f t="shared" si="699"/>
        <v>0</v>
      </c>
      <c r="S403" s="5">
        <f t="shared" si="699"/>
        <v>0</v>
      </c>
      <c r="T403" s="5"/>
      <c r="U403" s="5">
        <f t="shared" si="699"/>
        <v>45.667234857428809</v>
      </c>
      <c r="V403" s="5">
        <f t="shared" si="699"/>
        <v>11.937801112026454</v>
      </c>
      <c r="W403" s="5">
        <f t="shared" si="699"/>
        <v>11.067336447607863</v>
      </c>
      <c r="X403" s="5">
        <f t="shared" si="699"/>
        <v>3.5504667100423504</v>
      </c>
      <c r="Y403" s="5">
        <f t="shared" si="699"/>
        <v>3.8077469064222318</v>
      </c>
      <c r="Z403" s="5">
        <f t="shared" si="699"/>
        <v>19.210254663031083</v>
      </c>
      <c r="AA403" s="5">
        <f t="shared" si="699"/>
        <v>1.7580813419291843</v>
      </c>
      <c r="AB403" s="5"/>
      <c r="AC403" s="5">
        <f t="shared" si="699"/>
        <v>12.17792929531435</v>
      </c>
      <c r="AD403" s="5">
        <f t="shared" si="699"/>
        <v>5.7630763989093232</v>
      </c>
      <c r="AE403" s="5">
        <f t="shared" si="699"/>
        <v>5.3428520781555209</v>
      </c>
      <c r="AF403" s="5">
        <f t="shared" si="699"/>
        <v>1.7752333550211752</v>
      </c>
      <c r="AG403" s="5">
        <f t="shared" si="699"/>
        <v>2.5384979376148213</v>
      </c>
      <c r="AH403" s="5">
        <f t="shared" si="699"/>
        <v>5.4886441894374514</v>
      </c>
      <c r="AI403" s="5">
        <f t="shared" si="699"/>
        <v>1.9338894761221026</v>
      </c>
    </row>
    <row r="404" spans="2:35" x14ac:dyDescent="0.3">
      <c r="B404" s="86">
        <f t="shared" si="641"/>
        <v>51591</v>
      </c>
      <c r="C404" s="3"/>
      <c r="D404" s="3"/>
      <c r="E404" s="5">
        <f t="shared" ref="E404:K404" si="700">E263*$E$40</f>
        <v>53.690163462654517</v>
      </c>
      <c r="F404" s="5">
        <f t="shared" si="700"/>
        <v>35.981944209142107</v>
      </c>
      <c r="G404" s="5">
        <f t="shared" si="700"/>
        <v>33.35826077722551</v>
      </c>
      <c r="H404" s="5">
        <f t="shared" si="700"/>
        <v>6.9570352655834</v>
      </c>
      <c r="I404" s="5">
        <f t="shared" si="700"/>
        <v>38.927834378311651</v>
      </c>
      <c r="J404" s="5">
        <f t="shared" si="700"/>
        <v>172.54499562278679</v>
      </c>
      <c r="K404" s="5">
        <f t="shared" si="700"/>
        <v>21.298522897187752</v>
      </c>
      <c r="M404" s="5">
        <f t="shared" ref="M404:AI404" si="701">M263*$E$40</f>
        <v>45.519921196598403</v>
      </c>
      <c r="N404" s="5">
        <f t="shared" si="701"/>
        <v>0</v>
      </c>
      <c r="O404" s="5">
        <f t="shared" si="701"/>
        <v>0</v>
      </c>
      <c r="P404" s="5">
        <f t="shared" si="701"/>
        <v>0</v>
      </c>
      <c r="Q404" s="5">
        <f t="shared" si="701"/>
        <v>0</v>
      </c>
      <c r="R404" s="5">
        <f t="shared" si="701"/>
        <v>0</v>
      </c>
      <c r="S404" s="5">
        <f t="shared" si="701"/>
        <v>0</v>
      </c>
      <c r="T404" s="5"/>
      <c r="U404" s="5">
        <f t="shared" si="701"/>
        <v>35.015323997383383</v>
      </c>
      <c r="V404" s="5">
        <f t="shared" si="701"/>
        <v>9.153301597062466</v>
      </c>
      <c r="W404" s="5">
        <f t="shared" si="701"/>
        <v>8.4858733556099981</v>
      </c>
      <c r="X404" s="5">
        <f t="shared" si="701"/>
        <v>2.7223181474021998</v>
      </c>
      <c r="Y404" s="5">
        <f t="shared" si="701"/>
        <v>2.919587578373374</v>
      </c>
      <c r="Z404" s="5">
        <f t="shared" si="701"/>
        <v>14.729450845847653</v>
      </c>
      <c r="AA404" s="5">
        <f t="shared" si="701"/>
        <v>1.3480077783030222</v>
      </c>
      <c r="AB404" s="5"/>
      <c r="AC404" s="5">
        <f t="shared" si="701"/>
        <v>9.3374197326355688</v>
      </c>
      <c r="AD404" s="5">
        <f t="shared" si="701"/>
        <v>4.4188352537542945</v>
      </c>
      <c r="AE404" s="5">
        <f t="shared" si="701"/>
        <v>4.0966285165013794</v>
      </c>
      <c r="AF404" s="5">
        <f t="shared" si="701"/>
        <v>1.3611590737010999</v>
      </c>
      <c r="AG404" s="5">
        <f t="shared" si="701"/>
        <v>1.9463917189155826</v>
      </c>
      <c r="AH404" s="5">
        <f t="shared" si="701"/>
        <v>4.2084145273850435</v>
      </c>
      <c r="AI404" s="5">
        <f t="shared" si="701"/>
        <v>1.4828085561333244</v>
      </c>
    </row>
    <row r="405" spans="2:35" x14ac:dyDescent="0.3">
      <c r="E405" s="2"/>
      <c r="M405" s="2"/>
    </row>
    <row r="406" spans="2:35" s="93" customFormat="1" x14ac:dyDescent="0.3">
      <c r="B406" s="92" t="s">
        <v>236</v>
      </c>
      <c r="C406" s="92"/>
      <c r="D406" s="92"/>
    </row>
    <row r="407" spans="2:35" x14ac:dyDescent="0.3">
      <c r="E407" s="301" t="s">
        <v>89</v>
      </c>
      <c r="F407" s="301"/>
      <c r="G407" s="301"/>
      <c r="H407" s="301"/>
      <c r="I407" s="301"/>
      <c r="J407" s="301"/>
      <c r="K407" s="301"/>
      <c r="M407" s="301" t="s">
        <v>64</v>
      </c>
      <c r="N407" s="301"/>
      <c r="O407" s="301"/>
      <c r="P407" s="301"/>
      <c r="Q407" s="301"/>
      <c r="R407" s="301"/>
      <c r="S407" s="301"/>
      <c r="U407" s="301" t="s">
        <v>65</v>
      </c>
      <c r="V407" s="301"/>
      <c r="W407" s="301"/>
      <c r="X407" s="301"/>
      <c r="Y407" s="301"/>
      <c r="Z407" s="301"/>
      <c r="AA407" s="301"/>
      <c r="AC407" s="301" t="s">
        <v>66</v>
      </c>
      <c r="AD407" s="301"/>
      <c r="AE407" s="301"/>
      <c r="AF407" s="301"/>
      <c r="AG407" s="301"/>
      <c r="AH407" s="301"/>
      <c r="AI407" s="301"/>
    </row>
    <row r="408" spans="2:35" s="3" customFormat="1" x14ac:dyDescent="0.3">
      <c r="B408" s="4" t="s">
        <v>211</v>
      </c>
      <c r="C408" s="4"/>
      <c r="D408" s="4"/>
      <c r="E408" s="3" t="s">
        <v>70</v>
      </c>
      <c r="F408" s="3" t="s">
        <v>69</v>
      </c>
      <c r="G408" s="3" t="s">
        <v>61</v>
      </c>
      <c r="H408" s="3" t="s">
        <v>68</v>
      </c>
      <c r="I408" s="3" t="s">
        <v>71</v>
      </c>
      <c r="J408" s="3" t="s">
        <v>72</v>
      </c>
      <c r="K408" s="3" t="s">
        <v>62</v>
      </c>
      <c r="M408" s="3" t="s">
        <v>70</v>
      </c>
      <c r="N408" s="3" t="s">
        <v>69</v>
      </c>
      <c r="O408" s="3" t="s">
        <v>61</v>
      </c>
      <c r="P408" s="3" t="s">
        <v>68</v>
      </c>
      <c r="Q408" s="3" t="s">
        <v>71</v>
      </c>
      <c r="R408" s="3" t="s">
        <v>72</v>
      </c>
      <c r="S408" s="3" t="s">
        <v>62</v>
      </c>
      <c r="U408" s="3" t="s">
        <v>70</v>
      </c>
      <c r="V408" s="3" t="s">
        <v>69</v>
      </c>
      <c r="W408" s="3" t="s">
        <v>61</v>
      </c>
      <c r="X408" s="3" t="s">
        <v>68</v>
      </c>
      <c r="Y408" s="3" t="s">
        <v>71</v>
      </c>
      <c r="Z408" s="3" t="s">
        <v>72</v>
      </c>
      <c r="AA408" s="3" t="s">
        <v>62</v>
      </c>
      <c r="AC408" s="3" t="s">
        <v>70</v>
      </c>
      <c r="AD408" s="3" t="s">
        <v>69</v>
      </c>
      <c r="AE408" s="3" t="s">
        <v>61</v>
      </c>
      <c r="AF408" s="3" t="s">
        <v>68</v>
      </c>
      <c r="AG408" s="3" t="s">
        <v>71</v>
      </c>
      <c r="AH408" s="3" t="s">
        <v>72</v>
      </c>
      <c r="AI408" s="3" t="s">
        <v>62</v>
      </c>
    </row>
    <row r="409" spans="2:35" hidden="1" x14ac:dyDescent="0.3">
      <c r="B409" s="86">
        <f t="shared" ref="B409:B439" si="702">DATE(IF(MONTH(B338)&lt;=3,YEAR(B338),YEAR(B338)+1), 3, 31)</f>
        <v>40633</v>
      </c>
      <c r="C409" s="3"/>
      <c r="D409" s="3"/>
      <c r="E409" s="5">
        <f>E374*(1-E$42)</f>
        <v>17.351200000000002</v>
      </c>
      <c r="F409" s="5">
        <f t="shared" ref="F409:K409" si="703">F374*(1-F$42)</f>
        <v>4.6899599999999992</v>
      </c>
      <c r="G409" s="5">
        <f t="shared" si="703"/>
        <v>1.5471937499999997</v>
      </c>
      <c r="H409" s="5">
        <f t="shared" si="703"/>
        <v>7.0770999999999997</v>
      </c>
      <c r="I409" s="5">
        <f t="shared" si="703"/>
        <v>23.912800000000004</v>
      </c>
      <c r="J409" s="5">
        <f t="shared" si="703"/>
        <v>30.228480000000001</v>
      </c>
      <c r="K409" s="5">
        <f t="shared" si="703"/>
        <v>7.2148724999999994</v>
      </c>
      <c r="L409" s="5"/>
      <c r="M409" s="5">
        <f>M374*(1-E$42)</f>
        <v>14.710800000000001</v>
      </c>
      <c r="N409" s="5">
        <f t="shared" ref="N409:S409" si="704">N374*(1-F$42)</f>
        <v>0</v>
      </c>
      <c r="O409" s="5">
        <f t="shared" si="704"/>
        <v>0</v>
      </c>
      <c r="P409" s="5">
        <f t="shared" si="704"/>
        <v>0</v>
      </c>
      <c r="Q409" s="5">
        <f t="shared" si="704"/>
        <v>0</v>
      </c>
      <c r="R409" s="5">
        <f t="shared" si="704"/>
        <v>0</v>
      </c>
      <c r="S409" s="5">
        <f t="shared" si="704"/>
        <v>0</v>
      </c>
      <c r="T409" s="5"/>
      <c r="U409" s="5">
        <f>U374*(1-E$42)</f>
        <v>11.315999999999999</v>
      </c>
      <c r="V409" s="5">
        <f t="shared" ref="V409:AA409" si="705">V374*(1-F$42)</f>
        <v>1.19306</v>
      </c>
      <c r="W409" s="5">
        <f t="shared" si="705"/>
        <v>0.39358437499999982</v>
      </c>
      <c r="X409" s="5">
        <f t="shared" si="705"/>
        <v>2.7692999999999994</v>
      </c>
      <c r="Y409" s="5">
        <f t="shared" si="705"/>
        <v>1.7934600000000003</v>
      </c>
      <c r="Z409" s="5">
        <f t="shared" si="705"/>
        <v>2.5804800000000001</v>
      </c>
      <c r="AA409" s="5">
        <f t="shared" si="705"/>
        <v>0.45663750000000003</v>
      </c>
      <c r="AB409" s="5"/>
      <c r="AC409" s="5">
        <f>AC374*(1-E$42)</f>
        <v>3.0176000000000003</v>
      </c>
      <c r="AD409" s="5">
        <f t="shared" ref="AD409:AI409" si="706">AD374*(1-F$42)</f>
        <v>0.57596000000000014</v>
      </c>
      <c r="AE409" s="5">
        <f t="shared" si="706"/>
        <v>0.19000624999999999</v>
      </c>
      <c r="AF409" s="5">
        <f t="shared" si="706"/>
        <v>1.3846499999999997</v>
      </c>
      <c r="AG409" s="5">
        <f t="shared" si="706"/>
        <v>1.19564</v>
      </c>
      <c r="AH409" s="5">
        <f t="shared" si="706"/>
        <v>0.73728000000000005</v>
      </c>
      <c r="AI409" s="5">
        <f t="shared" si="706"/>
        <v>0.50230124999999992</v>
      </c>
    </row>
    <row r="410" spans="2:35" hidden="1" x14ac:dyDescent="0.3">
      <c r="B410" s="86">
        <f t="shared" si="702"/>
        <v>40999</v>
      </c>
      <c r="C410" s="3"/>
      <c r="D410" s="3"/>
      <c r="E410" s="5">
        <f t="shared" ref="E410:K410" si="707">E375*(1-E$42)</f>
        <v>18.577100000000005</v>
      </c>
      <c r="F410" s="5">
        <f t="shared" si="707"/>
        <v>4.8837599999999997</v>
      </c>
      <c r="G410" s="5">
        <f t="shared" si="707"/>
        <v>1.6237874999999997</v>
      </c>
      <c r="H410" s="5">
        <f t="shared" si="707"/>
        <v>7.4101400000000011</v>
      </c>
      <c r="I410" s="5">
        <f t="shared" si="707"/>
        <v>25.560000000000002</v>
      </c>
      <c r="J410" s="5">
        <f t="shared" si="707"/>
        <v>32.380160000000004</v>
      </c>
      <c r="K410" s="5">
        <f t="shared" si="707"/>
        <v>7.7250150000000009</v>
      </c>
      <c r="L410" s="5"/>
      <c r="M410" s="5">
        <f t="shared" ref="M410:S410" si="708">M375*(1-E$42)</f>
        <v>15.750150000000001</v>
      </c>
      <c r="N410" s="5">
        <f t="shared" si="708"/>
        <v>0</v>
      </c>
      <c r="O410" s="5">
        <f t="shared" si="708"/>
        <v>0</v>
      </c>
      <c r="P410" s="5">
        <f t="shared" si="708"/>
        <v>0</v>
      </c>
      <c r="Q410" s="5">
        <f t="shared" si="708"/>
        <v>0</v>
      </c>
      <c r="R410" s="5">
        <f t="shared" si="708"/>
        <v>0</v>
      </c>
      <c r="S410" s="5">
        <f t="shared" si="708"/>
        <v>0</v>
      </c>
      <c r="T410" s="5"/>
      <c r="U410" s="5">
        <f t="shared" ref="U410:AA410" si="709">U375*(1-E$42)</f>
        <v>12.115500000000001</v>
      </c>
      <c r="V410" s="5">
        <f t="shared" si="709"/>
        <v>1.2423600000000001</v>
      </c>
      <c r="W410" s="5">
        <f t="shared" si="709"/>
        <v>0.41306874999999987</v>
      </c>
      <c r="X410" s="5">
        <f t="shared" si="709"/>
        <v>2.8996199999999996</v>
      </c>
      <c r="Y410" s="5">
        <f t="shared" si="709"/>
        <v>1.9170000000000003</v>
      </c>
      <c r="Z410" s="5">
        <f t="shared" si="709"/>
        <v>2.7641600000000004</v>
      </c>
      <c r="AA410" s="5">
        <f t="shared" si="709"/>
        <v>0.488925</v>
      </c>
      <c r="AB410" s="5"/>
      <c r="AC410" s="5">
        <f t="shared" ref="AC410:AI410" si="710">AC375*(1-E$42)</f>
        <v>3.2307999999999999</v>
      </c>
      <c r="AD410" s="5">
        <f t="shared" si="710"/>
        <v>0.59976000000000018</v>
      </c>
      <c r="AE410" s="5">
        <f t="shared" si="710"/>
        <v>0.19941250000000002</v>
      </c>
      <c r="AF410" s="5">
        <f t="shared" si="710"/>
        <v>1.4498099999999998</v>
      </c>
      <c r="AG410" s="5">
        <f t="shared" si="710"/>
        <v>1.278</v>
      </c>
      <c r="AH410" s="5">
        <f t="shared" si="710"/>
        <v>0.78976000000000013</v>
      </c>
      <c r="AI410" s="5">
        <f t="shared" si="710"/>
        <v>0.53781749999999995</v>
      </c>
    </row>
    <row r="411" spans="2:35" hidden="1" x14ac:dyDescent="0.3">
      <c r="B411" s="86">
        <f t="shared" si="702"/>
        <v>41364</v>
      </c>
      <c r="C411" s="3"/>
      <c r="D411" s="3"/>
      <c r="E411" s="5">
        <f t="shared" ref="E411:K411" si="711">E376*(1-E$42)</f>
        <v>20.40652</v>
      </c>
      <c r="F411" s="5">
        <f t="shared" si="711"/>
        <v>5.3101199999999995</v>
      </c>
      <c r="G411" s="5">
        <f t="shared" si="711"/>
        <v>1.7769749999999995</v>
      </c>
      <c r="H411" s="5">
        <f t="shared" si="711"/>
        <v>7.9513300000000013</v>
      </c>
      <c r="I411" s="5">
        <f t="shared" si="711"/>
        <v>28.087600000000009</v>
      </c>
      <c r="J411" s="5">
        <f t="shared" si="711"/>
        <v>35.69952</v>
      </c>
      <c r="K411" s="5">
        <f t="shared" si="711"/>
        <v>8.5266675000000003</v>
      </c>
      <c r="L411" s="5"/>
      <c r="M411" s="5">
        <f t="shared" ref="M411:S411" si="712">M376*(1-E$42)</f>
        <v>17.301180000000002</v>
      </c>
      <c r="N411" s="5">
        <f t="shared" si="712"/>
        <v>0</v>
      </c>
      <c r="O411" s="5">
        <f t="shared" si="712"/>
        <v>0</v>
      </c>
      <c r="P411" s="5">
        <f t="shared" si="712"/>
        <v>0</v>
      </c>
      <c r="Q411" s="5">
        <f t="shared" si="712"/>
        <v>0</v>
      </c>
      <c r="R411" s="5">
        <f t="shared" si="712"/>
        <v>0</v>
      </c>
      <c r="S411" s="5">
        <f t="shared" si="712"/>
        <v>0</v>
      </c>
      <c r="T411" s="5"/>
      <c r="U411" s="5">
        <f t="shared" ref="U411:AA411" si="713">U376*(1-E$42)</f>
        <v>13.308600000000002</v>
      </c>
      <c r="V411" s="5">
        <f t="shared" si="713"/>
        <v>1.3508199999999999</v>
      </c>
      <c r="W411" s="5">
        <f t="shared" si="713"/>
        <v>0.45203749999999987</v>
      </c>
      <c r="X411" s="5">
        <f t="shared" si="713"/>
        <v>3.1113899999999997</v>
      </c>
      <c r="Y411" s="5">
        <f t="shared" si="713"/>
        <v>2.1065700000000001</v>
      </c>
      <c r="Z411" s="5">
        <f t="shared" si="713"/>
        <v>3.0475200000000005</v>
      </c>
      <c r="AA411" s="5">
        <f t="shared" si="713"/>
        <v>0.53966250000000004</v>
      </c>
      <c r="AB411" s="5"/>
      <c r="AC411" s="5">
        <f t="shared" ref="AC411:AI411" si="714">AC376*(1-E$42)</f>
        <v>3.5489600000000001</v>
      </c>
      <c r="AD411" s="5">
        <f t="shared" si="714"/>
        <v>0.65212000000000003</v>
      </c>
      <c r="AE411" s="5">
        <f t="shared" si="714"/>
        <v>0.21822499999999995</v>
      </c>
      <c r="AF411" s="5">
        <f t="shared" si="714"/>
        <v>1.5556949999999998</v>
      </c>
      <c r="AG411" s="5">
        <f t="shared" si="714"/>
        <v>1.4043800000000002</v>
      </c>
      <c r="AH411" s="5">
        <f t="shared" si="714"/>
        <v>0.87071999999999994</v>
      </c>
      <c r="AI411" s="5">
        <f t="shared" si="714"/>
        <v>0.59362874999999993</v>
      </c>
    </row>
    <row r="412" spans="2:35" hidden="1" x14ac:dyDescent="0.3">
      <c r="B412" s="86">
        <f t="shared" si="702"/>
        <v>41729</v>
      </c>
      <c r="C412" s="3"/>
      <c r="D412" s="3"/>
      <c r="E412" s="5">
        <f t="shared" ref="E412:K412" si="715">E377*(1-E$42)</f>
        <v>23.424120000000002</v>
      </c>
      <c r="F412" s="5">
        <f t="shared" si="715"/>
        <v>5.9302799999999998</v>
      </c>
      <c r="G412" s="5">
        <f t="shared" si="715"/>
        <v>1.9914375</v>
      </c>
      <c r="H412" s="5">
        <f t="shared" si="715"/>
        <v>8.9088200000000004</v>
      </c>
      <c r="I412" s="5">
        <f t="shared" si="715"/>
        <v>32.120400000000004</v>
      </c>
      <c r="J412" s="5">
        <f t="shared" si="715"/>
        <v>41.183680000000003</v>
      </c>
      <c r="K412" s="5">
        <f t="shared" si="715"/>
        <v>9.7898775000000011</v>
      </c>
      <c r="L412" s="5"/>
      <c r="M412" s="5">
        <f t="shared" ref="M412:S412" si="716">M377*(1-E$42)</f>
        <v>19.859579999999998</v>
      </c>
      <c r="N412" s="5">
        <f t="shared" si="716"/>
        <v>0</v>
      </c>
      <c r="O412" s="5">
        <f t="shared" si="716"/>
        <v>0</v>
      </c>
      <c r="P412" s="5">
        <f t="shared" si="716"/>
        <v>0</v>
      </c>
      <c r="Q412" s="5">
        <f t="shared" si="716"/>
        <v>0</v>
      </c>
      <c r="R412" s="5">
        <f t="shared" si="716"/>
        <v>0</v>
      </c>
      <c r="S412" s="5">
        <f t="shared" si="716"/>
        <v>0</v>
      </c>
      <c r="T412" s="5"/>
      <c r="U412" s="5">
        <f t="shared" ref="U412:AA412" si="717">U377*(1-E$42)</f>
        <v>15.276599999999998</v>
      </c>
      <c r="V412" s="5">
        <f t="shared" si="717"/>
        <v>1.50858</v>
      </c>
      <c r="W412" s="5">
        <f t="shared" si="717"/>
        <v>0.50659374999999984</v>
      </c>
      <c r="X412" s="5">
        <f t="shared" si="717"/>
        <v>3.4860599999999997</v>
      </c>
      <c r="Y412" s="5">
        <f t="shared" si="717"/>
        <v>2.4090300000000004</v>
      </c>
      <c r="Z412" s="5">
        <f t="shared" si="717"/>
        <v>3.5156800000000006</v>
      </c>
      <c r="AA412" s="5">
        <f t="shared" si="717"/>
        <v>0.61961250000000001</v>
      </c>
      <c r="AB412" s="5"/>
      <c r="AC412" s="5">
        <f t="shared" ref="AC412:AI412" si="718">AC377*(1-E$42)</f>
        <v>4.0737600000000009</v>
      </c>
      <c r="AD412" s="5">
        <f t="shared" si="718"/>
        <v>0.72828000000000015</v>
      </c>
      <c r="AE412" s="5">
        <f t="shared" si="718"/>
        <v>0.24456250000000002</v>
      </c>
      <c r="AF412" s="5">
        <f t="shared" si="718"/>
        <v>1.7430299999999999</v>
      </c>
      <c r="AG412" s="5">
        <f t="shared" si="718"/>
        <v>1.6060200000000004</v>
      </c>
      <c r="AH412" s="5">
        <f t="shared" si="718"/>
        <v>1.00448</v>
      </c>
      <c r="AI412" s="5">
        <f t="shared" si="718"/>
        <v>0.68157375000000009</v>
      </c>
    </row>
    <row r="413" spans="2:35" hidden="1" x14ac:dyDescent="0.3">
      <c r="B413" s="86">
        <f t="shared" si="702"/>
        <v>42094</v>
      </c>
      <c r="C413" s="3"/>
      <c r="D413" s="3"/>
      <c r="E413" s="5">
        <f t="shared" ref="E413:K413" si="719">E378*(1-E$42)</f>
        <v>25.102660000000004</v>
      </c>
      <c r="F413" s="5">
        <f t="shared" si="719"/>
        <v>6.1240799999999993</v>
      </c>
      <c r="G413" s="5">
        <f t="shared" si="719"/>
        <v>2.1139874999999995</v>
      </c>
      <c r="H413" s="5">
        <f t="shared" si="719"/>
        <v>9.2626749999999998</v>
      </c>
      <c r="I413" s="5">
        <f t="shared" si="719"/>
        <v>34.307200000000009</v>
      </c>
      <c r="J413" s="5">
        <f t="shared" si="719"/>
        <v>44.135679999999994</v>
      </c>
      <c r="K413" s="5">
        <f t="shared" si="719"/>
        <v>10.49436</v>
      </c>
      <c r="L413" s="5"/>
      <c r="M413" s="5">
        <f t="shared" ref="M413:S413" si="720">M378*(1-E$42)</f>
        <v>21.282690000000002</v>
      </c>
      <c r="N413" s="5">
        <f t="shared" si="720"/>
        <v>0</v>
      </c>
      <c r="O413" s="5">
        <f t="shared" si="720"/>
        <v>0</v>
      </c>
      <c r="P413" s="5">
        <f t="shared" si="720"/>
        <v>0</v>
      </c>
      <c r="Q413" s="5">
        <f t="shared" si="720"/>
        <v>0</v>
      </c>
      <c r="R413" s="5">
        <f t="shared" si="720"/>
        <v>0</v>
      </c>
      <c r="S413" s="5">
        <f t="shared" si="720"/>
        <v>0</v>
      </c>
      <c r="T413" s="5"/>
      <c r="U413" s="5">
        <f t="shared" ref="U413:AA413" si="721">U378*(1-E$42)</f>
        <v>16.371300000000002</v>
      </c>
      <c r="V413" s="5">
        <f t="shared" si="721"/>
        <v>1.5578799999999999</v>
      </c>
      <c r="W413" s="5">
        <f t="shared" si="721"/>
        <v>0.53776875000000002</v>
      </c>
      <c r="X413" s="5">
        <f t="shared" si="721"/>
        <v>3.6245250000000002</v>
      </c>
      <c r="Y413" s="5">
        <f t="shared" si="721"/>
        <v>2.5730400000000002</v>
      </c>
      <c r="Z413" s="5">
        <f t="shared" si="721"/>
        <v>3.7676800000000004</v>
      </c>
      <c r="AA413" s="5">
        <f t="shared" si="721"/>
        <v>0.66420000000000012</v>
      </c>
      <c r="AB413" s="5"/>
      <c r="AC413" s="5">
        <f t="shared" ref="AC413:AI413" si="722">AC378*(1-E$42)</f>
        <v>4.3656800000000002</v>
      </c>
      <c r="AD413" s="5">
        <f t="shared" si="722"/>
        <v>0.75208000000000019</v>
      </c>
      <c r="AE413" s="5">
        <f t="shared" si="722"/>
        <v>0.25961250000000002</v>
      </c>
      <c r="AF413" s="5">
        <f t="shared" si="722"/>
        <v>1.8122625000000001</v>
      </c>
      <c r="AG413" s="5">
        <f t="shared" si="722"/>
        <v>1.7153600000000002</v>
      </c>
      <c r="AH413" s="5">
        <f t="shared" si="722"/>
        <v>1.0764800000000001</v>
      </c>
      <c r="AI413" s="5">
        <f t="shared" si="722"/>
        <v>0.73062000000000005</v>
      </c>
    </row>
    <row r="414" spans="2:35" hidden="1" x14ac:dyDescent="0.3">
      <c r="B414" s="86">
        <f t="shared" si="702"/>
        <v>42460</v>
      </c>
      <c r="C414" s="3"/>
      <c r="D414" s="3"/>
      <c r="E414" s="5">
        <f t="shared" ref="E414:K414" si="723">E379*(1-E$42)</f>
        <v>26.894360000000002</v>
      </c>
      <c r="F414" s="5">
        <f t="shared" si="723"/>
        <v>6.4341600000000012</v>
      </c>
      <c r="G414" s="5">
        <f t="shared" si="723"/>
        <v>2.2365374999999998</v>
      </c>
      <c r="H414" s="5">
        <f t="shared" si="723"/>
        <v>9.6789749999999994</v>
      </c>
      <c r="I414" s="5">
        <f t="shared" si="723"/>
        <v>36.664400000000001</v>
      </c>
      <c r="J414" s="5">
        <f t="shared" si="723"/>
        <v>47.37632</v>
      </c>
      <c r="K414" s="5">
        <f t="shared" si="723"/>
        <v>11.27172</v>
      </c>
      <c r="L414" s="5"/>
      <c r="M414" s="5">
        <f t="shared" ref="M414:S414" si="724">M379*(1-E$42)</f>
        <v>22.801739999999999</v>
      </c>
      <c r="N414" s="5">
        <f t="shared" si="724"/>
        <v>0</v>
      </c>
      <c r="O414" s="5">
        <f t="shared" si="724"/>
        <v>0</v>
      </c>
      <c r="P414" s="5">
        <f t="shared" si="724"/>
        <v>0</v>
      </c>
      <c r="Q414" s="5">
        <f t="shared" si="724"/>
        <v>0</v>
      </c>
      <c r="R414" s="5">
        <f t="shared" si="724"/>
        <v>0</v>
      </c>
      <c r="S414" s="5">
        <f t="shared" si="724"/>
        <v>0</v>
      </c>
      <c r="T414" s="5"/>
      <c r="U414" s="5">
        <f t="shared" ref="U414:AA414" si="725">U379*(1-E$42)</f>
        <v>17.5398</v>
      </c>
      <c r="V414" s="5">
        <f t="shared" si="725"/>
        <v>1.63676</v>
      </c>
      <c r="W414" s="5">
        <f t="shared" si="725"/>
        <v>0.56894374999999986</v>
      </c>
      <c r="X414" s="5">
        <f t="shared" si="725"/>
        <v>3.7874249999999994</v>
      </c>
      <c r="Y414" s="5">
        <f t="shared" si="725"/>
        <v>2.7498300000000002</v>
      </c>
      <c r="Z414" s="5">
        <f t="shared" si="725"/>
        <v>4.0443199999999999</v>
      </c>
      <c r="AA414" s="5">
        <f t="shared" si="725"/>
        <v>0.71340000000000003</v>
      </c>
      <c r="AB414" s="5"/>
      <c r="AC414" s="5">
        <f t="shared" ref="AC414:AI414" si="726">AC379*(1-E$42)</f>
        <v>4.6772800000000005</v>
      </c>
      <c r="AD414" s="5">
        <f t="shared" si="726"/>
        <v>0.79015999999999997</v>
      </c>
      <c r="AE414" s="5">
        <f t="shared" si="726"/>
        <v>0.27466249999999998</v>
      </c>
      <c r="AF414" s="5">
        <f t="shared" si="726"/>
        <v>1.8937124999999997</v>
      </c>
      <c r="AG414" s="5">
        <f t="shared" si="726"/>
        <v>1.8332200000000005</v>
      </c>
      <c r="AH414" s="5">
        <f t="shared" si="726"/>
        <v>1.1555199999999999</v>
      </c>
      <c r="AI414" s="5">
        <f t="shared" si="726"/>
        <v>0.78473999999999999</v>
      </c>
    </row>
    <row r="415" spans="2:35" hidden="1" x14ac:dyDescent="0.3">
      <c r="B415" s="86">
        <f t="shared" si="702"/>
        <v>42825</v>
      </c>
      <c r="C415" s="3"/>
      <c r="D415" s="3"/>
      <c r="E415" s="5">
        <f t="shared" ref="E415:K415" si="727">E380*(1-E$42)</f>
        <v>28.912379999999999</v>
      </c>
      <c r="F415" s="5">
        <f t="shared" si="727"/>
        <v>6.7442399999999996</v>
      </c>
      <c r="G415" s="5">
        <f t="shared" si="727"/>
        <v>2.3590874999999993</v>
      </c>
      <c r="H415" s="5">
        <f t="shared" si="727"/>
        <v>10.116090000000002</v>
      </c>
      <c r="I415" s="5">
        <f t="shared" si="727"/>
        <v>39.305600000000005</v>
      </c>
      <c r="J415" s="5">
        <f t="shared" si="727"/>
        <v>50.971199999999989</v>
      </c>
      <c r="K415" s="5">
        <f t="shared" si="727"/>
        <v>12.097665000000003</v>
      </c>
      <c r="L415" s="5"/>
      <c r="M415" s="5">
        <f t="shared" ref="M415:S415" si="728">M380*(1-E$42)</f>
        <v>24.51267</v>
      </c>
      <c r="N415" s="5">
        <f t="shared" si="728"/>
        <v>0</v>
      </c>
      <c r="O415" s="5">
        <f t="shared" si="728"/>
        <v>0</v>
      </c>
      <c r="P415" s="5">
        <f t="shared" si="728"/>
        <v>0</v>
      </c>
      <c r="Q415" s="5">
        <f t="shared" si="728"/>
        <v>0</v>
      </c>
      <c r="R415" s="5">
        <f t="shared" si="728"/>
        <v>0</v>
      </c>
      <c r="S415" s="5">
        <f t="shared" si="728"/>
        <v>0</v>
      </c>
      <c r="T415" s="5"/>
      <c r="U415" s="5">
        <f t="shared" ref="U415:AA415" si="729">U380*(1-E$42)</f>
        <v>18.855899999999998</v>
      </c>
      <c r="V415" s="5">
        <f t="shared" si="729"/>
        <v>1.7156400000000001</v>
      </c>
      <c r="W415" s="5">
        <f t="shared" si="729"/>
        <v>0.60011874999999981</v>
      </c>
      <c r="X415" s="5">
        <f t="shared" si="729"/>
        <v>3.9584699999999988</v>
      </c>
      <c r="Y415" s="5">
        <f t="shared" si="729"/>
        <v>2.9479200000000003</v>
      </c>
      <c r="Z415" s="5">
        <f t="shared" si="729"/>
        <v>4.3512000000000004</v>
      </c>
      <c r="AA415" s="5">
        <f t="shared" si="729"/>
        <v>0.76567500000000011</v>
      </c>
      <c r="AB415" s="5"/>
      <c r="AC415" s="5">
        <f t="shared" ref="AC415:AI415" si="730">AC380*(1-E$42)</f>
        <v>5.0282400000000003</v>
      </c>
      <c r="AD415" s="5">
        <f t="shared" si="730"/>
        <v>0.8282400000000002</v>
      </c>
      <c r="AE415" s="5">
        <f t="shared" si="730"/>
        <v>0.28971249999999998</v>
      </c>
      <c r="AF415" s="5">
        <f t="shared" si="730"/>
        <v>1.9792349999999994</v>
      </c>
      <c r="AG415" s="5">
        <f t="shared" si="730"/>
        <v>1.9652799999999999</v>
      </c>
      <c r="AH415" s="5">
        <f t="shared" si="730"/>
        <v>1.2432000000000001</v>
      </c>
      <c r="AI415" s="5">
        <f t="shared" si="730"/>
        <v>0.84224250000000001</v>
      </c>
    </row>
    <row r="416" spans="2:35" hidden="1" x14ac:dyDescent="0.3">
      <c r="B416" s="86">
        <f t="shared" si="702"/>
        <v>43190</v>
      </c>
      <c r="C416" s="3"/>
      <c r="D416" s="3"/>
      <c r="E416" s="5">
        <f t="shared" ref="E416:K416" si="731">E381*(1-E$42)</f>
        <v>31.119</v>
      </c>
      <c r="F416" s="5">
        <f t="shared" si="731"/>
        <v>7.0543200000000015</v>
      </c>
      <c r="G416" s="5">
        <f t="shared" si="731"/>
        <v>2.4816374999999993</v>
      </c>
      <c r="H416" s="5">
        <f t="shared" si="731"/>
        <v>10.615649999999999</v>
      </c>
      <c r="I416" s="5">
        <f t="shared" si="731"/>
        <v>42.088799999999999</v>
      </c>
      <c r="J416" s="5">
        <f t="shared" si="731"/>
        <v>54.867840000000001</v>
      </c>
      <c r="K416" s="5">
        <f t="shared" si="731"/>
        <v>13.069364999999999</v>
      </c>
      <c r="L416" s="5"/>
      <c r="M416" s="5">
        <f t="shared" ref="M416:S416" si="732">M381*(1-E$42)</f>
        <v>26.383500000000005</v>
      </c>
      <c r="N416" s="5">
        <f t="shared" si="732"/>
        <v>0</v>
      </c>
      <c r="O416" s="5">
        <f t="shared" si="732"/>
        <v>0</v>
      </c>
      <c r="P416" s="5">
        <f t="shared" si="732"/>
        <v>0</v>
      </c>
      <c r="Q416" s="5">
        <f t="shared" si="732"/>
        <v>0</v>
      </c>
      <c r="R416" s="5">
        <f t="shared" si="732"/>
        <v>0</v>
      </c>
      <c r="S416" s="5">
        <f t="shared" si="732"/>
        <v>0</v>
      </c>
      <c r="T416" s="5"/>
      <c r="U416" s="5">
        <f t="shared" ref="U416:AA416" si="733">U381*(1-E$42)</f>
        <v>20.295000000000002</v>
      </c>
      <c r="V416" s="5">
        <f t="shared" si="733"/>
        <v>1.7945199999999999</v>
      </c>
      <c r="W416" s="5">
        <f t="shared" si="733"/>
        <v>0.63129374999999988</v>
      </c>
      <c r="X416" s="5">
        <f t="shared" si="733"/>
        <v>4.15395</v>
      </c>
      <c r="Y416" s="5">
        <f t="shared" si="733"/>
        <v>3.1566600000000005</v>
      </c>
      <c r="Z416" s="5">
        <f t="shared" si="733"/>
        <v>4.6838400000000009</v>
      </c>
      <c r="AA416" s="5">
        <f t="shared" si="733"/>
        <v>0.8271750000000001</v>
      </c>
      <c r="AB416" s="5"/>
      <c r="AC416" s="5">
        <f t="shared" ref="AC416:AI416" si="734">AC381*(1-E$42)</f>
        <v>5.4119999999999999</v>
      </c>
      <c r="AD416" s="5">
        <f t="shared" si="734"/>
        <v>0.86632000000000009</v>
      </c>
      <c r="AE416" s="5">
        <f t="shared" si="734"/>
        <v>0.30476249999999999</v>
      </c>
      <c r="AF416" s="5">
        <f t="shared" si="734"/>
        <v>2.076975</v>
      </c>
      <c r="AG416" s="5">
        <f t="shared" si="734"/>
        <v>2.1044399999999999</v>
      </c>
      <c r="AH416" s="5">
        <f t="shared" si="734"/>
        <v>1.3382400000000001</v>
      </c>
      <c r="AI416" s="5">
        <f t="shared" si="734"/>
        <v>0.9098925000000001</v>
      </c>
    </row>
    <row r="417" spans="2:35" hidden="1" x14ac:dyDescent="0.3">
      <c r="B417" s="86">
        <f t="shared" si="702"/>
        <v>43555</v>
      </c>
      <c r="C417" s="3"/>
      <c r="D417" s="3"/>
      <c r="E417" s="5">
        <f t="shared" ref="E417:K417" si="735">E382*(1-E$42)</f>
        <v>33.438780000000001</v>
      </c>
      <c r="F417" s="5">
        <f t="shared" si="735"/>
        <v>7.3644000000000007</v>
      </c>
      <c r="G417" s="5">
        <f t="shared" si="735"/>
        <v>2.6195062499999993</v>
      </c>
      <c r="H417" s="5">
        <f t="shared" si="735"/>
        <v>11.115210000000001</v>
      </c>
      <c r="I417" s="5">
        <f t="shared" si="735"/>
        <v>45.099200000000003</v>
      </c>
      <c r="J417" s="5">
        <f t="shared" si="735"/>
        <v>59.04</v>
      </c>
      <c r="K417" s="5">
        <f t="shared" si="735"/>
        <v>14.041065000000001</v>
      </c>
      <c r="L417" s="5"/>
      <c r="M417" s="5">
        <f t="shared" ref="M417:S417" si="736">M382*(1-E$42)</f>
        <v>28.350270000000005</v>
      </c>
      <c r="N417" s="5">
        <f t="shared" si="736"/>
        <v>0</v>
      </c>
      <c r="O417" s="5">
        <f t="shared" si="736"/>
        <v>0</v>
      </c>
      <c r="P417" s="5">
        <f t="shared" si="736"/>
        <v>0</v>
      </c>
      <c r="Q417" s="5">
        <f t="shared" si="736"/>
        <v>0</v>
      </c>
      <c r="R417" s="5">
        <f t="shared" si="736"/>
        <v>0</v>
      </c>
      <c r="S417" s="5">
        <f t="shared" si="736"/>
        <v>0</v>
      </c>
      <c r="T417" s="5"/>
      <c r="U417" s="5">
        <f t="shared" ref="U417:AA417" si="737">U382*(1-E$42)</f>
        <v>21.8079</v>
      </c>
      <c r="V417" s="5">
        <f t="shared" si="737"/>
        <v>1.8734</v>
      </c>
      <c r="W417" s="5">
        <f t="shared" si="737"/>
        <v>0.66636562499999996</v>
      </c>
      <c r="X417" s="5">
        <f t="shared" si="737"/>
        <v>4.349429999999999</v>
      </c>
      <c r="Y417" s="5">
        <f t="shared" si="737"/>
        <v>3.3824399999999999</v>
      </c>
      <c r="Z417" s="5">
        <f t="shared" si="737"/>
        <v>5.04</v>
      </c>
      <c r="AA417" s="5">
        <f t="shared" si="737"/>
        <v>0.8886750000000001</v>
      </c>
      <c r="AB417" s="5"/>
      <c r="AC417" s="5">
        <f t="shared" ref="AC417:AI417" si="738">AC382*(1-E$42)</f>
        <v>5.8154400000000006</v>
      </c>
      <c r="AD417" s="5">
        <f t="shared" si="738"/>
        <v>0.9044000000000002</v>
      </c>
      <c r="AE417" s="5">
        <f t="shared" si="738"/>
        <v>0.32169374999999995</v>
      </c>
      <c r="AF417" s="5">
        <f t="shared" si="738"/>
        <v>2.1747149999999995</v>
      </c>
      <c r="AG417" s="5">
        <f t="shared" si="738"/>
        <v>2.2549600000000005</v>
      </c>
      <c r="AH417" s="5">
        <f t="shared" si="738"/>
        <v>1.44</v>
      </c>
      <c r="AI417" s="5">
        <f t="shared" si="738"/>
        <v>0.97754249999999987</v>
      </c>
    </row>
    <row r="418" spans="2:35" hidden="1" x14ac:dyDescent="0.3">
      <c r="B418" s="86">
        <f t="shared" si="702"/>
        <v>43921</v>
      </c>
      <c r="C418" s="3"/>
      <c r="D418" s="3"/>
      <c r="E418" s="5">
        <f t="shared" ref="E418:K418" si="739">E383*(1-E$42)</f>
        <v>35.984879999999997</v>
      </c>
      <c r="F418" s="5">
        <f t="shared" si="739"/>
        <v>7.6744800000000009</v>
      </c>
      <c r="G418" s="5">
        <f t="shared" si="739"/>
        <v>2.7880124999999998</v>
      </c>
      <c r="H418" s="5">
        <f t="shared" si="739"/>
        <v>11.635585000000001</v>
      </c>
      <c r="I418" s="5">
        <f t="shared" si="739"/>
        <v>48.336800000000011</v>
      </c>
      <c r="J418" s="5">
        <f t="shared" si="739"/>
        <v>63.52704</v>
      </c>
      <c r="K418" s="5">
        <f t="shared" si="739"/>
        <v>15.061350000000001</v>
      </c>
      <c r="L418" s="5"/>
      <c r="M418" s="5">
        <f t="shared" ref="M418:S418" si="740">M383*(1-E$42)</f>
        <v>30.50892</v>
      </c>
      <c r="N418" s="5">
        <f t="shared" si="740"/>
        <v>0</v>
      </c>
      <c r="O418" s="5">
        <f t="shared" si="740"/>
        <v>0</v>
      </c>
      <c r="P418" s="5">
        <f t="shared" si="740"/>
        <v>0</v>
      </c>
      <c r="Q418" s="5">
        <f t="shared" si="740"/>
        <v>0</v>
      </c>
      <c r="R418" s="5">
        <f t="shared" si="740"/>
        <v>0</v>
      </c>
      <c r="S418" s="5">
        <f t="shared" si="740"/>
        <v>0</v>
      </c>
      <c r="T418" s="5"/>
      <c r="U418" s="5">
        <f t="shared" ref="U418:AA418" si="741">U383*(1-E$42)</f>
        <v>23.468399999999999</v>
      </c>
      <c r="V418" s="5">
        <f t="shared" si="741"/>
        <v>1.95228</v>
      </c>
      <c r="W418" s="5">
        <f t="shared" si="741"/>
        <v>0.70923124999999987</v>
      </c>
      <c r="X418" s="5">
        <f t="shared" si="741"/>
        <v>4.5530549999999996</v>
      </c>
      <c r="Y418" s="5">
        <f t="shared" si="741"/>
        <v>3.6252599999999999</v>
      </c>
      <c r="Z418" s="5">
        <f t="shared" si="741"/>
        <v>5.4230400000000003</v>
      </c>
      <c r="AA418" s="5">
        <f t="shared" si="741"/>
        <v>0.95324999999999993</v>
      </c>
      <c r="AB418" s="5"/>
      <c r="AC418" s="5">
        <f t="shared" ref="AC418:AI418" si="742">AC383*(1-E$42)</f>
        <v>6.2582399999999998</v>
      </c>
      <c r="AD418" s="5">
        <f t="shared" si="742"/>
        <v>0.94247999999999998</v>
      </c>
      <c r="AE418" s="5">
        <f t="shared" si="742"/>
        <v>0.34238749999999996</v>
      </c>
      <c r="AF418" s="5">
        <f t="shared" si="742"/>
        <v>2.2765274999999998</v>
      </c>
      <c r="AG418" s="5">
        <f t="shared" si="742"/>
        <v>2.4168400000000001</v>
      </c>
      <c r="AH418" s="5">
        <f t="shared" si="742"/>
        <v>1.5494399999999999</v>
      </c>
      <c r="AI418" s="5">
        <f t="shared" si="742"/>
        <v>1.048575</v>
      </c>
    </row>
    <row r="419" spans="2:35" hidden="1" x14ac:dyDescent="0.3">
      <c r="B419" s="86">
        <f t="shared" si="702"/>
        <v>44286</v>
      </c>
      <c r="C419" s="3"/>
      <c r="D419" s="3"/>
      <c r="E419" s="5">
        <f t="shared" ref="E419:K419" si="743">E384*(1-E$42)</f>
        <v>35.211620000000003</v>
      </c>
      <c r="F419" s="5">
        <f t="shared" si="743"/>
        <v>9.6512399999999996</v>
      </c>
      <c r="G419" s="5">
        <f t="shared" si="743"/>
        <v>3.5233124999999994</v>
      </c>
      <c r="H419" s="5">
        <f t="shared" si="743"/>
        <v>9.5332700000000017</v>
      </c>
      <c r="I419" s="5">
        <f t="shared" si="743"/>
        <v>40.271200000000007</v>
      </c>
      <c r="J419" s="5">
        <f t="shared" si="743"/>
        <v>54.500480000000003</v>
      </c>
      <c r="K419" s="5">
        <f t="shared" si="743"/>
        <v>12.9479025</v>
      </c>
      <c r="L419" s="5"/>
      <c r="M419" s="5">
        <f t="shared" ref="M419:S419" si="744">M384*(1-E$42)</f>
        <v>29.85333</v>
      </c>
      <c r="N419" s="5">
        <f t="shared" si="744"/>
        <v>0</v>
      </c>
      <c r="O419" s="5">
        <f t="shared" si="744"/>
        <v>0</v>
      </c>
      <c r="P419" s="5">
        <f t="shared" si="744"/>
        <v>0</v>
      </c>
      <c r="Q419" s="5">
        <f t="shared" si="744"/>
        <v>0</v>
      </c>
      <c r="R419" s="5">
        <f t="shared" si="744"/>
        <v>0</v>
      </c>
      <c r="S419" s="5">
        <f t="shared" si="744"/>
        <v>0</v>
      </c>
      <c r="T419" s="5"/>
      <c r="U419" s="5">
        <f t="shared" ref="U419:AA419" si="745">U384*(1-E$42)</f>
        <v>22.964100000000002</v>
      </c>
      <c r="V419" s="5">
        <f t="shared" si="745"/>
        <v>2.4551400000000001</v>
      </c>
      <c r="W419" s="5">
        <f t="shared" si="745"/>
        <v>0.8962812499999997</v>
      </c>
      <c r="X419" s="5">
        <f t="shared" si="745"/>
        <v>3.7304099999999991</v>
      </c>
      <c r="Y419" s="5">
        <f t="shared" si="745"/>
        <v>3.0203400000000005</v>
      </c>
      <c r="Z419" s="5">
        <f t="shared" si="745"/>
        <v>4.6524800000000006</v>
      </c>
      <c r="AA419" s="5">
        <f t="shared" si="745"/>
        <v>0.81948750000000015</v>
      </c>
      <c r="AB419" s="5"/>
      <c r="AC419" s="5">
        <f t="shared" ref="AC419:AI419" si="746">AC384*(1-E$42)</f>
        <v>6.1237599999999999</v>
      </c>
      <c r="AD419" s="5">
        <f t="shared" si="746"/>
        <v>1.1852400000000003</v>
      </c>
      <c r="AE419" s="5">
        <f t="shared" si="746"/>
        <v>0.4326875</v>
      </c>
      <c r="AF419" s="5">
        <f t="shared" si="746"/>
        <v>1.8652049999999996</v>
      </c>
      <c r="AG419" s="5">
        <f t="shared" si="746"/>
        <v>2.0135600000000005</v>
      </c>
      <c r="AH419" s="5">
        <f t="shared" si="746"/>
        <v>1.32928</v>
      </c>
      <c r="AI419" s="5">
        <f t="shared" si="746"/>
        <v>0.90143624999999994</v>
      </c>
    </row>
    <row r="420" spans="2:35" x14ac:dyDescent="0.3">
      <c r="B420" s="86">
        <f t="shared" si="702"/>
        <v>44651</v>
      </c>
      <c r="C420" s="3"/>
      <c r="D420" s="3"/>
      <c r="E420" s="5">
        <f t="shared" ref="E420:K420" si="747">E385*(1-E$42)</f>
        <v>26.982059000000003</v>
      </c>
      <c r="F420" s="5">
        <f t="shared" si="747"/>
        <v>14.995468800000001</v>
      </c>
      <c r="G420" s="5">
        <f t="shared" si="747"/>
        <v>5.4943760624999989</v>
      </c>
      <c r="H420" s="5">
        <f t="shared" si="747"/>
        <v>1.92934235</v>
      </c>
      <c r="I420" s="5">
        <f t="shared" si="747"/>
        <v>8.4694480000000016</v>
      </c>
      <c r="J420" s="5">
        <f t="shared" si="747"/>
        <v>16.919551999999999</v>
      </c>
      <c r="K420" s="5">
        <f t="shared" si="747"/>
        <v>4.0138497749999997</v>
      </c>
      <c r="L420" s="5"/>
      <c r="M420" s="5">
        <f t="shared" ref="M420:S420" si="748">M385*(1-E$42)</f>
        <v>22.876093500000003</v>
      </c>
      <c r="N420" s="5">
        <f t="shared" si="748"/>
        <v>0</v>
      </c>
      <c r="O420" s="5">
        <f t="shared" si="748"/>
        <v>0</v>
      </c>
      <c r="P420" s="5">
        <f t="shared" si="748"/>
        <v>0</v>
      </c>
      <c r="Q420" s="5">
        <f t="shared" si="748"/>
        <v>0</v>
      </c>
      <c r="R420" s="5">
        <f t="shared" si="748"/>
        <v>0</v>
      </c>
      <c r="S420" s="5">
        <f t="shared" si="748"/>
        <v>0</v>
      </c>
      <c r="T420" s="5"/>
      <c r="U420" s="5">
        <f t="shared" ref="U420:AA420" si="749">U385*(1-E$42)</f>
        <v>17.596995</v>
      </c>
      <c r="V420" s="5">
        <f t="shared" si="749"/>
        <v>3.8146368000000002</v>
      </c>
      <c r="W420" s="5">
        <f t="shared" si="749"/>
        <v>1.3976921562499998</v>
      </c>
      <c r="X420" s="5">
        <f t="shared" si="749"/>
        <v>0.75496004999999999</v>
      </c>
      <c r="Y420" s="5">
        <f t="shared" si="749"/>
        <v>0.6352085999999999</v>
      </c>
      <c r="Z420" s="5">
        <f t="shared" si="749"/>
        <v>1.4443520000000001</v>
      </c>
      <c r="AA420" s="5">
        <f t="shared" si="749"/>
        <v>0.25404112500000003</v>
      </c>
      <c r="AB420" s="5"/>
      <c r="AC420" s="5">
        <f t="shared" ref="AC420:AI420" si="750">AC385*(1-E$42)</f>
        <v>4.6925319999999999</v>
      </c>
      <c r="AD420" s="5">
        <f t="shared" si="750"/>
        <v>1.8415488</v>
      </c>
      <c r="AE420" s="5">
        <f t="shared" si="750"/>
        <v>0.67474793750000006</v>
      </c>
      <c r="AF420" s="5">
        <f t="shared" si="750"/>
        <v>0.377480025</v>
      </c>
      <c r="AG420" s="5">
        <f t="shared" si="750"/>
        <v>0.42347240000000008</v>
      </c>
      <c r="AH420" s="5">
        <f t="shared" si="750"/>
        <v>0.41267200000000004</v>
      </c>
      <c r="AI420" s="5">
        <f t="shared" si="750"/>
        <v>0.2794452375</v>
      </c>
    </row>
    <row r="421" spans="2:35" x14ac:dyDescent="0.3">
      <c r="B421" s="86">
        <f t="shared" si="702"/>
        <v>45016</v>
      </c>
      <c r="C421" s="3"/>
      <c r="D421" s="3"/>
      <c r="E421" s="5">
        <f t="shared" ref="E421:K421" si="751">E386*(1-E$42)</f>
        <v>27.791520770000005</v>
      </c>
      <c r="F421" s="5">
        <f t="shared" si="751"/>
        <v>15.445332864000001</v>
      </c>
      <c r="G421" s="5">
        <f t="shared" si="751"/>
        <v>5.6592073443749991</v>
      </c>
      <c r="H421" s="5">
        <f t="shared" si="751"/>
        <v>1.9872226205000003</v>
      </c>
      <c r="I421" s="5">
        <f t="shared" si="751"/>
        <v>8.7235314400000004</v>
      </c>
      <c r="J421" s="5">
        <f t="shared" si="751"/>
        <v>17.42713856</v>
      </c>
      <c r="K421" s="5">
        <f t="shared" si="751"/>
        <v>4.134265268250001</v>
      </c>
      <c r="L421" s="5"/>
      <c r="M421" s="5">
        <f t="shared" ref="M421:S421" si="752">M386*(1-E$42)</f>
        <v>23.562376305000004</v>
      </c>
      <c r="N421" s="5">
        <f t="shared" si="752"/>
        <v>0</v>
      </c>
      <c r="O421" s="5">
        <f t="shared" si="752"/>
        <v>0</v>
      </c>
      <c r="P421" s="5">
        <f t="shared" si="752"/>
        <v>0</v>
      </c>
      <c r="Q421" s="5">
        <f t="shared" si="752"/>
        <v>0</v>
      </c>
      <c r="R421" s="5">
        <f t="shared" si="752"/>
        <v>0</v>
      </c>
      <c r="S421" s="5">
        <f t="shared" si="752"/>
        <v>0</v>
      </c>
      <c r="T421" s="5"/>
      <c r="U421" s="5">
        <f t="shared" ref="U421:AA421" si="753">U386*(1-E$42)</f>
        <v>18.124904850000004</v>
      </c>
      <c r="V421" s="5">
        <f t="shared" si="753"/>
        <v>3.9290759040000007</v>
      </c>
      <c r="W421" s="5">
        <f t="shared" si="753"/>
        <v>1.4396229209374998</v>
      </c>
      <c r="X421" s="5">
        <f t="shared" si="753"/>
        <v>0.77760885150000003</v>
      </c>
      <c r="Y421" s="5">
        <f t="shared" si="753"/>
        <v>0.654264858</v>
      </c>
      <c r="Z421" s="5">
        <f t="shared" si="753"/>
        <v>1.4876825600000003</v>
      </c>
      <c r="AA421" s="5">
        <f t="shared" si="753"/>
        <v>0.26166235875000005</v>
      </c>
      <c r="AB421" s="5"/>
      <c r="AC421" s="5">
        <f t="shared" ref="AC421:AI421" si="754">AC386*(1-E$42)</f>
        <v>4.8333079600000008</v>
      </c>
      <c r="AD421" s="5">
        <f t="shared" si="754"/>
        <v>1.8967952640000003</v>
      </c>
      <c r="AE421" s="5">
        <f t="shared" si="754"/>
        <v>0.69499037562499999</v>
      </c>
      <c r="AF421" s="5">
        <f t="shared" si="754"/>
        <v>0.38880442575000002</v>
      </c>
      <c r="AG421" s="5">
        <f t="shared" si="754"/>
        <v>0.43617657200000004</v>
      </c>
      <c r="AH421" s="5">
        <f t="shared" si="754"/>
        <v>0.42505216000000001</v>
      </c>
      <c r="AI421" s="5">
        <f t="shared" si="754"/>
        <v>0.28782859462500004</v>
      </c>
    </row>
    <row r="422" spans="2:35" x14ac:dyDescent="0.3">
      <c r="B422" s="86">
        <f t="shared" si="702"/>
        <v>45382</v>
      </c>
      <c r="C422" s="3"/>
      <c r="D422" s="3"/>
      <c r="E422" s="5">
        <f t="shared" ref="E422:K422" si="755">E387*(1-E$42)</f>
        <v>28.625266393100009</v>
      </c>
      <c r="F422" s="5">
        <f t="shared" si="755"/>
        <v>15.908692849920003</v>
      </c>
      <c r="G422" s="5">
        <f t="shared" si="755"/>
        <v>5.8289835647062489</v>
      </c>
      <c r="H422" s="5">
        <f t="shared" si="755"/>
        <v>2.0468392991150002</v>
      </c>
      <c r="I422" s="5">
        <f t="shared" si="755"/>
        <v>8.985237383200003</v>
      </c>
      <c r="J422" s="5">
        <f t="shared" si="755"/>
        <v>17.949952716800002</v>
      </c>
      <c r="K422" s="5">
        <f t="shared" si="755"/>
        <v>4.2582932262975</v>
      </c>
      <c r="L422" s="5"/>
      <c r="M422" s="5">
        <f t="shared" ref="M422:S422" si="756">M387*(1-E$42)</f>
        <v>24.269247594150006</v>
      </c>
      <c r="N422" s="5">
        <f t="shared" si="756"/>
        <v>0</v>
      </c>
      <c r="O422" s="5">
        <f t="shared" si="756"/>
        <v>0</v>
      </c>
      <c r="P422" s="5">
        <f t="shared" si="756"/>
        <v>0</v>
      </c>
      <c r="Q422" s="5">
        <f t="shared" si="756"/>
        <v>0</v>
      </c>
      <c r="R422" s="5">
        <f t="shared" si="756"/>
        <v>0</v>
      </c>
      <c r="S422" s="5">
        <f t="shared" si="756"/>
        <v>0</v>
      </c>
      <c r="T422" s="5"/>
      <c r="U422" s="5">
        <f t="shared" ref="U422:AA422" si="757">U387*(1-E$42)</f>
        <v>18.668651995500003</v>
      </c>
      <c r="V422" s="5">
        <f t="shared" si="757"/>
        <v>4.0469481811200003</v>
      </c>
      <c r="W422" s="5">
        <f t="shared" si="757"/>
        <v>1.4828116085656247</v>
      </c>
      <c r="X422" s="5">
        <f t="shared" si="757"/>
        <v>0.80093711704500004</v>
      </c>
      <c r="Y422" s="5">
        <f t="shared" si="757"/>
        <v>0.67389280374000016</v>
      </c>
      <c r="Z422" s="5">
        <f t="shared" si="757"/>
        <v>1.5323130368000004</v>
      </c>
      <c r="AA422" s="5">
        <f t="shared" si="757"/>
        <v>0.26951222951250003</v>
      </c>
      <c r="AB422" s="5"/>
      <c r="AC422" s="5">
        <f t="shared" ref="AC422:AI422" si="758">AC387*(1-E$42)</f>
        <v>4.9783071988000023</v>
      </c>
      <c r="AD422" s="5">
        <f t="shared" si="758"/>
        <v>1.9536991219200004</v>
      </c>
      <c r="AE422" s="5">
        <f t="shared" si="758"/>
        <v>0.71584008689375001</v>
      </c>
      <c r="AF422" s="5">
        <f t="shared" si="758"/>
        <v>0.40046855852250002</v>
      </c>
      <c r="AG422" s="5">
        <f t="shared" si="758"/>
        <v>0.4492618691600001</v>
      </c>
      <c r="AH422" s="5">
        <f t="shared" si="758"/>
        <v>0.43780372480000007</v>
      </c>
      <c r="AI422" s="5">
        <f t="shared" si="758"/>
        <v>0.29646345246375</v>
      </c>
    </row>
    <row r="423" spans="2:35" x14ac:dyDescent="0.3">
      <c r="B423" s="86">
        <f t="shared" si="702"/>
        <v>45747</v>
      </c>
      <c r="C423" s="3"/>
      <c r="D423" s="3"/>
      <c r="E423" s="5">
        <f t="shared" ref="E423:K423" si="759">E388*(1-E$42)</f>
        <v>29.484024384893011</v>
      </c>
      <c r="F423" s="5">
        <f t="shared" si="759"/>
        <v>16.3859536354176</v>
      </c>
      <c r="G423" s="5">
        <f t="shared" si="759"/>
        <v>6.0038530716474368</v>
      </c>
      <c r="H423" s="5">
        <f t="shared" si="759"/>
        <v>2.1082444780884502</v>
      </c>
      <c r="I423" s="5">
        <f t="shared" si="759"/>
        <v>9.2547945046960045</v>
      </c>
      <c r="J423" s="5">
        <f t="shared" si="759"/>
        <v>18.488451298304</v>
      </c>
      <c r="K423" s="5">
        <f t="shared" si="759"/>
        <v>4.3860420230864259</v>
      </c>
      <c r="L423" s="5"/>
      <c r="M423" s="5">
        <f t="shared" ref="M423:S423" si="760">M388*(1-E$42)</f>
        <v>24.997325021974504</v>
      </c>
      <c r="N423" s="5">
        <f t="shared" si="760"/>
        <v>0</v>
      </c>
      <c r="O423" s="5">
        <f t="shared" si="760"/>
        <v>0</v>
      </c>
      <c r="P423" s="5">
        <f t="shared" si="760"/>
        <v>0</v>
      </c>
      <c r="Q423" s="5">
        <f t="shared" si="760"/>
        <v>0</v>
      </c>
      <c r="R423" s="5">
        <f t="shared" si="760"/>
        <v>0</v>
      </c>
      <c r="S423" s="5">
        <f t="shared" si="760"/>
        <v>0</v>
      </c>
      <c r="T423" s="5"/>
      <c r="U423" s="5">
        <f t="shared" ref="U423:AA423" si="761">U388*(1-E$42)</f>
        <v>19.228711555365006</v>
      </c>
      <c r="V423" s="5">
        <f t="shared" si="761"/>
        <v>4.1683566265536003</v>
      </c>
      <c r="W423" s="5">
        <f t="shared" si="761"/>
        <v>1.5272959568225934</v>
      </c>
      <c r="X423" s="5">
        <f t="shared" si="761"/>
        <v>0.82496523055634996</v>
      </c>
      <c r="Y423" s="5">
        <f t="shared" si="761"/>
        <v>0.69410958785220012</v>
      </c>
      <c r="Z423" s="5">
        <f t="shared" si="761"/>
        <v>1.5782824279040004</v>
      </c>
      <c r="AA423" s="5">
        <f t="shared" si="761"/>
        <v>0.27759759639787507</v>
      </c>
      <c r="AB423" s="5"/>
      <c r="AC423" s="5">
        <f t="shared" ref="AC423:AI423" si="762">AC388*(1-E$42)</f>
        <v>5.1276564147640018</v>
      </c>
      <c r="AD423" s="5">
        <f t="shared" si="762"/>
        <v>2.0123100955776003</v>
      </c>
      <c r="AE423" s="5">
        <f t="shared" si="762"/>
        <v>0.73731528950056258</v>
      </c>
      <c r="AF423" s="5">
        <f t="shared" si="762"/>
        <v>0.41248261527817498</v>
      </c>
      <c r="AG423" s="5">
        <f t="shared" si="762"/>
        <v>0.46273972523480006</v>
      </c>
      <c r="AH423" s="5">
        <f t="shared" si="762"/>
        <v>0.45093783654400005</v>
      </c>
      <c r="AI423" s="5">
        <f t="shared" si="762"/>
        <v>0.30535735603766256</v>
      </c>
    </row>
    <row r="424" spans="2:35" x14ac:dyDescent="0.3">
      <c r="B424" s="86">
        <f t="shared" si="702"/>
        <v>46112</v>
      </c>
      <c r="C424" s="3"/>
      <c r="D424" s="3"/>
      <c r="E424" s="5">
        <f t="shared" ref="E424:K424" si="763">E389*(1-E$42)</f>
        <v>30.368545116439797</v>
      </c>
      <c r="F424" s="5">
        <f t="shared" si="763"/>
        <v>16.877532244480129</v>
      </c>
      <c r="G424" s="5">
        <f t="shared" si="763"/>
        <v>6.1839686637968594</v>
      </c>
      <c r="H424" s="5">
        <f t="shared" si="763"/>
        <v>2.1714918124311038</v>
      </c>
      <c r="I424" s="5">
        <f t="shared" si="763"/>
        <v>9.5324383398368813</v>
      </c>
      <c r="J424" s="5">
        <f t="shared" si="763"/>
        <v>19.043104837253122</v>
      </c>
      <c r="K424" s="5">
        <f t="shared" si="763"/>
        <v>4.5176232837790185</v>
      </c>
      <c r="L424" s="5"/>
      <c r="M424" s="5">
        <f t="shared" ref="M424:S424" si="764">M389*(1-E$42)</f>
        <v>25.747244772633746</v>
      </c>
      <c r="N424" s="5">
        <f t="shared" si="764"/>
        <v>0</v>
      </c>
      <c r="O424" s="5">
        <f t="shared" si="764"/>
        <v>0</v>
      </c>
      <c r="P424" s="5">
        <f t="shared" si="764"/>
        <v>0</v>
      </c>
      <c r="Q424" s="5">
        <f t="shared" si="764"/>
        <v>0</v>
      </c>
      <c r="R424" s="5">
        <f t="shared" si="764"/>
        <v>0</v>
      </c>
      <c r="S424" s="5">
        <f t="shared" si="764"/>
        <v>0</v>
      </c>
      <c r="T424" s="5"/>
      <c r="U424" s="5">
        <f t="shared" ref="U424:AA424" si="765">U389*(1-E$42)</f>
        <v>19.805572902025954</v>
      </c>
      <c r="V424" s="5">
        <f t="shared" si="765"/>
        <v>4.2934073253502083</v>
      </c>
      <c r="W424" s="5">
        <f t="shared" si="765"/>
        <v>1.5731148355272713</v>
      </c>
      <c r="X424" s="5">
        <f t="shared" si="765"/>
        <v>0.84971418747304062</v>
      </c>
      <c r="Y424" s="5">
        <f t="shared" si="765"/>
        <v>0.71493287548776607</v>
      </c>
      <c r="Z424" s="5">
        <f t="shared" si="765"/>
        <v>1.6256309007411203</v>
      </c>
      <c r="AA424" s="5">
        <f t="shared" si="765"/>
        <v>0.28592552428981133</v>
      </c>
      <c r="AB424" s="5"/>
      <c r="AC424" s="5">
        <f t="shared" ref="AC424:AI424" si="766">AC389*(1-E$42)</f>
        <v>5.2814861072069217</v>
      </c>
      <c r="AD424" s="5">
        <f t="shared" si="766"/>
        <v>2.0726793984449285</v>
      </c>
      <c r="AE424" s="5">
        <f t="shared" si="766"/>
        <v>0.75943474818557932</v>
      </c>
      <c r="AF424" s="5">
        <f t="shared" si="766"/>
        <v>0.42485709373652031</v>
      </c>
      <c r="AG424" s="5">
        <f t="shared" si="766"/>
        <v>0.47662191699184409</v>
      </c>
      <c r="AH424" s="5">
        <f t="shared" si="766"/>
        <v>0.46446597164032005</v>
      </c>
      <c r="AI424" s="5">
        <f t="shared" si="766"/>
        <v>0.31451807671879239</v>
      </c>
    </row>
    <row r="425" spans="2:35" x14ac:dyDescent="0.3">
      <c r="B425" s="86">
        <f t="shared" si="702"/>
        <v>46477</v>
      </c>
      <c r="C425" s="3"/>
      <c r="D425" s="3"/>
      <c r="E425" s="5">
        <f t="shared" ref="E425:K425" si="767">E390*(1-E$42)</f>
        <v>31.279601469932999</v>
      </c>
      <c r="F425" s="5">
        <f t="shared" si="767"/>
        <v>17.383858211814534</v>
      </c>
      <c r="G425" s="5">
        <f t="shared" si="767"/>
        <v>6.3694877237107654</v>
      </c>
      <c r="H425" s="5">
        <f t="shared" si="767"/>
        <v>2.2366365668040369</v>
      </c>
      <c r="I425" s="5">
        <f t="shared" si="767"/>
        <v>9.8184114900319894</v>
      </c>
      <c r="J425" s="5">
        <f t="shared" si="767"/>
        <v>19.614397982370715</v>
      </c>
      <c r="K425" s="5">
        <f t="shared" si="767"/>
        <v>4.6531519822923899</v>
      </c>
      <c r="L425" s="5"/>
      <c r="M425" s="5">
        <f t="shared" ref="M425:S425" si="768">M390*(1-E$42)</f>
        <v>26.519662115812757</v>
      </c>
      <c r="N425" s="5">
        <f t="shared" si="768"/>
        <v>0</v>
      </c>
      <c r="O425" s="5">
        <f t="shared" si="768"/>
        <v>0</v>
      </c>
      <c r="P425" s="5">
        <f t="shared" si="768"/>
        <v>0</v>
      </c>
      <c r="Q425" s="5">
        <f t="shared" si="768"/>
        <v>0</v>
      </c>
      <c r="R425" s="5">
        <f t="shared" si="768"/>
        <v>0</v>
      </c>
      <c r="S425" s="5">
        <f t="shared" si="768"/>
        <v>0</v>
      </c>
      <c r="T425" s="5"/>
      <c r="U425" s="5">
        <f t="shared" ref="U425:AA425" si="769">U390*(1-E$42)</f>
        <v>20.399740089086734</v>
      </c>
      <c r="V425" s="5">
        <f t="shared" si="769"/>
        <v>4.4222095451107153</v>
      </c>
      <c r="W425" s="5">
        <f t="shared" si="769"/>
        <v>1.6203082805930893</v>
      </c>
      <c r="X425" s="5">
        <f t="shared" si="769"/>
        <v>0.87520561309723188</v>
      </c>
      <c r="Y425" s="5">
        <f t="shared" si="769"/>
        <v>0.73638086175239925</v>
      </c>
      <c r="Z425" s="5">
        <f t="shared" si="769"/>
        <v>1.6743998277633538</v>
      </c>
      <c r="AA425" s="5">
        <f t="shared" si="769"/>
        <v>0.29450329001850567</v>
      </c>
      <c r="AB425" s="5"/>
      <c r="AC425" s="5">
        <f t="shared" ref="AC425:AI425" si="770">AC390*(1-E$42)</f>
        <v>5.4399306904231306</v>
      </c>
      <c r="AD425" s="5">
        <f t="shared" si="770"/>
        <v>2.1348597803982763</v>
      </c>
      <c r="AE425" s="5">
        <f t="shared" si="770"/>
        <v>0.78221779063114694</v>
      </c>
      <c r="AF425" s="5">
        <f t="shared" si="770"/>
        <v>0.43760280654861594</v>
      </c>
      <c r="AG425" s="5">
        <f t="shared" si="770"/>
        <v>0.49092057450159943</v>
      </c>
      <c r="AH425" s="5">
        <f t="shared" si="770"/>
        <v>0.47839995078952968</v>
      </c>
      <c r="AI425" s="5">
        <f t="shared" si="770"/>
        <v>0.32395361902035619</v>
      </c>
    </row>
    <row r="426" spans="2:35" x14ac:dyDescent="0.3">
      <c r="B426" s="86">
        <f t="shared" si="702"/>
        <v>46843</v>
      </c>
      <c r="C426" s="3"/>
      <c r="D426" s="3"/>
      <c r="E426" s="5">
        <f t="shared" ref="E426:K426" si="771">E391*(1-E$42)</f>
        <v>32.21798951403099</v>
      </c>
      <c r="F426" s="5">
        <f t="shared" si="771"/>
        <v>17.905373958168969</v>
      </c>
      <c r="G426" s="5">
        <f t="shared" si="771"/>
        <v>6.5605723554220887</v>
      </c>
      <c r="H426" s="5">
        <f t="shared" si="771"/>
        <v>2.3037356638081579</v>
      </c>
      <c r="I426" s="5">
        <f t="shared" si="771"/>
        <v>10.112963834732946</v>
      </c>
      <c r="J426" s="5">
        <f t="shared" si="771"/>
        <v>20.20282992184184</v>
      </c>
      <c r="K426" s="5">
        <f t="shared" si="771"/>
        <v>4.7927465417611606</v>
      </c>
      <c r="L426" s="5"/>
      <c r="M426" s="5">
        <f t="shared" ref="M426:S426" si="772">M391*(1-E$42)</f>
        <v>27.31525197928714</v>
      </c>
      <c r="N426" s="5">
        <f t="shared" si="772"/>
        <v>0</v>
      </c>
      <c r="O426" s="5">
        <f t="shared" si="772"/>
        <v>0</v>
      </c>
      <c r="P426" s="5">
        <f t="shared" si="772"/>
        <v>0</v>
      </c>
      <c r="Q426" s="5">
        <f t="shared" si="772"/>
        <v>0</v>
      </c>
      <c r="R426" s="5">
        <f t="shared" si="772"/>
        <v>0</v>
      </c>
      <c r="S426" s="5">
        <f t="shared" si="772"/>
        <v>0</v>
      </c>
      <c r="T426" s="5"/>
      <c r="U426" s="5">
        <f t="shared" ref="U426:AA426" si="773">U391*(1-E$42)</f>
        <v>21.011732291759337</v>
      </c>
      <c r="V426" s="5">
        <f t="shared" si="773"/>
        <v>4.5548758314640363</v>
      </c>
      <c r="W426" s="5">
        <f t="shared" si="773"/>
        <v>1.6689175290108822</v>
      </c>
      <c r="X426" s="5">
        <f t="shared" si="773"/>
        <v>0.90146178149014888</v>
      </c>
      <c r="Y426" s="5">
        <f t="shared" si="773"/>
        <v>0.75847228760497121</v>
      </c>
      <c r="Z426" s="5">
        <f t="shared" si="773"/>
        <v>1.7246318225962549</v>
      </c>
      <c r="AA426" s="5">
        <f t="shared" si="773"/>
        <v>0.30333838871906088</v>
      </c>
      <c r="AB426" s="5"/>
      <c r="AC426" s="5">
        <f t="shared" ref="AC426:AI426" si="774">AC391*(1-E$42)</f>
        <v>5.6031286111358236</v>
      </c>
      <c r="AD426" s="5">
        <f t="shared" si="774"/>
        <v>2.198905573810225</v>
      </c>
      <c r="AE426" s="5">
        <f t="shared" si="774"/>
        <v>0.80568432435008119</v>
      </c>
      <c r="AF426" s="5">
        <f t="shared" si="774"/>
        <v>0.45073089074507444</v>
      </c>
      <c r="AG426" s="5">
        <f t="shared" si="774"/>
        <v>0.50564819173664732</v>
      </c>
      <c r="AH426" s="5">
        <f t="shared" si="774"/>
        <v>0.49275194931321564</v>
      </c>
      <c r="AI426" s="5">
        <f t="shared" si="774"/>
        <v>0.33367222759096693</v>
      </c>
    </row>
    <row r="427" spans="2:35" x14ac:dyDescent="0.3">
      <c r="B427" s="86">
        <f t="shared" si="702"/>
        <v>47208</v>
      </c>
      <c r="C427" s="3"/>
      <c r="D427" s="3"/>
      <c r="E427" s="5">
        <f t="shared" ref="E427:K427" si="775">E392*(1-E$42)</f>
        <v>33.184529199451916</v>
      </c>
      <c r="F427" s="5">
        <f t="shared" si="775"/>
        <v>18.442535176914042</v>
      </c>
      <c r="G427" s="5">
        <f t="shared" si="775"/>
        <v>6.7573895260847507</v>
      </c>
      <c r="H427" s="5">
        <f t="shared" si="775"/>
        <v>2.3728477337224021</v>
      </c>
      <c r="I427" s="5">
        <f t="shared" si="775"/>
        <v>10.416352749774937</v>
      </c>
      <c r="J427" s="5">
        <f t="shared" si="775"/>
        <v>20.808914819497094</v>
      </c>
      <c r="K427" s="5">
        <f t="shared" si="775"/>
        <v>4.9365289380139954</v>
      </c>
      <c r="L427" s="5"/>
      <c r="M427" s="5">
        <f t="shared" ref="M427:S427" si="776">M392*(1-E$42)</f>
        <v>28.134709538665753</v>
      </c>
      <c r="N427" s="5">
        <f t="shared" si="776"/>
        <v>0</v>
      </c>
      <c r="O427" s="5">
        <f t="shared" si="776"/>
        <v>0</v>
      </c>
      <c r="P427" s="5">
        <f t="shared" si="776"/>
        <v>0</v>
      </c>
      <c r="Q427" s="5">
        <f t="shared" si="776"/>
        <v>0</v>
      </c>
      <c r="R427" s="5">
        <f t="shared" si="776"/>
        <v>0</v>
      </c>
      <c r="S427" s="5">
        <f t="shared" si="776"/>
        <v>0</v>
      </c>
      <c r="T427" s="5"/>
      <c r="U427" s="5">
        <f t="shared" ref="U427:AA427" si="777">U392*(1-E$42)</f>
        <v>21.642084260512121</v>
      </c>
      <c r="V427" s="5">
        <f t="shared" si="777"/>
        <v>4.6915221064079571</v>
      </c>
      <c r="W427" s="5">
        <f t="shared" si="777"/>
        <v>1.7189850548812087</v>
      </c>
      <c r="X427" s="5">
        <f t="shared" si="777"/>
        <v>0.92850563493485316</v>
      </c>
      <c r="Y427" s="5">
        <f t="shared" si="777"/>
        <v>0.78122645623312037</v>
      </c>
      <c r="Z427" s="5">
        <f t="shared" si="777"/>
        <v>1.7763707772741426</v>
      </c>
      <c r="AA427" s="5">
        <f t="shared" si="777"/>
        <v>0.31243854038063262</v>
      </c>
      <c r="AB427" s="5"/>
      <c r="AC427" s="5">
        <f t="shared" ref="AC427:AI427" si="778">AC392*(1-E$42)</f>
        <v>5.7712224694698993</v>
      </c>
      <c r="AD427" s="5">
        <f t="shared" si="778"/>
        <v>2.2648727410245315</v>
      </c>
      <c r="AE427" s="5">
        <f t="shared" si="778"/>
        <v>0.82985485408058368</v>
      </c>
      <c r="AF427" s="5">
        <f t="shared" si="778"/>
        <v>0.46425281746742658</v>
      </c>
      <c r="AG427" s="5">
        <f t="shared" si="778"/>
        <v>0.52081763748874677</v>
      </c>
      <c r="AH427" s="5">
        <f t="shared" si="778"/>
        <v>0.50753450779261211</v>
      </c>
      <c r="AI427" s="5">
        <f t="shared" si="778"/>
        <v>0.34368239441869591</v>
      </c>
    </row>
    <row r="428" spans="2:35" x14ac:dyDescent="0.3">
      <c r="B428" s="86">
        <f t="shared" si="702"/>
        <v>47573</v>
      </c>
      <c r="C428" s="3"/>
      <c r="D428" s="3"/>
      <c r="E428" s="5">
        <f t="shared" ref="E428:K428" si="779">E393*(1-E$42)</f>
        <v>34.180065075435472</v>
      </c>
      <c r="F428" s="5">
        <f t="shared" si="779"/>
        <v>18.995811232221463</v>
      </c>
      <c r="G428" s="5">
        <f t="shared" si="779"/>
        <v>6.9601112118672956</v>
      </c>
      <c r="H428" s="5">
        <f t="shared" si="779"/>
        <v>2.4440331657340746</v>
      </c>
      <c r="I428" s="5">
        <f t="shared" si="779"/>
        <v>10.728843332268184</v>
      </c>
      <c r="J428" s="5">
        <f t="shared" si="779"/>
        <v>21.433182264082006</v>
      </c>
      <c r="K428" s="5">
        <f t="shared" si="779"/>
        <v>5.0846248061544168</v>
      </c>
      <c r="L428" s="5"/>
      <c r="M428" s="5">
        <f t="shared" ref="M428:S428" si="780">M393*(1-E$42)</f>
        <v>28.978750824825735</v>
      </c>
      <c r="N428" s="5">
        <f t="shared" si="780"/>
        <v>0</v>
      </c>
      <c r="O428" s="5">
        <f t="shared" si="780"/>
        <v>0</v>
      </c>
      <c r="P428" s="5">
        <f t="shared" si="780"/>
        <v>0</v>
      </c>
      <c r="Q428" s="5">
        <f t="shared" si="780"/>
        <v>0</v>
      </c>
      <c r="R428" s="5">
        <f t="shared" si="780"/>
        <v>0</v>
      </c>
      <c r="S428" s="5">
        <f t="shared" si="780"/>
        <v>0</v>
      </c>
      <c r="T428" s="5"/>
      <c r="U428" s="5">
        <f t="shared" ref="U428:AA428" si="781">U393*(1-E$42)</f>
        <v>22.291346788327481</v>
      </c>
      <c r="V428" s="5">
        <f t="shared" si="781"/>
        <v>4.8322677696001959</v>
      </c>
      <c r="W428" s="5">
        <f t="shared" si="781"/>
        <v>1.770554606527645</v>
      </c>
      <c r="X428" s="5">
        <f t="shared" si="781"/>
        <v>0.9563608039828988</v>
      </c>
      <c r="Y428" s="5">
        <f t="shared" si="781"/>
        <v>0.80466324992011384</v>
      </c>
      <c r="Z428" s="5">
        <f t="shared" si="781"/>
        <v>1.8296619005923667</v>
      </c>
      <c r="AA428" s="5">
        <f t="shared" si="781"/>
        <v>0.32181169659205167</v>
      </c>
      <c r="AB428" s="5"/>
      <c r="AC428" s="5">
        <f t="shared" ref="AC428:AI428" si="782">AC393*(1-E$42)</f>
        <v>5.9443591435539949</v>
      </c>
      <c r="AD428" s="5">
        <f t="shared" si="782"/>
        <v>2.3328189232552674</v>
      </c>
      <c r="AE428" s="5">
        <f t="shared" si="782"/>
        <v>0.85475049970300121</v>
      </c>
      <c r="AF428" s="5">
        <f t="shared" si="782"/>
        <v>0.4781804019914494</v>
      </c>
      <c r="AG428" s="5">
        <f t="shared" si="782"/>
        <v>0.53644216661340915</v>
      </c>
      <c r="AH428" s="5">
        <f t="shared" si="782"/>
        <v>0.52276054302639041</v>
      </c>
      <c r="AI428" s="5">
        <f t="shared" si="782"/>
        <v>0.35399286625125687</v>
      </c>
    </row>
    <row r="429" spans="2:35" x14ac:dyDescent="0.3">
      <c r="B429" s="86">
        <f t="shared" si="702"/>
        <v>47938</v>
      </c>
      <c r="C429" s="3"/>
      <c r="D429" s="3"/>
      <c r="E429" s="5">
        <f t="shared" ref="E429:K429" si="783">E394*(1-E$42)</f>
        <v>35.205467027698539</v>
      </c>
      <c r="F429" s="5">
        <f t="shared" si="783"/>
        <v>19.565685569188105</v>
      </c>
      <c r="G429" s="5">
        <f t="shared" si="783"/>
        <v>7.1689145482233121</v>
      </c>
      <c r="H429" s="5">
        <f t="shared" si="783"/>
        <v>2.5173541607060974</v>
      </c>
      <c r="I429" s="5">
        <f t="shared" si="783"/>
        <v>11.05070863223623</v>
      </c>
      <c r="J429" s="5">
        <f t="shared" si="783"/>
        <v>22.076177732004467</v>
      </c>
      <c r="K429" s="5">
        <f t="shared" si="783"/>
        <v>5.2371635503390488</v>
      </c>
      <c r="L429" s="5"/>
      <c r="M429" s="5">
        <f t="shared" ref="M429:S429" si="784">M394*(1-E$42)</f>
        <v>29.8481133495705</v>
      </c>
      <c r="N429" s="5">
        <f t="shared" si="784"/>
        <v>0</v>
      </c>
      <c r="O429" s="5">
        <f t="shared" si="784"/>
        <v>0</v>
      </c>
      <c r="P429" s="5">
        <f t="shared" si="784"/>
        <v>0</v>
      </c>
      <c r="Q429" s="5">
        <f t="shared" si="784"/>
        <v>0</v>
      </c>
      <c r="R429" s="5">
        <f t="shared" si="784"/>
        <v>0</v>
      </c>
      <c r="S429" s="5">
        <f t="shared" si="784"/>
        <v>0</v>
      </c>
      <c r="T429" s="5"/>
      <c r="U429" s="5">
        <f t="shared" ref="U429:AA429" si="785">U394*(1-E$42)</f>
        <v>22.960087191977308</v>
      </c>
      <c r="V429" s="5">
        <f t="shared" si="785"/>
        <v>4.9772358026882024</v>
      </c>
      <c r="W429" s="5">
        <f t="shared" si="785"/>
        <v>1.8236712447234742</v>
      </c>
      <c r="X429" s="5">
        <f t="shared" si="785"/>
        <v>0.98505162810238567</v>
      </c>
      <c r="Y429" s="5">
        <f t="shared" si="785"/>
        <v>0.82880314741771721</v>
      </c>
      <c r="Z429" s="5">
        <f t="shared" si="785"/>
        <v>1.8845517576101376</v>
      </c>
      <c r="AA429" s="5">
        <f t="shared" si="785"/>
        <v>0.33146604748981329</v>
      </c>
      <c r="AB429" s="5"/>
      <c r="AC429" s="5">
        <f t="shared" ref="AC429:AI429" si="786">AC394*(1-E$42)</f>
        <v>6.1226899178606162</v>
      </c>
      <c r="AD429" s="5">
        <f t="shared" si="786"/>
        <v>2.402803490952925</v>
      </c>
      <c r="AE429" s="5">
        <f t="shared" si="786"/>
        <v>0.88039301469409137</v>
      </c>
      <c r="AF429" s="5">
        <f t="shared" si="786"/>
        <v>0.49252581405119283</v>
      </c>
      <c r="AG429" s="5">
        <f t="shared" si="786"/>
        <v>0.55253543161181151</v>
      </c>
      <c r="AH429" s="5">
        <f t="shared" si="786"/>
        <v>0.53844335931718224</v>
      </c>
      <c r="AI429" s="5">
        <f t="shared" si="786"/>
        <v>0.36461265223879452</v>
      </c>
    </row>
    <row r="430" spans="2:35" x14ac:dyDescent="0.3">
      <c r="B430" s="86">
        <f t="shared" si="702"/>
        <v>48304</v>
      </c>
      <c r="C430" s="3"/>
      <c r="D430" s="3"/>
      <c r="E430" s="5">
        <f t="shared" ref="E430:K430" si="787">E395*(1-E$42)</f>
        <v>36.261631038529494</v>
      </c>
      <c r="F430" s="5">
        <f t="shared" si="787"/>
        <v>20.152656136263744</v>
      </c>
      <c r="G430" s="5">
        <f t="shared" si="787"/>
        <v>7.3839819846700134</v>
      </c>
      <c r="H430" s="5">
        <f t="shared" si="787"/>
        <v>2.5928747855272798</v>
      </c>
      <c r="I430" s="5">
        <f t="shared" si="787"/>
        <v>11.382229891203316</v>
      </c>
      <c r="J430" s="5">
        <f t="shared" si="787"/>
        <v>22.738463063964602</v>
      </c>
      <c r="K430" s="5">
        <f t="shared" si="787"/>
        <v>5.3942784568492206</v>
      </c>
      <c r="L430" s="5"/>
      <c r="M430" s="5">
        <f t="shared" ref="M430:S430" si="788">M395*(1-E$42)</f>
        <v>30.743556750057621</v>
      </c>
      <c r="N430" s="5">
        <f t="shared" si="788"/>
        <v>0</v>
      </c>
      <c r="O430" s="5">
        <f t="shared" si="788"/>
        <v>0</v>
      </c>
      <c r="P430" s="5">
        <f t="shared" si="788"/>
        <v>0</v>
      </c>
      <c r="Q430" s="5">
        <f t="shared" si="788"/>
        <v>0</v>
      </c>
      <c r="R430" s="5">
        <f t="shared" si="788"/>
        <v>0</v>
      </c>
      <c r="S430" s="5">
        <f t="shared" si="788"/>
        <v>0</v>
      </c>
      <c r="T430" s="5"/>
      <c r="U430" s="5">
        <f t="shared" ref="U430:AA430" si="789">U395*(1-E$42)</f>
        <v>23.64888980773663</v>
      </c>
      <c r="V430" s="5">
        <f t="shared" si="789"/>
        <v>5.126552876768848</v>
      </c>
      <c r="W430" s="5">
        <f t="shared" si="789"/>
        <v>1.8783813820651789</v>
      </c>
      <c r="X430" s="5">
        <f t="shared" si="789"/>
        <v>1.0146031769454573</v>
      </c>
      <c r="Y430" s="5">
        <f t="shared" si="789"/>
        <v>0.85366724184024878</v>
      </c>
      <c r="Z430" s="5">
        <f t="shared" si="789"/>
        <v>1.941088310338442</v>
      </c>
      <c r="AA430" s="5">
        <f t="shared" si="789"/>
        <v>0.34141002891450767</v>
      </c>
      <c r="AB430" s="5"/>
      <c r="AC430" s="5">
        <f t="shared" ref="AC430:AI430" si="790">AC395*(1-E$42)</f>
        <v>6.3063706153964336</v>
      </c>
      <c r="AD430" s="5">
        <f t="shared" si="790"/>
        <v>2.4748875956815133</v>
      </c>
      <c r="AE430" s="5">
        <f t="shared" si="790"/>
        <v>0.90680480513491424</v>
      </c>
      <c r="AF430" s="5">
        <f t="shared" si="790"/>
        <v>0.50730158847272866</v>
      </c>
      <c r="AG430" s="5">
        <f t="shared" si="790"/>
        <v>0.56911149456016596</v>
      </c>
      <c r="AH430" s="5">
        <f t="shared" si="790"/>
        <v>0.55459666009669761</v>
      </c>
      <c r="AI430" s="5">
        <f t="shared" si="790"/>
        <v>0.37555103180595839</v>
      </c>
    </row>
    <row r="431" spans="2:35" x14ac:dyDescent="0.3">
      <c r="B431" s="86">
        <f t="shared" si="702"/>
        <v>48669</v>
      </c>
      <c r="C431" s="3"/>
      <c r="D431" s="3"/>
      <c r="E431" s="5">
        <f t="shared" ref="E431:K431" si="791">E396*(1-E$42)</f>
        <v>37.349479969685383</v>
      </c>
      <c r="F431" s="5">
        <f t="shared" si="791"/>
        <v>20.757235820351656</v>
      </c>
      <c r="G431" s="5">
        <f t="shared" si="791"/>
        <v>7.6055014442101152</v>
      </c>
      <c r="H431" s="5">
        <f t="shared" si="791"/>
        <v>2.6706610290930985</v>
      </c>
      <c r="I431" s="5">
        <f t="shared" si="791"/>
        <v>11.723696787939419</v>
      </c>
      <c r="J431" s="5">
        <f t="shared" si="791"/>
        <v>23.420616955883538</v>
      </c>
      <c r="K431" s="5">
        <f t="shared" si="791"/>
        <v>5.5561068105546978</v>
      </c>
      <c r="L431" s="5"/>
      <c r="M431" s="5">
        <f t="shared" ref="M431:S431" si="792">M396*(1-E$42)</f>
        <v>31.665863452559346</v>
      </c>
      <c r="N431" s="5">
        <f t="shared" si="792"/>
        <v>0</v>
      </c>
      <c r="O431" s="5">
        <f t="shared" si="792"/>
        <v>0</v>
      </c>
      <c r="P431" s="5">
        <f t="shared" si="792"/>
        <v>0</v>
      </c>
      <c r="Q431" s="5">
        <f t="shared" si="792"/>
        <v>0</v>
      </c>
      <c r="R431" s="5">
        <f t="shared" si="792"/>
        <v>0</v>
      </c>
      <c r="S431" s="5">
        <f t="shared" si="792"/>
        <v>0</v>
      </c>
      <c r="T431" s="5"/>
      <c r="U431" s="5">
        <f t="shared" ref="U431:AA431" si="793">U396*(1-E$42)</f>
        <v>24.358356501968728</v>
      </c>
      <c r="V431" s="5">
        <f t="shared" si="793"/>
        <v>5.2803494630719134</v>
      </c>
      <c r="W431" s="5">
        <f t="shared" si="793"/>
        <v>1.9347328235271342</v>
      </c>
      <c r="X431" s="5">
        <f t="shared" si="793"/>
        <v>1.0450412722538212</v>
      </c>
      <c r="Y431" s="5">
        <f t="shared" si="793"/>
        <v>0.87927725909545629</v>
      </c>
      <c r="Z431" s="5">
        <f t="shared" si="793"/>
        <v>1.9993209596485952</v>
      </c>
      <c r="AA431" s="5">
        <f t="shared" si="793"/>
        <v>0.35165232978194294</v>
      </c>
      <c r="AB431" s="5"/>
      <c r="AC431" s="5">
        <f t="shared" ref="AC431:AI431" si="794">AC396*(1-E$42)</f>
        <v>6.4955617338583274</v>
      </c>
      <c r="AD431" s="5">
        <f t="shared" si="794"/>
        <v>2.5491342235519578</v>
      </c>
      <c r="AE431" s="5">
        <f t="shared" si="794"/>
        <v>0.93400894928896161</v>
      </c>
      <c r="AF431" s="5">
        <f t="shared" si="794"/>
        <v>0.52252063612691058</v>
      </c>
      <c r="AG431" s="5">
        <f t="shared" si="794"/>
        <v>0.58618483939697097</v>
      </c>
      <c r="AH431" s="5">
        <f t="shared" si="794"/>
        <v>0.57123455989959859</v>
      </c>
      <c r="AI431" s="5">
        <f t="shared" si="794"/>
        <v>0.38681756276013712</v>
      </c>
    </row>
    <row r="432" spans="2:35" x14ac:dyDescent="0.3">
      <c r="B432" s="86">
        <f t="shared" si="702"/>
        <v>49034</v>
      </c>
      <c r="C432" s="3"/>
      <c r="D432" s="3"/>
      <c r="E432" s="5">
        <f t="shared" ref="E432:K432" si="795">E397*(1-E$42)</f>
        <v>38.469964368775948</v>
      </c>
      <c r="F432" s="5">
        <f t="shared" si="795"/>
        <v>21.379952894962209</v>
      </c>
      <c r="G432" s="5">
        <f t="shared" si="795"/>
        <v>7.8336664875364193</v>
      </c>
      <c r="H432" s="5">
        <f t="shared" si="795"/>
        <v>2.7507808599658916</v>
      </c>
      <c r="I432" s="5">
        <f t="shared" si="795"/>
        <v>12.075407691577601</v>
      </c>
      <c r="J432" s="5">
        <f t="shared" si="795"/>
        <v>24.123235464560047</v>
      </c>
      <c r="K432" s="5">
        <f t="shared" si="795"/>
        <v>5.7227900148713378</v>
      </c>
      <c r="L432" s="5"/>
      <c r="M432" s="5">
        <f t="shared" ref="M432:S432" si="796">M397*(1-E$42)</f>
        <v>32.615839356136128</v>
      </c>
      <c r="N432" s="5">
        <f t="shared" si="796"/>
        <v>0</v>
      </c>
      <c r="O432" s="5">
        <f t="shared" si="796"/>
        <v>0</v>
      </c>
      <c r="P432" s="5">
        <f t="shared" si="796"/>
        <v>0</v>
      </c>
      <c r="Q432" s="5">
        <f t="shared" si="796"/>
        <v>0</v>
      </c>
      <c r="R432" s="5">
        <f t="shared" si="796"/>
        <v>0</v>
      </c>
      <c r="S432" s="5">
        <f t="shared" si="796"/>
        <v>0</v>
      </c>
      <c r="T432" s="5"/>
      <c r="U432" s="5">
        <f t="shared" ref="U432:AA432" si="797">U397*(1-E$42)</f>
        <v>25.08910719702779</v>
      </c>
      <c r="V432" s="5">
        <f t="shared" si="797"/>
        <v>5.4387599469640708</v>
      </c>
      <c r="W432" s="5">
        <f t="shared" si="797"/>
        <v>1.9927748082329484</v>
      </c>
      <c r="X432" s="5">
        <f t="shared" si="797"/>
        <v>1.0763925104214356</v>
      </c>
      <c r="Y432" s="5">
        <f t="shared" si="797"/>
        <v>0.90565557686831977</v>
      </c>
      <c r="Z432" s="5">
        <f t="shared" si="797"/>
        <v>2.0593005884380533</v>
      </c>
      <c r="AA432" s="5">
        <f t="shared" si="797"/>
        <v>0.36220189967540117</v>
      </c>
      <c r="AB432" s="5"/>
      <c r="AC432" s="5">
        <f t="shared" ref="AC432:AI432" si="798">AC397*(1-E$42)</f>
        <v>6.6904285858740771</v>
      </c>
      <c r="AD432" s="5">
        <f t="shared" si="798"/>
        <v>2.6256082502585172</v>
      </c>
      <c r="AE432" s="5">
        <f t="shared" si="798"/>
        <v>0.96202921776763028</v>
      </c>
      <c r="AF432" s="5">
        <f t="shared" si="798"/>
        <v>0.53819625521071779</v>
      </c>
      <c r="AG432" s="5">
        <f t="shared" si="798"/>
        <v>0.60377038457887999</v>
      </c>
      <c r="AH432" s="5">
        <f t="shared" si="798"/>
        <v>0.58837159669658645</v>
      </c>
      <c r="AI432" s="5">
        <f t="shared" si="798"/>
        <v>0.39842208964294124</v>
      </c>
    </row>
    <row r="433" spans="2:35" x14ac:dyDescent="0.3">
      <c r="B433" s="86">
        <f t="shared" si="702"/>
        <v>49399</v>
      </c>
      <c r="C433" s="3"/>
      <c r="D433" s="3"/>
      <c r="E433" s="5">
        <f t="shared" ref="E433:K433" si="799">E398*(1-E$42)</f>
        <v>39.624063299839229</v>
      </c>
      <c r="F433" s="5">
        <f t="shared" si="799"/>
        <v>22.02135148181107</v>
      </c>
      <c r="G433" s="5">
        <f t="shared" si="799"/>
        <v>8.068676482162509</v>
      </c>
      <c r="H433" s="5">
        <f t="shared" si="799"/>
        <v>2.8333042857648678</v>
      </c>
      <c r="I433" s="5">
        <f t="shared" si="799"/>
        <v>12.437669922324929</v>
      </c>
      <c r="J433" s="5">
        <f t="shared" si="799"/>
        <v>24.846932528496851</v>
      </c>
      <c r="K433" s="5">
        <f t="shared" si="799"/>
        <v>5.8944737153174787</v>
      </c>
      <c r="L433" s="5"/>
      <c r="M433" s="5">
        <f t="shared" ref="M433:S433" si="800">M398*(1-E$42)</f>
        <v>33.594314536820221</v>
      </c>
      <c r="N433" s="5">
        <f t="shared" si="800"/>
        <v>0</v>
      </c>
      <c r="O433" s="5">
        <f t="shared" si="800"/>
        <v>0</v>
      </c>
      <c r="P433" s="5">
        <f t="shared" si="800"/>
        <v>0</v>
      </c>
      <c r="Q433" s="5">
        <f t="shared" si="800"/>
        <v>0</v>
      </c>
      <c r="R433" s="5">
        <f t="shared" si="800"/>
        <v>0</v>
      </c>
      <c r="S433" s="5">
        <f t="shared" si="800"/>
        <v>0</v>
      </c>
      <c r="T433" s="5"/>
      <c r="U433" s="5">
        <f t="shared" ref="U433:AA433" si="801">U398*(1-E$42)</f>
        <v>25.841780412938622</v>
      </c>
      <c r="V433" s="5">
        <f t="shared" si="801"/>
        <v>5.6019227453729918</v>
      </c>
      <c r="W433" s="5">
        <f t="shared" si="801"/>
        <v>2.0525580524799367</v>
      </c>
      <c r="X433" s="5">
        <f t="shared" si="801"/>
        <v>1.1086842857340786</v>
      </c>
      <c r="Y433" s="5">
        <f t="shared" si="801"/>
        <v>0.93282524417436963</v>
      </c>
      <c r="Z433" s="5">
        <f t="shared" si="801"/>
        <v>2.1210796060911949</v>
      </c>
      <c r="AA433" s="5">
        <f t="shared" si="801"/>
        <v>0.37306795666566323</v>
      </c>
      <c r="AB433" s="5"/>
      <c r="AC433" s="5">
        <f t="shared" ref="AC433:AI433" si="802">AC398*(1-E$42)</f>
        <v>6.8911414434503016</v>
      </c>
      <c r="AD433" s="5">
        <f t="shared" si="802"/>
        <v>2.7043764977662725</v>
      </c>
      <c r="AE433" s="5">
        <f t="shared" si="802"/>
        <v>0.99089009430065922</v>
      </c>
      <c r="AF433" s="5">
        <f t="shared" si="802"/>
        <v>0.55434214286703931</v>
      </c>
      <c r="AG433" s="5">
        <f t="shared" si="802"/>
        <v>0.62188349611624638</v>
      </c>
      <c r="AH433" s="5">
        <f t="shared" si="802"/>
        <v>0.60602274459748429</v>
      </c>
      <c r="AI433" s="5">
        <f t="shared" si="802"/>
        <v>0.41037475233222953</v>
      </c>
    </row>
    <row r="434" spans="2:35" x14ac:dyDescent="0.3">
      <c r="B434" s="86">
        <f t="shared" si="702"/>
        <v>49765</v>
      </c>
      <c r="C434" s="3"/>
      <c r="D434" s="3"/>
      <c r="E434" s="5">
        <f t="shared" ref="E434:K434" si="803">E399*(1-E$42)</f>
        <v>40.812785198834405</v>
      </c>
      <c r="F434" s="5">
        <f t="shared" si="803"/>
        <v>22.681992026265405</v>
      </c>
      <c r="G434" s="5">
        <f t="shared" si="803"/>
        <v>8.310736776627385</v>
      </c>
      <c r="H434" s="5">
        <f t="shared" si="803"/>
        <v>2.9183034143378146</v>
      </c>
      <c r="I434" s="5">
        <f t="shared" si="803"/>
        <v>12.81080001999468</v>
      </c>
      <c r="J434" s="5">
        <f t="shared" si="803"/>
        <v>25.59234050435176</v>
      </c>
      <c r="K434" s="5">
        <f t="shared" si="803"/>
        <v>6.0713079267770036</v>
      </c>
      <c r="L434" s="5"/>
      <c r="M434" s="5">
        <f t="shared" ref="M434:S434" si="804">M399*(1-E$42)</f>
        <v>34.602143972924829</v>
      </c>
      <c r="N434" s="5">
        <f t="shared" si="804"/>
        <v>0</v>
      </c>
      <c r="O434" s="5">
        <f t="shared" si="804"/>
        <v>0</v>
      </c>
      <c r="P434" s="5">
        <f t="shared" si="804"/>
        <v>0</v>
      </c>
      <c r="Q434" s="5">
        <f t="shared" si="804"/>
        <v>0</v>
      </c>
      <c r="R434" s="5">
        <f t="shared" si="804"/>
        <v>0</v>
      </c>
      <c r="S434" s="5">
        <f t="shared" si="804"/>
        <v>0</v>
      </c>
      <c r="T434" s="5"/>
      <c r="U434" s="5">
        <f t="shared" ref="U434:AA434" si="805">U399*(1-E$42)</f>
        <v>26.617033825326786</v>
      </c>
      <c r="V434" s="5">
        <f t="shared" si="805"/>
        <v>5.7699804277341817</v>
      </c>
      <c r="W434" s="5">
        <f t="shared" si="805"/>
        <v>2.1141347940543351</v>
      </c>
      <c r="X434" s="5">
        <f t="shared" si="805"/>
        <v>1.1419448143061011</v>
      </c>
      <c r="Y434" s="5">
        <f t="shared" si="805"/>
        <v>0.96081000149960072</v>
      </c>
      <c r="Z434" s="5">
        <f t="shared" si="805"/>
        <v>2.1847119942739304</v>
      </c>
      <c r="AA434" s="5">
        <f t="shared" si="805"/>
        <v>0.3842599953656331</v>
      </c>
      <c r="AB434" s="5"/>
      <c r="AC434" s="5">
        <f t="shared" ref="AC434:AI434" si="806">AC399*(1-E$42)</f>
        <v>7.0978756867538095</v>
      </c>
      <c r="AD434" s="5">
        <f t="shared" si="806"/>
        <v>2.7855077926992604</v>
      </c>
      <c r="AE434" s="5">
        <f t="shared" si="806"/>
        <v>1.0206167971296791</v>
      </c>
      <c r="AF434" s="5">
        <f t="shared" si="806"/>
        <v>0.57097240715305053</v>
      </c>
      <c r="AG434" s="5">
        <f t="shared" si="806"/>
        <v>0.64054000099973385</v>
      </c>
      <c r="AH434" s="5">
        <f t="shared" si="806"/>
        <v>0.62420342693540887</v>
      </c>
      <c r="AI434" s="5">
        <f t="shared" si="806"/>
        <v>0.42268599490219649</v>
      </c>
    </row>
    <row r="435" spans="2:35" x14ac:dyDescent="0.3">
      <c r="B435" s="86">
        <f t="shared" si="702"/>
        <v>50130</v>
      </c>
      <c r="C435" s="3"/>
      <c r="D435" s="3"/>
      <c r="E435" s="5">
        <f t="shared" ref="E435:K435" si="807">E400*(1-E$42)</f>
        <v>42.037168754799445</v>
      </c>
      <c r="F435" s="5">
        <f t="shared" si="807"/>
        <v>23.362451787053367</v>
      </c>
      <c r="G435" s="5">
        <f t="shared" si="807"/>
        <v>8.5600588799262081</v>
      </c>
      <c r="H435" s="5">
        <f t="shared" si="807"/>
        <v>3.0058525167679488</v>
      </c>
      <c r="I435" s="5">
        <f t="shared" si="807"/>
        <v>13.195124020594518</v>
      </c>
      <c r="J435" s="5">
        <f t="shared" si="807"/>
        <v>26.360110719482314</v>
      </c>
      <c r="K435" s="5">
        <f t="shared" si="807"/>
        <v>6.2534471645803134</v>
      </c>
      <c r="L435" s="5"/>
      <c r="M435" s="5">
        <f t="shared" ref="M435:S435" si="808">M400*(1-E$42)</f>
        <v>35.640208292112575</v>
      </c>
      <c r="N435" s="5">
        <f t="shared" si="808"/>
        <v>0</v>
      </c>
      <c r="O435" s="5">
        <f t="shared" si="808"/>
        <v>0</v>
      </c>
      <c r="P435" s="5">
        <f t="shared" si="808"/>
        <v>0</v>
      </c>
      <c r="Q435" s="5">
        <f t="shared" si="808"/>
        <v>0</v>
      </c>
      <c r="R435" s="5">
        <f t="shared" si="808"/>
        <v>0</v>
      </c>
      <c r="S435" s="5">
        <f t="shared" si="808"/>
        <v>0</v>
      </c>
      <c r="T435" s="5"/>
      <c r="U435" s="5">
        <f t="shared" ref="U435:AA435" si="809">U400*(1-E$42)</f>
        <v>27.415544840086593</v>
      </c>
      <c r="V435" s="5">
        <f t="shared" si="809"/>
        <v>5.9430798405662069</v>
      </c>
      <c r="W435" s="5">
        <f t="shared" si="809"/>
        <v>2.1775588378759654</v>
      </c>
      <c r="X435" s="5">
        <f t="shared" si="809"/>
        <v>1.1762031587352841</v>
      </c>
      <c r="Y435" s="5">
        <f t="shared" si="809"/>
        <v>0.98963430154458876</v>
      </c>
      <c r="Z435" s="5">
        <f t="shared" si="809"/>
        <v>2.2502533541021488</v>
      </c>
      <c r="AA435" s="5">
        <f t="shared" si="809"/>
        <v>0.39578779522660218</v>
      </c>
      <c r="AB435" s="5"/>
      <c r="AC435" s="5">
        <f t="shared" ref="AC435:AI435" si="810">AC400*(1-E$42)</f>
        <v>7.3108119573564245</v>
      </c>
      <c r="AD435" s="5">
        <f t="shared" si="810"/>
        <v>2.8690730264802387</v>
      </c>
      <c r="AE435" s="5">
        <f t="shared" si="810"/>
        <v>1.0512353010435695</v>
      </c>
      <c r="AF435" s="5">
        <f t="shared" si="810"/>
        <v>0.58810157936764207</v>
      </c>
      <c r="AG435" s="5">
        <f t="shared" si="810"/>
        <v>0.65975620102972599</v>
      </c>
      <c r="AH435" s="5">
        <f t="shared" si="810"/>
        <v>0.64292952974347106</v>
      </c>
      <c r="AI435" s="5">
        <f t="shared" si="810"/>
        <v>0.43536657474926233</v>
      </c>
    </row>
    <row r="436" spans="2:35" x14ac:dyDescent="0.3">
      <c r="B436" s="86">
        <f t="shared" si="702"/>
        <v>50495</v>
      </c>
      <c r="C436" s="3"/>
      <c r="D436" s="3"/>
      <c r="E436" s="5">
        <f t="shared" ref="E436:K436" si="811">E401*(1-E$42)</f>
        <v>43.298283817443426</v>
      </c>
      <c r="F436" s="5">
        <f t="shared" si="811"/>
        <v>24.063325340664967</v>
      </c>
      <c r="G436" s="5">
        <f t="shared" si="811"/>
        <v>8.8168606463239954</v>
      </c>
      <c r="H436" s="5">
        <f t="shared" si="811"/>
        <v>3.0960280922709873</v>
      </c>
      <c r="I436" s="5">
        <f t="shared" si="811"/>
        <v>13.590977741212352</v>
      </c>
      <c r="J436" s="5">
        <f t="shared" si="811"/>
        <v>27.150914041066788</v>
      </c>
      <c r="K436" s="5">
        <f t="shared" si="811"/>
        <v>6.4410505795177233</v>
      </c>
      <c r="L436" s="5"/>
      <c r="M436" s="5">
        <f t="shared" ref="M436:S436" si="812">M401*(1-E$42)</f>
        <v>36.709414540875947</v>
      </c>
      <c r="N436" s="5">
        <f t="shared" si="812"/>
        <v>0</v>
      </c>
      <c r="O436" s="5">
        <f t="shared" si="812"/>
        <v>0</v>
      </c>
      <c r="P436" s="5">
        <f t="shared" si="812"/>
        <v>0</v>
      </c>
      <c r="Q436" s="5">
        <f t="shared" si="812"/>
        <v>0</v>
      </c>
      <c r="R436" s="5">
        <f t="shared" si="812"/>
        <v>0</v>
      </c>
      <c r="S436" s="5">
        <f t="shared" si="812"/>
        <v>0</v>
      </c>
      <c r="T436" s="5"/>
      <c r="U436" s="5">
        <f t="shared" ref="U436:AA436" si="813">U401*(1-E$42)</f>
        <v>28.238011185289189</v>
      </c>
      <c r="V436" s="5">
        <f t="shared" si="813"/>
        <v>6.121372235783193</v>
      </c>
      <c r="W436" s="5">
        <f t="shared" si="813"/>
        <v>2.2428856030122444</v>
      </c>
      <c r="X436" s="5">
        <f t="shared" si="813"/>
        <v>1.2114892534973429</v>
      </c>
      <c r="Y436" s="5">
        <f t="shared" si="813"/>
        <v>1.0193233305909264</v>
      </c>
      <c r="Z436" s="5">
        <f t="shared" si="813"/>
        <v>2.3177609547252138</v>
      </c>
      <c r="AA436" s="5">
        <f t="shared" si="813"/>
        <v>0.40766142908340025</v>
      </c>
      <c r="AB436" s="5"/>
      <c r="AC436" s="5">
        <f t="shared" ref="AC436:AI436" si="814">AC401*(1-E$42)</f>
        <v>7.5301363160771171</v>
      </c>
      <c r="AD436" s="5">
        <f t="shared" si="814"/>
        <v>2.9551452172746457</v>
      </c>
      <c r="AE436" s="5">
        <f t="shared" si="814"/>
        <v>1.0827723600748769</v>
      </c>
      <c r="AF436" s="5">
        <f t="shared" si="814"/>
        <v>0.60574462674867147</v>
      </c>
      <c r="AG436" s="5">
        <f t="shared" si="814"/>
        <v>0.67954888706061767</v>
      </c>
      <c r="AH436" s="5">
        <f t="shared" si="814"/>
        <v>0.66221741563577519</v>
      </c>
      <c r="AI436" s="5">
        <f t="shared" si="814"/>
        <v>0.44842757199174027</v>
      </c>
    </row>
    <row r="437" spans="2:35" x14ac:dyDescent="0.3">
      <c r="B437" s="86">
        <f t="shared" si="702"/>
        <v>50860</v>
      </c>
      <c r="C437" s="3"/>
      <c r="D437" s="3"/>
      <c r="E437" s="5">
        <f t="shared" ref="E437:K437" si="815">E402*(1-E$42)</f>
        <v>44.59723233196673</v>
      </c>
      <c r="F437" s="5">
        <f t="shared" si="815"/>
        <v>24.785225100884919</v>
      </c>
      <c r="G437" s="5">
        <f t="shared" si="815"/>
        <v>9.0813664657137156</v>
      </c>
      <c r="H437" s="5">
        <f t="shared" si="815"/>
        <v>3.1889089350391164</v>
      </c>
      <c r="I437" s="5">
        <f t="shared" si="815"/>
        <v>13.998707073448724</v>
      </c>
      <c r="J437" s="5">
        <f t="shared" si="815"/>
        <v>27.965441462298784</v>
      </c>
      <c r="K437" s="5">
        <f t="shared" si="815"/>
        <v>6.634282096903255</v>
      </c>
      <c r="L437" s="5"/>
      <c r="M437" s="5">
        <f t="shared" ref="M437:S437" si="816">M402*(1-E$42)</f>
        <v>37.810696977102225</v>
      </c>
      <c r="N437" s="5">
        <f t="shared" si="816"/>
        <v>0</v>
      </c>
      <c r="O437" s="5">
        <f t="shared" si="816"/>
        <v>0</v>
      </c>
      <c r="P437" s="5">
        <f t="shared" si="816"/>
        <v>0</v>
      </c>
      <c r="Q437" s="5">
        <f t="shared" si="816"/>
        <v>0</v>
      </c>
      <c r="R437" s="5">
        <f t="shared" si="816"/>
        <v>0</v>
      </c>
      <c r="S437" s="5">
        <f t="shared" si="816"/>
        <v>0</v>
      </c>
      <c r="T437" s="5"/>
      <c r="U437" s="5">
        <f t="shared" ref="U437:AA437" si="817">U402*(1-E$42)</f>
        <v>29.085151520847862</v>
      </c>
      <c r="V437" s="5">
        <f t="shared" si="817"/>
        <v>6.3050134028566891</v>
      </c>
      <c r="W437" s="5">
        <f t="shared" si="817"/>
        <v>2.3101721711026117</v>
      </c>
      <c r="X437" s="5">
        <f t="shared" si="817"/>
        <v>1.247833931102263</v>
      </c>
      <c r="Y437" s="5">
        <f t="shared" si="817"/>
        <v>1.0499030305086543</v>
      </c>
      <c r="Z437" s="5">
        <f t="shared" si="817"/>
        <v>2.3872937833669701</v>
      </c>
      <c r="AA437" s="5">
        <f t="shared" si="817"/>
        <v>0.4198912719559022</v>
      </c>
      <c r="AB437" s="5"/>
      <c r="AC437" s="5">
        <f t="shared" ref="AC437:AI437" si="818">AC402*(1-E$42)</f>
        <v>7.7560404055594301</v>
      </c>
      <c r="AD437" s="5">
        <f t="shared" si="818"/>
        <v>3.0437995737928851</v>
      </c>
      <c r="AE437" s="5">
        <f t="shared" si="818"/>
        <v>1.1152555308771233</v>
      </c>
      <c r="AF437" s="5">
        <f t="shared" si="818"/>
        <v>0.62391696555113152</v>
      </c>
      <c r="AG437" s="5">
        <f t="shared" si="818"/>
        <v>0.6999353536724362</v>
      </c>
      <c r="AH437" s="5">
        <f t="shared" si="818"/>
        <v>0.68208393810484846</v>
      </c>
      <c r="AI437" s="5">
        <f t="shared" si="818"/>
        <v>0.46188039915149237</v>
      </c>
    </row>
    <row r="438" spans="2:35" x14ac:dyDescent="0.3">
      <c r="B438" s="86">
        <f t="shared" si="702"/>
        <v>51226</v>
      </c>
      <c r="C438" s="3"/>
      <c r="D438" s="3"/>
      <c r="E438" s="5">
        <f t="shared" ref="E438:K438" si="819">E403*(1-E$42)</f>
        <v>45.93514930192574</v>
      </c>
      <c r="F438" s="5">
        <f t="shared" si="819"/>
        <v>25.528781853911468</v>
      </c>
      <c r="G438" s="5">
        <f t="shared" si="819"/>
        <v>9.3538074596851253</v>
      </c>
      <c r="H438" s="5">
        <f t="shared" si="819"/>
        <v>3.2845762030902907</v>
      </c>
      <c r="I438" s="5">
        <f t="shared" si="819"/>
        <v>14.41866828565219</v>
      </c>
      <c r="J438" s="5">
        <f t="shared" si="819"/>
        <v>28.804404706167745</v>
      </c>
      <c r="K438" s="5">
        <f t="shared" si="819"/>
        <v>6.8333105598103527</v>
      </c>
      <c r="L438" s="5"/>
      <c r="M438" s="5">
        <f t="shared" ref="M438:S438" si="820">M403*(1-E$42)</f>
        <v>38.9450178864153</v>
      </c>
      <c r="N438" s="5">
        <f t="shared" si="820"/>
        <v>0</v>
      </c>
      <c r="O438" s="5">
        <f t="shared" si="820"/>
        <v>0</v>
      </c>
      <c r="P438" s="5">
        <f t="shared" si="820"/>
        <v>0</v>
      </c>
      <c r="Q438" s="5">
        <f t="shared" si="820"/>
        <v>0</v>
      </c>
      <c r="R438" s="5">
        <f t="shared" si="820"/>
        <v>0</v>
      </c>
      <c r="S438" s="5">
        <f t="shared" si="820"/>
        <v>0</v>
      </c>
      <c r="T438" s="5"/>
      <c r="U438" s="5">
        <f t="shared" ref="U438:AA438" si="821">U403*(1-E$42)</f>
        <v>29.9577060664733</v>
      </c>
      <c r="V438" s="5">
        <f t="shared" si="821"/>
        <v>6.4941638049423913</v>
      </c>
      <c r="W438" s="5">
        <f t="shared" si="821"/>
        <v>2.37947733623569</v>
      </c>
      <c r="X438" s="5">
        <f t="shared" si="821"/>
        <v>1.2852689490353308</v>
      </c>
      <c r="Y438" s="5">
        <f t="shared" si="821"/>
        <v>1.081400121423914</v>
      </c>
      <c r="Z438" s="5">
        <f t="shared" si="821"/>
        <v>2.4589125968679788</v>
      </c>
      <c r="AA438" s="5">
        <f t="shared" si="821"/>
        <v>0.43248801011457932</v>
      </c>
      <c r="AB438" s="5"/>
      <c r="AC438" s="5">
        <f t="shared" ref="AC438:AI438" si="822">AC403*(1-E$42)</f>
        <v>7.9887216177262141</v>
      </c>
      <c r="AD438" s="5">
        <f t="shared" si="822"/>
        <v>3.1351135610066723</v>
      </c>
      <c r="AE438" s="5">
        <f t="shared" si="822"/>
        <v>1.1487131968034368</v>
      </c>
      <c r="AF438" s="5">
        <f t="shared" si="822"/>
        <v>0.64263447451766542</v>
      </c>
      <c r="AG438" s="5">
        <f t="shared" si="822"/>
        <v>0.72093341428260937</v>
      </c>
      <c r="AH438" s="5">
        <f t="shared" si="822"/>
        <v>0.70254645624799383</v>
      </c>
      <c r="AI438" s="5">
        <f t="shared" si="822"/>
        <v>0.47573681112603722</v>
      </c>
    </row>
    <row r="439" spans="2:35" x14ac:dyDescent="0.3">
      <c r="B439" s="86">
        <f t="shared" si="702"/>
        <v>51591</v>
      </c>
      <c r="C439" s="3"/>
      <c r="D439" s="3"/>
      <c r="E439" s="5">
        <f t="shared" ref="E439:K439" si="823">E404*(1-E$42)</f>
        <v>35.220747231501363</v>
      </c>
      <c r="F439" s="5">
        <f t="shared" si="823"/>
        <v>19.574177649773308</v>
      </c>
      <c r="G439" s="5">
        <f t="shared" si="823"/>
        <v>7.1720260671034834</v>
      </c>
      <c r="H439" s="5">
        <f t="shared" si="823"/>
        <v>2.5184467661411909</v>
      </c>
      <c r="I439" s="5">
        <f t="shared" si="823"/>
        <v>11.05550496344051</v>
      </c>
      <c r="J439" s="5">
        <f t="shared" si="823"/>
        <v>22.085759439716711</v>
      </c>
      <c r="K439" s="5">
        <f t="shared" si="823"/>
        <v>5.2394366327081867</v>
      </c>
      <c r="L439" s="5"/>
      <c r="M439" s="5">
        <f t="shared" ref="M439:S439" si="824">M404*(1-E$42)</f>
        <v>29.861068304968555</v>
      </c>
      <c r="N439" s="5">
        <f t="shared" si="824"/>
        <v>0</v>
      </c>
      <c r="O439" s="5">
        <f t="shared" si="824"/>
        <v>0</v>
      </c>
      <c r="P439" s="5">
        <f t="shared" si="824"/>
        <v>0</v>
      </c>
      <c r="Q439" s="5">
        <f t="shared" si="824"/>
        <v>0</v>
      </c>
      <c r="R439" s="5">
        <f t="shared" si="824"/>
        <v>0</v>
      </c>
      <c r="S439" s="5">
        <f t="shared" si="824"/>
        <v>0</v>
      </c>
      <c r="T439" s="5"/>
      <c r="U439" s="5">
        <f t="shared" ref="U439:AA439" si="825">U404*(1-E$42)</f>
        <v>22.970052542283501</v>
      </c>
      <c r="V439" s="5">
        <f t="shared" si="825"/>
        <v>4.9793960688019823</v>
      </c>
      <c r="W439" s="5">
        <f t="shared" si="825"/>
        <v>1.8244627714561494</v>
      </c>
      <c r="X439" s="5">
        <f t="shared" si="825"/>
        <v>0.98547916935959634</v>
      </c>
      <c r="Y439" s="5">
        <f t="shared" si="825"/>
        <v>0.82916287225803831</v>
      </c>
      <c r="Z439" s="5">
        <f t="shared" si="825"/>
        <v>1.8853697082684997</v>
      </c>
      <c r="AA439" s="5">
        <f t="shared" si="825"/>
        <v>0.33160991346254348</v>
      </c>
      <c r="AB439" s="5"/>
      <c r="AC439" s="5">
        <f t="shared" ref="AC439:AI439" si="826">AC404*(1-E$42)</f>
        <v>6.125347344608933</v>
      </c>
      <c r="AD439" s="5">
        <f t="shared" si="826"/>
        <v>2.4038463780423363</v>
      </c>
      <c r="AE439" s="5">
        <f t="shared" si="826"/>
        <v>0.88077513104779648</v>
      </c>
      <c r="AF439" s="5">
        <f t="shared" si="826"/>
        <v>0.49273958467979817</v>
      </c>
      <c r="AG439" s="5">
        <f t="shared" si="826"/>
        <v>0.5527752481720255</v>
      </c>
      <c r="AH439" s="5">
        <f t="shared" si="826"/>
        <v>0.53867705950528555</v>
      </c>
      <c r="AI439" s="5">
        <f t="shared" si="826"/>
        <v>0.36477090480879781</v>
      </c>
    </row>
    <row r="440" spans="2:35" x14ac:dyDescent="0.3">
      <c r="E440" s="2"/>
      <c r="M440" s="2"/>
    </row>
    <row r="441" spans="2:35" s="93" customFormat="1" x14ac:dyDescent="0.3">
      <c r="B441" s="92" t="s">
        <v>237</v>
      </c>
      <c r="C441" s="92"/>
      <c r="D441" s="92"/>
    </row>
    <row r="442" spans="2:35" x14ac:dyDescent="0.3">
      <c r="E442" s="301" t="s">
        <v>89</v>
      </c>
      <c r="F442" s="301"/>
      <c r="G442" s="301"/>
      <c r="H442" s="301"/>
      <c r="I442" s="301"/>
      <c r="J442" s="301"/>
      <c r="K442" s="301"/>
      <c r="M442" s="301" t="s">
        <v>64</v>
      </c>
      <c r="N442" s="301"/>
      <c r="O442" s="301"/>
      <c r="P442" s="301"/>
      <c r="Q442" s="301"/>
      <c r="R442" s="301"/>
      <c r="S442" s="301"/>
      <c r="U442" s="301" t="s">
        <v>65</v>
      </c>
      <c r="V442" s="301"/>
      <c r="W442" s="301"/>
      <c r="X442" s="301"/>
      <c r="Y442" s="301"/>
      <c r="Z442" s="301"/>
      <c r="AA442" s="301"/>
      <c r="AC442" s="301" t="s">
        <v>66</v>
      </c>
      <c r="AD442" s="301"/>
      <c r="AE442" s="301"/>
      <c r="AF442" s="301"/>
      <c r="AG442" s="301"/>
      <c r="AH442" s="301"/>
      <c r="AI442" s="301"/>
    </row>
    <row r="443" spans="2:35" s="3" customFormat="1" x14ac:dyDescent="0.3">
      <c r="B443" s="4" t="s">
        <v>211</v>
      </c>
      <c r="C443" s="4"/>
      <c r="D443" s="4"/>
      <c r="E443" s="3" t="s">
        <v>70</v>
      </c>
      <c r="F443" s="3" t="s">
        <v>69</v>
      </c>
      <c r="G443" s="3" t="s">
        <v>61</v>
      </c>
      <c r="H443" s="3" t="s">
        <v>68</v>
      </c>
      <c r="I443" s="3" t="s">
        <v>71</v>
      </c>
      <c r="J443" s="3" t="s">
        <v>72</v>
      </c>
      <c r="K443" s="3" t="s">
        <v>62</v>
      </c>
      <c r="M443" s="3" t="s">
        <v>70</v>
      </c>
      <c r="N443" s="3" t="s">
        <v>69</v>
      </c>
      <c r="O443" s="3" t="s">
        <v>61</v>
      </c>
      <c r="P443" s="3" t="s">
        <v>68</v>
      </c>
      <c r="Q443" s="3" t="s">
        <v>71</v>
      </c>
      <c r="R443" s="3" t="s">
        <v>72</v>
      </c>
      <c r="S443" s="3" t="s">
        <v>62</v>
      </c>
      <c r="U443" s="3" t="s">
        <v>70</v>
      </c>
      <c r="V443" s="3" t="s">
        <v>69</v>
      </c>
      <c r="W443" s="3" t="s">
        <v>61</v>
      </c>
      <c r="X443" s="3" t="s">
        <v>68</v>
      </c>
      <c r="Y443" s="3" t="s">
        <v>71</v>
      </c>
      <c r="Z443" s="3" t="s">
        <v>72</v>
      </c>
      <c r="AA443" s="3" t="s">
        <v>62</v>
      </c>
      <c r="AC443" s="3" t="s">
        <v>70</v>
      </c>
      <c r="AD443" s="3" t="s">
        <v>69</v>
      </c>
      <c r="AE443" s="3" t="s">
        <v>61</v>
      </c>
      <c r="AF443" s="3" t="s">
        <v>68</v>
      </c>
      <c r="AG443" s="3" t="s">
        <v>71</v>
      </c>
      <c r="AH443" s="3" t="s">
        <v>72</v>
      </c>
      <c r="AI443" s="3" t="s">
        <v>62</v>
      </c>
    </row>
    <row r="444" spans="2:35" hidden="1" x14ac:dyDescent="0.3">
      <c r="B444" s="86">
        <f t="shared" ref="B444:B474" si="827">DATE(IF(MONTH(B374)&lt;=3,YEAR(B374),YEAR(B374)+1), 3, 31)</f>
        <v>40633</v>
      </c>
      <c r="C444" s="3"/>
      <c r="D444" s="3"/>
      <c r="E444" s="5">
        <f t="shared" ref="E444:K453" si="828">E374-E409</f>
        <v>9.0988000000000007</v>
      </c>
      <c r="F444" s="5">
        <f t="shared" si="828"/>
        <v>3.9312899999999988</v>
      </c>
      <c r="G444" s="5">
        <f t="shared" si="828"/>
        <v>5.6490562499999992</v>
      </c>
      <c r="H444" s="5">
        <f t="shared" si="828"/>
        <v>12.472900000000001</v>
      </c>
      <c r="I444" s="5">
        <f t="shared" si="828"/>
        <v>60.287199999999999</v>
      </c>
      <c r="J444" s="5">
        <f t="shared" si="828"/>
        <v>205.93152000000001</v>
      </c>
      <c r="K444" s="5">
        <f t="shared" si="828"/>
        <v>22.113877500000001</v>
      </c>
      <c r="L444" s="5"/>
      <c r="M444" s="5">
        <f t="shared" ref="M444:S453" si="829">M374-M409</f>
        <v>7.7141999999999999</v>
      </c>
      <c r="N444" s="5">
        <f t="shared" si="829"/>
        <v>0</v>
      </c>
      <c r="O444" s="5">
        <f t="shared" si="829"/>
        <v>0</v>
      </c>
      <c r="P444" s="5">
        <f t="shared" si="829"/>
        <v>0</v>
      </c>
      <c r="Q444" s="5">
        <f t="shared" si="829"/>
        <v>0</v>
      </c>
      <c r="R444" s="5">
        <f t="shared" si="829"/>
        <v>0</v>
      </c>
      <c r="S444" s="5">
        <f t="shared" si="829"/>
        <v>0</v>
      </c>
      <c r="T444" s="5"/>
      <c r="U444" s="5">
        <f t="shared" ref="U444:AA453" si="830">U374-U409</f>
        <v>5.9339999999999975</v>
      </c>
      <c r="V444" s="5">
        <f t="shared" si="830"/>
        <v>1.0000649999999998</v>
      </c>
      <c r="W444" s="5">
        <f t="shared" si="830"/>
        <v>1.4370406249999996</v>
      </c>
      <c r="X444" s="5">
        <f t="shared" si="830"/>
        <v>4.8806999999999992</v>
      </c>
      <c r="Y444" s="5">
        <f t="shared" si="830"/>
        <v>4.5215399999999999</v>
      </c>
      <c r="Z444" s="5">
        <f t="shared" si="830"/>
        <v>17.579519999999999</v>
      </c>
      <c r="AA444" s="5">
        <f t="shared" si="830"/>
        <v>1.3996125000000001</v>
      </c>
      <c r="AB444" s="5"/>
      <c r="AC444" s="5">
        <f t="shared" ref="AC444:AI453" si="831">AC374-AC409</f>
        <v>1.5824000000000003</v>
      </c>
      <c r="AD444" s="5">
        <f t="shared" si="831"/>
        <v>0.48278999999999994</v>
      </c>
      <c r="AE444" s="5">
        <f t="shared" si="831"/>
        <v>0.6937437500000001</v>
      </c>
      <c r="AF444" s="5">
        <f t="shared" si="831"/>
        <v>2.4403499999999996</v>
      </c>
      <c r="AG444" s="5">
        <f t="shared" si="831"/>
        <v>3.0143599999999999</v>
      </c>
      <c r="AH444" s="5">
        <f t="shared" si="831"/>
        <v>5.0227200000000005</v>
      </c>
      <c r="AI444" s="5">
        <f t="shared" si="831"/>
        <v>1.5395737499999997</v>
      </c>
    </row>
    <row r="445" spans="2:35" hidden="1" x14ac:dyDescent="0.3">
      <c r="B445" s="86">
        <f t="shared" si="827"/>
        <v>40999</v>
      </c>
      <c r="C445" s="3"/>
      <c r="D445" s="3"/>
      <c r="E445" s="5">
        <f t="shared" si="828"/>
        <v>9.7416499999999999</v>
      </c>
      <c r="F445" s="5">
        <f t="shared" si="828"/>
        <v>4.0937399999999995</v>
      </c>
      <c r="G445" s="5">
        <f t="shared" si="828"/>
        <v>5.9287124999999996</v>
      </c>
      <c r="H445" s="5">
        <f t="shared" si="828"/>
        <v>13.05986</v>
      </c>
      <c r="I445" s="5">
        <f t="shared" si="828"/>
        <v>64.44</v>
      </c>
      <c r="J445" s="5">
        <f t="shared" si="828"/>
        <v>220.58983999999998</v>
      </c>
      <c r="K445" s="5">
        <f t="shared" si="828"/>
        <v>23.677485000000004</v>
      </c>
      <c r="L445" s="5"/>
      <c r="M445" s="5">
        <f t="shared" si="829"/>
        <v>8.2592250000000007</v>
      </c>
      <c r="N445" s="5">
        <f t="shared" si="829"/>
        <v>0</v>
      </c>
      <c r="O445" s="5">
        <f t="shared" si="829"/>
        <v>0</v>
      </c>
      <c r="P445" s="5">
        <f t="shared" si="829"/>
        <v>0</v>
      </c>
      <c r="Q445" s="5">
        <f t="shared" si="829"/>
        <v>0</v>
      </c>
      <c r="R445" s="5">
        <f t="shared" si="829"/>
        <v>0</v>
      </c>
      <c r="S445" s="5">
        <f t="shared" si="829"/>
        <v>0</v>
      </c>
      <c r="T445" s="5"/>
      <c r="U445" s="5">
        <f t="shared" si="830"/>
        <v>6.3532499999999992</v>
      </c>
      <c r="V445" s="5">
        <f t="shared" si="830"/>
        <v>1.0413899999999998</v>
      </c>
      <c r="W445" s="5">
        <f t="shared" si="830"/>
        <v>1.5081812499999998</v>
      </c>
      <c r="X445" s="5">
        <f t="shared" si="830"/>
        <v>5.1103800000000001</v>
      </c>
      <c r="Y445" s="5">
        <f t="shared" si="830"/>
        <v>4.8330000000000002</v>
      </c>
      <c r="Z445" s="5">
        <f t="shared" si="830"/>
        <v>18.830840000000002</v>
      </c>
      <c r="AA445" s="5">
        <f t="shared" si="830"/>
        <v>1.498575</v>
      </c>
      <c r="AB445" s="5"/>
      <c r="AC445" s="5">
        <f t="shared" si="831"/>
        <v>1.6941999999999999</v>
      </c>
      <c r="AD445" s="5">
        <f t="shared" si="831"/>
        <v>0.50274000000000008</v>
      </c>
      <c r="AE445" s="5">
        <f t="shared" si="831"/>
        <v>0.72808750000000022</v>
      </c>
      <c r="AF445" s="5">
        <f t="shared" si="831"/>
        <v>2.5551900000000001</v>
      </c>
      <c r="AG445" s="5">
        <f t="shared" si="831"/>
        <v>3.222</v>
      </c>
      <c r="AH445" s="5">
        <f t="shared" si="831"/>
        <v>5.3802400000000006</v>
      </c>
      <c r="AI445" s="5">
        <f t="shared" si="831"/>
        <v>1.6484324999999997</v>
      </c>
    </row>
    <row r="446" spans="2:35" hidden="1" x14ac:dyDescent="0.3">
      <c r="B446" s="86">
        <f t="shared" si="827"/>
        <v>41364</v>
      </c>
      <c r="C446" s="3"/>
      <c r="D446" s="3"/>
      <c r="E446" s="5">
        <f t="shared" si="828"/>
        <v>10.700980000000001</v>
      </c>
      <c r="F446" s="5">
        <f t="shared" si="828"/>
        <v>4.4511299999999991</v>
      </c>
      <c r="G446" s="5">
        <f t="shared" si="828"/>
        <v>6.4880249999999995</v>
      </c>
      <c r="H446" s="5">
        <f t="shared" si="828"/>
        <v>14.013670000000001</v>
      </c>
      <c r="I446" s="5">
        <f t="shared" si="828"/>
        <v>70.812400000000011</v>
      </c>
      <c r="J446" s="5">
        <f t="shared" si="828"/>
        <v>243.20297999999997</v>
      </c>
      <c r="K446" s="5">
        <f t="shared" si="828"/>
        <v>26.1345825</v>
      </c>
      <c r="L446" s="5"/>
      <c r="M446" s="5">
        <f t="shared" si="829"/>
        <v>9.0725699999999989</v>
      </c>
      <c r="N446" s="5">
        <f t="shared" si="829"/>
        <v>0</v>
      </c>
      <c r="O446" s="5">
        <f t="shared" si="829"/>
        <v>0</v>
      </c>
      <c r="P446" s="5">
        <f t="shared" si="829"/>
        <v>0</v>
      </c>
      <c r="Q446" s="5">
        <f t="shared" si="829"/>
        <v>0</v>
      </c>
      <c r="R446" s="5">
        <f t="shared" si="829"/>
        <v>0</v>
      </c>
      <c r="S446" s="5">
        <f t="shared" si="829"/>
        <v>0</v>
      </c>
      <c r="T446" s="5"/>
      <c r="U446" s="5">
        <f t="shared" si="830"/>
        <v>6.9788999999999994</v>
      </c>
      <c r="V446" s="5">
        <f t="shared" si="830"/>
        <v>1.1323049999999999</v>
      </c>
      <c r="W446" s="5">
        <f t="shared" si="830"/>
        <v>1.6504624999999997</v>
      </c>
      <c r="X446" s="5">
        <f t="shared" si="830"/>
        <v>5.4836099999999988</v>
      </c>
      <c r="Y446" s="5">
        <f t="shared" si="830"/>
        <v>5.310929999999999</v>
      </c>
      <c r="Z446" s="5">
        <f t="shared" si="830"/>
        <v>20.761230000000005</v>
      </c>
      <c r="AA446" s="5">
        <f t="shared" si="830"/>
        <v>1.6540875000000002</v>
      </c>
      <c r="AB446" s="5"/>
      <c r="AC446" s="5">
        <f t="shared" si="831"/>
        <v>1.86104</v>
      </c>
      <c r="AD446" s="5">
        <f t="shared" si="831"/>
        <v>0.54662999999999995</v>
      </c>
      <c r="AE446" s="5">
        <f t="shared" si="831"/>
        <v>0.79677500000000001</v>
      </c>
      <c r="AF446" s="5">
        <f t="shared" si="831"/>
        <v>2.7418049999999994</v>
      </c>
      <c r="AG446" s="5">
        <f t="shared" si="831"/>
        <v>3.5406200000000001</v>
      </c>
      <c r="AH446" s="5">
        <f t="shared" si="831"/>
        <v>5.9317799999999998</v>
      </c>
      <c r="AI446" s="5">
        <f t="shared" si="831"/>
        <v>1.81949625</v>
      </c>
    </row>
    <row r="447" spans="2:35" hidden="1" x14ac:dyDescent="0.3">
      <c r="B447" s="86">
        <f t="shared" si="827"/>
        <v>41729</v>
      </c>
      <c r="C447" s="3"/>
      <c r="D447" s="3"/>
      <c r="E447" s="5">
        <f t="shared" si="828"/>
        <v>12.283380000000001</v>
      </c>
      <c r="F447" s="5">
        <f t="shared" si="828"/>
        <v>4.9709699999999994</v>
      </c>
      <c r="G447" s="5">
        <f t="shared" si="828"/>
        <v>7.2710625000000011</v>
      </c>
      <c r="H447" s="5">
        <f t="shared" si="828"/>
        <v>15.701180000000003</v>
      </c>
      <c r="I447" s="5">
        <f t="shared" si="828"/>
        <v>80.979600000000005</v>
      </c>
      <c r="J447" s="5">
        <f t="shared" si="828"/>
        <v>280.56382000000002</v>
      </c>
      <c r="K447" s="5">
        <f t="shared" si="828"/>
        <v>30.006372500000005</v>
      </c>
      <c r="L447" s="5"/>
      <c r="M447" s="5">
        <f t="shared" si="829"/>
        <v>10.414169999999999</v>
      </c>
      <c r="N447" s="5">
        <f t="shared" si="829"/>
        <v>0</v>
      </c>
      <c r="O447" s="5">
        <f t="shared" si="829"/>
        <v>0</v>
      </c>
      <c r="P447" s="5">
        <f t="shared" si="829"/>
        <v>0</v>
      </c>
      <c r="Q447" s="5">
        <f t="shared" si="829"/>
        <v>0</v>
      </c>
      <c r="R447" s="5">
        <f t="shared" si="829"/>
        <v>0</v>
      </c>
      <c r="S447" s="5">
        <f t="shared" si="829"/>
        <v>0</v>
      </c>
      <c r="T447" s="5"/>
      <c r="U447" s="5">
        <f t="shared" si="830"/>
        <v>8.0108999999999995</v>
      </c>
      <c r="V447" s="5">
        <f t="shared" si="830"/>
        <v>1.2645449999999998</v>
      </c>
      <c r="W447" s="5">
        <f t="shared" si="830"/>
        <v>1.8496562499999998</v>
      </c>
      <c r="X447" s="5">
        <f t="shared" si="830"/>
        <v>6.1439399999999988</v>
      </c>
      <c r="Y447" s="5">
        <f t="shared" si="830"/>
        <v>6.0734699999999995</v>
      </c>
      <c r="Z447" s="5">
        <f t="shared" si="830"/>
        <v>23.950570000000003</v>
      </c>
      <c r="AA447" s="5">
        <f t="shared" si="830"/>
        <v>1.8991375000000001</v>
      </c>
      <c r="AB447" s="5"/>
      <c r="AC447" s="5">
        <f t="shared" si="831"/>
        <v>2.1362399999999999</v>
      </c>
      <c r="AD447" s="5">
        <f t="shared" si="831"/>
        <v>0.61046999999999996</v>
      </c>
      <c r="AE447" s="5">
        <f t="shared" si="831"/>
        <v>0.89293750000000016</v>
      </c>
      <c r="AF447" s="5">
        <f t="shared" si="831"/>
        <v>3.0719699999999994</v>
      </c>
      <c r="AG447" s="5">
        <f t="shared" si="831"/>
        <v>4.0489800000000002</v>
      </c>
      <c r="AH447" s="5">
        <f t="shared" si="831"/>
        <v>6.8430200000000001</v>
      </c>
      <c r="AI447" s="5">
        <f t="shared" si="831"/>
        <v>2.0890512500000002</v>
      </c>
    </row>
    <row r="448" spans="2:35" hidden="1" x14ac:dyDescent="0.3">
      <c r="B448" s="86">
        <f t="shared" si="827"/>
        <v>42094</v>
      </c>
      <c r="C448" s="3"/>
      <c r="D448" s="3"/>
      <c r="E448" s="5">
        <f t="shared" si="828"/>
        <v>13.163590000000003</v>
      </c>
      <c r="F448" s="5">
        <f t="shared" si="828"/>
        <v>5.1334199999999992</v>
      </c>
      <c r="G448" s="5">
        <f t="shared" si="828"/>
        <v>7.7185125000000001</v>
      </c>
      <c r="H448" s="5">
        <f t="shared" si="828"/>
        <v>16.324825000000004</v>
      </c>
      <c r="I448" s="5">
        <f t="shared" si="828"/>
        <v>86.492800000000003</v>
      </c>
      <c r="J448" s="5">
        <f t="shared" si="828"/>
        <v>300.67431999999997</v>
      </c>
      <c r="K448" s="5">
        <f t="shared" si="828"/>
        <v>32.165640000000003</v>
      </c>
      <c r="L448" s="5"/>
      <c r="M448" s="5">
        <f t="shared" si="829"/>
        <v>11.160435</v>
      </c>
      <c r="N448" s="5">
        <f t="shared" si="829"/>
        <v>0</v>
      </c>
      <c r="O448" s="5">
        <f t="shared" si="829"/>
        <v>0</v>
      </c>
      <c r="P448" s="5">
        <f t="shared" si="829"/>
        <v>0</v>
      </c>
      <c r="Q448" s="5">
        <f t="shared" si="829"/>
        <v>0</v>
      </c>
      <c r="R448" s="5">
        <f t="shared" si="829"/>
        <v>0</v>
      </c>
      <c r="S448" s="5">
        <f t="shared" si="829"/>
        <v>0</v>
      </c>
      <c r="T448" s="5"/>
      <c r="U448" s="5">
        <f t="shared" si="830"/>
        <v>8.5849499999999992</v>
      </c>
      <c r="V448" s="5">
        <f t="shared" si="830"/>
        <v>1.3058699999999996</v>
      </c>
      <c r="W448" s="5">
        <f t="shared" si="830"/>
        <v>1.9634812500000001</v>
      </c>
      <c r="X448" s="5">
        <f t="shared" si="830"/>
        <v>6.3879750000000008</v>
      </c>
      <c r="Y448" s="5">
        <f t="shared" si="830"/>
        <v>6.4869599999999998</v>
      </c>
      <c r="Z448" s="5">
        <f t="shared" si="830"/>
        <v>25.667320000000004</v>
      </c>
      <c r="AA448" s="5">
        <f t="shared" si="830"/>
        <v>2.0358000000000005</v>
      </c>
      <c r="AB448" s="5"/>
      <c r="AC448" s="5">
        <f t="shared" si="831"/>
        <v>2.28932</v>
      </c>
      <c r="AD448" s="5">
        <f t="shared" si="831"/>
        <v>0.63042000000000009</v>
      </c>
      <c r="AE448" s="5">
        <f t="shared" si="831"/>
        <v>0.94788750000000022</v>
      </c>
      <c r="AF448" s="5">
        <f t="shared" si="831"/>
        <v>3.1939875000000004</v>
      </c>
      <c r="AG448" s="5">
        <f t="shared" si="831"/>
        <v>4.3246399999999996</v>
      </c>
      <c r="AH448" s="5">
        <f t="shared" si="831"/>
        <v>7.33352</v>
      </c>
      <c r="AI448" s="5">
        <f t="shared" si="831"/>
        <v>2.2393800000000001</v>
      </c>
    </row>
    <row r="449" spans="2:35" hidden="1" x14ac:dyDescent="0.3">
      <c r="B449" s="86">
        <f t="shared" si="827"/>
        <v>42460</v>
      </c>
      <c r="C449" s="3"/>
      <c r="D449" s="3"/>
      <c r="E449" s="5">
        <f t="shared" si="828"/>
        <v>14.10314</v>
      </c>
      <c r="F449" s="5">
        <f t="shared" si="828"/>
        <v>5.3933399999999994</v>
      </c>
      <c r="G449" s="5">
        <f t="shared" si="828"/>
        <v>8.1659624999999991</v>
      </c>
      <c r="H449" s="5">
        <f t="shared" si="828"/>
        <v>17.058525000000003</v>
      </c>
      <c r="I449" s="5">
        <f t="shared" si="828"/>
        <v>92.435599999999994</v>
      </c>
      <c r="J449" s="5">
        <f t="shared" si="828"/>
        <v>322.75117999999998</v>
      </c>
      <c r="K449" s="5">
        <f t="shared" si="828"/>
        <v>34.548279999999998</v>
      </c>
      <c r="L449" s="5"/>
      <c r="M449" s="5">
        <f t="shared" si="829"/>
        <v>11.95701</v>
      </c>
      <c r="N449" s="5">
        <f t="shared" si="829"/>
        <v>0</v>
      </c>
      <c r="O449" s="5">
        <f t="shared" si="829"/>
        <v>0</v>
      </c>
      <c r="P449" s="5">
        <f t="shared" si="829"/>
        <v>0</v>
      </c>
      <c r="Q449" s="5">
        <f t="shared" si="829"/>
        <v>0</v>
      </c>
      <c r="R449" s="5">
        <f t="shared" si="829"/>
        <v>0</v>
      </c>
      <c r="S449" s="5">
        <f t="shared" si="829"/>
        <v>0</v>
      </c>
      <c r="T449" s="5"/>
      <c r="U449" s="5">
        <f t="shared" si="830"/>
        <v>9.1977000000000011</v>
      </c>
      <c r="V449" s="5">
        <f t="shared" si="830"/>
        <v>1.3719899999999996</v>
      </c>
      <c r="W449" s="5">
        <f t="shared" si="830"/>
        <v>2.0773062499999999</v>
      </c>
      <c r="X449" s="5">
        <f t="shared" si="830"/>
        <v>6.6750749999999996</v>
      </c>
      <c r="Y449" s="5">
        <f t="shared" si="830"/>
        <v>6.932669999999999</v>
      </c>
      <c r="Z449" s="5">
        <f t="shared" si="830"/>
        <v>27.551930000000002</v>
      </c>
      <c r="AA449" s="5">
        <f t="shared" si="830"/>
        <v>2.1866000000000003</v>
      </c>
      <c r="AB449" s="5"/>
      <c r="AC449" s="5">
        <f t="shared" si="831"/>
        <v>2.4527199999999993</v>
      </c>
      <c r="AD449" s="5">
        <f t="shared" si="831"/>
        <v>0.66233999999999993</v>
      </c>
      <c r="AE449" s="5">
        <f t="shared" si="831"/>
        <v>1.0028375</v>
      </c>
      <c r="AF449" s="5">
        <f t="shared" si="831"/>
        <v>3.3375374999999998</v>
      </c>
      <c r="AG449" s="5">
        <f t="shared" si="831"/>
        <v>4.6217800000000002</v>
      </c>
      <c r="AH449" s="5">
        <f t="shared" si="831"/>
        <v>7.871979999999998</v>
      </c>
      <c r="AI449" s="5">
        <f t="shared" si="831"/>
        <v>2.4052600000000002</v>
      </c>
    </row>
    <row r="450" spans="2:35" hidden="1" x14ac:dyDescent="0.3">
      <c r="B450" s="86">
        <f t="shared" si="827"/>
        <v>42825</v>
      </c>
      <c r="C450" s="3"/>
      <c r="D450" s="3"/>
      <c r="E450" s="5">
        <f t="shared" si="828"/>
        <v>15.161369999999998</v>
      </c>
      <c r="F450" s="5">
        <f t="shared" si="828"/>
        <v>5.6532599999999995</v>
      </c>
      <c r="G450" s="5">
        <f t="shared" si="828"/>
        <v>8.613412499999999</v>
      </c>
      <c r="H450" s="5">
        <f t="shared" si="828"/>
        <v>17.82891</v>
      </c>
      <c r="I450" s="5">
        <f t="shared" si="828"/>
        <v>99.094400000000007</v>
      </c>
      <c r="J450" s="5">
        <f t="shared" si="828"/>
        <v>347.24129999999991</v>
      </c>
      <c r="K450" s="5">
        <f t="shared" si="828"/>
        <v>37.079835000000003</v>
      </c>
      <c r="L450" s="5"/>
      <c r="M450" s="5">
        <f t="shared" si="829"/>
        <v>12.854205</v>
      </c>
      <c r="N450" s="5">
        <f t="shared" si="829"/>
        <v>0</v>
      </c>
      <c r="O450" s="5">
        <f t="shared" si="829"/>
        <v>0</v>
      </c>
      <c r="P450" s="5">
        <f t="shared" si="829"/>
        <v>0</v>
      </c>
      <c r="Q450" s="5">
        <f t="shared" si="829"/>
        <v>0</v>
      </c>
      <c r="R450" s="5">
        <f t="shared" si="829"/>
        <v>0</v>
      </c>
      <c r="S450" s="5">
        <f t="shared" si="829"/>
        <v>0</v>
      </c>
      <c r="T450" s="5"/>
      <c r="U450" s="5">
        <f t="shared" si="830"/>
        <v>9.8878499999999967</v>
      </c>
      <c r="V450" s="5">
        <f t="shared" si="830"/>
        <v>1.43811</v>
      </c>
      <c r="W450" s="5">
        <f t="shared" si="830"/>
        <v>2.1911312499999998</v>
      </c>
      <c r="X450" s="5">
        <f t="shared" si="830"/>
        <v>6.9765299999999986</v>
      </c>
      <c r="Y450" s="5">
        <f t="shared" si="830"/>
        <v>7.4320800000000009</v>
      </c>
      <c r="Z450" s="5">
        <f t="shared" si="830"/>
        <v>29.642550000000007</v>
      </c>
      <c r="AA450" s="5">
        <f t="shared" si="830"/>
        <v>2.3468249999999999</v>
      </c>
      <c r="AB450" s="5"/>
      <c r="AC450" s="5">
        <f t="shared" si="831"/>
        <v>2.6367599999999998</v>
      </c>
      <c r="AD450" s="5">
        <f t="shared" si="831"/>
        <v>0.69425999999999999</v>
      </c>
      <c r="AE450" s="5">
        <f t="shared" si="831"/>
        <v>1.0577875000000001</v>
      </c>
      <c r="AF450" s="5">
        <f t="shared" si="831"/>
        <v>3.4882649999999993</v>
      </c>
      <c r="AG450" s="5">
        <f t="shared" si="831"/>
        <v>4.9547199999999991</v>
      </c>
      <c r="AH450" s="5">
        <f t="shared" si="831"/>
        <v>8.4693000000000005</v>
      </c>
      <c r="AI450" s="5">
        <f t="shared" si="831"/>
        <v>2.5815074999999998</v>
      </c>
    </row>
    <row r="451" spans="2:35" hidden="1" x14ac:dyDescent="0.3">
      <c r="B451" s="86">
        <f t="shared" si="827"/>
        <v>43190</v>
      </c>
      <c r="C451" s="3"/>
      <c r="D451" s="3"/>
      <c r="E451" s="5">
        <f t="shared" si="828"/>
        <v>16.3185</v>
      </c>
      <c r="F451" s="5">
        <f t="shared" si="828"/>
        <v>5.9131799999999997</v>
      </c>
      <c r="G451" s="5">
        <f t="shared" si="828"/>
        <v>9.0608624999999989</v>
      </c>
      <c r="H451" s="5">
        <f t="shared" si="828"/>
        <v>18.709350000000001</v>
      </c>
      <c r="I451" s="5">
        <f t="shared" si="828"/>
        <v>106.1112</v>
      </c>
      <c r="J451" s="5">
        <f t="shared" si="828"/>
        <v>373.78715999999997</v>
      </c>
      <c r="K451" s="5">
        <f t="shared" si="828"/>
        <v>40.058135</v>
      </c>
      <c r="L451" s="5"/>
      <c r="M451" s="5">
        <f t="shared" si="829"/>
        <v>13.835250000000002</v>
      </c>
      <c r="N451" s="5">
        <f t="shared" si="829"/>
        <v>0</v>
      </c>
      <c r="O451" s="5">
        <f t="shared" si="829"/>
        <v>0</v>
      </c>
      <c r="P451" s="5">
        <f t="shared" si="829"/>
        <v>0</v>
      </c>
      <c r="Q451" s="5">
        <f t="shared" si="829"/>
        <v>0</v>
      </c>
      <c r="R451" s="5">
        <f t="shared" si="829"/>
        <v>0</v>
      </c>
      <c r="S451" s="5">
        <f t="shared" si="829"/>
        <v>0</v>
      </c>
      <c r="T451" s="5"/>
      <c r="U451" s="5">
        <f t="shared" si="830"/>
        <v>10.642499999999998</v>
      </c>
      <c r="V451" s="5">
        <f t="shared" si="830"/>
        <v>1.5042299999999997</v>
      </c>
      <c r="W451" s="5">
        <f t="shared" si="830"/>
        <v>2.30495625</v>
      </c>
      <c r="X451" s="5">
        <f t="shared" si="830"/>
        <v>7.3210499999999996</v>
      </c>
      <c r="Y451" s="5">
        <f t="shared" si="830"/>
        <v>7.9583399999999997</v>
      </c>
      <c r="Z451" s="5">
        <f t="shared" si="830"/>
        <v>31.908660000000008</v>
      </c>
      <c r="AA451" s="5">
        <f t="shared" si="830"/>
        <v>2.5353250000000003</v>
      </c>
      <c r="AB451" s="5"/>
      <c r="AC451" s="5">
        <f t="shared" si="831"/>
        <v>2.8380000000000001</v>
      </c>
      <c r="AD451" s="5">
        <f t="shared" si="831"/>
        <v>0.72617999999999994</v>
      </c>
      <c r="AE451" s="5">
        <f t="shared" si="831"/>
        <v>1.1127375000000002</v>
      </c>
      <c r="AF451" s="5">
        <f t="shared" si="831"/>
        <v>3.6605249999999998</v>
      </c>
      <c r="AG451" s="5">
        <f t="shared" si="831"/>
        <v>5.3055599999999998</v>
      </c>
      <c r="AH451" s="5">
        <f t="shared" si="831"/>
        <v>9.1167599999999993</v>
      </c>
      <c r="AI451" s="5">
        <f t="shared" si="831"/>
        <v>2.7888575000000002</v>
      </c>
    </row>
    <row r="452" spans="2:35" hidden="1" x14ac:dyDescent="0.3">
      <c r="B452" s="86">
        <f t="shared" si="827"/>
        <v>43555</v>
      </c>
      <c r="C452" s="3"/>
      <c r="D452" s="3"/>
      <c r="E452" s="5">
        <f t="shared" si="828"/>
        <v>17.534970000000001</v>
      </c>
      <c r="F452" s="5">
        <f t="shared" si="828"/>
        <v>6.1730999999999989</v>
      </c>
      <c r="G452" s="5">
        <f t="shared" si="828"/>
        <v>9.5642437499999993</v>
      </c>
      <c r="H452" s="5">
        <f t="shared" si="828"/>
        <v>19.589790000000001</v>
      </c>
      <c r="I452" s="5">
        <f t="shared" si="828"/>
        <v>113.70079999999999</v>
      </c>
      <c r="J452" s="5">
        <f t="shared" si="828"/>
        <v>402.21</v>
      </c>
      <c r="K452" s="5">
        <f t="shared" si="828"/>
        <v>43.036435000000004</v>
      </c>
      <c r="L452" s="5"/>
      <c r="M452" s="5">
        <f t="shared" si="829"/>
        <v>14.866605000000003</v>
      </c>
      <c r="N452" s="5">
        <f t="shared" si="829"/>
        <v>0</v>
      </c>
      <c r="O452" s="5">
        <f t="shared" si="829"/>
        <v>0</v>
      </c>
      <c r="P452" s="5">
        <f t="shared" si="829"/>
        <v>0</v>
      </c>
      <c r="Q452" s="5">
        <f t="shared" si="829"/>
        <v>0</v>
      </c>
      <c r="R452" s="5">
        <f t="shared" si="829"/>
        <v>0</v>
      </c>
      <c r="S452" s="5">
        <f t="shared" si="829"/>
        <v>0</v>
      </c>
      <c r="T452" s="5"/>
      <c r="U452" s="5">
        <f t="shared" si="830"/>
        <v>11.435849999999999</v>
      </c>
      <c r="V452" s="5">
        <f t="shared" si="830"/>
        <v>1.5703499999999997</v>
      </c>
      <c r="W452" s="5">
        <f t="shared" si="830"/>
        <v>2.4330093750000001</v>
      </c>
      <c r="X452" s="5">
        <f t="shared" si="830"/>
        <v>7.6655699999999998</v>
      </c>
      <c r="Y452" s="5">
        <f t="shared" si="830"/>
        <v>8.5275599999999976</v>
      </c>
      <c r="Z452" s="5">
        <f t="shared" si="830"/>
        <v>34.335000000000001</v>
      </c>
      <c r="AA452" s="5">
        <f t="shared" si="830"/>
        <v>2.7238250000000002</v>
      </c>
      <c r="AB452" s="5"/>
      <c r="AC452" s="5">
        <f t="shared" si="831"/>
        <v>3.0495599999999996</v>
      </c>
      <c r="AD452" s="5">
        <f t="shared" si="831"/>
        <v>0.75810000000000011</v>
      </c>
      <c r="AE452" s="5">
        <f t="shared" si="831"/>
        <v>1.1745562500000002</v>
      </c>
      <c r="AF452" s="5">
        <f t="shared" si="831"/>
        <v>3.8327849999999999</v>
      </c>
      <c r="AG452" s="5">
        <f t="shared" si="831"/>
        <v>5.6850399999999999</v>
      </c>
      <c r="AH452" s="5">
        <f t="shared" si="831"/>
        <v>9.81</v>
      </c>
      <c r="AI452" s="5">
        <f t="shared" si="831"/>
        <v>2.9962074999999997</v>
      </c>
    </row>
    <row r="453" spans="2:35" hidden="1" x14ac:dyDescent="0.3">
      <c r="B453" s="86">
        <f t="shared" si="827"/>
        <v>43921</v>
      </c>
      <c r="C453" s="3"/>
      <c r="D453" s="3"/>
      <c r="E453" s="5">
        <f t="shared" si="828"/>
        <v>18.87012</v>
      </c>
      <c r="F453" s="5">
        <f t="shared" si="828"/>
        <v>6.4330199999999991</v>
      </c>
      <c r="G453" s="5">
        <f t="shared" si="828"/>
        <v>10.1794875</v>
      </c>
      <c r="H453" s="5">
        <f t="shared" si="828"/>
        <v>20.506915000000006</v>
      </c>
      <c r="I453" s="5">
        <f t="shared" si="828"/>
        <v>121.86320000000001</v>
      </c>
      <c r="J453" s="5">
        <f t="shared" si="828"/>
        <v>432.77796000000001</v>
      </c>
      <c r="K453" s="5">
        <f t="shared" si="828"/>
        <v>46.163650000000004</v>
      </c>
      <c r="L453" s="5"/>
      <c r="M453" s="5">
        <f t="shared" si="829"/>
        <v>15.99858</v>
      </c>
      <c r="N453" s="5">
        <f t="shared" si="829"/>
        <v>0</v>
      </c>
      <c r="O453" s="5">
        <f t="shared" si="829"/>
        <v>0</v>
      </c>
      <c r="P453" s="5">
        <f t="shared" si="829"/>
        <v>0</v>
      </c>
      <c r="Q453" s="5">
        <f t="shared" si="829"/>
        <v>0</v>
      </c>
      <c r="R453" s="5">
        <f t="shared" si="829"/>
        <v>0</v>
      </c>
      <c r="S453" s="5">
        <f t="shared" si="829"/>
        <v>0</v>
      </c>
      <c r="T453" s="5"/>
      <c r="U453" s="5">
        <f t="shared" si="830"/>
        <v>12.3066</v>
      </c>
      <c r="V453" s="5">
        <f t="shared" si="830"/>
        <v>1.6364699999999996</v>
      </c>
      <c r="W453" s="5">
        <f t="shared" si="830"/>
        <v>2.5895187499999999</v>
      </c>
      <c r="X453" s="5">
        <f t="shared" si="830"/>
        <v>8.0244450000000001</v>
      </c>
      <c r="Y453" s="5">
        <f t="shared" si="830"/>
        <v>9.1397399999999998</v>
      </c>
      <c r="Z453" s="5">
        <f t="shared" si="830"/>
        <v>36.944459999999999</v>
      </c>
      <c r="AA453" s="5">
        <f t="shared" si="830"/>
        <v>2.9217500000000003</v>
      </c>
      <c r="AB453" s="5"/>
      <c r="AC453" s="5">
        <f t="shared" si="831"/>
        <v>3.2817599999999993</v>
      </c>
      <c r="AD453" s="5">
        <f t="shared" si="831"/>
        <v>0.79001999999999994</v>
      </c>
      <c r="AE453" s="5">
        <f t="shared" si="831"/>
        <v>1.2501125000000002</v>
      </c>
      <c r="AF453" s="5">
        <f t="shared" si="831"/>
        <v>4.0122225</v>
      </c>
      <c r="AG453" s="5">
        <f t="shared" si="831"/>
        <v>6.0931599999999992</v>
      </c>
      <c r="AH453" s="5">
        <f t="shared" si="831"/>
        <v>10.555559999999998</v>
      </c>
      <c r="AI453" s="5">
        <f t="shared" si="831"/>
        <v>3.2139250000000001</v>
      </c>
    </row>
    <row r="454" spans="2:35" hidden="1" x14ac:dyDescent="0.3">
      <c r="B454" s="86">
        <f t="shared" si="827"/>
        <v>44286</v>
      </c>
      <c r="C454" s="3"/>
      <c r="D454" s="3"/>
      <c r="E454" s="5">
        <f t="shared" ref="E454:K463" si="832">E384-E419</f>
        <v>18.46463</v>
      </c>
      <c r="F454" s="5">
        <f t="shared" si="832"/>
        <v>8.0900099999999977</v>
      </c>
      <c r="G454" s="5">
        <f t="shared" si="832"/>
        <v>12.8641875</v>
      </c>
      <c r="H454" s="5">
        <f t="shared" si="832"/>
        <v>16.801730000000003</v>
      </c>
      <c r="I454" s="5">
        <f t="shared" si="832"/>
        <v>101.5288</v>
      </c>
      <c r="J454" s="5">
        <f t="shared" si="832"/>
        <v>371.28452000000004</v>
      </c>
      <c r="K454" s="5">
        <f t="shared" si="832"/>
        <v>39.685847500000001</v>
      </c>
      <c r="L454" s="5"/>
      <c r="M454" s="5">
        <f t="shared" ref="M454:S463" si="833">M384-M419</f>
        <v>15.654795</v>
      </c>
      <c r="N454" s="5">
        <f t="shared" si="833"/>
        <v>0</v>
      </c>
      <c r="O454" s="5">
        <f t="shared" si="833"/>
        <v>0</v>
      </c>
      <c r="P454" s="5">
        <f t="shared" si="833"/>
        <v>0</v>
      </c>
      <c r="Q454" s="5">
        <f t="shared" si="833"/>
        <v>0</v>
      </c>
      <c r="R454" s="5">
        <f t="shared" si="833"/>
        <v>0</v>
      </c>
      <c r="S454" s="5">
        <f t="shared" si="833"/>
        <v>0</v>
      </c>
      <c r="T454" s="5"/>
      <c r="U454" s="5">
        <f t="shared" ref="U454:AA463" si="834">U384-U419</f>
        <v>12.042149999999999</v>
      </c>
      <c r="V454" s="5">
        <f t="shared" si="834"/>
        <v>2.0579849999999995</v>
      </c>
      <c r="W454" s="5">
        <f t="shared" si="834"/>
        <v>3.2724687499999998</v>
      </c>
      <c r="X454" s="5">
        <f t="shared" si="834"/>
        <v>6.5745899999999988</v>
      </c>
      <c r="Y454" s="5">
        <f t="shared" si="834"/>
        <v>7.6146599999999989</v>
      </c>
      <c r="Z454" s="5">
        <f t="shared" si="834"/>
        <v>31.695020000000003</v>
      </c>
      <c r="AA454" s="5">
        <f t="shared" si="834"/>
        <v>2.5117625000000006</v>
      </c>
      <c r="AB454" s="5"/>
      <c r="AC454" s="5">
        <f t="shared" ref="AC454:AI463" si="835">AC384-AC419</f>
        <v>3.2112399999999992</v>
      </c>
      <c r="AD454" s="5">
        <f t="shared" si="835"/>
        <v>0.99351000000000012</v>
      </c>
      <c r="AE454" s="5">
        <f t="shared" si="835"/>
        <v>1.5798125000000001</v>
      </c>
      <c r="AF454" s="5">
        <f t="shared" si="835"/>
        <v>3.2872949999999994</v>
      </c>
      <c r="AG454" s="5">
        <f t="shared" si="835"/>
        <v>5.0764399999999998</v>
      </c>
      <c r="AH454" s="5">
        <f t="shared" si="835"/>
        <v>9.0557199999999991</v>
      </c>
      <c r="AI454" s="5">
        <f t="shared" si="835"/>
        <v>2.76293875</v>
      </c>
    </row>
    <row r="455" spans="2:35" x14ac:dyDescent="0.3">
      <c r="B455" s="86">
        <f t="shared" si="827"/>
        <v>44651</v>
      </c>
      <c r="C455" s="3"/>
      <c r="D455" s="3"/>
      <c r="E455" s="5">
        <f t="shared" si="832"/>
        <v>14.1491285</v>
      </c>
      <c r="F455" s="5">
        <f t="shared" si="832"/>
        <v>12.5697312</v>
      </c>
      <c r="G455" s="5">
        <f t="shared" si="832"/>
        <v>20.060861437500002</v>
      </c>
      <c r="H455" s="5">
        <f t="shared" si="832"/>
        <v>3.4003326500000002</v>
      </c>
      <c r="I455" s="5">
        <f t="shared" si="832"/>
        <v>21.352552000000003</v>
      </c>
      <c r="J455" s="5">
        <f t="shared" si="832"/>
        <v>115.264448</v>
      </c>
      <c r="K455" s="5">
        <f t="shared" si="832"/>
        <v>12.302612724999999</v>
      </c>
      <c r="L455" s="5"/>
      <c r="M455" s="5">
        <f t="shared" si="833"/>
        <v>11.996000250000002</v>
      </c>
      <c r="N455" s="5">
        <f t="shared" si="833"/>
        <v>0</v>
      </c>
      <c r="O455" s="5">
        <f t="shared" si="833"/>
        <v>0</v>
      </c>
      <c r="P455" s="5">
        <f t="shared" si="833"/>
        <v>0</v>
      </c>
      <c r="Q455" s="5">
        <f t="shared" si="833"/>
        <v>0</v>
      </c>
      <c r="R455" s="5">
        <f t="shared" si="833"/>
        <v>0</v>
      </c>
      <c r="S455" s="5">
        <f t="shared" si="833"/>
        <v>0</v>
      </c>
      <c r="T455" s="5"/>
      <c r="U455" s="5">
        <f t="shared" si="834"/>
        <v>9.2276924999999999</v>
      </c>
      <c r="V455" s="5">
        <f t="shared" si="834"/>
        <v>3.1975631999999998</v>
      </c>
      <c r="W455" s="5">
        <f t="shared" si="834"/>
        <v>5.1032015937499997</v>
      </c>
      <c r="X455" s="5">
        <f t="shared" si="834"/>
        <v>1.3305649500000001</v>
      </c>
      <c r="Y455" s="5">
        <f t="shared" si="834"/>
        <v>1.6014413999999997</v>
      </c>
      <c r="Z455" s="5">
        <f t="shared" si="834"/>
        <v>9.8396480000000004</v>
      </c>
      <c r="AA455" s="5">
        <f t="shared" si="834"/>
        <v>0.77864637500000011</v>
      </c>
      <c r="AB455" s="5"/>
      <c r="AC455" s="5">
        <f t="shared" si="835"/>
        <v>2.460718</v>
      </c>
      <c r="AD455" s="5">
        <f t="shared" si="835"/>
        <v>1.5436511999999998</v>
      </c>
      <c r="AE455" s="5">
        <f t="shared" si="835"/>
        <v>2.463614562500001</v>
      </c>
      <c r="AF455" s="5">
        <f t="shared" si="835"/>
        <v>0.66528247500000004</v>
      </c>
      <c r="AG455" s="5">
        <f t="shared" si="835"/>
        <v>1.0676276</v>
      </c>
      <c r="AH455" s="5">
        <f t="shared" si="835"/>
        <v>2.811328</v>
      </c>
      <c r="AI455" s="5">
        <f t="shared" si="835"/>
        <v>0.85651101249999995</v>
      </c>
    </row>
    <row r="456" spans="2:35" x14ac:dyDescent="0.3">
      <c r="B456" s="86">
        <f t="shared" si="827"/>
        <v>45016</v>
      </c>
      <c r="C456" s="3"/>
      <c r="D456" s="3"/>
      <c r="E456" s="5">
        <f t="shared" si="832"/>
        <v>14.573602354999998</v>
      </c>
      <c r="F456" s="5">
        <f t="shared" si="832"/>
        <v>12.946823135999999</v>
      </c>
      <c r="G456" s="5">
        <f t="shared" si="832"/>
        <v>20.662687280625001</v>
      </c>
      <c r="H456" s="5">
        <f t="shared" si="832"/>
        <v>3.5023426295000006</v>
      </c>
      <c r="I456" s="5">
        <f t="shared" si="832"/>
        <v>21.993128560000002</v>
      </c>
      <c r="J456" s="5">
        <f t="shared" si="832"/>
        <v>118.72238143999999</v>
      </c>
      <c r="K456" s="5">
        <f t="shared" si="832"/>
        <v>12.671691106750004</v>
      </c>
      <c r="L456" s="5"/>
      <c r="M456" s="5">
        <f t="shared" si="833"/>
        <v>12.355880257500001</v>
      </c>
      <c r="N456" s="5">
        <f t="shared" si="833"/>
        <v>0</v>
      </c>
      <c r="O456" s="5">
        <f t="shared" si="833"/>
        <v>0</v>
      </c>
      <c r="P456" s="5">
        <f t="shared" si="833"/>
        <v>0</v>
      </c>
      <c r="Q456" s="5">
        <f t="shared" si="833"/>
        <v>0</v>
      </c>
      <c r="R456" s="5">
        <f t="shared" si="833"/>
        <v>0</v>
      </c>
      <c r="S456" s="5">
        <f t="shared" si="833"/>
        <v>0</v>
      </c>
      <c r="T456" s="5"/>
      <c r="U456" s="5">
        <f t="shared" si="834"/>
        <v>9.5045232750000004</v>
      </c>
      <c r="V456" s="5">
        <f t="shared" si="834"/>
        <v>3.2934900959999998</v>
      </c>
      <c r="W456" s="5">
        <f t="shared" si="834"/>
        <v>5.2562976415625</v>
      </c>
      <c r="X456" s="5">
        <f t="shared" si="834"/>
        <v>1.3704818985</v>
      </c>
      <c r="Y456" s="5">
        <f t="shared" si="834"/>
        <v>1.649484642</v>
      </c>
      <c r="Z456" s="5">
        <f t="shared" si="834"/>
        <v>10.134837440000002</v>
      </c>
      <c r="AA456" s="5">
        <f t="shared" si="834"/>
        <v>0.8020057662500002</v>
      </c>
      <c r="AB456" s="5"/>
      <c r="AC456" s="5">
        <f t="shared" si="835"/>
        <v>2.5345395399999999</v>
      </c>
      <c r="AD456" s="5">
        <f t="shared" si="835"/>
        <v>1.5899607359999999</v>
      </c>
      <c r="AE456" s="5">
        <f t="shared" si="835"/>
        <v>2.5375229993750006</v>
      </c>
      <c r="AF456" s="5">
        <f t="shared" si="835"/>
        <v>0.68524094925000001</v>
      </c>
      <c r="AG456" s="5">
        <f t="shared" si="835"/>
        <v>1.0996564279999999</v>
      </c>
      <c r="AH456" s="5">
        <f t="shared" si="835"/>
        <v>2.8956678400000002</v>
      </c>
      <c r="AI456" s="5">
        <f t="shared" si="835"/>
        <v>0.88220634287499999</v>
      </c>
    </row>
    <row r="457" spans="2:35" x14ac:dyDescent="0.3">
      <c r="B457" s="86">
        <f t="shared" si="827"/>
        <v>45382</v>
      </c>
      <c r="C457" s="3"/>
      <c r="D457" s="3"/>
      <c r="E457" s="5">
        <f t="shared" si="832"/>
        <v>15.010810425650003</v>
      </c>
      <c r="F457" s="5">
        <f t="shared" si="832"/>
        <v>13.335227830079999</v>
      </c>
      <c r="G457" s="5">
        <f t="shared" si="832"/>
        <v>21.282567899043752</v>
      </c>
      <c r="H457" s="5">
        <f t="shared" si="832"/>
        <v>3.6074129083850006</v>
      </c>
      <c r="I457" s="5">
        <f t="shared" si="832"/>
        <v>22.652922416800003</v>
      </c>
      <c r="J457" s="5">
        <f t="shared" si="832"/>
        <v>122.28405288320002</v>
      </c>
      <c r="K457" s="5">
        <f t="shared" si="832"/>
        <v>13.051841839952502</v>
      </c>
      <c r="L457" s="5"/>
      <c r="M457" s="5">
        <f t="shared" si="833"/>
        <v>12.726556665225001</v>
      </c>
      <c r="N457" s="5">
        <f t="shared" si="833"/>
        <v>0</v>
      </c>
      <c r="O457" s="5">
        <f t="shared" si="833"/>
        <v>0</v>
      </c>
      <c r="P457" s="5">
        <f t="shared" si="833"/>
        <v>0</v>
      </c>
      <c r="Q457" s="5">
        <f t="shared" si="833"/>
        <v>0</v>
      </c>
      <c r="R457" s="5">
        <f t="shared" si="833"/>
        <v>0</v>
      </c>
      <c r="S457" s="5">
        <f t="shared" si="833"/>
        <v>0</v>
      </c>
      <c r="T457" s="5"/>
      <c r="U457" s="5">
        <f t="shared" si="834"/>
        <v>9.789658973249999</v>
      </c>
      <c r="V457" s="5">
        <f t="shared" si="834"/>
        <v>3.3922947988799992</v>
      </c>
      <c r="W457" s="5">
        <f t="shared" si="834"/>
        <v>5.4139865708093753</v>
      </c>
      <c r="X457" s="5">
        <f t="shared" si="834"/>
        <v>1.411596355455</v>
      </c>
      <c r="Y457" s="5">
        <f t="shared" si="834"/>
        <v>1.6989691812599998</v>
      </c>
      <c r="Z457" s="5">
        <f t="shared" si="834"/>
        <v>10.438882563200004</v>
      </c>
      <c r="AA457" s="5">
        <f t="shared" si="834"/>
        <v>0.82606593923750005</v>
      </c>
      <c r="AB457" s="5"/>
      <c r="AC457" s="5">
        <f t="shared" si="835"/>
        <v>2.6105757262000004</v>
      </c>
      <c r="AD457" s="5">
        <f t="shared" si="835"/>
        <v>1.63765955808</v>
      </c>
      <c r="AE457" s="5">
        <f t="shared" si="835"/>
        <v>2.6136486893562507</v>
      </c>
      <c r="AF457" s="5">
        <f t="shared" si="835"/>
        <v>0.70579817772749998</v>
      </c>
      <c r="AG457" s="5">
        <f t="shared" si="835"/>
        <v>1.13264612084</v>
      </c>
      <c r="AH457" s="5">
        <f t="shared" si="835"/>
        <v>2.9825378752000002</v>
      </c>
      <c r="AI457" s="5">
        <f t="shared" si="835"/>
        <v>0.90867253316124996</v>
      </c>
    </row>
    <row r="458" spans="2:35" x14ac:dyDescent="0.3">
      <c r="B458" s="86">
        <f t="shared" si="827"/>
        <v>45747</v>
      </c>
      <c r="C458" s="3"/>
      <c r="D458" s="3"/>
      <c r="E458" s="5">
        <f t="shared" si="832"/>
        <v>15.461134738419503</v>
      </c>
      <c r="F458" s="5">
        <f t="shared" si="832"/>
        <v>13.735284664982398</v>
      </c>
      <c r="G458" s="5">
        <f t="shared" si="832"/>
        <v>21.921044936015065</v>
      </c>
      <c r="H458" s="5">
        <f t="shared" si="832"/>
        <v>3.7156352956365502</v>
      </c>
      <c r="I458" s="5">
        <f t="shared" si="832"/>
        <v>23.332510089304005</v>
      </c>
      <c r="J458" s="5">
        <f t="shared" si="832"/>
        <v>125.952574469696</v>
      </c>
      <c r="K458" s="5">
        <f t="shared" si="832"/>
        <v>13.443397095151077</v>
      </c>
      <c r="L458" s="5"/>
      <c r="M458" s="5">
        <f t="shared" si="833"/>
        <v>13.108353365181749</v>
      </c>
      <c r="N458" s="5">
        <f t="shared" si="833"/>
        <v>0</v>
      </c>
      <c r="O458" s="5">
        <f t="shared" si="833"/>
        <v>0</v>
      </c>
      <c r="P458" s="5">
        <f t="shared" si="833"/>
        <v>0</v>
      </c>
      <c r="Q458" s="5">
        <f t="shared" si="833"/>
        <v>0</v>
      </c>
      <c r="R458" s="5">
        <f t="shared" si="833"/>
        <v>0</v>
      </c>
      <c r="S458" s="5">
        <f t="shared" si="833"/>
        <v>0</v>
      </c>
      <c r="T458" s="5"/>
      <c r="U458" s="5">
        <f t="shared" si="834"/>
        <v>10.083348742447502</v>
      </c>
      <c r="V458" s="5">
        <f t="shared" si="834"/>
        <v>3.4940636428463989</v>
      </c>
      <c r="W458" s="5">
        <f t="shared" si="834"/>
        <v>5.5764061679336567</v>
      </c>
      <c r="X458" s="5">
        <f t="shared" si="834"/>
        <v>1.45394424611865</v>
      </c>
      <c r="Y458" s="5">
        <f t="shared" si="834"/>
        <v>1.7499382566977999</v>
      </c>
      <c r="Z458" s="5">
        <f t="shared" si="834"/>
        <v>10.752049040096002</v>
      </c>
      <c r="AA458" s="5">
        <f t="shared" si="834"/>
        <v>0.85084791741462518</v>
      </c>
      <c r="AB458" s="5"/>
      <c r="AC458" s="5">
        <f t="shared" si="835"/>
        <v>2.6888929979860006</v>
      </c>
      <c r="AD458" s="5">
        <f t="shared" si="835"/>
        <v>1.6867893448223996</v>
      </c>
      <c r="AE458" s="5">
        <f t="shared" si="835"/>
        <v>2.6920581500369387</v>
      </c>
      <c r="AF458" s="5">
        <f t="shared" si="835"/>
        <v>0.72697212305932501</v>
      </c>
      <c r="AG458" s="5">
        <f t="shared" si="835"/>
        <v>1.1666255044652001</v>
      </c>
      <c r="AH458" s="5">
        <f t="shared" si="835"/>
        <v>3.0720140114560004</v>
      </c>
      <c r="AI458" s="5">
        <f t="shared" si="835"/>
        <v>0.93593270915608762</v>
      </c>
    </row>
    <row r="459" spans="2:35" x14ac:dyDescent="0.3">
      <c r="B459" s="86">
        <f t="shared" si="827"/>
        <v>46112</v>
      </c>
      <c r="C459" s="3"/>
      <c r="D459" s="3"/>
      <c r="E459" s="5">
        <f t="shared" si="832"/>
        <v>15.924968780572087</v>
      </c>
      <c r="F459" s="5">
        <f t="shared" si="832"/>
        <v>14.147343204931868</v>
      </c>
      <c r="G459" s="5">
        <f t="shared" si="832"/>
        <v>22.578676284095515</v>
      </c>
      <c r="H459" s="5">
        <f t="shared" si="832"/>
        <v>3.8271043545056469</v>
      </c>
      <c r="I459" s="5">
        <f t="shared" si="832"/>
        <v>24.032485391983123</v>
      </c>
      <c r="J459" s="5">
        <f t="shared" si="832"/>
        <v>129.73115170378691</v>
      </c>
      <c r="K459" s="5">
        <f t="shared" si="832"/>
        <v>13.84669900800561</v>
      </c>
      <c r="L459" s="5"/>
      <c r="M459" s="5">
        <f t="shared" si="833"/>
        <v>13.501603966137207</v>
      </c>
      <c r="N459" s="5">
        <f t="shared" si="833"/>
        <v>0</v>
      </c>
      <c r="O459" s="5">
        <f t="shared" si="833"/>
        <v>0</v>
      </c>
      <c r="P459" s="5">
        <f t="shared" si="833"/>
        <v>0</v>
      </c>
      <c r="Q459" s="5">
        <f t="shared" si="833"/>
        <v>0</v>
      </c>
      <c r="R459" s="5">
        <f t="shared" si="833"/>
        <v>0</v>
      </c>
      <c r="S459" s="5">
        <f t="shared" si="833"/>
        <v>0</v>
      </c>
      <c r="T459" s="5"/>
      <c r="U459" s="5">
        <f t="shared" si="834"/>
        <v>10.385849204720927</v>
      </c>
      <c r="V459" s="5">
        <f t="shared" si="834"/>
        <v>3.5988855521317911</v>
      </c>
      <c r="W459" s="5">
        <f t="shared" si="834"/>
        <v>5.7436983529716663</v>
      </c>
      <c r="X459" s="5">
        <f t="shared" si="834"/>
        <v>1.4975625735022096</v>
      </c>
      <c r="Y459" s="5">
        <f t="shared" si="834"/>
        <v>1.8024364043987342</v>
      </c>
      <c r="Z459" s="5">
        <f t="shared" si="834"/>
        <v>11.074610511298882</v>
      </c>
      <c r="AA459" s="5">
        <f t="shared" si="834"/>
        <v>0.87637335493706403</v>
      </c>
      <c r="AB459" s="5"/>
      <c r="AC459" s="5">
        <f t="shared" si="835"/>
        <v>2.76955978792558</v>
      </c>
      <c r="AD459" s="5">
        <f t="shared" si="835"/>
        <v>1.7373930251670724</v>
      </c>
      <c r="AE459" s="5">
        <f t="shared" si="835"/>
        <v>2.772819894538046</v>
      </c>
      <c r="AF459" s="5">
        <f t="shared" si="835"/>
        <v>0.74878128675110478</v>
      </c>
      <c r="AG459" s="5">
        <f t="shared" si="835"/>
        <v>1.2016242695991561</v>
      </c>
      <c r="AH459" s="5">
        <f t="shared" si="835"/>
        <v>3.1641744317996805</v>
      </c>
      <c r="AI459" s="5">
        <f t="shared" si="835"/>
        <v>0.96401069043077026</v>
      </c>
    </row>
    <row r="460" spans="2:35" x14ac:dyDescent="0.3">
      <c r="B460" s="86">
        <f t="shared" si="827"/>
        <v>46477</v>
      </c>
      <c r="C460" s="3"/>
      <c r="D460" s="3"/>
      <c r="E460" s="5">
        <f t="shared" si="832"/>
        <v>16.402717843989251</v>
      </c>
      <c r="F460" s="5">
        <f t="shared" si="832"/>
        <v>14.571763501079825</v>
      </c>
      <c r="G460" s="5">
        <f t="shared" si="832"/>
        <v>23.256036572618381</v>
      </c>
      <c r="H460" s="5">
        <f t="shared" si="832"/>
        <v>3.9419174851408161</v>
      </c>
      <c r="I460" s="5">
        <f t="shared" si="832"/>
        <v>24.753459953742613</v>
      </c>
      <c r="J460" s="5">
        <f t="shared" si="832"/>
        <v>133.6230862549005</v>
      </c>
      <c r="K460" s="5">
        <f t="shared" si="832"/>
        <v>14.262099978245782</v>
      </c>
      <c r="L460" s="5"/>
      <c r="M460" s="5">
        <f t="shared" si="833"/>
        <v>13.906652085121323</v>
      </c>
      <c r="N460" s="5">
        <f t="shared" si="833"/>
        <v>0</v>
      </c>
      <c r="O460" s="5">
        <f t="shared" si="833"/>
        <v>0</v>
      </c>
      <c r="P460" s="5">
        <f t="shared" si="833"/>
        <v>0</v>
      </c>
      <c r="Q460" s="5">
        <f t="shared" si="833"/>
        <v>0</v>
      </c>
      <c r="R460" s="5">
        <f t="shared" si="833"/>
        <v>0</v>
      </c>
      <c r="S460" s="5">
        <f t="shared" si="833"/>
        <v>0</v>
      </c>
      <c r="T460" s="5"/>
      <c r="U460" s="5">
        <f t="shared" si="834"/>
        <v>10.697424680862554</v>
      </c>
      <c r="V460" s="5">
        <f t="shared" si="834"/>
        <v>3.7068521186957453</v>
      </c>
      <c r="W460" s="5">
        <f t="shared" si="834"/>
        <v>5.9160093035608163</v>
      </c>
      <c r="X460" s="5">
        <f t="shared" si="834"/>
        <v>1.5424894507072762</v>
      </c>
      <c r="Y460" s="5">
        <f t="shared" si="834"/>
        <v>1.8565094965306965</v>
      </c>
      <c r="Z460" s="5">
        <f t="shared" si="834"/>
        <v>11.406848826637848</v>
      </c>
      <c r="AA460" s="5">
        <f t="shared" si="834"/>
        <v>0.902664555585176</v>
      </c>
      <c r="AB460" s="5"/>
      <c r="AC460" s="5">
        <f t="shared" si="835"/>
        <v>2.8526465815633486</v>
      </c>
      <c r="AD460" s="5">
        <f t="shared" si="835"/>
        <v>1.7895148159220846</v>
      </c>
      <c r="AE460" s="5">
        <f t="shared" si="835"/>
        <v>2.856004491374188</v>
      </c>
      <c r="AF460" s="5">
        <f t="shared" si="835"/>
        <v>0.77124472535363808</v>
      </c>
      <c r="AG460" s="5">
        <f t="shared" si="835"/>
        <v>1.2376729976871308</v>
      </c>
      <c r="AH460" s="5">
        <f t="shared" si="835"/>
        <v>3.2590996647536707</v>
      </c>
      <c r="AI460" s="5">
        <f t="shared" si="835"/>
        <v>0.99293101114369331</v>
      </c>
    </row>
    <row r="461" spans="2:35" x14ac:dyDescent="0.3">
      <c r="B461" s="86">
        <f t="shared" si="827"/>
        <v>46843</v>
      </c>
      <c r="C461" s="3"/>
      <c r="D461" s="3"/>
      <c r="E461" s="5">
        <f t="shared" si="832"/>
        <v>16.894799379308928</v>
      </c>
      <c r="F461" s="5">
        <f t="shared" si="832"/>
        <v>15.008916406112224</v>
      </c>
      <c r="G461" s="5">
        <f t="shared" si="832"/>
        <v>23.953717669796934</v>
      </c>
      <c r="H461" s="5">
        <f t="shared" si="832"/>
        <v>4.0601750096950404</v>
      </c>
      <c r="I461" s="5">
        <f t="shared" si="832"/>
        <v>25.496063752354893</v>
      </c>
      <c r="J461" s="5">
        <f t="shared" si="832"/>
        <v>137.63177884254753</v>
      </c>
      <c r="K461" s="5">
        <f t="shared" si="832"/>
        <v>14.689962977593151</v>
      </c>
      <c r="L461" s="5"/>
      <c r="M461" s="5">
        <f t="shared" si="833"/>
        <v>14.323851647674964</v>
      </c>
      <c r="N461" s="5">
        <f t="shared" si="833"/>
        <v>0</v>
      </c>
      <c r="O461" s="5">
        <f t="shared" si="833"/>
        <v>0</v>
      </c>
      <c r="P461" s="5">
        <f t="shared" si="833"/>
        <v>0</v>
      </c>
      <c r="Q461" s="5">
        <f t="shared" si="833"/>
        <v>0</v>
      </c>
      <c r="R461" s="5">
        <f t="shared" si="833"/>
        <v>0</v>
      </c>
      <c r="S461" s="5">
        <f t="shared" si="833"/>
        <v>0</v>
      </c>
      <c r="T461" s="5"/>
      <c r="U461" s="5">
        <f t="shared" si="834"/>
        <v>11.018347421288432</v>
      </c>
      <c r="V461" s="5">
        <f t="shared" si="834"/>
        <v>3.8180576822566188</v>
      </c>
      <c r="W461" s="5">
        <f t="shared" si="834"/>
        <v>6.0934895826676403</v>
      </c>
      <c r="X461" s="5">
        <f t="shared" si="834"/>
        <v>1.5887641342284944</v>
      </c>
      <c r="Y461" s="5">
        <f t="shared" si="834"/>
        <v>1.9122047814266172</v>
      </c>
      <c r="Z461" s="5">
        <f t="shared" si="834"/>
        <v>11.749054291436986</v>
      </c>
      <c r="AA461" s="5">
        <f t="shared" si="834"/>
        <v>0.92974449225273137</v>
      </c>
      <c r="AB461" s="5"/>
      <c r="AC461" s="5">
        <f t="shared" si="835"/>
        <v>2.938225979010249</v>
      </c>
      <c r="AD461" s="5">
        <f t="shared" si="835"/>
        <v>1.8432002603997475</v>
      </c>
      <c r="AE461" s="5">
        <f t="shared" si="835"/>
        <v>2.9416846261154133</v>
      </c>
      <c r="AF461" s="5">
        <f t="shared" si="835"/>
        <v>0.79438206711424719</v>
      </c>
      <c r="AG461" s="5">
        <f t="shared" si="835"/>
        <v>1.2748031876177446</v>
      </c>
      <c r="AH461" s="5">
        <f t="shared" si="835"/>
        <v>3.3568726546962813</v>
      </c>
      <c r="AI461" s="5">
        <f t="shared" si="835"/>
        <v>1.0227189414780045</v>
      </c>
    </row>
    <row r="462" spans="2:35" x14ac:dyDescent="0.3">
      <c r="B462" s="86">
        <f t="shared" si="827"/>
        <v>47208</v>
      </c>
      <c r="C462" s="3"/>
      <c r="D462" s="3"/>
      <c r="E462" s="5">
        <f t="shared" si="832"/>
        <v>17.401643360688198</v>
      </c>
      <c r="F462" s="5">
        <f t="shared" si="832"/>
        <v>15.459183898295592</v>
      </c>
      <c r="G462" s="5">
        <f t="shared" si="832"/>
        <v>24.672329199890839</v>
      </c>
      <c r="H462" s="5">
        <f t="shared" si="832"/>
        <v>4.1819802599858917</v>
      </c>
      <c r="I462" s="5">
        <f t="shared" si="832"/>
        <v>26.260945664925543</v>
      </c>
      <c r="J462" s="5">
        <f t="shared" si="832"/>
        <v>141.76073220782396</v>
      </c>
      <c r="K462" s="5">
        <f t="shared" si="832"/>
        <v>15.130661866920946</v>
      </c>
      <c r="L462" s="5"/>
      <c r="M462" s="5">
        <f t="shared" si="833"/>
        <v>14.753567197105212</v>
      </c>
      <c r="N462" s="5">
        <f t="shared" si="833"/>
        <v>0</v>
      </c>
      <c r="O462" s="5">
        <f t="shared" si="833"/>
        <v>0</v>
      </c>
      <c r="P462" s="5">
        <f t="shared" si="833"/>
        <v>0</v>
      </c>
      <c r="Q462" s="5">
        <f t="shared" si="833"/>
        <v>0</v>
      </c>
      <c r="R462" s="5">
        <f t="shared" si="833"/>
        <v>0</v>
      </c>
      <c r="S462" s="5">
        <f t="shared" si="833"/>
        <v>0</v>
      </c>
      <c r="T462" s="5"/>
      <c r="U462" s="5">
        <f t="shared" si="834"/>
        <v>11.348897843927084</v>
      </c>
      <c r="V462" s="5">
        <f t="shared" si="834"/>
        <v>3.9325994127243167</v>
      </c>
      <c r="W462" s="5">
        <f t="shared" si="834"/>
        <v>6.2762942701476696</v>
      </c>
      <c r="X462" s="5">
        <f t="shared" si="834"/>
        <v>1.6364270582553493</v>
      </c>
      <c r="Y462" s="5">
        <f t="shared" si="834"/>
        <v>1.9695709248694158</v>
      </c>
      <c r="Z462" s="5">
        <f t="shared" si="834"/>
        <v>12.101525920180096</v>
      </c>
      <c r="AA462" s="5">
        <f t="shared" si="834"/>
        <v>0.95763682702031305</v>
      </c>
      <c r="AB462" s="5"/>
      <c r="AC462" s="5">
        <f t="shared" si="835"/>
        <v>3.0263727583805569</v>
      </c>
      <c r="AD462" s="5">
        <f t="shared" si="835"/>
        <v>1.8984962682117392</v>
      </c>
      <c r="AE462" s="5">
        <f t="shared" si="835"/>
        <v>3.0299351648988759</v>
      </c>
      <c r="AF462" s="5">
        <f t="shared" si="835"/>
        <v>0.81821352912767464</v>
      </c>
      <c r="AG462" s="5">
        <f t="shared" si="835"/>
        <v>1.313047283246277</v>
      </c>
      <c r="AH462" s="5">
        <f t="shared" si="835"/>
        <v>3.4575788343371703</v>
      </c>
      <c r="AI462" s="5">
        <f t="shared" si="835"/>
        <v>1.0534005097223444</v>
      </c>
    </row>
    <row r="463" spans="2:35" x14ac:dyDescent="0.3">
      <c r="B463" s="86">
        <f t="shared" si="827"/>
        <v>47573</v>
      </c>
      <c r="C463" s="3"/>
      <c r="D463" s="3"/>
      <c r="E463" s="5">
        <f t="shared" si="832"/>
        <v>17.923692661508845</v>
      </c>
      <c r="F463" s="5">
        <f t="shared" si="832"/>
        <v>15.922959415244456</v>
      </c>
      <c r="G463" s="5">
        <f t="shared" si="832"/>
        <v>25.41249907588757</v>
      </c>
      <c r="H463" s="5">
        <f t="shared" si="832"/>
        <v>4.3074396677854692</v>
      </c>
      <c r="I463" s="5">
        <f t="shared" si="832"/>
        <v>27.048774034873304</v>
      </c>
      <c r="J463" s="5">
        <f t="shared" si="832"/>
        <v>146.01355417405867</v>
      </c>
      <c r="K463" s="5">
        <f t="shared" si="832"/>
        <v>15.584581722928579</v>
      </c>
      <c r="L463" s="5"/>
      <c r="M463" s="5">
        <f t="shared" si="833"/>
        <v>15.19617421301837</v>
      </c>
      <c r="N463" s="5">
        <f t="shared" si="833"/>
        <v>0</v>
      </c>
      <c r="O463" s="5">
        <f t="shared" si="833"/>
        <v>0</v>
      </c>
      <c r="P463" s="5">
        <f t="shared" si="833"/>
        <v>0</v>
      </c>
      <c r="Q463" s="5">
        <f t="shared" si="833"/>
        <v>0</v>
      </c>
      <c r="R463" s="5">
        <f t="shared" si="833"/>
        <v>0</v>
      </c>
      <c r="S463" s="5">
        <f t="shared" si="833"/>
        <v>0</v>
      </c>
      <c r="T463" s="5"/>
      <c r="U463" s="5">
        <f t="shared" si="834"/>
        <v>11.689364779244897</v>
      </c>
      <c r="V463" s="5">
        <f t="shared" si="834"/>
        <v>4.0505773951060453</v>
      </c>
      <c r="W463" s="5">
        <f t="shared" si="834"/>
        <v>6.4645830982521009</v>
      </c>
      <c r="X463" s="5">
        <f t="shared" si="834"/>
        <v>1.6855198700030096</v>
      </c>
      <c r="Y463" s="5">
        <f t="shared" si="834"/>
        <v>2.0286580526154978</v>
      </c>
      <c r="Z463" s="5">
        <f t="shared" si="834"/>
        <v>12.464571697785498</v>
      </c>
      <c r="AA463" s="5">
        <f t="shared" si="834"/>
        <v>0.98636593183092258</v>
      </c>
      <c r="AB463" s="5"/>
      <c r="AC463" s="5">
        <f t="shared" si="835"/>
        <v>3.1171639411319729</v>
      </c>
      <c r="AD463" s="5">
        <f t="shared" si="835"/>
        <v>1.9554511562580918</v>
      </c>
      <c r="AE463" s="5">
        <f t="shared" si="835"/>
        <v>3.1208332198458422</v>
      </c>
      <c r="AF463" s="5">
        <f t="shared" si="835"/>
        <v>0.84275993500150481</v>
      </c>
      <c r="AG463" s="5">
        <f t="shared" si="835"/>
        <v>1.3524387017436652</v>
      </c>
      <c r="AH463" s="5">
        <f t="shared" si="835"/>
        <v>3.561306199367285</v>
      </c>
      <c r="AI463" s="5">
        <f t="shared" si="835"/>
        <v>1.085002525014015</v>
      </c>
    </row>
    <row r="464" spans="2:35" x14ac:dyDescent="0.3">
      <c r="B464" s="86">
        <f t="shared" si="827"/>
        <v>47938</v>
      </c>
      <c r="C464" s="3"/>
      <c r="D464" s="3"/>
      <c r="E464" s="5">
        <f t="shared" ref="E464:K473" si="836">E394-E429</f>
        <v>18.461403441354108</v>
      </c>
      <c r="F464" s="5">
        <f t="shared" si="836"/>
        <v>16.400648197701791</v>
      </c>
      <c r="G464" s="5">
        <f t="shared" si="836"/>
        <v>26.174874048164192</v>
      </c>
      <c r="H464" s="5">
        <f t="shared" si="836"/>
        <v>4.4366628578190337</v>
      </c>
      <c r="I464" s="5">
        <f t="shared" si="836"/>
        <v>27.860237255919508</v>
      </c>
      <c r="J464" s="5">
        <f t="shared" si="836"/>
        <v>150.39396079928042</v>
      </c>
      <c r="K464" s="5">
        <f t="shared" si="836"/>
        <v>16.052119174616436</v>
      </c>
      <c r="L464" s="5"/>
      <c r="M464" s="5">
        <f t="shared" ref="M464:S473" si="837">M394-M429</f>
        <v>15.652059439408919</v>
      </c>
      <c r="N464" s="5">
        <f t="shared" si="837"/>
        <v>0</v>
      </c>
      <c r="O464" s="5">
        <f t="shared" si="837"/>
        <v>0</v>
      </c>
      <c r="P464" s="5">
        <f t="shared" si="837"/>
        <v>0</v>
      </c>
      <c r="Q464" s="5">
        <f t="shared" si="837"/>
        <v>0</v>
      </c>
      <c r="R464" s="5">
        <f t="shared" si="837"/>
        <v>0</v>
      </c>
      <c r="S464" s="5">
        <f t="shared" si="837"/>
        <v>0</v>
      </c>
      <c r="T464" s="5"/>
      <c r="U464" s="5">
        <f t="shared" ref="U464:AA473" si="838">U394-U429</f>
        <v>12.040045722622246</v>
      </c>
      <c r="V464" s="5">
        <f t="shared" si="838"/>
        <v>4.1720947169592275</v>
      </c>
      <c r="W464" s="5">
        <f t="shared" si="838"/>
        <v>6.6585205911996628</v>
      </c>
      <c r="X464" s="5">
        <f t="shared" si="838"/>
        <v>1.7360854661030998</v>
      </c>
      <c r="Y464" s="5">
        <f t="shared" si="838"/>
        <v>2.0895177941939629</v>
      </c>
      <c r="Z464" s="5">
        <f t="shared" si="838"/>
        <v>12.838508848719062</v>
      </c>
      <c r="AA464" s="5">
        <f t="shared" si="838"/>
        <v>1.0159569097858505</v>
      </c>
      <c r="AB464" s="5"/>
      <c r="AC464" s="5">
        <f t="shared" ref="AC464:AI473" si="839">AC394-AC429</f>
        <v>3.2106788593659319</v>
      </c>
      <c r="AD464" s="5">
        <f t="shared" si="839"/>
        <v>2.0141146909458341</v>
      </c>
      <c r="AE464" s="5">
        <f t="shared" si="839"/>
        <v>3.2144582164412179</v>
      </c>
      <c r="AF464" s="5">
        <f t="shared" si="839"/>
        <v>0.86804273305154989</v>
      </c>
      <c r="AG464" s="5">
        <f t="shared" si="839"/>
        <v>1.3930118627959751</v>
      </c>
      <c r="AH464" s="5">
        <f t="shared" si="839"/>
        <v>3.6681453853483035</v>
      </c>
      <c r="AI464" s="5">
        <f t="shared" si="839"/>
        <v>1.1175526007644354</v>
      </c>
    </row>
    <row r="465" spans="2:35" x14ac:dyDescent="0.3">
      <c r="B465" s="86">
        <f t="shared" si="827"/>
        <v>48304</v>
      </c>
      <c r="C465" s="3"/>
      <c r="D465" s="3"/>
      <c r="E465" s="5">
        <f t="shared" si="836"/>
        <v>19.015245544594734</v>
      </c>
      <c r="F465" s="5">
        <f t="shared" si="836"/>
        <v>16.892667643632841</v>
      </c>
      <c r="G465" s="5">
        <f t="shared" si="836"/>
        <v>26.960120269609121</v>
      </c>
      <c r="H465" s="5">
        <f t="shared" si="836"/>
        <v>4.5697627435536035</v>
      </c>
      <c r="I465" s="5">
        <f t="shared" si="836"/>
        <v>28.69604437359709</v>
      </c>
      <c r="J465" s="5">
        <f t="shared" si="836"/>
        <v>154.90577962325887</v>
      </c>
      <c r="K465" s="5">
        <f t="shared" si="836"/>
        <v>16.533682749854929</v>
      </c>
      <c r="L465" s="5"/>
      <c r="M465" s="5">
        <f t="shared" si="837"/>
        <v>16.121621222591187</v>
      </c>
      <c r="N465" s="5">
        <f t="shared" si="837"/>
        <v>0</v>
      </c>
      <c r="O465" s="5">
        <f t="shared" si="837"/>
        <v>0</v>
      </c>
      <c r="P465" s="5">
        <f t="shared" si="837"/>
        <v>0</v>
      </c>
      <c r="Q465" s="5">
        <f t="shared" si="837"/>
        <v>0</v>
      </c>
      <c r="R465" s="5">
        <f t="shared" si="837"/>
        <v>0</v>
      </c>
      <c r="S465" s="5">
        <f t="shared" si="837"/>
        <v>0</v>
      </c>
      <c r="T465" s="5"/>
      <c r="U465" s="5">
        <f t="shared" si="838"/>
        <v>12.401247094300913</v>
      </c>
      <c r="V465" s="5">
        <f t="shared" si="838"/>
        <v>4.2972575584680044</v>
      </c>
      <c r="W465" s="5">
        <f t="shared" si="838"/>
        <v>6.8582762089356546</v>
      </c>
      <c r="X465" s="5">
        <f t="shared" si="838"/>
        <v>1.7881680300861931</v>
      </c>
      <c r="Y465" s="5">
        <f t="shared" si="838"/>
        <v>2.1522033280197816</v>
      </c>
      <c r="Z465" s="5">
        <f t="shared" si="838"/>
        <v>13.223664114180636</v>
      </c>
      <c r="AA465" s="5">
        <f t="shared" si="838"/>
        <v>1.046435617079426</v>
      </c>
      <c r="AB465" s="5"/>
      <c r="AC465" s="5">
        <f t="shared" si="839"/>
        <v>3.3069992251469102</v>
      </c>
      <c r="AD465" s="5">
        <f t="shared" si="839"/>
        <v>2.0745381316742093</v>
      </c>
      <c r="AE465" s="5">
        <f t="shared" si="839"/>
        <v>3.3108919629344546</v>
      </c>
      <c r="AF465" s="5">
        <f t="shared" si="839"/>
        <v>0.89408401504309654</v>
      </c>
      <c r="AG465" s="5">
        <f t="shared" si="839"/>
        <v>1.4348022186798546</v>
      </c>
      <c r="AH465" s="5">
        <f t="shared" si="839"/>
        <v>3.7781897469087529</v>
      </c>
      <c r="AI465" s="5">
        <f t="shared" si="839"/>
        <v>1.1510791787873682</v>
      </c>
    </row>
    <row r="466" spans="2:35" x14ac:dyDescent="0.3">
      <c r="B466" s="86">
        <f t="shared" si="827"/>
        <v>48669</v>
      </c>
      <c r="C466" s="3"/>
      <c r="D466" s="3"/>
      <c r="E466" s="5">
        <f t="shared" si="836"/>
        <v>19.585702910932575</v>
      </c>
      <c r="F466" s="5">
        <f t="shared" si="836"/>
        <v>17.399447672941829</v>
      </c>
      <c r="G466" s="5">
        <f t="shared" si="836"/>
        <v>27.7689238776974</v>
      </c>
      <c r="H466" s="5">
        <f t="shared" si="836"/>
        <v>4.7068556258602126</v>
      </c>
      <c r="I466" s="5">
        <f t="shared" si="836"/>
        <v>29.55692570480501</v>
      </c>
      <c r="J466" s="5">
        <f t="shared" si="836"/>
        <v>159.55295301195662</v>
      </c>
      <c r="K466" s="5">
        <f t="shared" si="836"/>
        <v>17.029693232350578</v>
      </c>
      <c r="L466" s="5"/>
      <c r="M466" s="5">
        <f t="shared" si="837"/>
        <v>16.605269859268926</v>
      </c>
      <c r="N466" s="5">
        <f t="shared" si="837"/>
        <v>0</v>
      </c>
      <c r="O466" s="5">
        <f t="shared" si="837"/>
        <v>0</v>
      </c>
      <c r="P466" s="5">
        <f t="shared" si="837"/>
        <v>0</v>
      </c>
      <c r="Q466" s="5">
        <f t="shared" si="837"/>
        <v>0</v>
      </c>
      <c r="R466" s="5">
        <f t="shared" si="837"/>
        <v>0</v>
      </c>
      <c r="S466" s="5">
        <f t="shared" si="837"/>
        <v>0</v>
      </c>
      <c r="T466" s="5"/>
      <c r="U466" s="5">
        <f t="shared" si="838"/>
        <v>12.773284507129944</v>
      </c>
      <c r="V466" s="5">
        <f t="shared" si="838"/>
        <v>4.4261752852220448</v>
      </c>
      <c r="W466" s="5">
        <f t="shared" si="838"/>
        <v>7.0640244952037241</v>
      </c>
      <c r="X466" s="5">
        <f t="shared" si="838"/>
        <v>1.841813070988779</v>
      </c>
      <c r="Y466" s="5">
        <f t="shared" si="838"/>
        <v>2.2167694278603753</v>
      </c>
      <c r="Z466" s="5">
        <f t="shared" si="838"/>
        <v>13.620374037606055</v>
      </c>
      <c r="AA466" s="5">
        <f t="shared" si="838"/>
        <v>1.0778286855918089</v>
      </c>
      <c r="AB466" s="5"/>
      <c r="AC466" s="5">
        <f t="shared" si="839"/>
        <v>3.4062092019013175</v>
      </c>
      <c r="AD466" s="5">
        <f t="shared" si="839"/>
        <v>2.1367742756244352</v>
      </c>
      <c r="AE466" s="5">
        <f t="shared" si="839"/>
        <v>3.4102187218224884</v>
      </c>
      <c r="AF466" s="5">
        <f t="shared" si="839"/>
        <v>0.9209065354943895</v>
      </c>
      <c r="AG466" s="5">
        <f t="shared" si="839"/>
        <v>1.4778462852402505</v>
      </c>
      <c r="AH466" s="5">
        <f t="shared" si="839"/>
        <v>3.8915354393160153</v>
      </c>
      <c r="AI466" s="5">
        <f t="shared" si="839"/>
        <v>1.1856115541509895</v>
      </c>
    </row>
    <row r="467" spans="2:35" x14ac:dyDescent="0.3">
      <c r="B467" s="86">
        <f t="shared" si="827"/>
        <v>49034</v>
      </c>
      <c r="C467" s="3"/>
      <c r="D467" s="3"/>
      <c r="E467" s="5">
        <f t="shared" si="836"/>
        <v>20.173273998260555</v>
      </c>
      <c r="F467" s="5">
        <f t="shared" si="836"/>
        <v>17.921431103130082</v>
      </c>
      <c r="G467" s="5">
        <f t="shared" si="836"/>
        <v>28.601991594028327</v>
      </c>
      <c r="H467" s="5">
        <f t="shared" si="836"/>
        <v>4.8480612946360182</v>
      </c>
      <c r="I467" s="5">
        <f t="shared" si="836"/>
        <v>30.443633475949156</v>
      </c>
      <c r="J467" s="5">
        <f t="shared" si="836"/>
        <v>164.33954160231531</v>
      </c>
      <c r="K467" s="5">
        <f t="shared" si="836"/>
        <v>17.540584029321096</v>
      </c>
      <c r="L467" s="5"/>
      <c r="M467" s="5">
        <f t="shared" si="837"/>
        <v>17.103427955046996</v>
      </c>
      <c r="N467" s="5">
        <f t="shared" si="837"/>
        <v>0</v>
      </c>
      <c r="O467" s="5">
        <f t="shared" si="837"/>
        <v>0</v>
      </c>
      <c r="P467" s="5">
        <f t="shared" si="837"/>
        <v>0</v>
      </c>
      <c r="Q467" s="5">
        <f t="shared" si="837"/>
        <v>0</v>
      </c>
      <c r="R467" s="5">
        <f t="shared" si="837"/>
        <v>0</v>
      </c>
      <c r="S467" s="5">
        <f t="shared" si="837"/>
        <v>0</v>
      </c>
      <c r="T467" s="5"/>
      <c r="U467" s="5">
        <f t="shared" si="838"/>
        <v>13.15648304234384</v>
      </c>
      <c r="V467" s="5">
        <f t="shared" si="838"/>
        <v>4.5589605437787064</v>
      </c>
      <c r="W467" s="5">
        <f t="shared" si="838"/>
        <v>7.2759452300598362</v>
      </c>
      <c r="X467" s="5">
        <f t="shared" si="838"/>
        <v>1.8970674631184421</v>
      </c>
      <c r="Y467" s="5">
        <f t="shared" si="838"/>
        <v>2.2832725106961864</v>
      </c>
      <c r="Z467" s="5">
        <f t="shared" si="838"/>
        <v>14.028985258734238</v>
      </c>
      <c r="AA467" s="5">
        <f t="shared" si="838"/>
        <v>1.1101635461595629</v>
      </c>
      <c r="AB467" s="5"/>
      <c r="AC467" s="5">
        <f t="shared" si="839"/>
        <v>3.5083954779583575</v>
      </c>
      <c r="AD467" s="5">
        <f t="shared" si="839"/>
        <v>2.2008775038931687</v>
      </c>
      <c r="AE467" s="5">
        <f t="shared" si="839"/>
        <v>3.5125252834771623</v>
      </c>
      <c r="AF467" s="5">
        <f t="shared" si="839"/>
        <v>0.94853373155922105</v>
      </c>
      <c r="AG467" s="5">
        <f t="shared" si="839"/>
        <v>1.5221816737974578</v>
      </c>
      <c r="AH467" s="5">
        <f t="shared" si="839"/>
        <v>4.0082815024954952</v>
      </c>
      <c r="AI467" s="5">
        <f t="shared" si="839"/>
        <v>1.2211799007755193</v>
      </c>
    </row>
    <row r="468" spans="2:35" x14ac:dyDescent="0.3">
      <c r="B468" s="86">
        <f t="shared" si="827"/>
        <v>49399</v>
      </c>
      <c r="C468" s="3"/>
      <c r="D468" s="3"/>
      <c r="E468" s="5">
        <f t="shared" si="836"/>
        <v>20.778472218208378</v>
      </c>
      <c r="F468" s="5">
        <f t="shared" si="836"/>
        <v>18.459074036223985</v>
      </c>
      <c r="G468" s="5">
        <f t="shared" si="836"/>
        <v>29.460051341849166</v>
      </c>
      <c r="H468" s="5">
        <f t="shared" si="836"/>
        <v>4.993503133475099</v>
      </c>
      <c r="I468" s="5">
        <f t="shared" si="836"/>
        <v>31.35694248022763</v>
      </c>
      <c r="J468" s="5">
        <f t="shared" si="836"/>
        <v>169.26972785038481</v>
      </c>
      <c r="K468" s="5">
        <f t="shared" si="836"/>
        <v>18.066801550200729</v>
      </c>
      <c r="L468" s="5"/>
      <c r="M468" s="5">
        <f t="shared" si="837"/>
        <v>17.616530793698402</v>
      </c>
      <c r="N468" s="5">
        <f t="shared" si="837"/>
        <v>0</v>
      </c>
      <c r="O468" s="5">
        <f t="shared" si="837"/>
        <v>0</v>
      </c>
      <c r="P468" s="5">
        <f t="shared" si="837"/>
        <v>0</v>
      </c>
      <c r="Q468" s="5">
        <f t="shared" si="837"/>
        <v>0</v>
      </c>
      <c r="R468" s="5">
        <f t="shared" si="837"/>
        <v>0</v>
      </c>
      <c r="S468" s="5">
        <f t="shared" si="837"/>
        <v>0</v>
      </c>
      <c r="T468" s="5"/>
      <c r="U468" s="5">
        <f t="shared" si="838"/>
        <v>13.551177533614155</v>
      </c>
      <c r="V468" s="5">
        <f t="shared" si="838"/>
        <v>4.6957293600920664</v>
      </c>
      <c r="W468" s="5">
        <f t="shared" si="838"/>
        <v>7.4942235869616312</v>
      </c>
      <c r="X468" s="5">
        <f t="shared" si="838"/>
        <v>1.9539794870119953</v>
      </c>
      <c r="Y468" s="5">
        <f t="shared" si="838"/>
        <v>2.3517706860170726</v>
      </c>
      <c r="Z468" s="5">
        <f t="shared" si="838"/>
        <v>14.449854816496265</v>
      </c>
      <c r="AA468" s="5">
        <f t="shared" si="838"/>
        <v>1.1434684525443499</v>
      </c>
      <c r="AB468" s="5"/>
      <c r="AC468" s="5">
        <f t="shared" si="839"/>
        <v>3.6136473422971083</v>
      </c>
      <c r="AD468" s="5">
        <f t="shared" si="839"/>
        <v>2.266903829009963</v>
      </c>
      <c r="AE468" s="5">
        <f t="shared" si="839"/>
        <v>3.6179010419814777</v>
      </c>
      <c r="AF468" s="5">
        <f t="shared" si="839"/>
        <v>0.97698974350599765</v>
      </c>
      <c r="AG468" s="5">
        <f t="shared" si="839"/>
        <v>1.5678471240113816</v>
      </c>
      <c r="AH468" s="5">
        <f t="shared" si="839"/>
        <v>4.1285299475703612</v>
      </c>
      <c r="AI468" s="5">
        <f t="shared" si="839"/>
        <v>1.2578152977987846</v>
      </c>
    </row>
    <row r="469" spans="2:35" x14ac:dyDescent="0.3">
      <c r="B469" s="86">
        <f t="shared" si="827"/>
        <v>49765</v>
      </c>
      <c r="C469" s="3"/>
      <c r="D469" s="3"/>
      <c r="E469" s="5">
        <f t="shared" si="836"/>
        <v>21.401826384754628</v>
      </c>
      <c r="F469" s="5">
        <f t="shared" si="836"/>
        <v>19.012846257310706</v>
      </c>
      <c r="G469" s="5">
        <f t="shared" si="836"/>
        <v>30.343852882104642</v>
      </c>
      <c r="H469" s="5">
        <f t="shared" si="836"/>
        <v>5.1433082274793529</v>
      </c>
      <c r="I469" s="5">
        <f t="shared" si="836"/>
        <v>32.297650754634468</v>
      </c>
      <c r="J469" s="5">
        <f t="shared" si="836"/>
        <v>174.34781968589635</v>
      </c>
      <c r="K469" s="5">
        <f t="shared" si="836"/>
        <v>18.608805596706752</v>
      </c>
      <c r="L469" s="5"/>
      <c r="M469" s="5">
        <f t="shared" si="837"/>
        <v>18.14502671750936</v>
      </c>
      <c r="N469" s="5">
        <f t="shared" si="837"/>
        <v>0</v>
      </c>
      <c r="O469" s="5">
        <f t="shared" si="837"/>
        <v>0</v>
      </c>
      <c r="P469" s="5">
        <f t="shared" si="837"/>
        <v>0</v>
      </c>
      <c r="Q469" s="5">
        <f t="shared" si="837"/>
        <v>0</v>
      </c>
      <c r="R469" s="5">
        <f t="shared" si="837"/>
        <v>0</v>
      </c>
      <c r="S469" s="5">
        <f t="shared" si="837"/>
        <v>0</v>
      </c>
      <c r="T469" s="5"/>
      <c r="U469" s="5">
        <f t="shared" si="838"/>
        <v>13.957712859622582</v>
      </c>
      <c r="V469" s="5">
        <f t="shared" si="838"/>
        <v>4.8366012408948285</v>
      </c>
      <c r="W469" s="5">
        <f t="shared" si="838"/>
        <v>7.7190502945704811</v>
      </c>
      <c r="X469" s="5">
        <f t="shared" si="838"/>
        <v>2.0125988716223553</v>
      </c>
      <c r="Y469" s="5">
        <f t="shared" si="838"/>
        <v>2.4223238065975843</v>
      </c>
      <c r="Z469" s="5">
        <f t="shared" si="838"/>
        <v>14.883350460991151</v>
      </c>
      <c r="AA469" s="5">
        <f t="shared" si="838"/>
        <v>1.1777725061206803</v>
      </c>
      <c r="AB469" s="5"/>
      <c r="AC469" s="5">
        <f t="shared" si="839"/>
        <v>3.7220567625660212</v>
      </c>
      <c r="AD469" s="5">
        <f t="shared" si="839"/>
        <v>2.3349109438802622</v>
      </c>
      <c r="AE469" s="5">
        <f t="shared" si="839"/>
        <v>3.7264380732409226</v>
      </c>
      <c r="AF469" s="5">
        <f t="shared" si="839"/>
        <v>1.0062994358111776</v>
      </c>
      <c r="AG469" s="5">
        <f t="shared" si="839"/>
        <v>1.6148825377317233</v>
      </c>
      <c r="AH469" s="5">
        <f t="shared" si="839"/>
        <v>4.2523858459974733</v>
      </c>
      <c r="AI469" s="5">
        <f t="shared" si="839"/>
        <v>1.2955497567327487</v>
      </c>
    </row>
    <row r="470" spans="2:35" x14ac:dyDescent="0.3">
      <c r="B470" s="86">
        <f t="shared" si="827"/>
        <v>50130</v>
      </c>
      <c r="C470" s="3"/>
      <c r="D470" s="3"/>
      <c r="E470" s="5">
        <f t="shared" si="836"/>
        <v>22.043881176297269</v>
      </c>
      <c r="F470" s="5">
        <f t="shared" si="836"/>
        <v>19.583231645030025</v>
      </c>
      <c r="G470" s="5">
        <f t="shared" si="836"/>
        <v>31.254168468567784</v>
      </c>
      <c r="H470" s="5">
        <f t="shared" si="836"/>
        <v>5.2976074743037334</v>
      </c>
      <c r="I470" s="5">
        <f t="shared" si="836"/>
        <v>33.266580277273498</v>
      </c>
      <c r="J470" s="5">
        <f t="shared" si="836"/>
        <v>179.57825427647325</v>
      </c>
      <c r="K470" s="5">
        <f t="shared" si="836"/>
        <v>19.167069764607952</v>
      </c>
      <c r="L470" s="5"/>
      <c r="M470" s="5">
        <f t="shared" si="837"/>
        <v>18.689377519034636</v>
      </c>
      <c r="N470" s="5">
        <f t="shared" si="837"/>
        <v>0</v>
      </c>
      <c r="O470" s="5">
        <f t="shared" si="837"/>
        <v>0</v>
      </c>
      <c r="P470" s="5">
        <f t="shared" si="837"/>
        <v>0</v>
      </c>
      <c r="Q470" s="5">
        <f t="shared" si="837"/>
        <v>0</v>
      </c>
      <c r="R470" s="5">
        <f t="shared" si="837"/>
        <v>0</v>
      </c>
      <c r="S470" s="5">
        <f t="shared" si="837"/>
        <v>0</v>
      </c>
      <c r="T470" s="5"/>
      <c r="U470" s="5">
        <f t="shared" si="838"/>
        <v>14.37644424541126</v>
      </c>
      <c r="V470" s="5">
        <f t="shared" si="838"/>
        <v>4.9816992781216731</v>
      </c>
      <c r="W470" s="5">
        <f t="shared" si="838"/>
        <v>7.9506218034075964</v>
      </c>
      <c r="X470" s="5">
        <f t="shared" si="838"/>
        <v>2.072976837771026</v>
      </c>
      <c r="Y470" s="5">
        <f t="shared" si="838"/>
        <v>2.4949935207955125</v>
      </c>
      <c r="Z470" s="5">
        <f t="shared" si="838"/>
        <v>15.329850974820889</v>
      </c>
      <c r="AA470" s="5">
        <f t="shared" si="838"/>
        <v>1.2131056813043009</v>
      </c>
      <c r="AB470" s="5"/>
      <c r="AC470" s="5">
        <f t="shared" si="839"/>
        <v>3.8337184654430025</v>
      </c>
      <c r="AD470" s="5">
        <f t="shared" si="839"/>
        <v>2.4049582721966702</v>
      </c>
      <c r="AE470" s="5">
        <f t="shared" si="839"/>
        <v>3.8382312154381495</v>
      </c>
      <c r="AF470" s="5">
        <f t="shared" si="839"/>
        <v>1.036488418885513</v>
      </c>
      <c r="AG470" s="5">
        <f t="shared" si="839"/>
        <v>1.6633290138636752</v>
      </c>
      <c r="AH470" s="5">
        <f t="shared" si="839"/>
        <v>4.3799574213773962</v>
      </c>
      <c r="AI470" s="5">
        <f t="shared" si="839"/>
        <v>1.3344162494347309</v>
      </c>
    </row>
    <row r="471" spans="2:35" x14ac:dyDescent="0.3">
      <c r="B471" s="86">
        <f t="shared" si="827"/>
        <v>50495</v>
      </c>
      <c r="C471" s="3"/>
      <c r="D471" s="3"/>
      <c r="E471" s="5">
        <f t="shared" si="836"/>
        <v>22.705197611586179</v>
      </c>
      <c r="F471" s="5">
        <f t="shared" si="836"/>
        <v>20.170728594380925</v>
      </c>
      <c r="G471" s="5">
        <f t="shared" si="836"/>
        <v>32.191793522624828</v>
      </c>
      <c r="H471" s="5">
        <f t="shared" si="836"/>
        <v>5.4565356985328446</v>
      </c>
      <c r="I471" s="5">
        <f t="shared" si="836"/>
        <v>34.264577685591703</v>
      </c>
      <c r="J471" s="5">
        <f t="shared" si="836"/>
        <v>184.96560190476748</v>
      </c>
      <c r="K471" s="5">
        <f t="shared" si="836"/>
        <v>19.742081857546196</v>
      </c>
      <c r="L471" s="5"/>
      <c r="M471" s="5">
        <f t="shared" si="837"/>
        <v>19.250058844605675</v>
      </c>
      <c r="N471" s="5">
        <f t="shared" si="837"/>
        <v>0</v>
      </c>
      <c r="O471" s="5">
        <f t="shared" si="837"/>
        <v>0</v>
      </c>
      <c r="P471" s="5">
        <f t="shared" si="837"/>
        <v>0</v>
      </c>
      <c r="Q471" s="5">
        <f t="shared" si="837"/>
        <v>0</v>
      </c>
      <c r="R471" s="5">
        <f t="shared" si="837"/>
        <v>0</v>
      </c>
      <c r="S471" s="5">
        <f t="shared" si="837"/>
        <v>0</v>
      </c>
      <c r="T471" s="5"/>
      <c r="U471" s="5">
        <f t="shared" si="838"/>
        <v>14.807737572773597</v>
      </c>
      <c r="V471" s="5">
        <f t="shared" si="838"/>
        <v>5.1311502564653235</v>
      </c>
      <c r="W471" s="5">
        <f t="shared" si="838"/>
        <v>8.1891404575098239</v>
      </c>
      <c r="X471" s="5">
        <f t="shared" si="838"/>
        <v>2.1351661429041568</v>
      </c>
      <c r="Y471" s="5">
        <f t="shared" si="838"/>
        <v>2.5698433264193774</v>
      </c>
      <c r="Z471" s="5">
        <f t="shared" si="838"/>
        <v>15.789746504065517</v>
      </c>
      <c r="AA471" s="5">
        <f t="shared" si="838"/>
        <v>1.24949885174343</v>
      </c>
      <c r="AB471" s="5"/>
      <c r="AC471" s="5">
        <f t="shared" si="839"/>
        <v>3.9487300194062929</v>
      </c>
      <c r="AD471" s="5">
        <f t="shared" si="839"/>
        <v>2.47710702036257</v>
      </c>
      <c r="AE471" s="5">
        <f t="shared" si="839"/>
        <v>3.9533781519012949</v>
      </c>
      <c r="AF471" s="5">
        <f t="shared" si="839"/>
        <v>1.0675830714520784</v>
      </c>
      <c r="AG471" s="5">
        <f t="shared" si="839"/>
        <v>1.7132288842795853</v>
      </c>
      <c r="AH471" s="5">
        <f t="shared" si="839"/>
        <v>4.511356144018718</v>
      </c>
      <c r="AI471" s="5">
        <f t="shared" si="839"/>
        <v>1.3744487369177729</v>
      </c>
    </row>
    <row r="472" spans="2:35" x14ac:dyDescent="0.3">
      <c r="B472" s="86">
        <f t="shared" si="827"/>
        <v>50860</v>
      </c>
      <c r="C472" s="3"/>
      <c r="D472" s="3"/>
      <c r="E472" s="5">
        <f t="shared" si="836"/>
        <v>23.386353539933772</v>
      </c>
      <c r="F472" s="5">
        <f t="shared" si="836"/>
        <v>20.775850452212357</v>
      </c>
      <c r="G472" s="5">
        <f t="shared" si="836"/>
        <v>33.157547328303572</v>
      </c>
      <c r="H472" s="5">
        <f t="shared" si="836"/>
        <v>5.6202317694888304</v>
      </c>
      <c r="I472" s="5">
        <f t="shared" si="836"/>
        <v>35.292515016159456</v>
      </c>
      <c r="J472" s="5">
        <f t="shared" si="836"/>
        <v>190.51456996191047</v>
      </c>
      <c r="K472" s="5">
        <f t="shared" si="836"/>
        <v>20.334344313272577</v>
      </c>
      <c r="L472" s="5"/>
      <c r="M472" s="5">
        <f t="shared" si="837"/>
        <v>19.827560609943852</v>
      </c>
      <c r="N472" s="5">
        <f t="shared" si="837"/>
        <v>0</v>
      </c>
      <c r="O472" s="5">
        <f t="shared" si="837"/>
        <v>0</v>
      </c>
      <c r="P472" s="5">
        <f t="shared" si="837"/>
        <v>0</v>
      </c>
      <c r="Q472" s="5">
        <f t="shared" si="837"/>
        <v>0</v>
      </c>
      <c r="R472" s="5">
        <f t="shared" si="837"/>
        <v>0</v>
      </c>
      <c r="S472" s="5">
        <f t="shared" si="837"/>
        <v>0</v>
      </c>
      <c r="T472" s="5"/>
      <c r="U472" s="5">
        <f t="shared" si="838"/>
        <v>15.251969699956806</v>
      </c>
      <c r="V472" s="5">
        <f t="shared" si="838"/>
        <v>5.2850847641592829</v>
      </c>
      <c r="W472" s="5">
        <f t="shared" si="838"/>
        <v>8.4348146712351202</v>
      </c>
      <c r="X472" s="5">
        <f t="shared" si="838"/>
        <v>2.1992211271912812</v>
      </c>
      <c r="Y472" s="5">
        <f t="shared" si="838"/>
        <v>2.6469386262119592</v>
      </c>
      <c r="Z472" s="5">
        <f t="shared" si="838"/>
        <v>16.263438899187481</v>
      </c>
      <c r="AA472" s="5">
        <f t="shared" si="838"/>
        <v>1.2869838172957326</v>
      </c>
      <c r="AB472" s="5"/>
      <c r="AC472" s="5">
        <f t="shared" si="839"/>
        <v>4.0671919199884812</v>
      </c>
      <c r="AD472" s="5">
        <f t="shared" si="839"/>
        <v>2.5514202309734477</v>
      </c>
      <c r="AE472" s="5">
        <f t="shared" si="839"/>
        <v>4.0719794964583347</v>
      </c>
      <c r="AF472" s="5">
        <f t="shared" si="839"/>
        <v>1.0996105635956406</v>
      </c>
      <c r="AG472" s="5">
        <f t="shared" si="839"/>
        <v>1.7646257508079728</v>
      </c>
      <c r="AH472" s="5">
        <f t="shared" si="839"/>
        <v>4.6466968283392802</v>
      </c>
      <c r="AI472" s="5">
        <f t="shared" si="839"/>
        <v>1.4156821990253059</v>
      </c>
    </row>
    <row r="473" spans="2:35" x14ac:dyDescent="0.3">
      <c r="B473" s="86">
        <f t="shared" si="827"/>
        <v>51226</v>
      </c>
      <c r="C473" s="3"/>
      <c r="D473" s="3"/>
      <c r="E473" s="5">
        <f t="shared" si="836"/>
        <v>24.087944146131782</v>
      </c>
      <c r="F473" s="5">
        <f t="shared" si="836"/>
        <v>21.39912596577873</v>
      </c>
      <c r="G473" s="5">
        <f t="shared" si="836"/>
        <v>34.15227374815268</v>
      </c>
      <c r="H473" s="5">
        <f t="shared" si="836"/>
        <v>5.7888387225734963</v>
      </c>
      <c r="I473" s="5">
        <f t="shared" si="836"/>
        <v>36.351290466644251</v>
      </c>
      <c r="J473" s="5">
        <f t="shared" si="836"/>
        <v>196.23000706076778</v>
      </c>
      <c r="K473" s="5">
        <f t="shared" si="836"/>
        <v>20.944374642670756</v>
      </c>
      <c r="L473" s="5"/>
      <c r="M473" s="5">
        <f t="shared" si="837"/>
        <v>20.422387428242168</v>
      </c>
      <c r="N473" s="5">
        <f t="shared" si="837"/>
        <v>0</v>
      </c>
      <c r="O473" s="5">
        <f t="shared" si="837"/>
        <v>0</v>
      </c>
      <c r="P473" s="5">
        <f t="shared" si="837"/>
        <v>0</v>
      </c>
      <c r="Q473" s="5">
        <f t="shared" si="837"/>
        <v>0</v>
      </c>
      <c r="R473" s="5">
        <f t="shared" si="837"/>
        <v>0</v>
      </c>
      <c r="S473" s="5">
        <f t="shared" si="837"/>
        <v>0</v>
      </c>
      <c r="T473" s="5"/>
      <c r="U473" s="5">
        <f t="shared" si="838"/>
        <v>15.70952879095551</v>
      </c>
      <c r="V473" s="5">
        <f t="shared" si="838"/>
        <v>5.4436373070840629</v>
      </c>
      <c r="W473" s="5">
        <f t="shared" si="838"/>
        <v>8.6878591113721733</v>
      </c>
      <c r="X473" s="5">
        <f t="shared" si="838"/>
        <v>2.2651977610070197</v>
      </c>
      <c r="Y473" s="5">
        <f t="shared" si="838"/>
        <v>2.7263467849983178</v>
      </c>
      <c r="Z473" s="5">
        <f t="shared" si="838"/>
        <v>16.751342066163105</v>
      </c>
      <c r="AA473" s="5">
        <f t="shared" si="838"/>
        <v>1.3255933318146049</v>
      </c>
      <c r="AB473" s="5"/>
      <c r="AC473" s="5">
        <f t="shared" si="839"/>
        <v>4.1892076775881355</v>
      </c>
      <c r="AD473" s="5">
        <f t="shared" si="839"/>
        <v>2.6279628379026509</v>
      </c>
      <c r="AE473" s="5">
        <f t="shared" si="839"/>
        <v>4.1941388813520843</v>
      </c>
      <c r="AF473" s="5">
        <f t="shared" si="839"/>
        <v>1.1325988805035099</v>
      </c>
      <c r="AG473" s="5">
        <f t="shared" si="839"/>
        <v>1.817564523332212</v>
      </c>
      <c r="AH473" s="5">
        <f t="shared" si="839"/>
        <v>4.7860977331894574</v>
      </c>
      <c r="AI473" s="5">
        <f t="shared" si="839"/>
        <v>1.4581526649960654</v>
      </c>
    </row>
    <row r="474" spans="2:35" x14ac:dyDescent="0.3">
      <c r="B474" s="86">
        <f t="shared" si="827"/>
        <v>51591</v>
      </c>
      <c r="C474" s="3"/>
      <c r="D474" s="3"/>
      <c r="E474" s="5">
        <f t="shared" ref="E474:K474" si="840">E404-E439</f>
        <v>18.469416231153154</v>
      </c>
      <c r="F474" s="5">
        <f t="shared" si="840"/>
        <v>16.407766559368799</v>
      </c>
      <c r="G474" s="5">
        <f t="shared" si="840"/>
        <v>26.186234710122026</v>
      </c>
      <c r="H474" s="5">
        <f t="shared" si="840"/>
        <v>4.4385884994422096</v>
      </c>
      <c r="I474" s="5">
        <f t="shared" si="840"/>
        <v>27.872329414871139</v>
      </c>
      <c r="J474" s="5">
        <f t="shared" si="840"/>
        <v>150.45923618307006</v>
      </c>
      <c r="K474" s="5">
        <f t="shared" si="840"/>
        <v>16.059086264479564</v>
      </c>
      <c r="L474" s="5"/>
      <c r="M474" s="5">
        <f t="shared" ref="M474:S474" si="841">M404-M439</f>
        <v>15.658852891629849</v>
      </c>
      <c r="N474" s="5">
        <f t="shared" si="841"/>
        <v>0</v>
      </c>
      <c r="O474" s="5">
        <f t="shared" si="841"/>
        <v>0</v>
      </c>
      <c r="P474" s="5">
        <f t="shared" si="841"/>
        <v>0</v>
      </c>
      <c r="Q474" s="5">
        <f t="shared" si="841"/>
        <v>0</v>
      </c>
      <c r="R474" s="5">
        <f t="shared" si="841"/>
        <v>0</v>
      </c>
      <c r="S474" s="5">
        <f t="shared" si="841"/>
        <v>0</v>
      </c>
      <c r="T474" s="5"/>
      <c r="U474" s="5">
        <f t="shared" ref="U474:AA474" si="842">U404-U439</f>
        <v>12.045271455099883</v>
      </c>
      <c r="V474" s="5">
        <f t="shared" si="842"/>
        <v>4.1739055282604838</v>
      </c>
      <c r="W474" s="5">
        <f t="shared" si="842"/>
        <v>6.6614105841538489</v>
      </c>
      <c r="X474" s="5">
        <f t="shared" si="842"/>
        <v>1.7368389780426035</v>
      </c>
      <c r="Y474" s="5">
        <f t="shared" si="842"/>
        <v>2.0904247061153356</v>
      </c>
      <c r="Z474" s="5">
        <f t="shared" si="842"/>
        <v>12.844081137579153</v>
      </c>
      <c r="AA474" s="5">
        <f t="shared" si="842"/>
        <v>1.0163978648404788</v>
      </c>
      <c r="AB474" s="5"/>
      <c r="AC474" s="5">
        <f t="shared" ref="AC474:AI474" si="843">AC404-AC439</f>
        <v>3.2120723880266357</v>
      </c>
      <c r="AD474" s="5">
        <f t="shared" si="843"/>
        <v>2.0149888757119583</v>
      </c>
      <c r="AE474" s="5">
        <f t="shared" si="843"/>
        <v>3.2158533854535829</v>
      </c>
      <c r="AF474" s="5">
        <f t="shared" si="843"/>
        <v>0.86841948902130173</v>
      </c>
      <c r="AG474" s="5">
        <f t="shared" si="843"/>
        <v>1.3936164707435572</v>
      </c>
      <c r="AH474" s="5">
        <f t="shared" si="843"/>
        <v>3.6697374678797581</v>
      </c>
      <c r="AI474" s="5">
        <f t="shared" si="843"/>
        <v>1.1180376513245265</v>
      </c>
    </row>
    <row r="475" spans="2:35" x14ac:dyDescent="0.3">
      <c r="E475" s="2"/>
      <c r="M475" s="2"/>
    </row>
    <row r="476" spans="2:35" s="78" customFormat="1" x14ac:dyDescent="0.3">
      <c r="B476" s="77" t="s">
        <v>248</v>
      </c>
      <c r="C476" s="77"/>
      <c r="D476" s="77"/>
    </row>
    <row r="477" spans="2:35" x14ac:dyDescent="0.3">
      <c r="E477" s="301" t="s">
        <v>89</v>
      </c>
      <c r="F477" s="301"/>
      <c r="G477" s="301"/>
      <c r="H477" s="301"/>
      <c r="I477" s="301"/>
      <c r="J477" s="301"/>
      <c r="K477" s="301"/>
      <c r="M477" s="301" t="s">
        <v>64</v>
      </c>
      <c r="N477" s="301"/>
      <c r="O477" s="301"/>
      <c r="P477" s="301"/>
      <c r="Q477" s="301"/>
      <c r="R477" s="301"/>
      <c r="S477" s="301"/>
      <c r="U477" s="301" t="s">
        <v>65</v>
      </c>
      <c r="V477" s="301"/>
      <c r="W477" s="301"/>
      <c r="X477" s="301"/>
      <c r="Y477" s="301"/>
      <c r="Z477" s="301"/>
      <c r="AA477" s="301"/>
      <c r="AC477" s="301" t="s">
        <v>66</v>
      </c>
      <c r="AD477" s="301"/>
      <c r="AE477" s="301"/>
      <c r="AF477" s="301"/>
      <c r="AG477" s="301"/>
      <c r="AH477" s="301"/>
      <c r="AI477" s="301"/>
    </row>
    <row r="478" spans="2:35" s="3" customFormat="1" x14ac:dyDescent="0.3">
      <c r="B478" s="4" t="s">
        <v>211</v>
      </c>
      <c r="C478" s="4"/>
      <c r="D478" s="4"/>
      <c r="E478" s="3" t="s">
        <v>70</v>
      </c>
      <c r="F478" s="3" t="s">
        <v>69</v>
      </c>
      <c r="G478" s="3" t="s">
        <v>61</v>
      </c>
      <c r="H478" s="3" t="s">
        <v>68</v>
      </c>
      <c r="I478" s="3" t="s">
        <v>71</v>
      </c>
      <c r="J478" s="3" t="s">
        <v>72</v>
      </c>
      <c r="K478" s="3" t="s">
        <v>62</v>
      </c>
      <c r="M478" s="3" t="s">
        <v>70</v>
      </c>
      <c r="N478" s="3" t="s">
        <v>69</v>
      </c>
      <c r="O478" s="3" t="s">
        <v>61</v>
      </c>
      <c r="P478" s="3" t="s">
        <v>68</v>
      </c>
      <c r="Q478" s="3" t="s">
        <v>71</v>
      </c>
      <c r="R478" s="3" t="s">
        <v>72</v>
      </c>
      <c r="S478" s="3" t="s">
        <v>62</v>
      </c>
      <c r="U478" s="3" t="s">
        <v>70</v>
      </c>
      <c r="V478" s="3" t="s">
        <v>69</v>
      </c>
      <c r="W478" s="3" t="s">
        <v>61</v>
      </c>
      <c r="X478" s="3" t="s">
        <v>68</v>
      </c>
      <c r="Y478" s="3" t="s">
        <v>71</v>
      </c>
      <c r="Z478" s="3" t="s">
        <v>72</v>
      </c>
      <c r="AA478" s="3" t="s">
        <v>62</v>
      </c>
      <c r="AC478" s="3" t="s">
        <v>70</v>
      </c>
      <c r="AD478" s="3" t="s">
        <v>69</v>
      </c>
      <c r="AE478" s="3" t="s">
        <v>61</v>
      </c>
      <c r="AF478" s="3" t="s">
        <v>68</v>
      </c>
      <c r="AG478" s="3" t="s">
        <v>71</v>
      </c>
      <c r="AH478" s="3" t="s">
        <v>72</v>
      </c>
      <c r="AI478" s="3" t="s">
        <v>62</v>
      </c>
    </row>
    <row r="479" spans="2:35" hidden="1" x14ac:dyDescent="0.3">
      <c r="B479" s="85">
        <f>B374</f>
        <v>40633</v>
      </c>
      <c r="C479" s="3"/>
      <c r="D479" s="3"/>
      <c r="E479" s="5">
        <f t="shared" ref="E479:K488" si="844">E268*$E$40</f>
        <v>85.722500000000011</v>
      </c>
      <c r="F479" s="5">
        <f t="shared" si="844"/>
        <v>21.824999999999999</v>
      </c>
      <c r="G479" s="5">
        <f t="shared" si="844"/>
        <v>39.524999999999999</v>
      </c>
      <c r="H479" s="5">
        <f t="shared" si="844"/>
        <v>131.035</v>
      </c>
      <c r="I479" s="5">
        <f t="shared" si="844"/>
        <v>239.90625</v>
      </c>
      <c r="J479" s="5">
        <f t="shared" si="844"/>
        <v>275.04124999999993</v>
      </c>
      <c r="K479" s="5">
        <f t="shared" si="844"/>
        <v>42.735000000000007</v>
      </c>
      <c r="L479" s="5"/>
      <c r="M479" s="5">
        <f t="shared" ref="M479:S488" si="845">M268*$E$40</f>
        <v>88.243749999999991</v>
      </c>
      <c r="N479" s="5">
        <f t="shared" si="845"/>
        <v>0</v>
      </c>
      <c r="O479" s="5">
        <f t="shared" si="845"/>
        <v>0</v>
      </c>
      <c r="P479" s="5">
        <f t="shared" si="845"/>
        <v>0</v>
      </c>
      <c r="Q479" s="5">
        <f t="shared" si="845"/>
        <v>0</v>
      </c>
      <c r="R479" s="5">
        <f t="shared" si="845"/>
        <v>0</v>
      </c>
      <c r="S479" s="5">
        <f t="shared" si="845"/>
        <v>0</v>
      </c>
      <c r="T479" s="5"/>
      <c r="U479" s="5">
        <f t="shared" ref="U479:AA488" si="846">U268*$E$40</f>
        <v>83.201250000000002</v>
      </c>
      <c r="V479" s="5">
        <f t="shared" si="846"/>
        <v>5.82</v>
      </c>
      <c r="W479" s="5">
        <f t="shared" si="846"/>
        <v>10.540000000000001</v>
      </c>
      <c r="X479" s="5">
        <f t="shared" si="846"/>
        <v>16.155000000000001</v>
      </c>
      <c r="Y479" s="5">
        <f t="shared" si="846"/>
        <v>20.791875000000001</v>
      </c>
      <c r="Z479" s="5">
        <f t="shared" si="846"/>
        <v>23.196250000000003</v>
      </c>
      <c r="AA479" s="5">
        <f t="shared" si="846"/>
        <v>3.0524999999999998</v>
      </c>
      <c r="AB479" s="5"/>
      <c r="AC479" s="5">
        <f t="shared" ref="AC479:AI488" si="847">AC268*$E$40</f>
        <v>37.818750000000001</v>
      </c>
      <c r="AD479" s="5">
        <f t="shared" si="847"/>
        <v>1.4550000000000001</v>
      </c>
      <c r="AE479" s="5">
        <f t="shared" si="847"/>
        <v>2.6350000000000002</v>
      </c>
      <c r="AF479" s="5">
        <f t="shared" si="847"/>
        <v>8.0775000000000006</v>
      </c>
      <c r="AG479" s="5">
        <f t="shared" si="847"/>
        <v>19.192499999999999</v>
      </c>
      <c r="AH479" s="5">
        <f t="shared" si="847"/>
        <v>4.9706249999999992</v>
      </c>
      <c r="AI479" s="5">
        <f t="shared" si="847"/>
        <v>3.33</v>
      </c>
    </row>
    <row r="480" spans="2:35" hidden="1" x14ac:dyDescent="0.3">
      <c r="B480" s="85">
        <f t="shared" ref="B480:B509" si="848">B375</f>
        <v>40999</v>
      </c>
      <c r="C480" s="3"/>
      <c r="D480" s="3"/>
      <c r="E480" s="5">
        <f t="shared" si="844"/>
        <v>91.778750000000002</v>
      </c>
      <c r="F480" s="5">
        <f t="shared" si="844"/>
        <v>22.724999999999998</v>
      </c>
      <c r="G480" s="5">
        <f t="shared" si="844"/>
        <v>41.625</v>
      </c>
      <c r="H480" s="5">
        <f t="shared" si="844"/>
        <v>136.875</v>
      </c>
      <c r="I480" s="5">
        <f t="shared" si="844"/>
        <v>256.21875</v>
      </c>
      <c r="J480" s="5">
        <f t="shared" si="844"/>
        <v>294.85749999999996</v>
      </c>
      <c r="K480" s="5">
        <f t="shared" si="844"/>
        <v>45.814999999999998</v>
      </c>
      <c r="L480" s="5"/>
      <c r="M480" s="5">
        <f t="shared" si="845"/>
        <v>94.478124999999991</v>
      </c>
      <c r="N480" s="5">
        <f t="shared" si="845"/>
        <v>0</v>
      </c>
      <c r="O480" s="5">
        <f t="shared" si="845"/>
        <v>0</v>
      </c>
      <c r="P480" s="5">
        <f t="shared" si="845"/>
        <v>0</v>
      </c>
      <c r="Q480" s="5">
        <f t="shared" si="845"/>
        <v>0</v>
      </c>
      <c r="R480" s="5">
        <f t="shared" si="845"/>
        <v>0</v>
      </c>
      <c r="S480" s="5">
        <f t="shared" si="845"/>
        <v>0</v>
      </c>
      <c r="T480" s="5"/>
      <c r="U480" s="5">
        <f t="shared" si="846"/>
        <v>89.079374999999985</v>
      </c>
      <c r="V480" s="5">
        <f t="shared" si="846"/>
        <v>6.06</v>
      </c>
      <c r="W480" s="5">
        <f t="shared" si="846"/>
        <v>11.100000000000001</v>
      </c>
      <c r="X480" s="5">
        <f t="shared" si="846"/>
        <v>16.875</v>
      </c>
      <c r="Y480" s="5">
        <f t="shared" si="846"/>
        <v>22.205624999999998</v>
      </c>
      <c r="Z480" s="5">
        <f t="shared" si="846"/>
        <v>24.867500000000003</v>
      </c>
      <c r="AA480" s="5">
        <f t="shared" si="846"/>
        <v>3.2724999999999995</v>
      </c>
      <c r="AB480" s="5"/>
      <c r="AC480" s="5">
        <f t="shared" si="847"/>
        <v>40.490625000000001</v>
      </c>
      <c r="AD480" s="5">
        <f t="shared" si="847"/>
        <v>1.5149999999999999</v>
      </c>
      <c r="AE480" s="5">
        <f t="shared" si="847"/>
        <v>2.7750000000000004</v>
      </c>
      <c r="AF480" s="5">
        <f t="shared" si="847"/>
        <v>8.4375</v>
      </c>
      <c r="AG480" s="5">
        <f t="shared" si="847"/>
        <v>20.497499999999999</v>
      </c>
      <c r="AH480" s="5">
        <f t="shared" si="847"/>
        <v>5.3287499999999994</v>
      </c>
      <c r="AI480" s="5">
        <f t="shared" si="847"/>
        <v>3.57</v>
      </c>
    </row>
    <row r="481" spans="2:35" hidden="1" x14ac:dyDescent="0.3">
      <c r="B481" s="85">
        <f t="shared" si="848"/>
        <v>41364</v>
      </c>
      <c r="C481" s="3"/>
      <c r="D481" s="3"/>
      <c r="E481" s="5">
        <f t="shared" si="844"/>
        <v>100.85250000000001</v>
      </c>
      <c r="F481" s="5">
        <f t="shared" si="844"/>
        <v>24.3</v>
      </c>
      <c r="G481" s="5">
        <f t="shared" si="844"/>
        <v>45</v>
      </c>
      <c r="H481" s="5">
        <f t="shared" si="844"/>
        <v>146.54750000000001</v>
      </c>
      <c r="I481" s="5">
        <f t="shared" si="844"/>
        <v>280.6875</v>
      </c>
      <c r="J481" s="5">
        <f t="shared" si="844"/>
        <v>324.84124999999995</v>
      </c>
      <c r="K481" s="5">
        <f t="shared" si="844"/>
        <v>50.338750000000005</v>
      </c>
      <c r="L481" s="5"/>
      <c r="M481" s="5">
        <f t="shared" si="845"/>
        <v>103.81874999999998</v>
      </c>
      <c r="N481" s="5">
        <f t="shared" si="845"/>
        <v>0</v>
      </c>
      <c r="O481" s="5">
        <f t="shared" si="845"/>
        <v>0</v>
      </c>
      <c r="P481" s="5">
        <f t="shared" si="845"/>
        <v>0</v>
      </c>
      <c r="Q481" s="5">
        <f t="shared" si="845"/>
        <v>0</v>
      </c>
      <c r="R481" s="5">
        <f t="shared" si="845"/>
        <v>0</v>
      </c>
      <c r="S481" s="5">
        <f t="shared" si="845"/>
        <v>0</v>
      </c>
      <c r="T481" s="5"/>
      <c r="U481" s="5">
        <f t="shared" si="846"/>
        <v>97.886250000000004</v>
      </c>
      <c r="V481" s="5">
        <f t="shared" si="846"/>
        <v>6.48</v>
      </c>
      <c r="W481" s="5">
        <f t="shared" si="846"/>
        <v>12</v>
      </c>
      <c r="X481" s="5">
        <f t="shared" si="846"/>
        <v>18.067499999999999</v>
      </c>
      <c r="Y481" s="5">
        <f t="shared" si="846"/>
        <v>24.326250000000002</v>
      </c>
      <c r="Z481" s="5">
        <f t="shared" si="846"/>
        <v>27.396250000000006</v>
      </c>
      <c r="AA481" s="5">
        <f t="shared" si="846"/>
        <v>3.5956250000000001</v>
      </c>
      <c r="AB481" s="5"/>
      <c r="AC481" s="5">
        <f t="shared" si="847"/>
        <v>44.493749999999999</v>
      </c>
      <c r="AD481" s="5">
        <f t="shared" si="847"/>
        <v>1.62</v>
      </c>
      <c r="AE481" s="5">
        <f t="shared" si="847"/>
        <v>3</v>
      </c>
      <c r="AF481" s="5">
        <f t="shared" si="847"/>
        <v>9.0337499999999995</v>
      </c>
      <c r="AG481" s="5">
        <f t="shared" si="847"/>
        <v>22.454999999999998</v>
      </c>
      <c r="AH481" s="5">
        <f t="shared" si="847"/>
        <v>5.8706249999999995</v>
      </c>
      <c r="AI481" s="5">
        <f t="shared" si="847"/>
        <v>3.9224999999999999</v>
      </c>
    </row>
    <row r="482" spans="2:35" hidden="1" x14ac:dyDescent="0.3">
      <c r="B482" s="85">
        <f t="shared" si="848"/>
        <v>41729</v>
      </c>
      <c r="C482" s="3"/>
      <c r="D482" s="3"/>
      <c r="E482" s="5">
        <f t="shared" si="844"/>
        <v>115.72750000000001</v>
      </c>
      <c r="F482" s="5">
        <f t="shared" si="844"/>
        <v>27.3</v>
      </c>
      <c r="G482" s="5">
        <f t="shared" si="844"/>
        <v>51.074999999999996</v>
      </c>
      <c r="H482" s="5">
        <f t="shared" si="844"/>
        <v>164.15874999999997</v>
      </c>
      <c r="I482" s="5">
        <f t="shared" si="844"/>
        <v>321.46875</v>
      </c>
      <c r="J482" s="5">
        <f t="shared" si="844"/>
        <v>374.74499999999995</v>
      </c>
      <c r="K482" s="5">
        <f t="shared" si="844"/>
        <v>57.942500000000003</v>
      </c>
      <c r="L482" s="5"/>
      <c r="M482" s="5">
        <f t="shared" si="845"/>
        <v>119.13124999999998</v>
      </c>
      <c r="N482" s="5">
        <f t="shared" si="845"/>
        <v>0</v>
      </c>
      <c r="O482" s="5">
        <f t="shared" si="845"/>
        <v>0</v>
      </c>
      <c r="P482" s="5">
        <f t="shared" si="845"/>
        <v>0</v>
      </c>
      <c r="Q482" s="5">
        <f t="shared" si="845"/>
        <v>0</v>
      </c>
      <c r="R482" s="5">
        <f t="shared" si="845"/>
        <v>0</v>
      </c>
      <c r="S482" s="5">
        <f t="shared" si="845"/>
        <v>0</v>
      </c>
      <c r="T482" s="5"/>
      <c r="U482" s="5">
        <f t="shared" si="846"/>
        <v>112.32375</v>
      </c>
      <c r="V482" s="5">
        <f t="shared" si="846"/>
        <v>7.28</v>
      </c>
      <c r="W482" s="5">
        <f t="shared" si="846"/>
        <v>13.62</v>
      </c>
      <c r="X482" s="5">
        <f t="shared" si="846"/>
        <v>20.23875</v>
      </c>
      <c r="Y482" s="5">
        <f t="shared" si="846"/>
        <v>27.860624999999999</v>
      </c>
      <c r="Z482" s="5">
        <f t="shared" si="846"/>
        <v>31.605000000000004</v>
      </c>
      <c r="AA482" s="5">
        <f t="shared" si="846"/>
        <v>4.1387500000000008</v>
      </c>
      <c r="AB482" s="5"/>
      <c r="AC482" s="5">
        <f t="shared" si="847"/>
        <v>51.056249999999999</v>
      </c>
      <c r="AD482" s="5">
        <f t="shared" si="847"/>
        <v>1.82</v>
      </c>
      <c r="AE482" s="5">
        <f t="shared" si="847"/>
        <v>3.4049999999999998</v>
      </c>
      <c r="AF482" s="5">
        <f t="shared" si="847"/>
        <v>10.119375</v>
      </c>
      <c r="AG482" s="5">
        <f t="shared" si="847"/>
        <v>25.717500000000001</v>
      </c>
      <c r="AH482" s="5">
        <f t="shared" si="847"/>
        <v>6.7725</v>
      </c>
      <c r="AI482" s="5">
        <f t="shared" si="847"/>
        <v>4.5149999999999997</v>
      </c>
    </row>
    <row r="483" spans="2:35" hidden="1" x14ac:dyDescent="0.3">
      <c r="B483" s="85">
        <f t="shared" si="848"/>
        <v>42094</v>
      </c>
      <c r="C483" s="3"/>
      <c r="D483" s="3"/>
      <c r="E483" s="5">
        <f t="shared" si="844"/>
        <v>123.86624999999999</v>
      </c>
      <c r="F483" s="5">
        <f t="shared" si="844"/>
        <v>28.5</v>
      </c>
      <c r="G483" s="5">
        <f t="shared" si="844"/>
        <v>53.774999999999999</v>
      </c>
      <c r="H483" s="5">
        <f t="shared" si="844"/>
        <v>171.27624999999998</v>
      </c>
      <c r="I483" s="5">
        <f t="shared" si="844"/>
        <v>343.21875</v>
      </c>
      <c r="J483" s="5">
        <f t="shared" si="844"/>
        <v>401.71999999999997</v>
      </c>
      <c r="K483" s="5">
        <f t="shared" si="844"/>
        <v>61.985000000000007</v>
      </c>
      <c r="L483" s="5"/>
      <c r="M483" s="5">
        <f t="shared" si="845"/>
        <v>127.50937499999999</v>
      </c>
      <c r="N483" s="5">
        <f t="shared" si="845"/>
        <v>0</v>
      </c>
      <c r="O483" s="5">
        <f t="shared" si="845"/>
        <v>0</v>
      </c>
      <c r="P483" s="5">
        <f t="shared" si="845"/>
        <v>0</v>
      </c>
      <c r="Q483" s="5">
        <f t="shared" si="845"/>
        <v>0</v>
      </c>
      <c r="R483" s="5">
        <f t="shared" si="845"/>
        <v>0</v>
      </c>
      <c r="S483" s="5">
        <f t="shared" si="845"/>
        <v>0</v>
      </c>
      <c r="T483" s="5"/>
      <c r="U483" s="5">
        <f t="shared" si="846"/>
        <v>120.223125</v>
      </c>
      <c r="V483" s="5">
        <f t="shared" si="846"/>
        <v>7.6000000000000005</v>
      </c>
      <c r="W483" s="5">
        <f t="shared" si="846"/>
        <v>14.339999999999998</v>
      </c>
      <c r="X483" s="5">
        <f t="shared" si="846"/>
        <v>21.116249999999997</v>
      </c>
      <c r="Y483" s="5">
        <f t="shared" si="846"/>
        <v>29.745625</v>
      </c>
      <c r="Z483" s="5">
        <f t="shared" si="846"/>
        <v>33.880000000000003</v>
      </c>
      <c r="AA483" s="5">
        <f t="shared" si="846"/>
        <v>4.4274999999999993</v>
      </c>
      <c r="AB483" s="5"/>
      <c r="AC483" s="5">
        <f t="shared" si="847"/>
        <v>54.646874999999994</v>
      </c>
      <c r="AD483" s="5">
        <f t="shared" si="847"/>
        <v>1.9000000000000001</v>
      </c>
      <c r="AE483" s="5">
        <f t="shared" si="847"/>
        <v>3.5849999999999995</v>
      </c>
      <c r="AF483" s="5">
        <f t="shared" si="847"/>
        <v>10.558124999999999</v>
      </c>
      <c r="AG483" s="5">
        <f t="shared" si="847"/>
        <v>27.4575</v>
      </c>
      <c r="AH483" s="5">
        <f t="shared" si="847"/>
        <v>7.2600000000000007</v>
      </c>
      <c r="AI483" s="5">
        <f t="shared" si="847"/>
        <v>4.83</v>
      </c>
    </row>
    <row r="484" spans="2:35" hidden="1" x14ac:dyDescent="0.3">
      <c r="B484" s="85">
        <f t="shared" si="848"/>
        <v>42460</v>
      </c>
      <c r="C484" s="3"/>
      <c r="D484" s="3"/>
      <c r="E484" s="5">
        <f t="shared" si="844"/>
        <v>132.77000000000001</v>
      </c>
      <c r="F484" s="5">
        <f t="shared" si="844"/>
        <v>29.774999999999995</v>
      </c>
      <c r="G484" s="5">
        <f t="shared" si="844"/>
        <v>56.625</v>
      </c>
      <c r="H484" s="5">
        <f t="shared" si="844"/>
        <v>179.03250000000003</v>
      </c>
      <c r="I484" s="5">
        <f t="shared" si="844"/>
        <v>366.84375</v>
      </c>
      <c r="J484" s="5">
        <f t="shared" si="844"/>
        <v>430.97749999999996</v>
      </c>
      <c r="K484" s="5">
        <f t="shared" si="844"/>
        <v>66.701250000000002</v>
      </c>
      <c r="L484" s="5"/>
      <c r="M484" s="5">
        <f t="shared" si="845"/>
        <v>136.67499999999998</v>
      </c>
      <c r="N484" s="5">
        <f t="shared" si="845"/>
        <v>0</v>
      </c>
      <c r="O484" s="5">
        <f t="shared" si="845"/>
        <v>0</v>
      </c>
      <c r="P484" s="5">
        <f t="shared" si="845"/>
        <v>0</v>
      </c>
      <c r="Q484" s="5">
        <f t="shared" si="845"/>
        <v>0</v>
      </c>
      <c r="R484" s="5">
        <f t="shared" si="845"/>
        <v>0</v>
      </c>
      <c r="S484" s="5">
        <f t="shared" si="845"/>
        <v>0</v>
      </c>
      <c r="T484" s="5"/>
      <c r="U484" s="5">
        <f t="shared" si="846"/>
        <v>128.86500000000001</v>
      </c>
      <c r="V484" s="5">
        <f t="shared" si="846"/>
        <v>7.94</v>
      </c>
      <c r="W484" s="5">
        <f t="shared" si="846"/>
        <v>15.100000000000001</v>
      </c>
      <c r="X484" s="5">
        <f t="shared" si="846"/>
        <v>22.072500000000002</v>
      </c>
      <c r="Y484" s="5">
        <f t="shared" si="846"/>
        <v>31.793125000000003</v>
      </c>
      <c r="Z484" s="5">
        <f t="shared" si="846"/>
        <v>36.347500000000004</v>
      </c>
      <c r="AA484" s="5">
        <f t="shared" si="846"/>
        <v>4.7643750000000002</v>
      </c>
      <c r="AB484" s="5"/>
      <c r="AC484" s="5">
        <f t="shared" si="847"/>
        <v>58.574999999999989</v>
      </c>
      <c r="AD484" s="5">
        <f t="shared" si="847"/>
        <v>1.9850000000000001</v>
      </c>
      <c r="AE484" s="5">
        <f t="shared" si="847"/>
        <v>3.7750000000000004</v>
      </c>
      <c r="AF484" s="5">
        <f t="shared" si="847"/>
        <v>11.036250000000001</v>
      </c>
      <c r="AG484" s="5">
        <f t="shared" si="847"/>
        <v>29.347499999999997</v>
      </c>
      <c r="AH484" s="5">
        <f t="shared" si="847"/>
        <v>7.7887500000000003</v>
      </c>
      <c r="AI484" s="5">
        <f t="shared" si="847"/>
        <v>5.1974999999999998</v>
      </c>
    </row>
    <row r="485" spans="2:35" hidden="1" x14ac:dyDescent="0.3">
      <c r="B485" s="85">
        <f t="shared" si="848"/>
        <v>42825</v>
      </c>
      <c r="C485" s="3"/>
      <c r="D485" s="3"/>
      <c r="E485" s="5">
        <f t="shared" si="844"/>
        <v>142.82125000000002</v>
      </c>
      <c r="F485" s="5">
        <f t="shared" si="844"/>
        <v>31.274999999999995</v>
      </c>
      <c r="G485" s="5">
        <f t="shared" si="844"/>
        <v>59.92499999999999</v>
      </c>
      <c r="H485" s="5">
        <f t="shared" si="844"/>
        <v>187.245</v>
      </c>
      <c r="I485" s="5">
        <f t="shared" si="844"/>
        <v>393.1875</v>
      </c>
      <c r="J485" s="5">
        <f t="shared" si="844"/>
        <v>463.86625000000004</v>
      </c>
      <c r="K485" s="5">
        <f t="shared" si="844"/>
        <v>71.802499999999995</v>
      </c>
      <c r="L485" s="5"/>
      <c r="M485" s="5">
        <f t="shared" si="845"/>
        <v>147.02187499999999</v>
      </c>
      <c r="N485" s="5">
        <f t="shared" si="845"/>
        <v>0</v>
      </c>
      <c r="O485" s="5">
        <f t="shared" si="845"/>
        <v>0</v>
      </c>
      <c r="P485" s="5">
        <f t="shared" si="845"/>
        <v>0</v>
      </c>
      <c r="Q485" s="5">
        <f t="shared" si="845"/>
        <v>0</v>
      </c>
      <c r="R485" s="5">
        <f t="shared" si="845"/>
        <v>0</v>
      </c>
      <c r="S485" s="5">
        <f t="shared" si="845"/>
        <v>0</v>
      </c>
      <c r="T485" s="5"/>
      <c r="U485" s="5">
        <f t="shared" si="846"/>
        <v>138.62062500000002</v>
      </c>
      <c r="V485" s="5">
        <f t="shared" si="846"/>
        <v>8.34</v>
      </c>
      <c r="W485" s="5">
        <f t="shared" si="846"/>
        <v>15.979999999999999</v>
      </c>
      <c r="X485" s="5">
        <f t="shared" si="846"/>
        <v>23.084999999999997</v>
      </c>
      <c r="Y485" s="5">
        <f t="shared" si="846"/>
        <v>34.076250000000009</v>
      </c>
      <c r="Z485" s="5">
        <f t="shared" si="846"/>
        <v>39.121250000000003</v>
      </c>
      <c r="AA485" s="5">
        <f t="shared" si="846"/>
        <v>5.1287500000000001</v>
      </c>
      <c r="AB485" s="5"/>
      <c r="AC485" s="5">
        <f t="shared" si="847"/>
        <v>63.009374999999999</v>
      </c>
      <c r="AD485" s="5">
        <f t="shared" si="847"/>
        <v>2.085</v>
      </c>
      <c r="AE485" s="5">
        <f t="shared" si="847"/>
        <v>3.9949999999999997</v>
      </c>
      <c r="AF485" s="5">
        <f t="shared" si="847"/>
        <v>11.542499999999999</v>
      </c>
      <c r="AG485" s="5">
        <f t="shared" si="847"/>
        <v>31.454999999999995</v>
      </c>
      <c r="AH485" s="5">
        <f t="shared" si="847"/>
        <v>8.3831249999999979</v>
      </c>
      <c r="AI485" s="5">
        <f t="shared" si="847"/>
        <v>5.5949999999999998</v>
      </c>
    </row>
    <row r="486" spans="2:35" hidden="1" x14ac:dyDescent="0.3">
      <c r="B486" s="85">
        <f t="shared" si="848"/>
        <v>43190</v>
      </c>
      <c r="C486" s="3"/>
      <c r="D486" s="3"/>
      <c r="E486" s="5">
        <f t="shared" si="844"/>
        <v>153.63750000000002</v>
      </c>
      <c r="F486" s="5">
        <f t="shared" si="844"/>
        <v>32.774999999999999</v>
      </c>
      <c r="G486" s="5">
        <f t="shared" si="844"/>
        <v>63.300000000000004</v>
      </c>
      <c r="H486" s="5">
        <f t="shared" si="844"/>
        <v>196.09624999999997</v>
      </c>
      <c r="I486" s="5">
        <f t="shared" si="844"/>
        <v>421.40625</v>
      </c>
      <c r="J486" s="5">
        <f t="shared" si="844"/>
        <v>499.03749999999997</v>
      </c>
      <c r="K486" s="5">
        <f t="shared" si="844"/>
        <v>77.288750000000007</v>
      </c>
      <c r="L486" s="5"/>
      <c r="M486" s="5">
        <f t="shared" si="845"/>
        <v>158.15624999999997</v>
      </c>
      <c r="N486" s="5">
        <f t="shared" si="845"/>
        <v>0</v>
      </c>
      <c r="O486" s="5">
        <f t="shared" si="845"/>
        <v>0</v>
      </c>
      <c r="P486" s="5">
        <f t="shared" si="845"/>
        <v>0</v>
      </c>
      <c r="Q486" s="5">
        <f t="shared" si="845"/>
        <v>0</v>
      </c>
      <c r="R486" s="5">
        <f t="shared" si="845"/>
        <v>0</v>
      </c>
      <c r="S486" s="5">
        <f t="shared" si="845"/>
        <v>0</v>
      </c>
      <c r="T486" s="5"/>
      <c r="U486" s="5">
        <f t="shared" si="846"/>
        <v>149.11875000000001</v>
      </c>
      <c r="V486" s="5">
        <f t="shared" si="846"/>
        <v>8.74</v>
      </c>
      <c r="W486" s="5">
        <f t="shared" si="846"/>
        <v>16.88</v>
      </c>
      <c r="X486" s="5">
        <f t="shared" si="846"/>
        <v>24.17625</v>
      </c>
      <c r="Y486" s="5">
        <f t="shared" si="846"/>
        <v>36.521875000000001</v>
      </c>
      <c r="Z486" s="5">
        <f t="shared" si="846"/>
        <v>42.087500000000006</v>
      </c>
      <c r="AA486" s="5">
        <f t="shared" si="846"/>
        <v>5.5206249999999999</v>
      </c>
      <c r="AB486" s="5"/>
      <c r="AC486" s="5">
        <f t="shared" si="847"/>
        <v>67.781249999999986</v>
      </c>
      <c r="AD486" s="5">
        <f t="shared" si="847"/>
        <v>2.1850000000000001</v>
      </c>
      <c r="AE486" s="5">
        <f t="shared" si="847"/>
        <v>4.22</v>
      </c>
      <c r="AF486" s="5">
        <f t="shared" si="847"/>
        <v>12.088125</v>
      </c>
      <c r="AG486" s="5">
        <f t="shared" si="847"/>
        <v>33.712499999999999</v>
      </c>
      <c r="AH486" s="5">
        <f t="shared" si="847"/>
        <v>9.0187499999999989</v>
      </c>
      <c r="AI486" s="5">
        <f t="shared" si="847"/>
        <v>6.0225</v>
      </c>
    </row>
    <row r="487" spans="2:35" hidden="1" x14ac:dyDescent="0.3">
      <c r="B487" s="85">
        <f t="shared" si="848"/>
        <v>43555</v>
      </c>
      <c r="C487" s="3"/>
      <c r="D487" s="3"/>
      <c r="E487" s="5">
        <f t="shared" si="844"/>
        <v>165.24</v>
      </c>
      <c r="F487" s="5">
        <f t="shared" si="844"/>
        <v>34.274999999999999</v>
      </c>
      <c r="G487" s="5">
        <f t="shared" si="844"/>
        <v>66.975000000000009</v>
      </c>
      <c r="H487" s="5">
        <f t="shared" si="844"/>
        <v>205.3125</v>
      </c>
      <c r="I487" s="5">
        <f t="shared" si="844"/>
        <v>451.59375</v>
      </c>
      <c r="J487" s="5">
        <f t="shared" si="844"/>
        <v>537.11374999999998</v>
      </c>
      <c r="K487" s="5">
        <f t="shared" si="844"/>
        <v>83.160000000000011</v>
      </c>
      <c r="L487" s="5"/>
      <c r="M487" s="5">
        <f t="shared" si="845"/>
        <v>170.1</v>
      </c>
      <c r="N487" s="5">
        <f t="shared" si="845"/>
        <v>0</v>
      </c>
      <c r="O487" s="5">
        <f t="shared" si="845"/>
        <v>0</v>
      </c>
      <c r="P487" s="5">
        <f t="shared" si="845"/>
        <v>0</v>
      </c>
      <c r="Q487" s="5">
        <f t="shared" si="845"/>
        <v>0</v>
      </c>
      <c r="R487" s="5">
        <f t="shared" si="845"/>
        <v>0</v>
      </c>
      <c r="S487" s="5">
        <f t="shared" si="845"/>
        <v>0</v>
      </c>
      <c r="T487" s="5"/>
      <c r="U487" s="5">
        <f t="shared" si="846"/>
        <v>160.38000000000002</v>
      </c>
      <c r="V487" s="5">
        <f t="shared" si="846"/>
        <v>9.14</v>
      </c>
      <c r="W487" s="5">
        <f t="shared" si="846"/>
        <v>17.86</v>
      </c>
      <c r="X487" s="5">
        <f t="shared" si="846"/>
        <v>25.3125</v>
      </c>
      <c r="Y487" s="5">
        <f t="shared" si="846"/>
        <v>39.138124999999995</v>
      </c>
      <c r="Z487" s="5">
        <f t="shared" si="846"/>
        <v>45.298750000000005</v>
      </c>
      <c r="AA487" s="5">
        <f t="shared" si="846"/>
        <v>5.94</v>
      </c>
      <c r="AB487" s="5"/>
      <c r="AC487" s="5">
        <f t="shared" si="847"/>
        <v>72.899999999999991</v>
      </c>
      <c r="AD487" s="5">
        <f t="shared" si="847"/>
        <v>2.2850000000000001</v>
      </c>
      <c r="AE487" s="5">
        <f t="shared" si="847"/>
        <v>4.4649999999999999</v>
      </c>
      <c r="AF487" s="5">
        <f t="shared" si="847"/>
        <v>12.65625</v>
      </c>
      <c r="AG487" s="5">
        <f t="shared" si="847"/>
        <v>36.127500000000005</v>
      </c>
      <c r="AH487" s="5">
        <f t="shared" si="847"/>
        <v>9.7068750000000019</v>
      </c>
      <c r="AI487" s="5">
        <f t="shared" si="847"/>
        <v>6.4799999999999995</v>
      </c>
    </row>
    <row r="488" spans="2:35" hidden="1" x14ac:dyDescent="0.3">
      <c r="B488" s="85">
        <f t="shared" si="848"/>
        <v>43921</v>
      </c>
      <c r="C488" s="3"/>
      <c r="D488" s="3"/>
      <c r="E488" s="5">
        <f t="shared" si="844"/>
        <v>177.73500000000001</v>
      </c>
      <c r="F488" s="5">
        <f t="shared" si="844"/>
        <v>35.774999999999999</v>
      </c>
      <c r="G488" s="5">
        <f t="shared" si="844"/>
        <v>70.874999999999986</v>
      </c>
      <c r="H488" s="5">
        <f t="shared" si="844"/>
        <v>214.89375000000004</v>
      </c>
      <c r="I488" s="5">
        <f t="shared" si="844"/>
        <v>484.03125</v>
      </c>
      <c r="J488" s="5">
        <f t="shared" si="844"/>
        <v>578.09499999999991</v>
      </c>
      <c r="K488" s="5">
        <f t="shared" si="844"/>
        <v>89.416249999999991</v>
      </c>
      <c r="L488" s="5"/>
      <c r="M488" s="5">
        <f t="shared" si="845"/>
        <v>182.96249999999998</v>
      </c>
      <c r="N488" s="5">
        <f t="shared" si="845"/>
        <v>0</v>
      </c>
      <c r="O488" s="5">
        <f t="shared" si="845"/>
        <v>0</v>
      </c>
      <c r="P488" s="5">
        <f t="shared" si="845"/>
        <v>0</v>
      </c>
      <c r="Q488" s="5">
        <f t="shared" si="845"/>
        <v>0</v>
      </c>
      <c r="R488" s="5">
        <f t="shared" si="845"/>
        <v>0</v>
      </c>
      <c r="S488" s="5">
        <f t="shared" si="845"/>
        <v>0</v>
      </c>
      <c r="T488" s="5"/>
      <c r="U488" s="5">
        <f t="shared" si="846"/>
        <v>172.50750000000002</v>
      </c>
      <c r="V488" s="5">
        <f t="shared" si="846"/>
        <v>9.5399999999999991</v>
      </c>
      <c r="W488" s="5">
        <f t="shared" si="846"/>
        <v>18.899999999999999</v>
      </c>
      <c r="X488" s="5">
        <f t="shared" si="846"/>
        <v>26.493749999999995</v>
      </c>
      <c r="Y488" s="5">
        <f t="shared" si="846"/>
        <v>41.949374999999996</v>
      </c>
      <c r="Z488" s="5">
        <f t="shared" si="846"/>
        <v>48.755000000000003</v>
      </c>
      <c r="AA488" s="5">
        <f t="shared" si="846"/>
        <v>6.3868750000000007</v>
      </c>
      <c r="AB488" s="5"/>
      <c r="AC488" s="5">
        <f t="shared" si="847"/>
        <v>78.412500000000009</v>
      </c>
      <c r="AD488" s="5">
        <f t="shared" si="847"/>
        <v>2.3849999999999998</v>
      </c>
      <c r="AE488" s="5">
        <f t="shared" si="847"/>
        <v>4.7249999999999996</v>
      </c>
      <c r="AF488" s="5">
        <f t="shared" si="847"/>
        <v>13.246874999999998</v>
      </c>
      <c r="AG488" s="5">
        <f t="shared" si="847"/>
        <v>38.722500000000004</v>
      </c>
      <c r="AH488" s="5">
        <f t="shared" si="847"/>
        <v>10.4475</v>
      </c>
      <c r="AI488" s="5">
        <f t="shared" si="847"/>
        <v>6.9675000000000002</v>
      </c>
    </row>
    <row r="489" spans="2:35" hidden="1" x14ac:dyDescent="0.3">
      <c r="B489" s="85">
        <f t="shared" si="848"/>
        <v>44286</v>
      </c>
      <c r="C489" s="3"/>
      <c r="D489" s="3"/>
      <c r="E489" s="5">
        <f t="shared" ref="E489:K498" si="849">E278*$E$40</f>
        <v>152.68125000000001</v>
      </c>
      <c r="F489" s="5">
        <f t="shared" si="849"/>
        <v>38.4</v>
      </c>
      <c r="G489" s="5">
        <f t="shared" si="849"/>
        <v>77.099999999999994</v>
      </c>
      <c r="H489" s="5">
        <f t="shared" si="849"/>
        <v>176.11249999999998</v>
      </c>
      <c r="I489" s="5">
        <f t="shared" si="849"/>
        <v>404.90625</v>
      </c>
      <c r="J489" s="5">
        <f t="shared" si="849"/>
        <v>509.82749999999993</v>
      </c>
      <c r="K489" s="5">
        <f t="shared" si="849"/>
        <v>78.828749999999999</v>
      </c>
      <c r="L489" s="5"/>
      <c r="M489" s="5">
        <f t="shared" ref="M489:S498" si="850">M278*$E$40</f>
        <v>157.171875</v>
      </c>
      <c r="N489" s="5">
        <f t="shared" si="850"/>
        <v>0</v>
      </c>
      <c r="O489" s="5">
        <f t="shared" si="850"/>
        <v>0</v>
      </c>
      <c r="P489" s="5">
        <f t="shared" si="850"/>
        <v>0</v>
      </c>
      <c r="Q489" s="5">
        <f t="shared" si="850"/>
        <v>0</v>
      </c>
      <c r="R489" s="5">
        <f t="shared" si="850"/>
        <v>0</v>
      </c>
      <c r="S489" s="5">
        <f t="shared" si="850"/>
        <v>0</v>
      </c>
      <c r="T489" s="5"/>
      <c r="U489" s="5">
        <f t="shared" ref="U489:AA498" si="851">U278*$E$40</f>
        <v>148.19062500000001</v>
      </c>
      <c r="V489" s="5">
        <f t="shared" si="851"/>
        <v>10.24</v>
      </c>
      <c r="W489" s="5">
        <f t="shared" si="851"/>
        <v>20.56</v>
      </c>
      <c r="X489" s="5">
        <f t="shared" si="851"/>
        <v>21.712499999999995</v>
      </c>
      <c r="Y489" s="5">
        <f t="shared" si="851"/>
        <v>35.091875000000009</v>
      </c>
      <c r="Z489" s="5">
        <f t="shared" si="851"/>
        <v>42.997500000000002</v>
      </c>
      <c r="AA489" s="5">
        <f t="shared" si="851"/>
        <v>5.6306249999999993</v>
      </c>
      <c r="AB489" s="5"/>
      <c r="AC489" s="5">
        <f t="shared" ref="AC489:AI498" si="852">AC278*$E$40</f>
        <v>67.359374999999986</v>
      </c>
      <c r="AD489" s="5">
        <f t="shared" si="852"/>
        <v>2.56</v>
      </c>
      <c r="AE489" s="5">
        <f t="shared" si="852"/>
        <v>5.14</v>
      </c>
      <c r="AF489" s="5">
        <f t="shared" si="852"/>
        <v>10.856249999999998</v>
      </c>
      <c r="AG489" s="5">
        <f t="shared" si="852"/>
        <v>32.392499999999991</v>
      </c>
      <c r="AH489" s="5">
        <f t="shared" si="852"/>
        <v>9.2137499999999992</v>
      </c>
      <c r="AI489" s="5">
        <f t="shared" si="852"/>
        <v>6.1424999999999992</v>
      </c>
    </row>
    <row r="490" spans="2:35" x14ac:dyDescent="0.3">
      <c r="B490" s="85">
        <f t="shared" si="848"/>
        <v>44651</v>
      </c>
      <c r="C490" s="3"/>
      <c r="D490" s="3"/>
      <c r="E490" s="5">
        <f t="shared" si="849"/>
        <v>48.042637500000005</v>
      </c>
      <c r="F490" s="5">
        <f t="shared" si="849"/>
        <v>43.221749999999993</v>
      </c>
      <c r="G490" s="5">
        <f t="shared" si="849"/>
        <v>87.652499999999989</v>
      </c>
      <c r="H490" s="5">
        <f t="shared" si="849"/>
        <v>37.876962499999998</v>
      </c>
      <c r="I490" s="5">
        <f t="shared" si="849"/>
        <v>91.430625000000006</v>
      </c>
      <c r="J490" s="5">
        <f t="shared" si="849"/>
        <v>209.47436249999998</v>
      </c>
      <c r="K490" s="5">
        <f t="shared" si="849"/>
        <v>32.582550000000005</v>
      </c>
      <c r="L490" s="5"/>
      <c r="M490" s="5">
        <f t="shared" si="850"/>
        <v>49.455656249999997</v>
      </c>
      <c r="N490" s="5">
        <f t="shared" si="850"/>
        <v>0</v>
      </c>
      <c r="O490" s="5">
        <f t="shared" si="850"/>
        <v>0</v>
      </c>
      <c r="P490" s="5">
        <f t="shared" si="850"/>
        <v>0</v>
      </c>
      <c r="Q490" s="5">
        <f t="shared" si="850"/>
        <v>0</v>
      </c>
      <c r="R490" s="5">
        <f t="shared" si="850"/>
        <v>0</v>
      </c>
      <c r="S490" s="5">
        <f t="shared" si="850"/>
        <v>0</v>
      </c>
      <c r="T490" s="5"/>
      <c r="U490" s="5">
        <f t="shared" si="851"/>
        <v>46.629618749999999</v>
      </c>
      <c r="V490" s="5">
        <f t="shared" si="851"/>
        <v>11.525799999999998</v>
      </c>
      <c r="W490" s="5">
        <f t="shared" si="851"/>
        <v>23.373999999999999</v>
      </c>
      <c r="X490" s="5">
        <f t="shared" si="851"/>
        <v>4.6697625</v>
      </c>
      <c r="Y490" s="5">
        <f t="shared" si="851"/>
        <v>7.9239875</v>
      </c>
      <c r="Z490" s="5">
        <f t="shared" si="851"/>
        <v>17.6665125</v>
      </c>
      <c r="AA490" s="5">
        <f t="shared" si="851"/>
        <v>2.3273249999999996</v>
      </c>
      <c r="AB490" s="5"/>
      <c r="AC490" s="5">
        <f t="shared" si="852"/>
        <v>21.195281249999997</v>
      </c>
      <c r="AD490" s="5">
        <f t="shared" si="852"/>
        <v>2.8814499999999996</v>
      </c>
      <c r="AE490" s="5">
        <f t="shared" si="852"/>
        <v>5.8434999999999997</v>
      </c>
      <c r="AF490" s="5">
        <f t="shared" si="852"/>
        <v>2.33488125</v>
      </c>
      <c r="AG490" s="5">
        <f t="shared" si="852"/>
        <v>7.3144500000000008</v>
      </c>
      <c r="AH490" s="5">
        <f t="shared" si="852"/>
        <v>3.7856812499999997</v>
      </c>
      <c r="AI490" s="5">
        <f t="shared" si="852"/>
        <v>2.5388999999999999</v>
      </c>
    </row>
    <row r="491" spans="2:35" x14ac:dyDescent="0.3">
      <c r="B491" s="85">
        <f t="shared" si="848"/>
        <v>45016</v>
      </c>
      <c r="C491" s="3"/>
      <c r="D491" s="3"/>
      <c r="E491" s="5">
        <f t="shared" si="849"/>
        <v>49.483916625000006</v>
      </c>
      <c r="F491" s="5">
        <f t="shared" si="849"/>
        <v>44.518402500000001</v>
      </c>
      <c r="G491" s="5">
        <f t="shared" si="849"/>
        <v>90.282075000000006</v>
      </c>
      <c r="H491" s="5">
        <f t="shared" si="849"/>
        <v>39.013271374999995</v>
      </c>
      <c r="I491" s="5">
        <f t="shared" si="849"/>
        <v>94.173543750000007</v>
      </c>
      <c r="J491" s="5">
        <f t="shared" si="849"/>
        <v>215.758593375</v>
      </c>
      <c r="K491" s="5">
        <f t="shared" si="849"/>
        <v>33.560026499999999</v>
      </c>
      <c r="L491" s="5"/>
      <c r="M491" s="5">
        <f t="shared" si="850"/>
        <v>50.939325937500001</v>
      </c>
      <c r="N491" s="5">
        <f t="shared" si="850"/>
        <v>0</v>
      </c>
      <c r="O491" s="5">
        <f t="shared" si="850"/>
        <v>0</v>
      </c>
      <c r="P491" s="5">
        <f t="shared" si="850"/>
        <v>0</v>
      </c>
      <c r="Q491" s="5">
        <f t="shared" si="850"/>
        <v>0</v>
      </c>
      <c r="R491" s="5">
        <f t="shared" si="850"/>
        <v>0</v>
      </c>
      <c r="S491" s="5">
        <f t="shared" si="850"/>
        <v>0</v>
      </c>
      <c r="T491" s="5"/>
      <c r="U491" s="5">
        <f t="shared" si="851"/>
        <v>48.028507312500004</v>
      </c>
      <c r="V491" s="5">
        <f t="shared" si="851"/>
        <v>11.871574000000001</v>
      </c>
      <c r="W491" s="5">
        <f t="shared" si="851"/>
        <v>24.075220000000002</v>
      </c>
      <c r="X491" s="5">
        <f t="shared" si="851"/>
        <v>4.8098553750000006</v>
      </c>
      <c r="Y491" s="5">
        <f t="shared" si="851"/>
        <v>8.1617071250000013</v>
      </c>
      <c r="Z491" s="5">
        <f t="shared" si="851"/>
        <v>18.196507875000002</v>
      </c>
      <c r="AA491" s="5">
        <f t="shared" si="851"/>
        <v>2.3971447499999998</v>
      </c>
      <c r="AB491" s="5"/>
      <c r="AC491" s="5">
        <f t="shared" si="852"/>
        <v>21.831139687500002</v>
      </c>
      <c r="AD491" s="5">
        <f t="shared" si="852"/>
        <v>2.9678935000000002</v>
      </c>
      <c r="AE491" s="5">
        <f t="shared" si="852"/>
        <v>6.0188050000000004</v>
      </c>
      <c r="AF491" s="5">
        <f t="shared" si="852"/>
        <v>2.4049276875000003</v>
      </c>
      <c r="AG491" s="5">
        <f t="shared" si="852"/>
        <v>7.5338835000000008</v>
      </c>
      <c r="AH491" s="5">
        <f t="shared" si="852"/>
        <v>3.8992516874999996</v>
      </c>
      <c r="AI491" s="5">
        <f t="shared" si="852"/>
        <v>2.6150669999999998</v>
      </c>
    </row>
    <row r="492" spans="2:35" x14ac:dyDescent="0.3">
      <c r="B492" s="85">
        <f t="shared" si="848"/>
        <v>45382</v>
      </c>
      <c r="C492" s="3"/>
      <c r="D492" s="3"/>
      <c r="E492" s="5">
        <f t="shared" si="849"/>
        <v>50.968434123750022</v>
      </c>
      <c r="F492" s="5">
        <f t="shared" si="849"/>
        <v>45.853954574999996</v>
      </c>
      <c r="G492" s="5">
        <f t="shared" si="849"/>
        <v>92.990537249999988</v>
      </c>
      <c r="H492" s="5">
        <f t="shared" si="849"/>
        <v>40.183669516249999</v>
      </c>
      <c r="I492" s="5">
        <f t="shared" si="849"/>
        <v>96.998750062500037</v>
      </c>
      <c r="J492" s="5">
        <f t="shared" si="849"/>
        <v>222.23135117624997</v>
      </c>
      <c r="K492" s="5">
        <f t="shared" si="849"/>
        <v>34.566827295000003</v>
      </c>
      <c r="L492" s="5"/>
      <c r="M492" s="5">
        <f t="shared" si="850"/>
        <v>52.467505715625009</v>
      </c>
      <c r="N492" s="5">
        <f t="shared" si="850"/>
        <v>0</v>
      </c>
      <c r="O492" s="5">
        <f t="shared" si="850"/>
        <v>0</v>
      </c>
      <c r="P492" s="5">
        <f t="shared" si="850"/>
        <v>0</v>
      </c>
      <c r="Q492" s="5">
        <f t="shared" si="850"/>
        <v>0</v>
      </c>
      <c r="R492" s="5">
        <f t="shared" si="850"/>
        <v>0</v>
      </c>
      <c r="S492" s="5">
        <f t="shared" si="850"/>
        <v>0</v>
      </c>
      <c r="T492" s="5"/>
      <c r="U492" s="5">
        <f t="shared" si="851"/>
        <v>49.469362531875014</v>
      </c>
      <c r="V492" s="5">
        <f t="shared" si="851"/>
        <v>12.227721220000001</v>
      </c>
      <c r="W492" s="5">
        <f t="shared" si="851"/>
        <v>24.7974766</v>
      </c>
      <c r="X492" s="5">
        <f t="shared" si="851"/>
        <v>4.9541510362499999</v>
      </c>
      <c r="Y492" s="5">
        <f t="shared" si="851"/>
        <v>8.4065583387500027</v>
      </c>
      <c r="Z492" s="5">
        <f t="shared" si="851"/>
        <v>18.742403111250002</v>
      </c>
      <c r="AA492" s="5">
        <f t="shared" si="851"/>
        <v>2.4690590925000002</v>
      </c>
      <c r="AB492" s="5"/>
      <c r="AC492" s="5">
        <f t="shared" si="852"/>
        <v>22.486073878125001</v>
      </c>
      <c r="AD492" s="5">
        <f t="shared" si="852"/>
        <v>3.0569303050000003</v>
      </c>
      <c r="AE492" s="5">
        <f t="shared" si="852"/>
        <v>6.1993691499999999</v>
      </c>
      <c r="AF492" s="5">
        <f t="shared" si="852"/>
        <v>2.4770755181249999</v>
      </c>
      <c r="AG492" s="5">
        <f t="shared" si="852"/>
        <v>7.7599000050000013</v>
      </c>
      <c r="AH492" s="5">
        <f t="shared" si="852"/>
        <v>4.0162292381249998</v>
      </c>
      <c r="AI492" s="5">
        <f t="shared" si="852"/>
        <v>2.6935190099999997</v>
      </c>
    </row>
    <row r="493" spans="2:35" x14ac:dyDescent="0.3">
      <c r="B493" s="85">
        <f t="shared" si="848"/>
        <v>45747</v>
      </c>
      <c r="C493" s="3"/>
      <c r="D493" s="3"/>
      <c r="E493" s="5">
        <f t="shared" si="849"/>
        <v>52.497487147462515</v>
      </c>
      <c r="F493" s="5">
        <f t="shared" si="849"/>
        <v>47.229573212249996</v>
      </c>
      <c r="G493" s="5">
        <f t="shared" si="849"/>
        <v>95.780253367499995</v>
      </c>
      <c r="H493" s="5">
        <f t="shared" si="849"/>
        <v>41.389179601737503</v>
      </c>
      <c r="I493" s="5">
        <f t="shared" si="849"/>
        <v>99.908712564375023</v>
      </c>
      <c r="J493" s="5">
        <f t="shared" si="849"/>
        <v>228.89829171153747</v>
      </c>
      <c r="K493" s="5">
        <f t="shared" si="849"/>
        <v>35.603832113849997</v>
      </c>
      <c r="L493" s="5"/>
      <c r="M493" s="5">
        <f t="shared" si="850"/>
        <v>54.041530887093757</v>
      </c>
      <c r="N493" s="5">
        <f t="shared" si="850"/>
        <v>0</v>
      </c>
      <c r="O493" s="5">
        <f t="shared" si="850"/>
        <v>0</v>
      </c>
      <c r="P493" s="5">
        <f t="shared" si="850"/>
        <v>0</v>
      </c>
      <c r="Q493" s="5">
        <f t="shared" si="850"/>
        <v>0</v>
      </c>
      <c r="R493" s="5">
        <f t="shared" si="850"/>
        <v>0</v>
      </c>
      <c r="S493" s="5">
        <f t="shared" si="850"/>
        <v>0</v>
      </c>
      <c r="T493" s="5"/>
      <c r="U493" s="5">
        <f t="shared" si="851"/>
        <v>50.953443407831266</v>
      </c>
      <c r="V493" s="5">
        <f t="shared" si="851"/>
        <v>12.594552856600002</v>
      </c>
      <c r="W493" s="5">
        <f t="shared" si="851"/>
        <v>25.541400897999996</v>
      </c>
      <c r="X493" s="5">
        <f t="shared" si="851"/>
        <v>5.1027755673374999</v>
      </c>
      <c r="Y493" s="5">
        <f t="shared" si="851"/>
        <v>8.6587550889125016</v>
      </c>
      <c r="Z493" s="5">
        <f t="shared" si="851"/>
        <v>19.304675204587504</v>
      </c>
      <c r="AA493" s="5">
        <f t="shared" si="851"/>
        <v>2.5431308652749998</v>
      </c>
      <c r="AB493" s="5"/>
      <c r="AC493" s="5">
        <f t="shared" si="852"/>
        <v>23.160656094468759</v>
      </c>
      <c r="AD493" s="5">
        <f t="shared" si="852"/>
        <v>3.1486382141500004</v>
      </c>
      <c r="AE493" s="5">
        <f t="shared" si="852"/>
        <v>6.3853502244999989</v>
      </c>
      <c r="AF493" s="5">
        <f t="shared" si="852"/>
        <v>2.55138778366875</v>
      </c>
      <c r="AG493" s="5">
        <f t="shared" si="852"/>
        <v>7.9926970051500019</v>
      </c>
      <c r="AH493" s="5">
        <f t="shared" si="852"/>
        <v>4.1367161152687499</v>
      </c>
      <c r="AI493" s="5">
        <f t="shared" si="852"/>
        <v>2.7743245803000001</v>
      </c>
    </row>
    <row r="494" spans="2:35" x14ac:dyDescent="0.3">
      <c r="B494" s="85">
        <f t="shared" si="848"/>
        <v>46112</v>
      </c>
      <c r="C494" s="3"/>
      <c r="D494" s="3"/>
      <c r="E494" s="5">
        <f t="shared" si="849"/>
        <v>54.072411761886393</v>
      </c>
      <c r="F494" s="5">
        <f t="shared" si="849"/>
        <v>48.646460408617493</v>
      </c>
      <c r="G494" s="5">
        <f t="shared" si="849"/>
        <v>98.653660968525003</v>
      </c>
      <c r="H494" s="5">
        <f t="shared" si="849"/>
        <v>42.630854989789619</v>
      </c>
      <c r="I494" s="5">
        <f t="shared" si="849"/>
        <v>102.90597394130629</v>
      </c>
      <c r="J494" s="5">
        <f t="shared" si="849"/>
        <v>235.76524046288364</v>
      </c>
      <c r="K494" s="5">
        <f t="shared" si="849"/>
        <v>36.671947077265493</v>
      </c>
      <c r="L494" s="5"/>
      <c r="M494" s="5">
        <f t="shared" si="850"/>
        <v>55.662776813706579</v>
      </c>
      <c r="N494" s="5">
        <f t="shared" si="850"/>
        <v>0</v>
      </c>
      <c r="O494" s="5">
        <f t="shared" si="850"/>
        <v>0</v>
      </c>
      <c r="P494" s="5">
        <f t="shared" si="850"/>
        <v>0</v>
      </c>
      <c r="Q494" s="5">
        <f t="shared" si="850"/>
        <v>0</v>
      </c>
      <c r="R494" s="5">
        <f t="shared" si="850"/>
        <v>0</v>
      </c>
      <c r="S494" s="5">
        <f t="shared" si="850"/>
        <v>0</v>
      </c>
      <c r="T494" s="5"/>
      <c r="U494" s="5">
        <f t="shared" si="851"/>
        <v>52.482046710066207</v>
      </c>
      <c r="V494" s="5">
        <f t="shared" si="851"/>
        <v>12.972389442298001</v>
      </c>
      <c r="W494" s="5">
        <f t="shared" si="851"/>
        <v>26.307642924940001</v>
      </c>
      <c r="X494" s="5">
        <f t="shared" si="851"/>
        <v>5.2558588343576247</v>
      </c>
      <c r="Y494" s="5">
        <f t="shared" si="851"/>
        <v>8.918517741579878</v>
      </c>
      <c r="Z494" s="5">
        <f t="shared" si="851"/>
        <v>19.883815460725128</v>
      </c>
      <c r="AA494" s="5">
        <f t="shared" si="851"/>
        <v>2.61942479123325</v>
      </c>
      <c r="AB494" s="5"/>
      <c r="AC494" s="5">
        <f t="shared" si="852"/>
        <v>23.855475777302818</v>
      </c>
      <c r="AD494" s="5">
        <f t="shared" si="852"/>
        <v>3.2430973605745002</v>
      </c>
      <c r="AE494" s="5">
        <f t="shared" si="852"/>
        <v>6.5769107312350004</v>
      </c>
      <c r="AF494" s="5">
        <f t="shared" si="852"/>
        <v>2.6279294171788123</v>
      </c>
      <c r="AG494" s="5">
        <f t="shared" si="852"/>
        <v>8.2324779153045018</v>
      </c>
      <c r="AH494" s="5">
        <f t="shared" si="852"/>
        <v>4.2608175987268124</v>
      </c>
      <c r="AI494" s="5">
        <f t="shared" si="852"/>
        <v>2.8575543177090004</v>
      </c>
    </row>
    <row r="495" spans="2:35" x14ac:dyDescent="0.3">
      <c r="B495" s="85">
        <f t="shared" si="848"/>
        <v>46477</v>
      </c>
      <c r="C495" s="3"/>
      <c r="D495" s="3"/>
      <c r="E495" s="5">
        <f t="shared" si="849"/>
        <v>55.694584114742987</v>
      </c>
      <c r="F495" s="5">
        <f t="shared" si="849"/>
        <v>50.105854220876019</v>
      </c>
      <c r="G495" s="5">
        <f t="shared" si="849"/>
        <v>101.61327079758075</v>
      </c>
      <c r="H495" s="5">
        <f t="shared" si="849"/>
        <v>43.909780639483323</v>
      </c>
      <c r="I495" s="5">
        <f t="shared" si="849"/>
        <v>105.99315315954546</v>
      </c>
      <c r="J495" s="5">
        <f t="shared" si="849"/>
        <v>242.83819767677016</v>
      </c>
      <c r="K495" s="5">
        <f t="shared" si="849"/>
        <v>37.772105489583467</v>
      </c>
      <c r="L495" s="5"/>
      <c r="M495" s="5">
        <f t="shared" si="850"/>
        <v>57.332660118117765</v>
      </c>
      <c r="N495" s="5">
        <f t="shared" si="850"/>
        <v>0</v>
      </c>
      <c r="O495" s="5">
        <f t="shared" si="850"/>
        <v>0</v>
      </c>
      <c r="P495" s="5">
        <f t="shared" si="850"/>
        <v>0</v>
      </c>
      <c r="Q495" s="5">
        <f t="shared" si="850"/>
        <v>0</v>
      </c>
      <c r="R495" s="5">
        <f t="shared" si="850"/>
        <v>0</v>
      </c>
      <c r="S495" s="5">
        <f t="shared" si="850"/>
        <v>0</v>
      </c>
      <c r="T495" s="5"/>
      <c r="U495" s="5">
        <f t="shared" si="851"/>
        <v>54.056508111368181</v>
      </c>
      <c r="V495" s="5">
        <f t="shared" si="851"/>
        <v>13.361561125566942</v>
      </c>
      <c r="W495" s="5">
        <f t="shared" si="851"/>
        <v>27.096872212688208</v>
      </c>
      <c r="X495" s="5">
        <f t="shared" si="851"/>
        <v>5.4135345993883535</v>
      </c>
      <c r="Y495" s="5">
        <f t="shared" si="851"/>
        <v>9.1860732738272741</v>
      </c>
      <c r="Z495" s="5">
        <f t="shared" si="851"/>
        <v>20.480329924546883</v>
      </c>
      <c r="AA495" s="5">
        <f t="shared" si="851"/>
        <v>2.6980075349702477</v>
      </c>
      <c r="AB495" s="5"/>
      <c r="AC495" s="5">
        <f t="shared" si="852"/>
        <v>24.571140050621906</v>
      </c>
      <c r="AD495" s="5">
        <f t="shared" si="852"/>
        <v>3.3403902813917354</v>
      </c>
      <c r="AE495" s="5">
        <f t="shared" si="852"/>
        <v>6.7742180531720519</v>
      </c>
      <c r="AF495" s="5">
        <f t="shared" si="852"/>
        <v>2.7067672996941767</v>
      </c>
      <c r="AG495" s="5">
        <f t="shared" si="852"/>
        <v>8.4794522527636378</v>
      </c>
      <c r="AH495" s="5">
        <f t="shared" si="852"/>
        <v>4.3886421266886169</v>
      </c>
      <c r="AI495" s="5">
        <f t="shared" si="852"/>
        <v>2.9432809472402703</v>
      </c>
    </row>
    <row r="496" spans="2:35" x14ac:dyDescent="0.3">
      <c r="B496" s="85">
        <f t="shared" si="848"/>
        <v>46843</v>
      </c>
      <c r="C496" s="3"/>
      <c r="D496" s="3"/>
      <c r="E496" s="5">
        <f t="shared" si="849"/>
        <v>57.365421638185275</v>
      </c>
      <c r="F496" s="5">
        <f t="shared" si="849"/>
        <v>51.609029847502306</v>
      </c>
      <c r="G496" s="5">
        <f t="shared" si="849"/>
        <v>104.66166892150818</v>
      </c>
      <c r="H496" s="5">
        <f t="shared" si="849"/>
        <v>45.227074058667817</v>
      </c>
      <c r="I496" s="5">
        <f t="shared" si="849"/>
        <v>109.17294775433184</v>
      </c>
      <c r="J496" s="5">
        <f t="shared" si="849"/>
        <v>250.12334360707328</v>
      </c>
      <c r="K496" s="5">
        <f t="shared" si="849"/>
        <v>38.905268654270976</v>
      </c>
      <c r="L496" s="5"/>
      <c r="M496" s="5">
        <f t="shared" si="850"/>
        <v>59.052639921661317</v>
      </c>
      <c r="N496" s="5">
        <f t="shared" si="850"/>
        <v>0</v>
      </c>
      <c r="O496" s="5">
        <f t="shared" si="850"/>
        <v>0</v>
      </c>
      <c r="P496" s="5">
        <f t="shared" si="850"/>
        <v>0</v>
      </c>
      <c r="Q496" s="5">
        <f t="shared" si="850"/>
        <v>0</v>
      </c>
      <c r="R496" s="5">
        <f t="shared" si="850"/>
        <v>0</v>
      </c>
      <c r="S496" s="5">
        <f t="shared" si="850"/>
        <v>0</v>
      </c>
      <c r="T496" s="5"/>
      <c r="U496" s="5">
        <f t="shared" si="851"/>
        <v>55.67820335470924</v>
      </c>
      <c r="V496" s="5">
        <f t="shared" si="851"/>
        <v>13.762407959333949</v>
      </c>
      <c r="W496" s="5">
        <f t="shared" si="851"/>
        <v>27.90977837906885</v>
      </c>
      <c r="X496" s="5">
        <f t="shared" si="851"/>
        <v>5.575940637370004</v>
      </c>
      <c r="Y496" s="5">
        <f t="shared" si="851"/>
        <v>9.4616554720420929</v>
      </c>
      <c r="Z496" s="5">
        <f t="shared" si="851"/>
        <v>21.094739822283287</v>
      </c>
      <c r="AA496" s="5">
        <f t="shared" si="851"/>
        <v>2.7789477610193551</v>
      </c>
      <c r="AB496" s="5"/>
      <c r="AC496" s="5">
        <f t="shared" si="852"/>
        <v>25.308274252140563</v>
      </c>
      <c r="AD496" s="5">
        <f t="shared" si="852"/>
        <v>3.4406019898334872</v>
      </c>
      <c r="AE496" s="5">
        <f t="shared" si="852"/>
        <v>6.9774445947672126</v>
      </c>
      <c r="AF496" s="5">
        <f t="shared" si="852"/>
        <v>2.787970318685002</v>
      </c>
      <c r="AG496" s="5">
        <f t="shared" si="852"/>
        <v>8.7338358203465454</v>
      </c>
      <c r="AH496" s="5">
        <f t="shared" si="852"/>
        <v>4.5203013904892755</v>
      </c>
      <c r="AI496" s="5">
        <f t="shared" si="852"/>
        <v>3.0315793756574778</v>
      </c>
    </row>
    <row r="497" spans="2:35" x14ac:dyDescent="0.3">
      <c r="B497" s="85">
        <f t="shared" si="848"/>
        <v>47208</v>
      </c>
      <c r="C497" s="3"/>
      <c r="D497" s="3"/>
      <c r="E497" s="5">
        <f t="shared" si="849"/>
        <v>59.086384287330844</v>
      </c>
      <c r="F497" s="5">
        <f t="shared" si="849"/>
        <v>53.157300742927369</v>
      </c>
      <c r="G497" s="5">
        <f t="shared" si="849"/>
        <v>107.80151898915342</v>
      </c>
      <c r="H497" s="5">
        <f t="shared" si="849"/>
        <v>46.583886280427841</v>
      </c>
      <c r="I497" s="5">
        <f t="shared" si="849"/>
        <v>112.44813618696179</v>
      </c>
      <c r="J497" s="5">
        <f t="shared" si="849"/>
        <v>257.62704391528547</v>
      </c>
      <c r="K497" s="5">
        <f t="shared" si="849"/>
        <v>40.072426713899105</v>
      </c>
      <c r="L497" s="5"/>
      <c r="M497" s="5">
        <f t="shared" si="850"/>
        <v>60.824219119311152</v>
      </c>
      <c r="N497" s="5">
        <f t="shared" si="850"/>
        <v>0</v>
      </c>
      <c r="O497" s="5">
        <f t="shared" si="850"/>
        <v>0</v>
      </c>
      <c r="P497" s="5">
        <f t="shared" si="850"/>
        <v>0</v>
      </c>
      <c r="Q497" s="5">
        <f t="shared" si="850"/>
        <v>0</v>
      </c>
      <c r="R497" s="5">
        <f t="shared" si="850"/>
        <v>0</v>
      </c>
      <c r="S497" s="5">
        <f t="shared" si="850"/>
        <v>0</v>
      </c>
      <c r="T497" s="5"/>
      <c r="U497" s="5">
        <f t="shared" si="851"/>
        <v>57.348549455350529</v>
      </c>
      <c r="V497" s="5">
        <f t="shared" si="851"/>
        <v>14.175280198113967</v>
      </c>
      <c r="W497" s="5">
        <f t="shared" si="851"/>
        <v>28.747071730440918</v>
      </c>
      <c r="X497" s="5">
        <f t="shared" si="851"/>
        <v>5.7432188564911044</v>
      </c>
      <c r="Y497" s="5">
        <f t="shared" si="851"/>
        <v>9.7455051362033558</v>
      </c>
      <c r="Z497" s="5">
        <f t="shared" si="851"/>
        <v>21.727582016951789</v>
      </c>
      <c r="AA497" s="5">
        <f t="shared" si="851"/>
        <v>2.8623161938499364</v>
      </c>
      <c r="AB497" s="5"/>
      <c r="AC497" s="5">
        <f t="shared" si="852"/>
        <v>26.067522479704781</v>
      </c>
      <c r="AD497" s="5">
        <f t="shared" si="852"/>
        <v>3.5438200495284917</v>
      </c>
      <c r="AE497" s="5">
        <f t="shared" si="852"/>
        <v>7.1867679326102296</v>
      </c>
      <c r="AF497" s="5">
        <f t="shared" si="852"/>
        <v>2.8716094282455522</v>
      </c>
      <c r="AG497" s="5">
        <f t="shared" si="852"/>
        <v>8.9958508949569431</v>
      </c>
      <c r="AH497" s="5">
        <f t="shared" si="852"/>
        <v>4.655910432203954</v>
      </c>
      <c r="AI497" s="5">
        <f t="shared" si="852"/>
        <v>3.1225267569272028</v>
      </c>
    </row>
    <row r="498" spans="2:35" x14ac:dyDescent="0.3">
      <c r="B498" s="85">
        <f t="shared" si="848"/>
        <v>47573</v>
      </c>
      <c r="C498" s="3"/>
      <c r="D498" s="3"/>
      <c r="E498" s="5">
        <f t="shared" si="849"/>
        <v>60.858975815950771</v>
      </c>
      <c r="F498" s="5">
        <f t="shared" si="849"/>
        <v>54.752019765215202</v>
      </c>
      <c r="G498" s="5">
        <f t="shared" si="849"/>
        <v>111.03556455882806</v>
      </c>
      <c r="H498" s="5">
        <f t="shared" si="849"/>
        <v>47.981402868840689</v>
      </c>
      <c r="I498" s="5">
        <f t="shared" si="849"/>
        <v>115.82158027257066</v>
      </c>
      <c r="J498" s="5">
        <f t="shared" si="849"/>
        <v>265.35585523274403</v>
      </c>
      <c r="K498" s="5">
        <f t="shared" si="849"/>
        <v>41.274599515316076</v>
      </c>
      <c r="L498" s="5"/>
      <c r="M498" s="5">
        <f t="shared" si="850"/>
        <v>62.648945692890493</v>
      </c>
      <c r="N498" s="5">
        <f t="shared" si="850"/>
        <v>0</v>
      </c>
      <c r="O498" s="5">
        <f t="shared" si="850"/>
        <v>0</v>
      </c>
      <c r="P498" s="5">
        <f t="shared" si="850"/>
        <v>0</v>
      </c>
      <c r="Q498" s="5">
        <f t="shared" si="850"/>
        <v>0</v>
      </c>
      <c r="R498" s="5">
        <f t="shared" si="850"/>
        <v>0</v>
      </c>
      <c r="S498" s="5">
        <f t="shared" si="850"/>
        <v>0</v>
      </c>
      <c r="T498" s="5"/>
      <c r="U498" s="5">
        <f t="shared" si="851"/>
        <v>59.069005939011042</v>
      </c>
      <c r="V498" s="5">
        <f t="shared" si="851"/>
        <v>14.600538604057386</v>
      </c>
      <c r="W498" s="5">
        <f t="shared" si="851"/>
        <v>29.609483882354141</v>
      </c>
      <c r="X498" s="5">
        <f t="shared" si="851"/>
        <v>5.9155154221858375</v>
      </c>
      <c r="Y498" s="5">
        <f t="shared" si="851"/>
        <v>10.037870290289456</v>
      </c>
      <c r="Z498" s="5">
        <f t="shared" si="851"/>
        <v>22.379409477460342</v>
      </c>
      <c r="AA498" s="5">
        <f t="shared" si="851"/>
        <v>2.9481856796654342</v>
      </c>
      <c r="AB498" s="5"/>
      <c r="AC498" s="5">
        <f t="shared" si="852"/>
        <v>26.849548154095924</v>
      </c>
      <c r="AD498" s="5">
        <f t="shared" si="852"/>
        <v>3.6501346510143464</v>
      </c>
      <c r="AE498" s="5">
        <f t="shared" si="852"/>
        <v>7.4023709705885352</v>
      </c>
      <c r="AF498" s="5">
        <f t="shared" si="852"/>
        <v>2.9577577110929187</v>
      </c>
      <c r="AG498" s="5">
        <f t="shared" si="852"/>
        <v>9.2657264218056525</v>
      </c>
      <c r="AH498" s="5">
        <f t="shared" si="852"/>
        <v>4.7955877451700717</v>
      </c>
      <c r="AI498" s="5">
        <f t="shared" si="852"/>
        <v>3.2162025596350183</v>
      </c>
    </row>
    <row r="499" spans="2:35" x14ac:dyDescent="0.3">
      <c r="B499" s="85">
        <f t="shared" si="848"/>
        <v>47938</v>
      </c>
      <c r="C499" s="3"/>
      <c r="D499" s="3"/>
      <c r="E499" s="5">
        <f t="shared" ref="E499:K508" si="853">E288*$E$40</f>
        <v>62.684745090429296</v>
      </c>
      <c r="F499" s="5">
        <f t="shared" si="853"/>
        <v>56.394580358171652</v>
      </c>
      <c r="G499" s="5">
        <f t="shared" si="853"/>
        <v>114.36663149559287</v>
      </c>
      <c r="H499" s="5">
        <f t="shared" si="853"/>
        <v>49.42084495490591</v>
      </c>
      <c r="I499" s="5">
        <f t="shared" si="853"/>
        <v>119.29622768074778</v>
      </c>
      <c r="J499" s="5">
        <f t="shared" si="853"/>
        <v>273.31653088972638</v>
      </c>
      <c r="K499" s="5">
        <f t="shared" si="853"/>
        <v>42.512837500775561</v>
      </c>
      <c r="L499" s="5"/>
      <c r="M499" s="5">
        <f t="shared" ref="M499:S508" si="854">M288*$E$40</f>
        <v>64.528414063677204</v>
      </c>
      <c r="N499" s="5">
        <f t="shared" si="854"/>
        <v>0</v>
      </c>
      <c r="O499" s="5">
        <f t="shared" si="854"/>
        <v>0</v>
      </c>
      <c r="P499" s="5">
        <f t="shared" si="854"/>
        <v>0</v>
      </c>
      <c r="Q499" s="5">
        <f t="shared" si="854"/>
        <v>0</v>
      </c>
      <c r="R499" s="5">
        <f t="shared" si="854"/>
        <v>0</v>
      </c>
      <c r="S499" s="5">
        <f t="shared" si="854"/>
        <v>0</v>
      </c>
      <c r="T499" s="5"/>
      <c r="U499" s="5">
        <f t="shared" ref="U499:AA508" si="855">U288*$E$40</f>
        <v>60.841076117181366</v>
      </c>
      <c r="V499" s="5">
        <f t="shared" si="855"/>
        <v>15.038554762179109</v>
      </c>
      <c r="W499" s="5">
        <f t="shared" si="855"/>
        <v>30.497768398824764</v>
      </c>
      <c r="X499" s="5">
        <f t="shared" si="855"/>
        <v>6.0929808848514142</v>
      </c>
      <c r="Y499" s="5">
        <f t="shared" si="855"/>
        <v>10.339006398998139</v>
      </c>
      <c r="Z499" s="5">
        <f t="shared" si="855"/>
        <v>23.050791761784154</v>
      </c>
      <c r="AA499" s="5">
        <f t="shared" si="855"/>
        <v>3.0366312500553971</v>
      </c>
      <c r="AB499" s="5"/>
      <c r="AC499" s="5">
        <f t="shared" ref="AC499:AI508" si="856">AC288*$E$40</f>
        <v>27.655034598718803</v>
      </c>
      <c r="AD499" s="5">
        <f t="shared" si="856"/>
        <v>3.7596386905447772</v>
      </c>
      <c r="AE499" s="5">
        <f t="shared" si="856"/>
        <v>7.624442099706191</v>
      </c>
      <c r="AF499" s="5">
        <f t="shared" si="856"/>
        <v>3.0464904424257071</v>
      </c>
      <c r="AG499" s="5">
        <f t="shared" si="856"/>
        <v>9.5436982144598232</v>
      </c>
      <c r="AH499" s="5">
        <f t="shared" si="856"/>
        <v>4.9394553775251744</v>
      </c>
      <c r="AI499" s="5">
        <f t="shared" si="856"/>
        <v>3.3126886364240691</v>
      </c>
    </row>
    <row r="500" spans="2:35" x14ac:dyDescent="0.3">
      <c r="B500" s="85">
        <f t="shared" si="848"/>
        <v>48304</v>
      </c>
      <c r="C500" s="3"/>
      <c r="D500" s="3"/>
      <c r="E500" s="5">
        <f t="shared" si="853"/>
        <v>64.565287443142168</v>
      </c>
      <c r="F500" s="5">
        <f t="shared" si="853"/>
        <v>58.086417768916796</v>
      </c>
      <c r="G500" s="5">
        <f t="shared" si="853"/>
        <v>117.79763044046065</v>
      </c>
      <c r="H500" s="5">
        <f t="shared" si="853"/>
        <v>50.903470303553092</v>
      </c>
      <c r="I500" s="5">
        <f t="shared" si="853"/>
        <v>122.87511451117022</v>
      </c>
      <c r="J500" s="5">
        <f t="shared" si="853"/>
        <v>281.51602681641816</v>
      </c>
      <c r="K500" s="5">
        <f t="shared" si="853"/>
        <v>43.788222625798824</v>
      </c>
      <c r="L500" s="5"/>
      <c r="M500" s="5">
        <f t="shared" si="854"/>
        <v>66.46426648558753</v>
      </c>
      <c r="N500" s="5">
        <f t="shared" si="854"/>
        <v>0</v>
      </c>
      <c r="O500" s="5">
        <f t="shared" si="854"/>
        <v>0</v>
      </c>
      <c r="P500" s="5">
        <f t="shared" si="854"/>
        <v>0</v>
      </c>
      <c r="Q500" s="5">
        <f t="shared" si="854"/>
        <v>0</v>
      </c>
      <c r="R500" s="5">
        <f t="shared" si="854"/>
        <v>0</v>
      </c>
      <c r="S500" s="5">
        <f t="shared" si="854"/>
        <v>0</v>
      </c>
      <c r="T500" s="5"/>
      <c r="U500" s="5">
        <f t="shared" si="855"/>
        <v>62.666308400696813</v>
      </c>
      <c r="V500" s="5">
        <f t="shared" si="855"/>
        <v>15.489711405044481</v>
      </c>
      <c r="W500" s="5">
        <f t="shared" si="855"/>
        <v>31.412701450789513</v>
      </c>
      <c r="X500" s="5">
        <f t="shared" si="855"/>
        <v>6.2757703113969567</v>
      </c>
      <c r="Y500" s="5">
        <f t="shared" si="855"/>
        <v>10.649176590968088</v>
      </c>
      <c r="Z500" s="5">
        <f t="shared" si="855"/>
        <v>23.742315514637681</v>
      </c>
      <c r="AA500" s="5">
        <f t="shared" si="855"/>
        <v>3.1277301875570589</v>
      </c>
      <c r="AB500" s="5"/>
      <c r="AC500" s="5">
        <f t="shared" si="856"/>
        <v>28.484685636680371</v>
      </c>
      <c r="AD500" s="5">
        <f t="shared" si="856"/>
        <v>3.8724278512611203</v>
      </c>
      <c r="AE500" s="5">
        <f t="shared" si="856"/>
        <v>7.8531753626973781</v>
      </c>
      <c r="AF500" s="5">
        <f t="shared" si="856"/>
        <v>3.1378851556984784</v>
      </c>
      <c r="AG500" s="5">
        <f t="shared" si="856"/>
        <v>9.8300091608936171</v>
      </c>
      <c r="AH500" s="5">
        <f t="shared" si="856"/>
        <v>5.0876390388509307</v>
      </c>
      <c r="AI500" s="5">
        <f t="shared" si="856"/>
        <v>3.4120692955167917</v>
      </c>
    </row>
    <row r="501" spans="2:35" x14ac:dyDescent="0.3">
      <c r="B501" s="85">
        <f t="shared" si="848"/>
        <v>48669</v>
      </c>
      <c r="C501" s="3"/>
      <c r="D501" s="3"/>
      <c r="E501" s="5">
        <f t="shared" si="853"/>
        <v>66.502246066436456</v>
      </c>
      <c r="F501" s="5">
        <f t="shared" si="853"/>
        <v>59.829010301984304</v>
      </c>
      <c r="G501" s="5">
        <f t="shared" si="853"/>
        <v>121.33155935367449</v>
      </c>
      <c r="H501" s="5">
        <f t="shared" si="853"/>
        <v>52.430574412659688</v>
      </c>
      <c r="I501" s="5">
        <f t="shared" si="853"/>
        <v>126.56136794650531</v>
      </c>
      <c r="J501" s="5">
        <f t="shared" si="853"/>
        <v>289.96150762091071</v>
      </c>
      <c r="K501" s="5">
        <f t="shared" si="853"/>
        <v>45.101869304572794</v>
      </c>
      <c r="L501" s="5"/>
      <c r="M501" s="5">
        <f t="shared" si="854"/>
        <v>68.458194480155157</v>
      </c>
      <c r="N501" s="5">
        <f t="shared" si="854"/>
        <v>0</v>
      </c>
      <c r="O501" s="5">
        <f t="shared" si="854"/>
        <v>0</v>
      </c>
      <c r="P501" s="5">
        <f t="shared" si="854"/>
        <v>0</v>
      </c>
      <c r="Q501" s="5">
        <f t="shared" si="854"/>
        <v>0</v>
      </c>
      <c r="R501" s="5">
        <f t="shared" si="854"/>
        <v>0</v>
      </c>
      <c r="S501" s="5">
        <f t="shared" si="854"/>
        <v>0</v>
      </c>
      <c r="T501" s="5"/>
      <c r="U501" s="5">
        <f t="shared" si="855"/>
        <v>64.546297652717726</v>
      </c>
      <c r="V501" s="5">
        <f t="shared" si="855"/>
        <v>15.954402747195816</v>
      </c>
      <c r="W501" s="5">
        <f t="shared" si="855"/>
        <v>32.355082494313201</v>
      </c>
      <c r="X501" s="5">
        <f t="shared" si="855"/>
        <v>6.4640434207388653</v>
      </c>
      <c r="Y501" s="5">
        <f t="shared" si="855"/>
        <v>10.96865188869713</v>
      </c>
      <c r="Z501" s="5">
        <f t="shared" si="855"/>
        <v>24.454584980076813</v>
      </c>
      <c r="AA501" s="5">
        <f t="shared" si="855"/>
        <v>3.2215620931837705</v>
      </c>
      <c r="AB501" s="5"/>
      <c r="AC501" s="5">
        <f t="shared" si="856"/>
        <v>29.339226205780779</v>
      </c>
      <c r="AD501" s="5">
        <f t="shared" si="856"/>
        <v>3.9886006867989541</v>
      </c>
      <c r="AE501" s="5">
        <f t="shared" si="856"/>
        <v>8.0887706235783003</v>
      </c>
      <c r="AF501" s="5">
        <f t="shared" si="856"/>
        <v>3.2320217103694326</v>
      </c>
      <c r="AG501" s="5">
        <f t="shared" si="856"/>
        <v>10.124909435720426</v>
      </c>
      <c r="AH501" s="5">
        <f t="shared" si="856"/>
        <v>5.2402682100164588</v>
      </c>
      <c r="AI501" s="5">
        <f t="shared" si="856"/>
        <v>3.5144313743822955</v>
      </c>
    </row>
    <row r="502" spans="2:35" x14ac:dyDescent="0.3">
      <c r="B502" s="85">
        <f t="shared" si="848"/>
        <v>49034</v>
      </c>
      <c r="C502" s="3"/>
      <c r="D502" s="3"/>
      <c r="E502" s="5">
        <f t="shared" si="853"/>
        <v>68.497313448429551</v>
      </c>
      <c r="F502" s="5">
        <f t="shared" si="853"/>
        <v>61.623880611043838</v>
      </c>
      <c r="G502" s="5">
        <f t="shared" si="853"/>
        <v>124.97150613428471</v>
      </c>
      <c r="H502" s="5">
        <f t="shared" si="853"/>
        <v>54.003491645039475</v>
      </c>
      <c r="I502" s="5">
        <f t="shared" si="853"/>
        <v>130.3582089849005</v>
      </c>
      <c r="J502" s="5">
        <f t="shared" si="853"/>
        <v>298.66035284953801</v>
      </c>
      <c r="K502" s="5">
        <f t="shared" si="853"/>
        <v>46.454925383709984</v>
      </c>
      <c r="L502" s="5"/>
      <c r="M502" s="5">
        <f t="shared" si="854"/>
        <v>70.511940314559823</v>
      </c>
      <c r="N502" s="5">
        <f t="shared" si="854"/>
        <v>0</v>
      </c>
      <c r="O502" s="5">
        <f t="shared" si="854"/>
        <v>0</v>
      </c>
      <c r="P502" s="5">
        <f t="shared" si="854"/>
        <v>0</v>
      </c>
      <c r="Q502" s="5">
        <f t="shared" si="854"/>
        <v>0</v>
      </c>
      <c r="R502" s="5">
        <f t="shared" si="854"/>
        <v>0</v>
      </c>
      <c r="S502" s="5">
        <f t="shared" si="854"/>
        <v>0</v>
      </c>
      <c r="T502" s="5"/>
      <c r="U502" s="5">
        <f t="shared" si="855"/>
        <v>66.482686582299266</v>
      </c>
      <c r="V502" s="5">
        <f t="shared" si="855"/>
        <v>16.433034829611689</v>
      </c>
      <c r="W502" s="5">
        <f t="shared" si="855"/>
        <v>33.325734969142594</v>
      </c>
      <c r="X502" s="5">
        <f t="shared" si="855"/>
        <v>6.6579647233610304</v>
      </c>
      <c r="Y502" s="5">
        <f t="shared" si="855"/>
        <v>11.297711445358042</v>
      </c>
      <c r="Z502" s="5">
        <f t="shared" si="855"/>
        <v>25.188222529479116</v>
      </c>
      <c r="AA502" s="5">
        <f t="shared" si="855"/>
        <v>3.318208955979284</v>
      </c>
      <c r="AB502" s="5"/>
      <c r="AC502" s="5">
        <f t="shared" si="856"/>
        <v>30.219402991954208</v>
      </c>
      <c r="AD502" s="5">
        <f t="shared" si="856"/>
        <v>4.1082587074029222</v>
      </c>
      <c r="AE502" s="5">
        <f t="shared" si="856"/>
        <v>8.3314337422856486</v>
      </c>
      <c r="AF502" s="5">
        <f t="shared" si="856"/>
        <v>3.3289823616805152</v>
      </c>
      <c r="AG502" s="5">
        <f t="shared" si="856"/>
        <v>10.428656718792039</v>
      </c>
      <c r="AH502" s="5">
        <f t="shared" si="856"/>
        <v>5.3974762563169527</v>
      </c>
      <c r="AI502" s="5">
        <f t="shared" si="856"/>
        <v>3.6198643156137642</v>
      </c>
    </row>
    <row r="503" spans="2:35" x14ac:dyDescent="0.3">
      <c r="B503" s="85">
        <f t="shared" si="848"/>
        <v>49399</v>
      </c>
      <c r="C503" s="3"/>
      <c r="D503" s="3"/>
      <c r="E503" s="5">
        <f t="shared" si="853"/>
        <v>70.552232851882437</v>
      </c>
      <c r="F503" s="5">
        <f t="shared" si="853"/>
        <v>63.472597029375152</v>
      </c>
      <c r="G503" s="5">
        <f t="shared" si="853"/>
        <v>128.72065131831326</v>
      </c>
      <c r="H503" s="5">
        <f t="shared" si="853"/>
        <v>55.62359639439066</v>
      </c>
      <c r="I503" s="5">
        <f t="shared" si="853"/>
        <v>134.26895525444749</v>
      </c>
      <c r="J503" s="5">
        <f t="shared" si="853"/>
        <v>307.62016343502415</v>
      </c>
      <c r="K503" s="5">
        <f t="shared" si="853"/>
        <v>47.84857314522128</v>
      </c>
      <c r="L503" s="5"/>
      <c r="M503" s="5">
        <f t="shared" si="854"/>
        <v>72.627298523996615</v>
      </c>
      <c r="N503" s="5">
        <f t="shared" si="854"/>
        <v>0</v>
      </c>
      <c r="O503" s="5">
        <f t="shared" si="854"/>
        <v>0</v>
      </c>
      <c r="P503" s="5">
        <f t="shared" si="854"/>
        <v>0</v>
      </c>
      <c r="Q503" s="5">
        <f t="shared" si="854"/>
        <v>0</v>
      </c>
      <c r="R503" s="5">
        <f t="shared" si="854"/>
        <v>0</v>
      </c>
      <c r="S503" s="5">
        <f t="shared" si="854"/>
        <v>0</v>
      </c>
      <c r="T503" s="5"/>
      <c r="U503" s="5">
        <f t="shared" si="855"/>
        <v>68.477167179768244</v>
      </c>
      <c r="V503" s="5">
        <f t="shared" si="855"/>
        <v>16.926025874500045</v>
      </c>
      <c r="W503" s="5">
        <f t="shared" si="855"/>
        <v>34.325507018216875</v>
      </c>
      <c r="X503" s="5">
        <f t="shared" si="855"/>
        <v>6.8577036650618624</v>
      </c>
      <c r="Y503" s="5">
        <f t="shared" si="855"/>
        <v>11.636642788718783</v>
      </c>
      <c r="Z503" s="5">
        <f t="shared" si="855"/>
        <v>25.943869205363495</v>
      </c>
      <c r="AA503" s="5">
        <f t="shared" si="855"/>
        <v>3.4177552246586624</v>
      </c>
      <c r="AB503" s="5"/>
      <c r="AC503" s="5">
        <f t="shared" si="856"/>
        <v>31.125985081712837</v>
      </c>
      <c r="AD503" s="5">
        <f t="shared" si="856"/>
        <v>4.2315064686250112</v>
      </c>
      <c r="AE503" s="5">
        <f t="shared" si="856"/>
        <v>8.5813767545542188</v>
      </c>
      <c r="AF503" s="5">
        <f t="shared" si="856"/>
        <v>3.4288518325309312</v>
      </c>
      <c r="AG503" s="5">
        <f t="shared" si="856"/>
        <v>10.741516420355799</v>
      </c>
      <c r="AH503" s="5">
        <f t="shared" si="856"/>
        <v>5.5594005440064613</v>
      </c>
      <c r="AI503" s="5">
        <f t="shared" si="856"/>
        <v>3.7284602450821773</v>
      </c>
    </row>
    <row r="504" spans="2:35" x14ac:dyDescent="0.3">
      <c r="B504" s="85">
        <f t="shared" si="848"/>
        <v>49765</v>
      </c>
      <c r="C504" s="3"/>
      <c r="D504" s="3"/>
      <c r="E504" s="5">
        <f t="shared" si="853"/>
        <v>72.668799837438897</v>
      </c>
      <c r="F504" s="5">
        <f t="shared" si="853"/>
        <v>65.376774940256411</v>
      </c>
      <c r="G504" s="5">
        <f t="shared" si="853"/>
        <v>132.58227085786265</v>
      </c>
      <c r="H504" s="5">
        <f t="shared" si="853"/>
        <v>57.292304286222382</v>
      </c>
      <c r="I504" s="5">
        <f t="shared" si="853"/>
        <v>138.29702391208093</v>
      </c>
      <c r="J504" s="5">
        <f t="shared" si="853"/>
        <v>316.84876833807493</v>
      </c>
      <c r="K504" s="5">
        <f t="shared" si="853"/>
        <v>49.284030339577917</v>
      </c>
      <c r="L504" s="5"/>
      <c r="M504" s="5">
        <f t="shared" si="854"/>
        <v>74.806117479716519</v>
      </c>
      <c r="N504" s="5">
        <f t="shared" si="854"/>
        <v>0</v>
      </c>
      <c r="O504" s="5">
        <f t="shared" si="854"/>
        <v>0</v>
      </c>
      <c r="P504" s="5">
        <f t="shared" si="854"/>
        <v>0</v>
      </c>
      <c r="Q504" s="5">
        <f t="shared" si="854"/>
        <v>0</v>
      </c>
      <c r="R504" s="5">
        <f t="shared" si="854"/>
        <v>0</v>
      </c>
      <c r="S504" s="5">
        <f t="shared" si="854"/>
        <v>0</v>
      </c>
      <c r="T504" s="5"/>
      <c r="U504" s="5">
        <f t="shared" si="855"/>
        <v>70.531482195161288</v>
      </c>
      <c r="V504" s="5">
        <f t="shared" si="855"/>
        <v>17.433806650735047</v>
      </c>
      <c r="W504" s="5">
        <f t="shared" si="855"/>
        <v>35.355272228763376</v>
      </c>
      <c r="X504" s="5">
        <f t="shared" si="855"/>
        <v>7.0634347750137181</v>
      </c>
      <c r="Y504" s="5">
        <f t="shared" si="855"/>
        <v>11.985742072380347</v>
      </c>
      <c r="Z504" s="5">
        <f t="shared" si="855"/>
        <v>26.722185281524393</v>
      </c>
      <c r="AA504" s="5">
        <f t="shared" si="855"/>
        <v>3.5202878813984224</v>
      </c>
      <c r="AB504" s="5"/>
      <c r="AC504" s="5">
        <f t="shared" si="856"/>
        <v>32.059764634164218</v>
      </c>
      <c r="AD504" s="5">
        <f t="shared" si="856"/>
        <v>4.3584516626837617</v>
      </c>
      <c r="AE504" s="5">
        <f t="shared" si="856"/>
        <v>8.8388180571908439</v>
      </c>
      <c r="AF504" s="5">
        <f t="shared" si="856"/>
        <v>3.531717387506859</v>
      </c>
      <c r="AG504" s="5">
        <f t="shared" si="856"/>
        <v>11.063761912966475</v>
      </c>
      <c r="AH504" s="5">
        <f t="shared" si="856"/>
        <v>5.7261825603266558</v>
      </c>
      <c r="AI504" s="5">
        <f t="shared" si="856"/>
        <v>3.8403140524346426</v>
      </c>
    </row>
    <row r="505" spans="2:35" x14ac:dyDescent="0.3">
      <c r="B505" s="85">
        <f t="shared" si="848"/>
        <v>50130</v>
      </c>
      <c r="C505" s="3"/>
      <c r="D505" s="3"/>
      <c r="E505" s="5">
        <f t="shared" si="853"/>
        <v>74.848863832562074</v>
      </c>
      <c r="F505" s="5">
        <f t="shared" si="853"/>
        <v>67.33807818846411</v>
      </c>
      <c r="G505" s="5">
        <f t="shared" si="853"/>
        <v>136.55973898359852</v>
      </c>
      <c r="H505" s="5">
        <f t="shared" si="853"/>
        <v>59.01107341480904</v>
      </c>
      <c r="I505" s="5">
        <f t="shared" si="853"/>
        <v>142.44593462944337</v>
      </c>
      <c r="J505" s="5">
        <f t="shared" si="853"/>
        <v>326.35423138821716</v>
      </c>
      <c r="K505" s="5">
        <f t="shared" si="853"/>
        <v>50.762551249765259</v>
      </c>
      <c r="L505" s="5"/>
      <c r="M505" s="5">
        <f t="shared" si="854"/>
        <v>77.050301004108007</v>
      </c>
      <c r="N505" s="5">
        <f t="shared" si="854"/>
        <v>0</v>
      </c>
      <c r="O505" s="5">
        <f t="shared" si="854"/>
        <v>0</v>
      </c>
      <c r="P505" s="5">
        <f t="shared" si="854"/>
        <v>0</v>
      </c>
      <c r="Q505" s="5">
        <f t="shared" si="854"/>
        <v>0</v>
      </c>
      <c r="R505" s="5">
        <f t="shared" si="854"/>
        <v>0</v>
      </c>
      <c r="S505" s="5">
        <f t="shared" si="854"/>
        <v>0</v>
      </c>
      <c r="T505" s="5"/>
      <c r="U505" s="5">
        <f t="shared" si="855"/>
        <v>72.647426661016127</v>
      </c>
      <c r="V505" s="5">
        <f t="shared" si="855"/>
        <v>17.956820850257099</v>
      </c>
      <c r="W505" s="5">
        <f t="shared" si="855"/>
        <v>36.415930395626283</v>
      </c>
      <c r="X505" s="5">
        <f t="shared" si="855"/>
        <v>7.275337818264128</v>
      </c>
      <c r="Y505" s="5">
        <f t="shared" si="855"/>
        <v>12.345314334551759</v>
      </c>
      <c r="Z505" s="5">
        <f t="shared" si="855"/>
        <v>27.523850839970127</v>
      </c>
      <c r="AA505" s="5">
        <f t="shared" si="855"/>
        <v>3.6258965178403759</v>
      </c>
      <c r="AB505" s="5"/>
      <c r="AC505" s="5">
        <f t="shared" si="856"/>
        <v>33.021557573189142</v>
      </c>
      <c r="AD505" s="5">
        <f t="shared" si="856"/>
        <v>4.4892052125642747</v>
      </c>
      <c r="AE505" s="5">
        <f t="shared" si="856"/>
        <v>9.1039825989065708</v>
      </c>
      <c r="AF505" s="5">
        <f t="shared" si="856"/>
        <v>3.637668909132064</v>
      </c>
      <c r="AG505" s="5">
        <f t="shared" si="856"/>
        <v>11.39567477035547</v>
      </c>
      <c r="AH505" s="5">
        <f t="shared" si="856"/>
        <v>5.8979680371364553</v>
      </c>
      <c r="AI505" s="5">
        <f t="shared" si="856"/>
        <v>3.9555234740076819</v>
      </c>
    </row>
    <row r="506" spans="2:35" x14ac:dyDescent="0.3">
      <c r="B506" s="85">
        <f t="shared" si="848"/>
        <v>50495</v>
      </c>
      <c r="C506" s="3"/>
      <c r="D506" s="3"/>
      <c r="E506" s="5">
        <f t="shared" si="853"/>
        <v>77.09432974753895</v>
      </c>
      <c r="F506" s="5">
        <f t="shared" si="853"/>
        <v>69.358220534118047</v>
      </c>
      <c r="G506" s="5">
        <f t="shared" si="853"/>
        <v>140.6565311531065</v>
      </c>
      <c r="H506" s="5">
        <f t="shared" si="853"/>
        <v>60.781405617253313</v>
      </c>
      <c r="I506" s="5">
        <f t="shared" si="853"/>
        <v>146.71931266832669</v>
      </c>
      <c r="J506" s="5">
        <f t="shared" si="853"/>
        <v>336.14485832986367</v>
      </c>
      <c r="K506" s="5">
        <f t="shared" si="853"/>
        <v>52.285427787258214</v>
      </c>
      <c r="L506" s="5"/>
      <c r="M506" s="5">
        <f t="shared" si="854"/>
        <v>79.361810034231254</v>
      </c>
      <c r="N506" s="5">
        <f t="shared" si="854"/>
        <v>0</v>
      </c>
      <c r="O506" s="5">
        <f t="shared" si="854"/>
        <v>0</v>
      </c>
      <c r="P506" s="5">
        <f t="shared" si="854"/>
        <v>0</v>
      </c>
      <c r="Q506" s="5">
        <f t="shared" si="854"/>
        <v>0</v>
      </c>
      <c r="R506" s="5">
        <f t="shared" si="854"/>
        <v>0</v>
      </c>
      <c r="S506" s="5">
        <f t="shared" si="854"/>
        <v>0</v>
      </c>
      <c r="T506" s="5"/>
      <c r="U506" s="5">
        <f t="shared" si="855"/>
        <v>74.826849460846617</v>
      </c>
      <c r="V506" s="5">
        <f t="shared" si="855"/>
        <v>18.495525475764811</v>
      </c>
      <c r="W506" s="5">
        <f t="shared" si="855"/>
        <v>37.508408307495067</v>
      </c>
      <c r="X506" s="5">
        <f t="shared" si="855"/>
        <v>7.4935979528120527</v>
      </c>
      <c r="Y506" s="5">
        <f t="shared" si="855"/>
        <v>12.715673764588312</v>
      </c>
      <c r="Z506" s="5">
        <f t="shared" si="855"/>
        <v>28.349566365169235</v>
      </c>
      <c r="AA506" s="5">
        <f t="shared" si="855"/>
        <v>3.7346734133755866</v>
      </c>
      <c r="AB506" s="5"/>
      <c r="AC506" s="5">
        <f t="shared" si="856"/>
        <v>34.012204300384816</v>
      </c>
      <c r="AD506" s="5">
        <f t="shared" si="856"/>
        <v>4.6238813689412028</v>
      </c>
      <c r="AE506" s="5">
        <f t="shared" si="856"/>
        <v>9.3771020768737667</v>
      </c>
      <c r="AF506" s="5">
        <f t="shared" si="856"/>
        <v>3.7467989764060263</v>
      </c>
      <c r="AG506" s="5">
        <f t="shared" si="856"/>
        <v>11.737545013466134</v>
      </c>
      <c r="AH506" s="5">
        <f t="shared" si="856"/>
        <v>6.0749070782505497</v>
      </c>
      <c r="AI506" s="5">
        <f t="shared" si="856"/>
        <v>4.0741891782279129</v>
      </c>
    </row>
    <row r="507" spans="2:35" x14ac:dyDescent="0.3">
      <c r="B507" s="85">
        <f t="shared" si="848"/>
        <v>50860</v>
      </c>
      <c r="C507" s="3"/>
      <c r="D507" s="3"/>
      <c r="E507" s="5">
        <f t="shared" si="853"/>
        <v>79.407159639965116</v>
      </c>
      <c r="F507" s="5">
        <f t="shared" si="853"/>
        <v>71.438967150141593</v>
      </c>
      <c r="G507" s="5">
        <f t="shared" si="853"/>
        <v>144.87622708769968</v>
      </c>
      <c r="H507" s="5">
        <f t="shared" si="853"/>
        <v>62.604847785770914</v>
      </c>
      <c r="I507" s="5">
        <f t="shared" si="853"/>
        <v>151.12089204837648</v>
      </c>
      <c r="J507" s="5">
        <f t="shared" si="853"/>
        <v>346.22920407975954</v>
      </c>
      <c r="K507" s="5">
        <f t="shared" si="853"/>
        <v>53.853990620875955</v>
      </c>
      <c r="L507" s="5"/>
      <c r="M507" s="5">
        <f t="shared" si="854"/>
        <v>81.742664335258198</v>
      </c>
      <c r="N507" s="5">
        <f t="shared" si="854"/>
        <v>0</v>
      </c>
      <c r="O507" s="5">
        <f t="shared" si="854"/>
        <v>0</v>
      </c>
      <c r="P507" s="5">
        <f t="shared" si="854"/>
        <v>0</v>
      </c>
      <c r="Q507" s="5">
        <f t="shared" si="854"/>
        <v>0</v>
      </c>
      <c r="R507" s="5">
        <f t="shared" si="854"/>
        <v>0</v>
      </c>
      <c r="S507" s="5">
        <f t="shared" si="854"/>
        <v>0</v>
      </c>
      <c r="T507" s="5"/>
      <c r="U507" s="5">
        <f t="shared" si="855"/>
        <v>77.071654944672019</v>
      </c>
      <c r="V507" s="5">
        <f t="shared" si="855"/>
        <v>19.050391240037758</v>
      </c>
      <c r="W507" s="5">
        <f t="shared" si="855"/>
        <v>38.633660556719917</v>
      </c>
      <c r="X507" s="5">
        <f t="shared" si="855"/>
        <v>7.7184058913964151</v>
      </c>
      <c r="Y507" s="5">
        <f t="shared" si="855"/>
        <v>13.097143977525961</v>
      </c>
      <c r="Z507" s="5">
        <f t="shared" si="855"/>
        <v>29.200053356124311</v>
      </c>
      <c r="AA507" s="5">
        <f t="shared" si="855"/>
        <v>3.8467136157768547</v>
      </c>
      <c r="AB507" s="5"/>
      <c r="AC507" s="5">
        <f t="shared" si="856"/>
        <v>35.032570429396365</v>
      </c>
      <c r="AD507" s="5">
        <f t="shared" si="856"/>
        <v>4.7625978100094395</v>
      </c>
      <c r="AE507" s="5">
        <f t="shared" si="856"/>
        <v>9.6584151391799793</v>
      </c>
      <c r="AF507" s="5">
        <f t="shared" si="856"/>
        <v>3.8592029456982075</v>
      </c>
      <c r="AG507" s="5">
        <f t="shared" si="856"/>
        <v>12.089671363870117</v>
      </c>
      <c r="AH507" s="5">
        <f t="shared" si="856"/>
        <v>6.2571542905980655</v>
      </c>
      <c r="AI507" s="5">
        <f t="shared" si="856"/>
        <v>4.1964148535747503</v>
      </c>
    </row>
    <row r="508" spans="2:35" x14ac:dyDescent="0.3">
      <c r="B508" s="85">
        <f t="shared" si="848"/>
        <v>51226</v>
      </c>
      <c r="C508" s="3"/>
      <c r="D508" s="3"/>
      <c r="E508" s="5">
        <f t="shared" si="853"/>
        <v>81.78937442916407</v>
      </c>
      <c r="F508" s="5">
        <f t="shared" si="853"/>
        <v>73.582136164645846</v>
      </c>
      <c r="G508" s="5">
        <f t="shared" si="853"/>
        <v>149.22251390033068</v>
      </c>
      <c r="H508" s="5">
        <f t="shared" si="853"/>
        <v>64.482993219344053</v>
      </c>
      <c r="I508" s="5">
        <f t="shared" si="853"/>
        <v>155.65451880982778</v>
      </c>
      <c r="J508" s="5">
        <f t="shared" si="853"/>
        <v>356.61608020215243</v>
      </c>
      <c r="K508" s="5">
        <f t="shared" si="853"/>
        <v>55.469610339502246</v>
      </c>
      <c r="L508" s="5"/>
      <c r="M508" s="5">
        <f t="shared" si="854"/>
        <v>84.194944265315939</v>
      </c>
      <c r="N508" s="5">
        <f t="shared" si="854"/>
        <v>0</v>
      </c>
      <c r="O508" s="5">
        <f t="shared" si="854"/>
        <v>0</v>
      </c>
      <c r="P508" s="5">
        <f t="shared" si="854"/>
        <v>0</v>
      </c>
      <c r="Q508" s="5">
        <f t="shared" si="854"/>
        <v>0</v>
      </c>
      <c r="R508" s="5">
        <f t="shared" si="854"/>
        <v>0</v>
      </c>
      <c r="S508" s="5">
        <f t="shared" si="854"/>
        <v>0</v>
      </c>
      <c r="T508" s="5"/>
      <c r="U508" s="5">
        <f t="shared" si="855"/>
        <v>79.383804593012187</v>
      </c>
      <c r="V508" s="5">
        <f t="shared" si="855"/>
        <v>19.621902977238893</v>
      </c>
      <c r="W508" s="5">
        <f t="shared" si="855"/>
        <v>39.792670373421515</v>
      </c>
      <c r="X508" s="5">
        <f t="shared" si="855"/>
        <v>7.9499580681383071</v>
      </c>
      <c r="Y508" s="5">
        <f t="shared" si="855"/>
        <v>13.490058296851743</v>
      </c>
      <c r="Z508" s="5">
        <f t="shared" si="855"/>
        <v>30.07605495680804</v>
      </c>
      <c r="AA508" s="5">
        <f t="shared" si="855"/>
        <v>3.9621150242501599</v>
      </c>
      <c r="AB508" s="5"/>
      <c r="AC508" s="5">
        <f t="shared" si="856"/>
        <v>36.083547542278261</v>
      </c>
      <c r="AD508" s="5">
        <f t="shared" si="856"/>
        <v>4.9054757443097232</v>
      </c>
      <c r="AE508" s="5">
        <f t="shared" si="856"/>
        <v>9.9481675933553788</v>
      </c>
      <c r="AF508" s="5">
        <f t="shared" si="856"/>
        <v>3.9749790340691535</v>
      </c>
      <c r="AG508" s="5">
        <f t="shared" si="856"/>
        <v>12.45236150478622</v>
      </c>
      <c r="AH508" s="5">
        <f t="shared" si="856"/>
        <v>6.4448689193160078</v>
      </c>
      <c r="AI508" s="5">
        <f t="shared" si="856"/>
        <v>4.3223072991819933</v>
      </c>
    </row>
    <row r="509" spans="2:35" x14ac:dyDescent="0.3">
      <c r="B509" s="85">
        <f t="shared" si="848"/>
        <v>51591</v>
      </c>
      <c r="C509" s="3"/>
      <c r="D509" s="3"/>
      <c r="E509" s="5">
        <f t="shared" ref="E509:K509" si="857">E298*$E$40</f>
        <v>62.711952105736209</v>
      </c>
      <c r="F509" s="5">
        <f t="shared" si="857"/>
        <v>56.419057257755746</v>
      </c>
      <c r="G509" s="5">
        <f t="shared" si="857"/>
        <v>114.41626996328085</v>
      </c>
      <c r="H509" s="5">
        <f t="shared" si="857"/>
        <v>49.44229504907522</v>
      </c>
      <c r="I509" s="5">
        <f t="shared" si="857"/>
        <v>119.34800573756024</v>
      </c>
      <c r="J509" s="5">
        <f t="shared" si="857"/>
        <v>273.43515826914421</v>
      </c>
      <c r="K509" s="5">
        <f t="shared" si="857"/>
        <v>42.531289317385095</v>
      </c>
      <c r="L509" s="5"/>
      <c r="M509" s="5">
        <f t="shared" ref="M509:S509" si="858">M298*$E$40</f>
        <v>64.556421285316688</v>
      </c>
      <c r="N509" s="5">
        <f t="shared" si="858"/>
        <v>0</v>
      </c>
      <c r="O509" s="5">
        <f t="shared" si="858"/>
        <v>0</v>
      </c>
      <c r="P509" s="5">
        <f t="shared" si="858"/>
        <v>0</v>
      </c>
      <c r="Q509" s="5">
        <f t="shared" si="858"/>
        <v>0</v>
      </c>
      <c r="R509" s="5">
        <f t="shared" si="858"/>
        <v>0</v>
      </c>
      <c r="S509" s="5">
        <f t="shared" si="858"/>
        <v>0</v>
      </c>
      <c r="T509" s="5"/>
      <c r="U509" s="5">
        <f t="shared" ref="U509:AA509" si="859">U298*$E$40</f>
        <v>60.867482926155738</v>
      </c>
      <c r="V509" s="5">
        <f t="shared" si="859"/>
        <v>15.045081935401532</v>
      </c>
      <c r="W509" s="5">
        <f t="shared" si="859"/>
        <v>30.511005323541564</v>
      </c>
      <c r="X509" s="5">
        <f t="shared" si="859"/>
        <v>6.0956254170092734</v>
      </c>
      <c r="Y509" s="5">
        <f t="shared" si="859"/>
        <v>10.343493830588557</v>
      </c>
      <c r="Z509" s="5">
        <f t="shared" si="859"/>
        <v>23.060796480530239</v>
      </c>
      <c r="AA509" s="5">
        <f t="shared" si="859"/>
        <v>3.0379492369560785</v>
      </c>
      <c r="AB509" s="5"/>
      <c r="AC509" s="5">
        <f t="shared" ref="AC509:AI509" si="860">AC298*$E$40</f>
        <v>27.667037693707154</v>
      </c>
      <c r="AD509" s="5">
        <f t="shared" si="860"/>
        <v>3.761270483850383</v>
      </c>
      <c r="AE509" s="5">
        <f t="shared" si="860"/>
        <v>7.627751330885391</v>
      </c>
      <c r="AF509" s="5">
        <f t="shared" si="860"/>
        <v>3.0478127085046367</v>
      </c>
      <c r="AG509" s="5">
        <f t="shared" si="860"/>
        <v>9.5478404590048189</v>
      </c>
      <c r="AH509" s="5">
        <f t="shared" si="860"/>
        <v>4.9415992458279074</v>
      </c>
      <c r="AI509" s="5">
        <f t="shared" si="860"/>
        <v>3.3141264403157216</v>
      </c>
    </row>
    <row r="511" spans="2:35" s="93" customFormat="1" x14ac:dyDescent="0.3">
      <c r="B511" s="92" t="s">
        <v>240</v>
      </c>
      <c r="C511" s="92"/>
      <c r="D511" s="92"/>
    </row>
    <row r="512" spans="2:35" x14ac:dyDescent="0.3">
      <c r="E512" s="301" t="s">
        <v>89</v>
      </c>
      <c r="F512" s="301"/>
      <c r="G512" s="301"/>
      <c r="H512" s="301"/>
      <c r="I512" s="301"/>
      <c r="J512" s="301"/>
      <c r="K512" s="301"/>
      <c r="M512" s="301" t="s">
        <v>64</v>
      </c>
      <c r="N512" s="301"/>
      <c r="O512" s="301"/>
      <c r="P512" s="301"/>
      <c r="Q512" s="301"/>
      <c r="R512" s="301"/>
      <c r="S512" s="301"/>
      <c r="U512" s="301" t="s">
        <v>65</v>
      </c>
      <c r="V512" s="301"/>
      <c r="W512" s="301"/>
      <c r="X512" s="301"/>
      <c r="Y512" s="301"/>
      <c r="Z512" s="301"/>
      <c r="AA512" s="301"/>
      <c r="AC512" s="301" t="s">
        <v>66</v>
      </c>
      <c r="AD512" s="301"/>
      <c r="AE512" s="301"/>
      <c r="AF512" s="301"/>
      <c r="AG512" s="301"/>
      <c r="AH512" s="301"/>
      <c r="AI512" s="301"/>
    </row>
    <row r="513" spans="2:35" s="3" customFormat="1" x14ac:dyDescent="0.3">
      <c r="B513" s="4" t="s">
        <v>211</v>
      </c>
      <c r="C513" s="4"/>
      <c r="D513" s="4"/>
      <c r="E513" s="3" t="s">
        <v>70</v>
      </c>
      <c r="F513" s="3" t="s">
        <v>69</v>
      </c>
      <c r="G513" s="3" t="s">
        <v>61</v>
      </c>
      <c r="H513" s="3" t="s">
        <v>68</v>
      </c>
      <c r="I513" s="3" t="s">
        <v>71</v>
      </c>
      <c r="J513" s="3" t="s">
        <v>72</v>
      </c>
      <c r="K513" s="3" t="s">
        <v>62</v>
      </c>
      <c r="M513" s="3" t="s">
        <v>70</v>
      </c>
      <c r="N513" s="3" t="s">
        <v>69</v>
      </c>
      <c r="O513" s="3" t="s">
        <v>61</v>
      </c>
      <c r="P513" s="3" t="s">
        <v>68</v>
      </c>
      <c r="Q513" s="3" t="s">
        <v>71</v>
      </c>
      <c r="R513" s="3" t="s">
        <v>72</v>
      </c>
      <c r="S513" s="3" t="s">
        <v>62</v>
      </c>
      <c r="U513" s="3" t="s">
        <v>70</v>
      </c>
      <c r="V513" s="3" t="s">
        <v>69</v>
      </c>
      <c r="W513" s="3" t="s">
        <v>61</v>
      </c>
      <c r="X513" s="3" t="s">
        <v>68</v>
      </c>
      <c r="Y513" s="3" t="s">
        <v>71</v>
      </c>
      <c r="Z513" s="3" t="s">
        <v>72</v>
      </c>
      <c r="AA513" s="3" t="s">
        <v>62</v>
      </c>
      <c r="AC513" s="3" t="s">
        <v>70</v>
      </c>
      <c r="AD513" s="3" t="s">
        <v>69</v>
      </c>
      <c r="AE513" s="3" t="s">
        <v>61</v>
      </c>
      <c r="AF513" s="3" t="s">
        <v>68</v>
      </c>
      <c r="AG513" s="3" t="s">
        <v>71</v>
      </c>
      <c r="AH513" s="3" t="s">
        <v>72</v>
      </c>
      <c r="AI513" s="3" t="s">
        <v>62</v>
      </c>
    </row>
    <row r="514" spans="2:35" hidden="1" x14ac:dyDescent="0.3">
      <c r="B514" s="86">
        <f t="shared" ref="B514:B544" si="861">DATE(IF(MONTH(B409)&lt;=3,YEAR(B409),YEAR(B409)+1), 3, 31)</f>
        <v>40633</v>
      </c>
      <c r="C514" s="3"/>
      <c r="D514" s="3"/>
      <c r="E514" s="5">
        <f>MAX(E479-E444,0)</f>
        <v>76.623700000000014</v>
      </c>
      <c r="F514" s="5">
        <f t="shared" ref="F514:K514" si="862">MAX(F479-F444,0)</f>
        <v>17.893709999999999</v>
      </c>
      <c r="G514" s="5">
        <f t="shared" si="862"/>
        <v>33.875943749999998</v>
      </c>
      <c r="H514" s="5">
        <f t="shared" si="862"/>
        <v>118.5621</v>
      </c>
      <c r="I514" s="5">
        <f t="shared" si="862"/>
        <v>179.61905000000002</v>
      </c>
      <c r="J514" s="5">
        <f t="shared" si="862"/>
        <v>69.109729999999928</v>
      </c>
      <c r="K514" s="5">
        <f t="shared" si="862"/>
        <v>20.621122500000006</v>
      </c>
      <c r="L514" s="5"/>
      <c r="M514" s="5">
        <f t="shared" ref="M514:S514" si="863">MAX(M479-M444,0)</f>
        <v>80.529549999999986</v>
      </c>
      <c r="N514" s="5">
        <f t="shared" si="863"/>
        <v>0</v>
      </c>
      <c r="O514" s="5">
        <f t="shared" si="863"/>
        <v>0</v>
      </c>
      <c r="P514" s="5">
        <f t="shared" si="863"/>
        <v>0</v>
      </c>
      <c r="Q514" s="5">
        <f t="shared" si="863"/>
        <v>0</v>
      </c>
      <c r="R514" s="5">
        <f t="shared" si="863"/>
        <v>0</v>
      </c>
      <c r="S514" s="5">
        <f t="shared" si="863"/>
        <v>0</v>
      </c>
      <c r="T514" s="5"/>
      <c r="U514" s="5">
        <f t="shared" ref="U514:AA514" si="864">MAX(U479-U444,0)</f>
        <v>77.267250000000004</v>
      </c>
      <c r="V514" s="5">
        <f t="shared" si="864"/>
        <v>4.819935000000001</v>
      </c>
      <c r="W514" s="5">
        <f t="shared" si="864"/>
        <v>9.1029593750000011</v>
      </c>
      <c r="X514" s="5">
        <f t="shared" si="864"/>
        <v>11.274300000000002</v>
      </c>
      <c r="Y514" s="5">
        <f t="shared" si="864"/>
        <v>16.270335000000003</v>
      </c>
      <c r="Z514" s="5">
        <f t="shared" si="864"/>
        <v>5.616730000000004</v>
      </c>
      <c r="AA514" s="5">
        <f t="shared" si="864"/>
        <v>1.6528874999999996</v>
      </c>
      <c r="AB514" s="5"/>
      <c r="AC514" s="5">
        <f t="shared" ref="AC514:AI514" si="865">MAX(AC479-AC444,0)</f>
        <v>36.236350000000002</v>
      </c>
      <c r="AD514" s="5">
        <f t="shared" si="865"/>
        <v>0.97221000000000013</v>
      </c>
      <c r="AE514" s="5">
        <f t="shared" si="865"/>
        <v>1.9412562500000001</v>
      </c>
      <c r="AF514" s="5">
        <f t="shared" si="865"/>
        <v>5.637150000000001</v>
      </c>
      <c r="AG514" s="5">
        <f t="shared" si="865"/>
        <v>16.178139999999999</v>
      </c>
      <c r="AH514" s="5">
        <f t="shared" si="865"/>
        <v>0</v>
      </c>
      <c r="AI514" s="5">
        <f t="shared" si="865"/>
        <v>1.7904262500000003</v>
      </c>
    </row>
    <row r="515" spans="2:35" hidden="1" x14ac:dyDescent="0.3">
      <c r="B515" s="86">
        <f t="shared" si="861"/>
        <v>40999</v>
      </c>
      <c r="C515" s="3"/>
      <c r="D515" s="3"/>
      <c r="E515" s="5">
        <f t="shared" ref="E515:K515" si="866">MAX(E480-E445,0)</f>
        <v>82.037100000000009</v>
      </c>
      <c r="F515" s="5">
        <f t="shared" si="866"/>
        <v>18.631259999999997</v>
      </c>
      <c r="G515" s="5">
        <f t="shared" si="866"/>
        <v>35.696287499999997</v>
      </c>
      <c r="H515" s="5">
        <f t="shared" si="866"/>
        <v>123.81514</v>
      </c>
      <c r="I515" s="5">
        <f t="shared" si="866"/>
        <v>191.77875</v>
      </c>
      <c r="J515" s="5">
        <f t="shared" si="866"/>
        <v>74.267659999999978</v>
      </c>
      <c r="K515" s="5">
        <f t="shared" si="866"/>
        <v>22.137514999999993</v>
      </c>
      <c r="L515" s="5"/>
      <c r="M515" s="5">
        <f t="shared" ref="M515:S515" si="867">MAX(M480-M445,0)</f>
        <v>86.218899999999991</v>
      </c>
      <c r="N515" s="5">
        <f t="shared" si="867"/>
        <v>0</v>
      </c>
      <c r="O515" s="5">
        <f t="shared" si="867"/>
        <v>0</v>
      </c>
      <c r="P515" s="5">
        <f t="shared" si="867"/>
        <v>0</v>
      </c>
      <c r="Q515" s="5">
        <f t="shared" si="867"/>
        <v>0</v>
      </c>
      <c r="R515" s="5">
        <f t="shared" si="867"/>
        <v>0</v>
      </c>
      <c r="S515" s="5">
        <f t="shared" si="867"/>
        <v>0</v>
      </c>
      <c r="T515" s="5"/>
      <c r="U515" s="5">
        <f t="shared" ref="U515:AA515" si="868">MAX(U480-U445,0)</f>
        <v>82.726124999999982</v>
      </c>
      <c r="V515" s="5">
        <f t="shared" si="868"/>
        <v>5.0186099999999998</v>
      </c>
      <c r="W515" s="5">
        <f t="shared" si="868"/>
        <v>9.5918187500000016</v>
      </c>
      <c r="X515" s="5">
        <f t="shared" si="868"/>
        <v>11.764620000000001</v>
      </c>
      <c r="Y515" s="5">
        <f t="shared" si="868"/>
        <v>17.372624999999999</v>
      </c>
      <c r="Z515" s="5">
        <f t="shared" si="868"/>
        <v>6.0366600000000012</v>
      </c>
      <c r="AA515" s="5">
        <f t="shared" si="868"/>
        <v>1.7739249999999995</v>
      </c>
      <c r="AB515" s="5"/>
      <c r="AC515" s="5">
        <f t="shared" ref="AC515:AI515" si="869">MAX(AC480-AC445,0)</f>
        <v>38.796424999999999</v>
      </c>
      <c r="AD515" s="5">
        <f t="shared" si="869"/>
        <v>1.0122599999999999</v>
      </c>
      <c r="AE515" s="5">
        <f t="shared" si="869"/>
        <v>2.0469125000000004</v>
      </c>
      <c r="AF515" s="5">
        <f t="shared" si="869"/>
        <v>5.8823100000000004</v>
      </c>
      <c r="AG515" s="5">
        <f t="shared" si="869"/>
        <v>17.275499999999997</v>
      </c>
      <c r="AH515" s="5">
        <f t="shared" si="869"/>
        <v>0</v>
      </c>
      <c r="AI515" s="5">
        <f t="shared" si="869"/>
        <v>1.9215675000000001</v>
      </c>
    </row>
    <row r="516" spans="2:35" hidden="1" x14ac:dyDescent="0.3">
      <c r="B516" s="86">
        <f t="shared" si="861"/>
        <v>41364</v>
      </c>
      <c r="C516" s="3"/>
      <c r="D516" s="3"/>
      <c r="E516" s="5">
        <f t="shared" ref="E516:K516" si="870">MAX(E481-E446,0)</f>
        <v>90.151520000000005</v>
      </c>
      <c r="F516" s="5">
        <f t="shared" si="870"/>
        <v>19.848870000000002</v>
      </c>
      <c r="G516" s="5">
        <f t="shared" si="870"/>
        <v>38.511975</v>
      </c>
      <c r="H516" s="5">
        <f t="shared" si="870"/>
        <v>132.53383000000002</v>
      </c>
      <c r="I516" s="5">
        <f t="shared" si="870"/>
        <v>209.87509999999997</v>
      </c>
      <c r="J516" s="5">
        <f t="shared" si="870"/>
        <v>81.638269999999977</v>
      </c>
      <c r="K516" s="5">
        <f t="shared" si="870"/>
        <v>24.204167500000004</v>
      </c>
      <c r="L516" s="5"/>
      <c r="M516" s="5">
        <f t="shared" ref="M516:S516" si="871">MAX(M481-M446,0)</f>
        <v>94.746179999999981</v>
      </c>
      <c r="N516" s="5">
        <f t="shared" si="871"/>
        <v>0</v>
      </c>
      <c r="O516" s="5">
        <f t="shared" si="871"/>
        <v>0</v>
      </c>
      <c r="P516" s="5">
        <f t="shared" si="871"/>
        <v>0</v>
      </c>
      <c r="Q516" s="5">
        <f t="shared" si="871"/>
        <v>0</v>
      </c>
      <c r="R516" s="5">
        <f t="shared" si="871"/>
        <v>0</v>
      </c>
      <c r="S516" s="5">
        <f t="shared" si="871"/>
        <v>0</v>
      </c>
      <c r="T516" s="5"/>
      <c r="U516" s="5">
        <f t="shared" ref="U516:AA516" si="872">MAX(U481-U446,0)</f>
        <v>90.907350000000008</v>
      </c>
      <c r="V516" s="5">
        <f t="shared" si="872"/>
        <v>5.3476950000000008</v>
      </c>
      <c r="W516" s="5">
        <f t="shared" si="872"/>
        <v>10.3495375</v>
      </c>
      <c r="X516" s="5">
        <f t="shared" si="872"/>
        <v>12.58389</v>
      </c>
      <c r="Y516" s="5">
        <f t="shared" si="872"/>
        <v>19.015320000000003</v>
      </c>
      <c r="Z516" s="5">
        <f t="shared" si="872"/>
        <v>6.6350200000000008</v>
      </c>
      <c r="AA516" s="5">
        <f t="shared" si="872"/>
        <v>1.9415374999999999</v>
      </c>
      <c r="AB516" s="5"/>
      <c r="AC516" s="5">
        <f t="shared" ref="AC516:AI516" si="873">MAX(AC481-AC446,0)</f>
        <v>42.632709999999996</v>
      </c>
      <c r="AD516" s="5">
        <f t="shared" si="873"/>
        <v>1.0733700000000002</v>
      </c>
      <c r="AE516" s="5">
        <f t="shared" si="873"/>
        <v>2.2032249999999998</v>
      </c>
      <c r="AF516" s="5">
        <f t="shared" si="873"/>
        <v>6.2919450000000001</v>
      </c>
      <c r="AG516" s="5">
        <f t="shared" si="873"/>
        <v>18.914379999999998</v>
      </c>
      <c r="AH516" s="5">
        <f t="shared" si="873"/>
        <v>0</v>
      </c>
      <c r="AI516" s="5">
        <f t="shared" si="873"/>
        <v>2.1030037500000001</v>
      </c>
    </row>
    <row r="517" spans="2:35" hidden="1" x14ac:dyDescent="0.3">
      <c r="B517" s="86">
        <f t="shared" si="861"/>
        <v>41729</v>
      </c>
      <c r="C517" s="3"/>
      <c r="D517" s="3"/>
      <c r="E517" s="5">
        <f t="shared" ref="E517:K517" si="874">MAX(E482-E447,0)</f>
        <v>103.44412</v>
      </c>
      <c r="F517" s="5">
        <f t="shared" si="874"/>
        <v>22.329030000000003</v>
      </c>
      <c r="G517" s="5">
        <f t="shared" si="874"/>
        <v>43.803937499999996</v>
      </c>
      <c r="H517" s="5">
        <f t="shared" si="874"/>
        <v>148.45756999999998</v>
      </c>
      <c r="I517" s="5">
        <f t="shared" si="874"/>
        <v>240.48915</v>
      </c>
      <c r="J517" s="5">
        <f t="shared" si="874"/>
        <v>94.181179999999927</v>
      </c>
      <c r="K517" s="5">
        <f t="shared" si="874"/>
        <v>27.936127499999998</v>
      </c>
      <c r="L517" s="5"/>
      <c r="M517" s="5">
        <f t="shared" ref="M517:S517" si="875">MAX(M482-M447,0)</f>
        <v>108.71707999999998</v>
      </c>
      <c r="N517" s="5">
        <f t="shared" si="875"/>
        <v>0</v>
      </c>
      <c r="O517" s="5">
        <f t="shared" si="875"/>
        <v>0</v>
      </c>
      <c r="P517" s="5">
        <f t="shared" si="875"/>
        <v>0</v>
      </c>
      <c r="Q517" s="5">
        <f t="shared" si="875"/>
        <v>0</v>
      </c>
      <c r="R517" s="5">
        <f t="shared" si="875"/>
        <v>0</v>
      </c>
      <c r="S517" s="5">
        <f t="shared" si="875"/>
        <v>0</v>
      </c>
      <c r="T517" s="5"/>
      <c r="U517" s="5">
        <f t="shared" ref="U517:AA517" si="876">MAX(U482-U447,0)</f>
        <v>104.31285</v>
      </c>
      <c r="V517" s="5">
        <f t="shared" si="876"/>
        <v>6.0154550000000002</v>
      </c>
      <c r="W517" s="5">
        <f t="shared" si="876"/>
        <v>11.770343749999999</v>
      </c>
      <c r="X517" s="5">
        <f t="shared" si="876"/>
        <v>14.094810000000001</v>
      </c>
      <c r="Y517" s="5">
        <f t="shared" si="876"/>
        <v>21.787154999999998</v>
      </c>
      <c r="Z517" s="5">
        <f t="shared" si="876"/>
        <v>7.6544300000000014</v>
      </c>
      <c r="AA517" s="5">
        <f t="shared" si="876"/>
        <v>2.2396125000000007</v>
      </c>
      <c r="AB517" s="5"/>
      <c r="AC517" s="5">
        <f t="shared" ref="AC517:AI517" si="877">MAX(AC482-AC447,0)</f>
        <v>48.920009999999998</v>
      </c>
      <c r="AD517" s="5">
        <f t="shared" si="877"/>
        <v>1.20953</v>
      </c>
      <c r="AE517" s="5">
        <f t="shared" si="877"/>
        <v>2.5120624999999999</v>
      </c>
      <c r="AF517" s="5">
        <f t="shared" si="877"/>
        <v>7.0474050000000004</v>
      </c>
      <c r="AG517" s="5">
        <f t="shared" si="877"/>
        <v>21.668520000000001</v>
      </c>
      <c r="AH517" s="5">
        <f t="shared" si="877"/>
        <v>0</v>
      </c>
      <c r="AI517" s="5">
        <f t="shared" si="877"/>
        <v>2.4259487499999994</v>
      </c>
    </row>
    <row r="518" spans="2:35" hidden="1" x14ac:dyDescent="0.3">
      <c r="B518" s="86">
        <f t="shared" si="861"/>
        <v>42094</v>
      </c>
      <c r="C518" s="3"/>
      <c r="D518" s="3"/>
      <c r="E518" s="5">
        <f t="shared" ref="E518:K518" si="878">MAX(E483-E448,0)</f>
        <v>110.70265999999999</v>
      </c>
      <c r="F518" s="5">
        <f t="shared" si="878"/>
        <v>23.366579999999999</v>
      </c>
      <c r="G518" s="5">
        <f t="shared" si="878"/>
        <v>46.056487499999996</v>
      </c>
      <c r="H518" s="5">
        <f t="shared" si="878"/>
        <v>154.95142499999997</v>
      </c>
      <c r="I518" s="5">
        <f t="shared" si="878"/>
        <v>256.72595000000001</v>
      </c>
      <c r="J518" s="5">
        <f t="shared" si="878"/>
        <v>101.04568</v>
      </c>
      <c r="K518" s="5">
        <f t="shared" si="878"/>
        <v>29.819360000000003</v>
      </c>
      <c r="L518" s="5"/>
      <c r="M518" s="5">
        <f t="shared" ref="M518:S518" si="879">MAX(M483-M448,0)</f>
        <v>116.34894</v>
      </c>
      <c r="N518" s="5">
        <f t="shared" si="879"/>
        <v>0</v>
      </c>
      <c r="O518" s="5">
        <f t="shared" si="879"/>
        <v>0</v>
      </c>
      <c r="P518" s="5">
        <f t="shared" si="879"/>
        <v>0</v>
      </c>
      <c r="Q518" s="5">
        <f t="shared" si="879"/>
        <v>0</v>
      </c>
      <c r="R518" s="5">
        <f t="shared" si="879"/>
        <v>0</v>
      </c>
      <c r="S518" s="5">
        <f t="shared" si="879"/>
        <v>0</v>
      </c>
      <c r="T518" s="5"/>
      <c r="U518" s="5">
        <f t="shared" ref="U518:AA518" si="880">MAX(U483-U448,0)</f>
        <v>111.63817499999999</v>
      </c>
      <c r="V518" s="5">
        <f t="shared" si="880"/>
        <v>6.2941300000000009</v>
      </c>
      <c r="W518" s="5">
        <f t="shared" si="880"/>
        <v>12.376518749999999</v>
      </c>
      <c r="X518" s="5">
        <f t="shared" si="880"/>
        <v>14.728274999999996</v>
      </c>
      <c r="Y518" s="5">
        <f t="shared" si="880"/>
        <v>23.258665000000001</v>
      </c>
      <c r="Z518" s="5">
        <f t="shared" si="880"/>
        <v>8.2126799999999989</v>
      </c>
      <c r="AA518" s="5">
        <f t="shared" si="880"/>
        <v>2.3916999999999988</v>
      </c>
      <c r="AB518" s="5"/>
      <c r="AC518" s="5">
        <f t="shared" ref="AC518:AI518" si="881">MAX(AC483-AC448,0)</f>
        <v>52.357554999999991</v>
      </c>
      <c r="AD518" s="5">
        <f t="shared" si="881"/>
        <v>1.2695799999999999</v>
      </c>
      <c r="AE518" s="5">
        <f t="shared" si="881"/>
        <v>2.6371124999999993</v>
      </c>
      <c r="AF518" s="5">
        <f t="shared" si="881"/>
        <v>7.3641374999999982</v>
      </c>
      <c r="AG518" s="5">
        <f t="shared" si="881"/>
        <v>23.132860000000001</v>
      </c>
      <c r="AH518" s="5">
        <f t="shared" si="881"/>
        <v>0</v>
      </c>
      <c r="AI518" s="5">
        <f t="shared" si="881"/>
        <v>2.5906199999999999</v>
      </c>
    </row>
    <row r="519" spans="2:35" hidden="1" x14ac:dyDescent="0.3">
      <c r="B519" s="86">
        <f t="shared" si="861"/>
        <v>42460</v>
      </c>
      <c r="C519" s="3"/>
      <c r="D519" s="3"/>
      <c r="E519" s="5">
        <f t="shared" ref="E519:K519" si="882">MAX(E484-E449,0)</f>
        <v>118.66686000000001</v>
      </c>
      <c r="F519" s="5">
        <f t="shared" si="882"/>
        <v>24.381659999999997</v>
      </c>
      <c r="G519" s="5">
        <f t="shared" si="882"/>
        <v>48.459037500000001</v>
      </c>
      <c r="H519" s="5">
        <f t="shared" si="882"/>
        <v>161.97397500000002</v>
      </c>
      <c r="I519" s="5">
        <f t="shared" si="882"/>
        <v>274.40814999999998</v>
      </c>
      <c r="J519" s="5">
        <f t="shared" si="882"/>
        <v>108.22631999999999</v>
      </c>
      <c r="K519" s="5">
        <f t="shared" si="882"/>
        <v>32.152970000000003</v>
      </c>
      <c r="L519" s="5"/>
      <c r="M519" s="5">
        <f t="shared" ref="M519:S519" si="883">MAX(M484-M449,0)</f>
        <v>124.71798999999999</v>
      </c>
      <c r="N519" s="5">
        <f t="shared" si="883"/>
        <v>0</v>
      </c>
      <c r="O519" s="5">
        <f t="shared" si="883"/>
        <v>0</v>
      </c>
      <c r="P519" s="5">
        <f t="shared" si="883"/>
        <v>0</v>
      </c>
      <c r="Q519" s="5">
        <f t="shared" si="883"/>
        <v>0</v>
      </c>
      <c r="R519" s="5">
        <f t="shared" si="883"/>
        <v>0</v>
      </c>
      <c r="S519" s="5">
        <f t="shared" si="883"/>
        <v>0</v>
      </c>
      <c r="T519" s="5"/>
      <c r="U519" s="5">
        <f t="shared" ref="U519:AA519" si="884">MAX(U484-U449,0)</f>
        <v>119.66730000000001</v>
      </c>
      <c r="V519" s="5">
        <f t="shared" si="884"/>
        <v>6.568010000000001</v>
      </c>
      <c r="W519" s="5">
        <f t="shared" si="884"/>
        <v>13.022693750000002</v>
      </c>
      <c r="X519" s="5">
        <f t="shared" si="884"/>
        <v>15.397425000000002</v>
      </c>
      <c r="Y519" s="5">
        <f t="shared" si="884"/>
        <v>24.860455000000005</v>
      </c>
      <c r="Z519" s="5">
        <f t="shared" si="884"/>
        <v>8.7955700000000014</v>
      </c>
      <c r="AA519" s="5">
        <f t="shared" si="884"/>
        <v>2.5777749999999999</v>
      </c>
      <c r="AB519" s="5"/>
      <c r="AC519" s="5">
        <f t="shared" ref="AC519:AI519" si="885">MAX(AC484-AC449,0)</f>
        <v>56.122279999999989</v>
      </c>
      <c r="AD519" s="5">
        <f t="shared" si="885"/>
        <v>1.3226600000000002</v>
      </c>
      <c r="AE519" s="5">
        <f t="shared" si="885"/>
        <v>2.7721625000000003</v>
      </c>
      <c r="AF519" s="5">
        <f t="shared" si="885"/>
        <v>7.698712500000001</v>
      </c>
      <c r="AG519" s="5">
        <f t="shared" si="885"/>
        <v>24.725719999999995</v>
      </c>
      <c r="AH519" s="5">
        <f t="shared" si="885"/>
        <v>0</v>
      </c>
      <c r="AI519" s="5">
        <f t="shared" si="885"/>
        <v>2.7922399999999996</v>
      </c>
    </row>
    <row r="520" spans="2:35" hidden="1" x14ac:dyDescent="0.3">
      <c r="B520" s="86">
        <f t="shared" si="861"/>
        <v>42825</v>
      </c>
      <c r="C520" s="3"/>
      <c r="D520" s="3"/>
      <c r="E520" s="5">
        <f t="shared" ref="E520:K520" si="886">MAX(E485-E450,0)</f>
        <v>127.65988000000002</v>
      </c>
      <c r="F520" s="5">
        <f t="shared" si="886"/>
        <v>25.621739999999996</v>
      </c>
      <c r="G520" s="5">
        <f t="shared" si="886"/>
        <v>51.311587499999987</v>
      </c>
      <c r="H520" s="5">
        <f t="shared" si="886"/>
        <v>169.41609</v>
      </c>
      <c r="I520" s="5">
        <f t="shared" si="886"/>
        <v>294.09309999999999</v>
      </c>
      <c r="J520" s="5">
        <f t="shared" si="886"/>
        <v>116.62495000000013</v>
      </c>
      <c r="K520" s="5">
        <f t="shared" si="886"/>
        <v>34.722664999999992</v>
      </c>
      <c r="L520" s="5"/>
      <c r="M520" s="5">
        <f t="shared" ref="M520:S520" si="887">MAX(M485-M450,0)</f>
        <v>134.16766999999999</v>
      </c>
      <c r="N520" s="5">
        <f t="shared" si="887"/>
        <v>0</v>
      </c>
      <c r="O520" s="5">
        <f t="shared" si="887"/>
        <v>0</v>
      </c>
      <c r="P520" s="5">
        <f t="shared" si="887"/>
        <v>0</v>
      </c>
      <c r="Q520" s="5">
        <f t="shared" si="887"/>
        <v>0</v>
      </c>
      <c r="R520" s="5">
        <f t="shared" si="887"/>
        <v>0</v>
      </c>
      <c r="S520" s="5">
        <f t="shared" si="887"/>
        <v>0</v>
      </c>
      <c r="T520" s="5"/>
      <c r="U520" s="5">
        <f t="shared" ref="U520:AA520" si="888">MAX(U485-U450,0)</f>
        <v>128.73277500000003</v>
      </c>
      <c r="V520" s="5">
        <f t="shared" si="888"/>
        <v>6.9018899999999999</v>
      </c>
      <c r="W520" s="5">
        <f t="shared" si="888"/>
        <v>13.788868749999999</v>
      </c>
      <c r="X520" s="5">
        <f t="shared" si="888"/>
        <v>16.108469999999997</v>
      </c>
      <c r="Y520" s="5">
        <f t="shared" si="888"/>
        <v>26.64417000000001</v>
      </c>
      <c r="Z520" s="5">
        <f t="shared" si="888"/>
        <v>9.4786999999999964</v>
      </c>
      <c r="AA520" s="5">
        <f t="shared" si="888"/>
        <v>2.7819250000000002</v>
      </c>
      <c r="AB520" s="5"/>
      <c r="AC520" s="5">
        <f t="shared" ref="AC520:AI520" si="889">MAX(AC485-AC450,0)</f>
        <v>60.372614999999996</v>
      </c>
      <c r="AD520" s="5">
        <f t="shared" si="889"/>
        <v>1.3907400000000001</v>
      </c>
      <c r="AE520" s="5">
        <f t="shared" si="889"/>
        <v>2.9372124999999993</v>
      </c>
      <c r="AF520" s="5">
        <f t="shared" si="889"/>
        <v>8.0542349999999985</v>
      </c>
      <c r="AG520" s="5">
        <f t="shared" si="889"/>
        <v>26.500279999999997</v>
      </c>
      <c r="AH520" s="5">
        <f t="shared" si="889"/>
        <v>0</v>
      </c>
      <c r="AI520" s="5">
        <f t="shared" si="889"/>
        <v>3.0134924999999999</v>
      </c>
    </row>
    <row r="521" spans="2:35" hidden="1" x14ac:dyDescent="0.3">
      <c r="B521" s="86">
        <f t="shared" si="861"/>
        <v>43190</v>
      </c>
      <c r="C521" s="3"/>
      <c r="D521" s="3"/>
      <c r="E521" s="5">
        <f t="shared" ref="E521:K521" si="890">MAX(E486-E451,0)</f>
        <v>137.31900000000002</v>
      </c>
      <c r="F521" s="5">
        <f t="shared" si="890"/>
        <v>26.861819999999998</v>
      </c>
      <c r="G521" s="5">
        <f t="shared" si="890"/>
        <v>54.239137500000005</v>
      </c>
      <c r="H521" s="5">
        <f t="shared" si="890"/>
        <v>177.38689999999997</v>
      </c>
      <c r="I521" s="5">
        <f t="shared" si="890"/>
        <v>315.29505</v>
      </c>
      <c r="J521" s="5">
        <f t="shared" si="890"/>
        <v>125.25033999999999</v>
      </c>
      <c r="K521" s="5">
        <f t="shared" si="890"/>
        <v>37.230615000000007</v>
      </c>
      <c r="L521" s="5"/>
      <c r="M521" s="5">
        <f t="shared" ref="M521:S521" si="891">MAX(M486-M451,0)</f>
        <v>144.32099999999997</v>
      </c>
      <c r="N521" s="5">
        <f t="shared" si="891"/>
        <v>0</v>
      </c>
      <c r="O521" s="5">
        <f t="shared" si="891"/>
        <v>0</v>
      </c>
      <c r="P521" s="5">
        <f t="shared" si="891"/>
        <v>0</v>
      </c>
      <c r="Q521" s="5">
        <f t="shared" si="891"/>
        <v>0</v>
      </c>
      <c r="R521" s="5">
        <f t="shared" si="891"/>
        <v>0</v>
      </c>
      <c r="S521" s="5">
        <f t="shared" si="891"/>
        <v>0</v>
      </c>
      <c r="T521" s="5"/>
      <c r="U521" s="5">
        <f t="shared" ref="U521:AA521" si="892">MAX(U486-U451,0)</f>
        <v>138.47624999999999</v>
      </c>
      <c r="V521" s="5">
        <f t="shared" si="892"/>
        <v>7.2357700000000005</v>
      </c>
      <c r="W521" s="5">
        <f t="shared" si="892"/>
        <v>14.575043749999999</v>
      </c>
      <c r="X521" s="5">
        <f t="shared" si="892"/>
        <v>16.8552</v>
      </c>
      <c r="Y521" s="5">
        <f t="shared" si="892"/>
        <v>28.563535000000002</v>
      </c>
      <c r="Z521" s="5">
        <f t="shared" si="892"/>
        <v>10.178839999999997</v>
      </c>
      <c r="AA521" s="5">
        <f t="shared" si="892"/>
        <v>2.9852999999999996</v>
      </c>
      <c r="AB521" s="5"/>
      <c r="AC521" s="5">
        <f t="shared" ref="AC521:AI521" si="893">MAX(AC486-AC451,0)</f>
        <v>64.943249999999992</v>
      </c>
      <c r="AD521" s="5">
        <f t="shared" si="893"/>
        <v>1.4588200000000002</v>
      </c>
      <c r="AE521" s="5">
        <f t="shared" si="893"/>
        <v>3.1072624999999996</v>
      </c>
      <c r="AF521" s="5">
        <f t="shared" si="893"/>
        <v>8.4276</v>
      </c>
      <c r="AG521" s="5">
        <f t="shared" si="893"/>
        <v>28.406939999999999</v>
      </c>
      <c r="AH521" s="5">
        <f t="shared" si="893"/>
        <v>0</v>
      </c>
      <c r="AI521" s="5">
        <f t="shared" si="893"/>
        <v>3.2336424999999998</v>
      </c>
    </row>
    <row r="522" spans="2:35" hidden="1" x14ac:dyDescent="0.3">
      <c r="B522" s="86">
        <f t="shared" si="861"/>
        <v>43555</v>
      </c>
      <c r="C522" s="3"/>
      <c r="D522" s="3"/>
      <c r="E522" s="5">
        <f t="shared" ref="E522:K522" si="894">MAX(E487-E452,0)</f>
        <v>147.70503000000002</v>
      </c>
      <c r="F522" s="5">
        <f t="shared" si="894"/>
        <v>28.101900000000001</v>
      </c>
      <c r="G522" s="5">
        <f t="shared" si="894"/>
        <v>57.410756250000006</v>
      </c>
      <c r="H522" s="5">
        <f t="shared" si="894"/>
        <v>185.72271000000001</v>
      </c>
      <c r="I522" s="5">
        <f t="shared" si="894"/>
        <v>337.89295000000004</v>
      </c>
      <c r="J522" s="5">
        <f t="shared" si="894"/>
        <v>134.90375</v>
      </c>
      <c r="K522" s="5">
        <f t="shared" si="894"/>
        <v>40.123565000000006</v>
      </c>
      <c r="L522" s="5"/>
      <c r="M522" s="5">
        <f t="shared" ref="M522:S522" si="895">MAX(M487-M452,0)</f>
        <v>155.233395</v>
      </c>
      <c r="N522" s="5">
        <f t="shared" si="895"/>
        <v>0</v>
      </c>
      <c r="O522" s="5">
        <f t="shared" si="895"/>
        <v>0</v>
      </c>
      <c r="P522" s="5">
        <f t="shared" si="895"/>
        <v>0</v>
      </c>
      <c r="Q522" s="5">
        <f t="shared" si="895"/>
        <v>0</v>
      </c>
      <c r="R522" s="5">
        <f t="shared" si="895"/>
        <v>0</v>
      </c>
      <c r="S522" s="5">
        <f t="shared" si="895"/>
        <v>0</v>
      </c>
      <c r="T522" s="5"/>
      <c r="U522" s="5">
        <f t="shared" ref="U522:AA522" si="896">MAX(U487-U452,0)</f>
        <v>148.94415000000004</v>
      </c>
      <c r="V522" s="5">
        <f t="shared" si="896"/>
        <v>7.5696500000000011</v>
      </c>
      <c r="W522" s="5">
        <f t="shared" si="896"/>
        <v>15.426990624999998</v>
      </c>
      <c r="X522" s="5">
        <f t="shared" si="896"/>
        <v>17.646930000000001</v>
      </c>
      <c r="Y522" s="5">
        <f t="shared" si="896"/>
        <v>30.610564999999998</v>
      </c>
      <c r="Z522" s="5">
        <f t="shared" si="896"/>
        <v>10.963750000000005</v>
      </c>
      <c r="AA522" s="5">
        <f t="shared" si="896"/>
        <v>3.2161750000000002</v>
      </c>
      <c r="AB522" s="5"/>
      <c r="AC522" s="5">
        <f t="shared" ref="AC522:AI522" si="897">MAX(AC487-AC452,0)</f>
        <v>69.850439999999992</v>
      </c>
      <c r="AD522" s="5">
        <f t="shared" si="897"/>
        <v>1.5268999999999999</v>
      </c>
      <c r="AE522" s="5">
        <f t="shared" si="897"/>
        <v>3.2904437499999997</v>
      </c>
      <c r="AF522" s="5">
        <f t="shared" si="897"/>
        <v>8.8234650000000006</v>
      </c>
      <c r="AG522" s="5">
        <f t="shared" si="897"/>
        <v>30.442460000000004</v>
      </c>
      <c r="AH522" s="5">
        <f t="shared" si="897"/>
        <v>0</v>
      </c>
      <c r="AI522" s="5">
        <f t="shared" si="897"/>
        <v>3.4837924999999998</v>
      </c>
    </row>
    <row r="523" spans="2:35" hidden="1" x14ac:dyDescent="0.3">
      <c r="B523" s="86">
        <f t="shared" si="861"/>
        <v>43921</v>
      </c>
      <c r="C523" s="3"/>
      <c r="D523" s="3"/>
      <c r="E523" s="5">
        <f t="shared" ref="E523:K523" si="898">MAX(E488-E453,0)</f>
        <v>158.86488000000003</v>
      </c>
      <c r="F523" s="5">
        <f t="shared" si="898"/>
        <v>29.34198</v>
      </c>
      <c r="G523" s="5">
        <f t="shared" si="898"/>
        <v>60.695512499999985</v>
      </c>
      <c r="H523" s="5">
        <f t="shared" si="898"/>
        <v>194.38683500000002</v>
      </c>
      <c r="I523" s="5">
        <f t="shared" si="898"/>
        <v>362.16804999999999</v>
      </c>
      <c r="J523" s="5">
        <f t="shared" si="898"/>
        <v>145.31703999999991</v>
      </c>
      <c r="K523" s="5">
        <f t="shared" si="898"/>
        <v>43.252599999999987</v>
      </c>
      <c r="L523" s="5"/>
      <c r="M523" s="5">
        <f t="shared" ref="M523:S523" si="899">MAX(M488-M453,0)</f>
        <v>166.96391999999997</v>
      </c>
      <c r="N523" s="5">
        <f t="shared" si="899"/>
        <v>0</v>
      </c>
      <c r="O523" s="5">
        <f t="shared" si="899"/>
        <v>0</v>
      </c>
      <c r="P523" s="5">
        <f t="shared" si="899"/>
        <v>0</v>
      </c>
      <c r="Q523" s="5">
        <f t="shared" si="899"/>
        <v>0</v>
      </c>
      <c r="R523" s="5">
        <f t="shared" si="899"/>
        <v>0</v>
      </c>
      <c r="S523" s="5">
        <f t="shared" si="899"/>
        <v>0</v>
      </c>
      <c r="T523" s="5"/>
      <c r="U523" s="5">
        <f t="shared" ref="U523:AA523" si="900">MAX(U488-U453,0)</f>
        <v>160.20090000000002</v>
      </c>
      <c r="V523" s="5">
        <f t="shared" si="900"/>
        <v>7.9035299999999999</v>
      </c>
      <c r="W523" s="5">
        <f t="shared" si="900"/>
        <v>16.310481249999999</v>
      </c>
      <c r="X523" s="5">
        <f t="shared" si="900"/>
        <v>18.469304999999995</v>
      </c>
      <c r="Y523" s="5">
        <f t="shared" si="900"/>
        <v>32.809635</v>
      </c>
      <c r="Z523" s="5">
        <f t="shared" si="900"/>
        <v>11.810540000000003</v>
      </c>
      <c r="AA523" s="5">
        <f t="shared" si="900"/>
        <v>3.4651250000000005</v>
      </c>
      <c r="AB523" s="5"/>
      <c r="AC523" s="5">
        <f t="shared" ref="AC523:AI523" si="901">MAX(AC488-AC453,0)</f>
        <v>75.130740000000003</v>
      </c>
      <c r="AD523" s="5">
        <f t="shared" si="901"/>
        <v>1.5949799999999998</v>
      </c>
      <c r="AE523" s="5">
        <f t="shared" si="901"/>
        <v>3.4748874999999995</v>
      </c>
      <c r="AF523" s="5">
        <f t="shared" si="901"/>
        <v>9.2346524999999975</v>
      </c>
      <c r="AG523" s="5">
        <f t="shared" si="901"/>
        <v>32.629340000000006</v>
      </c>
      <c r="AH523" s="5">
        <f t="shared" si="901"/>
        <v>0</v>
      </c>
      <c r="AI523" s="5">
        <f t="shared" si="901"/>
        <v>3.7535750000000001</v>
      </c>
    </row>
    <row r="524" spans="2:35" hidden="1" x14ac:dyDescent="0.3">
      <c r="B524" s="86">
        <f t="shared" si="861"/>
        <v>44286</v>
      </c>
      <c r="C524" s="3"/>
      <c r="D524" s="3"/>
      <c r="E524" s="5">
        <f t="shared" ref="E524:K524" si="902">MAX(E489-E454,0)</f>
        <v>134.21662000000001</v>
      </c>
      <c r="F524" s="5">
        <f t="shared" si="902"/>
        <v>30.309989999999999</v>
      </c>
      <c r="G524" s="5">
        <f t="shared" si="902"/>
        <v>64.235812499999994</v>
      </c>
      <c r="H524" s="5">
        <f t="shared" si="902"/>
        <v>159.31076999999999</v>
      </c>
      <c r="I524" s="5">
        <f t="shared" si="902"/>
        <v>303.37745000000001</v>
      </c>
      <c r="J524" s="5">
        <f t="shared" si="902"/>
        <v>138.54297999999989</v>
      </c>
      <c r="K524" s="5">
        <f t="shared" si="902"/>
        <v>39.142902499999998</v>
      </c>
      <c r="L524" s="5"/>
      <c r="M524" s="5">
        <f t="shared" ref="M524:S524" si="903">MAX(M489-M454,0)</f>
        <v>141.51707999999999</v>
      </c>
      <c r="N524" s="5">
        <f t="shared" si="903"/>
        <v>0</v>
      </c>
      <c r="O524" s="5">
        <f t="shared" si="903"/>
        <v>0</v>
      </c>
      <c r="P524" s="5">
        <f t="shared" si="903"/>
        <v>0</v>
      </c>
      <c r="Q524" s="5">
        <f t="shared" si="903"/>
        <v>0</v>
      </c>
      <c r="R524" s="5">
        <f t="shared" si="903"/>
        <v>0</v>
      </c>
      <c r="S524" s="5">
        <f t="shared" si="903"/>
        <v>0</v>
      </c>
      <c r="T524" s="5"/>
      <c r="U524" s="5">
        <f t="shared" ref="U524:AA524" si="904">MAX(U489-U454,0)</f>
        <v>136.14847500000002</v>
      </c>
      <c r="V524" s="5">
        <f t="shared" si="904"/>
        <v>8.1820149999999998</v>
      </c>
      <c r="W524" s="5">
        <f t="shared" si="904"/>
        <v>17.287531250000001</v>
      </c>
      <c r="X524" s="5">
        <f t="shared" si="904"/>
        <v>15.137909999999996</v>
      </c>
      <c r="Y524" s="5">
        <f t="shared" si="904"/>
        <v>27.477215000000008</v>
      </c>
      <c r="Z524" s="5">
        <f t="shared" si="904"/>
        <v>11.302479999999999</v>
      </c>
      <c r="AA524" s="5">
        <f t="shared" si="904"/>
        <v>3.1188624999999988</v>
      </c>
      <c r="AB524" s="5"/>
      <c r="AC524" s="5">
        <f t="shared" ref="AC524:AI524" si="905">MAX(AC489-AC454,0)</f>
        <v>64.148134999999982</v>
      </c>
      <c r="AD524" s="5">
        <f t="shared" si="905"/>
        <v>1.5664899999999999</v>
      </c>
      <c r="AE524" s="5">
        <f t="shared" si="905"/>
        <v>3.5601874999999996</v>
      </c>
      <c r="AF524" s="5">
        <f t="shared" si="905"/>
        <v>7.5689549999999981</v>
      </c>
      <c r="AG524" s="5">
        <f t="shared" si="905"/>
        <v>27.316059999999993</v>
      </c>
      <c r="AH524" s="5">
        <f t="shared" si="905"/>
        <v>0.15803000000000011</v>
      </c>
      <c r="AI524" s="5">
        <f t="shared" si="905"/>
        <v>3.3795612499999992</v>
      </c>
    </row>
    <row r="525" spans="2:35" x14ac:dyDescent="0.3">
      <c r="B525" s="86">
        <f t="shared" si="861"/>
        <v>44651</v>
      </c>
      <c r="C525" s="3"/>
      <c r="D525" s="3"/>
      <c r="E525" s="5">
        <f t="shared" ref="E525:K525" si="906">MAX(E490-E455,0)</f>
        <v>33.893509000000009</v>
      </c>
      <c r="F525" s="5">
        <f t="shared" si="906"/>
        <v>30.652018799999993</v>
      </c>
      <c r="G525" s="5">
        <f t="shared" si="906"/>
        <v>67.59163856249998</v>
      </c>
      <c r="H525" s="5">
        <f t="shared" si="906"/>
        <v>34.476629849999995</v>
      </c>
      <c r="I525" s="5">
        <f t="shared" si="906"/>
        <v>70.078073000000003</v>
      </c>
      <c r="J525" s="5">
        <f t="shared" si="906"/>
        <v>94.209914499999982</v>
      </c>
      <c r="K525" s="5">
        <f t="shared" si="906"/>
        <v>20.279937275000005</v>
      </c>
      <c r="L525" s="5"/>
      <c r="M525" s="5">
        <f t="shared" ref="M525:S525" si="907">MAX(M490-M455,0)</f>
        <v>37.459655999999995</v>
      </c>
      <c r="N525" s="5">
        <f t="shared" si="907"/>
        <v>0</v>
      </c>
      <c r="O525" s="5">
        <f t="shared" si="907"/>
        <v>0</v>
      </c>
      <c r="P525" s="5">
        <f t="shared" si="907"/>
        <v>0</v>
      </c>
      <c r="Q525" s="5">
        <f t="shared" si="907"/>
        <v>0</v>
      </c>
      <c r="R525" s="5">
        <f t="shared" si="907"/>
        <v>0</v>
      </c>
      <c r="S525" s="5">
        <f t="shared" si="907"/>
        <v>0</v>
      </c>
      <c r="T525" s="5"/>
      <c r="U525" s="5">
        <f t="shared" ref="U525:AA525" si="908">MAX(U490-U455,0)</f>
        <v>37.401926250000002</v>
      </c>
      <c r="V525" s="5">
        <f t="shared" si="908"/>
        <v>8.3282367999999991</v>
      </c>
      <c r="W525" s="5">
        <f t="shared" si="908"/>
        <v>18.270798406249998</v>
      </c>
      <c r="X525" s="5">
        <f t="shared" si="908"/>
        <v>3.3391975499999997</v>
      </c>
      <c r="Y525" s="5">
        <f t="shared" si="908"/>
        <v>6.3225461000000003</v>
      </c>
      <c r="Z525" s="5">
        <f t="shared" si="908"/>
        <v>7.8268644999999992</v>
      </c>
      <c r="AA525" s="5">
        <f t="shared" si="908"/>
        <v>1.5486786249999995</v>
      </c>
      <c r="AB525" s="5"/>
      <c r="AC525" s="5">
        <f t="shared" ref="AC525:AI525" si="909">MAX(AC490-AC455,0)</f>
        <v>18.734563249999997</v>
      </c>
      <c r="AD525" s="5">
        <f t="shared" si="909"/>
        <v>1.3377987999999998</v>
      </c>
      <c r="AE525" s="5">
        <f t="shared" si="909"/>
        <v>3.3798854374999987</v>
      </c>
      <c r="AF525" s="5">
        <f t="shared" si="909"/>
        <v>1.6695987749999999</v>
      </c>
      <c r="AG525" s="5">
        <f t="shared" si="909"/>
        <v>6.246822400000001</v>
      </c>
      <c r="AH525" s="5">
        <f t="shared" si="909"/>
        <v>0.97435324999999962</v>
      </c>
      <c r="AI525" s="5">
        <f t="shared" si="909"/>
        <v>1.6823889875</v>
      </c>
    </row>
    <row r="526" spans="2:35" x14ac:dyDescent="0.3">
      <c r="B526" s="86">
        <f t="shared" si="861"/>
        <v>45016</v>
      </c>
      <c r="C526" s="3"/>
      <c r="D526" s="3"/>
      <c r="E526" s="5">
        <f t="shared" ref="E526:K526" si="910">MAX(E491-E456,0)</f>
        <v>34.910314270000008</v>
      </c>
      <c r="F526" s="5">
        <f t="shared" si="910"/>
        <v>31.571579364000002</v>
      </c>
      <c r="G526" s="5">
        <f t="shared" si="910"/>
        <v>69.619387719374998</v>
      </c>
      <c r="H526" s="5">
        <f t="shared" si="910"/>
        <v>35.510928745499996</v>
      </c>
      <c r="I526" s="5">
        <f t="shared" si="910"/>
        <v>72.180415190000005</v>
      </c>
      <c r="J526" s="5">
        <f t="shared" si="910"/>
        <v>97.036211935000011</v>
      </c>
      <c r="K526" s="5">
        <f t="shared" si="910"/>
        <v>20.888335393249996</v>
      </c>
      <c r="L526" s="5"/>
      <c r="M526" s="5">
        <f t="shared" ref="M526:S526" si="911">MAX(M491-M456,0)</f>
        <v>38.583445679999997</v>
      </c>
      <c r="N526" s="5">
        <f t="shared" si="911"/>
        <v>0</v>
      </c>
      <c r="O526" s="5">
        <f t="shared" si="911"/>
        <v>0</v>
      </c>
      <c r="P526" s="5">
        <f t="shared" si="911"/>
        <v>0</v>
      </c>
      <c r="Q526" s="5">
        <f t="shared" si="911"/>
        <v>0</v>
      </c>
      <c r="R526" s="5">
        <f t="shared" si="911"/>
        <v>0</v>
      </c>
      <c r="S526" s="5">
        <f t="shared" si="911"/>
        <v>0</v>
      </c>
      <c r="T526" s="5"/>
      <c r="U526" s="5">
        <f t="shared" ref="U526:AA526" si="912">MAX(U491-U456,0)</f>
        <v>38.5239840375</v>
      </c>
      <c r="V526" s="5">
        <f t="shared" si="912"/>
        <v>8.5780839040000014</v>
      </c>
      <c r="W526" s="5">
        <f t="shared" si="912"/>
        <v>18.818922358437501</v>
      </c>
      <c r="X526" s="5">
        <f t="shared" si="912"/>
        <v>3.4393734765000006</v>
      </c>
      <c r="Y526" s="5">
        <f t="shared" si="912"/>
        <v>6.5122224830000013</v>
      </c>
      <c r="Z526" s="5">
        <f t="shared" si="912"/>
        <v>8.0616704349999999</v>
      </c>
      <c r="AA526" s="5">
        <f t="shared" si="912"/>
        <v>1.5951389837499996</v>
      </c>
      <c r="AB526" s="5"/>
      <c r="AC526" s="5">
        <f t="shared" ref="AC526:AI526" si="913">MAX(AC491-AC456,0)</f>
        <v>19.296600147500001</v>
      </c>
      <c r="AD526" s="5">
        <f t="shared" si="913"/>
        <v>1.3779327640000003</v>
      </c>
      <c r="AE526" s="5">
        <f t="shared" si="913"/>
        <v>3.4812820006249998</v>
      </c>
      <c r="AF526" s="5">
        <f t="shared" si="913"/>
        <v>1.7196867382500003</v>
      </c>
      <c r="AG526" s="5">
        <f t="shared" si="913"/>
        <v>6.4342270720000005</v>
      </c>
      <c r="AH526" s="5">
        <f t="shared" si="913"/>
        <v>1.0035838474999994</v>
      </c>
      <c r="AI526" s="5">
        <f t="shared" si="913"/>
        <v>1.7328606571249998</v>
      </c>
    </row>
    <row r="527" spans="2:35" x14ac:dyDescent="0.3">
      <c r="B527" s="86">
        <f t="shared" si="861"/>
        <v>45382</v>
      </c>
      <c r="C527" s="3"/>
      <c r="D527" s="3"/>
      <c r="E527" s="5">
        <f t="shared" ref="E527:K527" si="914">MAX(E492-E457,0)</f>
        <v>35.957623698100022</v>
      </c>
      <c r="F527" s="5">
        <f t="shared" si="914"/>
        <v>32.518726744919995</v>
      </c>
      <c r="G527" s="5">
        <f t="shared" si="914"/>
        <v>71.707969350956233</v>
      </c>
      <c r="H527" s="5">
        <f t="shared" si="914"/>
        <v>36.576256607864998</v>
      </c>
      <c r="I527" s="5">
        <f t="shared" si="914"/>
        <v>74.345827645700041</v>
      </c>
      <c r="J527" s="5">
        <f t="shared" si="914"/>
        <v>99.947298293049954</v>
      </c>
      <c r="K527" s="5">
        <f t="shared" si="914"/>
        <v>21.514985455047501</v>
      </c>
      <c r="L527" s="5"/>
      <c r="M527" s="5">
        <f t="shared" ref="M527:S527" si="915">MAX(M492-M457,0)</f>
        <v>39.740949050400005</v>
      </c>
      <c r="N527" s="5">
        <f t="shared" si="915"/>
        <v>0</v>
      </c>
      <c r="O527" s="5">
        <f t="shared" si="915"/>
        <v>0</v>
      </c>
      <c r="P527" s="5">
        <f t="shared" si="915"/>
        <v>0</v>
      </c>
      <c r="Q527" s="5">
        <f t="shared" si="915"/>
        <v>0</v>
      </c>
      <c r="R527" s="5">
        <f t="shared" si="915"/>
        <v>0</v>
      </c>
      <c r="S527" s="5">
        <f t="shared" si="915"/>
        <v>0</v>
      </c>
      <c r="T527" s="5"/>
      <c r="U527" s="5">
        <f t="shared" ref="U527:AA527" si="916">MAX(U492-U457,0)</f>
        <v>39.679703558625015</v>
      </c>
      <c r="V527" s="5">
        <f t="shared" si="916"/>
        <v>8.8354264211200011</v>
      </c>
      <c r="W527" s="5">
        <f t="shared" si="916"/>
        <v>19.383490029190625</v>
      </c>
      <c r="X527" s="5">
        <f t="shared" si="916"/>
        <v>3.5425546807949999</v>
      </c>
      <c r="Y527" s="5">
        <f t="shared" si="916"/>
        <v>6.7075891574900028</v>
      </c>
      <c r="Z527" s="5">
        <f t="shared" si="916"/>
        <v>8.303520548049999</v>
      </c>
      <c r="AA527" s="5">
        <f t="shared" si="916"/>
        <v>1.6429931532625002</v>
      </c>
      <c r="AB527" s="5"/>
      <c r="AC527" s="5">
        <f t="shared" ref="AC527:AI527" si="917">MAX(AC492-AC457,0)</f>
        <v>19.875498151925001</v>
      </c>
      <c r="AD527" s="5">
        <f t="shared" si="917"/>
        <v>1.4192707469200003</v>
      </c>
      <c r="AE527" s="5">
        <f t="shared" si="917"/>
        <v>3.5857204606437492</v>
      </c>
      <c r="AF527" s="5">
        <f t="shared" si="917"/>
        <v>1.7712773403975</v>
      </c>
      <c r="AG527" s="5">
        <f t="shared" si="917"/>
        <v>6.6272538841600017</v>
      </c>
      <c r="AH527" s="5">
        <f t="shared" si="917"/>
        <v>1.0336913629249995</v>
      </c>
      <c r="AI527" s="5">
        <f t="shared" si="917"/>
        <v>1.7848464768387498</v>
      </c>
    </row>
    <row r="528" spans="2:35" x14ac:dyDescent="0.3">
      <c r="B528" s="86">
        <f t="shared" si="861"/>
        <v>45747</v>
      </c>
      <c r="C528" s="3"/>
      <c r="D528" s="3"/>
      <c r="E528" s="5">
        <f t="shared" ref="E528:K528" si="918">MAX(E493-E458,0)</f>
        <v>37.036352409043012</v>
      </c>
      <c r="F528" s="5">
        <f t="shared" si="918"/>
        <v>33.494288547267601</v>
      </c>
      <c r="G528" s="5">
        <f t="shared" si="918"/>
        <v>73.85920843148493</v>
      </c>
      <c r="H528" s="5">
        <f t="shared" si="918"/>
        <v>37.673544306100951</v>
      </c>
      <c r="I528" s="5">
        <f t="shared" si="918"/>
        <v>76.576202475071014</v>
      </c>
      <c r="J528" s="5">
        <f t="shared" si="918"/>
        <v>102.94571724184146</v>
      </c>
      <c r="K528" s="5">
        <f t="shared" si="918"/>
        <v>22.160435018698919</v>
      </c>
      <c r="L528" s="5"/>
      <c r="M528" s="5">
        <f t="shared" ref="M528:S528" si="919">MAX(M493-M458,0)</f>
        <v>40.933177521912008</v>
      </c>
      <c r="N528" s="5">
        <f t="shared" si="919"/>
        <v>0</v>
      </c>
      <c r="O528" s="5">
        <f t="shared" si="919"/>
        <v>0</v>
      </c>
      <c r="P528" s="5">
        <f t="shared" si="919"/>
        <v>0</v>
      </c>
      <c r="Q528" s="5">
        <f t="shared" si="919"/>
        <v>0</v>
      </c>
      <c r="R528" s="5">
        <f t="shared" si="919"/>
        <v>0</v>
      </c>
      <c r="S528" s="5">
        <f t="shared" si="919"/>
        <v>0</v>
      </c>
      <c r="T528" s="5"/>
      <c r="U528" s="5">
        <f t="shared" ref="U528:AA528" si="920">MAX(U493-U458,0)</f>
        <v>40.87009466538376</v>
      </c>
      <c r="V528" s="5">
        <f t="shared" si="920"/>
        <v>9.1004892137536029</v>
      </c>
      <c r="W528" s="5">
        <f t="shared" si="920"/>
        <v>19.964994730066337</v>
      </c>
      <c r="X528" s="5">
        <f t="shared" si="920"/>
        <v>3.6488313212188501</v>
      </c>
      <c r="Y528" s="5">
        <f t="shared" si="920"/>
        <v>6.9088168322147014</v>
      </c>
      <c r="Z528" s="5">
        <f t="shared" si="920"/>
        <v>8.5526261644915014</v>
      </c>
      <c r="AA528" s="5">
        <f t="shared" si="920"/>
        <v>1.6922829478603747</v>
      </c>
      <c r="AB528" s="5"/>
      <c r="AC528" s="5">
        <f t="shared" ref="AC528:AI528" si="921">MAX(AC493-AC458,0)</f>
        <v>20.471763096482761</v>
      </c>
      <c r="AD528" s="5">
        <f t="shared" si="921"/>
        <v>1.4618488693276008</v>
      </c>
      <c r="AE528" s="5">
        <f t="shared" si="921"/>
        <v>3.6932920744630602</v>
      </c>
      <c r="AF528" s="5">
        <f t="shared" si="921"/>
        <v>1.8244156606094251</v>
      </c>
      <c r="AG528" s="5">
        <f t="shared" si="921"/>
        <v>6.8260715006848018</v>
      </c>
      <c r="AH528" s="5">
        <f t="shared" si="921"/>
        <v>1.0647021038127495</v>
      </c>
      <c r="AI528" s="5">
        <f t="shared" si="921"/>
        <v>1.8383918711439124</v>
      </c>
    </row>
    <row r="529" spans="2:35" x14ac:dyDescent="0.3">
      <c r="B529" s="86">
        <f t="shared" si="861"/>
        <v>46112</v>
      </c>
      <c r="C529" s="3"/>
      <c r="D529" s="3"/>
      <c r="E529" s="5">
        <f t="shared" ref="E529:K529" si="922">MAX(E494-E459,0)</f>
        <v>38.147442981314306</v>
      </c>
      <c r="F529" s="5">
        <f t="shared" si="922"/>
        <v>34.499117203685628</v>
      </c>
      <c r="G529" s="5">
        <f t="shared" si="922"/>
        <v>76.074984684429495</v>
      </c>
      <c r="H529" s="5">
        <f t="shared" si="922"/>
        <v>38.803750635283969</v>
      </c>
      <c r="I529" s="5">
        <f t="shared" si="922"/>
        <v>78.873488549323156</v>
      </c>
      <c r="J529" s="5">
        <f t="shared" si="922"/>
        <v>106.03408875909673</v>
      </c>
      <c r="K529" s="5">
        <f t="shared" si="922"/>
        <v>22.825248069259885</v>
      </c>
      <c r="L529" s="5"/>
      <c r="M529" s="5">
        <f t="shared" ref="M529:S529" si="923">MAX(M494-M459,0)</f>
        <v>42.161172847569375</v>
      </c>
      <c r="N529" s="5">
        <f t="shared" si="923"/>
        <v>0</v>
      </c>
      <c r="O529" s="5">
        <f t="shared" si="923"/>
        <v>0</v>
      </c>
      <c r="P529" s="5">
        <f t="shared" si="923"/>
        <v>0</v>
      </c>
      <c r="Q529" s="5">
        <f t="shared" si="923"/>
        <v>0</v>
      </c>
      <c r="R529" s="5">
        <f t="shared" si="923"/>
        <v>0</v>
      </c>
      <c r="S529" s="5">
        <f t="shared" si="923"/>
        <v>0</v>
      </c>
      <c r="T529" s="5"/>
      <c r="U529" s="5">
        <f t="shared" ref="U529:AA529" si="924">MAX(U494-U459,0)</f>
        <v>42.09619750534528</v>
      </c>
      <c r="V529" s="5">
        <f t="shared" si="924"/>
        <v>9.3735038901662087</v>
      </c>
      <c r="W529" s="5">
        <f t="shared" si="924"/>
        <v>20.563944571968335</v>
      </c>
      <c r="X529" s="5">
        <f t="shared" si="924"/>
        <v>3.7582962608554151</v>
      </c>
      <c r="Y529" s="5">
        <f t="shared" si="924"/>
        <v>7.1160813371811438</v>
      </c>
      <c r="Z529" s="5">
        <f t="shared" si="924"/>
        <v>8.8092049494262454</v>
      </c>
      <c r="AA529" s="5">
        <f t="shared" si="924"/>
        <v>1.743051436296186</v>
      </c>
      <c r="AB529" s="5"/>
      <c r="AC529" s="5">
        <f t="shared" ref="AC529:AI529" si="925">MAX(AC494-AC459,0)</f>
        <v>21.085915989377238</v>
      </c>
      <c r="AD529" s="5">
        <f t="shared" si="925"/>
        <v>1.5057043354074278</v>
      </c>
      <c r="AE529" s="5">
        <f t="shared" si="925"/>
        <v>3.8040908366969544</v>
      </c>
      <c r="AF529" s="5">
        <f t="shared" si="925"/>
        <v>1.8791481304277076</v>
      </c>
      <c r="AG529" s="5">
        <f t="shared" si="925"/>
        <v>7.0308536457053457</v>
      </c>
      <c r="AH529" s="5">
        <f t="shared" si="925"/>
        <v>1.0966431669271319</v>
      </c>
      <c r="AI529" s="5">
        <f t="shared" si="925"/>
        <v>1.89354362727823</v>
      </c>
    </row>
    <row r="530" spans="2:35" x14ac:dyDescent="0.3">
      <c r="B530" s="86">
        <f t="shared" si="861"/>
        <v>46477</v>
      </c>
      <c r="C530" s="3"/>
      <c r="D530" s="3"/>
      <c r="E530" s="5">
        <f t="shared" ref="E530:K530" si="926">MAX(E495-E460,0)</f>
        <v>39.291866270753737</v>
      </c>
      <c r="F530" s="5">
        <f t="shared" si="926"/>
        <v>35.534090719796197</v>
      </c>
      <c r="G530" s="5">
        <f t="shared" si="926"/>
        <v>78.357234224962369</v>
      </c>
      <c r="H530" s="5">
        <f t="shared" si="926"/>
        <v>39.96786315434251</v>
      </c>
      <c r="I530" s="5">
        <f t="shared" si="926"/>
        <v>81.239693205802837</v>
      </c>
      <c r="J530" s="5">
        <f t="shared" si="926"/>
        <v>109.21511142186966</v>
      </c>
      <c r="K530" s="5">
        <f t="shared" si="926"/>
        <v>23.510005511337685</v>
      </c>
      <c r="L530" s="5"/>
      <c r="M530" s="5">
        <f t="shared" ref="M530:S530" si="927">MAX(M495-M460,0)</f>
        <v>43.426008032996442</v>
      </c>
      <c r="N530" s="5">
        <f t="shared" si="927"/>
        <v>0</v>
      </c>
      <c r="O530" s="5">
        <f t="shared" si="927"/>
        <v>0</v>
      </c>
      <c r="P530" s="5">
        <f t="shared" si="927"/>
        <v>0</v>
      </c>
      <c r="Q530" s="5">
        <f t="shared" si="927"/>
        <v>0</v>
      </c>
      <c r="R530" s="5">
        <f t="shared" si="927"/>
        <v>0</v>
      </c>
      <c r="S530" s="5">
        <f t="shared" si="927"/>
        <v>0</v>
      </c>
      <c r="T530" s="5"/>
      <c r="U530" s="5">
        <f t="shared" ref="U530:AA530" si="928">MAX(U495-U460,0)</f>
        <v>43.359083430505628</v>
      </c>
      <c r="V530" s="5">
        <f t="shared" si="928"/>
        <v>9.6547090068711974</v>
      </c>
      <c r="W530" s="5">
        <f t="shared" si="928"/>
        <v>21.180862909127391</v>
      </c>
      <c r="X530" s="5">
        <f t="shared" si="928"/>
        <v>3.8710451486810773</v>
      </c>
      <c r="Y530" s="5">
        <f t="shared" si="928"/>
        <v>7.3295637772965776</v>
      </c>
      <c r="Z530" s="5">
        <f t="shared" si="928"/>
        <v>9.0734810979090348</v>
      </c>
      <c r="AA530" s="5">
        <f t="shared" si="928"/>
        <v>1.7953429793850717</v>
      </c>
      <c r="AB530" s="5"/>
      <c r="AC530" s="5">
        <f t="shared" ref="AC530:AI530" si="929">MAX(AC495-AC460,0)</f>
        <v>21.718493469058558</v>
      </c>
      <c r="AD530" s="5">
        <f t="shared" si="929"/>
        <v>1.5508754654696508</v>
      </c>
      <c r="AE530" s="5">
        <f t="shared" si="929"/>
        <v>3.918213561797864</v>
      </c>
      <c r="AF530" s="5">
        <f t="shared" si="929"/>
        <v>1.9355225743405386</v>
      </c>
      <c r="AG530" s="5">
        <f t="shared" si="929"/>
        <v>7.2417792550765068</v>
      </c>
      <c r="AH530" s="5">
        <f t="shared" si="929"/>
        <v>1.1295424619349461</v>
      </c>
      <c r="AI530" s="5">
        <f t="shared" si="929"/>
        <v>1.950349936096577</v>
      </c>
    </row>
    <row r="531" spans="2:35" x14ac:dyDescent="0.3">
      <c r="B531" s="86">
        <f t="shared" si="861"/>
        <v>46843</v>
      </c>
      <c r="C531" s="3"/>
      <c r="D531" s="3"/>
      <c r="E531" s="5">
        <f t="shared" ref="E531:K531" si="930">MAX(E496-E461,0)</f>
        <v>40.470622258876347</v>
      </c>
      <c r="F531" s="5">
        <f t="shared" si="930"/>
        <v>36.600113441390079</v>
      </c>
      <c r="G531" s="5">
        <f t="shared" si="930"/>
        <v>80.707951251711251</v>
      </c>
      <c r="H531" s="5">
        <f t="shared" si="930"/>
        <v>41.16689904897278</v>
      </c>
      <c r="I531" s="5">
        <f t="shared" si="930"/>
        <v>83.676884001976958</v>
      </c>
      <c r="J531" s="5">
        <f t="shared" si="930"/>
        <v>112.49156476452575</v>
      </c>
      <c r="K531" s="5">
        <f t="shared" si="930"/>
        <v>24.215305676677826</v>
      </c>
      <c r="L531" s="5"/>
      <c r="M531" s="5">
        <f t="shared" ref="M531:S531" si="931">MAX(M496-M461,0)</f>
        <v>44.728788273986353</v>
      </c>
      <c r="N531" s="5">
        <f t="shared" si="931"/>
        <v>0</v>
      </c>
      <c r="O531" s="5">
        <f t="shared" si="931"/>
        <v>0</v>
      </c>
      <c r="P531" s="5">
        <f t="shared" si="931"/>
        <v>0</v>
      </c>
      <c r="Q531" s="5">
        <f t="shared" si="931"/>
        <v>0</v>
      </c>
      <c r="R531" s="5">
        <f t="shared" si="931"/>
        <v>0</v>
      </c>
      <c r="S531" s="5">
        <f t="shared" si="931"/>
        <v>0</v>
      </c>
      <c r="T531" s="5"/>
      <c r="U531" s="5">
        <f t="shared" ref="U531:AA531" si="932">MAX(U496-U461,0)</f>
        <v>44.659855933420808</v>
      </c>
      <c r="V531" s="5">
        <f t="shared" si="932"/>
        <v>9.94435027707733</v>
      </c>
      <c r="W531" s="5">
        <f t="shared" si="932"/>
        <v>21.81628879640121</v>
      </c>
      <c r="X531" s="5">
        <f t="shared" si="932"/>
        <v>3.9871765031415096</v>
      </c>
      <c r="Y531" s="5">
        <f t="shared" si="932"/>
        <v>7.5494506906154761</v>
      </c>
      <c r="Z531" s="5">
        <f t="shared" si="932"/>
        <v>9.3456855308463016</v>
      </c>
      <c r="AA531" s="5">
        <f t="shared" si="932"/>
        <v>1.8492032687666238</v>
      </c>
      <c r="AB531" s="5"/>
      <c r="AC531" s="5">
        <f t="shared" ref="AC531:AI531" si="933">MAX(AC496-AC461,0)</f>
        <v>22.370048273130315</v>
      </c>
      <c r="AD531" s="5">
        <f t="shared" si="933"/>
        <v>1.5974017294337397</v>
      </c>
      <c r="AE531" s="5">
        <f t="shared" si="933"/>
        <v>4.0357599686517993</v>
      </c>
      <c r="AF531" s="5">
        <f t="shared" si="933"/>
        <v>1.9935882515707548</v>
      </c>
      <c r="AG531" s="5">
        <f t="shared" si="933"/>
        <v>7.4590326327288006</v>
      </c>
      <c r="AH531" s="5">
        <f t="shared" si="933"/>
        <v>1.1634287357929942</v>
      </c>
      <c r="AI531" s="5">
        <f t="shared" si="933"/>
        <v>2.0088604341794731</v>
      </c>
    </row>
    <row r="532" spans="2:35" x14ac:dyDescent="0.3">
      <c r="B532" s="86">
        <f t="shared" si="861"/>
        <v>47208</v>
      </c>
      <c r="C532" s="3"/>
      <c r="D532" s="3"/>
      <c r="E532" s="5">
        <f t="shared" ref="E532:K532" si="934">MAX(E497-E462,0)</f>
        <v>41.684740926642647</v>
      </c>
      <c r="F532" s="5">
        <f t="shared" si="934"/>
        <v>37.698116844631777</v>
      </c>
      <c r="G532" s="5">
        <f t="shared" si="934"/>
        <v>83.129189789262583</v>
      </c>
      <c r="H532" s="5">
        <f t="shared" si="934"/>
        <v>42.401906020441949</v>
      </c>
      <c r="I532" s="5">
        <f t="shared" si="934"/>
        <v>86.187190522036246</v>
      </c>
      <c r="J532" s="5">
        <f t="shared" si="934"/>
        <v>115.86631170746151</v>
      </c>
      <c r="K532" s="5">
        <f t="shared" si="934"/>
        <v>24.94176484697816</v>
      </c>
      <c r="L532" s="5"/>
      <c r="M532" s="5">
        <f t="shared" ref="M532:S532" si="935">MAX(M497-M462,0)</f>
        <v>46.07065192220594</v>
      </c>
      <c r="N532" s="5">
        <f t="shared" si="935"/>
        <v>0</v>
      </c>
      <c r="O532" s="5">
        <f t="shared" si="935"/>
        <v>0</v>
      </c>
      <c r="P532" s="5">
        <f t="shared" si="935"/>
        <v>0</v>
      </c>
      <c r="Q532" s="5">
        <f t="shared" si="935"/>
        <v>0</v>
      </c>
      <c r="R532" s="5">
        <f t="shared" si="935"/>
        <v>0</v>
      </c>
      <c r="S532" s="5">
        <f t="shared" si="935"/>
        <v>0</v>
      </c>
      <c r="T532" s="5"/>
      <c r="U532" s="5">
        <f t="shared" ref="U532:AA532" si="936">MAX(U497-U462,0)</f>
        <v>45.999651611423445</v>
      </c>
      <c r="V532" s="5">
        <f t="shared" si="936"/>
        <v>10.24268078538965</v>
      </c>
      <c r="W532" s="5">
        <f t="shared" si="936"/>
        <v>22.470777460293249</v>
      </c>
      <c r="X532" s="5">
        <f t="shared" si="936"/>
        <v>4.1067917982357551</v>
      </c>
      <c r="Y532" s="5">
        <f t="shared" si="936"/>
        <v>7.77593421133394</v>
      </c>
      <c r="Z532" s="5">
        <f t="shared" si="936"/>
        <v>9.626056096771693</v>
      </c>
      <c r="AA532" s="5">
        <f t="shared" si="936"/>
        <v>1.9046793668296234</v>
      </c>
      <c r="AB532" s="5"/>
      <c r="AC532" s="5">
        <f t="shared" ref="AC532:AI532" si="937">MAX(AC497-AC462,0)</f>
        <v>23.041149721324224</v>
      </c>
      <c r="AD532" s="5">
        <f t="shared" si="937"/>
        <v>1.6453237813167525</v>
      </c>
      <c r="AE532" s="5">
        <f t="shared" si="937"/>
        <v>4.1568327677113537</v>
      </c>
      <c r="AF532" s="5">
        <f t="shared" si="937"/>
        <v>2.0533958991178776</v>
      </c>
      <c r="AG532" s="5">
        <f t="shared" si="937"/>
        <v>7.6828036117106659</v>
      </c>
      <c r="AH532" s="5">
        <f t="shared" si="937"/>
        <v>1.1983315978667837</v>
      </c>
      <c r="AI532" s="5">
        <f t="shared" si="937"/>
        <v>2.0691262472048582</v>
      </c>
    </row>
    <row r="533" spans="2:35" x14ac:dyDescent="0.3">
      <c r="B533" s="86">
        <f t="shared" si="861"/>
        <v>47573</v>
      </c>
      <c r="C533" s="3"/>
      <c r="D533" s="3"/>
      <c r="E533" s="5">
        <f t="shared" ref="E533:K533" si="938">MAX(E498-E463,0)</f>
        <v>42.935283154441926</v>
      </c>
      <c r="F533" s="5">
        <f t="shared" si="938"/>
        <v>38.829060349970746</v>
      </c>
      <c r="G533" s="5">
        <f t="shared" si="938"/>
        <v>85.62306548294049</v>
      </c>
      <c r="H533" s="5">
        <f t="shared" si="938"/>
        <v>43.673963201055223</v>
      </c>
      <c r="I533" s="5">
        <f t="shared" si="938"/>
        <v>88.772806237697353</v>
      </c>
      <c r="J533" s="5">
        <f t="shared" si="938"/>
        <v>119.34230105868536</v>
      </c>
      <c r="K533" s="5">
        <f t="shared" si="938"/>
        <v>25.690017792387497</v>
      </c>
      <c r="L533" s="5"/>
      <c r="M533" s="5">
        <f t="shared" ref="M533:S533" si="939">MAX(M498-M463,0)</f>
        <v>47.452771479872126</v>
      </c>
      <c r="N533" s="5">
        <f t="shared" si="939"/>
        <v>0</v>
      </c>
      <c r="O533" s="5">
        <f t="shared" si="939"/>
        <v>0</v>
      </c>
      <c r="P533" s="5">
        <f t="shared" si="939"/>
        <v>0</v>
      </c>
      <c r="Q533" s="5">
        <f t="shared" si="939"/>
        <v>0</v>
      </c>
      <c r="R533" s="5">
        <f t="shared" si="939"/>
        <v>0</v>
      </c>
      <c r="S533" s="5">
        <f t="shared" si="939"/>
        <v>0</v>
      </c>
      <c r="T533" s="5"/>
      <c r="U533" s="5">
        <f t="shared" ref="U533:AA533" si="940">MAX(U498-U463,0)</f>
        <v>47.379641159766145</v>
      </c>
      <c r="V533" s="5">
        <f t="shared" si="940"/>
        <v>10.549961208951341</v>
      </c>
      <c r="W533" s="5">
        <f t="shared" si="940"/>
        <v>23.144900784102042</v>
      </c>
      <c r="X533" s="5">
        <f t="shared" si="940"/>
        <v>4.2299955521828281</v>
      </c>
      <c r="Y533" s="5">
        <f t="shared" si="940"/>
        <v>8.0092122376739585</v>
      </c>
      <c r="Z533" s="5">
        <f t="shared" si="940"/>
        <v>9.9148377796748441</v>
      </c>
      <c r="AA533" s="5">
        <f t="shared" si="940"/>
        <v>1.9618197478345116</v>
      </c>
      <c r="AB533" s="5"/>
      <c r="AC533" s="5">
        <f t="shared" ref="AC533:AI533" si="941">MAX(AC498-AC463,0)</f>
        <v>23.73238421296395</v>
      </c>
      <c r="AD533" s="5">
        <f t="shared" si="941"/>
        <v>1.6946834947562546</v>
      </c>
      <c r="AE533" s="5">
        <f t="shared" si="941"/>
        <v>4.281537750742693</v>
      </c>
      <c r="AF533" s="5">
        <f t="shared" si="941"/>
        <v>2.114997776091414</v>
      </c>
      <c r="AG533" s="5">
        <f t="shared" si="941"/>
        <v>7.9132877200619873</v>
      </c>
      <c r="AH533" s="5">
        <f t="shared" si="941"/>
        <v>1.2342815458027867</v>
      </c>
      <c r="AI533" s="5">
        <f t="shared" si="941"/>
        <v>2.1312000346210036</v>
      </c>
    </row>
    <row r="534" spans="2:35" x14ac:dyDescent="0.3">
      <c r="B534" s="86">
        <f t="shared" si="861"/>
        <v>47938</v>
      </c>
      <c r="C534" s="3"/>
      <c r="D534" s="3"/>
      <c r="E534" s="5">
        <f t="shared" ref="E534:K534" si="942">MAX(E499-E464,0)</f>
        <v>44.223341649075188</v>
      </c>
      <c r="F534" s="5">
        <f t="shared" si="942"/>
        <v>39.993932160469861</v>
      </c>
      <c r="G534" s="5">
        <f t="shared" si="942"/>
        <v>88.191757447428671</v>
      </c>
      <c r="H534" s="5">
        <f t="shared" si="942"/>
        <v>44.984182097086872</v>
      </c>
      <c r="I534" s="5">
        <f t="shared" si="942"/>
        <v>91.435990424828276</v>
      </c>
      <c r="J534" s="5">
        <f t="shared" si="942"/>
        <v>122.92257009044596</v>
      </c>
      <c r="K534" s="5">
        <f t="shared" si="942"/>
        <v>26.460718326159125</v>
      </c>
      <c r="L534" s="5"/>
      <c r="M534" s="5">
        <f t="shared" ref="M534:S534" si="943">MAX(M499-M464,0)</f>
        <v>48.876354624268288</v>
      </c>
      <c r="N534" s="5">
        <f t="shared" si="943"/>
        <v>0</v>
      </c>
      <c r="O534" s="5">
        <f t="shared" si="943"/>
        <v>0</v>
      </c>
      <c r="P534" s="5">
        <f t="shared" si="943"/>
        <v>0</v>
      </c>
      <c r="Q534" s="5">
        <f t="shared" si="943"/>
        <v>0</v>
      </c>
      <c r="R534" s="5">
        <f t="shared" si="943"/>
        <v>0</v>
      </c>
      <c r="S534" s="5">
        <f t="shared" si="943"/>
        <v>0</v>
      </c>
      <c r="T534" s="5"/>
      <c r="U534" s="5">
        <f t="shared" ref="U534:AA534" si="944">MAX(U499-U464,0)</f>
        <v>48.80103039455912</v>
      </c>
      <c r="V534" s="5">
        <f t="shared" si="944"/>
        <v>10.866460045219881</v>
      </c>
      <c r="W534" s="5">
        <f t="shared" si="944"/>
        <v>23.8392478076251</v>
      </c>
      <c r="X534" s="5">
        <f t="shared" si="944"/>
        <v>4.356895418748314</v>
      </c>
      <c r="Y534" s="5">
        <f t="shared" si="944"/>
        <v>8.249488604804176</v>
      </c>
      <c r="Z534" s="5">
        <f t="shared" si="944"/>
        <v>10.212282913065092</v>
      </c>
      <c r="AA534" s="5">
        <f t="shared" si="944"/>
        <v>2.0206743402695464</v>
      </c>
      <c r="AB534" s="5"/>
      <c r="AC534" s="5">
        <f t="shared" ref="AC534:AI534" si="945">MAX(AC499-AC464,0)</f>
        <v>24.444355739352872</v>
      </c>
      <c r="AD534" s="5">
        <f t="shared" si="945"/>
        <v>1.7455239995989431</v>
      </c>
      <c r="AE534" s="5">
        <f t="shared" si="945"/>
        <v>4.4099838832649727</v>
      </c>
      <c r="AF534" s="5">
        <f t="shared" si="945"/>
        <v>2.178447709374157</v>
      </c>
      <c r="AG534" s="5">
        <f t="shared" si="945"/>
        <v>8.1506863516638486</v>
      </c>
      <c r="AH534" s="5">
        <f t="shared" si="945"/>
        <v>1.2713099921768709</v>
      </c>
      <c r="AI534" s="5">
        <f t="shared" si="945"/>
        <v>2.1951360356596337</v>
      </c>
    </row>
    <row r="535" spans="2:35" x14ac:dyDescent="0.3">
      <c r="B535" s="86">
        <f t="shared" si="861"/>
        <v>48304</v>
      </c>
      <c r="C535" s="3"/>
      <c r="D535" s="3"/>
      <c r="E535" s="5">
        <f t="shared" ref="E535:K535" si="946">MAX(E500-E465,0)</f>
        <v>45.550041898547434</v>
      </c>
      <c r="F535" s="5">
        <f t="shared" si="946"/>
        <v>41.193750125283955</v>
      </c>
      <c r="G535" s="5">
        <f t="shared" si="946"/>
        <v>90.83751017085153</v>
      </c>
      <c r="H535" s="5">
        <f t="shared" si="946"/>
        <v>46.333707559999489</v>
      </c>
      <c r="I535" s="5">
        <f t="shared" si="946"/>
        <v>94.179070137573135</v>
      </c>
      <c r="J535" s="5">
        <f t="shared" si="946"/>
        <v>126.6102471931593</v>
      </c>
      <c r="K535" s="5">
        <f t="shared" si="946"/>
        <v>27.254539875943895</v>
      </c>
      <c r="L535" s="5"/>
      <c r="M535" s="5">
        <f t="shared" ref="M535:S535" si="947">MAX(M500-M465,0)</f>
        <v>50.342645262996342</v>
      </c>
      <c r="N535" s="5">
        <f t="shared" si="947"/>
        <v>0</v>
      </c>
      <c r="O535" s="5">
        <f t="shared" si="947"/>
        <v>0</v>
      </c>
      <c r="P535" s="5">
        <f t="shared" si="947"/>
        <v>0</v>
      </c>
      <c r="Q535" s="5">
        <f t="shared" si="947"/>
        <v>0</v>
      </c>
      <c r="R535" s="5">
        <f t="shared" si="947"/>
        <v>0</v>
      </c>
      <c r="S535" s="5">
        <f t="shared" si="947"/>
        <v>0</v>
      </c>
      <c r="T535" s="5"/>
      <c r="U535" s="5">
        <f t="shared" ref="U535:AA535" si="948">MAX(U500-U465,0)</f>
        <v>50.2650613063959</v>
      </c>
      <c r="V535" s="5">
        <f t="shared" si="948"/>
        <v>11.192453846576477</v>
      </c>
      <c r="W535" s="5">
        <f t="shared" si="948"/>
        <v>24.554425241853856</v>
      </c>
      <c r="X535" s="5">
        <f t="shared" si="948"/>
        <v>4.4876022813107639</v>
      </c>
      <c r="Y535" s="5">
        <f t="shared" si="948"/>
        <v>8.4969732629483055</v>
      </c>
      <c r="Z535" s="5">
        <f t="shared" si="948"/>
        <v>10.518651400457045</v>
      </c>
      <c r="AA535" s="5">
        <f t="shared" si="948"/>
        <v>2.0812945704776329</v>
      </c>
      <c r="AB535" s="5"/>
      <c r="AC535" s="5">
        <f t="shared" ref="AC535:AI535" si="949">MAX(AC500-AC465,0)</f>
        <v>25.177686411533461</v>
      </c>
      <c r="AD535" s="5">
        <f t="shared" si="949"/>
        <v>1.797889719586911</v>
      </c>
      <c r="AE535" s="5">
        <f t="shared" si="949"/>
        <v>4.5422833997629235</v>
      </c>
      <c r="AF535" s="5">
        <f t="shared" si="949"/>
        <v>2.2438011406553819</v>
      </c>
      <c r="AG535" s="5">
        <f t="shared" si="949"/>
        <v>8.395206942213763</v>
      </c>
      <c r="AH535" s="5">
        <f t="shared" si="949"/>
        <v>1.3094492919421779</v>
      </c>
      <c r="AI535" s="5">
        <f t="shared" si="949"/>
        <v>2.2609901167294235</v>
      </c>
    </row>
    <row r="536" spans="2:35" x14ac:dyDescent="0.3">
      <c r="B536" s="86">
        <f t="shared" si="861"/>
        <v>48669</v>
      </c>
      <c r="C536" s="3"/>
      <c r="D536" s="3"/>
      <c r="E536" s="5">
        <f t="shared" ref="E536:K536" si="950">MAX(E501-E466,0)</f>
        <v>46.916543155503881</v>
      </c>
      <c r="F536" s="5">
        <f t="shared" si="950"/>
        <v>42.429562629042479</v>
      </c>
      <c r="G536" s="5">
        <f t="shared" si="950"/>
        <v>93.562635475977089</v>
      </c>
      <c r="H536" s="5">
        <f t="shared" si="950"/>
        <v>47.723718786799473</v>
      </c>
      <c r="I536" s="5">
        <f t="shared" si="950"/>
        <v>97.004442241700303</v>
      </c>
      <c r="J536" s="5">
        <f t="shared" si="950"/>
        <v>130.40855460895409</v>
      </c>
      <c r="K536" s="5">
        <f t="shared" si="950"/>
        <v>28.072176072222216</v>
      </c>
      <c r="L536" s="5"/>
      <c r="M536" s="5">
        <f t="shared" ref="M536:S536" si="951">MAX(M501-M466,0)</f>
        <v>51.852924620886228</v>
      </c>
      <c r="N536" s="5">
        <f t="shared" si="951"/>
        <v>0</v>
      </c>
      <c r="O536" s="5">
        <f t="shared" si="951"/>
        <v>0</v>
      </c>
      <c r="P536" s="5">
        <f t="shared" si="951"/>
        <v>0</v>
      </c>
      <c r="Q536" s="5">
        <f t="shared" si="951"/>
        <v>0</v>
      </c>
      <c r="R536" s="5">
        <f t="shared" si="951"/>
        <v>0</v>
      </c>
      <c r="S536" s="5">
        <f t="shared" si="951"/>
        <v>0</v>
      </c>
      <c r="T536" s="5"/>
      <c r="U536" s="5">
        <f t="shared" ref="U536:AA536" si="952">MAX(U501-U466,0)</f>
        <v>51.773013145587782</v>
      </c>
      <c r="V536" s="5">
        <f t="shared" si="952"/>
        <v>11.528227461973771</v>
      </c>
      <c r="W536" s="5">
        <f t="shared" si="952"/>
        <v>25.291057999109476</v>
      </c>
      <c r="X536" s="5">
        <f t="shared" si="952"/>
        <v>4.6222303497500867</v>
      </c>
      <c r="Y536" s="5">
        <f t="shared" si="952"/>
        <v>8.7518824608367538</v>
      </c>
      <c r="Z536" s="5">
        <f t="shared" si="952"/>
        <v>10.834210942470758</v>
      </c>
      <c r="AA536" s="5">
        <f t="shared" si="952"/>
        <v>2.1437334075919616</v>
      </c>
      <c r="AB536" s="5"/>
      <c r="AC536" s="5">
        <f t="shared" ref="AC536:AI536" si="953">MAX(AC501-AC466,0)</f>
        <v>25.933017003879463</v>
      </c>
      <c r="AD536" s="5">
        <f t="shared" si="953"/>
        <v>1.8518264111745188</v>
      </c>
      <c r="AE536" s="5">
        <f t="shared" si="953"/>
        <v>4.6785519017558119</v>
      </c>
      <c r="AF536" s="5">
        <f t="shared" si="953"/>
        <v>2.3111151748750434</v>
      </c>
      <c r="AG536" s="5">
        <f t="shared" si="953"/>
        <v>8.6470631504801752</v>
      </c>
      <c r="AH536" s="5">
        <f t="shared" si="953"/>
        <v>1.3487327707004435</v>
      </c>
      <c r="AI536" s="5">
        <f t="shared" si="953"/>
        <v>2.3288198202313062</v>
      </c>
    </row>
    <row r="537" spans="2:35" x14ac:dyDescent="0.3">
      <c r="B537" s="86">
        <f t="shared" si="861"/>
        <v>49034</v>
      </c>
      <c r="C537" s="3"/>
      <c r="D537" s="3"/>
      <c r="E537" s="5">
        <f t="shared" ref="E537:K537" si="954">MAX(E502-E467,0)</f>
        <v>48.324039450168996</v>
      </c>
      <c r="F537" s="5">
        <f t="shared" si="954"/>
        <v>43.702449507913755</v>
      </c>
      <c r="G537" s="5">
        <f t="shared" si="954"/>
        <v>96.369514540256375</v>
      </c>
      <c r="H537" s="5">
        <f t="shared" si="954"/>
        <v>49.155430350403456</v>
      </c>
      <c r="I537" s="5">
        <f t="shared" si="954"/>
        <v>99.914575508951344</v>
      </c>
      <c r="J537" s="5">
        <f t="shared" si="954"/>
        <v>134.32081124722271</v>
      </c>
      <c r="K537" s="5">
        <f t="shared" si="954"/>
        <v>28.914341354388888</v>
      </c>
      <c r="L537" s="5"/>
      <c r="M537" s="5">
        <f t="shared" ref="M537:S537" si="955">MAX(M502-M467,0)</f>
        <v>53.408512359512827</v>
      </c>
      <c r="N537" s="5">
        <f t="shared" si="955"/>
        <v>0</v>
      </c>
      <c r="O537" s="5">
        <f t="shared" si="955"/>
        <v>0</v>
      </c>
      <c r="P537" s="5">
        <f t="shared" si="955"/>
        <v>0</v>
      </c>
      <c r="Q537" s="5">
        <f t="shared" si="955"/>
        <v>0</v>
      </c>
      <c r="R537" s="5">
        <f t="shared" si="955"/>
        <v>0</v>
      </c>
      <c r="S537" s="5">
        <f t="shared" si="955"/>
        <v>0</v>
      </c>
      <c r="T537" s="5"/>
      <c r="U537" s="5">
        <f t="shared" ref="U537:AA537" si="956">MAX(U502-U467,0)</f>
        <v>53.326203539955429</v>
      </c>
      <c r="V537" s="5">
        <f t="shared" si="956"/>
        <v>11.874074285832982</v>
      </c>
      <c r="W537" s="5">
        <f t="shared" si="956"/>
        <v>26.049789739082758</v>
      </c>
      <c r="X537" s="5">
        <f t="shared" si="956"/>
        <v>4.7608972602425883</v>
      </c>
      <c r="Y537" s="5">
        <f t="shared" si="956"/>
        <v>9.0144389346618556</v>
      </c>
      <c r="Z537" s="5">
        <f t="shared" si="956"/>
        <v>11.159237270744878</v>
      </c>
      <c r="AA537" s="5">
        <f t="shared" si="956"/>
        <v>2.2080454098197211</v>
      </c>
      <c r="AB537" s="5"/>
      <c r="AC537" s="5">
        <f t="shared" ref="AC537:AI537" si="957">MAX(AC502-AC467,0)</f>
        <v>26.711007513995852</v>
      </c>
      <c r="AD537" s="5">
        <f t="shared" si="957"/>
        <v>1.9073812035097535</v>
      </c>
      <c r="AE537" s="5">
        <f t="shared" si="957"/>
        <v>4.8189084588084867</v>
      </c>
      <c r="AF537" s="5">
        <f t="shared" si="957"/>
        <v>2.3804486301212942</v>
      </c>
      <c r="AG537" s="5">
        <f t="shared" si="957"/>
        <v>8.9064750449945809</v>
      </c>
      <c r="AH537" s="5">
        <f t="shared" si="957"/>
        <v>1.3891947538214575</v>
      </c>
      <c r="AI537" s="5">
        <f t="shared" si="957"/>
        <v>2.3986844148382449</v>
      </c>
    </row>
    <row r="538" spans="2:35" x14ac:dyDescent="0.3">
      <c r="B538" s="86">
        <f t="shared" si="861"/>
        <v>49399</v>
      </c>
      <c r="C538" s="3"/>
      <c r="D538" s="3"/>
      <c r="E538" s="5">
        <f t="shared" ref="E538:K538" si="958">MAX(E503-E468,0)</f>
        <v>49.773760633674058</v>
      </c>
      <c r="F538" s="5">
        <f t="shared" si="958"/>
        <v>45.01352299315117</v>
      </c>
      <c r="G538" s="5">
        <f t="shared" si="958"/>
        <v>99.260599976464093</v>
      </c>
      <c r="H538" s="5">
        <f t="shared" si="958"/>
        <v>50.630093260915558</v>
      </c>
      <c r="I538" s="5">
        <f t="shared" si="958"/>
        <v>102.91201277421986</v>
      </c>
      <c r="J538" s="5">
        <f t="shared" si="958"/>
        <v>138.35043558463934</v>
      </c>
      <c r="K538" s="5">
        <f t="shared" si="958"/>
        <v>29.781771595020551</v>
      </c>
      <c r="L538" s="5"/>
      <c r="M538" s="5">
        <f t="shared" ref="M538:S538" si="959">MAX(M503-M468,0)</f>
        <v>55.010767730298213</v>
      </c>
      <c r="N538" s="5">
        <f t="shared" si="959"/>
        <v>0</v>
      </c>
      <c r="O538" s="5">
        <f t="shared" si="959"/>
        <v>0</v>
      </c>
      <c r="P538" s="5">
        <f t="shared" si="959"/>
        <v>0</v>
      </c>
      <c r="Q538" s="5">
        <f t="shared" si="959"/>
        <v>0</v>
      </c>
      <c r="R538" s="5">
        <f t="shared" si="959"/>
        <v>0</v>
      </c>
      <c r="S538" s="5">
        <f t="shared" si="959"/>
        <v>0</v>
      </c>
      <c r="T538" s="5"/>
      <c r="U538" s="5">
        <f t="shared" ref="U538:AA538" si="960">MAX(U503-U468,0)</f>
        <v>54.925989646154093</v>
      </c>
      <c r="V538" s="5">
        <f t="shared" si="960"/>
        <v>12.230296514407978</v>
      </c>
      <c r="W538" s="5">
        <f t="shared" si="960"/>
        <v>26.831283431255244</v>
      </c>
      <c r="X538" s="5">
        <f t="shared" si="960"/>
        <v>4.9037241780498668</v>
      </c>
      <c r="Y538" s="5">
        <f t="shared" si="960"/>
        <v>9.2848721027017103</v>
      </c>
      <c r="Z538" s="5">
        <f t="shared" si="960"/>
        <v>11.49401438886723</v>
      </c>
      <c r="AA538" s="5">
        <f t="shared" si="960"/>
        <v>2.2742867721143125</v>
      </c>
      <c r="AB538" s="5"/>
      <c r="AC538" s="5">
        <f t="shared" ref="AC538:AI538" si="961">MAX(AC503-AC468,0)</f>
        <v>27.512337739415727</v>
      </c>
      <c r="AD538" s="5">
        <f t="shared" si="961"/>
        <v>1.9646026396150482</v>
      </c>
      <c r="AE538" s="5">
        <f t="shared" si="961"/>
        <v>4.9634757125727411</v>
      </c>
      <c r="AF538" s="5">
        <f t="shared" si="961"/>
        <v>2.4518620890249334</v>
      </c>
      <c r="AG538" s="5">
        <f t="shared" si="961"/>
        <v>9.1736692963444177</v>
      </c>
      <c r="AH538" s="5">
        <f t="shared" si="961"/>
        <v>1.4308705964361002</v>
      </c>
      <c r="AI538" s="5">
        <f t="shared" si="961"/>
        <v>2.4706449472833927</v>
      </c>
    </row>
    <row r="539" spans="2:35" x14ac:dyDescent="0.3">
      <c r="B539" s="86">
        <f t="shared" si="861"/>
        <v>49765</v>
      </c>
      <c r="C539" s="3"/>
      <c r="D539" s="3"/>
      <c r="E539" s="5">
        <f t="shared" ref="E539:K539" si="962">MAX(E504-E469,0)</f>
        <v>51.266973452684269</v>
      </c>
      <c r="F539" s="5">
        <f t="shared" si="962"/>
        <v>46.363928682945705</v>
      </c>
      <c r="G539" s="5">
        <f t="shared" si="962"/>
        <v>102.23841797575801</v>
      </c>
      <c r="H539" s="5">
        <f t="shared" si="962"/>
        <v>52.14899605874303</v>
      </c>
      <c r="I539" s="5">
        <f t="shared" si="962"/>
        <v>105.99937315744646</v>
      </c>
      <c r="J539" s="5">
        <f t="shared" si="962"/>
        <v>142.50094865217858</v>
      </c>
      <c r="K539" s="5">
        <f t="shared" si="962"/>
        <v>30.675224742871166</v>
      </c>
      <c r="L539" s="5"/>
      <c r="M539" s="5">
        <f t="shared" ref="M539:S539" si="963">MAX(M504-M469,0)</f>
        <v>56.661090762207159</v>
      </c>
      <c r="N539" s="5">
        <f t="shared" si="963"/>
        <v>0</v>
      </c>
      <c r="O539" s="5">
        <f t="shared" si="963"/>
        <v>0</v>
      </c>
      <c r="P539" s="5">
        <f t="shared" si="963"/>
        <v>0</v>
      </c>
      <c r="Q539" s="5">
        <f t="shared" si="963"/>
        <v>0</v>
      </c>
      <c r="R539" s="5">
        <f t="shared" si="963"/>
        <v>0</v>
      </c>
      <c r="S539" s="5">
        <f t="shared" si="963"/>
        <v>0</v>
      </c>
      <c r="T539" s="5"/>
      <c r="U539" s="5">
        <f t="shared" ref="U539:AA539" si="964">MAX(U504-U469,0)</f>
        <v>56.573769335538707</v>
      </c>
      <c r="V539" s="5">
        <f t="shared" si="964"/>
        <v>12.597205409840218</v>
      </c>
      <c r="W539" s="5">
        <f t="shared" si="964"/>
        <v>27.636221934192896</v>
      </c>
      <c r="X539" s="5">
        <f t="shared" si="964"/>
        <v>5.0508359033913628</v>
      </c>
      <c r="Y539" s="5">
        <f t="shared" si="964"/>
        <v>9.5634182657827633</v>
      </c>
      <c r="Z539" s="5">
        <f t="shared" si="964"/>
        <v>11.838834820533242</v>
      </c>
      <c r="AA539" s="5">
        <f t="shared" si="964"/>
        <v>2.3425153752777419</v>
      </c>
      <c r="AB539" s="5"/>
      <c r="AC539" s="5">
        <f t="shared" ref="AC539:AI539" si="965">MAX(AC504-AC469,0)</f>
        <v>28.337707871598198</v>
      </c>
      <c r="AD539" s="5">
        <f t="shared" si="965"/>
        <v>2.0235407188034995</v>
      </c>
      <c r="AE539" s="5">
        <f t="shared" si="965"/>
        <v>5.1123799839499213</v>
      </c>
      <c r="AF539" s="5">
        <f t="shared" si="965"/>
        <v>2.5254179516956814</v>
      </c>
      <c r="AG539" s="5">
        <f t="shared" si="965"/>
        <v>9.4488793752347515</v>
      </c>
      <c r="AH539" s="5">
        <f t="shared" si="965"/>
        <v>1.4737967143291826</v>
      </c>
      <c r="AI539" s="5">
        <f t="shared" si="965"/>
        <v>2.5447642957018939</v>
      </c>
    </row>
    <row r="540" spans="2:35" x14ac:dyDescent="0.3">
      <c r="B540" s="86">
        <f t="shared" si="861"/>
        <v>50130</v>
      </c>
      <c r="C540" s="3"/>
      <c r="D540" s="3"/>
      <c r="E540" s="5">
        <f t="shared" ref="E540:K540" si="966">MAX(E505-E470,0)</f>
        <v>52.804982656264805</v>
      </c>
      <c r="F540" s="5">
        <f t="shared" si="966"/>
        <v>47.754846543434084</v>
      </c>
      <c r="G540" s="5">
        <f t="shared" si="966"/>
        <v>105.30557051503074</v>
      </c>
      <c r="H540" s="5">
        <f t="shared" si="966"/>
        <v>53.713465940505309</v>
      </c>
      <c r="I540" s="5">
        <f t="shared" si="966"/>
        <v>109.17935435216987</v>
      </c>
      <c r="J540" s="5">
        <f t="shared" si="966"/>
        <v>146.77597711174391</v>
      </c>
      <c r="K540" s="5">
        <f t="shared" si="966"/>
        <v>31.595481485157308</v>
      </c>
      <c r="L540" s="5"/>
      <c r="M540" s="5">
        <f t="shared" ref="M540:S540" si="967">MAX(M505-M470,0)</f>
        <v>58.360923485073371</v>
      </c>
      <c r="N540" s="5">
        <f t="shared" si="967"/>
        <v>0</v>
      </c>
      <c r="O540" s="5">
        <f t="shared" si="967"/>
        <v>0</v>
      </c>
      <c r="P540" s="5">
        <f t="shared" si="967"/>
        <v>0</v>
      </c>
      <c r="Q540" s="5">
        <f t="shared" si="967"/>
        <v>0</v>
      </c>
      <c r="R540" s="5">
        <f t="shared" si="967"/>
        <v>0</v>
      </c>
      <c r="S540" s="5">
        <f t="shared" si="967"/>
        <v>0</v>
      </c>
      <c r="T540" s="5"/>
      <c r="U540" s="5">
        <f t="shared" ref="U540:AA540" si="968">MAX(U505-U470,0)</f>
        <v>58.270982415604863</v>
      </c>
      <c r="V540" s="5">
        <f t="shared" si="968"/>
        <v>12.975121572135425</v>
      </c>
      <c r="W540" s="5">
        <f t="shared" si="968"/>
        <v>28.465308592218687</v>
      </c>
      <c r="X540" s="5">
        <f t="shared" si="968"/>
        <v>5.2023609804931024</v>
      </c>
      <c r="Y540" s="5">
        <f t="shared" si="968"/>
        <v>9.8503208137562464</v>
      </c>
      <c r="Z540" s="5">
        <f t="shared" si="968"/>
        <v>12.193999865149237</v>
      </c>
      <c r="AA540" s="5">
        <f t="shared" si="968"/>
        <v>2.4127908365360753</v>
      </c>
      <c r="AB540" s="5"/>
      <c r="AC540" s="5">
        <f t="shared" ref="AC540:AI540" si="969">MAX(AC505-AC470,0)</f>
        <v>29.187839107746139</v>
      </c>
      <c r="AD540" s="5">
        <f t="shared" si="969"/>
        <v>2.0842469403676045</v>
      </c>
      <c r="AE540" s="5">
        <f t="shared" si="969"/>
        <v>5.2657513834684213</v>
      </c>
      <c r="AF540" s="5">
        <f t="shared" si="969"/>
        <v>2.6011804902465512</v>
      </c>
      <c r="AG540" s="5">
        <f t="shared" si="969"/>
        <v>9.7323457564917941</v>
      </c>
      <c r="AH540" s="5">
        <f t="shared" si="969"/>
        <v>1.5180106157590592</v>
      </c>
      <c r="AI540" s="5">
        <f t="shared" si="969"/>
        <v>2.6211072245729508</v>
      </c>
    </row>
    <row r="541" spans="2:35" x14ac:dyDescent="0.3">
      <c r="B541" s="86">
        <f t="shared" si="861"/>
        <v>50495</v>
      </c>
      <c r="C541" s="3"/>
      <c r="D541" s="3"/>
      <c r="E541" s="5">
        <f t="shared" ref="E541:K541" si="970">MAX(E506-E471,0)</f>
        <v>54.389132135952771</v>
      </c>
      <c r="F541" s="5">
        <f t="shared" si="970"/>
        <v>49.187491939737122</v>
      </c>
      <c r="G541" s="5">
        <f t="shared" si="970"/>
        <v>108.46473763048166</v>
      </c>
      <c r="H541" s="5">
        <f t="shared" si="970"/>
        <v>55.324869918720466</v>
      </c>
      <c r="I541" s="5">
        <f t="shared" si="970"/>
        <v>112.45473498273499</v>
      </c>
      <c r="J541" s="5">
        <f t="shared" si="970"/>
        <v>151.17925642509618</v>
      </c>
      <c r="K541" s="5">
        <f t="shared" si="970"/>
        <v>32.543345929712018</v>
      </c>
      <c r="L541" s="5"/>
      <c r="M541" s="5">
        <f t="shared" ref="M541:S541" si="971">MAX(M506-M471,0)</f>
        <v>60.111751189625579</v>
      </c>
      <c r="N541" s="5">
        <f t="shared" si="971"/>
        <v>0</v>
      </c>
      <c r="O541" s="5">
        <f t="shared" si="971"/>
        <v>0</v>
      </c>
      <c r="P541" s="5">
        <f t="shared" si="971"/>
        <v>0</v>
      </c>
      <c r="Q541" s="5">
        <f t="shared" si="971"/>
        <v>0</v>
      </c>
      <c r="R541" s="5">
        <f t="shared" si="971"/>
        <v>0</v>
      </c>
      <c r="S541" s="5">
        <f t="shared" si="971"/>
        <v>0</v>
      </c>
      <c r="T541" s="5"/>
      <c r="U541" s="5">
        <f t="shared" ref="U541:AA541" si="972">MAX(U506-U471,0)</f>
        <v>60.01911188807302</v>
      </c>
      <c r="V541" s="5">
        <f t="shared" si="972"/>
        <v>13.364375219299488</v>
      </c>
      <c r="W541" s="5">
        <f t="shared" si="972"/>
        <v>29.319267849985245</v>
      </c>
      <c r="X541" s="5">
        <f t="shared" si="972"/>
        <v>5.3584318099078958</v>
      </c>
      <c r="Y541" s="5">
        <f t="shared" si="972"/>
        <v>10.145830438168934</v>
      </c>
      <c r="Z541" s="5">
        <f t="shared" si="972"/>
        <v>12.559819861103717</v>
      </c>
      <c r="AA541" s="5">
        <f t="shared" si="972"/>
        <v>2.4851745616321566</v>
      </c>
      <c r="AB541" s="5"/>
      <c r="AC541" s="5">
        <f t="shared" ref="AC541:AI541" si="973">MAX(AC506-AC471,0)</f>
        <v>30.063474280978525</v>
      </c>
      <c r="AD541" s="5">
        <f t="shared" si="973"/>
        <v>2.1467743485786328</v>
      </c>
      <c r="AE541" s="5">
        <f t="shared" si="973"/>
        <v>5.4237239249724718</v>
      </c>
      <c r="AF541" s="5">
        <f t="shared" si="973"/>
        <v>2.6792159049539479</v>
      </c>
      <c r="AG541" s="5">
        <f t="shared" si="973"/>
        <v>10.024316129186548</v>
      </c>
      <c r="AH541" s="5">
        <f t="shared" si="973"/>
        <v>1.5635509342318317</v>
      </c>
      <c r="AI541" s="5">
        <f t="shared" si="973"/>
        <v>2.6997404413101398</v>
      </c>
    </row>
    <row r="542" spans="2:35" x14ac:dyDescent="0.3">
      <c r="B542" s="86">
        <f t="shared" si="861"/>
        <v>50860</v>
      </c>
      <c r="C542" s="3"/>
      <c r="D542" s="3"/>
      <c r="E542" s="5">
        <f t="shared" ref="E542:K542" si="974">MAX(E507-E472,0)</f>
        <v>56.020806100031344</v>
      </c>
      <c r="F542" s="5">
        <f t="shared" si="974"/>
        <v>50.66311669792924</v>
      </c>
      <c r="G542" s="5">
        <f t="shared" si="974"/>
        <v>111.71867975939611</v>
      </c>
      <c r="H542" s="5">
        <f t="shared" si="974"/>
        <v>56.984616016282082</v>
      </c>
      <c r="I542" s="5">
        <f t="shared" si="974"/>
        <v>115.82837703221702</v>
      </c>
      <c r="J542" s="5">
        <f t="shared" si="974"/>
        <v>155.71463411784907</v>
      </c>
      <c r="K542" s="5">
        <f t="shared" si="974"/>
        <v>33.519646307603381</v>
      </c>
      <c r="L542" s="5"/>
      <c r="M542" s="5">
        <f t="shared" ref="M542:S542" si="975">MAX(M507-M472,0)</f>
        <v>61.915103725314346</v>
      </c>
      <c r="N542" s="5">
        <f t="shared" si="975"/>
        <v>0</v>
      </c>
      <c r="O542" s="5">
        <f t="shared" si="975"/>
        <v>0</v>
      </c>
      <c r="P542" s="5">
        <f t="shared" si="975"/>
        <v>0</v>
      </c>
      <c r="Q542" s="5">
        <f t="shared" si="975"/>
        <v>0</v>
      </c>
      <c r="R542" s="5">
        <f t="shared" si="975"/>
        <v>0</v>
      </c>
      <c r="S542" s="5">
        <f t="shared" si="975"/>
        <v>0</v>
      </c>
      <c r="T542" s="5"/>
      <c r="U542" s="5">
        <f t="shared" ref="U542:AA542" si="976">MAX(U507-U472,0)</f>
        <v>61.819685244715217</v>
      </c>
      <c r="V542" s="5">
        <f t="shared" si="976"/>
        <v>13.765306475878475</v>
      </c>
      <c r="W542" s="5">
        <f t="shared" si="976"/>
        <v>30.198845885484797</v>
      </c>
      <c r="X542" s="5">
        <f t="shared" si="976"/>
        <v>5.5191847642051339</v>
      </c>
      <c r="Y542" s="5">
        <f t="shared" si="976"/>
        <v>10.450205351314002</v>
      </c>
      <c r="Z542" s="5">
        <f t="shared" si="976"/>
        <v>12.93661445693683</v>
      </c>
      <c r="AA542" s="5">
        <f t="shared" si="976"/>
        <v>2.559729798481122</v>
      </c>
      <c r="AB542" s="5"/>
      <c r="AC542" s="5">
        <f t="shared" ref="AC542:AI542" si="977">MAX(AC507-AC472,0)</f>
        <v>30.965378509407884</v>
      </c>
      <c r="AD542" s="5">
        <f t="shared" si="977"/>
        <v>2.2111775790359918</v>
      </c>
      <c r="AE542" s="5">
        <f t="shared" si="977"/>
        <v>5.5864356427216446</v>
      </c>
      <c r="AF542" s="5">
        <f t="shared" si="977"/>
        <v>2.759592382102567</v>
      </c>
      <c r="AG542" s="5">
        <f t="shared" si="977"/>
        <v>10.325045613062144</v>
      </c>
      <c r="AH542" s="5">
        <f t="shared" si="977"/>
        <v>1.6104574622587853</v>
      </c>
      <c r="AI542" s="5">
        <f t="shared" si="977"/>
        <v>2.7807326545494444</v>
      </c>
    </row>
    <row r="543" spans="2:35" x14ac:dyDescent="0.3">
      <c r="B543" s="86">
        <f t="shared" si="861"/>
        <v>51226</v>
      </c>
      <c r="C543" s="3"/>
      <c r="D543" s="3"/>
      <c r="E543" s="5">
        <f t="shared" ref="E543:K543" si="978">MAX(E508-E473,0)</f>
        <v>57.701430283032288</v>
      </c>
      <c r="F543" s="5">
        <f t="shared" si="978"/>
        <v>52.183010198867116</v>
      </c>
      <c r="G543" s="5">
        <f t="shared" si="978"/>
        <v>115.070240152178</v>
      </c>
      <c r="H543" s="5">
        <f t="shared" si="978"/>
        <v>58.694154496770558</v>
      </c>
      <c r="I543" s="5">
        <f t="shared" si="978"/>
        <v>119.30322834318352</v>
      </c>
      <c r="J543" s="5">
        <f t="shared" si="978"/>
        <v>160.38607314138466</v>
      </c>
      <c r="K543" s="5">
        <f t="shared" si="978"/>
        <v>34.525235696831487</v>
      </c>
      <c r="L543" s="5"/>
      <c r="M543" s="5">
        <f t="shared" ref="M543:S543" si="979">MAX(M508-M473,0)</f>
        <v>63.772556837073772</v>
      </c>
      <c r="N543" s="5">
        <f t="shared" si="979"/>
        <v>0</v>
      </c>
      <c r="O543" s="5">
        <f t="shared" si="979"/>
        <v>0</v>
      </c>
      <c r="P543" s="5">
        <f t="shared" si="979"/>
        <v>0</v>
      </c>
      <c r="Q543" s="5">
        <f t="shared" si="979"/>
        <v>0</v>
      </c>
      <c r="R543" s="5">
        <f t="shared" si="979"/>
        <v>0</v>
      </c>
      <c r="S543" s="5">
        <f t="shared" si="979"/>
        <v>0</v>
      </c>
      <c r="T543" s="5"/>
      <c r="U543" s="5">
        <f t="shared" ref="U543:AA543" si="980">MAX(U508-U473,0)</f>
        <v>63.674275802056677</v>
      </c>
      <c r="V543" s="5">
        <f t="shared" si="980"/>
        <v>14.178265670154829</v>
      </c>
      <c r="W543" s="5">
        <f t="shared" si="980"/>
        <v>31.104811262049342</v>
      </c>
      <c r="X543" s="5">
        <f t="shared" si="980"/>
        <v>5.6847603071312873</v>
      </c>
      <c r="Y543" s="5">
        <f t="shared" si="980"/>
        <v>10.763711511853424</v>
      </c>
      <c r="Z543" s="5">
        <f t="shared" si="980"/>
        <v>13.324712890644935</v>
      </c>
      <c r="AA543" s="5">
        <f t="shared" si="980"/>
        <v>2.6365216924355552</v>
      </c>
      <c r="AB543" s="5"/>
      <c r="AC543" s="5">
        <f t="shared" ref="AC543:AI543" si="981">MAX(AC508-AC473,0)</f>
        <v>31.894339864690124</v>
      </c>
      <c r="AD543" s="5">
        <f t="shared" si="981"/>
        <v>2.2775129064070723</v>
      </c>
      <c r="AE543" s="5">
        <f t="shared" si="981"/>
        <v>5.7540287120032945</v>
      </c>
      <c r="AF543" s="5">
        <f t="shared" si="981"/>
        <v>2.8423801535656437</v>
      </c>
      <c r="AG543" s="5">
        <f t="shared" si="981"/>
        <v>10.634796981454008</v>
      </c>
      <c r="AH543" s="5">
        <f t="shared" si="981"/>
        <v>1.6587711861265504</v>
      </c>
      <c r="AI543" s="5">
        <f t="shared" si="981"/>
        <v>2.8641546341859279</v>
      </c>
    </row>
    <row r="544" spans="2:35" x14ac:dyDescent="0.3">
      <c r="B544" s="86">
        <f t="shared" si="861"/>
        <v>51591</v>
      </c>
      <c r="C544" s="3"/>
      <c r="D544" s="3"/>
      <c r="E544" s="5">
        <f t="shared" ref="E544:K544" si="982">MAX(E509-E474,0)</f>
        <v>44.242535874583055</v>
      </c>
      <c r="F544" s="5">
        <f t="shared" si="982"/>
        <v>40.011290698386944</v>
      </c>
      <c r="G544" s="5">
        <f t="shared" si="982"/>
        <v>88.230035253158832</v>
      </c>
      <c r="H544" s="5">
        <f t="shared" si="982"/>
        <v>45.003706549633009</v>
      </c>
      <c r="I544" s="5">
        <f t="shared" si="982"/>
        <v>91.475676322689111</v>
      </c>
      <c r="J544" s="5">
        <f t="shared" si="982"/>
        <v>122.97592208607415</v>
      </c>
      <c r="K544" s="5">
        <f t="shared" si="982"/>
        <v>26.472203052905531</v>
      </c>
      <c r="L544" s="5"/>
      <c r="M544" s="5">
        <f t="shared" ref="M544:S544" si="983">MAX(M509-M474,0)</f>
        <v>48.897568393686839</v>
      </c>
      <c r="N544" s="5">
        <f t="shared" si="983"/>
        <v>0</v>
      </c>
      <c r="O544" s="5">
        <f t="shared" si="983"/>
        <v>0</v>
      </c>
      <c r="P544" s="5">
        <f t="shared" si="983"/>
        <v>0</v>
      </c>
      <c r="Q544" s="5">
        <f t="shared" si="983"/>
        <v>0</v>
      </c>
      <c r="R544" s="5">
        <f t="shared" si="983"/>
        <v>0</v>
      </c>
      <c r="S544" s="5">
        <f t="shared" si="983"/>
        <v>0</v>
      </c>
      <c r="T544" s="5"/>
      <c r="U544" s="5">
        <f t="shared" ref="U544:AA544" si="984">MAX(U509-U474,0)</f>
        <v>48.822211471055851</v>
      </c>
      <c r="V544" s="5">
        <f t="shared" si="984"/>
        <v>10.871176407141048</v>
      </c>
      <c r="W544" s="5">
        <f t="shared" si="984"/>
        <v>23.849594739387715</v>
      </c>
      <c r="X544" s="5">
        <f t="shared" si="984"/>
        <v>4.3587864389666695</v>
      </c>
      <c r="Y544" s="5">
        <f t="shared" si="984"/>
        <v>8.2530691244732211</v>
      </c>
      <c r="Z544" s="5">
        <f t="shared" si="984"/>
        <v>10.216715342951087</v>
      </c>
      <c r="AA544" s="5">
        <f t="shared" si="984"/>
        <v>2.0215513721155998</v>
      </c>
      <c r="AB544" s="5"/>
      <c r="AC544" s="5">
        <f t="shared" ref="AC544:AI544" si="985">MAX(AC509-AC474,0)</f>
        <v>24.454965305680517</v>
      </c>
      <c r="AD544" s="5">
        <f t="shared" si="985"/>
        <v>1.7462816081384247</v>
      </c>
      <c r="AE544" s="5">
        <f t="shared" si="985"/>
        <v>4.4118979454318081</v>
      </c>
      <c r="AF544" s="5">
        <f t="shared" si="985"/>
        <v>2.1793932194833348</v>
      </c>
      <c r="AG544" s="5">
        <f t="shared" si="985"/>
        <v>8.1542239882612613</v>
      </c>
      <c r="AH544" s="5">
        <f t="shared" si="985"/>
        <v>1.2718617779481494</v>
      </c>
      <c r="AI544" s="5">
        <f t="shared" si="985"/>
        <v>2.1960887889911951</v>
      </c>
    </row>
    <row r="545" spans="2:35" x14ac:dyDescent="0.3">
      <c r="E545" s="2"/>
      <c r="M545" s="2"/>
    </row>
    <row r="546" spans="2:35" s="93" customFormat="1" x14ac:dyDescent="0.3">
      <c r="B546" s="92" t="s">
        <v>238</v>
      </c>
      <c r="C546" s="92"/>
      <c r="D546" s="92"/>
    </row>
    <row r="547" spans="2:35" x14ac:dyDescent="0.3">
      <c r="E547" s="301" t="s">
        <v>89</v>
      </c>
      <c r="F547" s="301"/>
      <c r="G547" s="301"/>
      <c r="H547" s="301"/>
      <c r="I547" s="301"/>
      <c r="J547" s="301"/>
      <c r="K547" s="301"/>
      <c r="M547" s="301" t="s">
        <v>64</v>
      </c>
      <c r="N547" s="301"/>
      <c r="O547" s="301"/>
      <c r="P547" s="301"/>
      <c r="Q547" s="301"/>
      <c r="R547" s="301"/>
      <c r="S547" s="301"/>
      <c r="U547" s="301" t="s">
        <v>65</v>
      </c>
      <c r="V547" s="301"/>
      <c r="W547" s="301"/>
      <c r="X547" s="301"/>
      <c r="Y547" s="301"/>
      <c r="Z547" s="301"/>
      <c r="AA547" s="301"/>
      <c r="AC547" s="301" t="s">
        <v>66</v>
      </c>
      <c r="AD547" s="301"/>
      <c r="AE547" s="301"/>
      <c r="AF547" s="301"/>
      <c r="AG547" s="301"/>
      <c r="AH547" s="301"/>
      <c r="AI547" s="301"/>
    </row>
    <row r="548" spans="2:35" s="3" customFormat="1" x14ac:dyDescent="0.3">
      <c r="B548" s="4" t="s">
        <v>211</v>
      </c>
      <c r="C548" s="4"/>
      <c r="D548" s="4"/>
      <c r="E548" s="3" t="s">
        <v>70</v>
      </c>
      <c r="F548" s="3" t="s">
        <v>69</v>
      </c>
      <c r="G548" s="3" t="s">
        <v>61</v>
      </c>
      <c r="H548" s="3" t="s">
        <v>68</v>
      </c>
      <c r="I548" s="3" t="s">
        <v>71</v>
      </c>
      <c r="J548" s="3" t="s">
        <v>72</v>
      </c>
      <c r="K548" s="3" t="s">
        <v>62</v>
      </c>
      <c r="M548" s="3" t="s">
        <v>70</v>
      </c>
      <c r="N548" s="3" t="s">
        <v>69</v>
      </c>
      <c r="O548" s="3" t="s">
        <v>61</v>
      </c>
      <c r="P548" s="3" t="s">
        <v>68</v>
      </c>
      <c r="Q548" s="3" t="s">
        <v>71</v>
      </c>
      <c r="R548" s="3" t="s">
        <v>72</v>
      </c>
      <c r="S548" s="3" t="s">
        <v>62</v>
      </c>
      <c r="U548" s="3" t="s">
        <v>70</v>
      </c>
      <c r="V548" s="3" t="s">
        <v>69</v>
      </c>
      <c r="W548" s="3" t="s">
        <v>61</v>
      </c>
      <c r="X548" s="3" t="s">
        <v>68</v>
      </c>
      <c r="Y548" s="3" t="s">
        <v>71</v>
      </c>
      <c r="Z548" s="3" t="s">
        <v>72</v>
      </c>
      <c r="AA548" s="3" t="s">
        <v>62</v>
      </c>
      <c r="AC548" s="3" t="s">
        <v>70</v>
      </c>
      <c r="AD548" s="3" t="s">
        <v>69</v>
      </c>
      <c r="AE548" s="3" t="s">
        <v>61</v>
      </c>
      <c r="AF548" s="3" t="s">
        <v>68</v>
      </c>
      <c r="AG548" s="3" t="s">
        <v>71</v>
      </c>
      <c r="AH548" s="3" t="s">
        <v>72</v>
      </c>
      <c r="AI548" s="3" t="s">
        <v>62</v>
      </c>
    </row>
    <row r="549" spans="2:35" hidden="1" x14ac:dyDescent="0.3">
      <c r="B549" s="86">
        <f t="shared" ref="B549:B579" si="986">DATE(IF(MONTH(B444)&lt;=3,YEAR(B444),YEAR(B444)+1), 3, 31)</f>
        <v>40633</v>
      </c>
      <c r="C549" s="3"/>
      <c r="D549" s="3"/>
      <c r="E549" s="5">
        <f>E514*(1-E$43)</f>
        <v>67.42885600000001</v>
      </c>
      <c r="F549" s="5">
        <f t="shared" ref="F549:K549" si="987">F514*(1-F$43)</f>
        <v>16.820087399999998</v>
      </c>
      <c r="G549" s="5">
        <f t="shared" si="987"/>
        <v>31.165868249999999</v>
      </c>
      <c r="H549" s="5">
        <f t="shared" si="987"/>
        <v>100.77778499999999</v>
      </c>
      <c r="I549" s="5">
        <f t="shared" si="987"/>
        <v>166.86609745000001</v>
      </c>
      <c r="J549" s="5">
        <f t="shared" si="987"/>
        <v>36.835486089999954</v>
      </c>
      <c r="K549" s="5">
        <f t="shared" si="987"/>
        <v>5.0315538900000014</v>
      </c>
      <c r="L549" s="5"/>
      <c r="M549" s="5">
        <f>M514*(1-E$43)</f>
        <v>70.86600399999999</v>
      </c>
      <c r="N549" s="5">
        <f t="shared" ref="N549:S549" si="988">N514*(1-F$43)</f>
        <v>0</v>
      </c>
      <c r="O549" s="5">
        <f t="shared" si="988"/>
        <v>0</v>
      </c>
      <c r="P549" s="5">
        <f t="shared" si="988"/>
        <v>0</v>
      </c>
      <c r="Q549" s="5">
        <f t="shared" si="988"/>
        <v>0</v>
      </c>
      <c r="R549" s="5">
        <f t="shared" si="988"/>
        <v>0</v>
      </c>
      <c r="S549" s="5">
        <f t="shared" si="988"/>
        <v>0</v>
      </c>
      <c r="T549" s="5"/>
      <c r="U549" s="5">
        <f>U514*(1-E$43)</f>
        <v>67.995180000000005</v>
      </c>
      <c r="V549" s="5">
        <f t="shared" ref="V549:AA549" si="989">V514*(1-F$43)</f>
        <v>4.5307389000000002</v>
      </c>
      <c r="W549" s="5">
        <f t="shared" si="989"/>
        <v>8.3747226250000022</v>
      </c>
      <c r="X549" s="5">
        <f t="shared" si="989"/>
        <v>9.5831550000000014</v>
      </c>
      <c r="Y549" s="5">
        <f t="shared" si="989"/>
        <v>15.115141215000003</v>
      </c>
      <c r="Z549" s="5">
        <f t="shared" si="989"/>
        <v>2.9937170900000019</v>
      </c>
      <c r="AA549" s="5">
        <f t="shared" si="989"/>
        <v>0.40330454999999987</v>
      </c>
      <c r="AB549" s="5"/>
      <c r="AC549" s="5">
        <f>AC514*(1-E$43)</f>
        <v>31.887988</v>
      </c>
      <c r="AD549" s="5">
        <f t="shared" ref="AD549:AI549" si="990">AD514*(1-F$43)</f>
        <v>0.91387740000000006</v>
      </c>
      <c r="AE549" s="5">
        <f t="shared" si="990"/>
        <v>1.7859557500000003</v>
      </c>
      <c r="AF549" s="5">
        <f t="shared" si="990"/>
        <v>4.7915775000000007</v>
      </c>
      <c r="AG549" s="5">
        <f t="shared" si="990"/>
        <v>15.029492059999999</v>
      </c>
      <c r="AH549" s="5">
        <f t="shared" si="990"/>
        <v>0</v>
      </c>
      <c r="AI549" s="5">
        <f t="shared" si="990"/>
        <v>0.43686400500000006</v>
      </c>
    </row>
    <row r="550" spans="2:35" hidden="1" x14ac:dyDescent="0.3">
      <c r="B550" s="86">
        <f t="shared" si="986"/>
        <v>40999</v>
      </c>
      <c r="C550" s="3"/>
      <c r="D550" s="3"/>
      <c r="E550" s="5">
        <f t="shared" ref="E550:K550" si="991">E515*(1-E$43)</f>
        <v>72.192648000000005</v>
      </c>
      <c r="F550" s="5">
        <f t="shared" si="991"/>
        <v>17.513384399999996</v>
      </c>
      <c r="G550" s="5">
        <f t="shared" si="991"/>
        <v>32.840584499999999</v>
      </c>
      <c r="H550" s="5">
        <f t="shared" si="991"/>
        <v>105.242869</v>
      </c>
      <c r="I550" s="5">
        <f t="shared" si="991"/>
        <v>178.16245875000001</v>
      </c>
      <c r="J550" s="5">
        <f t="shared" si="991"/>
        <v>39.584662779999981</v>
      </c>
      <c r="K550" s="5">
        <f t="shared" si="991"/>
        <v>5.4015536599999985</v>
      </c>
      <c r="L550" s="5"/>
      <c r="M550" s="5">
        <f t="shared" ref="M550:S550" si="992">M515*(1-E$43)</f>
        <v>75.872631999999996</v>
      </c>
      <c r="N550" s="5">
        <f t="shared" si="992"/>
        <v>0</v>
      </c>
      <c r="O550" s="5">
        <f t="shared" si="992"/>
        <v>0</v>
      </c>
      <c r="P550" s="5">
        <f t="shared" si="992"/>
        <v>0</v>
      </c>
      <c r="Q550" s="5">
        <f t="shared" si="992"/>
        <v>0</v>
      </c>
      <c r="R550" s="5">
        <f t="shared" si="992"/>
        <v>0</v>
      </c>
      <c r="S550" s="5">
        <f t="shared" si="992"/>
        <v>0</v>
      </c>
      <c r="T550" s="5"/>
      <c r="U550" s="5">
        <f t="shared" ref="U550:AA550" si="993">U515*(1-E$43)</f>
        <v>72.798989999999989</v>
      </c>
      <c r="V550" s="5">
        <f t="shared" si="993"/>
        <v>4.7174933999999995</v>
      </c>
      <c r="W550" s="5">
        <f t="shared" si="993"/>
        <v>8.8244732500000023</v>
      </c>
      <c r="X550" s="5">
        <f t="shared" si="993"/>
        <v>9.9999269999999996</v>
      </c>
      <c r="Y550" s="5">
        <f t="shared" si="993"/>
        <v>16.139168625</v>
      </c>
      <c r="Z550" s="5">
        <f t="shared" si="993"/>
        <v>3.2175397800000001</v>
      </c>
      <c r="AA550" s="5">
        <f t="shared" si="993"/>
        <v>0.43283769999999988</v>
      </c>
      <c r="AB550" s="5"/>
      <c r="AC550" s="5">
        <f t="shared" ref="AC550:AI550" si="994">AC515*(1-E$43)</f>
        <v>34.140853999999997</v>
      </c>
      <c r="AD550" s="5">
        <f t="shared" si="994"/>
        <v>0.95152439999999994</v>
      </c>
      <c r="AE550" s="5">
        <f t="shared" si="994"/>
        <v>1.8831595000000003</v>
      </c>
      <c r="AF550" s="5">
        <f t="shared" si="994"/>
        <v>4.9999634999999998</v>
      </c>
      <c r="AG550" s="5">
        <f t="shared" si="994"/>
        <v>16.048939499999999</v>
      </c>
      <c r="AH550" s="5">
        <f t="shared" si="994"/>
        <v>0</v>
      </c>
      <c r="AI550" s="5">
        <f t="shared" si="994"/>
        <v>0.46886247000000003</v>
      </c>
    </row>
    <row r="551" spans="2:35" hidden="1" x14ac:dyDescent="0.3">
      <c r="B551" s="86">
        <f t="shared" si="986"/>
        <v>41364</v>
      </c>
      <c r="C551" s="3"/>
      <c r="D551" s="3"/>
      <c r="E551" s="5">
        <f t="shared" ref="E551:K551" si="995">E516*(1-E$43)</f>
        <v>79.333337600000007</v>
      </c>
      <c r="F551" s="5">
        <f t="shared" si="995"/>
        <v>18.657937799999999</v>
      </c>
      <c r="G551" s="5">
        <f t="shared" si="995"/>
        <v>35.431017000000004</v>
      </c>
      <c r="H551" s="5">
        <f t="shared" si="995"/>
        <v>112.65375550000002</v>
      </c>
      <c r="I551" s="5">
        <f t="shared" si="995"/>
        <v>194.97396789999999</v>
      </c>
      <c r="J551" s="5">
        <f t="shared" si="995"/>
        <v>43.513197909999981</v>
      </c>
      <c r="K551" s="5">
        <f t="shared" si="995"/>
        <v>5.9058168700000007</v>
      </c>
      <c r="L551" s="5"/>
      <c r="M551" s="5">
        <f t="shared" ref="M551:S551" si="996">M516*(1-E$43)</f>
        <v>83.37663839999999</v>
      </c>
      <c r="N551" s="5">
        <f t="shared" si="996"/>
        <v>0</v>
      </c>
      <c r="O551" s="5">
        <f t="shared" si="996"/>
        <v>0</v>
      </c>
      <c r="P551" s="5">
        <f t="shared" si="996"/>
        <v>0</v>
      </c>
      <c r="Q551" s="5">
        <f t="shared" si="996"/>
        <v>0</v>
      </c>
      <c r="R551" s="5">
        <f t="shared" si="996"/>
        <v>0</v>
      </c>
      <c r="S551" s="5">
        <f t="shared" si="996"/>
        <v>0</v>
      </c>
      <c r="T551" s="5"/>
      <c r="U551" s="5">
        <f t="shared" ref="U551:AA551" si="997">U516*(1-E$43)</f>
        <v>79.998468000000003</v>
      </c>
      <c r="V551" s="5">
        <f t="shared" si="997"/>
        <v>5.0268333000000007</v>
      </c>
      <c r="W551" s="5">
        <f t="shared" si="997"/>
        <v>9.5215744999999998</v>
      </c>
      <c r="X551" s="5">
        <f t="shared" si="997"/>
        <v>10.6963065</v>
      </c>
      <c r="Y551" s="5">
        <f t="shared" si="997"/>
        <v>17.665232280000005</v>
      </c>
      <c r="Z551" s="5">
        <f t="shared" si="997"/>
        <v>3.5364656599999997</v>
      </c>
      <c r="AA551" s="5">
        <f t="shared" si="997"/>
        <v>0.47373514999999999</v>
      </c>
      <c r="AB551" s="5"/>
      <c r="AC551" s="5">
        <f t="shared" ref="AC551:AI551" si="998">AC516*(1-E$43)</f>
        <v>37.516784799999996</v>
      </c>
      <c r="AD551" s="5">
        <f t="shared" si="998"/>
        <v>1.0089678000000002</v>
      </c>
      <c r="AE551" s="5">
        <f t="shared" si="998"/>
        <v>2.026967</v>
      </c>
      <c r="AF551" s="5">
        <f t="shared" si="998"/>
        <v>5.3481532500000002</v>
      </c>
      <c r="AG551" s="5">
        <f t="shared" si="998"/>
        <v>17.571459019999999</v>
      </c>
      <c r="AH551" s="5">
        <f t="shared" si="998"/>
        <v>0</v>
      </c>
      <c r="AI551" s="5">
        <f t="shared" si="998"/>
        <v>0.51313291500000002</v>
      </c>
    </row>
    <row r="552" spans="2:35" hidden="1" x14ac:dyDescent="0.3">
      <c r="B552" s="86">
        <f t="shared" si="986"/>
        <v>41729</v>
      </c>
      <c r="C552" s="3"/>
      <c r="D552" s="3"/>
      <c r="E552" s="5">
        <f t="shared" ref="E552:K552" si="999">E517*(1-E$43)</f>
        <v>91.0308256</v>
      </c>
      <c r="F552" s="5">
        <f t="shared" si="999"/>
        <v>20.989288200000001</v>
      </c>
      <c r="G552" s="5">
        <f t="shared" si="999"/>
        <v>40.299622499999998</v>
      </c>
      <c r="H552" s="5">
        <f t="shared" si="999"/>
        <v>126.18893449999997</v>
      </c>
      <c r="I552" s="5">
        <f t="shared" si="999"/>
        <v>223.41442035</v>
      </c>
      <c r="J552" s="5">
        <f t="shared" si="999"/>
        <v>50.198568939999952</v>
      </c>
      <c r="K552" s="5">
        <f t="shared" si="999"/>
        <v>6.8164151099999994</v>
      </c>
      <c r="L552" s="5"/>
      <c r="M552" s="5">
        <f t="shared" ref="M552:S552" si="1000">M517*(1-E$43)</f>
        <v>95.671030399999978</v>
      </c>
      <c r="N552" s="5">
        <f t="shared" si="1000"/>
        <v>0</v>
      </c>
      <c r="O552" s="5">
        <f t="shared" si="1000"/>
        <v>0</v>
      </c>
      <c r="P552" s="5">
        <f t="shared" si="1000"/>
        <v>0</v>
      </c>
      <c r="Q552" s="5">
        <f t="shared" si="1000"/>
        <v>0</v>
      </c>
      <c r="R552" s="5">
        <f t="shared" si="1000"/>
        <v>0</v>
      </c>
      <c r="S552" s="5">
        <f t="shared" si="1000"/>
        <v>0</v>
      </c>
      <c r="T552" s="5"/>
      <c r="U552" s="5">
        <f t="shared" ref="U552:AA552" si="1001">U517*(1-E$43)</f>
        <v>91.795307999999991</v>
      </c>
      <c r="V552" s="5">
        <f t="shared" si="1001"/>
        <v>5.6545277</v>
      </c>
      <c r="W552" s="5">
        <f t="shared" si="1001"/>
        <v>10.828716249999999</v>
      </c>
      <c r="X552" s="5">
        <f t="shared" si="1001"/>
        <v>11.9805885</v>
      </c>
      <c r="Y552" s="5">
        <f t="shared" si="1001"/>
        <v>20.240266994999999</v>
      </c>
      <c r="Z552" s="5">
        <f t="shared" si="1001"/>
        <v>4.07981119</v>
      </c>
      <c r="AA552" s="5">
        <f t="shared" si="1001"/>
        <v>0.54646545000000013</v>
      </c>
      <c r="AB552" s="5"/>
      <c r="AC552" s="5">
        <f t="shared" ref="AC552:AI552" si="1002">AC517*(1-E$43)</f>
        <v>43.049608800000001</v>
      </c>
      <c r="AD552" s="5">
        <f t="shared" si="1002"/>
        <v>1.1369582</v>
      </c>
      <c r="AE552" s="5">
        <f t="shared" si="1002"/>
        <v>2.3110974999999998</v>
      </c>
      <c r="AF552" s="5">
        <f t="shared" si="1002"/>
        <v>5.9902942499999998</v>
      </c>
      <c r="AG552" s="5">
        <f t="shared" si="1002"/>
        <v>20.130055080000002</v>
      </c>
      <c r="AH552" s="5">
        <f t="shared" si="1002"/>
        <v>0</v>
      </c>
      <c r="AI552" s="5">
        <f t="shared" si="1002"/>
        <v>0.59193149499999986</v>
      </c>
    </row>
    <row r="553" spans="2:35" hidden="1" x14ac:dyDescent="0.3">
      <c r="B553" s="86">
        <f t="shared" si="986"/>
        <v>42094</v>
      </c>
      <c r="C553" s="3"/>
      <c r="D553" s="3"/>
      <c r="E553" s="5">
        <f t="shared" ref="E553:K553" si="1003">E518*(1-E$43)</f>
        <v>97.418340799999996</v>
      </c>
      <c r="F553" s="5">
        <f t="shared" si="1003"/>
        <v>21.964585199999998</v>
      </c>
      <c r="G553" s="5">
        <f t="shared" si="1003"/>
        <v>42.371968500000001</v>
      </c>
      <c r="H553" s="5">
        <f t="shared" si="1003"/>
        <v>131.70871124999996</v>
      </c>
      <c r="I553" s="5">
        <f t="shared" si="1003"/>
        <v>238.49840755000002</v>
      </c>
      <c r="J553" s="5">
        <f t="shared" si="1003"/>
        <v>53.857347439999991</v>
      </c>
      <c r="K553" s="5">
        <f t="shared" si="1003"/>
        <v>7.2759238400000008</v>
      </c>
      <c r="L553" s="5"/>
      <c r="M553" s="5">
        <f t="shared" ref="M553:S553" si="1004">M518*(1-E$43)</f>
        <v>102.3870672</v>
      </c>
      <c r="N553" s="5">
        <f t="shared" si="1004"/>
        <v>0</v>
      </c>
      <c r="O553" s="5">
        <f t="shared" si="1004"/>
        <v>0</v>
      </c>
      <c r="P553" s="5">
        <f t="shared" si="1004"/>
        <v>0</v>
      </c>
      <c r="Q553" s="5">
        <f t="shared" si="1004"/>
        <v>0</v>
      </c>
      <c r="R553" s="5">
        <f t="shared" si="1004"/>
        <v>0</v>
      </c>
      <c r="S553" s="5">
        <f t="shared" si="1004"/>
        <v>0</v>
      </c>
      <c r="T553" s="5"/>
      <c r="U553" s="5">
        <f t="shared" ref="U553:AA553" si="1005">U518*(1-E$43)</f>
        <v>98.241593999999992</v>
      </c>
      <c r="V553" s="5">
        <f t="shared" si="1005"/>
        <v>5.9164822000000008</v>
      </c>
      <c r="W553" s="5">
        <f t="shared" si="1005"/>
        <v>11.38639725</v>
      </c>
      <c r="X553" s="5">
        <f t="shared" si="1005"/>
        <v>12.519033749999997</v>
      </c>
      <c r="Y553" s="5">
        <f t="shared" si="1005"/>
        <v>21.607299785000002</v>
      </c>
      <c r="Z553" s="5">
        <f t="shared" si="1005"/>
        <v>4.3773584399999983</v>
      </c>
      <c r="AA553" s="5">
        <f t="shared" si="1005"/>
        <v>0.58357479999999973</v>
      </c>
      <c r="AB553" s="5"/>
      <c r="AC553" s="5">
        <f t="shared" ref="AC553:AI553" si="1006">AC518*(1-E$43)</f>
        <v>46.074648399999994</v>
      </c>
      <c r="AD553" s="5">
        <f t="shared" si="1006"/>
        <v>1.1934051999999999</v>
      </c>
      <c r="AE553" s="5">
        <f t="shared" si="1006"/>
        <v>2.4261434999999993</v>
      </c>
      <c r="AF553" s="5">
        <f t="shared" si="1006"/>
        <v>6.2595168749999983</v>
      </c>
      <c r="AG553" s="5">
        <f t="shared" si="1006"/>
        <v>21.490426940000003</v>
      </c>
      <c r="AH553" s="5">
        <f t="shared" si="1006"/>
        <v>0</v>
      </c>
      <c r="AI553" s="5">
        <f t="shared" si="1006"/>
        <v>0.63211127999999994</v>
      </c>
    </row>
    <row r="554" spans="2:35" hidden="1" x14ac:dyDescent="0.3">
      <c r="B554" s="86">
        <f t="shared" si="986"/>
        <v>42460</v>
      </c>
      <c r="C554" s="3"/>
      <c r="D554" s="3"/>
      <c r="E554" s="5">
        <f t="shared" ref="E554:K554" si="1007">E519*(1-E$43)</f>
        <v>104.42683680000002</v>
      </c>
      <c r="F554" s="5">
        <f t="shared" si="1007"/>
        <v>22.918760399999996</v>
      </c>
      <c r="G554" s="5">
        <f t="shared" si="1007"/>
        <v>44.582314500000003</v>
      </c>
      <c r="H554" s="5">
        <f t="shared" si="1007"/>
        <v>137.67787875000002</v>
      </c>
      <c r="I554" s="5">
        <f t="shared" si="1007"/>
        <v>254.92517135</v>
      </c>
      <c r="J554" s="5">
        <f t="shared" si="1007"/>
        <v>57.684628559999986</v>
      </c>
      <c r="K554" s="5">
        <f t="shared" si="1007"/>
        <v>7.8453246800000009</v>
      </c>
      <c r="L554" s="5"/>
      <c r="M554" s="5">
        <f t="shared" ref="M554:S554" si="1008">M519*(1-E$43)</f>
        <v>109.75183119999998</v>
      </c>
      <c r="N554" s="5">
        <f t="shared" si="1008"/>
        <v>0</v>
      </c>
      <c r="O554" s="5">
        <f t="shared" si="1008"/>
        <v>0</v>
      </c>
      <c r="P554" s="5">
        <f t="shared" si="1008"/>
        <v>0</v>
      </c>
      <c r="Q554" s="5">
        <f t="shared" si="1008"/>
        <v>0</v>
      </c>
      <c r="R554" s="5">
        <f t="shared" si="1008"/>
        <v>0</v>
      </c>
      <c r="S554" s="5">
        <f t="shared" si="1008"/>
        <v>0</v>
      </c>
      <c r="T554" s="5"/>
      <c r="U554" s="5">
        <f t="shared" ref="U554:AA554" si="1009">U519*(1-E$43)</f>
        <v>105.30722400000001</v>
      </c>
      <c r="V554" s="5">
        <f t="shared" si="1009"/>
        <v>6.1739294000000005</v>
      </c>
      <c r="W554" s="5">
        <f t="shared" si="1009"/>
        <v>11.980878250000002</v>
      </c>
      <c r="X554" s="5">
        <f t="shared" si="1009"/>
        <v>13.087811250000001</v>
      </c>
      <c r="Y554" s="5">
        <f t="shared" si="1009"/>
        <v>23.095362695000006</v>
      </c>
      <c r="Z554" s="5">
        <f t="shared" si="1009"/>
        <v>4.6880388100000001</v>
      </c>
      <c r="AA554" s="5">
        <f t="shared" si="1009"/>
        <v>0.62897709999999996</v>
      </c>
      <c r="AB554" s="5"/>
      <c r="AC554" s="5">
        <f t="shared" ref="AC554:AI554" si="1010">AC519*(1-E$43)</f>
        <v>49.387606399999989</v>
      </c>
      <c r="AD554" s="5">
        <f t="shared" si="1010"/>
        <v>1.2433004000000001</v>
      </c>
      <c r="AE554" s="5">
        <f t="shared" si="1010"/>
        <v>2.5503895000000005</v>
      </c>
      <c r="AF554" s="5">
        <f t="shared" si="1010"/>
        <v>6.5439056250000007</v>
      </c>
      <c r="AG554" s="5">
        <f t="shared" si="1010"/>
        <v>22.970193879999997</v>
      </c>
      <c r="AH554" s="5">
        <f t="shared" si="1010"/>
        <v>0</v>
      </c>
      <c r="AI554" s="5">
        <f t="shared" si="1010"/>
        <v>0.68130655999999989</v>
      </c>
    </row>
    <row r="555" spans="2:35" hidden="1" x14ac:dyDescent="0.3">
      <c r="B555" s="86">
        <f t="shared" si="986"/>
        <v>42825</v>
      </c>
      <c r="C555" s="3"/>
      <c r="D555" s="3"/>
      <c r="E555" s="5">
        <f t="shared" ref="E555:K555" si="1011">E520*(1-E$43)</f>
        <v>112.34069440000002</v>
      </c>
      <c r="F555" s="5">
        <f t="shared" si="1011"/>
        <v>24.084435599999996</v>
      </c>
      <c r="G555" s="5">
        <f t="shared" si="1011"/>
        <v>47.206660499999991</v>
      </c>
      <c r="H555" s="5">
        <f t="shared" si="1011"/>
        <v>144.00367649999998</v>
      </c>
      <c r="I555" s="5">
        <f t="shared" si="1011"/>
        <v>273.21248989999998</v>
      </c>
      <c r="J555" s="5">
        <f t="shared" si="1011"/>
        <v>62.16109835000006</v>
      </c>
      <c r="K555" s="5">
        <f t="shared" si="1011"/>
        <v>8.4723302599999979</v>
      </c>
      <c r="L555" s="5"/>
      <c r="M555" s="5">
        <f t="shared" ref="M555:S555" si="1012">M520*(1-E$43)</f>
        <v>118.06754959999999</v>
      </c>
      <c r="N555" s="5">
        <f t="shared" si="1012"/>
        <v>0</v>
      </c>
      <c r="O555" s="5">
        <f t="shared" si="1012"/>
        <v>0</v>
      </c>
      <c r="P555" s="5">
        <f t="shared" si="1012"/>
        <v>0</v>
      </c>
      <c r="Q555" s="5">
        <f t="shared" si="1012"/>
        <v>0</v>
      </c>
      <c r="R555" s="5">
        <f t="shared" si="1012"/>
        <v>0</v>
      </c>
      <c r="S555" s="5">
        <f t="shared" si="1012"/>
        <v>0</v>
      </c>
      <c r="T555" s="5"/>
      <c r="U555" s="5">
        <f t="shared" ref="U555:AA555" si="1013">U520*(1-E$43)</f>
        <v>113.28484200000003</v>
      </c>
      <c r="V555" s="5">
        <f t="shared" si="1013"/>
        <v>6.4877765999999992</v>
      </c>
      <c r="W555" s="5">
        <f t="shared" si="1013"/>
        <v>12.68575925</v>
      </c>
      <c r="X555" s="5">
        <f t="shared" si="1013"/>
        <v>13.692199499999997</v>
      </c>
      <c r="Y555" s="5">
        <f t="shared" si="1013"/>
        <v>24.752433930000009</v>
      </c>
      <c r="Z555" s="5">
        <f t="shared" si="1013"/>
        <v>5.0521470999999973</v>
      </c>
      <c r="AA555" s="5">
        <f t="shared" si="1013"/>
        <v>0.67878970000000005</v>
      </c>
      <c r="AB555" s="5"/>
      <c r="AC555" s="5">
        <f t="shared" ref="AC555:AI555" si="1014">AC520*(1-E$43)</f>
        <v>53.127901199999997</v>
      </c>
      <c r="AD555" s="5">
        <f t="shared" si="1014"/>
        <v>1.3072956</v>
      </c>
      <c r="AE555" s="5">
        <f t="shared" si="1014"/>
        <v>2.7022354999999996</v>
      </c>
      <c r="AF555" s="5">
        <f t="shared" si="1014"/>
        <v>6.8460997499999987</v>
      </c>
      <c r="AG555" s="5">
        <f t="shared" si="1014"/>
        <v>24.618760119999997</v>
      </c>
      <c r="AH555" s="5">
        <f t="shared" si="1014"/>
        <v>0</v>
      </c>
      <c r="AI555" s="5">
        <f t="shared" si="1014"/>
        <v>0.73529216999999991</v>
      </c>
    </row>
    <row r="556" spans="2:35" hidden="1" x14ac:dyDescent="0.3">
      <c r="B556" s="86">
        <f t="shared" si="986"/>
        <v>43190</v>
      </c>
      <c r="C556" s="3"/>
      <c r="D556" s="3"/>
      <c r="E556" s="5">
        <f t="shared" ref="E556:K556" si="1015">E521*(1-E$43)</f>
        <v>120.84072000000002</v>
      </c>
      <c r="F556" s="5">
        <f t="shared" si="1015"/>
        <v>25.250110799999998</v>
      </c>
      <c r="G556" s="5">
        <f t="shared" si="1015"/>
        <v>49.900006500000011</v>
      </c>
      <c r="H556" s="5">
        <f t="shared" si="1015"/>
        <v>150.77886499999997</v>
      </c>
      <c r="I556" s="5">
        <f t="shared" si="1015"/>
        <v>292.90910145000004</v>
      </c>
      <c r="J556" s="5">
        <f t="shared" si="1015"/>
        <v>66.758431219999991</v>
      </c>
      <c r="K556" s="5">
        <f t="shared" si="1015"/>
        <v>9.0842700600000015</v>
      </c>
      <c r="L556" s="5"/>
      <c r="M556" s="5">
        <f t="shared" ref="M556:S556" si="1016">M521*(1-E$43)</f>
        <v>127.00247999999998</v>
      </c>
      <c r="N556" s="5">
        <f t="shared" si="1016"/>
        <v>0</v>
      </c>
      <c r="O556" s="5">
        <f t="shared" si="1016"/>
        <v>0</v>
      </c>
      <c r="P556" s="5">
        <f t="shared" si="1016"/>
        <v>0</v>
      </c>
      <c r="Q556" s="5">
        <f t="shared" si="1016"/>
        <v>0</v>
      </c>
      <c r="R556" s="5">
        <f t="shared" si="1016"/>
        <v>0</v>
      </c>
      <c r="S556" s="5">
        <f t="shared" si="1016"/>
        <v>0</v>
      </c>
      <c r="T556" s="5"/>
      <c r="U556" s="5">
        <f t="shared" ref="U556:AA556" si="1017">U521*(1-E$43)</f>
        <v>121.8591</v>
      </c>
      <c r="V556" s="5">
        <f t="shared" si="1017"/>
        <v>6.8016237999999998</v>
      </c>
      <c r="W556" s="5">
        <f t="shared" si="1017"/>
        <v>13.40904025</v>
      </c>
      <c r="X556" s="5">
        <f t="shared" si="1017"/>
        <v>14.326919999999999</v>
      </c>
      <c r="Y556" s="5">
        <f t="shared" si="1017"/>
        <v>26.535524015000004</v>
      </c>
      <c r="Z556" s="5">
        <f t="shared" si="1017"/>
        <v>5.4253217199999977</v>
      </c>
      <c r="AA556" s="5">
        <f t="shared" si="1017"/>
        <v>0.72841319999999987</v>
      </c>
      <c r="AB556" s="5"/>
      <c r="AC556" s="5">
        <f t="shared" ref="AC556:AI556" si="1018">AC521*(1-E$43)</f>
        <v>57.150059999999996</v>
      </c>
      <c r="AD556" s="5">
        <f t="shared" si="1018"/>
        <v>1.3712908000000001</v>
      </c>
      <c r="AE556" s="5">
        <f t="shared" si="1018"/>
        <v>2.8586814999999999</v>
      </c>
      <c r="AF556" s="5">
        <f t="shared" si="1018"/>
        <v>7.1634599999999997</v>
      </c>
      <c r="AG556" s="5">
        <f t="shared" si="1018"/>
        <v>26.390047259999999</v>
      </c>
      <c r="AH556" s="5">
        <f t="shared" si="1018"/>
        <v>0</v>
      </c>
      <c r="AI556" s="5">
        <f t="shared" si="1018"/>
        <v>0.78900876999999991</v>
      </c>
    </row>
    <row r="557" spans="2:35" hidden="1" x14ac:dyDescent="0.3">
      <c r="B557" s="86">
        <f t="shared" si="986"/>
        <v>43555</v>
      </c>
      <c r="C557" s="3"/>
      <c r="D557" s="3"/>
      <c r="E557" s="5">
        <f t="shared" ref="E557:K557" si="1019">E522*(1-E$43)</f>
        <v>129.98042640000003</v>
      </c>
      <c r="F557" s="5">
        <f t="shared" si="1019"/>
        <v>26.415786000000001</v>
      </c>
      <c r="G557" s="5">
        <f t="shared" si="1019"/>
        <v>52.817895750000005</v>
      </c>
      <c r="H557" s="5">
        <f t="shared" si="1019"/>
        <v>157.86430350000001</v>
      </c>
      <c r="I557" s="5">
        <f t="shared" si="1019"/>
        <v>313.90255055000006</v>
      </c>
      <c r="J557" s="5">
        <f t="shared" si="1019"/>
        <v>71.90369874999999</v>
      </c>
      <c r="K557" s="5">
        <f t="shared" si="1019"/>
        <v>9.7901498600000014</v>
      </c>
      <c r="L557" s="5"/>
      <c r="M557" s="5">
        <f t="shared" ref="M557:S557" si="1020">M522*(1-E$43)</f>
        <v>136.6053876</v>
      </c>
      <c r="N557" s="5">
        <f t="shared" si="1020"/>
        <v>0</v>
      </c>
      <c r="O557" s="5">
        <f t="shared" si="1020"/>
        <v>0</v>
      </c>
      <c r="P557" s="5">
        <f t="shared" si="1020"/>
        <v>0</v>
      </c>
      <c r="Q557" s="5">
        <f t="shared" si="1020"/>
        <v>0</v>
      </c>
      <c r="R557" s="5">
        <f t="shared" si="1020"/>
        <v>0</v>
      </c>
      <c r="S557" s="5">
        <f t="shared" si="1020"/>
        <v>0</v>
      </c>
      <c r="T557" s="5"/>
      <c r="U557" s="5">
        <f t="shared" ref="U557:AA557" si="1021">U522*(1-E$43)</f>
        <v>131.07085200000003</v>
      </c>
      <c r="V557" s="5">
        <f t="shared" si="1021"/>
        <v>7.1154710000000003</v>
      </c>
      <c r="W557" s="5">
        <f t="shared" si="1021"/>
        <v>14.192831374999999</v>
      </c>
      <c r="X557" s="5">
        <f t="shared" si="1021"/>
        <v>14.999890500000001</v>
      </c>
      <c r="Y557" s="5">
        <f t="shared" si="1021"/>
        <v>28.437214884999999</v>
      </c>
      <c r="Z557" s="5">
        <f t="shared" si="1021"/>
        <v>5.8436787500000014</v>
      </c>
      <c r="AA557" s="5">
        <f t="shared" si="1021"/>
        <v>0.78474670000000002</v>
      </c>
      <c r="AB557" s="5"/>
      <c r="AC557" s="5">
        <f t="shared" ref="AC557:AI557" si="1022">AC522*(1-E$43)</f>
        <v>61.468387199999995</v>
      </c>
      <c r="AD557" s="5">
        <f t="shared" si="1022"/>
        <v>1.4352859999999998</v>
      </c>
      <c r="AE557" s="5">
        <f t="shared" si="1022"/>
        <v>3.0272082499999997</v>
      </c>
      <c r="AF557" s="5">
        <f t="shared" si="1022"/>
        <v>7.4999452500000006</v>
      </c>
      <c r="AG557" s="5">
        <f t="shared" si="1022"/>
        <v>28.281045340000006</v>
      </c>
      <c r="AH557" s="5">
        <f t="shared" si="1022"/>
        <v>0</v>
      </c>
      <c r="AI557" s="5">
        <f t="shared" si="1022"/>
        <v>0.85004536999999991</v>
      </c>
    </row>
    <row r="558" spans="2:35" hidden="1" x14ac:dyDescent="0.3">
      <c r="B558" s="86">
        <f t="shared" si="986"/>
        <v>43921</v>
      </c>
      <c r="C558" s="3"/>
      <c r="D558" s="3"/>
      <c r="E558" s="5">
        <f t="shared" ref="E558:K558" si="1023">E523*(1-E$43)</f>
        <v>139.80109440000004</v>
      </c>
      <c r="F558" s="5">
        <f t="shared" si="1023"/>
        <v>27.5814612</v>
      </c>
      <c r="G558" s="5">
        <f t="shared" si="1023"/>
        <v>55.839871499999987</v>
      </c>
      <c r="H558" s="5">
        <f t="shared" si="1023"/>
        <v>165.22880975000001</v>
      </c>
      <c r="I558" s="5">
        <f t="shared" si="1023"/>
        <v>336.45411845000001</v>
      </c>
      <c r="J558" s="5">
        <f t="shared" si="1023"/>
        <v>77.453982319999938</v>
      </c>
      <c r="K558" s="5">
        <f t="shared" si="1023"/>
        <v>10.553634399999996</v>
      </c>
      <c r="L558" s="5"/>
      <c r="M558" s="5">
        <f t="shared" ref="M558:S558" si="1024">M523*(1-E$43)</f>
        <v>146.92824959999999</v>
      </c>
      <c r="N558" s="5">
        <f t="shared" si="1024"/>
        <v>0</v>
      </c>
      <c r="O558" s="5">
        <f t="shared" si="1024"/>
        <v>0</v>
      </c>
      <c r="P558" s="5">
        <f t="shared" si="1024"/>
        <v>0</v>
      </c>
      <c r="Q558" s="5">
        <f t="shared" si="1024"/>
        <v>0</v>
      </c>
      <c r="R558" s="5">
        <f t="shared" si="1024"/>
        <v>0</v>
      </c>
      <c r="S558" s="5">
        <f t="shared" si="1024"/>
        <v>0</v>
      </c>
      <c r="T558" s="5"/>
      <c r="U558" s="5">
        <f t="shared" ref="U558:AA558" si="1025">U523*(1-E$43)</f>
        <v>140.97679200000002</v>
      </c>
      <c r="V558" s="5">
        <f t="shared" si="1025"/>
        <v>7.4293181999999991</v>
      </c>
      <c r="W558" s="5">
        <f t="shared" si="1025"/>
        <v>15.00564275</v>
      </c>
      <c r="X558" s="5">
        <f t="shared" si="1025"/>
        <v>15.698909249999994</v>
      </c>
      <c r="Y558" s="5">
        <f t="shared" si="1025"/>
        <v>30.480150915000003</v>
      </c>
      <c r="Z558" s="5">
        <f t="shared" si="1025"/>
        <v>6.2950178200000009</v>
      </c>
      <c r="AA558" s="5">
        <f t="shared" si="1025"/>
        <v>0.84549050000000014</v>
      </c>
      <c r="AB558" s="5"/>
      <c r="AC558" s="5">
        <f t="shared" ref="AC558:AI558" si="1026">AC523*(1-E$43)</f>
        <v>66.115051199999996</v>
      </c>
      <c r="AD558" s="5">
        <f t="shared" si="1026"/>
        <v>1.4992811999999998</v>
      </c>
      <c r="AE558" s="5">
        <f t="shared" si="1026"/>
        <v>3.1968964999999998</v>
      </c>
      <c r="AF558" s="5">
        <f t="shared" si="1026"/>
        <v>7.8494546249999972</v>
      </c>
      <c r="AG558" s="5">
        <f t="shared" si="1026"/>
        <v>30.312656860000008</v>
      </c>
      <c r="AH558" s="5">
        <f t="shared" si="1026"/>
        <v>0</v>
      </c>
      <c r="AI558" s="5">
        <f t="shared" si="1026"/>
        <v>0.91587229999999997</v>
      </c>
    </row>
    <row r="559" spans="2:35" hidden="1" x14ac:dyDescent="0.3">
      <c r="B559" s="86">
        <f t="shared" si="986"/>
        <v>44286</v>
      </c>
      <c r="C559" s="3"/>
      <c r="D559" s="3"/>
      <c r="E559" s="5">
        <f t="shared" ref="E559:K559" si="1027">E524*(1-E$43)</f>
        <v>118.11062560000001</v>
      </c>
      <c r="F559" s="5">
        <f t="shared" si="1027"/>
        <v>28.491390599999999</v>
      </c>
      <c r="G559" s="5">
        <f t="shared" si="1027"/>
        <v>59.096947499999999</v>
      </c>
      <c r="H559" s="5">
        <f t="shared" si="1027"/>
        <v>135.4141545</v>
      </c>
      <c r="I559" s="5">
        <f t="shared" si="1027"/>
        <v>281.83765105000003</v>
      </c>
      <c r="J559" s="5">
        <f t="shared" si="1027"/>
        <v>73.843408339999925</v>
      </c>
      <c r="K559" s="5">
        <f t="shared" si="1027"/>
        <v>9.5508682099999991</v>
      </c>
      <c r="L559" s="5"/>
      <c r="M559" s="5">
        <f t="shared" ref="M559:S559" si="1028">M524*(1-E$43)</f>
        <v>124.5350304</v>
      </c>
      <c r="N559" s="5">
        <f t="shared" si="1028"/>
        <v>0</v>
      </c>
      <c r="O559" s="5">
        <f t="shared" si="1028"/>
        <v>0</v>
      </c>
      <c r="P559" s="5">
        <f t="shared" si="1028"/>
        <v>0</v>
      </c>
      <c r="Q559" s="5">
        <f t="shared" si="1028"/>
        <v>0</v>
      </c>
      <c r="R559" s="5">
        <f t="shared" si="1028"/>
        <v>0</v>
      </c>
      <c r="S559" s="5">
        <f t="shared" si="1028"/>
        <v>0</v>
      </c>
      <c r="T559" s="5"/>
      <c r="U559" s="5">
        <f t="shared" ref="U559:AA559" si="1029">U524*(1-E$43)</f>
        <v>119.81065800000002</v>
      </c>
      <c r="V559" s="5">
        <f t="shared" si="1029"/>
        <v>7.691094099999999</v>
      </c>
      <c r="W559" s="5">
        <f t="shared" si="1029"/>
        <v>15.904528750000001</v>
      </c>
      <c r="X559" s="5">
        <f t="shared" si="1029"/>
        <v>12.867223499999996</v>
      </c>
      <c r="Y559" s="5">
        <f t="shared" si="1029"/>
        <v>25.526332735000008</v>
      </c>
      <c r="Z559" s="5">
        <f t="shared" si="1029"/>
        <v>6.0242218399999983</v>
      </c>
      <c r="AA559" s="5">
        <f t="shared" si="1029"/>
        <v>0.76100244999999966</v>
      </c>
      <c r="AB559" s="5"/>
      <c r="AC559" s="5">
        <f t="shared" ref="AC559:AI559" si="1030">AC524*(1-E$43)</f>
        <v>56.450358799999982</v>
      </c>
      <c r="AD559" s="5">
        <f t="shared" si="1030"/>
        <v>1.4725005999999998</v>
      </c>
      <c r="AE559" s="5">
        <f t="shared" si="1030"/>
        <v>3.2753724999999996</v>
      </c>
      <c r="AF559" s="5">
        <f t="shared" si="1030"/>
        <v>6.4336117499999981</v>
      </c>
      <c r="AG559" s="5">
        <f t="shared" si="1030"/>
        <v>25.376619739999995</v>
      </c>
      <c r="AH559" s="5">
        <f t="shared" si="1030"/>
        <v>8.4229990000000046E-2</v>
      </c>
      <c r="AI559" s="5">
        <f t="shared" si="1030"/>
        <v>0.82461294499999982</v>
      </c>
    </row>
    <row r="560" spans="2:35" x14ac:dyDescent="0.3">
      <c r="B560" s="86">
        <f t="shared" si="986"/>
        <v>44651</v>
      </c>
      <c r="C560" s="3"/>
      <c r="D560" s="3"/>
      <c r="E560" s="5">
        <f t="shared" ref="E560:K560" si="1031">E525*(1-E$43)</f>
        <v>29.826287920000009</v>
      </c>
      <c r="F560" s="5">
        <f t="shared" si="1031"/>
        <v>28.812897671999991</v>
      </c>
      <c r="G560" s="5">
        <f t="shared" si="1031"/>
        <v>62.184307477499985</v>
      </c>
      <c r="H560" s="5">
        <f t="shared" si="1031"/>
        <v>29.305135372499993</v>
      </c>
      <c r="I560" s="5">
        <f t="shared" si="1031"/>
        <v>65.102529817000004</v>
      </c>
      <c r="J560" s="5">
        <f t="shared" si="1031"/>
        <v>50.213884428499981</v>
      </c>
      <c r="K560" s="5">
        <f t="shared" si="1031"/>
        <v>4.9483046951000009</v>
      </c>
      <c r="L560" s="5"/>
      <c r="M560" s="5">
        <f t="shared" ref="M560:S560" si="1032">M525*(1-E$43)</f>
        <v>32.964497279999996</v>
      </c>
      <c r="N560" s="5">
        <f t="shared" si="1032"/>
        <v>0</v>
      </c>
      <c r="O560" s="5">
        <f t="shared" si="1032"/>
        <v>0</v>
      </c>
      <c r="P560" s="5">
        <f t="shared" si="1032"/>
        <v>0</v>
      </c>
      <c r="Q560" s="5">
        <f t="shared" si="1032"/>
        <v>0</v>
      </c>
      <c r="R560" s="5">
        <f t="shared" si="1032"/>
        <v>0</v>
      </c>
      <c r="S560" s="5">
        <f t="shared" si="1032"/>
        <v>0</v>
      </c>
      <c r="T560" s="5"/>
      <c r="U560" s="5">
        <f t="shared" ref="U560:AA560" si="1033">U525*(1-E$43)</f>
        <v>32.913695100000005</v>
      </c>
      <c r="V560" s="5">
        <f t="shared" si="1033"/>
        <v>7.8285425919999989</v>
      </c>
      <c r="W560" s="5">
        <f t="shared" si="1033"/>
        <v>16.809134533749997</v>
      </c>
      <c r="X560" s="5">
        <f t="shared" si="1033"/>
        <v>2.8383179174999995</v>
      </c>
      <c r="Y560" s="5">
        <f t="shared" si="1033"/>
        <v>5.8736453269000002</v>
      </c>
      <c r="Z560" s="5">
        <f t="shared" si="1033"/>
        <v>4.1717187784999989</v>
      </c>
      <c r="AA560" s="5">
        <f t="shared" si="1033"/>
        <v>0.37787758449999986</v>
      </c>
      <c r="AB560" s="5"/>
      <c r="AC560" s="5">
        <f t="shared" ref="AC560:AI560" si="1034">AC525*(1-E$43)</f>
        <v>16.486415659999999</v>
      </c>
      <c r="AD560" s="5">
        <f t="shared" si="1034"/>
        <v>1.2575308719999998</v>
      </c>
      <c r="AE560" s="5">
        <f t="shared" si="1034"/>
        <v>3.109494602499999</v>
      </c>
      <c r="AF560" s="5">
        <f t="shared" si="1034"/>
        <v>1.4191589587499998</v>
      </c>
      <c r="AG560" s="5">
        <f t="shared" si="1034"/>
        <v>5.8032980096000015</v>
      </c>
      <c r="AH560" s="5">
        <f t="shared" si="1034"/>
        <v>0.51933028224999966</v>
      </c>
      <c r="AI560" s="5">
        <f t="shared" si="1034"/>
        <v>0.41050291294999997</v>
      </c>
    </row>
    <row r="561" spans="2:35" x14ac:dyDescent="0.3">
      <c r="B561" s="86">
        <f t="shared" si="986"/>
        <v>45016</v>
      </c>
      <c r="C561" s="3"/>
      <c r="D561" s="3"/>
      <c r="E561" s="5">
        <f t="shared" ref="E561:K561" si="1035">E526*(1-E$43)</f>
        <v>30.721076557600007</v>
      </c>
      <c r="F561" s="5">
        <f t="shared" si="1035"/>
        <v>29.67728460216</v>
      </c>
      <c r="G561" s="5">
        <f t="shared" si="1035"/>
        <v>64.049836701825001</v>
      </c>
      <c r="H561" s="5">
        <f t="shared" si="1035"/>
        <v>30.184289433674994</v>
      </c>
      <c r="I561" s="5">
        <f t="shared" si="1035"/>
        <v>67.055605711510012</v>
      </c>
      <c r="J561" s="5">
        <f t="shared" si="1035"/>
        <v>51.720300961355001</v>
      </c>
      <c r="K561" s="5">
        <f t="shared" si="1035"/>
        <v>5.0967538359529989</v>
      </c>
      <c r="L561" s="5"/>
      <c r="M561" s="5">
        <f t="shared" ref="M561:S561" si="1036">M526*(1-E$43)</f>
        <v>33.953432198399994</v>
      </c>
      <c r="N561" s="5">
        <f t="shared" si="1036"/>
        <v>0</v>
      </c>
      <c r="O561" s="5">
        <f t="shared" si="1036"/>
        <v>0</v>
      </c>
      <c r="P561" s="5">
        <f t="shared" si="1036"/>
        <v>0</v>
      </c>
      <c r="Q561" s="5">
        <f t="shared" si="1036"/>
        <v>0</v>
      </c>
      <c r="R561" s="5">
        <f t="shared" si="1036"/>
        <v>0</v>
      </c>
      <c r="S561" s="5">
        <f t="shared" si="1036"/>
        <v>0</v>
      </c>
      <c r="T561" s="5"/>
      <c r="U561" s="5">
        <f t="shared" ref="U561:AA561" si="1037">U526*(1-E$43)</f>
        <v>33.901105952999998</v>
      </c>
      <c r="V561" s="5">
        <f t="shared" si="1037"/>
        <v>8.0633988697600003</v>
      </c>
      <c r="W561" s="5">
        <f t="shared" si="1037"/>
        <v>17.313408569762501</v>
      </c>
      <c r="X561" s="5">
        <f t="shared" si="1037"/>
        <v>2.9234674550250004</v>
      </c>
      <c r="Y561" s="5">
        <f t="shared" si="1037"/>
        <v>6.0498546867070013</v>
      </c>
      <c r="Z561" s="5">
        <f t="shared" si="1037"/>
        <v>4.2968703418549996</v>
      </c>
      <c r="AA561" s="5">
        <f t="shared" si="1037"/>
        <v>0.38921391203499989</v>
      </c>
      <c r="AB561" s="5"/>
      <c r="AC561" s="5">
        <f t="shared" ref="AC561:AI561" si="1038">AC526*(1-E$43)</f>
        <v>16.981008129800003</v>
      </c>
      <c r="AD561" s="5">
        <f t="shared" si="1038"/>
        <v>1.2952567981600003</v>
      </c>
      <c r="AE561" s="5">
        <f t="shared" si="1038"/>
        <v>3.2027794405750001</v>
      </c>
      <c r="AF561" s="5">
        <f t="shared" si="1038"/>
        <v>1.4617337275125002</v>
      </c>
      <c r="AG561" s="5">
        <f t="shared" si="1038"/>
        <v>5.9773969498880009</v>
      </c>
      <c r="AH561" s="5">
        <f t="shared" si="1038"/>
        <v>0.53491019071749957</v>
      </c>
      <c r="AI561" s="5">
        <f t="shared" si="1038"/>
        <v>0.42281800033849992</v>
      </c>
    </row>
    <row r="562" spans="2:35" x14ac:dyDescent="0.3">
      <c r="B562" s="86">
        <f t="shared" si="986"/>
        <v>45382</v>
      </c>
      <c r="C562" s="3"/>
      <c r="D562" s="3"/>
      <c r="E562" s="5">
        <f t="shared" ref="E562:K562" si="1039">E527*(1-E$43)</f>
        <v>31.642708854328021</v>
      </c>
      <c r="F562" s="5">
        <f t="shared" si="1039"/>
        <v>30.567603140224794</v>
      </c>
      <c r="G562" s="5">
        <f t="shared" si="1039"/>
        <v>65.971331802879732</v>
      </c>
      <c r="H562" s="5">
        <f t="shared" si="1039"/>
        <v>31.089818116685247</v>
      </c>
      <c r="I562" s="5">
        <f t="shared" si="1039"/>
        <v>69.067273882855346</v>
      </c>
      <c r="J562" s="5">
        <f t="shared" si="1039"/>
        <v>53.271909990195617</v>
      </c>
      <c r="K562" s="5">
        <f t="shared" si="1039"/>
        <v>5.2496564510315906</v>
      </c>
      <c r="L562" s="5"/>
      <c r="M562" s="5">
        <f t="shared" ref="M562:S562" si="1040">M527*(1-E$43)</f>
        <v>34.972035164352008</v>
      </c>
      <c r="N562" s="5">
        <f t="shared" si="1040"/>
        <v>0</v>
      </c>
      <c r="O562" s="5">
        <f t="shared" si="1040"/>
        <v>0</v>
      </c>
      <c r="P562" s="5">
        <f t="shared" si="1040"/>
        <v>0</v>
      </c>
      <c r="Q562" s="5">
        <f t="shared" si="1040"/>
        <v>0</v>
      </c>
      <c r="R562" s="5">
        <f t="shared" si="1040"/>
        <v>0</v>
      </c>
      <c r="S562" s="5">
        <f t="shared" si="1040"/>
        <v>0</v>
      </c>
      <c r="T562" s="5"/>
      <c r="U562" s="5">
        <f t="shared" ref="U562:AA562" si="1041">U527*(1-E$43)</f>
        <v>34.91813913159001</v>
      </c>
      <c r="V562" s="5">
        <f t="shared" si="1041"/>
        <v>8.3053008358528011</v>
      </c>
      <c r="W562" s="5">
        <f t="shared" si="1041"/>
        <v>17.832810826855376</v>
      </c>
      <c r="X562" s="5">
        <f t="shared" si="1041"/>
        <v>3.0111714786757497</v>
      </c>
      <c r="Y562" s="5">
        <f t="shared" si="1041"/>
        <v>6.2313503273082134</v>
      </c>
      <c r="Z562" s="5">
        <f t="shared" si="1041"/>
        <v>4.4257764521106484</v>
      </c>
      <c r="AA562" s="5">
        <f t="shared" si="1041"/>
        <v>0.40089032939605002</v>
      </c>
      <c r="AB562" s="5"/>
      <c r="AC562" s="5">
        <f t="shared" ref="AC562:AI562" si="1042">AC527*(1-E$43)</f>
        <v>17.490438373694001</v>
      </c>
      <c r="AD562" s="5">
        <f t="shared" si="1042"/>
        <v>1.3341145021048002</v>
      </c>
      <c r="AE562" s="5">
        <f t="shared" si="1042"/>
        <v>3.2988628237922493</v>
      </c>
      <c r="AF562" s="5">
        <f t="shared" si="1042"/>
        <v>1.5055857393378749</v>
      </c>
      <c r="AG562" s="5">
        <f t="shared" si="1042"/>
        <v>6.1567188583846422</v>
      </c>
      <c r="AH562" s="5">
        <f t="shared" si="1042"/>
        <v>0.5509574964390247</v>
      </c>
      <c r="AI562" s="5">
        <f t="shared" si="1042"/>
        <v>0.43550254034865493</v>
      </c>
    </row>
    <row r="563" spans="2:35" x14ac:dyDescent="0.3">
      <c r="B563" s="86">
        <f t="shared" si="986"/>
        <v>45747</v>
      </c>
      <c r="C563" s="3"/>
      <c r="D563" s="3"/>
      <c r="E563" s="5">
        <f t="shared" ref="E563:K563" si="1043">E528*(1-E$43)</f>
        <v>32.591990119957849</v>
      </c>
      <c r="F563" s="5">
        <f t="shared" si="1043"/>
        <v>31.484631234431543</v>
      </c>
      <c r="G563" s="5">
        <f t="shared" si="1043"/>
        <v>67.950471756966138</v>
      </c>
      <c r="H563" s="5">
        <f t="shared" si="1043"/>
        <v>32.022512660185804</v>
      </c>
      <c r="I563" s="5">
        <f t="shared" si="1043"/>
        <v>71.139292099340977</v>
      </c>
      <c r="J563" s="5">
        <f t="shared" si="1043"/>
        <v>54.870067289901492</v>
      </c>
      <c r="K563" s="5">
        <f t="shared" si="1043"/>
        <v>5.4071461445625362</v>
      </c>
      <c r="L563" s="5"/>
      <c r="M563" s="5">
        <f t="shared" ref="M563:S563" si="1044">M528*(1-E$43)</f>
        <v>36.021196219282565</v>
      </c>
      <c r="N563" s="5">
        <f t="shared" si="1044"/>
        <v>0</v>
      </c>
      <c r="O563" s="5">
        <f t="shared" si="1044"/>
        <v>0</v>
      </c>
      <c r="P563" s="5">
        <f t="shared" si="1044"/>
        <v>0</v>
      </c>
      <c r="Q563" s="5">
        <f t="shared" si="1044"/>
        <v>0</v>
      </c>
      <c r="R563" s="5">
        <f t="shared" si="1044"/>
        <v>0</v>
      </c>
      <c r="S563" s="5">
        <f t="shared" si="1044"/>
        <v>0</v>
      </c>
      <c r="T563" s="5"/>
      <c r="U563" s="5">
        <f t="shared" ref="U563:AA563" si="1045">U528*(1-E$43)</f>
        <v>35.965683305537709</v>
      </c>
      <c r="V563" s="5">
        <f t="shared" si="1045"/>
        <v>8.554459860928386</v>
      </c>
      <c r="W563" s="5">
        <f t="shared" si="1045"/>
        <v>18.367795151661031</v>
      </c>
      <c r="X563" s="5">
        <f t="shared" si="1045"/>
        <v>3.1015066230360224</v>
      </c>
      <c r="Y563" s="5">
        <f t="shared" si="1045"/>
        <v>6.4182908371274578</v>
      </c>
      <c r="Z563" s="5">
        <f t="shared" si="1045"/>
        <v>4.5585497456739699</v>
      </c>
      <c r="AA563" s="5">
        <f t="shared" si="1045"/>
        <v>0.41291703927793144</v>
      </c>
      <c r="AB563" s="5"/>
      <c r="AC563" s="5">
        <f t="shared" ref="AC563:AI563" si="1046">AC528*(1-E$43)</f>
        <v>18.01515152490483</v>
      </c>
      <c r="AD563" s="5">
        <f t="shared" si="1046"/>
        <v>1.3741379371679447</v>
      </c>
      <c r="AE563" s="5">
        <f t="shared" si="1046"/>
        <v>3.3978287085060157</v>
      </c>
      <c r="AF563" s="5">
        <f t="shared" si="1046"/>
        <v>1.5507533115180112</v>
      </c>
      <c r="AG563" s="5">
        <f t="shared" si="1046"/>
        <v>6.3414204241361816</v>
      </c>
      <c r="AH563" s="5">
        <f t="shared" si="1046"/>
        <v>0.5674862213321954</v>
      </c>
      <c r="AI563" s="5">
        <f t="shared" si="1046"/>
        <v>0.44856761655911465</v>
      </c>
    </row>
    <row r="564" spans="2:35" x14ac:dyDescent="0.3">
      <c r="B564" s="86">
        <f t="shared" si="986"/>
        <v>46112</v>
      </c>
      <c r="C564" s="3"/>
      <c r="D564" s="3"/>
      <c r="E564" s="5">
        <f t="shared" ref="E564:K564" si="1047">E529*(1-E$43)</f>
        <v>33.569749823556592</v>
      </c>
      <c r="F564" s="5">
        <f t="shared" si="1047"/>
        <v>32.429170171464492</v>
      </c>
      <c r="G564" s="5">
        <f t="shared" si="1047"/>
        <v>69.988985909675137</v>
      </c>
      <c r="H564" s="5">
        <f t="shared" si="1047"/>
        <v>32.983188039991376</v>
      </c>
      <c r="I564" s="5">
        <f t="shared" si="1047"/>
        <v>73.273470862321219</v>
      </c>
      <c r="J564" s="5">
        <f t="shared" si="1047"/>
        <v>56.516169308598549</v>
      </c>
      <c r="K564" s="5">
        <f t="shared" si="1047"/>
        <v>5.5693605288994119</v>
      </c>
      <c r="L564" s="5"/>
      <c r="M564" s="5">
        <f t="shared" ref="M564:S564" si="1048">M529*(1-E$43)</f>
        <v>37.10183210586105</v>
      </c>
      <c r="N564" s="5">
        <f t="shared" si="1048"/>
        <v>0</v>
      </c>
      <c r="O564" s="5">
        <f t="shared" si="1048"/>
        <v>0</v>
      </c>
      <c r="P564" s="5">
        <f t="shared" si="1048"/>
        <v>0</v>
      </c>
      <c r="Q564" s="5">
        <f t="shared" si="1048"/>
        <v>0</v>
      </c>
      <c r="R564" s="5">
        <f t="shared" si="1048"/>
        <v>0</v>
      </c>
      <c r="S564" s="5">
        <f t="shared" si="1048"/>
        <v>0</v>
      </c>
      <c r="T564" s="5"/>
      <c r="U564" s="5">
        <f t="shared" ref="U564:AA564" si="1049">U529*(1-E$43)</f>
        <v>37.044653804703849</v>
      </c>
      <c r="V564" s="5">
        <f t="shared" si="1049"/>
        <v>8.8110936567562348</v>
      </c>
      <c r="W564" s="5">
        <f t="shared" si="1049"/>
        <v>18.918829006210871</v>
      </c>
      <c r="X564" s="5">
        <f t="shared" si="1049"/>
        <v>3.1945518217271029</v>
      </c>
      <c r="Y564" s="5">
        <f t="shared" si="1049"/>
        <v>6.6108395622412832</v>
      </c>
      <c r="Z564" s="5">
        <f t="shared" si="1049"/>
        <v>4.6953062380441883</v>
      </c>
      <c r="AA564" s="5">
        <f t="shared" si="1049"/>
        <v>0.42530455045626936</v>
      </c>
      <c r="AB564" s="5"/>
      <c r="AC564" s="5">
        <f t="shared" ref="AC564:AI564" si="1050">AC529*(1-E$43)</f>
        <v>18.555606070651969</v>
      </c>
      <c r="AD564" s="5">
        <f t="shared" si="1050"/>
        <v>1.4153620752829821</v>
      </c>
      <c r="AE564" s="5">
        <f t="shared" si="1050"/>
        <v>3.499763569761198</v>
      </c>
      <c r="AF564" s="5">
        <f t="shared" si="1050"/>
        <v>1.5972759108635515</v>
      </c>
      <c r="AG564" s="5">
        <f t="shared" si="1050"/>
        <v>6.5316630368602668</v>
      </c>
      <c r="AH564" s="5">
        <f t="shared" si="1050"/>
        <v>0.58451080797216126</v>
      </c>
      <c r="AI564" s="5">
        <f t="shared" si="1050"/>
        <v>0.46202464505588808</v>
      </c>
    </row>
    <row r="565" spans="2:35" x14ac:dyDescent="0.3">
      <c r="B565" s="86">
        <f t="shared" si="986"/>
        <v>46477</v>
      </c>
      <c r="C565" s="3"/>
      <c r="D565" s="3"/>
      <c r="E565" s="5">
        <f t="shared" ref="E565:K565" si="1051">E530*(1-E$43)</f>
        <v>34.576842318263289</v>
      </c>
      <c r="F565" s="5">
        <f t="shared" si="1051"/>
        <v>33.402045276608426</v>
      </c>
      <c r="G565" s="5">
        <f t="shared" si="1051"/>
        <v>72.088655486965379</v>
      </c>
      <c r="H565" s="5">
        <f t="shared" si="1051"/>
        <v>33.972683681191135</v>
      </c>
      <c r="I565" s="5">
        <f t="shared" si="1051"/>
        <v>75.471674988190841</v>
      </c>
      <c r="J565" s="5">
        <f t="shared" si="1051"/>
        <v>58.21165438785652</v>
      </c>
      <c r="K565" s="5">
        <f t="shared" si="1051"/>
        <v>5.7364413447663951</v>
      </c>
      <c r="L565" s="5"/>
      <c r="M565" s="5">
        <f t="shared" ref="M565:S565" si="1052">M530*(1-E$43)</f>
        <v>38.21488706903687</v>
      </c>
      <c r="N565" s="5">
        <f t="shared" si="1052"/>
        <v>0</v>
      </c>
      <c r="O565" s="5">
        <f t="shared" si="1052"/>
        <v>0</v>
      </c>
      <c r="P565" s="5">
        <f t="shared" si="1052"/>
        <v>0</v>
      </c>
      <c r="Q565" s="5">
        <f t="shared" si="1052"/>
        <v>0</v>
      </c>
      <c r="R565" s="5">
        <f t="shared" si="1052"/>
        <v>0</v>
      </c>
      <c r="S565" s="5">
        <f t="shared" si="1052"/>
        <v>0</v>
      </c>
      <c r="T565" s="5"/>
      <c r="U565" s="5">
        <f t="shared" ref="U565:AA565" si="1053">U530*(1-E$43)</f>
        <v>38.15599341884495</v>
      </c>
      <c r="V565" s="5">
        <f t="shared" si="1053"/>
        <v>9.075426466458925</v>
      </c>
      <c r="W565" s="5">
        <f t="shared" si="1053"/>
        <v>19.486393876397202</v>
      </c>
      <c r="X565" s="5">
        <f t="shared" si="1053"/>
        <v>3.2903883763789157</v>
      </c>
      <c r="Y565" s="5">
        <f t="shared" si="1053"/>
        <v>6.809164749108521</v>
      </c>
      <c r="Z565" s="5">
        <f t="shared" si="1053"/>
        <v>4.8361654251855146</v>
      </c>
      <c r="AA565" s="5">
        <f t="shared" si="1053"/>
        <v>0.43806368696995751</v>
      </c>
      <c r="AB565" s="5"/>
      <c r="AC565" s="5">
        <f t="shared" ref="AC565:AI565" si="1054">AC530*(1-E$43)</f>
        <v>19.112274252771531</v>
      </c>
      <c r="AD565" s="5">
        <f t="shared" si="1054"/>
        <v>1.4578229375414717</v>
      </c>
      <c r="AE565" s="5">
        <f t="shared" si="1054"/>
        <v>3.604756476854035</v>
      </c>
      <c r="AF565" s="5">
        <f t="shared" si="1054"/>
        <v>1.6451941881894578</v>
      </c>
      <c r="AG565" s="5">
        <f t="shared" si="1054"/>
        <v>6.7276129279660752</v>
      </c>
      <c r="AH565" s="5">
        <f t="shared" si="1054"/>
        <v>0.60204613221132619</v>
      </c>
      <c r="AI565" s="5">
        <f t="shared" si="1054"/>
        <v>0.47588538440756478</v>
      </c>
    </row>
    <row r="566" spans="2:35" x14ac:dyDescent="0.3">
      <c r="B566" s="86">
        <f t="shared" si="986"/>
        <v>46843</v>
      </c>
      <c r="C566" s="3"/>
      <c r="D566" s="3"/>
      <c r="E566" s="5">
        <f t="shared" ref="E566:K566" si="1055">E531*(1-E$43)</f>
        <v>35.614147587811182</v>
      </c>
      <c r="F566" s="5">
        <f t="shared" si="1055"/>
        <v>34.404106634906675</v>
      </c>
      <c r="G566" s="5">
        <f t="shared" si="1055"/>
        <v>74.25131515157436</v>
      </c>
      <c r="H566" s="5">
        <f t="shared" si="1055"/>
        <v>34.99186419162686</v>
      </c>
      <c r="I566" s="5">
        <f t="shared" si="1055"/>
        <v>77.735825237836593</v>
      </c>
      <c r="J566" s="5">
        <f t="shared" si="1055"/>
        <v>59.958004019492215</v>
      </c>
      <c r="K566" s="5">
        <f t="shared" si="1055"/>
        <v>5.9085345851093889</v>
      </c>
      <c r="L566" s="5"/>
      <c r="M566" s="5">
        <f t="shared" ref="M566:S566" si="1056">M531*(1-E$43)</f>
        <v>39.361333681107993</v>
      </c>
      <c r="N566" s="5">
        <f t="shared" si="1056"/>
        <v>0</v>
      </c>
      <c r="O566" s="5">
        <f t="shared" si="1056"/>
        <v>0</v>
      </c>
      <c r="P566" s="5">
        <f t="shared" si="1056"/>
        <v>0</v>
      </c>
      <c r="Q566" s="5">
        <f t="shared" si="1056"/>
        <v>0</v>
      </c>
      <c r="R566" s="5">
        <f t="shared" si="1056"/>
        <v>0</v>
      </c>
      <c r="S566" s="5">
        <f t="shared" si="1056"/>
        <v>0</v>
      </c>
      <c r="T566" s="5"/>
      <c r="U566" s="5">
        <f t="shared" ref="U566:AA566" si="1057">U531*(1-E$43)</f>
        <v>39.300673221410314</v>
      </c>
      <c r="V566" s="5">
        <f t="shared" si="1057"/>
        <v>9.3476892604526896</v>
      </c>
      <c r="W566" s="5">
        <f t="shared" si="1057"/>
        <v>20.070985692689113</v>
      </c>
      <c r="X566" s="5">
        <f t="shared" si="1057"/>
        <v>3.389100027670283</v>
      </c>
      <c r="Y566" s="5">
        <f t="shared" si="1057"/>
        <v>7.0134396915817776</v>
      </c>
      <c r="Z566" s="5">
        <f t="shared" si="1057"/>
        <v>4.9812503879410777</v>
      </c>
      <c r="AA566" s="5">
        <f t="shared" si="1057"/>
        <v>0.45120559757905621</v>
      </c>
      <c r="AB566" s="5"/>
      <c r="AC566" s="5">
        <f t="shared" ref="AC566:AI566" si="1058">AC531*(1-E$43)</f>
        <v>19.685642480354677</v>
      </c>
      <c r="AD566" s="5">
        <f t="shared" si="1058"/>
        <v>1.5015576256677152</v>
      </c>
      <c r="AE566" s="5">
        <f t="shared" si="1058"/>
        <v>3.7128991711596555</v>
      </c>
      <c r="AF566" s="5">
        <f t="shared" si="1058"/>
        <v>1.6945500138351415</v>
      </c>
      <c r="AG566" s="5">
        <f t="shared" si="1058"/>
        <v>6.9294413158050565</v>
      </c>
      <c r="AH566" s="5">
        <f t="shared" si="1058"/>
        <v>0.6201075161776658</v>
      </c>
      <c r="AI566" s="5">
        <f t="shared" si="1058"/>
        <v>0.49016194593979145</v>
      </c>
    </row>
    <row r="567" spans="2:35" x14ac:dyDescent="0.3">
      <c r="B567" s="86">
        <f t="shared" si="986"/>
        <v>47208</v>
      </c>
      <c r="C567" s="3"/>
      <c r="D567" s="3"/>
      <c r="E567" s="5">
        <f t="shared" ref="E567:K567" si="1059">E532*(1-E$43)</f>
        <v>36.68257201544553</v>
      </c>
      <c r="F567" s="5">
        <f t="shared" si="1059"/>
        <v>35.436229833953867</v>
      </c>
      <c r="G567" s="5">
        <f t="shared" si="1059"/>
        <v>76.478854606121573</v>
      </c>
      <c r="H567" s="5">
        <f t="shared" si="1059"/>
        <v>36.041620117375658</v>
      </c>
      <c r="I567" s="5">
        <f t="shared" si="1059"/>
        <v>80.067899994971683</v>
      </c>
      <c r="J567" s="5">
        <f t="shared" si="1059"/>
        <v>61.756744140076975</v>
      </c>
      <c r="K567" s="5">
        <f t="shared" si="1059"/>
        <v>6.085790622662671</v>
      </c>
      <c r="L567" s="5"/>
      <c r="M567" s="5">
        <f t="shared" ref="M567:S567" si="1060">M532*(1-E$43)</f>
        <v>40.54217369154123</v>
      </c>
      <c r="N567" s="5">
        <f t="shared" si="1060"/>
        <v>0</v>
      </c>
      <c r="O567" s="5">
        <f t="shared" si="1060"/>
        <v>0</v>
      </c>
      <c r="P567" s="5">
        <f t="shared" si="1060"/>
        <v>0</v>
      </c>
      <c r="Q567" s="5">
        <f t="shared" si="1060"/>
        <v>0</v>
      </c>
      <c r="R567" s="5">
        <f t="shared" si="1060"/>
        <v>0</v>
      </c>
      <c r="S567" s="5">
        <f t="shared" si="1060"/>
        <v>0</v>
      </c>
      <c r="T567" s="5"/>
      <c r="U567" s="5">
        <f t="shared" ref="U567:AA567" si="1061">U532*(1-E$43)</f>
        <v>40.479693418052634</v>
      </c>
      <c r="V567" s="5">
        <f t="shared" si="1061"/>
        <v>9.6281199382662699</v>
      </c>
      <c r="W567" s="5">
        <f t="shared" si="1061"/>
        <v>20.673115263469789</v>
      </c>
      <c r="X567" s="5">
        <f t="shared" si="1061"/>
        <v>3.4907730285003917</v>
      </c>
      <c r="Y567" s="5">
        <f t="shared" si="1061"/>
        <v>7.2238428823292304</v>
      </c>
      <c r="Z567" s="5">
        <f t="shared" si="1061"/>
        <v>5.1306878995793115</v>
      </c>
      <c r="AA567" s="5">
        <f t="shared" si="1061"/>
        <v>0.4647417655064281</v>
      </c>
      <c r="AB567" s="5"/>
      <c r="AC567" s="5">
        <f t="shared" ref="AC567:AI567" si="1062">AC532*(1-E$43)</f>
        <v>20.276211754765317</v>
      </c>
      <c r="AD567" s="5">
        <f t="shared" si="1062"/>
        <v>1.5466043544377472</v>
      </c>
      <c r="AE567" s="5">
        <f t="shared" si="1062"/>
        <v>3.8242861462944457</v>
      </c>
      <c r="AF567" s="5">
        <f t="shared" si="1062"/>
        <v>1.7453865142501959</v>
      </c>
      <c r="AG567" s="5">
        <f t="shared" si="1062"/>
        <v>7.1373245552792088</v>
      </c>
      <c r="AH567" s="5">
        <f t="shared" si="1062"/>
        <v>0.63871074166299557</v>
      </c>
      <c r="AI567" s="5">
        <f t="shared" si="1062"/>
        <v>0.50486680431798536</v>
      </c>
    </row>
    <row r="568" spans="2:35" x14ac:dyDescent="0.3">
      <c r="B568" s="86">
        <f t="shared" si="986"/>
        <v>47573</v>
      </c>
      <c r="C568" s="3"/>
      <c r="D568" s="3"/>
      <c r="E568" s="5">
        <f t="shared" ref="E568:K568" si="1063">E533*(1-E$43)</f>
        <v>37.783049175908893</v>
      </c>
      <c r="F568" s="5">
        <f t="shared" si="1063"/>
        <v>36.499316728972502</v>
      </c>
      <c r="G568" s="5">
        <f t="shared" si="1063"/>
        <v>78.77322024430525</v>
      </c>
      <c r="H568" s="5">
        <f t="shared" si="1063"/>
        <v>37.122868720896939</v>
      </c>
      <c r="I568" s="5">
        <f t="shared" si="1063"/>
        <v>82.469936994820841</v>
      </c>
      <c r="J568" s="5">
        <f t="shared" si="1063"/>
        <v>63.609446464279287</v>
      </c>
      <c r="K568" s="5">
        <f t="shared" si="1063"/>
        <v>6.2683643413425489</v>
      </c>
      <c r="L568" s="5"/>
      <c r="M568" s="5">
        <f t="shared" ref="M568:S568" si="1064">M533*(1-E$43)</f>
        <v>41.758438902287473</v>
      </c>
      <c r="N568" s="5">
        <f t="shared" si="1064"/>
        <v>0</v>
      </c>
      <c r="O568" s="5">
        <f t="shared" si="1064"/>
        <v>0</v>
      </c>
      <c r="P568" s="5">
        <f t="shared" si="1064"/>
        <v>0</v>
      </c>
      <c r="Q568" s="5">
        <f t="shared" si="1064"/>
        <v>0</v>
      </c>
      <c r="R568" s="5">
        <f t="shared" si="1064"/>
        <v>0</v>
      </c>
      <c r="S568" s="5">
        <f t="shared" si="1064"/>
        <v>0</v>
      </c>
      <c r="T568" s="5"/>
      <c r="U568" s="5">
        <f t="shared" ref="U568:AA568" si="1065">U533*(1-E$43)</f>
        <v>41.694084220594206</v>
      </c>
      <c r="V568" s="5">
        <f t="shared" si="1065"/>
        <v>9.9169635364142597</v>
      </c>
      <c r="W568" s="5">
        <f t="shared" si="1065"/>
        <v>21.293308721373879</v>
      </c>
      <c r="X568" s="5">
        <f t="shared" si="1065"/>
        <v>3.5954962193554039</v>
      </c>
      <c r="Y568" s="5">
        <f t="shared" si="1065"/>
        <v>7.4405581687991083</v>
      </c>
      <c r="Z568" s="5">
        <f t="shared" si="1065"/>
        <v>5.2846085365666911</v>
      </c>
      <c r="AA568" s="5">
        <f t="shared" si="1065"/>
        <v>0.47868401847162084</v>
      </c>
      <c r="AB568" s="5"/>
      <c r="AC568" s="5">
        <f t="shared" ref="AC568:AI568" si="1066">AC533*(1-E$43)</f>
        <v>20.884498107408277</v>
      </c>
      <c r="AD568" s="5">
        <f t="shared" si="1066"/>
        <v>1.5930024850708793</v>
      </c>
      <c r="AE568" s="5">
        <f t="shared" si="1066"/>
        <v>3.9390147306832777</v>
      </c>
      <c r="AF568" s="5">
        <f t="shared" si="1066"/>
        <v>1.7977481096777019</v>
      </c>
      <c r="AG568" s="5">
        <f t="shared" si="1066"/>
        <v>7.3514442919375869</v>
      </c>
      <c r="AH568" s="5">
        <f t="shared" si="1066"/>
        <v>0.65787206391288522</v>
      </c>
      <c r="AI568" s="5">
        <f t="shared" si="1066"/>
        <v>0.52001280844752484</v>
      </c>
    </row>
    <row r="569" spans="2:35" x14ac:dyDescent="0.3">
      <c r="B569" s="86">
        <f t="shared" si="986"/>
        <v>47938</v>
      </c>
      <c r="C569" s="3"/>
      <c r="D569" s="3"/>
      <c r="E569" s="5">
        <f t="shared" ref="E569:K569" si="1067">E534*(1-E$43)</f>
        <v>38.916540651186168</v>
      </c>
      <c r="F569" s="5">
        <f t="shared" si="1067"/>
        <v>37.594296230841664</v>
      </c>
      <c r="G569" s="5">
        <f t="shared" si="1067"/>
        <v>81.13641685163438</v>
      </c>
      <c r="H569" s="5">
        <f t="shared" si="1067"/>
        <v>38.236554782523839</v>
      </c>
      <c r="I569" s="5">
        <f t="shared" si="1067"/>
        <v>84.944035104665474</v>
      </c>
      <c r="J569" s="5">
        <f t="shared" si="1067"/>
        <v>65.517729858207687</v>
      </c>
      <c r="K569" s="5">
        <f t="shared" si="1067"/>
        <v>6.4564152715828262</v>
      </c>
      <c r="L569" s="5"/>
      <c r="M569" s="5">
        <f t="shared" ref="M569:S569" si="1068">M534*(1-E$43)</f>
        <v>43.011192069356092</v>
      </c>
      <c r="N569" s="5">
        <f t="shared" si="1068"/>
        <v>0</v>
      </c>
      <c r="O569" s="5">
        <f t="shared" si="1068"/>
        <v>0</v>
      </c>
      <c r="P569" s="5">
        <f t="shared" si="1068"/>
        <v>0</v>
      </c>
      <c r="Q569" s="5">
        <f t="shared" si="1068"/>
        <v>0</v>
      </c>
      <c r="R569" s="5">
        <f t="shared" si="1068"/>
        <v>0</v>
      </c>
      <c r="S569" s="5">
        <f t="shared" si="1068"/>
        <v>0</v>
      </c>
      <c r="T569" s="5"/>
      <c r="U569" s="5">
        <f t="shared" ref="U569:AA569" si="1069">U534*(1-E$43)</f>
        <v>42.944906747212023</v>
      </c>
      <c r="V569" s="5">
        <f t="shared" si="1069"/>
        <v>10.214472442506688</v>
      </c>
      <c r="W569" s="5">
        <f t="shared" si="1069"/>
        <v>21.932107983015094</v>
      </c>
      <c r="X569" s="5">
        <f t="shared" si="1069"/>
        <v>3.7033611059360667</v>
      </c>
      <c r="Y569" s="5">
        <f t="shared" si="1069"/>
        <v>7.6637749138630795</v>
      </c>
      <c r="Z569" s="5">
        <f t="shared" si="1069"/>
        <v>5.4431467926636934</v>
      </c>
      <c r="AA569" s="5">
        <f t="shared" si="1069"/>
        <v>0.49304453902576933</v>
      </c>
      <c r="AB569" s="5"/>
      <c r="AC569" s="5">
        <f t="shared" ref="AC569:AI569" si="1070">AC534*(1-E$43)</f>
        <v>21.511033050630527</v>
      </c>
      <c r="AD569" s="5">
        <f t="shared" si="1070"/>
        <v>1.6407925596230064</v>
      </c>
      <c r="AE569" s="5">
        <f t="shared" si="1070"/>
        <v>4.0571851726037753</v>
      </c>
      <c r="AF569" s="5">
        <f t="shared" si="1070"/>
        <v>1.8516805529680334</v>
      </c>
      <c r="AG569" s="5">
        <f t="shared" si="1070"/>
        <v>7.5719876206957153</v>
      </c>
      <c r="AH569" s="5">
        <f t="shared" si="1070"/>
        <v>0.67760822583027214</v>
      </c>
      <c r="AI569" s="5">
        <f t="shared" si="1070"/>
        <v>0.53561319270095065</v>
      </c>
    </row>
    <row r="570" spans="2:35" x14ac:dyDescent="0.3">
      <c r="B570" s="86">
        <f t="shared" si="986"/>
        <v>48304</v>
      </c>
      <c r="C570" s="3"/>
      <c r="D570" s="3"/>
      <c r="E570" s="5">
        <f t="shared" ref="E570:K570" si="1071">E535*(1-E$43)</f>
        <v>40.084036870721739</v>
      </c>
      <c r="F570" s="5">
        <f t="shared" si="1071"/>
        <v>38.722125117766915</v>
      </c>
      <c r="G570" s="5">
        <f t="shared" si="1071"/>
        <v>83.570509357183411</v>
      </c>
      <c r="H570" s="5">
        <f t="shared" si="1071"/>
        <v>39.383651425999567</v>
      </c>
      <c r="I570" s="5">
        <f t="shared" si="1071"/>
        <v>87.492356157805446</v>
      </c>
      <c r="J570" s="5">
        <f t="shared" si="1071"/>
        <v>67.483261753953897</v>
      </c>
      <c r="K570" s="5">
        <f t="shared" si="1071"/>
        <v>6.6501077297303102</v>
      </c>
      <c r="L570" s="5"/>
      <c r="M570" s="5">
        <f t="shared" ref="M570:S570" si="1072">M535*(1-E$43)</f>
        <v>44.301527831436779</v>
      </c>
      <c r="N570" s="5">
        <f t="shared" si="1072"/>
        <v>0</v>
      </c>
      <c r="O570" s="5">
        <f t="shared" si="1072"/>
        <v>0</v>
      </c>
      <c r="P570" s="5">
        <f t="shared" si="1072"/>
        <v>0</v>
      </c>
      <c r="Q570" s="5">
        <f t="shared" si="1072"/>
        <v>0</v>
      </c>
      <c r="R570" s="5">
        <f t="shared" si="1072"/>
        <v>0</v>
      </c>
      <c r="S570" s="5">
        <f t="shared" si="1072"/>
        <v>0</v>
      </c>
      <c r="T570" s="5"/>
      <c r="U570" s="5">
        <f t="shared" ref="U570:AA570" si="1073">U535*(1-E$43)</f>
        <v>44.233253949628391</v>
      </c>
      <c r="V570" s="5">
        <f t="shared" si="1073"/>
        <v>10.520906615781888</v>
      </c>
      <c r="W570" s="5">
        <f t="shared" si="1073"/>
        <v>22.59007122250555</v>
      </c>
      <c r="X570" s="5">
        <f t="shared" si="1073"/>
        <v>3.8144619391141492</v>
      </c>
      <c r="Y570" s="5">
        <f t="shared" si="1073"/>
        <v>7.893688161278976</v>
      </c>
      <c r="Z570" s="5">
        <f t="shared" si="1073"/>
        <v>5.6064411964436047</v>
      </c>
      <c r="AA570" s="5">
        <f t="shared" si="1073"/>
        <v>0.50783587519654239</v>
      </c>
      <c r="AB570" s="5"/>
      <c r="AC570" s="5">
        <f t="shared" ref="AC570:AI570" si="1074">AC535*(1-E$43)</f>
        <v>22.156364042149445</v>
      </c>
      <c r="AD570" s="5">
        <f t="shared" si="1074"/>
        <v>1.6900163364116962</v>
      </c>
      <c r="AE570" s="5">
        <f t="shared" si="1074"/>
        <v>4.1789007277818895</v>
      </c>
      <c r="AF570" s="5">
        <f t="shared" si="1074"/>
        <v>1.9072309695570746</v>
      </c>
      <c r="AG570" s="5">
        <f t="shared" si="1074"/>
        <v>7.7991472493165865</v>
      </c>
      <c r="AH570" s="5">
        <f t="shared" si="1074"/>
        <v>0.69793647260518066</v>
      </c>
      <c r="AI570" s="5">
        <f t="shared" si="1074"/>
        <v>0.55168158848197935</v>
      </c>
    </row>
    <row r="571" spans="2:35" x14ac:dyDescent="0.3">
      <c r="B571" s="86">
        <f t="shared" si="986"/>
        <v>48669</v>
      </c>
      <c r="C571" s="3"/>
      <c r="D571" s="3"/>
      <c r="E571" s="5">
        <f t="shared" ref="E571:K571" si="1075">E536*(1-E$43)</f>
        <v>41.286557976843419</v>
      </c>
      <c r="F571" s="5">
        <f t="shared" si="1075"/>
        <v>39.883788871299927</v>
      </c>
      <c r="G571" s="5">
        <f t="shared" si="1075"/>
        <v>86.077624637898921</v>
      </c>
      <c r="H571" s="5">
        <f t="shared" si="1075"/>
        <v>40.565160968779551</v>
      </c>
      <c r="I571" s="5">
        <f t="shared" si="1075"/>
        <v>90.117126842539591</v>
      </c>
      <c r="J571" s="5">
        <f t="shared" si="1075"/>
        <v>69.50775960657252</v>
      </c>
      <c r="K571" s="5">
        <f t="shared" si="1075"/>
        <v>6.8496109616222203</v>
      </c>
      <c r="L571" s="5"/>
      <c r="M571" s="5">
        <f t="shared" ref="M571:S571" si="1076">M536*(1-E$43)</f>
        <v>45.630573666379881</v>
      </c>
      <c r="N571" s="5">
        <f t="shared" si="1076"/>
        <v>0</v>
      </c>
      <c r="O571" s="5">
        <f t="shared" si="1076"/>
        <v>0</v>
      </c>
      <c r="P571" s="5">
        <f t="shared" si="1076"/>
        <v>0</v>
      </c>
      <c r="Q571" s="5">
        <f t="shared" si="1076"/>
        <v>0</v>
      </c>
      <c r="R571" s="5">
        <f t="shared" si="1076"/>
        <v>0</v>
      </c>
      <c r="S571" s="5">
        <f t="shared" si="1076"/>
        <v>0</v>
      </c>
      <c r="T571" s="5"/>
      <c r="U571" s="5">
        <f t="shared" ref="U571:AA571" si="1077">U536*(1-E$43)</f>
        <v>45.560251568117252</v>
      </c>
      <c r="V571" s="5">
        <f t="shared" si="1077"/>
        <v>10.836533814255343</v>
      </c>
      <c r="W571" s="5">
        <f t="shared" si="1077"/>
        <v>23.267773359180719</v>
      </c>
      <c r="X571" s="5">
        <f t="shared" si="1077"/>
        <v>3.9288957972875735</v>
      </c>
      <c r="Y571" s="5">
        <f t="shared" si="1077"/>
        <v>8.1304988061173447</v>
      </c>
      <c r="Z571" s="5">
        <f t="shared" si="1077"/>
        <v>5.7746344323369128</v>
      </c>
      <c r="AA571" s="5">
        <f t="shared" si="1077"/>
        <v>0.52307095145243865</v>
      </c>
      <c r="AB571" s="5"/>
      <c r="AC571" s="5">
        <f t="shared" ref="AC571:AI571" si="1078">AC536*(1-E$43)</f>
        <v>22.821054963413928</v>
      </c>
      <c r="AD571" s="5">
        <f t="shared" si="1078"/>
        <v>1.7407168265040476</v>
      </c>
      <c r="AE571" s="5">
        <f t="shared" si="1078"/>
        <v>4.304267749615347</v>
      </c>
      <c r="AF571" s="5">
        <f t="shared" si="1078"/>
        <v>1.9644478986437868</v>
      </c>
      <c r="AG571" s="5">
        <f t="shared" si="1078"/>
        <v>8.0331216667960827</v>
      </c>
      <c r="AH571" s="5">
        <f t="shared" si="1078"/>
        <v>0.71887456678333628</v>
      </c>
      <c r="AI571" s="5">
        <f t="shared" si="1078"/>
        <v>0.56823203613643869</v>
      </c>
    </row>
    <row r="572" spans="2:35" x14ac:dyDescent="0.3">
      <c r="B572" s="86">
        <f t="shared" si="986"/>
        <v>49034</v>
      </c>
      <c r="C572" s="3"/>
      <c r="D572" s="3"/>
      <c r="E572" s="5">
        <f t="shared" ref="E572:K572" si="1079">E537*(1-E$43)</f>
        <v>42.52515471614872</v>
      </c>
      <c r="F572" s="5">
        <f t="shared" si="1079"/>
        <v>41.080302537438925</v>
      </c>
      <c r="G572" s="5">
        <f t="shared" si="1079"/>
        <v>88.659953377035876</v>
      </c>
      <c r="H572" s="5">
        <f t="shared" si="1079"/>
        <v>41.782115797842934</v>
      </c>
      <c r="I572" s="5">
        <f t="shared" si="1079"/>
        <v>92.820640647815807</v>
      </c>
      <c r="J572" s="5">
        <f t="shared" si="1079"/>
        <v>71.592992394769695</v>
      </c>
      <c r="K572" s="5">
        <f t="shared" si="1079"/>
        <v>7.0550992904708885</v>
      </c>
      <c r="L572" s="5"/>
      <c r="M572" s="5">
        <f t="shared" ref="M572:S572" si="1080">M537*(1-E$43)</f>
        <v>46.99949087637129</v>
      </c>
      <c r="N572" s="5">
        <f t="shared" si="1080"/>
        <v>0</v>
      </c>
      <c r="O572" s="5">
        <f t="shared" si="1080"/>
        <v>0</v>
      </c>
      <c r="P572" s="5">
        <f t="shared" si="1080"/>
        <v>0</v>
      </c>
      <c r="Q572" s="5">
        <f t="shared" si="1080"/>
        <v>0</v>
      </c>
      <c r="R572" s="5">
        <f t="shared" si="1080"/>
        <v>0</v>
      </c>
      <c r="S572" s="5">
        <f t="shared" si="1080"/>
        <v>0</v>
      </c>
      <c r="T572" s="5"/>
      <c r="U572" s="5">
        <f t="shared" ref="U572:AA572" si="1081">U537*(1-E$43)</f>
        <v>46.92705911516078</v>
      </c>
      <c r="V572" s="5">
        <f t="shared" si="1081"/>
        <v>11.161629828683003</v>
      </c>
      <c r="W572" s="5">
        <f t="shared" si="1081"/>
        <v>23.965806559956139</v>
      </c>
      <c r="X572" s="5">
        <f t="shared" si="1081"/>
        <v>4.0467626712062001</v>
      </c>
      <c r="Y572" s="5">
        <f t="shared" si="1081"/>
        <v>8.3744137703008636</v>
      </c>
      <c r="Z572" s="5">
        <f t="shared" si="1081"/>
        <v>5.9478734653070191</v>
      </c>
      <c r="AA572" s="5">
        <f t="shared" si="1081"/>
        <v>0.53876307999601192</v>
      </c>
      <c r="AB572" s="5"/>
      <c r="AC572" s="5">
        <f t="shared" ref="AC572:AI572" si="1082">AC537*(1-E$43)</f>
        <v>23.505686612316349</v>
      </c>
      <c r="AD572" s="5">
        <f t="shared" si="1082"/>
        <v>1.7929383312991682</v>
      </c>
      <c r="AE572" s="5">
        <f t="shared" si="1082"/>
        <v>4.4333957821038084</v>
      </c>
      <c r="AF572" s="5">
        <f t="shared" si="1082"/>
        <v>2.0233813356031001</v>
      </c>
      <c r="AG572" s="5">
        <f t="shared" si="1082"/>
        <v>8.2741153167999659</v>
      </c>
      <c r="AH572" s="5">
        <f t="shared" si="1082"/>
        <v>0.74044080378683674</v>
      </c>
      <c r="AI572" s="5">
        <f t="shared" si="1082"/>
        <v>0.58527899722053178</v>
      </c>
    </row>
    <row r="573" spans="2:35" x14ac:dyDescent="0.3">
      <c r="B573" s="86">
        <f t="shared" si="986"/>
        <v>49399</v>
      </c>
      <c r="C573" s="3"/>
      <c r="D573" s="3"/>
      <c r="E573" s="5">
        <f t="shared" ref="E573:K573" si="1083">E538*(1-E$43)</f>
        <v>43.800909357633174</v>
      </c>
      <c r="F573" s="5">
        <f t="shared" si="1083"/>
        <v>42.312711613562101</v>
      </c>
      <c r="G573" s="5">
        <f t="shared" si="1083"/>
        <v>91.319751978346972</v>
      </c>
      <c r="H573" s="5">
        <f t="shared" si="1083"/>
        <v>43.035579271778225</v>
      </c>
      <c r="I573" s="5">
        <f t="shared" si="1083"/>
        <v>95.605259867250254</v>
      </c>
      <c r="J573" s="5">
        <f t="shared" si="1083"/>
        <v>73.74078216661276</v>
      </c>
      <c r="K573" s="5">
        <f t="shared" si="1083"/>
        <v>7.2667522691850142</v>
      </c>
      <c r="L573" s="5"/>
      <c r="M573" s="5">
        <f t="shared" ref="M573:S573" si="1084">M538*(1-E$43)</f>
        <v>48.409475602662425</v>
      </c>
      <c r="N573" s="5">
        <f t="shared" si="1084"/>
        <v>0</v>
      </c>
      <c r="O573" s="5">
        <f t="shared" si="1084"/>
        <v>0</v>
      </c>
      <c r="P573" s="5">
        <f t="shared" si="1084"/>
        <v>0</v>
      </c>
      <c r="Q573" s="5">
        <f t="shared" si="1084"/>
        <v>0</v>
      </c>
      <c r="R573" s="5">
        <f t="shared" si="1084"/>
        <v>0</v>
      </c>
      <c r="S573" s="5">
        <f t="shared" si="1084"/>
        <v>0</v>
      </c>
      <c r="T573" s="5"/>
      <c r="U573" s="5">
        <f t="shared" ref="U573:AA573" si="1085">U538*(1-E$43)</f>
        <v>48.334870888615605</v>
      </c>
      <c r="V573" s="5">
        <f t="shared" si="1085"/>
        <v>11.496478723543499</v>
      </c>
      <c r="W573" s="5">
        <f t="shared" si="1085"/>
        <v>24.684780756754826</v>
      </c>
      <c r="X573" s="5">
        <f t="shared" si="1085"/>
        <v>4.168165551342387</v>
      </c>
      <c r="Y573" s="5">
        <f t="shared" si="1085"/>
        <v>8.6256461834098896</v>
      </c>
      <c r="Z573" s="5">
        <f t="shared" si="1085"/>
        <v>6.1263096692662327</v>
      </c>
      <c r="AA573" s="5">
        <f t="shared" si="1085"/>
        <v>0.55492597239589225</v>
      </c>
      <c r="AB573" s="5"/>
      <c r="AC573" s="5">
        <f t="shared" ref="AC573:AI573" si="1086">AC538*(1-E$43)</f>
        <v>24.210857210685841</v>
      </c>
      <c r="AD573" s="5">
        <f t="shared" si="1086"/>
        <v>1.8467264812381452</v>
      </c>
      <c r="AE573" s="5">
        <f t="shared" si="1086"/>
        <v>4.5663976555669219</v>
      </c>
      <c r="AF573" s="5">
        <f t="shared" si="1086"/>
        <v>2.0840827756711935</v>
      </c>
      <c r="AG573" s="5">
        <f t="shared" si="1086"/>
        <v>8.5223387763039646</v>
      </c>
      <c r="AH573" s="5">
        <f t="shared" si="1086"/>
        <v>0.76265402790044123</v>
      </c>
      <c r="AI573" s="5">
        <f t="shared" si="1086"/>
        <v>0.60283736713714775</v>
      </c>
    </row>
    <row r="574" spans="2:35" x14ac:dyDescent="0.3">
      <c r="B574" s="86">
        <f t="shared" si="986"/>
        <v>49765</v>
      </c>
      <c r="C574" s="3"/>
      <c r="D574" s="3"/>
      <c r="E574" s="5">
        <f t="shared" ref="E574:K574" si="1087">E539*(1-E$43)</f>
        <v>45.11493663836216</v>
      </c>
      <c r="F574" s="5">
        <f t="shared" si="1087"/>
        <v>43.582092961968961</v>
      </c>
      <c r="G574" s="5">
        <f t="shared" si="1087"/>
        <v>94.05934453769737</v>
      </c>
      <c r="H574" s="5">
        <f t="shared" si="1087"/>
        <v>44.326646649931575</v>
      </c>
      <c r="I574" s="5">
        <f t="shared" si="1087"/>
        <v>98.473417663267767</v>
      </c>
      <c r="J574" s="5">
        <f t="shared" si="1087"/>
        <v>75.953005631611177</v>
      </c>
      <c r="K574" s="5">
        <f t="shared" si="1087"/>
        <v>7.4847548372605646</v>
      </c>
      <c r="L574" s="5"/>
      <c r="M574" s="5">
        <f t="shared" ref="M574:S574" si="1088">M539*(1-E$43)</f>
        <v>49.861759870742297</v>
      </c>
      <c r="N574" s="5">
        <f t="shared" si="1088"/>
        <v>0</v>
      </c>
      <c r="O574" s="5">
        <f t="shared" si="1088"/>
        <v>0</v>
      </c>
      <c r="P574" s="5">
        <f t="shared" si="1088"/>
        <v>0</v>
      </c>
      <c r="Q574" s="5">
        <f t="shared" si="1088"/>
        <v>0</v>
      </c>
      <c r="R574" s="5">
        <f t="shared" si="1088"/>
        <v>0</v>
      </c>
      <c r="S574" s="5">
        <f t="shared" si="1088"/>
        <v>0</v>
      </c>
      <c r="T574" s="5"/>
      <c r="U574" s="5">
        <f t="shared" ref="U574:AA574" si="1089">U539*(1-E$43)</f>
        <v>49.784917015274061</v>
      </c>
      <c r="V574" s="5">
        <f t="shared" si="1089"/>
        <v>11.841373085249804</v>
      </c>
      <c r="W574" s="5">
        <f t="shared" si="1089"/>
        <v>25.425324179457466</v>
      </c>
      <c r="X574" s="5">
        <f t="shared" si="1089"/>
        <v>4.2932105178826578</v>
      </c>
      <c r="Y574" s="5">
        <f t="shared" si="1089"/>
        <v>8.8844155689121873</v>
      </c>
      <c r="Z574" s="5">
        <f t="shared" si="1089"/>
        <v>6.3100989593442165</v>
      </c>
      <c r="AA574" s="5">
        <f t="shared" si="1089"/>
        <v>0.57157375156776902</v>
      </c>
      <c r="AB574" s="5"/>
      <c r="AC574" s="5">
        <f t="shared" ref="AC574:AI574" si="1090">AC539*(1-E$43)</f>
        <v>24.937182927006415</v>
      </c>
      <c r="AD574" s="5">
        <f t="shared" si="1090"/>
        <v>1.9021282756752895</v>
      </c>
      <c r="AE574" s="5">
        <f t="shared" si="1090"/>
        <v>4.7033895852339276</v>
      </c>
      <c r="AF574" s="5">
        <f t="shared" si="1090"/>
        <v>2.1466052589413289</v>
      </c>
      <c r="AG574" s="5">
        <f t="shared" si="1090"/>
        <v>8.778008939593084</v>
      </c>
      <c r="AH574" s="5">
        <f t="shared" si="1090"/>
        <v>0.78553364873745424</v>
      </c>
      <c r="AI574" s="5">
        <f t="shared" si="1090"/>
        <v>0.62092248815126205</v>
      </c>
    </row>
    <row r="575" spans="2:35" x14ac:dyDescent="0.3">
      <c r="B575" s="86">
        <f t="shared" si="986"/>
        <v>50130</v>
      </c>
      <c r="C575" s="3"/>
      <c r="D575" s="3"/>
      <c r="E575" s="5">
        <f t="shared" ref="E575:K575" si="1091">E540*(1-E$43)</f>
        <v>46.468384737513027</v>
      </c>
      <c r="F575" s="5">
        <f t="shared" si="1091"/>
        <v>44.889555750828038</v>
      </c>
      <c r="G575" s="5">
        <f t="shared" si="1091"/>
        <v>96.881124873828284</v>
      </c>
      <c r="H575" s="5">
        <f t="shared" si="1091"/>
        <v>45.656446049429512</v>
      </c>
      <c r="I575" s="5">
        <f t="shared" si="1091"/>
        <v>101.42762019316581</v>
      </c>
      <c r="J575" s="5">
        <f t="shared" si="1091"/>
        <v>78.231595800559489</v>
      </c>
      <c r="K575" s="5">
        <f t="shared" si="1091"/>
        <v>7.7092974823783829</v>
      </c>
      <c r="L575" s="5"/>
      <c r="M575" s="5">
        <f t="shared" ref="M575:S575" si="1092">M540*(1-E$43)</f>
        <v>51.357612666864568</v>
      </c>
      <c r="N575" s="5">
        <f t="shared" si="1092"/>
        <v>0</v>
      </c>
      <c r="O575" s="5">
        <f t="shared" si="1092"/>
        <v>0</v>
      </c>
      <c r="P575" s="5">
        <f t="shared" si="1092"/>
        <v>0</v>
      </c>
      <c r="Q575" s="5">
        <f t="shared" si="1092"/>
        <v>0</v>
      </c>
      <c r="R575" s="5">
        <f t="shared" si="1092"/>
        <v>0</v>
      </c>
      <c r="S575" s="5">
        <f t="shared" si="1092"/>
        <v>0</v>
      </c>
      <c r="T575" s="5"/>
      <c r="U575" s="5">
        <f t="shared" ref="U575:AA575" si="1093">U540*(1-E$43)</f>
        <v>51.278464525732282</v>
      </c>
      <c r="V575" s="5">
        <f t="shared" si="1093"/>
        <v>12.196614277807299</v>
      </c>
      <c r="W575" s="5">
        <f t="shared" si="1093"/>
        <v>26.188083904841193</v>
      </c>
      <c r="X575" s="5">
        <f t="shared" si="1093"/>
        <v>4.4220068334191369</v>
      </c>
      <c r="Y575" s="5">
        <f t="shared" si="1093"/>
        <v>9.1509480359795532</v>
      </c>
      <c r="Z575" s="5">
        <f t="shared" si="1093"/>
        <v>6.4994019281245423</v>
      </c>
      <c r="AA575" s="5">
        <f t="shared" si="1093"/>
        <v>0.58872096411480235</v>
      </c>
      <c r="AB575" s="5"/>
      <c r="AC575" s="5">
        <f t="shared" ref="AC575:AI575" si="1094">AC540*(1-E$43)</f>
        <v>25.685298414816604</v>
      </c>
      <c r="AD575" s="5">
        <f t="shared" si="1094"/>
        <v>1.9591921239455481</v>
      </c>
      <c r="AE575" s="5">
        <f t="shared" si="1094"/>
        <v>4.8444912727909477</v>
      </c>
      <c r="AF575" s="5">
        <f t="shared" si="1094"/>
        <v>2.2110034167095685</v>
      </c>
      <c r="AG575" s="5">
        <f t="shared" si="1094"/>
        <v>9.0413492077808773</v>
      </c>
      <c r="AH575" s="5">
        <f t="shared" si="1094"/>
        <v>0.80909965819957841</v>
      </c>
      <c r="AI575" s="5">
        <f t="shared" si="1094"/>
        <v>0.63955016279580001</v>
      </c>
    </row>
    <row r="576" spans="2:35" x14ac:dyDescent="0.3">
      <c r="B576" s="86">
        <f t="shared" si="986"/>
        <v>50495</v>
      </c>
      <c r="C576" s="3"/>
      <c r="D576" s="3"/>
      <c r="E576" s="5">
        <f t="shared" ref="E576:K576" si="1095">E541*(1-E$43)</f>
        <v>47.862436279638437</v>
      </c>
      <c r="F576" s="5">
        <f t="shared" si="1095"/>
        <v>46.236242423352891</v>
      </c>
      <c r="G576" s="5">
        <f t="shared" si="1095"/>
        <v>99.787558620043143</v>
      </c>
      <c r="H576" s="5">
        <f t="shared" si="1095"/>
        <v>47.026139430912394</v>
      </c>
      <c r="I576" s="5">
        <f t="shared" si="1095"/>
        <v>104.47044879896082</v>
      </c>
      <c r="J576" s="5">
        <f t="shared" si="1095"/>
        <v>80.578543674576252</v>
      </c>
      <c r="K576" s="5">
        <f t="shared" si="1095"/>
        <v>7.9405764068497326</v>
      </c>
      <c r="L576" s="5"/>
      <c r="M576" s="5">
        <f t="shared" ref="M576:S576" si="1096">M541*(1-E$43)</f>
        <v>52.898341046870513</v>
      </c>
      <c r="N576" s="5">
        <f t="shared" si="1096"/>
        <v>0</v>
      </c>
      <c r="O576" s="5">
        <f t="shared" si="1096"/>
        <v>0</v>
      </c>
      <c r="P576" s="5">
        <f t="shared" si="1096"/>
        <v>0</v>
      </c>
      <c r="Q576" s="5">
        <f t="shared" si="1096"/>
        <v>0</v>
      </c>
      <c r="R576" s="5">
        <f t="shared" si="1096"/>
        <v>0</v>
      </c>
      <c r="S576" s="5">
        <f t="shared" si="1096"/>
        <v>0</v>
      </c>
      <c r="T576" s="5"/>
      <c r="U576" s="5">
        <f t="shared" ref="U576:AA576" si="1097">U541*(1-E$43)</f>
        <v>52.816818461504255</v>
      </c>
      <c r="V576" s="5">
        <f t="shared" si="1097"/>
        <v>12.562512706141518</v>
      </c>
      <c r="W576" s="5">
        <f t="shared" si="1097"/>
        <v>26.973726421986427</v>
      </c>
      <c r="X576" s="5">
        <f t="shared" si="1097"/>
        <v>4.5546670384217114</v>
      </c>
      <c r="Y576" s="5">
        <f t="shared" si="1097"/>
        <v>9.4254764770589397</v>
      </c>
      <c r="Z576" s="5">
        <f t="shared" si="1097"/>
        <v>6.6943839859682805</v>
      </c>
      <c r="AA576" s="5">
        <f t="shared" si="1097"/>
        <v>0.60638259303824615</v>
      </c>
      <c r="AB576" s="5"/>
      <c r="AC576" s="5">
        <f t="shared" ref="AC576:AI576" si="1098">AC541*(1-E$43)</f>
        <v>26.455857367261103</v>
      </c>
      <c r="AD576" s="5">
        <f t="shared" si="1098"/>
        <v>2.0179678876639149</v>
      </c>
      <c r="AE576" s="5">
        <f t="shared" si="1098"/>
        <v>4.9898260109746744</v>
      </c>
      <c r="AF576" s="5">
        <f t="shared" si="1098"/>
        <v>2.2773335192108557</v>
      </c>
      <c r="AG576" s="5">
        <f t="shared" si="1098"/>
        <v>9.3125896840143039</v>
      </c>
      <c r="AH576" s="5">
        <f t="shared" si="1098"/>
        <v>0.8333726479455662</v>
      </c>
      <c r="AI576" s="5">
        <f t="shared" si="1098"/>
        <v>0.65873666767967409</v>
      </c>
    </row>
    <row r="577" spans="2:35" x14ac:dyDescent="0.3">
      <c r="B577" s="86">
        <f t="shared" si="986"/>
        <v>50860</v>
      </c>
      <c r="C577" s="3"/>
      <c r="D577" s="3"/>
      <c r="E577" s="5">
        <f t="shared" ref="E577:K577" si="1099">E542*(1-E$43)</f>
        <v>49.298309368027581</v>
      </c>
      <c r="F577" s="5">
        <f t="shared" si="1099"/>
        <v>47.623329696053482</v>
      </c>
      <c r="G577" s="5">
        <f t="shared" si="1099"/>
        <v>102.78118537864442</v>
      </c>
      <c r="H577" s="5">
        <f t="shared" si="1099"/>
        <v>48.436923613839767</v>
      </c>
      <c r="I577" s="5">
        <f t="shared" si="1099"/>
        <v>107.60456226292962</v>
      </c>
      <c r="J577" s="5">
        <f t="shared" si="1099"/>
        <v>82.995899984813548</v>
      </c>
      <c r="K577" s="5">
        <f t="shared" si="1099"/>
        <v>8.178793699055225</v>
      </c>
      <c r="L577" s="5"/>
      <c r="M577" s="5">
        <f t="shared" ref="M577:S577" si="1100">M542*(1-E$43)</f>
        <v>54.485291278276627</v>
      </c>
      <c r="N577" s="5">
        <f t="shared" si="1100"/>
        <v>0</v>
      </c>
      <c r="O577" s="5">
        <f t="shared" si="1100"/>
        <v>0</v>
      </c>
      <c r="P577" s="5">
        <f t="shared" si="1100"/>
        <v>0</v>
      </c>
      <c r="Q577" s="5">
        <f t="shared" si="1100"/>
        <v>0</v>
      </c>
      <c r="R577" s="5">
        <f t="shared" si="1100"/>
        <v>0</v>
      </c>
      <c r="S577" s="5">
        <f t="shared" si="1100"/>
        <v>0</v>
      </c>
      <c r="T577" s="5"/>
      <c r="U577" s="5">
        <f t="shared" ref="U577:AA577" si="1101">U542*(1-E$43)</f>
        <v>54.401323015349391</v>
      </c>
      <c r="V577" s="5">
        <f t="shared" si="1101"/>
        <v>12.939388087325765</v>
      </c>
      <c r="W577" s="5">
        <f t="shared" si="1101"/>
        <v>27.782938214646013</v>
      </c>
      <c r="X577" s="5">
        <f t="shared" si="1101"/>
        <v>4.6913070495743634</v>
      </c>
      <c r="Y577" s="5">
        <f t="shared" si="1101"/>
        <v>9.7082407713707095</v>
      </c>
      <c r="Z577" s="5">
        <f t="shared" si="1101"/>
        <v>6.8952155055473296</v>
      </c>
      <c r="AA577" s="5">
        <f t="shared" si="1101"/>
        <v>0.62457407082939376</v>
      </c>
      <c r="AB577" s="5"/>
      <c r="AC577" s="5">
        <f t="shared" ref="AC577:AI577" si="1102">AC542*(1-E$43)</f>
        <v>27.249533088278937</v>
      </c>
      <c r="AD577" s="5">
        <f t="shared" si="1102"/>
        <v>2.0785069242938321</v>
      </c>
      <c r="AE577" s="5">
        <f t="shared" si="1102"/>
        <v>5.1395207913039131</v>
      </c>
      <c r="AF577" s="5">
        <f t="shared" si="1102"/>
        <v>2.3456535247871817</v>
      </c>
      <c r="AG577" s="5">
        <f t="shared" si="1102"/>
        <v>9.5919673745347325</v>
      </c>
      <c r="AH577" s="5">
        <f t="shared" si="1102"/>
        <v>0.85837382738393242</v>
      </c>
      <c r="AI577" s="5">
        <f t="shared" si="1102"/>
        <v>0.67849876771006445</v>
      </c>
    </row>
    <row r="578" spans="2:35" x14ac:dyDescent="0.3">
      <c r="B578" s="86">
        <f t="shared" si="986"/>
        <v>51226</v>
      </c>
      <c r="C578" s="3"/>
      <c r="D578" s="3"/>
      <c r="E578" s="5">
        <f t="shared" ref="E578:K578" si="1103">E543*(1-E$43)</f>
        <v>50.777258649068415</v>
      </c>
      <c r="F578" s="5">
        <f t="shared" si="1103"/>
        <v>49.052029586935085</v>
      </c>
      <c r="G578" s="5">
        <f t="shared" si="1103"/>
        <v>105.86462094000376</v>
      </c>
      <c r="H578" s="5">
        <f t="shared" si="1103"/>
        <v>49.89003132225497</v>
      </c>
      <c r="I578" s="5">
        <f t="shared" si="1103"/>
        <v>110.8326991308175</v>
      </c>
      <c r="J578" s="5">
        <f t="shared" si="1103"/>
        <v>85.485776984358012</v>
      </c>
      <c r="K578" s="5">
        <f t="shared" si="1103"/>
        <v>8.4241575100268822</v>
      </c>
      <c r="L578" s="5"/>
      <c r="M578" s="5">
        <f t="shared" ref="M578:S578" si="1104">M543*(1-E$43)</f>
        <v>56.119850016624916</v>
      </c>
      <c r="N578" s="5">
        <f t="shared" si="1104"/>
        <v>0</v>
      </c>
      <c r="O578" s="5">
        <f t="shared" si="1104"/>
        <v>0</v>
      </c>
      <c r="P578" s="5">
        <f t="shared" si="1104"/>
        <v>0</v>
      </c>
      <c r="Q578" s="5">
        <f t="shared" si="1104"/>
        <v>0</v>
      </c>
      <c r="R578" s="5">
        <f t="shared" si="1104"/>
        <v>0</v>
      </c>
      <c r="S578" s="5">
        <f t="shared" si="1104"/>
        <v>0</v>
      </c>
      <c r="T578" s="5"/>
      <c r="U578" s="5">
        <f t="shared" ref="U578:AA578" si="1105">U543*(1-E$43)</f>
        <v>56.033362705809878</v>
      </c>
      <c r="V578" s="5">
        <f t="shared" si="1105"/>
        <v>13.327569729945539</v>
      </c>
      <c r="W578" s="5">
        <f t="shared" si="1105"/>
        <v>28.616426361085395</v>
      </c>
      <c r="X578" s="5">
        <f t="shared" si="1105"/>
        <v>4.8320462610615937</v>
      </c>
      <c r="Y578" s="5">
        <f t="shared" si="1105"/>
        <v>9.9994879945118313</v>
      </c>
      <c r="Z578" s="5">
        <f t="shared" si="1105"/>
        <v>7.1020719707137498</v>
      </c>
      <c r="AA578" s="5">
        <f t="shared" si="1105"/>
        <v>0.64331129295427547</v>
      </c>
      <c r="AB578" s="5"/>
      <c r="AC578" s="5">
        <f t="shared" ref="AC578:AI578" si="1106">AC543*(1-E$43)</f>
        <v>28.067019080927309</v>
      </c>
      <c r="AD578" s="5">
        <f t="shared" si="1106"/>
        <v>2.1408621320226477</v>
      </c>
      <c r="AE578" s="5">
        <f t="shared" si="1106"/>
        <v>5.2937064150430313</v>
      </c>
      <c r="AF578" s="5">
        <f t="shared" si="1106"/>
        <v>2.4160231305307969</v>
      </c>
      <c r="AG578" s="5">
        <f t="shared" si="1106"/>
        <v>9.8797263957707742</v>
      </c>
      <c r="AH578" s="5">
        <f t="shared" si="1106"/>
        <v>0.88412504220545118</v>
      </c>
      <c r="AI578" s="5">
        <f t="shared" si="1106"/>
        <v>0.69885373074136636</v>
      </c>
    </row>
    <row r="579" spans="2:35" x14ac:dyDescent="0.3">
      <c r="B579" s="86">
        <f t="shared" si="986"/>
        <v>51591</v>
      </c>
      <c r="C579" s="3"/>
      <c r="D579" s="3"/>
      <c r="E579" s="5">
        <f t="shared" ref="E579:K579" si="1107">E544*(1-E$43)</f>
        <v>38.933431569633086</v>
      </c>
      <c r="F579" s="5">
        <f t="shared" si="1107"/>
        <v>37.610613256483724</v>
      </c>
      <c r="G579" s="5">
        <f t="shared" si="1107"/>
        <v>81.171632432906122</v>
      </c>
      <c r="H579" s="5">
        <f t="shared" si="1107"/>
        <v>38.253150567188058</v>
      </c>
      <c r="I579" s="5">
        <f t="shared" si="1107"/>
        <v>84.980903303778192</v>
      </c>
      <c r="J579" s="5">
        <f t="shared" si="1107"/>
        <v>65.546166471877513</v>
      </c>
      <c r="K579" s="5">
        <f t="shared" si="1107"/>
        <v>6.4592175449089497</v>
      </c>
      <c r="L579" s="5"/>
      <c r="M579" s="5">
        <f t="shared" ref="M579:S579" si="1108">M544*(1-E$43)</f>
        <v>43.029860186444417</v>
      </c>
      <c r="N579" s="5">
        <f t="shared" si="1108"/>
        <v>0</v>
      </c>
      <c r="O579" s="5">
        <f t="shared" si="1108"/>
        <v>0</v>
      </c>
      <c r="P579" s="5">
        <f t="shared" si="1108"/>
        <v>0</v>
      </c>
      <c r="Q579" s="5">
        <f t="shared" si="1108"/>
        <v>0</v>
      </c>
      <c r="R579" s="5">
        <f t="shared" si="1108"/>
        <v>0</v>
      </c>
      <c r="S579" s="5">
        <f t="shared" si="1108"/>
        <v>0</v>
      </c>
      <c r="T579" s="5"/>
      <c r="U579" s="5">
        <f t="shared" ref="U579:AA579" si="1109">U544*(1-E$43)</f>
        <v>42.96354609452915</v>
      </c>
      <c r="V579" s="5">
        <f t="shared" si="1109"/>
        <v>10.218905822712586</v>
      </c>
      <c r="W579" s="5">
        <f t="shared" si="1109"/>
        <v>21.941627160236699</v>
      </c>
      <c r="X579" s="5">
        <f t="shared" si="1109"/>
        <v>3.704968473121669</v>
      </c>
      <c r="Y579" s="5">
        <f t="shared" si="1109"/>
        <v>7.6671012166356229</v>
      </c>
      <c r="Z579" s="5">
        <f t="shared" si="1109"/>
        <v>5.4455092777929286</v>
      </c>
      <c r="AA579" s="5">
        <f t="shared" si="1109"/>
        <v>0.49325853479620635</v>
      </c>
      <c r="AB579" s="5"/>
      <c r="AC579" s="5">
        <f t="shared" ref="AC579:AI579" si="1110">AC544*(1-E$43)</f>
        <v>21.520369468998855</v>
      </c>
      <c r="AD579" s="5">
        <f t="shared" si="1110"/>
        <v>1.6415047116501191</v>
      </c>
      <c r="AE579" s="5">
        <f t="shared" si="1110"/>
        <v>4.0589461097972634</v>
      </c>
      <c r="AF579" s="5">
        <f t="shared" si="1110"/>
        <v>1.8524842365608345</v>
      </c>
      <c r="AG579" s="5">
        <f t="shared" si="1110"/>
        <v>7.575274085094712</v>
      </c>
      <c r="AH579" s="5">
        <f t="shared" si="1110"/>
        <v>0.67790232764636349</v>
      </c>
      <c r="AI579" s="5">
        <f t="shared" si="1110"/>
        <v>0.53584566451385163</v>
      </c>
    </row>
    <row r="580" spans="2:35" x14ac:dyDescent="0.3">
      <c r="E580" s="2"/>
      <c r="M580" s="2"/>
    </row>
    <row r="581" spans="2:35" s="93" customFormat="1" x14ac:dyDescent="0.3">
      <c r="B581" s="92" t="s">
        <v>239</v>
      </c>
      <c r="C581" s="92"/>
      <c r="D581" s="92"/>
    </row>
    <row r="582" spans="2:35" x14ac:dyDescent="0.3">
      <c r="E582" s="301" t="s">
        <v>89</v>
      </c>
      <c r="F582" s="301"/>
      <c r="G582" s="301"/>
      <c r="H582" s="301"/>
      <c r="I582" s="301"/>
      <c r="J582" s="301"/>
      <c r="K582" s="301"/>
      <c r="M582" s="301" t="s">
        <v>64</v>
      </c>
      <c r="N582" s="301"/>
      <c r="O582" s="301"/>
      <c r="P582" s="301"/>
      <c r="Q582" s="301"/>
      <c r="R582" s="301"/>
      <c r="S582" s="301"/>
      <c r="U582" s="301" t="s">
        <v>65</v>
      </c>
      <c r="V582" s="301"/>
      <c r="W582" s="301"/>
      <c r="X582" s="301"/>
      <c r="Y582" s="301"/>
      <c r="Z582" s="301"/>
      <c r="AA582" s="301"/>
      <c r="AC582" s="301" t="s">
        <v>66</v>
      </c>
      <c r="AD582" s="301"/>
      <c r="AE582" s="301"/>
      <c r="AF582" s="301"/>
      <c r="AG582" s="301"/>
      <c r="AH582" s="301"/>
      <c r="AI582" s="301"/>
    </row>
    <row r="583" spans="2:35" s="3" customFormat="1" x14ac:dyDescent="0.3">
      <c r="B583" s="4" t="s">
        <v>211</v>
      </c>
      <c r="C583" s="4"/>
      <c r="D583" s="4"/>
      <c r="E583" s="3" t="s">
        <v>70</v>
      </c>
      <c r="F583" s="3" t="s">
        <v>69</v>
      </c>
      <c r="G583" s="3" t="s">
        <v>61</v>
      </c>
      <c r="H583" s="3" t="s">
        <v>68</v>
      </c>
      <c r="I583" s="3" t="s">
        <v>71</v>
      </c>
      <c r="J583" s="3" t="s">
        <v>72</v>
      </c>
      <c r="K583" s="3" t="s">
        <v>62</v>
      </c>
      <c r="M583" s="3" t="s">
        <v>70</v>
      </c>
      <c r="N583" s="3" t="s">
        <v>69</v>
      </c>
      <c r="O583" s="3" t="s">
        <v>61</v>
      </c>
      <c r="P583" s="3" t="s">
        <v>68</v>
      </c>
      <c r="Q583" s="3" t="s">
        <v>71</v>
      </c>
      <c r="R583" s="3" t="s">
        <v>72</v>
      </c>
      <c r="S583" s="3" t="s">
        <v>62</v>
      </c>
      <c r="U583" s="3" t="s">
        <v>70</v>
      </c>
      <c r="V583" s="3" t="s">
        <v>69</v>
      </c>
      <c r="W583" s="3" t="s">
        <v>61</v>
      </c>
      <c r="X583" s="3" t="s">
        <v>68</v>
      </c>
      <c r="Y583" s="3" t="s">
        <v>71</v>
      </c>
      <c r="Z583" s="3" t="s">
        <v>72</v>
      </c>
      <c r="AA583" s="3" t="s">
        <v>62</v>
      </c>
      <c r="AC583" s="3" t="s">
        <v>70</v>
      </c>
      <c r="AD583" s="3" t="s">
        <v>69</v>
      </c>
      <c r="AE583" s="3" t="s">
        <v>61</v>
      </c>
      <c r="AF583" s="3" t="s">
        <v>68</v>
      </c>
      <c r="AG583" s="3" t="s">
        <v>71</v>
      </c>
      <c r="AH583" s="3" t="s">
        <v>72</v>
      </c>
      <c r="AI583" s="3" t="s">
        <v>62</v>
      </c>
    </row>
    <row r="584" spans="2:35" hidden="1" x14ac:dyDescent="0.3">
      <c r="B584" s="86">
        <f t="shared" ref="B584:B614" si="1111">DATE(IF(MONTH(B479)&lt;=3,YEAR(B479),YEAR(B479)+1), 3, 31)</f>
        <v>40633</v>
      </c>
      <c r="C584" s="3"/>
      <c r="D584" s="3"/>
      <c r="E584" s="5">
        <f>E514-E549</f>
        <v>9.1948440000000033</v>
      </c>
      <c r="F584" s="5">
        <f t="shared" ref="F584:AI584" si="1112">F514-F549</f>
        <v>1.0736226000000002</v>
      </c>
      <c r="G584" s="5">
        <f t="shared" si="1112"/>
        <v>2.7100754999999985</v>
      </c>
      <c r="H584" s="5">
        <f t="shared" si="1112"/>
        <v>17.784315000000007</v>
      </c>
      <c r="I584" s="5">
        <f t="shared" si="1112"/>
        <v>12.752952550000003</v>
      </c>
      <c r="J584" s="5">
        <f t="shared" si="1112"/>
        <v>32.274243909999974</v>
      </c>
      <c r="K584" s="5">
        <f t="shared" si="1112"/>
        <v>15.589568610000004</v>
      </c>
      <c r="L584" s="5"/>
      <c r="M584" s="5">
        <f t="shared" si="1112"/>
        <v>9.6635459999999966</v>
      </c>
      <c r="N584" s="5">
        <f t="shared" si="1112"/>
        <v>0</v>
      </c>
      <c r="O584" s="5">
        <f t="shared" si="1112"/>
        <v>0</v>
      </c>
      <c r="P584" s="5">
        <f t="shared" si="1112"/>
        <v>0</v>
      </c>
      <c r="Q584" s="5">
        <f t="shared" si="1112"/>
        <v>0</v>
      </c>
      <c r="R584" s="5">
        <f t="shared" si="1112"/>
        <v>0</v>
      </c>
      <c r="S584" s="5">
        <f t="shared" si="1112"/>
        <v>0</v>
      </c>
      <c r="T584" s="5"/>
      <c r="U584" s="5">
        <f t="shared" si="1112"/>
        <v>9.2720699999999994</v>
      </c>
      <c r="V584" s="5">
        <f t="shared" si="1112"/>
        <v>0.28919610000000073</v>
      </c>
      <c r="W584" s="5">
        <f t="shared" si="1112"/>
        <v>0.72823674999999888</v>
      </c>
      <c r="X584" s="5">
        <f t="shared" si="1112"/>
        <v>1.6911450000000006</v>
      </c>
      <c r="Y584" s="5">
        <f t="shared" si="1112"/>
        <v>1.1551937849999998</v>
      </c>
      <c r="Z584" s="5">
        <f t="shared" si="1112"/>
        <v>2.6230129100000021</v>
      </c>
      <c r="AA584" s="5">
        <f t="shared" si="1112"/>
        <v>1.2495829499999997</v>
      </c>
      <c r="AB584" s="5"/>
      <c r="AC584" s="5">
        <f t="shared" si="1112"/>
        <v>4.3483620000000016</v>
      </c>
      <c r="AD584" s="5">
        <f t="shared" si="1112"/>
        <v>5.8332600000000068E-2</v>
      </c>
      <c r="AE584" s="5">
        <f t="shared" si="1112"/>
        <v>0.15530049999999984</v>
      </c>
      <c r="AF584" s="5">
        <f t="shared" si="1112"/>
        <v>0.84557250000000028</v>
      </c>
      <c r="AG584" s="5">
        <f t="shared" si="1112"/>
        <v>1.14864794</v>
      </c>
      <c r="AH584" s="5">
        <f t="shared" si="1112"/>
        <v>0</v>
      </c>
      <c r="AI584" s="5">
        <f t="shared" si="1112"/>
        <v>1.3535622450000002</v>
      </c>
    </row>
    <row r="585" spans="2:35" hidden="1" x14ac:dyDescent="0.3">
      <c r="B585" s="86">
        <f t="shared" si="1111"/>
        <v>40999</v>
      </c>
      <c r="C585" s="3"/>
      <c r="D585" s="3"/>
      <c r="E585" s="5">
        <f t="shared" ref="E585:AI585" si="1113">E515-E550</f>
        <v>9.844452000000004</v>
      </c>
      <c r="F585" s="5">
        <f t="shared" si="1113"/>
        <v>1.1178756000000014</v>
      </c>
      <c r="G585" s="5">
        <f t="shared" si="1113"/>
        <v>2.8557029999999983</v>
      </c>
      <c r="H585" s="5">
        <f t="shared" si="1113"/>
        <v>18.572271000000001</v>
      </c>
      <c r="I585" s="5">
        <f t="shared" si="1113"/>
        <v>13.616291249999989</v>
      </c>
      <c r="J585" s="5">
        <f t="shared" si="1113"/>
        <v>34.682997219999997</v>
      </c>
      <c r="K585" s="5">
        <f t="shared" si="1113"/>
        <v>16.735961339999996</v>
      </c>
      <c r="L585" s="5"/>
      <c r="M585" s="5">
        <f t="shared" si="1113"/>
        <v>10.346267999999995</v>
      </c>
      <c r="N585" s="5">
        <f t="shared" si="1113"/>
        <v>0</v>
      </c>
      <c r="O585" s="5">
        <f t="shared" si="1113"/>
        <v>0</v>
      </c>
      <c r="P585" s="5">
        <f t="shared" si="1113"/>
        <v>0</v>
      </c>
      <c r="Q585" s="5">
        <f t="shared" si="1113"/>
        <v>0</v>
      </c>
      <c r="R585" s="5">
        <f t="shared" si="1113"/>
        <v>0</v>
      </c>
      <c r="S585" s="5">
        <f t="shared" si="1113"/>
        <v>0</v>
      </c>
      <c r="T585" s="5"/>
      <c r="U585" s="5">
        <f t="shared" si="1113"/>
        <v>9.9271349999999927</v>
      </c>
      <c r="V585" s="5">
        <f t="shared" si="1113"/>
        <v>0.30111660000000029</v>
      </c>
      <c r="W585" s="5">
        <f t="shared" si="1113"/>
        <v>0.76734549999999935</v>
      </c>
      <c r="X585" s="5">
        <f t="shared" si="1113"/>
        <v>1.7646930000000012</v>
      </c>
      <c r="Y585" s="5">
        <f t="shared" si="1113"/>
        <v>1.2334563749999994</v>
      </c>
      <c r="Z585" s="5">
        <f t="shared" si="1113"/>
        <v>2.8191202200000012</v>
      </c>
      <c r="AA585" s="5">
        <f t="shared" si="1113"/>
        <v>1.3410872999999996</v>
      </c>
      <c r="AB585" s="5"/>
      <c r="AC585" s="5">
        <f t="shared" si="1113"/>
        <v>4.6555710000000019</v>
      </c>
      <c r="AD585" s="5">
        <f t="shared" si="1113"/>
        <v>6.0735600000000001E-2</v>
      </c>
      <c r="AE585" s="5">
        <f t="shared" si="1113"/>
        <v>0.16375300000000004</v>
      </c>
      <c r="AF585" s="5">
        <f t="shared" si="1113"/>
        <v>0.88234650000000059</v>
      </c>
      <c r="AG585" s="5">
        <f t="shared" si="1113"/>
        <v>1.2265604999999979</v>
      </c>
      <c r="AH585" s="5">
        <f t="shared" si="1113"/>
        <v>0</v>
      </c>
      <c r="AI585" s="5">
        <f t="shared" si="1113"/>
        <v>1.4527050300000002</v>
      </c>
    </row>
    <row r="586" spans="2:35" hidden="1" x14ac:dyDescent="0.3">
      <c r="B586" s="86">
        <f t="shared" si="1111"/>
        <v>41364</v>
      </c>
      <c r="C586" s="3"/>
      <c r="D586" s="3"/>
      <c r="E586" s="5">
        <f t="shared" ref="E586:AI586" si="1114">E516-E551</f>
        <v>10.818182399999998</v>
      </c>
      <c r="F586" s="5">
        <f t="shared" si="1114"/>
        <v>1.1909322000000024</v>
      </c>
      <c r="G586" s="5">
        <f t="shared" si="1114"/>
        <v>3.0809579999999954</v>
      </c>
      <c r="H586" s="5">
        <f t="shared" si="1114"/>
        <v>19.880074500000006</v>
      </c>
      <c r="I586" s="5">
        <f t="shared" si="1114"/>
        <v>14.901132099999984</v>
      </c>
      <c r="J586" s="5">
        <f t="shared" si="1114"/>
        <v>38.125072089999996</v>
      </c>
      <c r="K586" s="5">
        <f t="shared" si="1114"/>
        <v>18.298350630000002</v>
      </c>
      <c r="L586" s="5"/>
      <c r="M586" s="5">
        <f t="shared" si="1114"/>
        <v>11.369541599999991</v>
      </c>
      <c r="N586" s="5">
        <f t="shared" si="1114"/>
        <v>0</v>
      </c>
      <c r="O586" s="5">
        <f t="shared" si="1114"/>
        <v>0</v>
      </c>
      <c r="P586" s="5">
        <f t="shared" si="1114"/>
        <v>0</v>
      </c>
      <c r="Q586" s="5">
        <f t="shared" si="1114"/>
        <v>0</v>
      </c>
      <c r="R586" s="5">
        <f t="shared" si="1114"/>
        <v>0</v>
      </c>
      <c r="S586" s="5">
        <f t="shared" si="1114"/>
        <v>0</v>
      </c>
      <c r="T586" s="5"/>
      <c r="U586" s="5">
        <f t="shared" si="1114"/>
        <v>10.908882000000006</v>
      </c>
      <c r="V586" s="5">
        <f t="shared" si="1114"/>
        <v>0.32086170000000003</v>
      </c>
      <c r="W586" s="5">
        <f t="shared" si="1114"/>
        <v>0.82796300000000045</v>
      </c>
      <c r="X586" s="5">
        <f t="shared" si="1114"/>
        <v>1.8875834999999999</v>
      </c>
      <c r="Y586" s="5">
        <f t="shared" si="1114"/>
        <v>1.3500877199999977</v>
      </c>
      <c r="Z586" s="5">
        <f t="shared" si="1114"/>
        <v>3.0985543400000011</v>
      </c>
      <c r="AA586" s="5">
        <f t="shared" si="1114"/>
        <v>1.4678023499999999</v>
      </c>
      <c r="AB586" s="5"/>
      <c r="AC586" s="5">
        <f t="shared" si="1114"/>
        <v>5.1159251999999995</v>
      </c>
      <c r="AD586" s="5">
        <f t="shared" si="1114"/>
        <v>6.4402199999999965E-2</v>
      </c>
      <c r="AE586" s="5">
        <f t="shared" si="1114"/>
        <v>0.1762579999999998</v>
      </c>
      <c r="AF586" s="5">
        <f t="shared" si="1114"/>
        <v>0.94379174999999993</v>
      </c>
      <c r="AG586" s="5">
        <f t="shared" si="1114"/>
        <v>1.3429209799999988</v>
      </c>
      <c r="AH586" s="5">
        <f t="shared" si="1114"/>
        <v>0</v>
      </c>
      <c r="AI586" s="5">
        <f t="shared" si="1114"/>
        <v>1.5898708350000001</v>
      </c>
    </row>
    <row r="587" spans="2:35" hidden="1" x14ac:dyDescent="0.3">
      <c r="B587" s="86">
        <f t="shared" si="1111"/>
        <v>41729</v>
      </c>
      <c r="C587" s="3"/>
      <c r="D587" s="3"/>
      <c r="E587" s="5">
        <f t="shared" ref="E587:AI587" si="1115">E517-E552</f>
        <v>12.413294399999998</v>
      </c>
      <c r="F587" s="5">
        <f t="shared" si="1115"/>
        <v>1.3397418000000023</v>
      </c>
      <c r="G587" s="5">
        <f t="shared" si="1115"/>
        <v>3.5043149999999983</v>
      </c>
      <c r="H587" s="5">
        <f t="shared" si="1115"/>
        <v>22.268635500000002</v>
      </c>
      <c r="I587" s="5">
        <f t="shared" si="1115"/>
        <v>17.074729649999995</v>
      </c>
      <c r="J587" s="5">
        <f t="shared" si="1115"/>
        <v>43.982611059999975</v>
      </c>
      <c r="K587" s="5">
        <f t="shared" si="1115"/>
        <v>21.119712389999997</v>
      </c>
      <c r="L587" s="5"/>
      <c r="M587" s="5">
        <f t="shared" si="1115"/>
        <v>13.046049600000003</v>
      </c>
      <c r="N587" s="5">
        <f t="shared" si="1115"/>
        <v>0</v>
      </c>
      <c r="O587" s="5">
        <f t="shared" si="1115"/>
        <v>0</v>
      </c>
      <c r="P587" s="5">
        <f t="shared" si="1115"/>
        <v>0</v>
      </c>
      <c r="Q587" s="5">
        <f t="shared" si="1115"/>
        <v>0</v>
      </c>
      <c r="R587" s="5">
        <f t="shared" si="1115"/>
        <v>0</v>
      </c>
      <c r="S587" s="5">
        <f t="shared" si="1115"/>
        <v>0</v>
      </c>
      <c r="T587" s="5"/>
      <c r="U587" s="5">
        <f t="shared" si="1115"/>
        <v>12.517542000000006</v>
      </c>
      <c r="V587" s="5">
        <f t="shared" si="1115"/>
        <v>0.36092730000000017</v>
      </c>
      <c r="W587" s="5">
        <f t="shared" si="1115"/>
        <v>0.94162749999999917</v>
      </c>
      <c r="X587" s="5">
        <f t="shared" si="1115"/>
        <v>2.1142215000000011</v>
      </c>
      <c r="Y587" s="5">
        <f t="shared" si="1115"/>
        <v>1.5468880049999996</v>
      </c>
      <c r="Z587" s="5">
        <f t="shared" si="1115"/>
        <v>3.5746188100000014</v>
      </c>
      <c r="AA587" s="5">
        <f t="shared" si="1115"/>
        <v>1.6931470500000005</v>
      </c>
      <c r="AB587" s="5"/>
      <c r="AC587" s="5">
        <f t="shared" si="1115"/>
        <v>5.8704011999999963</v>
      </c>
      <c r="AD587" s="5">
        <f t="shared" si="1115"/>
        <v>7.2571799999999964E-2</v>
      </c>
      <c r="AE587" s="5">
        <f t="shared" si="1115"/>
        <v>0.20096500000000006</v>
      </c>
      <c r="AF587" s="5">
        <f t="shared" si="1115"/>
        <v>1.0571107500000005</v>
      </c>
      <c r="AG587" s="5">
        <f t="shared" si="1115"/>
        <v>1.5384649199999991</v>
      </c>
      <c r="AH587" s="5">
        <f t="shared" si="1115"/>
        <v>0</v>
      </c>
      <c r="AI587" s="5">
        <f t="shared" si="1115"/>
        <v>1.8340172549999996</v>
      </c>
    </row>
    <row r="588" spans="2:35" hidden="1" x14ac:dyDescent="0.3">
      <c r="B588" s="86">
        <f t="shared" si="1111"/>
        <v>42094</v>
      </c>
      <c r="C588" s="3"/>
      <c r="D588" s="3"/>
      <c r="E588" s="5">
        <f t="shared" ref="E588:AI588" si="1116">E518-E553</f>
        <v>13.284319199999999</v>
      </c>
      <c r="F588" s="5">
        <f t="shared" si="1116"/>
        <v>1.4019948000000007</v>
      </c>
      <c r="G588" s="5">
        <f t="shared" si="1116"/>
        <v>3.6845189999999945</v>
      </c>
      <c r="H588" s="5">
        <f t="shared" si="1116"/>
        <v>23.242713750000007</v>
      </c>
      <c r="I588" s="5">
        <f t="shared" si="1116"/>
        <v>18.227542449999987</v>
      </c>
      <c r="J588" s="5">
        <f t="shared" si="1116"/>
        <v>47.188332560000013</v>
      </c>
      <c r="K588" s="5">
        <f t="shared" si="1116"/>
        <v>22.543436160000002</v>
      </c>
      <c r="L588" s="5"/>
      <c r="M588" s="5">
        <f t="shared" si="1116"/>
        <v>13.961872799999995</v>
      </c>
      <c r="N588" s="5">
        <f t="shared" si="1116"/>
        <v>0</v>
      </c>
      <c r="O588" s="5">
        <f t="shared" si="1116"/>
        <v>0</v>
      </c>
      <c r="P588" s="5">
        <f t="shared" si="1116"/>
        <v>0</v>
      </c>
      <c r="Q588" s="5">
        <f t="shared" si="1116"/>
        <v>0</v>
      </c>
      <c r="R588" s="5">
        <f t="shared" si="1116"/>
        <v>0</v>
      </c>
      <c r="S588" s="5">
        <f t="shared" si="1116"/>
        <v>0</v>
      </c>
      <c r="T588" s="5"/>
      <c r="U588" s="5">
        <f t="shared" si="1116"/>
        <v>13.396580999999998</v>
      </c>
      <c r="V588" s="5">
        <f t="shared" si="1116"/>
        <v>0.37764780000000009</v>
      </c>
      <c r="W588" s="5">
        <f t="shared" si="1116"/>
        <v>0.99012149999999899</v>
      </c>
      <c r="X588" s="5">
        <f t="shared" si="1116"/>
        <v>2.2092412499999998</v>
      </c>
      <c r="Y588" s="5">
        <f t="shared" si="1116"/>
        <v>1.6513652149999984</v>
      </c>
      <c r="Z588" s="5">
        <f t="shared" si="1116"/>
        <v>3.8353215600000006</v>
      </c>
      <c r="AA588" s="5">
        <f t="shared" si="1116"/>
        <v>1.8081251999999992</v>
      </c>
      <c r="AB588" s="5"/>
      <c r="AC588" s="5">
        <f t="shared" si="1116"/>
        <v>6.2829065999999969</v>
      </c>
      <c r="AD588" s="5">
        <f t="shared" si="1116"/>
        <v>7.6174799999999987E-2</v>
      </c>
      <c r="AE588" s="5">
        <f t="shared" si="1116"/>
        <v>0.21096899999999996</v>
      </c>
      <c r="AF588" s="5">
        <f t="shared" si="1116"/>
        <v>1.1046206249999999</v>
      </c>
      <c r="AG588" s="5">
        <f t="shared" si="1116"/>
        <v>1.6424330599999983</v>
      </c>
      <c r="AH588" s="5">
        <f t="shared" si="1116"/>
        <v>0</v>
      </c>
      <c r="AI588" s="5">
        <f t="shared" si="1116"/>
        <v>1.95850872</v>
      </c>
    </row>
    <row r="589" spans="2:35" hidden="1" x14ac:dyDescent="0.3">
      <c r="B589" s="86">
        <f t="shared" si="1111"/>
        <v>42460</v>
      </c>
      <c r="C589" s="3"/>
      <c r="D589" s="3"/>
      <c r="E589" s="5">
        <f t="shared" ref="E589:AI589" si="1117">E519-E554</f>
        <v>14.240023199999996</v>
      </c>
      <c r="F589" s="5">
        <f t="shared" si="1117"/>
        <v>1.4628996000000001</v>
      </c>
      <c r="G589" s="5">
        <f t="shared" si="1117"/>
        <v>3.8767229999999984</v>
      </c>
      <c r="H589" s="5">
        <f t="shared" si="1117"/>
        <v>24.296096250000005</v>
      </c>
      <c r="I589" s="5">
        <f t="shared" si="1117"/>
        <v>19.482978649999978</v>
      </c>
      <c r="J589" s="5">
        <f t="shared" si="1117"/>
        <v>50.541691440000001</v>
      </c>
      <c r="K589" s="5">
        <f t="shared" si="1117"/>
        <v>24.307645320000002</v>
      </c>
      <c r="L589" s="5"/>
      <c r="M589" s="5">
        <f t="shared" si="1117"/>
        <v>14.966158800000002</v>
      </c>
      <c r="N589" s="5">
        <f t="shared" si="1117"/>
        <v>0</v>
      </c>
      <c r="O589" s="5">
        <f t="shared" si="1117"/>
        <v>0</v>
      </c>
      <c r="P589" s="5">
        <f t="shared" si="1117"/>
        <v>0</v>
      </c>
      <c r="Q589" s="5">
        <f t="shared" si="1117"/>
        <v>0</v>
      </c>
      <c r="R589" s="5">
        <f t="shared" si="1117"/>
        <v>0</v>
      </c>
      <c r="S589" s="5">
        <f t="shared" si="1117"/>
        <v>0</v>
      </c>
      <c r="T589" s="5"/>
      <c r="U589" s="5">
        <f t="shared" si="1117"/>
        <v>14.360076000000007</v>
      </c>
      <c r="V589" s="5">
        <f t="shared" si="1117"/>
        <v>0.39408060000000056</v>
      </c>
      <c r="W589" s="5">
        <f t="shared" si="1117"/>
        <v>1.0418155000000002</v>
      </c>
      <c r="X589" s="5">
        <f t="shared" si="1117"/>
        <v>2.3096137500000005</v>
      </c>
      <c r="Y589" s="5">
        <f t="shared" si="1117"/>
        <v>1.7650923049999996</v>
      </c>
      <c r="Z589" s="5">
        <f t="shared" si="1117"/>
        <v>4.1075311900000013</v>
      </c>
      <c r="AA589" s="5">
        <f t="shared" si="1117"/>
        <v>1.9487979</v>
      </c>
      <c r="AB589" s="5"/>
      <c r="AC589" s="5">
        <f t="shared" si="1117"/>
        <v>6.7346736000000007</v>
      </c>
      <c r="AD589" s="5">
        <f t="shared" si="1117"/>
        <v>7.9359600000000086E-2</v>
      </c>
      <c r="AE589" s="5">
        <f t="shared" si="1117"/>
        <v>0.22177299999999978</v>
      </c>
      <c r="AF589" s="5">
        <f t="shared" si="1117"/>
        <v>1.1548068750000002</v>
      </c>
      <c r="AG589" s="5">
        <f t="shared" si="1117"/>
        <v>1.755526119999999</v>
      </c>
      <c r="AH589" s="5">
        <f t="shared" si="1117"/>
        <v>0</v>
      </c>
      <c r="AI589" s="5">
        <f t="shared" si="1117"/>
        <v>2.1109334399999997</v>
      </c>
    </row>
    <row r="590" spans="2:35" hidden="1" x14ac:dyDescent="0.3">
      <c r="B590" s="86">
        <f t="shared" si="1111"/>
        <v>42825</v>
      </c>
      <c r="C590" s="3"/>
      <c r="D590" s="3"/>
      <c r="E590" s="5">
        <f t="shared" ref="E590:AI590" si="1118">E520-E555</f>
        <v>15.319185599999997</v>
      </c>
      <c r="F590" s="5">
        <f t="shared" si="1118"/>
        <v>1.5373044</v>
      </c>
      <c r="G590" s="5">
        <f t="shared" si="1118"/>
        <v>4.1049269999999964</v>
      </c>
      <c r="H590" s="5">
        <f t="shared" si="1118"/>
        <v>25.412413500000014</v>
      </c>
      <c r="I590" s="5">
        <f t="shared" si="1118"/>
        <v>20.880610100000013</v>
      </c>
      <c r="J590" s="5">
        <f t="shared" si="1118"/>
        <v>54.463851650000066</v>
      </c>
      <c r="K590" s="5">
        <f t="shared" si="1118"/>
        <v>26.250334739999992</v>
      </c>
      <c r="L590" s="5"/>
      <c r="M590" s="5">
        <f t="shared" si="1118"/>
        <v>16.100120399999994</v>
      </c>
      <c r="N590" s="5">
        <f t="shared" si="1118"/>
        <v>0</v>
      </c>
      <c r="O590" s="5">
        <f t="shared" si="1118"/>
        <v>0</v>
      </c>
      <c r="P590" s="5">
        <f t="shared" si="1118"/>
        <v>0</v>
      </c>
      <c r="Q590" s="5">
        <f t="shared" si="1118"/>
        <v>0</v>
      </c>
      <c r="R590" s="5">
        <f t="shared" si="1118"/>
        <v>0</v>
      </c>
      <c r="S590" s="5">
        <f t="shared" si="1118"/>
        <v>0</v>
      </c>
      <c r="T590" s="5"/>
      <c r="U590" s="5">
        <f t="shared" si="1118"/>
        <v>15.447933000000006</v>
      </c>
      <c r="V590" s="5">
        <f t="shared" si="1118"/>
        <v>0.41411340000000063</v>
      </c>
      <c r="W590" s="5">
        <f t="shared" si="1118"/>
        <v>1.1031094999999986</v>
      </c>
      <c r="X590" s="5">
        <f t="shared" si="1118"/>
        <v>2.4162704999999995</v>
      </c>
      <c r="Y590" s="5">
        <f t="shared" si="1118"/>
        <v>1.8917360700000003</v>
      </c>
      <c r="Z590" s="5">
        <f t="shared" si="1118"/>
        <v>4.426552899999999</v>
      </c>
      <c r="AA590" s="5">
        <f t="shared" si="1118"/>
        <v>2.1031352999999999</v>
      </c>
      <c r="AB590" s="5"/>
      <c r="AC590" s="5">
        <f t="shared" si="1118"/>
        <v>7.2447137999999995</v>
      </c>
      <c r="AD590" s="5">
        <f t="shared" si="1118"/>
        <v>8.3444400000000085E-2</v>
      </c>
      <c r="AE590" s="5">
        <f t="shared" si="1118"/>
        <v>0.23497699999999977</v>
      </c>
      <c r="AF590" s="5">
        <f t="shared" si="1118"/>
        <v>1.2081352499999998</v>
      </c>
      <c r="AG590" s="5">
        <f t="shared" si="1118"/>
        <v>1.881519879999999</v>
      </c>
      <c r="AH590" s="5">
        <f t="shared" si="1118"/>
        <v>0</v>
      </c>
      <c r="AI590" s="5">
        <f t="shared" si="1118"/>
        <v>2.2782003299999998</v>
      </c>
    </row>
    <row r="591" spans="2:35" hidden="1" x14ac:dyDescent="0.3">
      <c r="B591" s="86">
        <f t="shared" si="1111"/>
        <v>43190</v>
      </c>
      <c r="C591" s="3"/>
      <c r="D591" s="3"/>
      <c r="E591" s="5">
        <f t="shared" ref="E591:AI591" si="1119">E521-E556</f>
        <v>16.478279999999998</v>
      </c>
      <c r="F591" s="5">
        <f t="shared" si="1119"/>
        <v>1.6117092</v>
      </c>
      <c r="G591" s="5">
        <f t="shared" si="1119"/>
        <v>4.3391309999999947</v>
      </c>
      <c r="H591" s="5">
        <f t="shared" si="1119"/>
        <v>26.608035000000001</v>
      </c>
      <c r="I591" s="5">
        <f t="shared" si="1119"/>
        <v>22.385948549999966</v>
      </c>
      <c r="J591" s="5">
        <f t="shared" si="1119"/>
        <v>58.491908780000003</v>
      </c>
      <c r="K591" s="5">
        <f t="shared" si="1119"/>
        <v>28.146344940000006</v>
      </c>
      <c r="L591" s="5"/>
      <c r="M591" s="5">
        <f t="shared" si="1119"/>
        <v>17.318519999999992</v>
      </c>
      <c r="N591" s="5">
        <f t="shared" si="1119"/>
        <v>0</v>
      </c>
      <c r="O591" s="5">
        <f t="shared" si="1119"/>
        <v>0</v>
      </c>
      <c r="P591" s="5">
        <f t="shared" si="1119"/>
        <v>0</v>
      </c>
      <c r="Q591" s="5">
        <f t="shared" si="1119"/>
        <v>0</v>
      </c>
      <c r="R591" s="5">
        <f t="shared" si="1119"/>
        <v>0</v>
      </c>
      <c r="S591" s="5">
        <f t="shared" si="1119"/>
        <v>0</v>
      </c>
      <c r="T591" s="5"/>
      <c r="U591" s="5">
        <f t="shared" si="1119"/>
        <v>16.617149999999995</v>
      </c>
      <c r="V591" s="5">
        <f t="shared" si="1119"/>
        <v>0.4341462000000007</v>
      </c>
      <c r="W591" s="5">
        <f t="shared" si="1119"/>
        <v>1.1660034999999986</v>
      </c>
      <c r="X591" s="5">
        <f t="shared" si="1119"/>
        <v>2.5282800000000005</v>
      </c>
      <c r="Y591" s="5">
        <f t="shared" si="1119"/>
        <v>2.0280109849999981</v>
      </c>
      <c r="Z591" s="5">
        <f t="shared" si="1119"/>
        <v>4.7535182799999998</v>
      </c>
      <c r="AA591" s="5">
        <f t="shared" si="1119"/>
        <v>2.2568867999999997</v>
      </c>
      <c r="AB591" s="5"/>
      <c r="AC591" s="5">
        <f t="shared" si="1119"/>
        <v>7.7931899999999956</v>
      </c>
      <c r="AD591" s="5">
        <f t="shared" si="1119"/>
        <v>8.7529200000000085E-2</v>
      </c>
      <c r="AE591" s="5">
        <f t="shared" si="1119"/>
        <v>0.24858099999999972</v>
      </c>
      <c r="AF591" s="5">
        <f t="shared" si="1119"/>
        <v>1.2641400000000003</v>
      </c>
      <c r="AG591" s="5">
        <f t="shared" si="1119"/>
        <v>2.0168927399999994</v>
      </c>
      <c r="AH591" s="5">
        <f t="shared" si="1119"/>
        <v>0</v>
      </c>
      <c r="AI591" s="5">
        <f t="shared" si="1119"/>
        <v>2.4446337299999996</v>
      </c>
    </row>
    <row r="592" spans="2:35" hidden="1" x14ac:dyDescent="0.3">
      <c r="B592" s="86">
        <f t="shared" si="1111"/>
        <v>43555</v>
      </c>
      <c r="C592" s="3"/>
      <c r="D592" s="3"/>
      <c r="E592" s="5">
        <f t="shared" ref="E592:AI592" si="1120">E522-E557</f>
        <v>17.724603599999995</v>
      </c>
      <c r="F592" s="5">
        <f t="shared" si="1120"/>
        <v>1.6861139999999999</v>
      </c>
      <c r="G592" s="5">
        <f t="shared" si="1120"/>
        <v>4.5928605000000005</v>
      </c>
      <c r="H592" s="5">
        <f t="shared" si="1120"/>
        <v>27.858406500000001</v>
      </c>
      <c r="I592" s="5">
        <f t="shared" si="1120"/>
        <v>23.990399449999984</v>
      </c>
      <c r="J592" s="5">
        <f t="shared" si="1120"/>
        <v>63.000051250000013</v>
      </c>
      <c r="K592" s="5">
        <f t="shared" si="1120"/>
        <v>30.333415140000007</v>
      </c>
      <c r="L592" s="5"/>
      <c r="M592" s="5">
        <f t="shared" si="1120"/>
        <v>18.628007400000001</v>
      </c>
      <c r="N592" s="5">
        <f t="shared" si="1120"/>
        <v>0</v>
      </c>
      <c r="O592" s="5">
        <f t="shared" si="1120"/>
        <v>0</v>
      </c>
      <c r="P592" s="5">
        <f t="shared" si="1120"/>
        <v>0</v>
      </c>
      <c r="Q592" s="5">
        <f t="shared" si="1120"/>
        <v>0</v>
      </c>
      <c r="R592" s="5">
        <f t="shared" si="1120"/>
        <v>0</v>
      </c>
      <c r="S592" s="5">
        <f t="shared" si="1120"/>
        <v>0</v>
      </c>
      <c r="T592" s="5"/>
      <c r="U592" s="5">
        <f t="shared" si="1120"/>
        <v>17.873298000000005</v>
      </c>
      <c r="V592" s="5">
        <f t="shared" si="1120"/>
        <v>0.45417900000000078</v>
      </c>
      <c r="W592" s="5">
        <f t="shared" si="1120"/>
        <v>1.2341592499999994</v>
      </c>
      <c r="X592" s="5">
        <f t="shared" si="1120"/>
        <v>2.6470395</v>
      </c>
      <c r="Y592" s="5">
        <f t="shared" si="1120"/>
        <v>2.1733501149999981</v>
      </c>
      <c r="Z592" s="5">
        <f t="shared" si="1120"/>
        <v>5.1200712500000032</v>
      </c>
      <c r="AA592" s="5">
        <f t="shared" si="1120"/>
        <v>2.4314283000000003</v>
      </c>
      <c r="AB592" s="5"/>
      <c r="AC592" s="5">
        <f t="shared" si="1120"/>
        <v>8.3820527999999968</v>
      </c>
      <c r="AD592" s="5">
        <f t="shared" si="1120"/>
        <v>9.1614000000000084E-2</v>
      </c>
      <c r="AE592" s="5">
        <f t="shared" si="1120"/>
        <v>0.26323549999999996</v>
      </c>
      <c r="AF592" s="5">
        <f t="shared" si="1120"/>
        <v>1.32351975</v>
      </c>
      <c r="AG592" s="5">
        <f t="shared" si="1120"/>
        <v>2.1614146599999984</v>
      </c>
      <c r="AH592" s="5">
        <f t="shared" si="1120"/>
        <v>0</v>
      </c>
      <c r="AI592" s="5">
        <f t="shared" si="1120"/>
        <v>2.6337471299999997</v>
      </c>
    </row>
    <row r="593" spans="2:35" hidden="1" x14ac:dyDescent="0.3">
      <c r="B593" s="86">
        <f t="shared" si="1111"/>
        <v>43921</v>
      </c>
      <c r="C593" s="3"/>
      <c r="D593" s="3"/>
      <c r="E593" s="5">
        <f t="shared" ref="E593:AI593" si="1121">E523-E558</f>
        <v>19.063785599999989</v>
      </c>
      <c r="F593" s="5">
        <f t="shared" si="1121"/>
        <v>1.7605187999999998</v>
      </c>
      <c r="G593" s="5">
        <f t="shared" si="1121"/>
        <v>4.8556409999999985</v>
      </c>
      <c r="H593" s="5">
        <f t="shared" si="1121"/>
        <v>29.158025250000009</v>
      </c>
      <c r="I593" s="5">
        <f t="shared" si="1121"/>
        <v>25.713931549999984</v>
      </c>
      <c r="J593" s="5">
        <f t="shared" si="1121"/>
        <v>67.863057679999969</v>
      </c>
      <c r="K593" s="5">
        <f t="shared" si="1121"/>
        <v>32.698965599999994</v>
      </c>
      <c r="L593" s="5"/>
      <c r="M593" s="5">
        <f t="shared" si="1121"/>
        <v>20.035670399999987</v>
      </c>
      <c r="N593" s="5">
        <f t="shared" si="1121"/>
        <v>0</v>
      </c>
      <c r="O593" s="5">
        <f t="shared" si="1121"/>
        <v>0</v>
      </c>
      <c r="P593" s="5">
        <f t="shared" si="1121"/>
        <v>0</v>
      </c>
      <c r="Q593" s="5">
        <f t="shared" si="1121"/>
        <v>0</v>
      </c>
      <c r="R593" s="5">
        <f t="shared" si="1121"/>
        <v>0</v>
      </c>
      <c r="S593" s="5">
        <f t="shared" si="1121"/>
        <v>0</v>
      </c>
      <c r="T593" s="5"/>
      <c r="U593" s="5">
        <f t="shared" si="1121"/>
        <v>19.224108000000001</v>
      </c>
      <c r="V593" s="5">
        <f t="shared" si="1121"/>
        <v>0.47421180000000085</v>
      </c>
      <c r="W593" s="5">
        <f t="shared" si="1121"/>
        <v>1.3048384999999989</v>
      </c>
      <c r="X593" s="5">
        <f t="shared" si="1121"/>
        <v>2.7703957500000005</v>
      </c>
      <c r="Y593" s="5">
        <f t="shared" si="1121"/>
        <v>2.3294840849999972</v>
      </c>
      <c r="Z593" s="5">
        <f t="shared" si="1121"/>
        <v>5.5155221800000023</v>
      </c>
      <c r="AA593" s="5">
        <f t="shared" si="1121"/>
        <v>2.6196345000000001</v>
      </c>
      <c r="AB593" s="5"/>
      <c r="AC593" s="5">
        <f t="shared" si="1121"/>
        <v>9.0156888000000066</v>
      </c>
      <c r="AD593" s="5">
        <f t="shared" si="1121"/>
        <v>9.5698800000000084E-2</v>
      </c>
      <c r="AE593" s="5">
        <f t="shared" si="1121"/>
        <v>0.27799099999999966</v>
      </c>
      <c r="AF593" s="5">
        <f t="shared" si="1121"/>
        <v>1.3851978750000002</v>
      </c>
      <c r="AG593" s="5">
        <f t="shared" si="1121"/>
        <v>2.3166831399999985</v>
      </c>
      <c r="AH593" s="5">
        <f t="shared" si="1121"/>
        <v>0</v>
      </c>
      <c r="AI593" s="5">
        <f t="shared" si="1121"/>
        <v>2.8377027000000004</v>
      </c>
    </row>
    <row r="594" spans="2:35" hidden="1" x14ac:dyDescent="0.3">
      <c r="B594" s="86">
        <f t="shared" si="1111"/>
        <v>44286</v>
      </c>
      <c r="C594" s="3"/>
      <c r="D594" s="3"/>
      <c r="E594" s="5">
        <f t="shared" ref="E594:AI594" si="1122">E524-E559</f>
        <v>16.1059944</v>
      </c>
      <c r="F594" s="5">
        <f t="shared" si="1122"/>
        <v>1.8185994000000001</v>
      </c>
      <c r="G594" s="5">
        <f t="shared" si="1122"/>
        <v>5.1388649999999956</v>
      </c>
      <c r="H594" s="5">
        <f t="shared" si="1122"/>
        <v>23.896615499999996</v>
      </c>
      <c r="I594" s="5">
        <f t="shared" si="1122"/>
        <v>21.539798949999977</v>
      </c>
      <c r="J594" s="5">
        <f t="shared" si="1122"/>
        <v>64.699571659999961</v>
      </c>
      <c r="K594" s="5">
        <f t="shared" si="1122"/>
        <v>29.592034290000001</v>
      </c>
      <c r="L594" s="5"/>
      <c r="M594" s="5">
        <f t="shared" si="1122"/>
        <v>16.982049599999996</v>
      </c>
      <c r="N594" s="5">
        <f t="shared" si="1122"/>
        <v>0</v>
      </c>
      <c r="O594" s="5">
        <f t="shared" si="1122"/>
        <v>0</v>
      </c>
      <c r="P594" s="5">
        <f t="shared" si="1122"/>
        <v>0</v>
      </c>
      <c r="Q594" s="5">
        <f t="shared" si="1122"/>
        <v>0</v>
      </c>
      <c r="R594" s="5">
        <f t="shared" si="1122"/>
        <v>0</v>
      </c>
      <c r="S594" s="5">
        <f t="shared" si="1122"/>
        <v>0</v>
      </c>
      <c r="T594" s="5"/>
      <c r="U594" s="5">
        <f t="shared" si="1122"/>
        <v>16.337817000000001</v>
      </c>
      <c r="V594" s="5">
        <f t="shared" si="1122"/>
        <v>0.49092090000000077</v>
      </c>
      <c r="W594" s="5">
        <f t="shared" si="1122"/>
        <v>1.3830024999999999</v>
      </c>
      <c r="X594" s="5">
        <f t="shared" si="1122"/>
        <v>2.2706865000000001</v>
      </c>
      <c r="Y594" s="5">
        <f t="shared" si="1122"/>
        <v>1.9508822650000006</v>
      </c>
      <c r="Z594" s="5">
        <f t="shared" si="1122"/>
        <v>5.2782581600000009</v>
      </c>
      <c r="AA594" s="5">
        <f t="shared" si="1122"/>
        <v>2.3578600499999993</v>
      </c>
      <c r="AB594" s="5"/>
      <c r="AC594" s="5">
        <f t="shared" si="1122"/>
        <v>7.6977761999999998</v>
      </c>
      <c r="AD594" s="5">
        <f t="shared" si="1122"/>
        <v>9.3989400000000112E-2</v>
      </c>
      <c r="AE594" s="5">
        <f t="shared" si="1122"/>
        <v>0.28481500000000004</v>
      </c>
      <c r="AF594" s="5">
        <f t="shared" si="1122"/>
        <v>1.13534325</v>
      </c>
      <c r="AG594" s="5">
        <f t="shared" si="1122"/>
        <v>1.9394402599999978</v>
      </c>
      <c r="AH594" s="5">
        <f t="shared" si="1122"/>
        <v>7.3800010000000069E-2</v>
      </c>
      <c r="AI594" s="5">
        <f t="shared" si="1122"/>
        <v>2.5549483049999995</v>
      </c>
    </row>
    <row r="595" spans="2:35" x14ac:dyDescent="0.3">
      <c r="B595" s="86">
        <f t="shared" si="1111"/>
        <v>44651</v>
      </c>
      <c r="C595" s="3"/>
      <c r="D595" s="3"/>
      <c r="E595" s="5">
        <f t="shared" ref="E595:AI595" si="1123">E525-E560</f>
        <v>4.0672210799999995</v>
      </c>
      <c r="F595" s="5">
        <f t="shared" si="1123"/>
        <v>1.8391211280000022</v>
      </c>
      <c r="G595" s="5">
        <f t="shared" si="1123"/>
        <v>5.4073310849999956</v>
      </c>
      <c r="H595" s="5">
        <f t="shared" si="1123"/>
        <v>5.1714944775000014</v>
      </c>
      <c r="I595" s="5">
        <f t="shared" si="1123"/>
        <v>4.9755431829999992</v>
      </c>
      <c r="J595" s="5">
        <f t="shared" si="1123"/>
        <v>43.996030071500002</v>
      </c>
      <c r="K595" s="5">
        <f t="shared" si="1123"/>
        <v>15.331632579900004</v>
      </c>
      <c r="L595" s="5"/>
      <c r="M595" s="5">
        <f t="shared" si="1123"/>
        <v>4.4951587199999992</v>
      </c>
      <c r="N595" s="5">
        <f t="shared" si="1123"/>
        <v>0</v>
      </c>
      <c r="O595" s="5">
        <f t="shared" si="1123"/>
        <v>0</v>
      </c>
      <c r="P595" s="5">
        <f t="shared" si="1123"/>
        <v>0</v>
      </c>
      <c r="Q595" s="5">
        <f t="shared" si="1123"/>
        <v>0</v>
      </c>
      <c r="R595" s="5">
        <f t="shared" si="1123"/>
        <v>0</v>
      </c>
      <c r="S595" s="5">
        <f t="shared" si="1123"/>
        <v>0</v>
      </c>
      <c r="T595" s="5"/>
      <c r="U595" s="5">
        <f t="shared" si="1123"/>
        <v>4.4882311499999972</v>
      </c>
      <c r="V595" s="5">
        <f t="shared" si="1123"/>
        <v>0.4996942080000002</v>
      </c>
      <c r="W595" s="5">
        <f t="shared" si="1123"/>
        <v>1.4616638725000008</v>
      </c>
      <c r="X595" s="5">
        <f t="shared" si="1123"/>
        <v>0.50087963250000023</v>
      </c>
      <c r="Y595" s="5">
        <f t="shared" si="1123"/>
        <v>0.44890077310000009</v>
      </c>
      <c r="Z595" s="5">
        <f t="shared" si="1123"/>
        <v>3.6551457215000003</v>
      </c>
      <c r="AA595" s="5">
        <f t="shared" si="1123"/>
        <v>1.1708010404999998</v>
      </c>
      <c r="AB595" s="5"/>
      <c r="AC595" s="5">
        <f t="shared" si="1123"/>
        <v>2.2481475899999985</v>
      </c>
      <c r="AD595" s="5">
        <f t="shared" si="1123"/>
        <v>8.0267928000000044E-2</v>
      </c>
      <c r="AE595" s="5">
        <f t="shared" si="1123"/>
        <v>0.27039083499999972</v>
      </c>
      <c r="AF595" s="5">
        <f t="shared" si="1123"/>
        <v>0.25043981625000011</v>
      </c>
      <c r="AG595" s="5">
        <f t="shared" si="1123"/>
        <v>0.44352439039999947</v>
      </c>
      <c r="AH595" s="5">
        <f t="shared" si="1123"/>
        <v>0.45502296774999995</v>
      </c>
      <c r="AI595" s="5">
        <f t="shared" si="1123"/>
        <v>1.27188607455</v>
      </c>
    </row>
    <row r="596" spans="2:35" x14ac:dyDescent="0.3">
      <c r="B596" s="86">
        <f t="shared" si="1111"/>
        <v>45016</v>
      </c>
      <c r="C596" s="3"/>
      <c r="D596" s="3"/>
      <c r="E596" s="5">
        <f t="shared" ref="E596:AI596" si="1124">E526-E561</f>
        <v>4.1892377124000006</v>
      </c>
      <c r="F596" s="5">
        <f t="shared" si="1124"/>
        <v>1.8942947618400012</v>
      </c>
      <c r="G596" s="5">
        <f t="shared" si="1124"/>
        <v>5.5695510175499976</v>
      </c>
      <c r="H596" s="5">
        <f t="shared" si="1124"/>
        <v>5.3266393118250015</v>
      </c>
      <c r="I596" s="5">
        <f t="shared" si="1124"/>
        <v>5.1248094784899934</v>
      </c>
      <c r="J596" s="5">
        <f t="shared" si="1124"/>
        <v>45.315910973645011</v>
      </c>
      <c r="K596" s="5">
        <f t="shared" si="1124"/>
        <v>15.791581557296997</v>
      </c>
      <c r="L596" s="5"/>
      <c r="M596" s="5">
        <f t="shared" si="1124"/>
        <v>4.6300134816000025</v>
      </c>
      <c r="N596" s="5">
        <f t="shared" si="1124"/>
        <v>0</v>
      </c>
      <c r="O596" s="5">
        <f t="shared" si="1124"/>
        <v>0</v>
      </c>
      <c r="P596" s="5">
        <f t="shared" si="1124"/>
        <v>0</v>
      </c>
      <c r="Q596" s="5">
        <f t="shared" si="1124"/>
        <v>0</v>
      </c>
      <c r="R596" s="5">
        <f t="shared" si="1124"/>
        <v>0</v>
      </c>
      <c r="S596" s="5">
        <f t="shared" si="1124"/>
        <v>0</v>
      </c>
      <c r="T596" s="5"/>
      <c r="U596" s="5">
        <f t="shared" si="1124"/>
        <v>4.6228780845000017</v>
      </c>
      <c r="V596" s="5">
        <f t="shared" si="1124"/>
        <v>0.51468503424000112</v>
      </c>
      <c r="W596" s="5">
        <f t="shared" si="1124"/>
        <v>1.5055137886749996</v>
      </c>
      <c r="X596" s="5">
        <f t="shared" si="1124"/>
        <v>0.5159060214750002</v>
      </c>
      <c r="Y596" s="5">
        <f t="shared" si="1124"/>
        <v>0.46236779629299996</v>
      </c>
      <c r="Z596" s="5">
        <f t="shared" si="1124"/>
        <v>3.7648000931450003</v>
      </c>
      <c r="AA596" s="5">
        <f t="shared" si="1124"/>
        <v>1.2059250717149999</v>
      </c>
      <c r="AB596" s="5"/>
      <c r="AC596" s="5">
        <f t="shared" si="1124"/>
        <v>2.3155920176999985</v>
      </c>
      <c r="AD596" s="5">
        <f t="shared" si="1124"/>
        <v>8.2675965840000032E-2</v>
      </c>
      <c r="AE596" s="5">
        <f t="shared" si="1124"/>
        <v>0.27850256004999974</v>
      </c>
      <c r="AF596" s="5">
        <f t="shared" si="1124"/>
        <v>0.2579530107375001</v>
      </c>
      <c r="AG596" s="5">
        <f t="shared" si="1124"/>
        <v>0.45683012211199969</v>
      </c>
      <c r="AH596" s="5">
        <f t="shared" si="1124"/>
        <v>0.46867365678249984</v>
      </c>
      <c r="AI596" s="5">
        <f t="shared" si="1124"/>
        <v>1.3100426567865</v>
      </c>
    </row>
    <row r="597" spans="2:35" x14ac:dyDescent="0.3">
      <c r="B597" s="86">
        <f t="shared" si="1111"/>
        <v>45382</v>
      </c>
      <c r="C597" s="3"/>
      <c r="D597" s="3"/>
      <c r="E597" s="5">
        <f t="shared" ref="E597:AI597" si="1125">E527-E562</f>
        <v>4.3149148437720015</v>
      </c>
      <c r="F597" s="5">
        <f t="shared" si="1125"/>
        <v>1.9511236046952014</v>
      </c>
      <c r="G597" s="5">
        <f t="shared" si="1125"/>
        <v>5.7366375480765015</v>
      </c>
      <c r="H597" s="5">
        <f t="shared" si="1125"/>
        <v>5.4864384911797508</v>
      </c>
      <c r="I597" s="5">
        <f t="shared" si="1125"/>
        <v>5.2785537628446946</v>
      </c>
      <c r="J597" s="5">
        <f t="shared" si="1125"/>
        <v>46.675388302854337</v>
      </c>
      <c r="K597" s="5">
        <f t="shared" si="1125"/>
        <v>16.265329004015911</v>
      </c>
      <c r="L597" s="5"/>
      <c r="M597" s="5">
        <f t="shared" si="1125"/>
        <v>4.7689138860479972</v>
      </c>
      <c r="N597" s="5">
        <f t="shared" si="1125"/>
        <v>0</v>
      </c>
      <c r="O597" s="5">
        <f t="shared" si="1125"/>
        <v>0</v>
      </c>
      <c r="P597" s="5">
        <f t="shared" si="1125"/>
        <v>0</v>
      </c>
      <c r="Q597" s="5">
        <f t="shared" si="1125"/>
        <v>0</v>
      </c>
      <c r="R597" s="5">
        <f t="shared" si="1125"/>
        <v>0</v>
      </c>
      <c r="S597" s="5">
        <f t="shared" si="1125"/>
        <v>0</v>
      </c>
      <c r="T597" s="5"/>
      <c r="U597" s="5">
        <f t="shared" si="1125"/>
        <v>4.7615644270350046</v>
      </c>
      <c r="V597" s="5">
        <f t="shared" si="1125"/>
        <v>0.53012558526719999</v>
      </c>
      <c r="W597" s="5">
        <f t="shared" si="1125"/>
        <v>1.5506792023352496</v>
      </c>
      <c r="X597" s="5">
        <f t="shared" si="1125"/>
        <v>0.53138320211925016</v>
      </c>
      <c r="Y597" s="5">
        <f t="shared" si="1125"/>
        <v>0.47623883018178947</v>
      </c>
      <c r="Z597" s="5">
        <f t="shared" si="1125"/>
        <v>3.8777440959393505</v>
      </c>
      <c r="AA597" s="5">
        <f t="shared" si="1125"/>
        <v>1.2421028238664502</v>
      </c>
      <c r="AB597" s="5"/>
      <c r="AC597" s="5">
        <f t="shared" si="1125"/>
        <v>2.3850597782309997</v>
      </c>
      <c r="AD597" s="5">
        <f t="shared" si="1125"/>
        <v>8.5156244815200122E-2</v>
      </c>
      <c r="AE597" s="5">
        <f t="shared" si="1125"/>
        <v>0.2868576368514999</v>
      </c>
      <c r="AF597" s="5">
        <f t="shared" si="1125"/>
        <v>0.26569160105962508</v>
      </c>
      <c r="AG597" s="5">
        <f t="shared" si="1125"/>
        <v>0.47053502577535955</v>
      </c>
      <c r="AH597" s="5">
        <f t="shared" si="1125"/>
        <v>0.48273386648597483</v>
      </c>
      <c r="AI597" s="5">
        <f t="shared" si="1125"/>
        <v>1.3493439364900948</v>
      </c>
    </row>
    <row r="598" spans="2:35" x14ac:dyDescent="0.3">
      <c r="B598" s="86">
        <f t="shared" si="1111"/>
        <v>45747</v>
      </c>
      <c r="C598" s="3"/>
      <c r="D598" s="3"/>
      <c r="E598" s="5">
        <f t="shared" ref="E598:AI598" si="1126">E528-E563</f>
        <v>4.4443622890851628</v>
      </c>
      <c r="F598" s="5">
        <f t="shared" si="1126"/>
        <v>2.0096573128360582</v>
      </c>
      <c r="G598" s="5">
        <f t="shared" si="1126"/>
        <v>5.9087366745187921</v>
      </c>
      <c r="H598" s="5">
        <f t="shared" si="1126"/>
        <v>5.6510316459151468</v>
      </c>
      <c r="I598" s="5">
        <f t="shared" si="1126"/>
        <v>5.4369103757300365</v>
      </c>
      <c r="J598" s="5">
        <f t="shared" si="1126"/>
        <v>48.075649951939972</v>
      </c>
      <c r="K598" s="5">
        <f t="shared" si="1126"/>
        <v>16.753288874136384</v>
      </c>
      <c r="L598" s="5"/>
      <c r="M598" s="5">
        <f t="shared" si="1126"/>
        <v>4.9119813026294423</v>
      </c>
      <c r="N598" s="5">
        <f t="shared" si="1126"/>
        <v>0</v>
      </c>
      <c r="O598" s="5">
        <f t="shared" si="1126"/>
        <v>0</v>
      </c>
      <c r="P598" s="5">
        <f t="shared" si="1126"/>
        <v>0</v>
      </c>
      <c r="Q598" s="5">
        <f t="shared" si="1126"/>
        <v>0</v>
      </c>
      <c r="R598" s="5">
        <f t="shared" si="1126"/>
        <v>0</v>
      </c>
      <c r="S598" s="5">
        <f t="shared" si="1126"/>
        <v>0</v>
      </c>
      <c r="T598" s="5"/>
      <c r="U598" s="5">
        <f t="shared" si="1126"/>
        <v>4.9044113598460513</v>
      </c>
      <c r="V598" s="5">
        <f t="shared" si="1126"/>
        <v>0.54602935282521692</v>
      </c>
      <c r="W598" s="5">
        <f t="shared" si="1126"/>
        <v>1.5971995784053057</v>
      </c>
      <c r="X598" s="5">
        <f t="shared" si="1126"/>
        <v>0.5473246981828277</v>
      </c>
      <c r="Y598" s="5">
        <f t="shared" si="1126"/>
        <v>0.49052599508724359</v>
      </c>
      <c r="Z598" s="5">
        <f t="shared" si="1126"/>
        <v>3.9940764188175315</v>
      </c>
      <c r="AA598" s="5">
        <f t="shared" si="1126"/>
        <v>1.2793659085824434</v>
      </c>
      <c r="AB598" s="5"/>
      <c r="AC598" s="5">
        <f t="shared" si="1126"/>
        <v>2.4566115715779304</v>
      </c>
      <c r="AD598" s="5">
        <f t="shared" si="1126"/>
        <v>8.7710932159656085E-2</v>
      </c>
      <c r="AE598" s="5">
        <f t="shared" si="1126"/>
        <v>0.29546336595704448</v>
      </c>
      <c r="AF598" s="5">
        <f t="shared" si="1126"/>
        <v>0.27366234909141385</v>
      </c>
      <c r="AG598" s="5">
        <f t="shared" si="1126"/>
        <v>0.48465107654862027</v>
      </c>
      <c r="AH598" s="5">
        <f t="shared" si="1126"/>
        <v>0.49721588248055415</v>
      </c>
      <c r="AI598" s="5">
        <f t="shared" si="1126"/>
        <v>1.3898242545847979</v>
      </c>
    </row>
    <row r="599" spans="2:35" x14ac:dyDescent="0.3">
      <c r="B599" s="86">
        <f t="shared" si="1111"/>
        <v>46112</v>
      </c>
      <c r="C599" s="3"/>
      <c r="D599" s="3"/>
      <c r="E599" s="5">
        <f t="shared" ref="E599:AI599" si="1127">E529-E564</f>
        <v>4.5776931577577145</v>
      </c>
      <c r="F599" s="5">
        <f t="shared" si="1127"/>
        <v>2.0699470322211369</v>
      </c>
      <c r="G599" s="5">
        <f t="shared" si="1127"/>
        <v>6.0859987747543585</v>
      </c>
      <c r="H599" s="5">
        <f t="shared" si="1127"/>
        <v>5.8205625952925928</v>
      </c>
      <c r="I599" s="5">
        <f t="shared" si="1127"/>
        <v>5.6000176870019374</v>
      </c>
      <c r="J599" s="5">
        <f t="shared" si="1127"/>
        <v>49.517919450498184</v>
      </c>
      <c r="K599" s="5">
        <f t="shared" si="1127"/>
        <v>17.255887540360472</v>
      </c>
      <c r="L599" s="5"/>
      <c r="M599" s="5">
        <f t="shared" si="1127"/>
        <v>5.0593407417083256</v>
      </c>
      <c r="N599" s="5">
        <f t="shared" si="1127"/>
        <v>0</v>
      </c>
      <c r="O599" s="5">
        <f t="shared" si="1127"/>
        <v>0</v>
      </c>
      <c r="P599" s="5">
        <f t="shared" si="1127"/>
        <v>0</v>
      </c>
      <c r="Q599" s="5">
        <f t="shared" si="1127"/>
        <v>0</v>
      </c>
      <c r="R599" s="5">
        <f t="shared" si="1127"/>
        <v>0</v>
      </c>
      <c r="S599" s="5">
        <f t="shared" si="1127"/>
        <v>0</v>
      </c>
      <c r="T599" s="5"/>
      <c r="U599" s="5">
        <f t="shared" si="1127"/>
        <v>5.0515437006414317</v>
      </c>
      <c r="V599" s="5">
        <f t="shared" si="1127"/>
        <v>0.56241023340997387</v>
      </c>
      <c r="W599" s="5">
        <f t="shared" si="1127"/>
        <v>1.6451155657574645</v>
      </c>
      <c r="X599" s="5">
        <f t="shared" si="1127"/>
        <v>0.56374443912831218</v>
      </c>
      <c r="Y599" s="5">
        <f t="shared" si="1127"/>
        <v>0.50524177493986056</v>
      </c>
      <c r="Z599" s="5">
        <f t="shared" si="1127"/>
        <v>4.1138987113820571</v>
      </c>
      <c r="AA599" s="5">
        <f t="shared" si="1127"/>
        <v>1.3177468858399166</v>
      </c>
      <c r="AB599" s="5"/>
      <c r="AC599" s="5">
        <f t="shared" si="1127"/>
        <v>2.5303099187252691</v>
      </c>
      <c r="AD599" s="5">
        <f t="shared" si="1127"/>
        <v>9.0342260124445684E-2</v>
      </c>
      <c r="AE599" s="5">
        <f t="shared" si="1127"/>
        <v>0.3043272669357564</v>
      </c>
      <c r="AF599" s="5">
        <f t="shared" si="1127"/>
        <v>0.28187221956415609</v>
      </c>
      <c r="AG599" s="5">
        <f t="shared" si="1127"/>
        <v>0.49919060884507882</v>
      </c>
      <c r="AH599" s="5">
        <f t="shared" si="1127"/>
        <v>0.51213235895497067</v>
      </c>
      <c r="AI599" s="5">
        <f t="shared" si="1127"/>
        <v>1.431518982222342</v>
      </c>
    </row>
    <row r="600" spans="2:35" x14ac:dyDescent="0.3">
      <c r="B600" s="86">
        <f t="shared" si="1111"/>
        <v>46477</v>
      </c>
      <c r="C600" s="3"/>
      <c r="D600" s="3"/>
      <c r="E600" s="5">
        <f t="shared" ref="E600:AI600" si="1128">E530-E565</f>
        <v>4.7150239524904478</v>
      </c>
      <c r="F600" s="5">
        <f t="shared" si="1128"/>
        <v>2.1320454431877707</v>
      </c>
      <c r="G600" s="5">
        <f t="shared" si="1128"/>
        <v>6.2685787379969895</v>
      </c>
      <c r="H600" s="5">
        <f t="shared" si="1128"/>
        <v>5.9951794731513743</v>
      </c>
      <c r="I600" s="5">
        <f t="shared" si="1128"/>
        <v>5.7680182176119956</v>
      </c>
      <c r="J600" s="5">
        <f t="shared" si="1128"/>
        <v>51.003457034013145</v>
      </c>
      <c r="K600" s="5">
        <f t="shared" si="1128"/>
        <v>17.77356416657129</v>
      </c>
      <c r="L600" s="5"/>
      <c r="M600" s="5">
        <f t="shared" si="1128"/>
        <v>5.2111209639595728</v>
      </c>
      <c r="N600" s="5">
        <f t="shared" si="1128"/>
        <v>0</v>
      </c>
      <c r="O600" s="5">
        <f t="shared" si="1128"/>
        <v>0</v>
      </c>
      <c r="P600" s="5">
        <f t="shared" si="1128"/>
        <v>0</v>
      </c>
      <c r="Q600" s="5">
        <f t="shared" si="1128"/>
        <v>0</v>
      </c>
      <c r="R600" s="5">
        <f t="shared" si="1128"/>
        <v>0</v>
      </c>
      <c r="S600" s="5">
        <f t="shared" si="1128"/>
        <v>0</v>
      </c>
      <c r="T600" s="5"/>
      <c r="U600" s="5">
        <f t="shared" si="1128"/>
        <v>5.2030900116606773</v>
      </c>
      <c r="V600" s="5">
        <f t="shared" si="1128"/>
        <v>0.57928254041227234</v>
      </c>
      <c r="W600" s="5">
        <f t="shared" si="1128"/>
        <v>1.6944690327301899</v>
      </c>
      <c r="X600" s="5">
        <f t="shared" si="1128"/>
        <v>0.58065677230216162</v>
      </c>
      <c r="Y600" s="5">
        <f t="shared" si="1128"/>
        <v>0.52039902818805661</v>
      </c>
      <c r="Z600" s="5">
        <f t="shared" si="1128"/>
        <v>4.2373156727235202</v>
      </c>
      <c r="AA600" s="5">
        <f t="shared" si="1128"/>
        <v>1.3572792924151142</v>
      </c>
      <c r="AB600" s="5"/>
      <c r="AC600" s="5">
        <f t="shared" si="1128"/>
        <v>2.6062192162870268</v>
      </c>
      <c r="AD600" s="5">
        <f t="shared" si="1128"/>
        <v>9.3052527928179085E-2</v>
      </c>
      <c r="AE600" s="5">
        <f t="shared" si="1128"/>
        <v>0.31345708494382896</v>
      </c>
      <c r="AF600" s="5">
        <f t="shared" si="1128"/>
        <v>0.29032838615108081</v>
      </c>
      <c r="AG600" s="5">
        <f t="shared" si="1128"/>
        <v>0.51416632711043153</v>
      </c>
      <c r="AH600" s="5">
        <f t="shared" si="1128"/>
        <v>0.52749632972361993</v>
      </c>
      <c r="AI600" s="5">
        <f t="shared" si="1128"/>
        <v>1.4744645516890122</v>
      </c>
    </row>
    <row r="601" spans="2:35" x14ac:dyDescent="0.3">
      <c r="B601" s="86">
        <f t="shared" si="1111"/>
        <v>46843</v>
      </c>
      <c r="C601" s="3"/>
      <c r="D601" s="3"/>
      <c r="E601" s="5">
        <f t="shared" ref="E601:AI601" si="1129">E531-E566</f>
        <v>4.8564746710651647</v>
      </c>
      <c r="F601" s="5">
        <f t="shared" si="1129"/>
        <v>2.1960068064834033</v>
      </c>
      <c r="G601" s="5">
        <f t="shared" si="1129"/>
        <v>6.4566361001368904</v>
      </c>
      <c r="H601" s="5">
        <f t="shared" si="1129"/>
        <v>6.1750348573459206</v>
      </c>
      <c r="I601" s="5">
        <f t="shared" si="1129"/>
        <v>5.9410587641403652</v>
      </c>
      <c r="J601" s="5">
        <f t="shared" si="1129"/>
        <v>52.533560745033533</v>
      </c>
      <c r="K601" s="5">
        <f t="shared" si="1129"/>
        <v>18.306771091568436</v>
      </c>
      <c r="L601" s="5"/>
      <c r="M601" s="5">
        <f t="shared" si="1129"/>
        <v>5.3674545928783601</v>
      </c>
      <c r="N601" s="5">
        <f t="shared" si="1129"/>
        <v>0</v>
      </c>
      <c r="O601" s="5">
        <f t="shared" si="1129"/>
        <v>0</v>
      </c>
      <c r="P601" s="5">
        <f t="shared" si="1129"/>
        <v>0</v>
      </c>
      <c r="Q601" s="5">
        <f t="shared" si="1129"/>
        <v>0</v>
      </c>
      <c r="R601" s="5">
        <f t="shared" si="1129"/>
        <v>0</v>
      </c>
      <c r="S601" s="5">
        <f t="shared" si="1129"/>
        <v>0</v>
      </c>
      <c r="T601" s="5"/>
      <c r="U601" s="5">
        <f t="shared" si="1129"/>
        <v>5.3591827120104938</v>
      </c>
      <c r="V601" s="5">
        <f t="shared" si="1129"/>
        <v>0.59666101662464044</v>
      </c>
      <c r="W601" s="5">
        <f t="shared" si="1129"/>
        <v>1.7453031037120965</v>
      </c>
      <c r="X601" s="5">
        <f t="shared" si="1129"/>
        <v>0.59807647547122667</v>
      </c>
      <c r="Y601" s="5">
        <f t="shared" si="1129"/>
        <v>0.53601099903369853</v>
      </c>
      <c r="Z601" s="5">
        <f t="shared" si="1129"/>
        <v>4.3644351429052239</v>
      </c>
      <c r="AA601" s="5">
        <f t="shared" si="1129"/>
        <v>1.3979976711875675</v>
      </c>
      <c r="AB601" s="5"/>
      <c r="AC601" s="5">
        <f t="shared" si="1129"/>
        <v>2.6844057927756388</v>
      </c>
      <c r="AD601" s="5">
        <f t="shared" si="1129"/>
        <v>9.584410376602448E-2</v>
      </c>
      <c r="AE601" s="5">
        <f t="shared" si="1129"/>
        <v>0.3228607974921438</v>
      </c>
      <c r="AF601" s="5">
        <f t="shared" si="1129"/>
        <v>0.29903823773561333</v>
      </c>
      <c r="AG601" s="5">
        <f t="shared" si="1129"/>
        <v>0.52959131692374406</v>
      </c>
      <c r="AH601" s="5">
        <f t="shared" si="1129"/>
        <v>0.54332121961532842</v>
      </c>
      <c r="AI601" s="5">
        <f t="shared" si="1129"/>
        <v>1.5186984882396817</v>
      </c>
    </row>
    <row r="602" spans="2:35" x14ac:dyDescent="0.3">
      <c r="B602" s="86">
        <f t="shared" si="1111"/>
        <v>47208</v>
      </c>
      <c r="C602" s="3"/>
      <c r="D602" s="3"/>
      <c r="E602" s="5">
        <f t="shared" ref="E602:AI602" si="1130">E532-E567</f>
        <v>5.002168911197117</v>
      </c>
      <c r="F602" s="5">
        <f t="shared" si="1130"/>
        <v>2.2618870106779099</v>
      </c>
      <c r="G602" s="5">
        <f t="shared" si="1130"/>
        <v>6.65033518314101</v>
      </c>
      <c r="H602" s="5">
        <f t="shared" si="1130"/>
        <v>6.3602859030662913</v>
      </c>
      <c r="I602" s="5">
        <f t="shared" si="1130"/>
        <v>6.1192905270645639</v>
      </c>
      <c r="J602" s="5">
        <f t="shared" si="1130"/>
        <v>54.109567567384531</v>
      </c>
      <c r="K602" s="5">
        <f t="shared" si="1130"/>
        <v>18.855974224315489</v>
      </c>
      <c r="L602" s="5"/>
      <c r="M602" s="5">
        <f t="shared" si="1130"/>
        <v>5.5284782306647102</v>
      </c>
      <c r="N602" s="5">
        <f t="shared" si="1130"/>
        <v>0</v>
      </c>
      <c r="O602" s="5">
        <f t="shared" si="1130"/>
        <v>0</v>
      </c>
      <c r="P602" s="5">
        <f t="shared" si="1130"/>
        <v>0</v>
      </c>
      <c r="Q602" s="5">
        <f t="shared" si="1130"/>
        <v>0</v>
      </c>
      <c r="R602" s="5">
        <f t="shared" si="1130"/>
        <v>0</v>
      </c>
      <c r="S602" s="5">
        <f t="shared" si="1130"/>
        <v>0</v>
      </c>
      <c r="T602" s="5"/>
      <c r="U602" s="5">
        <f t="shared" si="1130"/>
        <v>5.5199581933708117</v>
      </c>
      <c r="V602" s="5">
        <f t="shared" si="1130"/>
        <v>0.61456084712338033</v>
      </c>
      <c r="W602" s="5">
        <f t="shared" si="1130"/>
        <v>1.7976621968234596</v>
      </c>
      <c r="X602" s="5">
        <f t="shared" si="1130"/>
        <v>0.6160187697353634</v>
      </c>
      <c r="Y602" s="5">
        <f t="shared" si="1130"/>
        <v>0.55209132900470959</v>
      </c>
      <c r="Z602" s="5">
        <f t="shared" si="1130"/>
        <v>4.4953681971923816</v>
      </c>
      <c r="AA602" s="5">
        <f t="shared" si="1130"/>
        <v>1.4399376013231953</v>
      </c>
      <c r="AB602" s="5"/>
      <c r="AC602" s="5">
        <f t="shared" si="1130"/>
        <v>2.7649379665589073</v>
      </c>
      <c r="AD602" s="5">
        <f t="shared" si="1130"/>
        <v>9.8719426879005256E-2</v>
      </c>
      <c r="AE602" s="5">
        <f t="shared" si="1130"/>
        <v>0.33254662141690794</v>
      </c>
      <c r="AF602" s="5">
        <f t="shared" si="1130"/>
        <v>0.3080093848676817</v>
      </c>
      <c r="AG602" s="5">
        <f t="shared" si="1130"/>
        <v>0.54547905643145711</v>
      </c>
      <c r="AH602" s="5">
        <f t="shared" si="1130"/>
        <v>0.5596208562037881</v>
      </c>
      <c r="AI602" s="5">
        <f t="shared" si="1130"/>
        <v>1.5642594428868728</v>
      </c>
    </row>
    <row r="603" spans="2:35" x14ac:dyDescent="0.3">
      <c r="B603" s="86">
        <f t="shared" si="1111"/>
        <v>47573</v>
      </c>
      <c r="C603" s="3"/>
      <c r="D603" s="3"/>
      <c r="E603" s="5">
        <f t="shared" ref="E603:AI603" si="1131">E533-E568</f>
        <v>5.1522339785330331</v>
      </c>
      <c r="F603" s="5">
        <f t="shared" si="1131"/>
        <v>2.3297436209982436</v>
      </c>
      <c r="G603" s="5">
        <f t="shared" si="1131"/>
        <v>6.8498452386352398</v>
      </c>
      <c r="H603" s="5">
        <f t="shared" si="1131"/>
        <v>6.5510944801582838</v>
      </c>
      <c r="I603" s="5">
        <f t="shared" si="1131"/>
        <v>6.3028692428765112</v>
      </c>
      <c r="J603" s="5">
        <f t="shared" si="1131"/>
        <v>55.732854594406078</v>
      </c>
      <c r="K603" s="5">
        <f t="shared" si="1131"/>
        <v>19.421653451044946</v>
      </c>
      <c r="L603" s="5"/>
      <c r="M603" s="5">
        <f t="shared" si="1131"/>
        <v>5.6943325775846532</v>
      </c>
      <c r="N603" s="5">
        <f t="shared" si="1131"/>
        <v>0</v>
      </c>
      <c r="O603" s="5">
        <f t="shared" si="1131"/>
        <v>0</v>
      </c>
      <c r="P603" s="5">
        <f t="shared" si="1131"/>
        <v>0</v>
      </c>
      <c r="Q603" s="5">
        <f t="shared" si="1131"/>
        <v>0</v>
      </c>
      <c r="R603" s="5">
        <f t="shared" si="1131"/>
        <v>0</v>
      </c>
      <c r="S603" s="5">
        <f t="shared" si="1131"/>
        <v>0</v>
      </c>
      <c r="T603" s="5"/>
      <c r="U603" s="5">
        <f t="shared" si="1131"/>
        <v>5.6855569391719385</v>
      </c>
      <c r="V603" s="5">
        <f t="shared" si="1131"/>
        <v>0.63299767253708161</v>
      </c>
      <c r="W603" s="5">
        <f t="shared" si="1131"/>
        <v>1.8515920627281623</v>
      </c>
      <c r="X603" s="5">
        <f t="shared" si="1131"/>
        <v>0.63449933282742421</v>
      </c>
      <c r="Y603" s="5">
        <f t="shared" si="1131"/>
        <v>0.56865406887485026</v>
      </c>
      <c r="Z603" s="5">
        <f t="shared" si="1131"/>
        <v>4.6302292431081531</v>
      </c>
      <c r="AA603" s="5">
        <f t="shared" si="1131"/>
        <v>1.4831357293628908</v>
      </c>
      <c r="AB603" s="5"/>
      <c r="AC603" s="5">
        <f t="shared" si="1131"/>
        <v>2.8478861055556735</v>
      </c>
      <c r="AD603" s="5">
        <f t="shared" si="1131"/>
        <v>0.1016810096853753</v>
      </c>
      <c r="AE603" s="5">
        <f t="shared" si="1131"/>
        <v>0.34252302005941537</v>
      </c>
      <c r="AF603" s="5">
        <f t="shared" si="1131"/>
        <v>0.31724966641371211</v>
      </c>
      <c r="AG603" s="5">
        <f t="shared" si="1131"/>
        <v>0.56184342812440047</v>
      </c>
      <c r="AH603" s="5">
        <f t="shared" si="1131"/>
        <v>0.57640948188990149</v>
      </c>
      <c r="AI603" s="5">
        <f t="shared" si="1131"/>
        <v>1.6111872261734788</v>
      </c>
    </row>
    <row r="604" spans="2:35" x14ac:dyDescent="0.3">
      <c r="B604" s="86">
        <f t="shared" si="1111"/>
        <v>47938</v>
      </c>
      <c r="C604" s="3"/>
      <c r="D604" s="3"/>
      <c r="E604" s="5">
        <f t="shared" ref="E604:AI604" si="1132">E534-E569</f>
        <v>5.3068009978890203</v>
      </c>
      <c r="F604" s="5">
        <f t="shared" si="1132"/>
        <v>2.3996359296281966</v>
      </c>
      <c r="G604" s="5">
        <f t="shared" si="1132"/>
        <v>7.0553405957942914</v>
      </c>
      <c r="H604" s="5">
        <f t="shared" si="1132"/>
        <v>6.747627314563033</v>
      </c>
      <c r="I604" s="5">
        <f t="shared" si="1132"/>
        <v>6.491955320162802</v>
      </c>
      <c r="J604" s="5">
        <f t="shared" si="1132"/>
        <v>57.404840232238271</v>
      </c>
      <c r="K604" s="5">
        <f t="shared" si="1132"/>
        <v>20.004303054576297</v>
      </c>
      <c r="L604" s="5"/>
      <c r="M604" s="5">
        <f t="shared" si="1132"/>
        <v>5.865162554912196</v>
      </c>
      <c r="N604" s="5">
        <f t="shared" si="1132"/>
        <v>0</v>
      </c>
      <c r="O604" s="5">
        <f t="shared" si="1132"/>
        <v>0</v>
      </c>
      <c r="P604" s="5">
        <f t="shared" si="1132"/>
        <v>0</v>
      </c>
      <c r="Q604" s="5">
        <f t="shared" si="1132"/>
        <v>0</v>
      </c>
      <c r="R604" s="5">
        <f t="shared" si="1132"/>
        <v>0</v>
      </c>
      <c r="S604" s="5">
        <f t="shared" si="1132"/>
        <v>0</v>
      </c>
      <c r="T604" s="5"/>
      <c r="U604" s="5">
        <f t="shared" si="1132"/>
        <v>5.856123647347097</v>
      </c>
      <c r="V604" s="5">
        <f t="shared" si="1132"/>
        <v>0.65198760271319323</v>
      </c>
      <c r="W604" s="5">
        <f t="shared" si="1132"/>
        <v>1.907139824610006</v>
      </c>
      <c r="X604" s="5">
        <f t="shared" si="1132"/>
        <v>0.65353431281224728</v>
      </c>
      <c r="Y604" s="5">
        <f t="shared" si="1132"/>
        <v>0.58571369094109649</v>
      </c>
      <c r="Z604" s="5">
        <f t="shared" si="1132"/>
        <v>4.7691361204013987</v>
      </c>
      <c r="AA604" s="5">
        <f t="shared" si="1132"/>
        <v>1.527629801243777</v>
      </c>
      <c r="AB604" s="5"/>
      <c r="AC604" s="5">
        <f t="shared" si="1132"/>
        <v>2.9333226887223454</v>
      </c>
      <c r="AD604" s="5">
        <f t="shared" si="1132"/>
        <v>0.1047314399759367</v>
      </c>
      <c r="AE604" s="5">
        <f t="shared" si="1132"/>
        <v>0.35279871066119739</v>
      </c>
      <c r="AF604" s="5">
        <f t="shared" si="1132"/>
        <v>0.32676715640612364</v>
      </c>
      <c r="AG604" s="5">
        <f t="shared" si="1132"/>
        <v>0.57869873096813329</v>
      </c>
      <c r="AH604" s="5">
        <f t="shared" si="1132"/>
        <v>0.59370176634659877</v>
      </c>
      <c r="AI604" s="5">
        <f t="shared" si="1132"/>
        <v>1.659522842958683</v>
      </c>
    </row>
    <row r="605" spans="2:35" x14ac:dyDescent="0.3">
      <c r="B605" s="86">
        <f t="shared" si="1111"/>
        <v>48304</v>
      </c>
      <c r="C605" s="3"/>
      <c r="D605" s="3"/>
      <c r="E605" s="5">
        <f t="shared" ref="E605:AI605" si="1133">E535-E570</f>
        <v>5.4660050278256946</v>
      </c>
      <c r="F605" s="5">
        <f t="shared" si="1133"/>
        <v>2.4716250075170407</v>
      </c>
      <c r="G605" s="5">
        <f t="shared" si="1133"/>
        <v>7.267000813668119</v>
      </c>
      <c r="H605" s="5">
        <f t="shared" si="1133"/>
        <v>6.9500561339999223</v>
      </c>
      <c r="I605" s="5">
        <f t="shared" si="1133"/>
        <v>6.6867139797676884</v>
      </c>
      <c r="J605" s="5">
        <f t="shared" si="1133"/>
        <v>59.126985439205399</v>
      </c>
      <c r="K605" s="5">
        <f t="shared" si="1133"/>
        <v>20.604432146213583</v>
      </c>
      <c r="L605" s="5"/>
      <c r="M605" s="5">
        <f t="shared" si="1133"/>
        <v>6.041117431559563</v>
      </c>
      <c r="N605" s="5">
        <f t="shared" si="1133"/>
        <v>0</v>
      </c>
      <c r="O605" s="5">
        <f t="shared" si="1133"/>
        <v>0</v>
      </c>
      <c r="P605" s="5">
        <f t="shared" si="1133"/>
        <v>0</v>
      </c>
      <c r="Q605" s="5">
        <f t="shared" si="1133"/>
        <v>0</v>
      </c>
      <c r="R605" s="5">
        <f t="shared" si="1133"/>
        <v>0</v>
      </c>
      <c r="S605" s="5">
        <f t="shared" si="1133"/>
        <v>0</v>
      </c>
      <c r="T605" s="5"/>
      <c r="U605" s="5">
        <f t="shared" si="1133"/>
        <v>6.0318073567675086</v>
      </c>
      <c r="V605" s="5">
        <f t="shared" si="1133"/>
        <v>0.67154723079458911</v>
      </c>
      <c r="W605" s="5">
        <f t="shared" si="1133"/>
        <v>1.9643540193483062</v>
      </c>
      <c r="X605" s="5">
        <f t="shared" si="1133"/>
        <v>0.67314034219661467</v>
      </c>
      <c r="Y605" s="5">
        <f t="shared" si="1133"/>
        <v>0.60328510166932947</v>
      </c>
      <c r="Z605" s="5">
        <f t="shared" si="1133"/>
        <v>4.9122102040134408</v>
      </c>
      <c r="AA605" s="5">
        <f t="shared" si="1133"/>
        <v>1.5734586952810905</v>
      </c>
      <c r="AB605" s="5"/>
      <c r="AC605" s="5">
        <f t="shared" si="1133"/>
        <v>3.0213223693840163</v>
      </c>
      <c r="AD605" s="5">
        <f t="shared" si="1133"/>
        <v>0.10787338317521478</v>
      </c>
      <c r="AE605" s="5">
        <f t="shared" si="1133"/>
        <v>0.36338267198103402</v>
      </c>
      <c r="AF605" s="5">
        <f t="shared" si="1133"/>
        <v>0.33657017109830734</v>
      </c>
      <c r="AG605" s="5">
        <f t="shared" si="1133"/>
        <v>0.59605969289717642</v>
      </c>
      <c r="AH605" s="5">
        <f t="shared" si="1133"/>
        <v>0.61151281933699719</v>
      </c>
      <c r="AI605" s="5">
        <f t="shared" si="1133"/>
        <v>1.7093085282474441</v>
      </c>
    </row>
    <row r="606" spans="2:35" x14ac:dyDescent="0.3">
      <c r="B606" s="86">
        <f t="shared" si="1111"/>
        <v>48669</v>
      </c>
      <c r="C606" s="3"/>
      <c r="D606" s="3"/>
      <c r="E606" s="5">
        <f t="shared" ref="E606:AI606" si="1134">E536-E571</f>
        <v>5.629985178660462</v>
      </c>
      <c r="F606" s="5">
        <f t="shared" si="1134"/>
        <v>2.5457737577425519</v>
      </c>
      <c r="G606" s="5">
        <f t="shared" si="1134"/>
        <v>7.4850108380781677</v>
      </c>
      <c r="H606" s="5">
        <f t="shared" si="1134"/>
        <v>7.1585578180199221</v>
      </c>
      <c r="I606" s="5">
        <f t="shared" si="1134"/>
        <v>6.8873153991607126</v>
      </c>
      <c r="J606" s="5">
        <f t="shared" si="1134"/>
        <v>60.900795002381571</v>
      </c>
      <c r="K606" s="5">
        <f t="shared" si="1134"/>
        <v>21.222565110599994</v>
      </c>
      <c r="L606" s="5"/>
      <c r="M606" s="5">
        <f t="shared" si="1134"/>
        <v>6.2223509545063465</v>
      </c>
      <c r="N606" s="5">
        <f t="shared" si="1134"/>
        <v>0</v>
      </c>
      <c r="O606" s="5">
        <f t="shared" si="1134"/>
        <v>0</v>
      </c>
      <c r="P606" s="5">
        <f t="shared" si="1134"/>
        <v>0</v>
      </c>
      <c r="Q606" s="5">
        <f t="shared" si="1134"/>
        <v>0</v>
      </c>
      <c r="R606" s="5">
        <f t="shared" si="1134"/>
        <v>0</v>
      </c>
      <c r="S606" s="5">
        <f t="shared" si="1134"/>
        <v>0</v>
      </c>
      <c r="T606" s="5"/>
      <c r="U606" s="5">
        <f t="shared" si="1134"/>
        <v>6.2127615774705305</v>
      </c>
      <c r="V606" s="5">
        <f t="shared" si="1134"/>
        <v>0.69169364771842723</v>
      </c>
      <c r="W606" s="5">
        <f t="shared" si="1134"/>
        <v>2.0232846399287574</v>
      </c>
      <c r="X606" s="5">
        <f t="shared" si="1134"/>
        <v>0.69333455246251319</v>
      </c>
      <c r="Y606" s="5">
        <f t="shared" si="1134"/>
        <v>0.62138365471940915</v>
      </c>
      <c r="Z606" s="5">
        <f t="shared" si="1134"/>
        <v>5.0595765101338452</v>
      </c>
      <c r="AA606" s="5">
        <f t="shared" si="1134"/>
        <v>1.6206624561395229</v>
      </c>
      <c r="AB606" s="5"/>
      <c r="AC606" s="5">
        <f t="shared" si="1134"/>
        <v>3.111962040465535</v>
      </c>
      <c r="AD606" s="5">
        <f t="shared" si="1134"/>
        <v>0.11110958467047127</v>
      </c>
      <c r="AE606" s="5">
        <f t="shared" si="1134"/>
        <v>0.37428415214046495</v>
      </c>
      <c r="AF606" s="5">
        <f t="shared" si="1134"/>
        <v>0.34666727623125659</v>
      </c>
      <c r="AG606" s="5">
        <f t="shared" si="1134"/>
        <v>0.6139414836840924</v>
      </c>
      <c r="AH606" s="5">
        <f t="shared" si="1134"/>
        <v>0.62985820391710723</v>
      </c>
      <c r="AI606" s="5">
        <f t="shared" si="1134"/>
        <v>1.7605877840948674</v>
      </c>
    </row>
    <row r="607" spans="2:35" x14ac:dyDescent="0.3">
      <c r="B607" s="86">
        <f t="shared" si="1111"/>
        <v>49034</v>
      </c>
      <c r="C607" s="3"/>
      <c r="D607" s="3"/>
      <c r="E607" s="5">
        <f t="shared" ref="E607:AI607" si="1135">E537-E572</f>
        <v>5.7988847340202767</v>
      </c>
      <c r="F607" s="5">
        <f t="shared" si="1135"/>
        <v>2.6221469704748301</v>
      </c>
      <c r="G607" s="5">
        <f t="shared" si="1135"/>
        <v>7.7095611632204992</v>
      </c>
      <c r="H607" s="5">
        <f t="shared" si="1135"/>
        <v>7.3733145525605224</v>
      </c>
      <c r="I607" s="5">
        <f t="shared" si="1135"/>
        <v>7.0939348611355371</v>
      </c>
      <c r="J607" s="5">
        <f t="shared" si="1135"/>
        <v>62.727818852453012</v>
      </c>
      <c r="K607" s="5">
        <f t="shared" si="1135"/>
        <v>21.859242063918</v>
      </c>
      <c r="L607" s="5"/>
      <c r="M607" s="5">
        <f t="shared" si="1135"/>
        <v>6.4090214831415366</v>
      </c>
      <c r="N607" s="5">
        <f t="shared" si="1135"/>
        <v>0</v>
      </c>
      <c r="O607" s="5">
        <f t="shared" si="1135"/>
        <v>0</v>
      </c>
      <c r="P607" s="5">
        <f t="shared" si="1135"/>
        <v>0</v>
      </c>
      <c r="Q607" s="5">
        <f t="shared" si="1135"/>
        <v>0</v>
      </c>
      <c r="R607" s="5">
        <f t="shared" si="1135"/>
        <v>0</v>
      </c>
      <c r="S607" s="5">
        <f t="shared" si="1135"/>
        <v>0</v>
      </c>
      <c r="T607" s="5"/>
      <c r="U607" s="5">
        <f t="shared" si="1135"/>
        <v>6.399144424794649</v>
      </c>
      <c r="V607" s="5">
        <f t="shared" si="1135"/>
        <v>0.71244445714997973</v>
      </c>
      <c r="W607" s="5">
        <f t="shared" si="1135"/>
        <v>2.0839831791266192</v>
      </c>
      <c r="X607" s="5">
        <f t="shared" si="1135"/>
        <v>0.71413458903638816</v>
      </c>
      <c r="Y607" s="5">
        <f t="shared" si="1135"/>
        <v>0.64002516436099199</v>
      </c>
      <c r="Z607" s="5">
        <f t="shared" si="1135"/>
        <v>5.211363805437859</v>
      </c>
      <c r="AA607" s="5">
        <f t="shared" si="1135"/>
        <v>1.6692823298237092</v>
      </c>
      <c r="AB607" s="5"/>
      <c r="AC607" s="5">
        <f t="shared" si="1135"/>
        <v>3.205320901679503</v>
      </c>
      <c r="AD607" s="5">
        <f t="shared" si="1135"/>
        <v>0.11444287221058524</v>
      </c>
      <c r="AE607" s="5">
        <f t="shared" si="1135"/>
        <v>0.38551267670467837</v>
      </c>
      <c r="AF607" s="5">
        <f t="shared" si="1135"/>
        <v>0.35706729451819408</v>
      </c>
      <c r="AG607" s="5">
        <f t="shared" si="1135"/>
        <v>0.63235972819461495</v>
      </c>
      <c r="AH607" s="5">
        <f t="shared" si="1135"/>
        <v>0.64875395003462077</v>
      </c>
      <c r="AI607" s="5">
        <f t="shared" si="1135"/>
        <v>1.8134054176177132</v>
      </c>
    </row>
    <row r="608" spans="2:35" x14ac:dyDescent="0.3">
      <c r="B608" s="86">
        <f t="shared" si="1111"/>
        <v>49399</v>
      </c>
      <c r="C608" s="3"/>
      <c r="D608" s="3"/>
      <c r="E608" s="5">
        <f t="shared" ref="E608:AI608" si="1136">E538-E573</f>
        <v>5.9728512760408847</v>
      </c>
      <c r="F608" s="5">
        <f t="shared" si="1136"/>
        <v>2.7008113795890694</v>
      </c>
      <c r="G608" s="5">
        <f t="shared" si="1136"/>
        <v>7.9408479981171212</v>
      </c>
      <c r="H608" s="5">
        <f t="shared" si="1136"/>
        <v>7.594513989137333</v>
      </c>
      <c r="I608" s="5">
        <f t="shared" si="1136"/>
        <v>7.3067529069696064</v>
      </c>
      <c r="J608" s="5">
        <f t="shared" si="1136"/>
        <v>64.609653418026582</v>
      </c>
      <c r="K608" s="5">
        <f t="shared" si="1136"/>
        <v>22.515019325835539</v>
      </c>
      <c r="L608" s="5"/>
      <c r="M608" s="5">
        <f t="shared" si="1136"/>
        <v>6.6012921276357872</v>
      </c>
      <c r="N608" s="5">
        <f t="shared" si="1136"/>
        <v>0</v>
      </c>
      <c r="O608" s="5">
        <f t="shared" si="1136"/>
        <v>0</v>
      </c>
      <c r="P608" s="5">
        <f t="shared" si="1136"/>
        <v>0</v>
      </c>
      <c r="Q608" s="5">
        <f t="shared" si="1136"/>
        <v>0</v>
      </c>
      <c r="R608" s="5">
        <f t="shared" si="1136"/>
        <v>0</v>
      </c>
      <c r="S608" s="5">
        <f t="shared" si="1136"/>
        <v>0</v>
      </c>
      <c r="T608" s="5"/>
      <c r="U608" s="5">
        <f t="shared" si="1136"/>
        <v>6.5911187575384886</v>
      </c>
      <c r="V608" s="5">
        <f t="shared" si="1136"/>
        <v>0.73381779086447985</v>
      </c>
      <c r="W608" s="5">
        <f t="shared" si="1136"/>
        <v>2.1465026745004181</v>
      </c>
      <c r="X608" s="5">
        <f t="shared" si="1136"/>
        <v>0.73555862670747985</v>
      </c>
      <c r="Y608" s="5">
        <f t="shared" si="1136"/>
        <v>0.65922591929182062</v>
      </c>
      <c r="Z608" s="5">
        <f t="shared" si="1136"/>
        <v>5.3677047196009973</v>
      </c>
      <c r="AA608" s="5">
        <f t="shared" si="1136"/>
        <v>1.7193607997184204</v>
      </c>
      <c r="AB608" s="5"/>
      <c r="AC608" s="5">
        <f t="shared" si="1136"/>
        <v>3.3014805287298863</v>
      </c>
      <c r="AD608" s="5">
        <f t="shared" si="1136"/>
        <v>0.11787615837690302</v>
      </c>
      <c r="AE608" s="5">
        <f t="shared" si="1136"/>
        <v>0.39707805700581922</v>
      </c>
      <c r="AF608" s="5">
        <f t="shared" si="1136"/>
        <v>0.36777931335373992</v>
      </c>
      <c r="AG608" s="5">
        <f t="shared" si="1136"/>
        <v>0.65133052004045311</v>
      </c>
      <c r="AH608" s="5">
        <f t="shared" si="1136"/>
        <v>0.66821656853565892</v>
      </c>
      <c r="AI608" s="5">
        <f t="shared" si="1136"/>
        <v>1.8678075801462448</v>
      </c>
    </row>
    <row r="609" spans="2:35" x14ac:dyDescent="0.3">
      <c r="B609" s="86">
        <f t="shared" si="1111"/>
        <v>49765</v>
      </c>
      <c r="C609" s="3"/>
      <c r="D609" s="3"/>
      <c r="E609" s="5">
        <f t="shared" ref="E609:AI609" si="1137">E539-E574</f>
        <v>6.1520368143221091</v>
      </c>
      <c r="F609" s="5">
        <f t="shared" si="1137"/>
        <v>2.7818357209767441</v>
      </c>
      <c r="G609" s="5">
        <f t="shared" si="1137"/>
        <v>8.1790734380606409</v>
      </c>
      <c r="H609" s="5">
        <f t="shared" si="1137"/>
        <v>7.8223494088114549</v>
      </c>
      <c r="I609" s="5">
        <f t="shared" si="1137"/>
        <v>7.5259554941786888</v>
      </c>
      <c r="J609" s="5">
        <f t="shared" si="1137"/>
        <v>66.547943020567402</v>
      </c>
      <c r="K609" s="5">
        <f t="shared" si="1137"/>
        <v>23.190469905610602</v>
      </c>
      <c r="L609" s="5"/>
      <c r="M609" s="5">
        <f t="shared" si="1137"/>
        <v>6.7993308914648622</v>
      </c>
      <c r="N609" s="5">
        <f t="shared" si="1137"/>
        <v>0</v>
      </c>
      <c r="O609" s="5">
        <f t="shared" si="1137"/>
        <v>0</v>
      </c>
      <c r="P609" s="5">
        <f t="shared" si="1137"/>
        <v>0</v>
      </c>
      <c r="Q609" s="5">
        <f t="shared" si="1137"/>
        <v>0</v>
      </c>
      <c r="R609" s="5">
        <f t="shared" si="1137"/>
        <v>0</v>
      </c>
      <c r="S609" s="5">
        <f t="shared" si="1137"/>
        <v>0</v>
      </c>
      <c r="T609" s="5"/>
      <c r="U609" s="5">
        <f t="shared" si="1137"/>
        <v>6.7888523202646454</v>
      </c>
      <c r="V609" s="5">
        <f t="shared" si="1137"/>
        <v>0.75583232459041305</v>
      </c>
      <c r="W609" s="5">
        <f t="shared" si="1137"/>
        <v>2.2108977547354307</v>
      </c>
      <c r="X609" s="5">
        <f t="shared" si="1137"/>
        <v>0.75762538550870495</v>
      </c>
      <c r="Y609" s="5">
        <f t="shared" si="1137"/>
        <v>0.67900269687057602</v>
      </c>
      <c r="Z609" s="5">
        <f t="shared" si="1137"/>
        <v>5.5287358611890252</v>
      </c>
      <c r="AA609" s="5">
        <f t="shared" si="1137"/>
        <v>1.7709416237099729</v>
      </c>
      <c r="AB609" s="5"/>
      <c r="AC609" s="5">
        <f t="shared" si="1137"/>
        <v>3.4005249445917833</v>
      </c>
      <c r="AD609" s="5">
        <f t="shared" si="1137"/>
        <v>0.12141244312820998</v>
      </c>
      <c r="AE609" s="5">
        <f t="shared" si="1137"/>
        <v>0.40899039871599374</v>
      </c>
      <c r="AF609" s="5">
        <f t="shared" si="1137"/>
        <v>0.37881269275435248</v>
      </c>
      <c r="AG609" s="5">
        <f t="shared" si="1137"/>
        <v>0.67087043564166748</v>
      </c>
      <c r="AH609" s="5">
        <f t="shared" si="1137"/>
        <v>0.68826306559172834</v>
      </c>
      <c r="AI609" s="5">
        <f t="shared" si="1137"/>
        <v>1.9238418075506318</v>
      </c>
    </row>
    <row r="610" spans="2:35" x14ac:dyDescent="0.3">
      <c r="B610" s="86">
        <f t="shared" si="1111"/>
        <v>50130</v>
      </c>
      <c r="C610" s="3"/>
      <c r="D610" s="3"/>
      <c r="E610" s="5">
        <f t="shared" ref="E610:AI610" si="1138">E540-E575</f>
        <v>6.336597918751778</v>
      </c>
      <c r="F610" s="5">
        <f t="shared" si="1138"/>
        <v>2.8652907926060465</v>
      </c>
      <c r="G610" s="5">
        <f t="shared" si="1138"/>
        <v>8.4244456412024533</v>
      </c>
      <c r="H610" s="5">
        <f t="shared" si="1138"/>
        <v>8.0570198910757966</v>
      </c>
      <c r="I610" s="5">
        <f t="shared" si="1138"/>
        <v>7.7517341590040587</v>
      </c>
      <c r="J610" s="5">
        <f t="shared" si="1138"/>
        <v>68.544381311184424</v>
      </c>
      <c r="K610" s="5">
        <f t="shared" si="1138"/>
        <v>23.886184002778926</v>
      </c>
      <c r="L610" s="5"/>
      <c r="M610" s="5">
        <f t="shared" si="1138"/>
        <v>7.0033108182088029</v>
      </c>
      <c r="N610" s="5">
        <f t="shared" si="1138"/>
        <v>0</v>
      </c>
      <c r="O610" s="5">
        <f t="shared" si="1138"/>
        <v>0</v>
      </c>
      <c r="P610" s="5">
        <f t="shared" si="1138"/>
        <v>0</v>
      </c>
      <c r="Q610" s="5">
        <f t="shared" si="1138"/>
        <v>0</v>
      </c>
      <c r="R610" s="5">
        <f t="shared" si="1138"/>
        <v>0</v>
      </c>
      <c r="S610" s="5">
        <f t="shared" si="1138"/>
        <v>0</v>
      </c>
      <c r="T610" s="5"/>
      <c r="U610" s="5">
        <f t="shared" si="1138"/>
        <v>6.9925178898725804</v>
      </c>
      <c r="V610" s="5">
        <f t="shared" si="1138"/>
        <v>0.77850729432812571</v>
      </c>
      <c r="W610" s="5">
        <f t="shared" si="1138"/>
        <v>2.277224687377494</v>
      </c>
      <c r="X610" s="5">
        <f t="shared" si="1138"/>
        <v>0.78035414707396544</v>
      </c>
      <c r="Y610" s="5">
        <f t="shared" si="1138"/>
        <v>0.69937277777669316</v>
      </c>
      <c r="Z610" s="5">
        <f t="shared" si="1138"/>
        <v>5.6945979370246951</v>
      </c>
      <c r="AA610" s="5">
        <f t="shared" si="1138"/>
        <v>1.8240698724212729</v>
      </c>
      <c r="AB610" s="5"/>
      <c r="AC610" s="5">
        <f t="shared" si="1138"/>
        <v>3.5025406929295357</v>
      </c>
      <c r="AD610" s="5">
        <f t="shared" si="1138"/>
        <v>0.1250548164220564</v>
      </c>
      <c r="AE610" s="5">
        <f t="shared" si="1138"/>
        <v>0.4212601106774736</v>
      </c>
      <c r="AF610" s="5">
        <f t="shared" si="1138"/>
        <v>0.39017707353698272</v>
      </c>
      <c r="AG610" s="5">
        <f t="shared" si="1138"/>
        <v>0.69099654871091687</v>
      </c>
      <c r="AH610" s="5">
        <f t="shared" si="1138"/>
        <v>0.70891095755948075</v>
      </c>
      <c r="AI610" s="5">
        <f t="shared" si="1138"/>
        <v>1.9815570617771507</v>
      </c>
    </row>
    <row r="611" spans="2:35" x14ac:dyDescent="0.3">
      <c r="B611" s="86">
        <f t="shared" si="1111"/>
        <v>50495</v>
      </c>
      <c r="C611" s="3"/>
      <c r="D611" s="3"/>
      <c r="E611" s="5">
        <f t="shared" ref="E611:AI611" si="1139">E541-E576</f>
        <v>6.5266958563143334</v>
      </c>
      <c r="F611" s="5">
        <f t="shared" si="1139"/>
        <v>2.9512495163842303</v>
      </c>
      <c r="G611" s="5">
        <f t="shared" si="1139"/>
        <v>8.6771790104385218</v>
      </c>
      <c r="H611" s="5">
        <f t="shared" si="1139"/>
        <v>8.2987304878080721</v>
      </c>
      <c r="I611" s="5">
        <f t="shared" si="1139"/>
        <v>7.9842861837741737</v>
      </c>
      <c r="J611" s="5">
        <f t="shared" si="1139"/>
        <v>70.600712750519932</v>
      </c>
      <c r="K611" s="5">
        <f t="shared" si="1139"/>
        <v>24.602769522862285</v>
      </c>
      <c r="L611" s="5"/>
      <c r="M611" s="5">
        <f t="shared" si="1139"/>
        <v>7.2134101427550661</v>
      </c>
      <c r="N611" s="5">
        <f t="shared" si="1139"/>
        <v>0</v>
      </c>
      <c r="O611" s="5">
        <f t="shared" si="1139"/>
        <v>0</v>
      </c>
      <c r="P611" s="5">
        <f t="shared" si="1139"/>
        <v>0</v>
      </c>
      <c r="Q611" s="5">
        <f t="shared" si="1139"/>
        <v>0</v>
      </c>
      <c r="R611" s="5">
        <f t="shared" si="1139"/>
        <v>0</v>
      </c>
      <c r="S611" s="5">
        <f t="shared" si="1139"/>
        <v>0</v>
      </c>
      <c r="T611" s="5"/>
      <c r="U611" s="5">
        <f t="shared" si="1139"/>
        <v>7.2022934265687653</v>
      </c>
      <c r="V611" s="5">
        <f t="shared" si="1139"/>
        <v>0.8018625131579693</v>
      </c>
      <c r="W611" s="5">
        <f t="shared" si="1139"/>
        <v>2.3455414279988176</v>
      </c>
      <c r="X611" s="5">
        <f t="shared" si="1139"/>
        <v>0.80376477148618442</v>
      </c>
      <c r="Y611" s="5">
        <f t="shared" si="1139"/>
        <v>0.7203539611099945</v>
      </c>
      <c r="Z611" s="5">
        <f t="shared" si="1139"/>
        <v>5.8654358751354367</v>
      </c>
      <c r="AA611" s="5">
        <f t="shared" si="1139"/>
        <v>1.8787919685939105</v>
      </c>
      <c r="AB611" s="5"/>
      <c r="AC611" s="5">
        <f t="shared" si="1139"/>
        <v>3.6076169137174219</v>
      </c>
      <c r="AD611" s="5">
        <f t="shared" si="1139"/>
        <v>0.12880646091471792</v>
      </c>
      <c r="AE611" s="5">
        <f t="shared" si="1139"/>
        <v>0.43389791399779742</v>
      </c>
      <c r="AF611" s="5">
        <f t="shared" si="1139"/>
        <v>0.40188238574309221</v>
      </c>
      <c r="AG611" s="5">
        <f t="shared" si="1139"/>
        <v>0.71172644517224448</v>
      </c>
      <c r="AH611" s="5">
        <f t="shared" si="1139"/>
        <v>0.73017828628626547</v>
      </c>
      <c r="AI611" s="5">
        <f t="shared" si="1139"/>
        <v>2.0410037736304658</v>
      </c>
    </row>
    <row r="612" spans="2:35" x14ac:dyDescent="0.3">
      <c r="B612" s="86">
        <f t="shared" si="1111"/>
        <v>50860</v>
      </c>
      <c r="C612" s="3"/>
      <c r="D612" s="3"/>
      <c r="E612" s="5">
        <f t="shared" ref="E612:AI612" si="1140">E542-E577</f>
        <v>6.7224967320037621</v>
      </c>
      <c r="F612" s="5">
        <f t="shared" si="1140"/>
        <v>3.0397870018757587</v>
      </c>
      <c r="G612" s="5">
        <f t="shared" si="1140"/>
        <v>8.9374943807516871</v>
      </c>
      <c r="H612" s="5">
        <f t="shared" si="1140"/>
        <v>8.5476924024423155</v>
      </c>
      <c r="I612" s="5">
        <f t="shared" si="1140"/>
        <v>8.2238147692874008</v>
      </c>
      <c r="J612" s="5">
        <f t="shared" si="1140"/>
        <v>72.718734133035525</v>
      </c>
      <c r="K612" s="5">
        <f t="shared" si="1140"/>
        <v>25.340852608548154</v>
      </c>
      <c r="L612" s="5"/>
      <c r="M612" s="5">
        <f t="shared" si="1140"/>
        <v>7.4298124470377189</v>
      </c>
      <c r="N612" s="5">
        <f t="shared" si="1140"/>
        <v>0</v>
      </c>
      <c r="O612" s="5">
        <f t="shared" si="1140"/>
        <v>0</v>
      </c>
      <c r="P612" s="5">
        <f t="shared" si="1140"/>
        <v>0</v>
      </c>
      <c r="Q612" s="5">
        <f t="shared" si="1140"/>
        <v>0</v>
      </c>
      <c r="R612" s="5">
        <f t="shared" si="1140"/>
        <v>0</v>
      </c>
      <c r="S612" s="5">
        <f t="shared" si="1140"/>
        <v>0</v>
      </c>
      <c r="T612" s="5"/>
      <c r="U612" s="5">
        <f t="shared" si="1140"/>
        <v>7.418362229365826</v>
      </c>
      <c r="V612" s="5">
        <f t="shared" si="1140"/>
        <v>0.82591838855270971</v>
      </c>
      <c r="W612" s="5">
        <f t="shared" si="1140"/>
        <v>2.4159076708387843</v>
      </c>
      <c r="X612" s="5">
        <f t="shared" si="1140"/>
        <v>0.82787771463077053</v>
      </c>
      <c r="Y612" s="5">
        <f t="shared" si="1140"/>
        <v>0.74196457994329279</v>
      </c>
      <c r="Z612" s="5">
        <f t="shared" si="1140"/>
        <v>6.0413989513895006</v>
      </c>
      <c r="AA612" s="5">
        <f t="shared" si="1140"/>
        <v>1.9351557276517282</v>
      </c>
      <c r="AB612" s="5"/>
      <c r="AC612" s="5">
        <f t="shared" si="1140"/>
        <v>3.7158454211289467</v>
      </c>
      <c r="AD612" s="5">
        <f t="shared" si="1140"/>
        <v>0.13267065474215967</v>
      </c>
      <c r="AE612" s="5">
        <f t="shared" si="1140"/>
        <v>0.44691485141773146</v>
      </c>
      <c r="AF612" s="5">
        <f t="shared" si="1140"/>
        <v>0.41393885731538527</v>
      </c>
      <c r="AG612" s="5">
        <f t="shared" si="1140"/>
        <v>0.73307823852741194</v>
      </c>
      <c r="AH612" s="5">
        <f t="shared" si="1140"/>
        <v>0.75208363487485286</v>
      </c>
      <c r="AI612" s="5">
        <f t="shared" si="1140"/>
        <v>2.1022338868393797</v>
      </c>
    </row>
    <row r="613" spans="2:35" x14ac:dyDescent="0.3">
      <c r="B613" s="86">
        <f t="shared" si="1111"/>
        <v>51226</v>
      </c>
      <c r="C613" s="3"/>
      <c r="D613" s="3"/>
      <c r="E613" s="5">
        <f t="shared" ref="E613:AI613" si="1141">E543-E578</f>
        <v>6.9241716339638728</v>
      </c>
      <c r="F613" s="5">
        <f t="shared" si="1141"/>
        <v>3.1309806119320314</v>
      </c>
      <c r="G613" s="5">
        <f t="shared" si="1141"/>
        <v>9.2056192121742413</v>
      </c>
      <c r="H613" s="5">
        <f t="shared" si="1141"/>
        <v>8.8041231745155883</v>
      </c>
      <c r="I613" s="5">
        <f t="shared" si="1141"/>
        <v>8.4705292123660172</v>
      </c>
      <c r="J613" s="5">
        <f t="shared" si="1141"/>
        <v>74.900296157026645</v>
      </c>
      <c r="K613" s="5">
        <f t="shared" si="1141"/>
        <v>26.101078186804607</v>
      </c>
      <c r="L613" s="5"/>
      <c r="M613" s="5">
        <f t="shared" si="1141"/>
        <v>7.6527068204488558</v>
      </c>
      <c r="N613" s="5">
        <f t="shared" si="1141"/>
        <v>0</v>
      </c>
      <c r="O613" s="5">
        <f t="shared" si="1141"/>
        <v>0</v>
      </c>
      <c r="P613" s="5">
        <f t="shared" si="1141"/>
        <v>0</v>
      </c>
      <c r="Q613" s="5">
        <f t="shared" si="1141"/>
        <v>0</v>
      </c>
      <c r="R613" s="5">
        <f t="shared" si="1141"/>
        <v>0</v>
      </c>
      <c r="S613" s="5">
        <f t="shared" si="1141"/>
        <v>0</v>
      </c>
      <c r="T613" s="5"/>
      <c r="U613" s="5">
        <f t="shared" si="1141"/>
        <v>7.6409130962467984</v>
      </c>
      <c r="V613" s="5">
        <f t="shared" si="1141"/>
        <v>0.85069594020928996</v>
      </c>
      <c r="W613" s="5">
        <f t="shared" si="1141"/>
        <v>2.4883849009639469</v>
      </c>
      <c r="X613" s="5">
        <f t="shared" si="1141"/>
        <v>0.85271404606969359</v>
      </c>
      <c r="Y613" s="5">
        <f t="shared" si="1141"/>
        <v>0.76422351734159299</v>
      </c>
      <c r="Z613" s="5">
        <f t="shared" si="1141"/>
        <v>6.2226409199311856</v>
      </c>
      <c r="AA613" s="5">
        <f t="shared" si="1141"/>
        <v>1.9932103994812798</v>
      </c>
      <c r="AB613" s="5"/>
      <c r="AC613" s="5">
        <f t="shared" si="1141"/>
        <v>3.8273207837628149</v>
      </c>
      <c r="AD613" s="5">
        <f t="shared" si="1141"/>
        <v>0.13665077438442452</v>
      </c>
      <c r="AE613" s="5">
        <f t="shared" si="1141"/>
        <v>0.46032229696026317</v>
      </c>
      <c r="AF613" s="5">
        <f t="shared" si="1141"/>
        <v>0.42635702303484679</v>
      </c>
      <c r="AG613" s="5">
        <f t="shared" si="1141"/>
        <v>0.75507058568323338</v>
      </c>
      <c r="AH613" s="5">
        <f t="shared" si="1141"/>
        <v>0.77464614392109921</v>
      </c>
      <c r="AI613" s="5">
        <f t="shared" si="1141"/>
        <v>2.1653009034445616</v>
      </c>
    </row>
    <row r="614" spans="2:35" x14ac:dyDescent="0.3">
      <c r="B614" s="86">
        <f t="shared" si="1111"/>
        <v>51591</v>
      </c>
      <c r="C614" s="3"/>
      <c r="D614" s="3"/>
      <c r="E614" s="5">
        <f t="shared" ref="E614:AI614" si="1142">E544-E579</f>
        <v>5.3091043049499689</v>
      </c>
      <c r="F614" s="5">
        <f t="shared" si="1142"/>
        <v>2.4006774419032197</v>
      </c>
      <c r="G614" s="5">
        <f t="shared" si="1142"/>
        <v>7.0584028202527094</v>
      </c>
      <c r="H614" s="5">
        <f t="shared" si="1142"/>
        <v>6.7505559824449506</v>
      </c>
      <c r="I614" s="5">
        <f t="shared" si="1142"/>
        <v>6.4947730189109194</v>
      </c>
      <c r="J614" s="5">
        <f t="shared" si="1142"/>
        <v>57.429755614196637</v>
      </c>
      <c r="K614" s="5">
        <f t="shared" si="1142"/>
        <v>20.012985507996582</v>
      </c>
      <c r="L614" s="5"/>
      <c r="M614" s="5">
        <f t="shared" si="1142"/>
        <v>5.8677082072424227</v>
      </c>
      <c r="N614" s="5">
        <f t="shared" si="1142"/>
        <v>0</v>
      </c>
      <c r="O614" s="5">
        <f t="shared" si="1142"/>
        <v>0</v>
      </c>
      <c r="P614" s="5">
        <f t="shared" si="1142"/>
        <v>0</v>
      </c>
      <c r="Q614" s="5">
        <f t="shared" si="1142"/>
        <v>0</v>
      </c>
      <c r="R614" s="5">
        <f t="shared" si="1142"/>
        <v>0</v>
      </c>
      <c r="S614" s="5">
        <f t="shared" si="1142"/>
        <v>0</v>
      </c>
      <c r="T614" s="5"/>
      <c r="U614" s="5">
        <f t="shared" si="1142"/>
        <v>5.8586653765267016</v>
      </c>
      <c r="V614" s="5">
        <f t="shared" si="1142"/>
        <v>0.65227058442846264</v>
      </c>
      <c r="W614" s="5">
        <f t="shared" si="1142"/>
        <v>1.9079675791510162</v>
      </c>
      <c r="X614" s="5">
        <f t="shared" si="1142"/>
        <v>0.65381796584500051</v>
      </c>
      <c r="Y614" s="5">
        <f t="shared" si="1142"/>
        <v>0.58596790783759811</v>
      </c>
      <c r="Z614" s="5">
        <f t="shared" si="1142"/>
        <v>4.7712060651581583</v>
      </c>
      <c r="AA614" s="5">
        <f t="shared" si="1142"/>
        <v>1.5282928373193934</v>
      </c>
      <c r="AB614" s="5"/>
      <c r="AC614" s="5">
        <f t="shared" si="1142"/>
        <v>2.9345958366816625</v>
      </c>
      <c r="AD614" s="5">
        <f t="shared" si="1142"/>
        <v>0.10477689648830557</v>
      </c>
      <c r="AE614" s="5">
        <f t="shared" si="1142"/>
        <v>0.35295183563454469</v>
      </c>
      <c r="AF614" s="5">
        <f t="shared" si="1142"/>
        <v>0.32690898292250026</v>
      </c>
      <c r="AG614" s="5">
        <f t="shared" si="1142"/>
        <v>0.57894990316654926</v>
      </c>
      <c r="AH614" s="5">
        <f t="shared" si="1142"/>
        <v>0.59395945030178587</v>
      </c>
      <c r="AI614" s="5">
        <f t="shared" si="1142"/>
        <v>1.6602431244773435</v>
      </c>
    </row>
    <row r="615" spans="2:35" x14ac:dyDescent="0.3">
      <c r="E615" s="2"/>
      <c r="M615" s="2"/>
    </row>
    <row r="616" spans="2:35" s="78" customFormat="1" x14ac:dyDescent="0.3">
      <c r="B616" s="77" t="s">
        <v>249</v>
      </c>
      <c r="C616" s="77"/>
      <c r="D616" s="77"/>
    </row>
    <row r="617" spans="2:35" x14ac:dyDescent="0.3">
      <c r="E617" s="301" t="s">
        <v>89</v>
      </c>
      <c r="F617" s="301"/>
      <c r="G617" s="301"/>
      <c r="H617" s="301"/>
      <c r="I617" s="301"/>
      <c r="J617" s="301"/>
      <c r="K617" s="301"/>
      <c r="M617" s="301" t="s">
        <v>64</v>
      </c>
      <c r="N617" s="301"/>
      <c r="O617" s="301"/>
      <c r="P617" s="301"/>
      <c r="Q617" s="301"/>
      <c r="R617" s="301"/>
      <c r="S617" s="301"/>
      <c r="U617" s="301" t="s">
        <v>65</v>
      </c>
      <c r="V617" s="301"/>
      <c r="W617" s="301"/>
      <c r="X617" s="301"/>
      <c r="Y617" s="301"/>
      <c r="Z617" s="301"/>
      <c r="AA617" s="301"/>
      <c r="AC617" s="301" t="s">
        <v>66</v>
      </c>
      <c r="AD617" s="301"/>
      <c r="AE617" s="301"/>
      <c r="AF617" s="301"/>
      <c r="AG617" s="301"/>
      <c r="AH617" s="301"/>
      <c r="AI617" s="301"/>
    </row>
    <row r="618" spans="2:35" s="3" customFormat="1" x14ac:dyDescent="0.3">
      <c r="B618" s="4" t="s">
        <v>211</v>
      </c>
      <c r="C618" s="4"/>
      <c r="D618" s="4"/>
      <c r="E618" s="3" t="s">
        <v>70</v>
      </c>
      <c r="F618" s="3" t="s">
        <v>69</v>
      </c>
      <c r="G618" s="3" t="s">
        <v>61</v>
      </c>
      <c r="H618" s="3" t="s">
        <v>68</v>
      </c>
      <c r="I618" s="3" t="s">
        <v>71</v>
      </c>
      <c r="J618" s="3" t="s">
        <v>72</v>
      </c>
      <c r="K618" s="3" t="s">
        <v>62</v>
      </c>
      <c r="M618" s="3" t="s">
        <v>70</v>
      </c>
      <c r="N618" s="3" t="s">
        <v>69</v>
      </c>
      <c r="O618" s="3" t="s">
        <v>61</v>
      </c>
      <c r="P618" s="3" t="s">
        <v>68</v>
      </c>
      <c r="Q618" s="3" t="s">
        <v>71</v>
      </c>
      <c r="R618" s="3" t="s">
        <v>72</v>
      </c>
      <c r="S618" s="3" t="s">
        <v>62</v>
      </c>
      <c r="U618" s="3" t="s">
        <v>70</v>
      </c>
      <c r="V618" s="3" t="s">
        <v>69</v>
      </c>
      <c r="W618" s="3" t="s">
        <v>61</v>
      </c>
      <c r="X618" s="3" t="s">
        <v>68</v>
      </c>
      <c r="Y618" s="3" t="s">
        <v>71</v>
      </c>
      <c r="Z618" s="3" t="s">
        <v>72</v>
      </c>
      <c r="AA618" s="3" t="s">
        <v>62</v>
      </c>
      <c r="AC618" s="3" t="s">
        <v>70</v>
      </c>
      <c r="AD618" s="3" t="s">
        <v>69</v>
      </c>
      <c r="AE618" s="3" t="s">
        <v>61</v>
      </c>
      <c r="AF618" s="3" t="s">
        <v>68</v>
      </c>
      <c r="AG618" s="3" t="s">
        <v>71</v>
      </c>
      <c r="AH618" s="3" t="s">
        <v>72</v>
      </c>
      <c r="AI618" s="3" t="s">
        <v>62</v>
      </c>
    </row>
    <row r="619" spans="2:35" hidden="1" x14ac:dyDescent="0.3">
      <c r="B619" s="85">
        <f>B374</f>
        <v>40633</v>
      </c>
      <c r="C619" s="3"/>
      <c r="D619" s="3"/>
      <c r="E619" s="5">
        <f t="shared" ref="E619:K628" si="1143">E303*$E$40</f>
        <v>130.875</v>
      </c>
      <c r="F619" s="5">
        <f t="shared" si="1143"/>
        <v>33.479999999999997</v>
      </c>
      <c r="G619" s="5">
        <f t="shared" si="1143"/>
        <v>33.634999999999998</v>
      </c>
      <c r="H619" s="5">
        <f t="shared" si="1143"/>
        <v>152.09</v>
      </c>
      <c r="I619" s="5">
        <f t="shared" si="1143"/>
        <v>199.38124999999999</v>
      </c>
      <c r="J619" s="5">
        <f t="shared" si="1143"/>
        <v>256.15749999999997</v>
      </c>
      <c r="K619" s="5">
        <f t="shared" si="1143"/>
        <v>36.329999999999991</v>
      </c>
      <c r="L619" s="5"/>
      <c r="M619" s="5">
        <f t="shared" ref="M619:S628" si="1144">M303*$E$40</f>
        <v>83.76</v>
      </c>
      <c r="N619" s="5">
        <f t="shared" si="1144"/>
        <v>0</v>
      </c>
      <c r="O619" s="5">
        <f t="shared" si="1144"/>
        <v>0</v>
      </c>
      <c r="P619" s="5">
        <f t="shared" si="1144"/>
        <v>0</v>
      </c>
      <c r="Q619" s="5">
        <f t="shared" si="1144"/>
        <v>0</v>
      </c>
      <c r="R619" s="5">
        <f t="shared" si="1144"/>
        <v>0</v>
      </c>
      <c r="S619" s="5">
        <f t="shared" si="1144"/>
        <v>0</v>
      </c>
      <c r="T619" s="5"/>
      <c r="U619" s="5">
        <f t="shared" ref="U619:AA628" si="1145">U303*$E$40</f>
        <v>73.290000000000006</v>
      </c>
      <c r="V619" s="5">
        <f t="shared" si="1145"/>
        <v>7.5600000000000014</v>
      </c>
      <c r="W619" s="5">
        <f t="shared" si="1145"/>
        <v>7.5950000000000015</v>
      </c>
      <c r="X619" s="5">
        <f t="shared" si="1145"/>
        <v>22.700000000000003</v>
      </c>
      <c r="Y619" s="5">
        <f t="shared" si="1145"/>
        <v>16.387499999999999</v>
      </c>
      <c r="Z619" s="5">
        <f t="shared" si="1145"/>
        <v>21.076249999999998</v>
      </c>
      <c r="AA619" s="5">
        <f t="shared" si="1145"/>
        <v>2.5950000000000002</v>
      </c>
      <c r="AB619" s="5"/>
      <c r="AC619" s="5">
        <f t="shared" ref="AC619:AI628" si="1146">AC303*$E$40</f>
        <v>39.262499999999996</v>
      </c>
      <c r="AD619" s="5">
        <f t="shared" si="1146"/>
        <v>2.7000000000000006</v>
      </c>
      <c r="AE619" s="5">
        <f t="shared" si="1146"/>
        <v>2.7125000000000004</v>
      </c>
      <c r="AF619" s="5">
        <f t="shared" si="1146"/>
        <v>14.755000000000001</v>
      </c>
      <c r="AG619" s="5">
        <f t="shared" si="1146"/>
        <v>20.484374999999996</v>
      </c>
      <c r="AH619" s="5">
        <f t="shared" si="1146"/>
        <v>12.969999999999999</v>
      </c>
      <c r="AI619" s="5">
        <f t="shared" si="1146"/>
        <v>0.86499999999999988</v>
      </c>
    </row>
    <row r="620" spans="2:35" hidden="1" x14ac:dyDescent="0.3">
      <c r="B620" s="85">
        <f t="shared" ref="B620:B649" si="1147">B375</f>
        <v>40999</v>
      </c>
      <c r="C620" s="3"/>
      <c r="D620" s="3"/>
      <c r="E620" s="5">
        <f t="shared" si="1143"/>
        <v>140.0625</v>
      </c>
      <c r="F620" s="5">
        <f t="shared" si="1143"/>
        <v>34.797499999999992</v>
      </c>
      <c r="G620" s="5">
        <f t="shared" si="1143"/>
        <v>35.494999999999997</v>
      </c>
      <c r="H620" s="5">
        <f t="shared" si="1143"/>
        <v>158.87375</v>
      </c>
      <c r="I620" s="5">
        <f t="shared" si="1143"/>
        <v>213.06874999999999</v>
      </c>
      <c r="J620" s="5">
        <f t="shared" si="1143"/>
        <v>274.62375000000003</v>
      </c>
      <c r="K620" s="5">
        <f t="shared" si="1143"/>
        <v>38.85</v>
      </c>
      <c r="L620" s="5"/>
      <c r="M620" s="5">
        <f t="shared" si="1144"/>
        <v>89.64</v>
      </c>
      <c r="N620" s="5">
        <f t="shared" si="1144"/>
        <v>0</v>
      </c>
      <c r="O620" s="5">
        <f t="shared" si="1144"/>
        <v>0</v>
      </c>
      <c r="P620" s="5">
        <f t="shared" si="1144"/>
        <v>0</v>
      </c>
      <c r="Q620" s="5">
        <f t="shared" si="1144"/>
        <v>0</v>
      </c>
      <c r="R620" s="5">
        <f t="shared" si="1144"/>
        <v>0</v>
      </c>
      <c r="S620" s="5">
        <f t="shared" si="1144"/>
        <v>0</v>
      </c>
      <c r="T620" s="5"/>
      <c r="U620" s="5">
        <f t="shared" si="1145"/>
        <v>78.435000000000016</v>
      </c>
      <c r="V620" s="5">
        <f t="shared" si="1145"/>
        <v>7.8575000000000008</v>
      </c>
      <c r="W620" s="5">
        <f t="shared" si="1145"/>
        <v>8.0150000000000006</v>
      </c>
      <c r="X620" s="5">
        <f t="shared" si="1145"/>
        <v>23.712500000000002</v>
      </c>
      <c r="Y620" s="5">
        <f t="shared" si="1145"/>
        <v>17.512499999999999</v>
      </c>
      <c r="Z620" s="5">
        <f t="shared" si="1145"/>
        <v>22.595625000000002</v>
      </c>
      <c r="AA620" s="5">
        <f t="shared" si="1145"/>
        <v>2.7749999999999999</v>
      </c>
      <c r="AB620" s="5"/>
      <c r="AC620" s="5">
        <f t="shared" si="1146"/>
        <v>42.018750000000004</v>
      </c>
      <c r="AD620" s="5">
        <f t="shared" si="1146"/>
        <v>2.8062500000000004</v>
      </c>
      <c r="AE620" s="5">
        <f t="shared" si="1146"/>
        <v>2.8625000000000003</v>
      </c>
      <c r="AF620" s="5">
        <f t="shared" si="1146"/>
        <v>15.413125000000001</v>
      </c>
      <c r="AG620" s="5">
        <f t="shared" si="1146"/>
        <v>21.890625</v>
      </c>
      <c r="AH620" s="5">
        <f t="shared" si="1146"/>
        <v>13.905000000000001</v>
      </c>
      <c r="AI620" s="5">
        <f t="shared" si="1146"/>
        <v>0.92499999999999993</v>
      </c>
    </row>
    <row r="621" spans="2:35" hidden="1" x14ac:dyDescent="0.3">
      <c r="B621" s="85">
        <f t="shared" si="1147"/>
        <v>41364</v>
      </c>
      <c r="C621" s="3"/>
      <c r="D621" s="3"/>
      <c r="E621" s="5">
        <f t="shared" si="1143"/>
        <v>153.90625</v>
      </c>
      <c r="F621" s="5">
        <f t="shared" si="1143"/>
        <v>37.354999999999997</v>
      </c>
      <c r="G621" s="5">
        <f t="shared" si="1143"/>
        <v>38.362500000000004</v>
      </c>
      <c r="H621" s="5">
        <f t="shared" si="1143"/>
        <v>170.18000000000004</v>
      </c>
      <c r="I621" s="5">
        <f t="shared" si="1143"/>
        <v>233.50874999999999</v>
      </c>
      <c r="J621" s="5">
        <f t="shared" si="1143"/>
        <v>302.57</v>
      </c>
      <c r="K621" s="5">
        <f t="shared" si="1143"/>
        <v>42.63</v>
      </c>
      <c r="L621" s="5"/>
      <c r="M621" s="5">
        <f t="shared" si="1144"/>
        <v>98.5</v>
      </c>
      <c r="N621" s="5">
        <f t="shared" si="1144"/>
        <v>0</v>
      </c>
      <c r="O621" s="5">
        <f t="shared" si="1144"/>
        <v>0</v>
      </c>
      <c r="P621" s="5">
        <f t="shared" si="1144"/>
        <v>0</v>
      </c>
      <c r="Q621" s="5">
        <f t="shared" si="1144"/>
        <v>0</v>
      </c>
      <c r="R621" s="5">
        <f t="shared" si="1144"/>
        <v>0</v>
      </c>
      <c r="S621" s="5">
        <f t="shared" si="1144"/>
        <v>0</v>
      </c>
      <c r="T621" s="5"/>
      <c r="U621" s="5">
        <f t="shared" si="1145"/>
        <v>86.1875</v>
      </c>
      <c r="V621" s="5">
        <f t="shared" si="1145"/>
        <v>8.4350000000000005</v>
      </c>
      <c r="W621" s="5">
        <f t="shared" si="1145"/>
        <v>8.6624999999999996</v>
      </c>
      <c r="X621" s="5">
        <f t="shared" si="1145"/>
        <v>25.400000000000002</v>
      </c>
      <c r="Y621" s="5">
        <f t="shared" si="1145"/>
        <v>19.192499999999999</v>
      </c>
      <c r="Z621" s="5">
        <f t="shared" si="1145"/>
        <v>24.895</v>
      </c>
      <c r="AA621" s="5">
        <f t="shared" si="1145"/>
        <v>3.0449999999999999</v>
      </c>
      <c r="AB621" s="5"/>
      <c r="AC621" s="5">
        <f t="shared" si="1146"/>
        <v>46.171875</v>
      </c>
      <c r="AD621" s="5">
        <f t="shared" si="1146"/>
        <v>3.0125000000000006</v>
      </c>
      <c r="AE621" s="5">
        <f t="shared" si="1146"/>
        <v>3.09375</v>
      </c>
      <c r="AF621" s="5">
        <f t="shared" si="1146"/>
        <v>16.510000000000002</v>
      </c>
      <c r="AG621" s="5">
        <f t="shared" si="1146"/>
        <v>23.990625000000005</v>
      </c>
      <c r="AH621" s="5">
        <f t="shared" si="1146"/>
        <v>15.319999999999999</v>
      </c>
      <c r="AI621" s="5">
        <f t="shared" si="1146"/>
        <v>1.0149999999999999</v>
      </c>
    </row>
    <row r="622" spans="2:35" hidden="1" x14ac:dyDescent="0.3">
      <c r="B622" s="85">
        <f t="shared" si="1147"/>
        <v>41729</v>
      </c>
      <c r="C622" s="3"/>
      <c r="D622" s="3"/>
      <c r="E622" s="5">
        <f t="shared" si="1143"/>
        <v>176.5625</v>
      </c>
      <c r="F622" s="5">
        <f t="shared" si="1143"/>
        <v>42.005000000000003</v>
      </c>
      <c r="G622" s="5">
        <f t="shared" si="1143"/>
        <v>43.322499999999998</v>
      </c>
      <c r="H622" s="5">
        <f t="shared" si="1143"/>
        <v>190.36375000000001</v>
      </c>
      <c r="I622" s="5">
        <f t="shared" si="1143"/>
        <v>267.27125000000001</v>
      </c>
      <c r="J622" s="5">
        <f t="shared" si="1143"/>
        <v>348.98250000000007</v>
      </c>
      <c r="K622" s="5">
        <f t="shared" si="1143"/>
        <v>49.139999999999993</v>
      </c>
      <c r="L622" s="5"/>
      <c r="M622" s="5">
        <f t="shared" si="1144"/>
        <v>113</v>
      </c>
      <c r="N622" s="5">
        <f t="shared" si="1144"/>
        <v>0</v>
      </c>
      <c r="O622" s="5">
        <f t="shared" si="1144"/>
        <v>0</v>
      </c>
      <c r="P622" s="5">
        <f t="shared" si="1144"/>
        <v>0</v>
      </c>
      <c r="Q622" s="5">
        <f t="shared" si="1144"/>
        <v>0</v>
      </c>
      <c r="R622" s="5">
        <f t="shared" si="1144"/>
        <v>0</v>
      </c>
      <c r="S622" s="5">
        <f t="shared" si="1144"/>
        <v>0</v>
      </c>
      <c r="T622" s="5"/>
      <c r="U622" s="5">
        <f t="shared" si="1145"/>
        <v>98.875</v>
      </c>
      <c r="V622" s="5">
        <f t="shared" si="1145"/>
        <v>9.4850000000000012</v>
      </c>
      <c r="W622" s="5">
        <f t="shared" si="1145"/>
        <v>9.7825000000000006</v>
      </c>
      <c r="X622" s="5">
        <f t="shared" si="1145"/>
        <v>28.412500000000005</v>
      </c>
      <c r="Y622" s="5">
        <f t="shared" si="1145"/>
        <v>21.967500000000001</v>
      </c>
      <c r="Z622" s="5">
        <f t="shared" si="1145"/>
        <v>28.713750000000005</v>
      </c>
      <c r="AA622" s="5">
        <f t="shared" si="1145"/>
        <v>3.51</v>
      </c>
      <c r="AB622" s="5"/>
      <c r="AC622" s="5">
        <f t="shared" si="1146"/>
        <v>52.96875</v>
      </c>
      <c r="AD622" s="5">
        <f t="shared" si="1146"/>
        <v>3.3875000000000006</v>
      </c>
      <c r="AE622" s="5">
        <f t="shared" si="1146"/>
        <v>3.4937499999999999</v>
      </c>
      <c r="AF622" s="5">
        <f t="shared" si="1146"/>
        <v>18.468125000000001</v>
      </c>
      <c r="AG622" s="5">
        <f t="shared" si="1146"/>
        <v>27.459374999999998</v>
      </c>
      <c r="AH622" s="5">
        <f t="shared" si="1146"/>
        <v>17.670000000000002</v>
      </c>
      <c r="AI622" s="5">
        <f t="shared" si="1146"/>
        <v>1.1700000000000002</v>
      </c>
    </row>
    <row r="623" spans="2:35" hidden="1" x14ac:dyDescent="0.3">
      <c r="B623" s="85">
        <f t="shared" si="1147"/>
        <v>42094</v>
      </c>
      <c r="C623" s="3"/>
      <c r="D623" s="3"/>
      <c r="E623" s="5">
        <f t="shared" si="1143"/>
        <v>189.03125</v>
      </c>
      <c r="F623" s="5">
        <f t="shared" si="1143"/>
        <v>43.865000000000002</v>
      </c>
      <c r="G623" s="5">
        <f t="shared" si="1143"/>
        <v>45.57</v>
      </c>
      <c r="H623" s="5">
        <f t="shared" si="1143"/>
        <v>198.82249999999999</v>
      </c>
      <c r="I623" s="5">
        <f t="shared" si="1143"/>
        <v>285.43</v>
      </c>
      <c r="J623" s="5">
        <f t="shared" si="1143"/>
        <v>373.96625</v>
      </c>
      <c r="K623" s="5">
        <f t="shared" si="1143"/>
        <v>52.604999999999997</v>
      </c>
      <c r="L623" s="5"/>
      <c r="M623" s="5">
        <f t="shared" si="1144"/>
        <v>120.98000000000002</v>
      </c>
      <c r="N623" s="5">
        <f t="shared" si="1144"/>
        <v>0</v>
      </c>
      <c r="O623" s="5">
        <f t="shared" si="1144"/>
        <v>0</v>
      </c>
      <c r="P623" s="5">
        <f t="shared" si="1144"/>
        <v>0</v>
      </c>
      <c r="Q623" s="5">
        <f t="shared" si="1144"/>
        <v>0</v>
      </c>
      <c r="R623" s="5">
        <f t="shared" si="1144"/>
        <v>0</v>
      </c>
      <c r="S623" s="5">
        <f t="shared" si="1144"/>
        <v>0</v>
      </c>
      <c r="T623" s="5"/>
      <c r="U623" s="5">
        <f t="shared" si="1145"/>
        <v>105.8575</v>
      </c>
      <c r="V623" s="5">
        <f t="shared" si="1145"/>
        <v>9.9050000000000011</v>
      </c>
      <c r="W623" s="5">
        <f t="shared" si="1145"/>
        <v>10.290000000000001</v>
      </c>
      <c r="X623" s="5">
        <f t="shared" si="1145"/>
        <v>29.675000000000001</v>
      </c>
      <c r="Y623" s="5">
        <f t="shared" si="1145"/>
        <v>23.459999999999997</v>
      </c>
      <c r="Z623" s="5">
        <f t="shared" si="1145"/>
        <v>30.769375000000007</v>
      </c>
      <c r="AA623" s="5">
        <f t="shared" si="1145"/>
        <v>3.7575000000000003</v>
      </c>
      <c r="AB623" s="5"/>
      <c r="AC623" s="5">
        <f t="shared" si="1146"/>
        <v>56.709375000000001</v>
      </c>
      <c r="AD623" s="5">
        <f t="shared" si="1146"/>
        <v>3.5375000000000001</v>
      </c>
      <c r="AE623" s="5">
        <f t="shared" si="1146"/>
        <v>3.6750000000000003</v>
      </c>
      <c r="AF623" s="5">
        <f t="shared" si="1146"/>
        <v>19.288749999999997</v>
      </c>
      <c r="AG623" s="5">
        <f t="shared" si="1146"/>
        <v>29.324999999999999</v>
      </c>
      <c r="AH623" s="5">
        <f t="shared" si="1146"/>
        <v>18.935000000000002</v>
      </c>
      <c r="AI623" s="5">
        <f t="shared" si="1146"/>
        <v>1.2525000000000002</v>
      </c>
    </row>
    <row r="624" spans="2:35" hidden="1" x14ac:dyDescent="0.3">
      <c r="B624" s="85">
        <f t="shared" si="1147"/>
        <v>42460</v>
      </c>
      <c r="C624" s="3"/>
      <c r="D624" s="3"/>
      <c r="E624" s="5">
        <f t="shared" si="1143"/>
        <v>202.625</v>
      </c>
      <c r="F624" s="5">
        <f t="shared" si="1143"/>
        <v>45.802500000000002</v>
      </c>
      <c r="G624" s="5">
        <f t="shared" si="1143"/>
        <v>48.127499999999998</v>
      </c>
      <c r="H624" s="5">
        <f t="shared" si="1143"/>
        <v>207.78375000000003</v>
      </c>
      <c r="I624" s="5">
        <f t="shared" si="1143"/>
        <v>305.04874999999998</v>
      </c>
      <c r="J624" s="5">
        <f t="shared" si="1143"/>
        <v>401.32</v>
      </c>
      <c r="K624" s="5">
        <f t="shared" si="1143"/>
        <v>56.49</v>
      </c>
      <c r="L624" s="5"/>
      <c r="M624" s="5">
        <f t="shared" si="1144"/>
        <v>129.67999999999998</v>
      </c>
      <c r="N624" s="5">
        <f t="shared" si="1144"/>
        <v>0</v>
      </c>
      <c r="O624" s="5">
        <f t="shared" si="1144"/>
        <v>0</v>
      </c>
      <c r="P624" s="5">
        <f t="shared" si="1144"/>
        <v>0</v>
      </c>
      <c r="Q624" s="5">
        <f t="shared" si="1144"/>
        <v>0</v>
      </c>
      <c r="R624" s="5">
        <f t="shared" si="1144"/>
        <v>0</v>
      </c>
      <c r="S624" s="5">
        <f t="shared" si="1144"/>
        <v>0</v>
      </c>
      <c r="T624" s="5"/>
      <c r="U624" s="5">
        <f t="shared" si="1145"/>
        <v>113.47000000000001</v>
      </c>
      <c r="V624" s="5">
        <f t="shared" si="1145"/>
        <v>10.342500000000001</v>
      </c>
      <c r="W624" s="5">
        <f t="shared" si="1145"/>
        <v>10.867500000000001</v>
      </c>
      <c r="X624" s="5">
        <f t="shared" si="1145"/>
        <v>31.012500000000003</v>
      </c>
      <c r="Y624" s="5">
        <f t="shared" si="1145"/>
        <v>25.072500000000002</v>
      </c>
      <c r="Z624" s="5">
        <f t="shared" si="1145"/>
        <v>33.020000000000003</v>
      </c>
      <c r="AA624" s="5">
        <f t="shared" si="1145"/>
        <v>4.0350000000000001</v>
      </c>
      <c r="AB624" s="5"/>
      <c r="AC624" s="5">
        <f t="shared" si="1146"/>
        <v>60.787499999999994</v>
      </c>
      <c r="AD624" s="5">
        <f t="shared" si="1146"/>
        <v>3.6937500000000001</v>
      </c>
      <c r="AE624" s="5">
        <f t="shared" si="1146"/>
        <v>3.8812500000000001</v>
      </c>
      <c r="AF624" s="5">
        <f t="shared" si="1146"/>
        <v>20.158125000000002</v>
      </c>
      <c r="AG624" s="5">
        <f t="shared" si="1146"/>
        <v>31.340624999999999</v>
      </c>
      <c r="AH624" s="5">
        <f t="shared" si="1146"/>
        <v>20.32</v>
      </c>
      <c r="AI624" s="5">
        <f t="shared" si="1146"/>
        <v>1.345</v>
      </c>
    </row>
    <row r="625" spans="2:35" hidden="1" x14ac:dyDescent="0.3">
      <c r="B625" s="85">
        <f t="shared" si="1147"/>
        <v>42825</v>
      </c>
      <c r="C625" s="3"/>
      <c r="D625" s="3"/>
      <c r="E625" s="5">
        <f t="shared" si="1143"/>
        <v>217.9375</v>
      </c>
      <c r="F625" s="5">
        <f t="shared" si="1143"/>
        <v>47.972500000000004</v>
      </c>
      <c r="G625" s="5">
        <f t="shared" si="1143"/>
        <v>50.917499999999997</v>
      </c>
      <c r="H625" s="5">
        <f t="shared" si="1143"/>
        <v>217.58250000000001</v>
      </c>
      <c r="I625" s="5">
        <f t="shared" si="1143"/>
        <v>326.94874999999996</v>
      </c>
      <c r="J625" s="5">
        <f t="shared" si="1143"/>
        <v>431.93250000000006</v>
      </c>
      <c r="K625" s="5">
        <f t="shared" si="1143"/>
        <v>60.794999999999995</v>
      </c>
      <c r="L625" s="5"/>
      <c r="M625" s="5">
        <f t="shared" si="1144"/>
        <v>139.48000000000002</v>
      </c>
      <c r="N625" s="5">
        <f t="shared" si="1144"/>
        <v>0</v>
      </c>
      <c r="O625" s="5">
        <f t="shared" si="1144"/>
        <v>0</v>
      </c>
      <c r="P625" s="5">
        <f t="shared" si="1144"/>
        <v>0</v>
      </c>
      <c r="Q625" s="5">
        <f t="shared" si="1144"/>
        <v>0</v>
      </c>
      <c r="R625" s="5">
        <f t="shared" si="1144"/>
        <v>0</v>
      </c>
      <c r="S625" s="5">
        <f t="shared" si="1144"/>
        <v>0</v>
      </c>
      <c r="T625" s="5"/>
      <c r="U625" s="5">
        <f t="shared" si="1145"/>
        <v>122.045</v>
      </c>
      <c r="V625" s="5">
        <f t="shared" si="1145"/>
        <v>10.832500000000001</v>
      </c>
      <c r="W625" s="5">
        <f t="shared" si="1145"/>
        <v>11.497500000000002</v>
      </c>
      <c r="X625" s="5">
        <f t="shared" si="1145"/>
        <v>32.475000000000001</v>
      </c>
      <c r="Y625" s="5">
        <f t="shared" si="1145"/>
        <v>26.872500000000002</v>
      </c>
      <c r="Z625" s="5">
        <f t="shared" si="1145"/>
        <v>35.53875</v>
      </c>
      <c r="AA625" s="5">
        <f t="shared" si="1145"/>
        <v>4.3425000000000002</v>
      </c>
      <c r="AB625" s="5"/>
      <c r="AC625" s="5">
        <f t="shared" si="1146"/>
        <v>65.381249999999994</v>
      </c>
      <c r="AD625" s="5">
        <f t="shared" si="1146"/>
        <v>3.8687500000000004</v>
      </c>
      <c r="AE625" s="5">
        <f t="shared" si="1146"/>
        <v>4.1062500000000002</v>
      </c>
      <c r="AF625" s="5">
        <f t="shared" si="1146"/>
        <v>21.108750000000001</v>
      </c>
      <c r="AG625" s="5">
        <f t="shared" si="1146"/>
        <v>33.590624999999996</v>
      </c>
      <c r="AH625" s="5">
        <f t="shared" si="1146"/>
        <v>21.870000000000005</v>
      </c>
      <c r="AI625" s="5">
        <f t="shared" si="1146"/>
        <v>1.4474999999999998</v>
      </c>
    </row>
    <row r="626" spans="2:35" hidden="1" x14ac:dyDescent="0.3">
      <c r="B626" s="85">
        <f t="shared" si="1147"/>
        <v>43190</v>
      </c>
      <c r="C626" s="3"/>
      <c r="D626" s="3"/>
      <c r="E626" s="5">
        <f t="shared" si="1143"/>
        <v>234.46875</v>
      </c>
      <c r="F626" s="5">
        <f t="shared" si="1143"/>
        <v>50.142500000000005</v>
      </c>
      <c r="G626" s="5">
        <f t="shared" si="1143"/>
        <v>53.784999999999997</v>
      </c>
      <c r="H626" s="5">
        <f t="shared" si="1143"/>
        <v>227.71625000000003</v>
      </c>
      <c r="I626" s="5">
        <f t="shared" si="1143"/>
        <v>350.40000000000003</v>
      </c>
      <c r="J626" s="5">
        <f t="shared" si="1143"/>
        <v>464.91500000000002</v>
      </c>
      <c r="K626" s="5">
        <f t="shared" si="1143"/>
        <v>65.414999999999992</v>
      </c>
      <c r="L626" s="5"/>
      <c r="M626" s="5">
        <f t="shared" si="1144"/>
        <v>150.06</v>
      </c>
      <c r="N626" s="5">
        <f t="shared" si="1144"/>
        <v>0</v>
      </c>
      <c r="O626" s="5">
        <f t="shared" si="1144"/>
        <v>0</v>
      </c>
      <c r="P626" s="5">
        <f t="shared" si="1144"/>
        <v>0</v>
      </c>
      <c r="Q626" s="5">
        <f t="shared" si="1144"/>
        <v>0</v>
      </c>
      <c r="R626" s="5">
        <f t="shared" si="1144"/>
        <v>0</v>
      </c>
      <c r="S626" s="5">
        <f t="shared" si="1144"/>
        <v>0</v>
      </c>
      <c r="T626" s="5"/>
      <c r="U626" s="5">
        <f t="shared" si="1145"/>
        <v>131.30250000000001</v>
      </c>
      <c r="V626" s="5">
        <f t="shared" si="1145"/>
        <v>11.3225</v>
      </c>
      <c r="W626" s="5">
        <f t="shared" si="1145"/>
        <v>12.145000000000001</v>
      </c>
      <c r="X626" s="5">
        <f t="shared" si="1145"/>
        <v>33.987500000000004</v>
      </c>
      <c r="Y626" s="5">
        <f t="shared" si="1145"/>
        <v>28.799999999999997</v>
      </c>
      <c r="Z626" s="5">
        <f t="shared" si="1145"/>
        <v>38.252500000000005</v>
      </c>
      <c r="AA626" s="5">
        <f t="shared" si="1145"/>
        <v>4.6725000000000003</v>
      </c>
      <c r="AB626" s="5"/>
      <c r="AC626" s="5">
        <f t="shared" si="1146"/>
        <v>70.340625000000003</v>
      </c>
      <c r="AD626" s="5">
        <f t="shared" si="1146"/>
        <v>4.0437500000000002</v>
      </c>
      <c r="AE626" s="5">
        <f t="shared" si="1146"/>
        <v>4.3375000000000004</v>
      </c>
      <c r="AF626" s="5">
        <f t="shared" si="1146"/>
        <v>22.091875000000002</v>
      </c>
      <c r="AG626" s="5">
        <f t="shared" si="1146"/>
        <v>36</v>
      </c>
      <c r="AH626" s="5">
        <f t="shared" si="1146"/>
        <v>23.540000000000003</v>
      </c>
      <c r="AI626" s="5">
        <f t="shared" si="1146"/>
        <v>1.5574999999999999</v>
      </c>
    </row>
    <row r="627" spans="2:35" hidden="1" x14ac:dyDescent="0.3">
      <c r="B627" s="85">
        <f t="shared" si="1147"/>
        <v>43555</v>
      </c>
      <c r="C627" s="3"/>
      <c r="D627" s="3"/>
      <c r="E627" s="5">
        <f t="shared" si="1143"/>
        <v>252.1875</v>
      </c>
      <c r="F627" s="5">
        <f t="shared" si="1143"/>
        <v>52.390000000000008</v>
      </c>
      <c r="G627" s="5">
        <f t="shared" si="1143"/>
        <v>56.884999999999998</v>
      </c>
      <c r="H627" s="5">
        <f t="shared" si="1143"/>
        <v>238.26875000000004</v>
      </c>
      <c r="I627" s="5">
        <f t="shared" si="1143"/>
        <v>375.58499999999998</v>
      </c>
      <c r="J627" s="5">
        <f t="shared" si="1143"/>
        <v>500.26749999999998</v>
      </c>
      <c r="K627" s="5">
        <f t="shared" si="1143"/>
        <v>70.24499999999999</v>
      </c>
      <c r="L627" s="5"/>
      <c r="M627" s="5">
        <f t="shared" si="1144"/>
        <v>161.4</v>
      </c>
      <c r="N627" s="5">
        <f t="shared" si="1144"/>
        <v>0</v>
      </c>
      <c r="O627" s="5">
        <f t="shared" si="1144"/>
        <v>0</v>
      </c>
      <c r="P627" s="5">
        <f t="shared" si="1144"/>
        <v>0</v>
      </c>
      <c r="Q627" s="5">
        <f t="shared" si="1144"/>
        <v>0</v>
      </c>
      <c r="R627" s="5">
        <f t="shared" si="1144"/>
        <v>0</v>
      </c>
      <c r="S627" s="5">
        <f t="shared" si="1144"/>
        <v>0</v>
      </c>
      <c r="T627" s="5"/>
      <c r="U627" s="5">
        <f t="shared" si="1145"/>
        <v>141.22500000000002</v>
      </c>
      <c r="V627" s="5">
        <f t="shared" si="1145"/>
        <v>11.83</v>
      </c>
      <c r="W627" s="5">
        <f t="shared" si="1145"/>
        <v>12.845000000000001</v>
      </c>
      <c r="X627" s="5">
        <f t="shared" si="1145"/>
        <v>35.5625</v>
      </c>
      <c r="Y627" s="5">
        <f t="shared" si="1145"/>
        <v>30.869999999999994</v>
      </c>
      <c r="Z627" s="5">
        <f t="shared" si="1145"/>
        <v>41.161250000000003</v>
      </c>
      <c r="AA627" s="5">
        <f t="shared" si="1145"/>
        <v>5.0175000000000001</v>
      </c>
      <c r="AB627" s="5"/>
      <c r="AC627" s="5">
        <f t="shared" si="1146"/>
        <v>75.65625</v>
      </c>
      <c r="AD627" s="5">
        <f t="shared" si="1146"/>
        <v>4.2249999999999996</v>
      </c>
      <c r="AE627" s="5">
        <f t="shared" si="1146"/>
        <v>4.5875000000000004</v>
      </c>
      <c r="AF627" s="5">
        <f t="shared" si="1146"/>
        <v>23.115624999999998</v>
      </c>
      <c r="AG627" s="5">
        <f t="shared" si="1146"/>
        <v>38.587499999999999</v>
      </c>
      <c r="AH627" s="5">
        <f t="shared" si="1146"/>
        <v>25.330000000000002</v>
      </c>
      <c r="AI627" s="5">
        <f t="shared" si="1146"/>
        <v>1.6725000000000001</v>
      </c>
    </row>
    <row r="628" spans="2:35" hidden="1" x14ac:dyDescent="0.3">
      <c r="B628" s="85">
        <f t="shared" si="1147"/>
        <v>43921</v>
      </c>
      <c r="C628" s="3"/>
      <c r="D628" s="3"/>
      <c r="E628" s="5">
        <f t="shared" si="1143"/>
        <v>271.28125</v>
      </c>
      <c r="F628" s="5">
        <f t="shared" si="1143"/>
        <v>54.870000000000005</v>
      </c>
      <c r="G628" s="5">
        <f t="shared" si="1143"/>
        <v>60.0625</v>
      </c>
      <c r="H628" s="5">
        <f t="shared" si="1143"/>
        <v>249.4075</v>
      </c>
      <c r="I628" s="5">
        <f t="shared" si="1143"/>
        <v>402.41250000000008</v>
      </c>
      <c r="J628" s="5">
        <f t="shared" si="1143"/>
        <v>538.1875</v>
      </c>
      <c r="K628" s="5">
        <f t="shared" si="1143"/>
        <v>75.704999999999998</v>
      </c>
      <c r="L628" s="5"/>
      <c r="M628" s="5">
        <f t="shared" si="1144"/>
        <v>173.62</v>
      </c>
      <c r="N628" s="5">
        <f t="shared" si="1144"/>
        <v>0</v>
      </c>
      <c r="O628" s="5">
        <f t="shared" si="1144"/>
        <v>0</v>
      </c>
      <c r="P628" s="5">
        <f t="shared" si="1144"/>
        <v>0</v>
      </c>
      <c r="Q628" s="5">
        <f t="shared" si="1144"/>
        <v>0</v>
      </c>
      <c r="R628" s="5">
        <f t="shared" si="1144"/>
        <v>0</v>
      </c>
      <c r="S628" s="5">
        <f t="shared" si="1144"/>
        <v>0</v>
      </c>
      <c r="T628" s="5"/>
      <c r="U628" s="5">
        <f t="shared" si="1145"/>
        <v>151.91750000000002</v>
      </c>
      <c r="V628" s="5">
        <f t="shared" si="1145"/>
        <v>12.39</v>
      </c>
      <c r="W628" s="5">
        <f t="shared" si="1145"/>
        <v>13.5625</v>
      </c>
      <c r="X628" s="5">
        <f t="shared" si="1145"/>
        <v>37.225000000000001</v>
      </c>
      <c r="Y628" s="5">
        <f t="shared" si="1145"/>
        <v>33.075000000000003</v>
      </c>
      <c r="Z628" s="5">
        <f t="shared" si="1145"/>
        <v>44.28125</v>
      </c>
      <c r="AA628" s="5">
        <f t="shared" si="1145"/>
        <v>5.4074999999999998</v>
      </c>
      <c r="AB628" s="5"/>
      <c r="AC628" s="5">
        <f t="shared" si="1146"/>
        <v>81.384374999999991</v>
      </c>
      <c r="AD628" s="5">
        <f t="shared" si="1146"/>
        <v>4.4249999999999998</v>
      </c>
      <c r="AE628" s="5">
        <f t="shared" si="1146"/>
        <v>4.84375</v>
      </c>
      <c r="AF628" s="5">
        <f t="shared" si="1146"/>
        <v>24.196250000000003</v>
      </c>
      <c r="AG628" s="5">
        <f t="shared" si="1146"/>
        <v>41.34375</v>
      </c>
      <c r="AH628" s="5">
        <f t="shared" si="1146"/>
        <v>27.25</v>
      </c>
      <c r="AI628" s="5">
        <f t="shared" si="1146"/>
        <v>1.8025</v>
      </c>
    </row>
    <row r="629" spans="2:35" hidden="1" x14ac:dyDescent="0.3">
      <c r="B629" s="85">
        <f t="shared" si="1147"/>
        <v>44286</v>
      </c>
      <c r="C629" s="3"/>
      <c r="D629" s="3"/>
      <c r="E629" s="5">
        <f t="shared" ref="E629:K638" si="1148">E313*$E$40</f>
        <v>228.78125</v>
      </c>
      <c r="F629" s="5">
        <f t="shared" si="1148"/>
        <v>51.46</v>
      </c>
      <c r="G629" s="5">
        <f t="shared" si="1148"/>
        <v>56.962499999999999</v>
      </c>
      <c r="H629" s="5">
        <f t="shared" si="1148"/>
        <v>204.01499999999999</v>
      </c>
      <c r="I629" s="5">
        <f t="shared" si="1148"/>
        <v>335.98250000000002</v>
      </c>
      <c r="J629" s="5">
        <f t="shared" si="1148"/>
        <v>472.4199999999999</v>
      </c>
      <c r="K629" s="5">
        <f t="shared" si="1148"/>
        <v>66.36</v>
      </c>
      <c r="L629" s="5"/>
      <c r="M629" s="5">
        <f t="shared" ref="M629:S638" si="1149">M313*$E$40</f>
        <v>146.41999999999999</v>
      </c>
      <c r="N629" s="5">
        <f t="shared" si="1149"/>
        <v>0</v>
      </c>
      <c r="O629" s="5">
        <f t="shared" si="1149"/>
        <v>0</v>
      </c>
      <c r="P629" s="5">
        <f t="shared" si="1149"/>
        <v>0</v>
      </c>
      <c r="Q629" s="5">
        <f t="shared" si="1149"/>
        <v>0</v>
      </c>
      <c r="R629" s="5">
        <f t="shared" si="1149"/>
        <v>0</v>
      </c>
      <c r="S629" s="5">
        <f t="shared" si="1149"/>
        <v>0</v>
      </c>
      <c r="T629" s="5"/>
      <c r="U629" s="5">
        <f t="shared" ref="U629:AA638" si="1150">U313*$E$40</f>
        <v>128.11749999999998</v>
      </c>
      <c r="V629" s="5">
        <f t="shared" si="1150"/>
        <v>11.62</v>
      </c>
      <c r="W629" s="5">
        <f t="shared" si="1150"/>
        <v>12.862500000000002</v>
      </c>
      <c r="X629" s="5">
        <f t="shared" si="1150"/>
        <v>30.45</v>
      </c>
      <c r="Y629" s="5">
        <f t="shared" si="1150"/>
        <v>27.614999999999998</v>
      </c>
      <c r="Z629" s="5">
        <f t="shared" si="1150"/>
        <v>38.869999999999997</v>
      </c>
      <c r="AA629" s="5">
        <f t="shared" si="1150"/>
        <v>4.74</v>
      </c>
      <c r="AB629" s="5"/>
      <c r="AC629" s="5">
        <f t="shared" ref="AC629:AI638" si="1151">AC313*$E$40</f>
        <v>68.634374999999991</v>
      </c>
      <c r="AD629" s="5">
        <f t="shared" si="1151"/>
        <v>4.1500000000000004</v>
      </c>
      <c r="AE629" s="5">
        <f t="shared" si="1151"/>
        <v>4.59375</v>
      </c>
      <c r="AF629" s="5">
        <f t="shared" si="1151"/>
        <v>19.7925</v>
      </c>
      <c r="AG629" s="5">
        <f t="shared" si="1151"/>
        <v>34.518750000000004</v>
      </c>
      <c r="AH629" s="5">
        <f t="shared" si="1151"/>
        <v>23.919999999999998</v>
      </c>
      <c r="AI629" s="5">
        <f t="shared" si="1151"/>
        <v>1.58</v>
      </c>
    </row>
    <row r="630" spans="2:35" x14ac:dyDescent="0.3">
      <c r="B630" s="85">
        <f t="shared" si="1147"/>
        <v>44651</v>
      </c>
      <c r="C630" s="3"/>
      <c r="D630" s="3"/>
      <c r="E630" s="5">
        <f t="shared" si="1148"/>
        <v>56.419999999999995</v>
      </c>
      <c r="F630" s="5">
        <f t="shared" si="1148"/>
        <v>35.917375</v>
      </c>
      <c r="G630" s="5">
        <f t="shared" si="1148"/>
        <v>40.289925000000004</v>
      </c>
      <c r="H630" s="5">
        <f t="shared" si="1148"/>
        <v>42.526575000000001</v>
      </c>
      <c r="I630" s="5">
        <f t="shared" si="1148"/>
        <v>73.179762499999995</v>
      </c>
      <c r="J630" s="5">
        <f t="shared" si="1148"/>
        <v>185.8484875</v>
      </c>
      <c r="K630" s="5">
        <f t="shared" si="1148"/>
        <v>26.235299999999995</v>
      </c>
      <c r="L630" s="5"/>
      <c r="M630" s="5">
        <f t="shared" si="1149"/>
        <v>36.108800000000002</v>
      </c>
      <c r="N630" s="5">
        <f t="shared" si="1149"/>
        <v>0</v>
      </c>
      <c r="O630" s="5">
        <f t="shared" si="1149"/>
        <v>0</v>
      </c>
      <c r="P630" s="5">
        <f t="shared" si="1149"/>
        <v>0</v>
      </c>
      <c r="Q630" s="5">
        <f t="shared" si="1149"/>
        <v>0</v>
      </c>
      <c r="R630" s="5">
        <f t="shared" si="1149"/>
        <v>0</v>
      </c>
      <c r="S630" s="5">
        <f t="shared" si="1149"/>
        <v>0</v>
      </c>
      <c r="T630" s="5"/>
      <c r="U630" s="5">
        <f t="shared" si="1150"/>
        <v>31.595200000000002</v>
      </c>
      <c r="V630" s="5">
        <f t="shared" si="1150"/>
        <v>8.1103749999999994</v>
      </c>
      <c r="W630" s="5">
        <f t="shared" si="1150"/>
        <v>9.0977250000000023</v>
      </c>
      <c r="X630" s="5">
        <f t="shared" si="1150"/>
        <v>6.3472499999999998</v>
      </c>
      <c r="Y630" s="5">
        <f t="shared" si="1150"/>
        <v>6.0147750000000002</v>
      </c>
      <c r="Z630" s="5">
        <f t="shared" si="1150"/>
        <v>15.291331249999999</v>
      </c>
      <c r="AA630" s="5">
        <f t="shared" si="1150"/>
        <v>1.8739499999999998</v>
      </c>
      <c r="AB630" s="5"/>
      <c r="AC630" s="5">
        <f t="shared" si="1151"/>
        <v>16.926000000000002</v>
      </c>
      <c r="AD630" s="5">
        <f t="shared" si="1151"/>
        <v>2.8965624999999999</v>
      </c>
      <c r="AE630" s="5">
        <f t="shared" si="1151"/>
        <v>3.2491875000000001</v>
      </c>
      <c r="AF630" s="5">
        <f t="shared" si="1151"/>
        <v>4.1257124999999997</v>
      </c>
      <c r="AG630" s="5">
        <f t="shared" si="1151"/>
        <v>7.5184687499999994</v>
      </c>
      <c r="AH630" s="5">
        <f t="shared" si="1151"/>
        <v>9.41005</v>
      </c>
      <c r="AI630" s="5">
        <f t="shared" si="1151"/>
        <v>0.62465000000000004</v>
      </c>
    </row>
    <row r="631" spans="2:35" x14ac:dyDescent="0.3">
      <c r="B631" s="85">
        <f t="shared" si="1147"/>
        <v>45016</v>
      </c>
      <c r="C631" s="3"/>
      <c r="D631" s="3"/>
      <c r="E631" s="5">
        <f t="shared" si="1148"/>
        <v>58.112600000000008</v>
      </c>
      <c r="F631" s="5">
        <f t="shared" si="1148"/>
        <v>36.994896250000004</v>
      </c>
      <c r="G631" s="5">
        <f t="shared" si="1148"/>
        <v>41.498622750000003</v>
      </c>
      <c r="H631" s="5">
        <f t="shared" si="1148"/>
        <v>43.802372249999998</v>
      </c>
      <c r="I631" s="5">
        <f t="shared" si="1148"/>
        <v>75.375155374999991</v>
      </c>
      <c r="J631" s="5">
        <f t="shared" si="1148"/>
        <v>191.42394212500002</v>
      </c>
      <c r="K631" s="5">
        <f t="shared" si="1148"/>
        <v>27.022358999999998</v>
      </c>
      <c r="L631" s="5"/>
      <c r="M631" s="5">
        <f t="shared" si="1149"/>
        <v>37.192064000000002</v>
      </c>
      <c r="N631" s="5">
        <f t="shared" si="1149"/>
        <v>0</v>
      </c>
      <c r="O631" s="5">
        <f t="shared" si="1149"/>
        <v>0</v>
      </c>
      <c r="P631" s="5">
        <f t="shared" si="1149"/>
        <v>0</v>
      </c>
      <c r="Q631" s="5">
        <f t="shared" si="1149"/>
        <v>0</v>
      </c>
      <c r="R631" s="5">
        <f t="shared" si="1149"/>
        <v>0</v>
      </c>
      <c r="S631" s="5">
        <f t="shared" si="1149"/>
        <v>0</v>
      </c>
      <c r="T631" s="5"/>
      <c r="U631" s="5">
        <f t="shared" si="1150"/>
        <v>32.543056</v>
      </c>
      <c r="V631" s="5">
        <f t="shared" si="1150"/>
        <v>8.3536862500000009</v>
      </c>
      <c r="W631" s="5">
        <f t="shared" si="1150"/>
        <v>9.3706567500000002</v>
      </c>
      <c r="X631" s="5">
        <f t="shared" si="1150"/>
        <v>6.5376675000000013</v>
      </c>
      <c r="Y631" s="5">
        <f t="shared" si="1150"/>
        <v>6.195218249999999</v>
      </c>
      <c r="Z631" s="5">
        <f t="shared" si="1150"/>
        <v>15.7500711875</v>
      </c>
      <c r="AA631" s="5">
        <f t="shared" si="1150"/>
        <v>1.9301685</v>
      </c>
      <c r="AB631" s="5"/>
      <c r="AC631" s="5">
        <f t="shared" si="1151"/>
        <v>17.433779999999999</v>
      </c>
      <c r="AD631" s="5">
        <f t="shared" si="1151"/>
        <v>2.9834593750000002</v>
      </c>
      <c r="AE631" s="5">
        <f t="shared" si="1151"/>
        <v>3.3466631250000005</v>
      </c>
      <c r="AF631" s="5">
        <f t="shared" si="1151"/>
        <v>4.2494838750000001</v>
      </c>
      <c r="AG631" s="5">
        <f t="shared" si="1151"/>
        <v>7.744022812499999</v>
      </c>
      <c r="AH631" s="5">
        <f t="shared" si="1151"/>
        <v>9.6923515000000009</v>
      </c>
      <c r="AI631" s="5">
        <f t="shared" si="1151"/>
        <v>0.64338950000000006</v>
      </c>
    </row>
    <row r="632" spans="2:35" x14ac:dyDescent="0.3">
      <c r="B632" s="85">
        <f t="shared" si="1147"/>
        <v>45382</v>
      </c>
      <c r="C632" s="3"/>
      <c r="D632" s="3"/>
      <c r="E632" s="5">
        <f t="shared" si="1148"/>
        <v>59.855978000000015</v>
      </c>
      <c r="F632" s="5">
        <f t="shared" si="1148"/>
        <v>38.104743137500002</v>
      </c>
      <c r="G632" s="5">
        <f t="shared" si="1148"/>
        <v>42.743581432500001</v>
      </c>
      <c r="H632" s="5">
        <f t="shared" si="1148"/>
        <v>45.116443417500001</v>
      </c>
      <c r="I632" s="5">
        <f t="shared" si="1148"/>
        <v>77.636410036249998</v>
      </c>
      <c r="J632" s="5">
        <f t="shared" si="1148"/>
        <v>197.16666038874999</v>
      </c>
      <c r="K632" s="5">
        <f t="shared" si="1148"/>
        <v>27.83302977</v>
      </c>
      <c r="L632" s="5"/>
      <c r="M632" s="5">
        <f t="shared" si="1149"/>
        <v>38.307825920000006</v>
      </c>
      <c r="N632" s="5">
        <f t="shared" si="1149"/>
        <v>0</v>
      </c>
      <c r="O632" s="5">
        <f t="shared" si="1149"/>
        <v>0</v>
      </c>
      <c r="P632" s="5">
        <f t="shared" si="1149"/>
        <v>0</v>
      </c>
      <c r="Q632" s="5">
        <f t="shared" si="1149"/>
        <v>0</v>
      </c>
      <c r="R632" s="5">
        <f t="shared" si="1149"/>
        <v>0</v>
      </c>
      <c r="S632" s="5">
        <f t="shared" si="1149"/>
        <v>0</v>
      </c>
      <c r="T632" s="5"/>
      <c r="U632" s="5">
        <f t="shared" si="1150"/>
        <v>33.51934768000001</v>
      </c>
      <c r="V632" s="5">
        <f t="shared" si="1150"/>
        <v>8.6042968374999997</v>
      </c>
      <c r="W632" s="5">
        <f t="shared" si="1150"/>
        <v>9.6517764525000018</v>
      </c>
      <c r="X632" s="5">
        <f t="shared" si="1150"/>
        <v>6.7337975250000008</v>
      </c>
      <c r="Y632" s="5">
        <f t="shared" si="1150"/>
        <v>6.3810747974999993</v>
      </c>
      <c r="Z632" s="5">
        <f t="shared" si="1150"/>
        <v>16.222573323125001</v>
      </c>
      <c r="AA632" s="5">
        <f t="shared" si="1150"/>
        <v>1.9880735549999999</v>
      </c>
      <c r="AB632" s="5"/>
      <c r="AC632" s="5">
        <f t="shared" si="1151"/>
        <v>17.956793399999999</v>
      </c>
      <c r="AD632" s="5">
        <f t="shared" si="1151"/>
        <v>3.0729631562499997</v>
      </c>
      <c r="AE632" s="5">
        <f t="shared" si="1151"/>
        <v>3.4470630187500002</v>
      </c>
      <c r="AF632" s="5">
        <f t="shared" si="1151"/>
        <v>4.3769683912500001</v>
      </c>
      <c r="AG632" s="5">
        <f t="shared" si="1151"/>
        <v>7.9763434968749998</v>
      </c>
      <c r="AH632" s="5">
        <f t="shared" si="1151"/>
        <v>9.983122045</v>
      </c>
      <c r="AI632" s="5">
        <f t="shared" si="1151"/>
        <v>0.66269118500000002</v>
      </c>
    </row>
    <row r="633" spans="2:35" x14ac:dyDescent="0.3">
      <c r="B633" s="85">
        <f t="shared" si="1147"/>
        <v>45747</v>
      </c>
      <c r="C633" s="3"/>
      <c r="D633" s="3"/>
      <c r="E633" s="5">
        <f t="shared" si="1148"/>
        <v>61.651657340000007</v>
      </c>
      <c r="F633" s="5">
        <f t="shared" si="1148"/>
        <v>39.247885431625008</v>
      </c>
      <c r="G633" s="5">
        <f t="shared" si="1148"/>
        <v>44.025888875474998</v>
      </c>
      <c r="H633" s="5">
        <f t="shared" si="1148"/>
        <v>46.469936720025011</v>
      </c>
      <c r="I633" s="5">
        <f t="shared" si="1148"/>
        <v>79.965502337337497</v>
      </c>
      <c r="J633" s="5">
        <f t="shared" si="1148"/>
        <v>203.08166020041253</v>
      </c>
      <c r="K633" s="5">
        <f t="shared" si="1148"/>
        <v>28.668020663099998</v>
      </c>
      <c r="L633" s="5"/>
      <c r="M633" s="5">
        <f t="shared" si="1149"/>
        <v>39.457060697600006</v>
      </c>
      <c r="N633" s="5">
        <f t="shared" si="1149"/>
        <v>0</v>
      </c>
      <c r="O633" s="5">
        <f t="shared" si="1149"/>
        <v>0</v>
      </c>
      <c r="P633" s="5">
        <f t="shared" si="1149"/>
        <v>0</v>
      </c>
      <c r="Q633" s="5">
        <f t="shared" si="1149"/>
        <v>0</v>
      </c>
      <c r="R633" s="5">
        <f t="shared" si="1149"/>
        <v>0</v>
      </c>
      <c r="S633" s="5">
        <f t="shared" si="1149"/>
        <v>0</v>
      </c>
      <c r="T633" s="5"/>
      <c r="U633" s="5">
        <f t="shared" si="1150"/>
        <v>34.524928110400005</v>
      </c>
      <c r="V633" s="5">
        <f t="shared" si="1150"/>
        <v>8.8624257426250015</v>
      </c>
      <c r="W633" s="5">
        <f t="shared" si="1150"/>
        <v>9.9413297460750005</v>
      </c>
      <c r="X633" s="5">
        <f t="shared" si="1150"/>
        <v>6.9358114507500011</v>
      </c>
      <c r="Y633" s="5">
        <f t="shared" si="1150"/>
        <v>6.5725070414249993</v>
      </c>
      <c r="Z633" s="5">
        <f t="shared" si="1150"/>
        <v>16.709250522818749</v>
      </c>
      <c r="AA633" s="5">
        <f t="shared" si="1150"/>
        <v>2.0477157616500001</v>
      </c>
      <c r="AB633" s="5"/>
      <c r="AC633" s="5">
        <f t="shared" si="1151"/>
        <v>18.495497201999999</v>
      </c>
      <c r="AD633" s="5">
        <f t="shared" si="1151"/>
        <v>3.1651520509375004</v>
      </c>
      <c r="AE633" s="5">
        <f t="shared" si="1151"/>
        <v>3.5504749093125003</v>
      </c>
      <c r="AF633" s="5">
        <f t="shared" si="1151"/>
        <v>4.5082774429874997</v>
      </c>
      <c r="AG633" s="5">
        <f t="shared" si="1151"/>
        <v>8.2156338017812498</v>
      </c>
      <c r="AH633" s="5">
        <f t="shared" si="1151"/>
        <v>10.282615706350001</v>
      </c>
      <c r="AI633" s="5">
        <f t="shared" si="1151"/>
        <v>0.68257192055000004</v>
      </c>
    </row>
    <row r="634" spans="2:35" x14ac:dyDescent="0.3">
      <c r="B634" s="85">
        <f t="shared" si="1147"/>
        <v>46112</v>
      </c>
      <c r="C634" s="3"/>
      <c r="D634" s="3"/>
      <c r="E634" s="5">
        <f t="shared" si="1148"/>
        <v>63.501207060200009</v>
      </c>
      <c r="F634" s="5">
        <f t="shared" si="1148"/>
        <v>40.42532199457375</v>
      </c>
      <c r="G634" s="5">
        <f t="shared" si="1148"/>
        <v>45.346665541739249</v>
      </c>
      <c r="H634" s="5">
        <f t="shared" si="1148"/>
        <v>47.864034821625758</v>
      </c>
      <c r="I634" s="5">
        <f t="shared" si="1148"/>
        <v>82.364467407457639</v>
      </c>
      <c r="J634" s="5">
        <f t="shared" si="1148"/>
        <v>209.17411000642485</v>
      </c>
      <c r="K634" s="5">
        <f t="shared" si="1148"/>
        <v>29.528061282993004</v>
      </c>
      <c r="L634" s="5"/>
      <c r="M634" s="5">
        <f t="shared" si="1149"/>
        <v>40.640772518528003</v>
      </c>
      <c r="N634" s="5">
        <f t="shared" si="1149"/>
        <v>0</v>
      </c>
      <c r="O634" s="5">
        <f t="shared" si="1149"/>
        <v>0</v>
      </c>
      <c r="P634" s="5">
        <f t="shared" si="1149"/>
        <v>0</v>
      </c>
      <c r="Q634" s="5">
        <f t="shared" si="1149"/>
        <v>0</v>
      </c>
      <c r="R634" s="5">
        <f t="shared" si="1149"/>
        <v>0</v>
      </c>
      <c r="S634" s="5">
        <f t="shared" si="1149"/>
        <v>0</v>
      </c>
      <c r="T634" s="5"/>
      <c r="U634" s="5">
        <f t="shared" si="1150"/>
        <v>35.560675953712007</v>
      </c>
      <c r="V634" s="5">
        <f t="shared" si="1150"/>
        <v>9.1282985149037525</v>
      </c>
      <c r="W634" s="5">
        <f t="shared" si="1150"/>
        <v>10.239569638457251</v>
      </c>
      <c r="X634" s="5">
        <f t="shared" si="1150"/>
        <v>7.143885794272502</v>
      </c>
      <c r="Y634" s="5">
        <f t="shared" si="1150"/>
        <v>6.7696822526677503</v>
      </c>
      <c r="Z634" s="5">
        <f t="shared" si="1150"/>
        <v>17.210528038503313</v>
      </c>
      <c r="AA634" s="5">
        <f t="shared" si="1150"/>
        <v>2.1091472344995004</v>
      </c>
      <c r="AB634" s="5"/>
      <c r="AC634" s="5">
        <f t="shared" si="1151"/>
        <v>19.050362118060001</v>
      </c>
      <c r="AD634" s="5">
        <f t="shared" si="1151"/>
        <v>3.2601066124656253</v>
      </c>
      <c r="AE634" s="5">
        <f t="shared" si="1151"/>
        <v>3.6569891565918748</v>
      </c>
      <c r="AF634" s="5">
        <f t="shared" si="1151"/>
        <v>4.6435257662771265</v>
      </c>
      <c r="AG634" s="5">
        <f t="shared" si="1151"/>
        <v>8.4621028158346885</v>
      </c>
      <c r="AH634" s="5">
        <f t="shared" si="1151"/>
        <v>10.5910941775405</v>
      </c>
      <c r="AI634" s="5">
        <f t="shared" si="1151"/>
        <v>0.70304907816650009</v>
      </c>
    </row>
    <row r="635" spans="2:35" x14ac:dyDescent="0.3">
      <c r="B635" s="85">
        <f t="shared" si="1147"/>
        <v>46477</v>
      </c>
      <c r="C635" s="3"/>
      <c r="D635" s="3"/>
      <c r="E635" s="5">
        <f t="shared" si="1148"/>
        <v>65.406243272006009</v>
      </c>
      <c r="F635" s="5">
        <f t="shared" si="1148"/>
        <v>41.638081654410968</v>
      </c>
      <c r="G635" s="5">
        <f t="shared" si="1148"/>
        <v>46.707065507991423</v>
      </c>
      <c r="H635" s="5">
        <f t="shared" si="1148"/>
        <v>49.299955866274537</v>
      </c>
      <c r="I635" s="5">
        <f t="shared" si="1148"/>
        <v>84.835401429681369</v>
      </c>
      <c r="J635" s="5">
        <f t="shared" si="1148"/>
        <v>215.44933330661763</v>
      </c>
      <c r="K635" s="5">
        <f t="shared" si="1148"/>
        <v>30.4139031214828</v>
      </c>
      <c r="L635" s="5"/>
      <c r="M635" s="5">
        <f t="shared" si="1149"/>
        <v>41.85999569408385</v>
      </c>
      <c r="N635" s="5">
        <f t="shared" si="1149"/>
        <v>0</v>
      </c>
      <c r="O635" s="5">
        <f t="shared" si="1149"/>
        <v>0</v>
      </c>
      <c r="P635" s="5">
        <f t="shared" si="1149"/>
        <v>0</v>
      </c>
      <c r="Q635" s="5">
        <f t="shared" si="1149"/>
        <v>0</v>
      </c>
      <c r="R635" s="5">
        <f t="shared" si="1149"/>
        <v>0</v>
      </c>
      <c r="S635" s="5">
        <f t="shared" si="1149"/>
        <v>0</v>
      </c>
      <c r="T635" s="5"/>
      <c r="U635" s="5">
        <f t="shared" si="1150"/>
        <v>36.627496232323374</v>
      </c>
      <c r="V635" s="5">
        <f t="shared" si="1150"/>
        <v>9.4021474703508634</v>
      </c>
      <c r="W635" s="5">
        <f t="shared" si="1150"/>
        <v>10.546756727610967</v>
      </c>
      <c r="X635" s="5">
        <f t="shared" si="1150"/>
        <v>7.3582023681006774</v>
      </c>
      <c r="Y635" s="5">
        <f t="shared" si="1150"/>
        <v>6.9727727202477823</v>
      </c>
      <c r="Z635" s="5">
        <f t="shared" si="1150"/>
        <v>17.726843879658414</v>
      </c>
      <c r="AA635" s="5">
        <f t="shared" si="1150"/>
        <v>2.1724216515344854</v>
      </c>
      <c r="AB635" s="5"/>
      <c r="AC635" s="5">
        <f t="shared" si="1151"/>
        <v>19.6218729816018</v>
      </c>
      <c r="AD635" s="5">
        <f t="shared" si="1151"/>
        <v>3.3579098108395939</v>
      </c>
      <c r="AE635" s="5">
        <f t="shared" si="1151"/>
        <v>3.7666988312896312</v>
      </c>
      <c r="AF635" s="5">
        <f t="shared" si="1151"/>
        <v>4.7828315392654401</v>
      </c>
      <c r="AG635" s="5">
        <f t="shared" si="1151"/>
        <v>8.7159659003097278</v>
      </c>
      <c r="AH635" s="5">
        <f t="shared" si="1151"/>
        <v>10.908827002866717</v>
      </c>
      <c r="AI635" s="5">
        <f t="shared" si="1151"/>
        <v>0.72414055051149517</v>
      </c>
    </row>
    <row r="636" spans="2:35" x14ac:dyDescent="0.3">
      <c r="B636" s="85">
        <f t="shared" si="1147"/>
        <v>46843</v>
      </c>
      <c r="C636" s="3"/>
      <c r="D636" s="3"/>
      <c r="E636" s="5">
        <f t="shared" si="1148"/>
        <v>67.368430570166197</v>
      </c>
      <c r="F636" s="5">
        <f t="shared" si="1148"/>
        <v>42.887224104043298</v>
      </c>
      <c r="G636" s="5">
        <f t="shared" si="1148"/>
        <v>48.108277473231169</v>
      </c>
      <c r="H636" s="5">
        <f t="shared" si="1148"/>
        <v>50.778954542262774</v>
      </c>
      <c r="I636" s="5">
        <f t="shared" si="1148"/>
        <v>87.380463472571805</v>
      </c>
      <c r="J636" s="5">
        <f t="shared" si="1148"/>
        <v>221.91281330581617</v>
      </c>
      <c r="K636" s="5">
        <f t="shared" si="1148"/>
        <v>31.326320215127282</v>
      </c>
      <c r="L636" s="5"/>
      <c r="M636" s="5">
        <f t="shared" si="1149"/>
        <v>43.115795564906364</v>
      </c>
      <c r="N636" s="5">
        <f t="shared" si="1149"/>
        <v>0</v>
      </c>
      <c r="O636" s="5">
        <f t="shared" si="1149"/>
        <v>0</v>
      </c>
      <c r="P636" s="5">
        <f t="shared" si="1149"/>
        <v>0</v>
      </c>
      <c r="Q636" s="5">
        <f t="shared" si="1149"/>
        <v>0</v>
      </c>
      <c r="R636" s="5">
        <f t="shared" si="1149"/>
        <v>0</v>
      </c>
      <c r="S636" s="5">
        <f t="shared" si="1149"/>
        <v>0</v>
      </c>
      <c r="T636" s="5"/>
      <c r="U636" s="5">
        <f t="shared" si="1150"/>
        <v>37.726321119293068</v>
      </c>
      <c r="V636" s="5">
        <f t="shared" si="1150"/>
        <v>9.6842118944613897</v>
      </c>
      <c r="W636" s="5">
        <f t="shared" si="1150"/>
        <v>10.863159429439298</v>
      </c>
      <c r="X636" s="5">
        <f t="shared" si="1150"/>
        <v>7.578948439143697</v>
      </c>
      <c r="Y636" s="5">
        <f t="shared" si="1150"/>
        <v>7.1819559018552157</v>
      </c>
      <c r="Z636" s="5">
        <f t="shared" si="1150"/>
        <v>18.258649196048164</v>
      </c>
      <c r="AA636" s="5">
        <f t="shared" si="1150"/>
        <v>2.2375943010805197</v>
      </c>
      <c r="AB636" s="5"/>
      <c r="AC636" s="5">
        <f t="shared" si="1151"/>
        <v>20.210529171049856</v>
      </c>
      <c r="AD636" s="5">
        <f t="shared" si="1151"/>
        <v>3.4586471051647822</v>
      </c>
      <c r="AE636" s="5">
        <f t="shared" si="1151"/>
        <v>3.8796997962283206</v>
      </c>
      <c r="AF636" s="5">
        <f t="shared" si="1151"/>
        <v>4.9263164854434036</v>
      </c>
      <c r="AG636" s="5">
        <f t="shared" si="1151"/>
        <v>8.9774448773190212</v>
      </c>
      <c r="AH636" s="5">
        <f t="shared" si="1151"/>
        <v>11.236091812952717</v>
      </c>
      <c r="AI636" s="5">
        <f t="shared" si="1151"/>
        <v>0.74586476702684001</v>
      </c>
    </row>
    <row r="637" spans="2:35" x14ac:dyDescent="0.3">
      <c r="B637" s="85">
        <f t="shared" si="1147"/>
        <v>47208</v>
      </c>
      <c r="C637" s="3"/>
      <c r="D637" s="3"/>
      <c r="E637" s="5">
        <f t="shared" si="1148"/>
        <v>69.389483487271164</v>
      </c>
      <c r="F637" s="5">
        <f t="shared" si="1148"/>
        <v>44.173840827164604</v>
      </c>
      <c r="G637" s="5">
        <f t="shared" si="1148"/>
        <v>49.551525797428106</v>
      </c>
      <c r="H637" s="5">
        <f t="shared" si="1148"/>
        <v>52.302323178530656</v>
      </c>
      <c r="I637" s="5">
        <f t="shared" si="1148"/>
        <v>90.001877376748951</v>
      </c>
      <c r="J637" s="5">
        <f t="shared" si="1148"/>
        <v>228.57019770499065</v>
      </c>
      <c r="K637" s="5">
        <f t="shared" si="1148"/>
        <v>32.266109821581097</v>
      </c>
      <c r="L637" s="5"/>
      <c r="M637" s="5">
        <f t="shared" si="1149"/>
        <v>44.409269431853545</v>
      </c>
      <c r="N637" s="5">
        <f t="shared" si="1149"/>
        <v>0</v>
      </c>
      <c r="O637" s="5">
        <f t="shared" si="1149"/>
        <v>0</v>
      </c>
      <c r="P637" s="5">
        <f t="shared" si="1149"/>
        <v>0</v>
      </c>
      <c r="Q637" s="5">
        <f t="shared" si="1149"/>
        <v>0</v>
      </c>
      <c r="R637" s="5">
        <f t="shared" si="1149"/>
        <v>0</v>
      </c>
      <c r="S637" s="5">
        <f t="shared" si="1149"/>
        <v>0</v>
      </c>
      <c r="T637" s="5"/>
      <c r="U637" s="5">
        <f t="shared" si="1150"/>
        <v>38.858110752871859</v>
      </c>
      <c r="V637" s="5">
        <f t="shared" si="1150"/>
        <v>9.9747382512952338</v>
      </c>
      <c r="W637" s="5">
        <f t="shared" si="1150"/>
        <v>11.189054212322477</v>
      </c>
      <c r="X637" s="5">
        <f t="shared" si="1150"/>
        <v>7.8063168923180086</v>
      </c>
      <c r="Y637" s="5">
        <f t="shared" si="1150"/>
        <v>7.3974145789108725</v>
      </c>
      <c r="Z637" s="5">
        <f t="shared" si="1150"/>
        <v>18.806408671929614</v>
      </c>
      <c r="AA637" s="5">
        <f t="shared" si="1150"/>
        <v>2.3047221301129359</v>
      </c>
      <c r="AB637" s="5"/>
      <c r="AC637" s="5">
        <f t="shared" si="1151"/>
        <v>20.816845046181349</v>
      </c>
      <c r="AD637" s="5">
        <f t="shared" si="1151"/>
        <v>3.562406518319726</v>
      </c>
      <c r="AE637" s="5">
        <f t="shared" si="1151"/>
        <v>3.9960907901151703</v>
      </c>
      <c r="AF637" s="5">
        <f t="shared" si="1151"/>
        <v>5.0741059800067054</v>
      </c>
      <c r="AG637" s="5">
        <f t="shared" si="1151"/>
        <v>9.2467682236385915</v>
      </c>
      <c r="AH637" s="5">
        <f t="shared" si="1151"/>
        <v>11.573174567341297</v>
      </c>
      <c r="AI637" s="5">
        <f t="shared" si="1151"/>
        <v>0.76824071003764527</v>
      </c>
    </row>
    <row r="638" spans="2:35" x14ac:dyDescent="0.3">
      <c r="B638" s="85">
        <f t="shared" si="1147"/>
        <v>47573</v>
      </c>
      <c r="C638" s="3"/>
      <c r="D638" s="3"/>
      <c r="E638" s="5">
        <f t="shared" si="1148"/>
        <v>71.471167991889303</v>
      </c>
      <c r="F638" s="5">
        <f t="shared" si="1148"/>
        <v>45.499056051979544</v>
      </c>
      <c r="G638" s="5">
        <f t="shared" si="1148"/>
        <v>51.038071571350947</v>
      </c>
      <c r="H638" s="5">
        <f t="shared" si="1148"/>
        <v>53.871392873886585</v>
      </c>
      <c r="I638" s="5">
        <f t="shared" si="1148"/>
        <v>92.701933698051405</v>
      </c>
      <c r="J638" s="5">
        <f t="shared" si="1148"/>
        <v>235.42730363614035</v>
      </c>
      <c r="K638" s="5">
        <f t="shared" si="1148"/>
        <v>33.234093116228536</v>
      </c>
      <c r="L638" s="5"/>
      <c r="M638" s="5">
        <f t="shared" si="1149"/>
        <v>45.741547514809156</v>
      </c>
      <c r="N638" s="5">
        <f t="shared" si="1149"/>
        <v>0</v>
      </c>
      <c r="O638" s="5">
        <f t="shared" si="1149"/>
        <v>0</v>
      </c>
      <c r="P638" s="5">
        <f t="shared" si="1149"/>
        <v>0</v>
      </c>
      <c r="Q638" s="5">
        <f t="shared" si="1149"/>
        <v>0</v>
      </c>
      <c r="R638" s="5">
        <f t="shared" si="1149"/>
        <v>0</v>
      </c>
      <c r="S638" s="5">
        <f t="shared" si="1149"/>
        <v>0</v>
      </c>
      <c r="T638" s="5"/>
      <c r="U638" s="5">
        <f t="shared" si="1150"/>
        <v>40.023854075458011</v>
      </c>
      <c r="V638" s="5">
        <f t="shared" si="1150"/>
        <v>10.273980398834093</v>
      </c>
      <c r="W638" s="5">
        <f t="shared" si="1150"/>
        <v>11.524725838692151</v>
      </c>
      <c r="X638" s="5">
        <f t="shared" si="1150"/>
        <v>8.0405063990875494</v>
      </c>
      <c r="Y638" s="5">
        <f t="shared" si="1150"/>
        <v>7.619337016278199</v>
      </c>
      <c r="Z638" s="5">
        <f t="shared" si="1150"/>
        <v>19.370600932087502</v>
      </c>
      <c r="AA638" s="5">
        <f t="shared" si="1150"/>
        <v>2.3738637940163234</v>
      </c>
      <c r="AB638" s="5"/>
      <c r="AC638" s="5">
        <f t="shared" si="1151"/>
        <v>21.441350397566794</v>
      </c>
      <c r="AD638" s="5">
        <f t="shared" si="1151"/>
        <v>3.6692787138693177</v>
      </c>
      <c r="AE638" s="5">
        <f t="shared" si="1151"/>
        <v>4.1159735138186253</v>
      </c>
      <c r="AF638" s="5">
        <f t="shared" si="1151"/>
        <v>5.226329159406907</v>
      </c>
      <c r="AG638" s="5">
        <f t="shared" si="1151"/>
        <v>9.5241712703477486</v>
      </c>
      <c r="AH638" s="5">
        <f t="shared" si="1151"/>
        <v>11.920369804361536</v>
      </c>
      <c r="AI638" s="5">
        <f t="shared" si="1151"/>
        <v>0.79128793133877462</v>
      </c>
    </row>
    <row r="639" spans="2:35" x14ac:dyDescent="0.3">
      <c r="B639" s="85">
        <f t="shared" si="1147"/>
        <v>47938</v>
      </c>
      <c r="C639" s="3"/>
      <c r="D639" s="3"/>
      <c r="E639" s="5">
        <f t="shared" ref="E639:K648" si="1152">E323*$E$40</f>
        <v>73.615303031645979</v>
      </c>
      <c r="F639" s="5">
        <f t="shared" si="1152"/>
        <v>46.864027733538933</v>
      </c>
      <c r="G639" s="5">
        <f t="shared" si="1152"/>
        <v>52.569213718491483</v>
      </c>
      <c r="H639" s="5">
        <f t="shared" si="1152"/>
        <v>55.487534660103186</v>
      </c>
      <c r="I639" s="5">
        <f t="shared" si="1152"/>
        <v>95.482991708992969</v>
      </c>
      <c r="J639" s="5">
        <f t="shared" si="1152"/>
        <v>242.49012274522462</v>
      </c>
      <c r="K639" s="5">
        <f t="shared" si="1152"/>
        <v>34.231115909715392</v>
      </c>
      <c r="L639" s="5"/>
      <c r="M639" s="5">
        <f t="shared" ref="M639:S648" si="1153">M323*$E$40</f>
        <v>47.113793940253437</v>
      </c>
      <c r="N639" s="5">
        <f t="shared" si="1153"/>
        <v>0</v>
      </c>
      <c r="O639" s="5">
        <f t="shared" si="1153"/>
        <v>0</v>
      </c>
      <c r="P639" s="5">
        <f t="shared" si="1153"/>
        <v>0</v>
      </c>
      <c r="Q639" s="5">
        <f t="shared" si="1153"/>
        <v>0</v>
      </c>
      <c r="R639" s="5">
        <f t="shared" si="1153"/>
        <v>0</v>
      </c>
      <c r="S639" s="5">
        <f t="shared" si="1153"/>
        <v>0</v>
      </c>
      <c r="T639" s="5"/>
      <c r="U639" s="5">
        <f t="shared" ref="U639:AA648" si="1154">U323*$E$40</f>
        <v>41.224569697721755</v>
      </c>
      <c r="V639" s="5">
        <f t="shared" si="1154"/>
        <v>10.582199810799116</v>
      </c>
      <c r="W639" s="5">
        <f t="shared" si="1154"/>
        <v>11.870467613852915</v>
      </c>
      <c r="X639" s="5">
        <f t="shared" si="1154"/>
        <v>8.2817215910601778</v>
      </c>
      <c r="Y639" s="5">
        <f t="shared" si="1154"/>
        <v>7.8479171267665455</v>
      </c>
      <c r="Z639" s="5">
        <f t="shared" si="1154"/>
        <v>19.951718960050126</v>
      </c>
      <c r="AA639" s="5">
        <f t="shared" si="1154"/>
        <v>2.4450797078368134</v>
      </c>
      <c r="AB639" s="5"/>
      <c r="AC639" s="5">
        <f t="shared" ref="AC639:AI648" si="1155">AC323*$E$40</f>
        <v>22.084590909493794</v>
      </c>
      <c r="AD639" s="5">
        <f t="shared" si="1155"/>
        <v>3.779357075285398</v>
      </c>
      <c r="AE639" s="5">
        <f t="shared" si="1155"/>
        <v>4.2394527192331841</v>
      </c>
      <c r="AF639" s="5">
        <f t="shared" si="1155"/>
        <v>5.3831190341891144</v>
      </c>
      <c r="AG639" s="5">
        <f t="shared" si="1155"/>
        <v>9.8098964084581812</v>
      </c>
      <c r="AH639" s="5">
        <f t="shared" si="1155"/>
        <v>12.277980898492386</v>
      </c>
      <c r="AI639" s="5">
        <f t="shared" si="1155"/>
        <v>0.81502656927893791</v>
      </c>
    </row>
    <row r="640" spans="2:35" x14ac:dyDescent="0.3">
      <c r="B640" s="85">
        <f t="shared" si="1147"/>
        <v>48304</v>
      </c>
      <c r="C640" s="3"/>
      <c r="D640" s="3"/>
      <c r="E640" s="5">
        <f t="shared" si="1152"/>
        <v>75.823762122595383</v>
      </c>
      <c r="F640" s="5">
        <f t="shared" si="1152"/>
        <v>48.2699485655451</v>
      </c>
      <c r="G640" s="5">
        <f t="shared" si="1152"/>
        <v>54.146290130046225</v>
      </c>
      <c r="H640" s="5">
        <f t="shared" si="1152"/>
        <v>57.15216069990629</v>
      </c>
      <c r="I640" s="5">
        <f t="shared" si="1152"/>
        <v>98.34748146026277</v>
      </c>
      <c r="J640" s="5">
        <f t="shared" si="1152"/>
        <v>249.76482642758131</v>
      </c>
      <c r="K640" s="5">
        <f t="shared" si="1152"/>
        <v>35.258049387006857</v>
      </c>
      <c r="L640" s="5"/>
      <c r="M640" s="5">
        <f t="shared" si="1153"/>
        <v>48.527207758461039</v>
      </c>
      <c r="N640" s="5">
        <f t="shared" si="1153"/>
        <v>0</v>
      </c>
      <c r="O640" s="5">
        <f t="shared" si="1153"/>
        <v>0</v>
      </c>
      <c r="P640" s="5">
        <f t="shared" si="1153"/>
        <v>0</v>
      </c>
      <c r="Q640" s="5">
        <f t="shared" si="1153"/>
        <v>0</v>
      </c>
      <c r="R640" s="5">
        <f t="shared" si="1153"/>
        <v>0</v>
      </c>
      <c r="S640" s="5">
        <f t="shared" si="1153"/>
        <v>0</v>
      </c>
      <c r="T640" s="5"/>
      <c r="U640" s="5">
        <f t="shared" si="1154"/>
        <v>42.461306788653417</v>
      </c>
      <c r="V640" s="5">
        <f t="shared" si="1154"/>
        <v>10.899665805123087</v>
      </c>
      <c r="W640" s="5">
        <f t="shared" si="1154"/>
        <v>12.226581642268505</v>
      </c>
      <c r="X640" s="5">
        <f t="shared" si="1154"/>
        <v>8.5301732387919831</v>
      </c>
      <c r="Y640" s="5">
        <f t="shared" si="1154"/>
        <v>8.0833546405695405</v>
      </c>
      <c r="Z640" s="5">
        <f t="shared" si="1154"/>
        <v>20.55027052885163</v>
      </c>
      <c r="AA640" s="5">
        <f t="shared" si="1154"/>
        <v>2.518432099071918</v>
      </c>
      <c r="AB640" s="5"/>
      <c r="AC640" s="5">
        <f t="shared" si="1155"/>
        <v>22.747128636778609</v>
      </c>
      <c r="AD640" s="5">
        <f t="shared" si="1155"/>
        <v>3.8927377875439597</v>
      </c>
      <c r="AE640" s="5">
        <f t="shared" si="1155"/>
        <v>4.3666363008101792</v>
      </c>
      <c r="AF640" s="5">
        <f t="shared" si="1155"/>
        <v>5.5446126052147902</v>
      </c>
      <c r="AG640" s="5">
        <f t="shared" si="1155"/>
        <v>10.104193300711927</v>
      </c>
      <c r="AH640" s="5">
        <f t="shared" si="1155"/>
        <v>12.646320325447155</v>
      </c>
      <c r="AI640" s="5">
        <f t="shared" si="1155"/>
        <v>0.83947736635730619</v>
      </c>
    </row>
    <row r="641" spans="2:35" x14ac:dyDescent="0.3">
      <c r="B641" s="85">
        <f t="shared" si="1147"/>
        <v>48669</v>
      </c>
      <c r="C641" s="3"/>
      <c r="D641" s="3"/>
      <c r="E641" s="5">
        <f t="shared" si="1152"/>
        <v>78.098474986273246</v>
      </c>
      <c r="F641" s="5">
        <f t="shared" si="1152"/>
        <v>49.718047022511456</v>
      </c>
      <c r="G641" s="5">
        <f t="shared" si="1152"/>
        <v>55.77067883394762</v>
      </c>
      <c r="H641" s="5">
        <f t="shared" si="1152"/>
        <v>58.866725520903479</v>
      </c>
      <c r="I641" s="5">
        <f t="shared" si="1152"/>
        <v>101.29790590407065</v>
      </c>
      <c r="J641" s="5">
        <f t="shared" si="1152"/>
        <v>257.25777122040876</v>
      </c>
      <c r="K641" s="5">
        <f t="shared" si="1152"/>
        <v>36.315790868617064</v>
      </c>
      <c r="L641" s="5"/>
      <c r="M641" s="5">
        <f t="shared" si="1153"/>
        <v>49.983023991214878</v>
      </c>
      <c r="N641" s="5">
        <f t="shared" si="1153"/>
        <v>0</v>
      </c>
      <c r="O641" s="5">
        <f t="shared" si="1153"/>
        <v>0</v>
      </c>
      <c r="P641" s="5">
        <f t="shared" si="1153"/>
        <v>0</v>
      </c>
      <c r="Q641" s="5">
        <f t="shared" si="1153"/>
        <v>0</v>
      </c>
      <c r="R641" s="5">
        <f t="shared" si="1153"/>
        <v>0</v>
      </c>
      <c r="S641" s="5">
        <f t="shared" si="1153"/>
        <v>0</v>
      </c>
      <c r="T641" s="5"/>
      <c r="U641" s="5">
        <f t="shared" si="1154"/>
        <v>43.735145992313022</v>
      </c>
      <c r="V641" s="5">
        <f t="shared" si="1154"/>
        <v>11.226655779276783</v>
      </c>
      <c r="W641" s="5">
        <f t="shared" si="1154"/>
        <v>12.593379091536562</v>
      </c>
      <c r="X641" s="5">
        <f t="shared" si="1154"/>
        <v>8.7860784359557424</v>
      </c>
      <c r="Y641" s="5">
        <f t="shared" si="1154"/>
        <v>8.3258552797866283</v>
      </c>
      <c r="Z641" s="5">
        <f t="shared" si="1154"/>
        <v>21.16677864471718</v>
      </c>
      <c r="AA641" s="5">
        <f t="shared" si="1154"/>
        <v>2.5939850620440761</v>
      </c>
      <c r="AB641" s="5"/>
      <c r="AC641" s="5">
        <f t="shared" si="1155"/>
        <v>23.429542495881975</v>
      </c>
      <c r="AD641" s="5">
        <f t="shared" si="1155"/>
        <v>4.0095199211702779</v>
      </c>
      <c r="AE641" s="5">
        <f t="shared" si="1155"/>
        <v>4.4976353898344863</v>
      </c>
      <c r="AF641" s="5">
        <f t="shared" si="1155"/>
        <v>5.7109509833712329</v>
      </c>
      <c r="AG641" s="5">
        <f t="shared" si="1155"/>
        <v>10.407319099733286</v>
      </c>
      <c r="AH641" s="5">
        <f t="shared" si="1155"/>
        <v>13.025709935210571</v>
      </c>
      <c r="AI641" s="5">
        <f t="shared" si="1155"/>
        <v>0.86466168734802518</v>
      </c>
    </row>
    <row r="642" spans="2:35" x14ac:dyDescent="0.3">
      <c r="B642" s="85">
        <f t="shared" si="1147"/>
        <v>49034</v>
      </c>
      <c r="C642" s="3"/>
      <c r="D642" s="3"/>
      <c r="E642" s="5">
        <f t="shared" si="1152"/>
        <v>80.441429235861435</v>
      </c>
      <c r="F642" s="5">
        <f t="shared" si="1152"/>
        <v>51.209588433186802</v>
      </c>
      <c r="G642" s="5">
        <f t="shared" si="1152"/>
        <v>57.443799198966047</v>
      </c>
      <c r="H642" s="5">
        <f t="shared" si="1152"/>
        <v>60.632727286530582</v>
      </c>
      <c r="I642" s="5">
        <f t="shared" si="1152"/>
        <v>104.33684308119275</v>
      </c>
      <c r="J642" s="5">
        <f t="shared" si="1152"/>
        <v>264.97550435702107</v>
      </c>
      <c r="K642" s="5">
        <f t="shared" si="1152"/>
        <v>37.405264594675579</v>
      </c>
      <c r="L642" s="5"/>
      <c r="M642" s="5">
        <f t="shared" si="1153"/>
        <v>51.482514710951314</v>
      </c>
      <c r="N642" s="5">
        <f t="shared" si="1153"/>
        <v>0</v>
      </c>
      <c r="O642" s="5">
        <f t="shared" si="1153"/>
        <v>0</v>
      </c>
      <c r="P642" s="5">
        <f t="shared" si="1153"/>
        <v>0</v>
      </c>
      <c r="Q642" s="5">
        <f t="shared" si="1153"/>
        <v>0</v>
      </c>
      <c r="R642" s="5">
        <f t="shared" si="1153"/>
        <v>0</v>
      </c>
      <c r="S642" s="5">
        <f t="shared" si="1153"/>
        <v>0</v>
      </c>
      <c r="T642" s="5"/>
      <c r="U642" s="5">
        <f t="shared" si="1154"/>
        <v>45.047200372082415</v>
      </c>
      <c r="V642" s="5">
        <f t="shared" si="1154"/>
        <v>11.563455452655084</v>
      </c>
      <c r="W642" s="5">
        <f t="shared" si="1154"/>
        <v>12.971180464282659</v>
      </c>
      <c r="X642" s="5">
        <f t="shared" si="1154"/>
        <v>9.0496607890344141</v>
      </c>
      <c r="Y642" s="5">
        <f t="shared" si="1154"/>
        <v>8.5756309381802271</v>
      </c>
      <c r="Z642" s="5">
        <f t="shared" si="1154"/>
        <v>21.801782004058698</v>
      </c>
      <c r="AA642" s="5">
        <f t="shared" si="1154"/>
        <v>2.6718046139053979</v>
      </c>
      <c r="AB642" s="5"/>
      <c r="AC642" s="5">
        <f t="shared" si="1155"/>
        <v>24.132428770758427</v>
      </c>
      <c r="AD642" s="5">
        <f t="shared" si="1155"/>
        <v>4.1298055188053864</v>
      </c>
      <c r="AE642" s="5">
        <f t="shared" si="1155"/>
        <v>4.6325644515295208</v>
      </c>
      <c r="AF642" s="5">
        <f t="shared" si="1155"/>
        <v>5.8822795128723699</v>
      </c>
      <c r="AG642" s="5">
        <f t="shared" si="1155"/>
        <v>10.719538672725283</v>
      </c>
      <c r="AH642" s="5">
        <f t="shared" si="1155"/>
        <v>13.416481233266888</v>
      </c>
      <c r="AI642" s="5">
        <f t="shared" si="1155"/>
        <v>0.89060153796846608</v>
      </c>
    </row>
    <row r="643" spans="2:35" x14ac:dyDescent="0.3">
      <c r="B643" s="85">
        <f t="shared" si="1147"/>
        <v>49399</v>
      </c>
      <c r="C643" s="3"/>
      <c r="D643" s="3"/>
      <c r="E643" s="5">
        <f t="shared" si="1152"/>
        <v>82.85467211293728</v>
      </c>
      <c r="F643" s="5">
        <f t="shared" si="1152"/>
        <v>52.745876086182399</v>
      </c>
      <c r="G643" s="5">
        <f t="shared" si="1152"/>
        <v>59.167113174935032</v>
      </c>
      <c r="H643" s="5">
        <f t="shared" si="1152"/>
        <v>62.451709105126504</v>
      </c>
      <c r="I643" s="5">
        <f t="shared" si="1152"/>
        <v>107.46694837362855</v>
      </c>
      <c r="J643" s="5">
        <f t="shared" si="1152"/>
        <v>272.92476948773168</v>
      </c>
      <c r="K643" s="5">
        <f t="shared" si="1152"/>
        <v>38.52742253251585</v>
      </c>
      <c r="L643" s="5"/>
      <c r="M643" s="5">
        <f t="shared" si="1153"/>
        <v>53.026990152279865</v>
      </c>
      <c r="N643" s="5">
        <f t="shared" si="1153"/>
        <v>0</v>
      </c>
      <c r="O643" s="5">
        <f t="shared" si="1153"/>
        <v>0</v>
      </c>
      <c r="P643" s="5">
        <f t="shared" si="1153"/>
        <v>0</v>
      </c>
      <c r="Q643" s="5">
        <f t="shared" si="1153"/>
        <v>0</v>
      </c>
      <c r="R643" s="5">
        <f t="shared" si="1153"/>
        <v>0</v>
      </c>
      <c r="S643" s="5">
        <f t="shared" si="1153"/>
        <v>0</v>
      </c>
      <c r="T643" s="5"/>
      <c r="U643" s="5">
        <f t="shared" si="1154"/>
        <v>46.398616383244878</v>
      </c>
      <c r="V643" s="5">
        <f t="shared" si="1154"/>
        <v>11.910359116234737</v>
      </c>
      <c r="W643" s="5">
        <f t="shared" si="1154"/>
        <v>13.360315878211139</v>
      </c>
      <c r="X643" s="5">
        <f t="shared" si="1154"/>
        <v>9.3211506127054484</v>
      </c>
      <c r="Y643" s="5">
        <f t="shared" si="1154"/>
        <v>8.8328998663256346</v>
      </c>
      <c r="Z643" s="5">
        <f t="shared" si="1154"/>
        <v>22.455835464180456</v>
      </c>
      <c r="AA643" s="5">
        <f t="shared" si="1154"/>
        <v>2.7519587523225604</v>
      </c>
      <c r="AB643" s="5"/>
      <c r="AC643" s="5">
        <f t="shared" si="1155"/>
        <v>24.856401633881188</v>
      </c>
      <c r="AD643" s="5">
        <f t="shared" si="1155"/>
        <v>4.2536996843695496</v>
      </c>
      <c r="AE643" s="5">
        <f t="shared" si="1155"/>
        <v>4.7715413850754063</v>
      </c>
      <c r="AF643" s="5">
        <f t="shared" si="1155"/>
        <v>6.0587478982585417</v>
      </c>
      <c r="AG643" s="5">
        <f t="shared" si="1155"/>
        <v>11.041124832907043</v>
      </c>
      <c r="AH643" s="5">
        <f t="shared" si="1155"/>
        <v>13.818975670264896</v>
      </c>
      <c r="AI643" s="5">
        <f t="shared" si="1155"/>
        <v>0.91731958410752024</v>
      </c>
    </row>
    <row r="644" spans="2:35" x14ac:dyDescent="0.3">
      <c r="B644" s="85">
        <f t="shared" si="1147"/>
        <v>49765</v>
      </c>
      <c r="C644" s="3"/>
      <c r="D644" s="3"/>
      <c r="E644" s="5">
        <f t="shared" si="1152"/>
        <v>85.340312276325406</v>
      </c>
      <c r="F644" s="5">
        <f t="shared" si="1152"/>
        <v>54.328252368767885</v>
      </c>
      <c r="G644" s="5">
        <f t="shared" si="1152"/>
        <v>60.942126570183092</v>
      </c>
      <c r="H644" s="5">
        <f t="shared" si="1152"/>
        <v>64.325260378280291</v>
      </c>
      <c r="I644" s="5">
        <f t="shared" si="1152"/>
        <v>110.69095682483741</v>
      </c>
      <c r="J644" s="5">
        <f t="shared" si="1152"/>
        <v>281.1125125723637</v>
      </c>
      <c r="K644" s="5">
        <f t="shared" si="1152"/>
        <v>39.683245208491321</v>
      </c>
      <c r="L644" s="5"/>
      <c r="M644" s="5">
        <f t="shared" si="1153"/>
        <v>54.617799856848258</v>
      </c>
      <c r="N644" s="5">
        <f t="shared" si="1153"/>
        <v>0</v>
      </c>
      <c r="O644" s="5">
        <f t="shared" si="1153"/>
        <v>0</v>
      </c>
      <c r="P644" s="5">
        <f t="shared" si="1153"/>
        <v>0</v>
      </c>
      <c r="Q644" s="5">
        <f t="shared" si="1153"/>
        <v>0</v>
      </c>
      <c r="R644" s="5">
        <f t="shared" si="1153"/>
        <v>0</v>
      </c>
      <c r="S644" s="5">
        <f t="shared" si="1153"/>
        <v>0</v>
      </c>
      <c r="T644" s="5"/>
      <c r="U644" s="5">
        <f t="shared" si="1154"/>
        <v>47.790574874742241</v>
      </c>
      <c r="V644" s="5">
        <f t="shared" si="1154"/>
        <v>12.26766988972178</v>
      </c>
      <c r="W644" s="5">
        <f t="shared" si="1154"/>
        <v>13.761125354557473</v>
      </c>
      <c r="X644" s="5">
        <f t="shared" si="1154"/>
        <v>9.6007851310866119</v>
      </c>
      <c r="Y644" s="5">
        <f t="shared" si="1154"/>
        <v>9.0978868623154039</v>
      </c>
      <c r="Z644" s="5">
        <f t="shared" si="1154"/>
        <v>23.129510528105868</v>
      </c>
      <c r="AA644" s="5">
        <f t="shared" si="1154"/>
        <v>2.8345175148922372</v>
      </c>
      <c r="AB644" s="5"/>
      <c r="AC644" s="5">
        <f t="shared" si="1155"/>
        <v>25.602093682897618</v>
      </c>
      <c r="AD644" s="5">
        <f t="shared" si="1155"/>
        <v>4.3813106749006359</v>
      </c>
      <c r="AE644" s="5">
        <f t="shared" si="1155"/>
        <v>4.9146876266276687</v>
      </c>
      <c r="AF644" s="5">
        <f t="shared" si="1155"/>
        <v>6.2405103352062978</v>
      </c>
      <c r="AG644" s="5">
        <f t="shared" si="1155"/>
        <v>11.372358577894254</v>
      </c>
      <c r="AH644" s="5">
        <f t="shared" si="1155"/>
        <v>14.233544940372843</v>
      </c>
      <c r="AI644" s="5">
        <f t="shared" si="1155"/>
        <v>0.94483917163074571</v>
      </c>
    </row>
    <row r="645" spans="2:35" x14ac:dyDescent="0.3">
      <c r="B645" s="85">
        <f t="shared" si="1147"/>
        <v>50130</v>
      </c>
      <c r="C645" s="3"/>
      <c r="D645" s="3"/>
      <c r="E645" s="5">
        <f t="shared" si="1152"/>
        <v>87.900521644615182</v>
      </c>
      <c r="F645" s="5">
        <f t="shared" si="1152"/>
        <v>55.958099939830923</v>
      </c>
      <c r="G645" s="5">
        <f t="shared" si="1152"/>
        <v>62.770390367288577</v>
      </c>
      <c r="H645" s="5">
        <f t="shared" si="1152"/>
        <v>66.2550181896287</v>
      </c>
      <c r="I645" s="5">
        <f t="shared" si="1152"/>
        <v>114.01168552958252</v>
      </c>
      <c r="J645" s="5">
        <f t="shared" si="1152"/>
        <v>289.54588794953457</v>
      </c>
      <c r="K645" s="5">
        <f t="shared" si="1152"/>
        <v>40.873742564746067</v>
      </c>
      <c r="L645" s="5"/>
      <c r="M645" s="5">
        <f t="shared" si="1153"/>
        <v>56.256333852553702</v>
      </c>
      <c r="N645" s="5">
        <f t="shared" si="1153"/>
        <v>0</v>
      </c>
      <c r="O645" s="5">
        <f t="shared" si="1153"/>
        <v>0</v>
      </c>
      <c r="P645" s="5">
        <f t="shared" si="1153"/>
        <v>0</v>
      </c>
      <c r="Q645" s="5">
        <f t="shared" si="1153"/>
        <v>0</v>
      </c>
      <c r="R645" s="5">
        <f t="shared" si="1153"/>
        <v>0</v>
      </c>
      <c r="S645" s="5">
        <f t="shared" si="1153"/>
        <v>0</v>
      </c>
      <c r="T645" s="5"/>
      <c r="U645" s="5">
        <f t="shared" si="1154"/>
        <v>49.224292120984501</v>
      </c>
      <c r="V645" s="5">
        <f t="shared" si="1154"/>
        <v>12.635699986413435</v>
      </c>
      <c r="W645" s="5">
        <f t="shared" si="1154"/>
        <v>14.173959115194195</v>
      </c>
      <c r="X645" s="5">
        <f t="shared" si="1154"/>
        <v>9.8888086850192103</v>
      </c>
      <c r="Y645" s="5">
        <f t="shared" si="1154"/>
        <v>9.3708234681848648</v>
      </c>
      <c r="Z645" s="5">
        <f t="shared" si="1154"/>
        <v>23.823395843949044</v>
      </c>
      <c r="AA645" s="5">
        <f t="shared" si="1154"/>
        <v>2.9195530403390042</v>
      </c>
      <c r="AB645" s="5"/>
      <c r="AC645" s="5">
        <f t="shared" si="1155"/>
        <v>26.370156493384552</v>
      </c>
      <c r="AD645" s="5">
        <f t="shared" si="1155"/>
        <v>4.5127499951476553</v>
      </c>
      <c r="AE645" s="5">
        <f t="shared" si="1155"/>
        <v>5.0621282554264999</v>
      </c>
      <c r="AF645" s="5">
        <f t="shared" si="1155"/>
        <v>6.4277256452624867</v>
      </c>
      <c r="AG645" s="5">
        <f t="shared" si="1155"/>
        <v>11.713529335231081</v>
      </c>
      <c r="AH645" s="5">
        <f t="shared" si="1155"/>
        <v>14.660551288584029</v>
      </c>
      <c r="AI645" s="5">
        <f t="shared" si="1155"/>
        <v>0.97318434677966825</v>
      </c>
    </row>
    <row r="646" spans="2:35" x14ac:dyDescent="0.3">
      <c r="B646" s="85">
        <f t="shared" si="1147"/>
        <v>50495</v>
      </c>
      <c r="C646" s="3"/>
      <c r="D646" s="3"/>
      <c r="E646" s="5">
        <f t="shared" si="1152"/>
        <v>90.537537293953633</v>
      </c>
      <c r="F646" s="5">
        <f t="shared" si="1152"/>
        <v>57.636842938025858</v>
      </c>
      <c r="G646" s="5">
        <f t="shared" si="1152"/>
        <v>64.653502078307227</v>
      </c>
      <c r="H646" s="5">
        <f t="shared" si="1152"/>
        <v>68.242668735317579</v>
      </c>
      <c r="I646" s="5">
        <f t="shared" si="1152"/>
        <v>117.43203609547</v>
      </c>
      <c r="J646" s="5">
        <f t="shared" si="1152"/>
        <v>298.23226458802066</v>
      </c>
      <c r="K646" s="5">
        <f t="shared" si="1152"/>
        <v>42.099954841688444</v>
      </c>
      <c r="L646" s="5"/>
      <c r="M646" s="5">
        <f t="shared" si="1153"/>
        <v>57.94402386813033</v>
      </c>
      <c r="N646" s="5">
        <f t="shared" si="1153"/>
        <v>0</v>
      </c>
      <c r="O646" s="5">
        <f t="shared" si="1153"/>
        <v>0</v>
      </c>
      <c r="P646" s="5">
        <f t="shared" si="1153"/>
        <v>0</v>
      </c>
      <c r="Q646" s="5">
        <f t="shared" si="1153"/>
        <v>0</v>
      </c>
      <c r="R646" s="5">
        <f t="shared" si="1153"/>
        <v>0</v>
      </c>
      <c r="S646" s="5">
        <f t="shared" si="1153"/>
        <v>0</v>
      </c>
      <c r="T646" s="5"/>
      <c r="U646" s="5">
        <f t="shared" si="1154"/>
        <v>50.701020884614046</v>
      </c>
      <c r="V646" s="5">
        <f t="shared" si="1154"/>
        <v>13.014770986005837</v>
      </c>
      <c r="W646" s="5">
        <f t="shared" si="1154"/>
        <v>14.599177888650024</v>
      </c>
      <c r="X646" s="5">
        <f t="shared" si="1154"/>
        <v>10.185472945569787</v>
      </c>
      <c r="Y646" s="5">
        <f t="shared" si="1154"/>
        <v>9.6519481722304121</v>
      </c>
      <c r="Z646" s="5">
        <f t="shared" si="1154"/>
        <v>24.538097719267522</v>
      </c>
      <c r="AA646" s="5">
        <f t="shared" si="1154"/>
        <v>3.0071396315491747</v>
      </c>
      <c r="AB646" s="5"/>
      <c r="AC646" s="5">
        <f t="shared" si="1155"/>
        <v>27.161261188186089</v>
      </c>
      <c r="AD646" s="5">
        <f t="shared" si="1155"/>
        <v>4.648132495002085</v>
      </c>
      <c r="AE646" s="5">
        <f t="shared" si="1155"/>
        <v>5.2139921030892946</v>
      </c>
      <c r="AF646" s="5">
        <f t="shared" si="1155"/>
        <v>6.620557414620361</v>
      </c>
      <c r="AG646" s="5">
        <f t="shared" si="1155"/>
        <v>12.064935215288015</v>
      </c>
      <c r="AH646" s="5">
        <f t="shared" si="1155"/>
        <v>15.10036782724155</v>
      </c>
      <c r="AI646" s="5">
        <f t="shared" si="1155"/>
        <v>1.0023798771830583</v>
      </c>
    </row>
    <row r="647" spans="2:35" x14ac:dyDescent="0.3">
      <c r="B647" s="85">
        <f t="shared" si="1147"/>
        <v>50860</v>
      </c>
      <c r="C647" s="3"/>
      <c r="D647" s="3"/>
      <c r="E647" s="5">
        <f t="shared" si="1152"/>
        <v>93.253663412772241</v>
      </c>
      <c r="F647" s="5">
        <f t="shared" si="1152"/>
        <v>59.36594822616663</v>
      </c>
      <c r="G647" s="5">
        <f t="shared" si="1152"/>
        <v>66.593107140656457</v>
      </c>
      <c r="H647" s="5">
        <f t="shared" si="1152"/>
        <v>70.289948797377107</v>
      </c>
      <c r="I647" s="5">
        <f t="shared" si="1152"/>
        <v>120.95499717833412</v>
      </c>
      <c r="J647" s="5">
        <f t="shared" si="1152"/>
        <v>307.17923252566123</v>
      </c>
      <c r="K647" s="5">
        <f t="shared" si="1152"/>
        <v>43.362953486939098</v>
      </c>
      <c r="L647" s="5"/>
      <c r="M647" s="5">
        <f t="shared" si="1153"/>
        <v>59.682344584174238</v>
      </c>
      <c r="N647" s="5">
        <f t="shared" si="1153"/>
        <v>0</v>
      </c>
      <c r="O647" s="5">
        <f t="shared" si="1153"/>
        <v>0</v>
      </c>
      <c r="P647" s="5">
        <f t="shared" si="1153"/>
        <v>0</v>
      </c>
      <c r="Q647" s="5">
        <f t="shared" si="1153"/>
        <v>0</v>
      </c>
      <c r="R647" s="5">
        <f t="shared" si="1153"/>
        <v>0</v>
      </c>
      <c r="S647" s="5">
        <f t="shared" si="1153"/>
        <v>0</v>
      </c>
      <c r="T647" s="5"/>
      <c r="U647" s="5">
        <f t="shared" si="1154"/>
        <v>52.222051511152465</v>
      </c>
      <c r="V647" s="5">
        <f t="shared" si="1154"/>
        <v>13.405214115586013</v>
      </c>
      <c r="W647" s="5">
        <f t="shared" si="1154"/>
        <v>15.037153225309524</v>
      </c>
      <c r="X647" s="5">
        <f t="shared" si="1154"/>
        <v>10.49103713393688</v>
      </c>
      <c r="Y647" s="5">
        <f t="shared" si="1154"/>
        <v>9.9415066173973248</v>
      </c>
      <c r="Z647" s="5">
        <f t="shared" si="1154"/>
        <v>25.274240650845545</v>
      </c>
      <c r="AA647" s="5">
        <f t="shared" si="1154"/>
        <v>3.0973538204956501</v>
      </c>
      <c r="AB647" s="5"/>
      <c r="AC647" s="5">
        <f t="shared" si="1155"/>
        <v>27.976099023831676</v>
      </c>
      <c r="AD647" s="5">
        <f t="shared" si="1155"/>
        <v>4.787576469852147</v>
      </c>
      <c r="AE647" s="5">
        <f t="shared" si="1155"/>
        <v>5.3704118661819722</v>
      </c>
      <c r="AF647" s="5">
        <f t="shared" si="1155"/>
        <v>6.8191741370589725</v>
      </c>
      <c r="AG647" s="5">
        <f t="shared" si="1155"/>
        <v>12.426883271746654</v>
      </c>
      <c r="AH647" s="5">
        <f t="shared" si="1155"/>
        <v>15.553378862058798</v>
      </c>
      <c r="AI647" s="5">
        <f t="shared" si="1155"/>
        <v>1.0324512734985503</v>
      </c>
    </row>
    <row r="648" spans="2:35" x14ac:dyDescent="0.3">
      <c r="B648" s="85">
        <f t="shared" si="1147"/>
        <v>51226</v>
      </c>
      <c r="C648" s="3"/>
      <c r="D648" s="3"/>
      <c r="E648" s="5">
        <f t="shared" si="1152"/>
        <v>96.051273315155413</v>
      </c>
      <c r="F648" s="5">
        <f t="shared" si="1152"/>
        <v>61.146926672951622</v>
      </c>
      <c r="G648" s="5">
        <f t="shared" si="1152"/>
        <v>68.590900354876155</v>
      </c>
      <c r="H648" s="5">
        <f t="shared" si="1152"/>
        <v>72.398647261298422</v>
      </c>
      <c r="I648" s="5">
        <f t="shared" si="1152"/>
        <v>124.58364709368414</v>
      </c>
      <c r="J648" s="5">
        <f t="shared" si="1152"/>
        <v>316.39460950143109</v>
      </c>
      <c r="K648" s="5">
        <f t="shared" si="1152"/>
        <v>44.663842091547281</v>
      </c>
      <c r="L648" s="5"/>
      <c r="M648" s="5">
        <f t="shared" si="1153"/>
        <v>61.472814921699467</v>
      </c>
      <c r="N648" s="5">
        <f t="shared" si="1153"/>
        <v>0</v>
      </c>
      <c r="O648" s="5">
        <f t="shared" si="1153"/>
        <v>0</v>
      </c>
      <c r="P648" s="5">
        <f t="shared" si="1153"/>
        <v>0</v>
      </c>
      <c r="Q648" s="5">
        <f t="shared" si="1153"/>
        <v>0</v>
      </c>
      <c r="R648" s="5">
        <f t="shared" si="1153"/>
        <v>0</v>
      </c>
      <c r="S648" s="5">
        <f t="shared" si="1153"/>
        <v>0</v>
      </c>
      <c r="T648" s="5"/>
      <c r="U648" s="5">
        <f t="shared" si="1154"/>
        <v>53.78871305648704</v>
      </c>
      <c r="V648" s="5">
        <f t="shared" si="1154"/>
        <v>13.807370539053593</v>
      </c>
      <c r="W648" s="5">
        <f t="shared" si="1154"/>
        <v>15.488267822068812</v>
      </c>
      <c r="X648" s="5">
        <f t="shared" si="1154"/>
        <v>10.805768247954987</v>
      </c>
      <c r="Y648" s="5">
        <f t="shared" si="1154"/>
        <v>10.239751815919243</v>
      </c>
      <c r="Z648" s="5">
        <f t="shared" si="1154"/>
        <v>26.032467870370912</v>
      </c>
      <c r="AA648" s="5">
        <f t="shared" si="1154"/>
        <v>3.1902744351105201</v>
      </c>
      <c r="AB648" s="5"/>
      <c r="AC648" s="5">
        <f t="shared" si="1155"/>
        <v>28.815381994546623</v>
      </c>
      <c r="AD648" s="5">
        <f t="shared" si="1155"/>
        <v>4.9312037639477113</v>
      </c>
      <c r="AE648" s="5">
        <f t="shared" si="1155"/>
        <v>5.5315242221674312</v>
      </c>
      <c r="AF648" s="5">
        <f t="shared" si="1155"/>
        <v>7.0237493611707427</v>
      </c>
      <c r="AG648" s="5">
        <f t="shared" si="1155"/>
        <v>12.799689769899055</v>
      </c>
      <c r="AH648" s="5">
        <f t="shared" si="1155"/>
        <v>16.019980227920559</v>
      </c>
      <c r="AI648" s="5">
        <f t="shared" si="1155"/>
        <v>1.0634248117035066</v>
      </c>
    </row>
    <row r="649" spans="2:35" x14ac:dyDescent="0.3">
      <c r="B649" s="85">
        <f t="shared" si="1147"/>
        <v>51591</v>
      </c>
      <c r="C649" s="3"/>
      <c r="D649" s="3"/>
      <c r="E649" s="5">
        <f t="shared" ref="E649:K649" si="1156">E333*$E$40</f>
        <v>73.647254229238271</v>
      </c>
      <c r="F649" s="5">
        <f t="shared" si="1156"/>
        <v>46.884368094149011</v>
      </c>
      <c r="G649" s="5">
        <f t="shared" si="1156"/>
        <v>52.59203029691497</v>
      </c>
      <c r="H649" s="5">
        <f t="shared" si="1156"/>
        <v>55.511617875288358</v>
      </c>
      <c r="I649" s="5">
        <f t="shared" si="1156"/>
        <v>95.524434123941433</v>
      </c>
      <c r="J649" s="5">
        <f t="shared" si="1156"/>
        <v>242.59537056065065</v>
      </c>
      <c r="K649" s="5">
        <f t="shared" si="1156"/>
        <v>34.2459732165958</v>
      </c>
      <c r="L649" s="5"/>
      <c r="M649" s="5">
        <f t="shared" ref="M649:S649" si="1157">M333*$E$40</f>
        <v>47.134242706712492</v>
      </c>
      <c r="N649" s="5">
        <f t="shared" si="1157"/>
        <v>0</v>
      </c>
      <c r="O649" s="5">
        <f t="shared" si="1157"/>
        <v>0</v>
      </c>
      <c r="P649" s="5">
        <f t="shared" si="1157"/>
        <v>0</v>
      </c>
      <c r="Q649" s="5">
        <f t="shared" si="1157"/>
        <v>0</v>
      </c>
      <c r="R649" s="5">
        <f t="shared" si="1157"/>
        <v>0</v>
      </c>
      <c r="S649" s="5">
        <f t="shared" si="1157"/>
        <v>0</v>
      </c>
      <c r="T649" s="5"/>
      <c r="U649" s="5">
        <f t="shared" ref="U649:AA649" si="1158">U333*$E$40</f>
        <v>41.242462368373431</v>
      </c>
      <c r="V649" s="5">
        <f t="shared" si="1158"/>
        <v>10.586792795453004</v>
      </c>
      <c r="W649" s="5">
        <f t="shared" si="1158"/>
        <v>11.87561974446467</v>
      </c>
      <c r="X649" s="5">
        <f t="shared" si="1158"/>
        <v>8.2853161007893092</v>
      </c>
      <c r="Y649" s="5">
        <f t="shared" si="1158"/>
        <v>7.8513233526527211</v>
      </c>
      <c r="Z649" s="5">
        <f t="shared" si="1158"/>
        <v>19.96037859043328</v>
      </c>
      <c r="AA649" s="5">
        <f t="shared" si="1158"/>
        <v>2.4461409440425572</v>
      </c>
      <c r="AB649" s="5"/>
      <c r="AC649" s="5">
        <f t="shared" ref="AC649:AI649" si="1159">AC333*$E$40</f>
        <v>22.094176268771481</v>
      </c>
      <c r="AD649" s="5">
        <f t="shared" si="1159"/>
        <v>3.780997426947502</v>
      </c>
      <c r="AE649" s="5">
        <f t="shared" si="1159"/>
        <v>4.2412927658802397</v>
      </c>
      <c r="AF649" s="5">
        <f t="shared" si="1159"/>
        <v>5.3854554655130507</v>
      </c>
      <c r="AG649" s="5">
        <f t="shared" si="1159"/>
        <v>9.814154190815902</v>
      </c>
      <c r="AH649" s="5">
        <f t="shared" si="1159"/>
        <v>12.283309901805096</v>
      </c>
      <c r="AI649" s="5">
        <f t="shared" si="1159"/>
        <v>0.81538031468085259</v>
      </c>
    </row>
    <row r="651" spans="2:35" s="93" customFormat="1" x14ac:dyDescent="0.3">
      <c r="B651" s="92" t="s">
        <v>241</v>
      </c>
      <c r="C651" s="92"/>
      <c r="D651" s="92"/>
    </row>
    <row r="652" spans="2:35" x14ac:dyDescent="0.3">
      <c r="E652" s="301" t="s">
        <v>89</v>
      </c>
      <c r="F652" s="301"/>
      <c r="G652" s="301"/>
      <c r="H652" s="301"/>
      <c r="I652" s="301"/>
      <c r="J652" s="301"/>
      <c r="K652" s="301"/>
      <c r="M652" s="301" t="s">
        <v>64</v>
      </c>
      <c r="N652" s="301"/>
      <c r="O652" s="301"/>
      <c r="P652" s="301"/>
      <c r="Q652" s="301"/>
      <c r="R652" s="301"/>
      <c r="S652" s="301"/>
      <c r="U652" s="301" t="s">
        <v>65</v>
      </c>
      <c r="V652" s="301"/>
      <c r="W652" s="301"/>
      <c r="X652" s="301"/>
      <c r="Y652" s="301"/>
      <c r="Z652" s="301"/>
      <c r="AA652" s="301"/>
      <c r="AC652" s="301" t="s">
        <v>66</v>
      </c>
      <c r="AD652" s="301"/>
      <c r="AE652" s="301"/>
      <c r="AF652" s="301"/>
      <c r="AG652" s="301"/>
      <c r="AH652" s="301"/>
      <c r="AI652" s="301"/>
    </row>
    <row r="653" spans="2:35" s="3" customFormat="1" x14ac:dyDescent="0.3">
      <c r="B653" s="4" t="s">
        <v>211</v>
      </c>
      <c r="C653" s="4"/>
      <c r="D653" s="4"/>
      <c r="E653" s="3" t="s">
        <v>70</v>
      </c>
      <c r="F653" s="3" t="s">
        <v>69</v>
      </c>
      <c r="G653" s="3" t="s">
        <v>61</v>
      </c>
      <c r="H653" s="3" t="s">
        <v>68</v>
      </c>
      <c r="I653" s="3" t="s">
        <v>71</v>
      </c>
      <c r="J653" s="3" t="s">
        <v>72</v>
      </c>
      <c r="K653" s="3" t="s">
        <v>62</v>
      </c>
      <c r="M653" s="3" t="s">
        <v>70</v>
      </c>
      <c r="N653" s="3" t="s">
        <v>69</v>
      </c>
      <c r="O653" s="3" t="s">
        <v>61</v>
      </c>
      <c r="P653" s="3" t="s">
        <v>68</v>
      </c>
      <c r="Q653" s="3" t="s">
        <v>71</v>
      </c>
      <c r="R653" s="3" t="s">
        <v>72</v>
      </c>
      <c r="S653" s="3" t="s">
        <v>62</v>
      </c>
      <c r="U653" s="3" t="s">
        <v>70</v>
      </c>
      <c r="V653" s="3" t="s">
        <v>69</v>
      </c>
      <c r="W653" s="3" t="s">
        <v>61</v>
      </c>
      <c r="X653" s="3" t="s">
        <v>68</v>
      </c>
      <c r="Y653" s="3" t="s">
        <v>71</v>
      </c>
      <c r="Z653" s="3" t="s">
        <v>72</v>
      </c>
      <c r="AA653" s="3" t="s">
        <v>62</v>
      </c>
      <c r="AC653" s="3" t="s">
        <v>70</v>
      </c>
      <c r="AD653" s="3" t="s">
        <v>69</v>
      </c>
      <c r="AE653" s="3" t="s">
        <v>61</v>
      </c>
      <c r="AF653" s="3" t="s">
        <v>68</v>
      </c>
      <c r="AG653" s="3" t="s">
        <v>71</v>
      </c>
      <c r="AH653" s="3" t="s">
        <v>72</v>
      </c>
      <c r="AI653" s="3" t="s">
        <v>62</v>
      </c>
    </row>
    <row r="654" spans="2:35" hidden="1" x14ac:dyDescent="0.3">
      <c r="B654" s="86">
        <f t="shared" ref="B654:B684" si="1160">DATE(IF(MONTH(B549)&lt;=3,YEAR(B549),YEAR(B549)+1), 3, 31)</f>
        <v>40633</v>
      </c>
      <c r="C654" s="3"/>
      <c r="D654" s="3"/>
      <c r="E654" s="5">
        <f>MAX(E619-E584,0)</f>
        <v>121.680156</v>
      </c>
      <c r="F654" s="5">
        <f t="shared" ref="F654:K654" si="1161">MAX(F619-F584,0)</f>
        <v>32.406377399999997</v>
      </c>
      <c r="G654" s="5">
        <f t="shared" si="1161"/>
        <v>30.924924499999999</v>
      </c>
      <c r="H654" s="5">
        <f t="shared" si="1161"/>
        <v>134.30568499999998</v>
      </c>
      <c r="I654" s="5">
        <f t="shared" si="1161"/>
        <v>186.62829744999999</v>
      </c>
      <c r="J654" s="5">
        <f t="shared" si="1161"/>
        <v>223.88325609</v>
      </c>
      <c r="K654" s="5">
        <f t="shared" si="1161"/>
        <v>20.740431389999987</v>
      </c>
      <c r="L654" s="5"/>
      <c r="M654" s="5">
        <f t="shared" ref="M654:S654" si="1162">MAX(M619-M584,0)</f>
        <v>74.096454000000008</v>
      </c>
      <c r="N654" s="5">
        <f t="shared" si="1162"/>
        <v>0</v>
      </c>
      <c r="O654" s="5">
        <f t="shared" si="1162"/>
        <v>0</v>
      </c>
      <c r="P654" s="5">
        <f t="shared" si="1162"/>
        <v>0</v>
      </c>
      <c r="Q654" s="5">
        <f t="shared" si="1162"/>
        <v>0</v>
      </c>
      <c r="R654" s="5">
        <f t="shared" si="1162"/>
        <v>0</v>
      </c>
      <c r="S654" s="5">
        <f t="shared" si="1162"/>
        <v>0</v>
      </c>
      <c r="T654" s="5"/>
      <c r="U654" s="5">
        <f t="shared" ref="U654:AA654" si="1163">MAX(U619-U584,0)</f>
        <v>64.017930000000007</v>
      </c>
      <c r="V654" s="5">
        <f t="shared" si="1163"/>
        <v>7.2708039000000007</v>
      </c>
      <c r="W654" s="5">
        <f t="shared" si="1163"/>
        <v>6.8667632500000026</v>
      </c>
      <c r="X654" s="5">
        <f t="shared" si="1163"/>
        <v>21.008855000000004</v>
      </c>
      <c r="Y654" s="5">
        <f t="shared" si="1163"/>
        <v>15.232306214999999</v>
      </c>
      <c r="Z654" s="5">
        <f t="shared" si="1163"/>
        <v>18.453237089999995</v>
      </c>
      <c r="AA654" s="5">
        <f t="shared" si="1163"/>
        <v>1.3454170500000004</v>
      </c>
      <c r="AB654" s="5"/>
      <c r="AC654" s="5">
        <f t="shared" ref="AC654:AI654" si="1164">MAX(AC619-AC584,0)</f>
        <v>34.914137999999994</v>
      </c>
      <c r="AD654" s="5">
        <f t="shared" si="1164"/>
        <v>2.6416674000000007</v>
      </c>
      <c r="AE654" s="5">
        <f t="shared" si="1164"/>
        <v>2.5571995000000003</v>
      </c>
      <c r="AF654" s="5">
        <f t="shared" si="1164"/>
        <v>13.9094275</v>
      </c>
      <c r="AG654" s="5">
        <f t="shared" si="1164"/>
        <v>19.335727059999996</v>
      </c>
      <c r="AH654" s="5">
        <f t="shared" si="1164"/>
        <v>12.969999999999999</v>
      </c>
      <c r="AI654" s="5">
        <f t="shared" si="1164"/>
        <v>0</v>
      </c>
    </row>
    <row r="655" spans="2:35" hidden="1" x14ac:dyDescent="0.3">
      <c r="B655" s="86">
        <f t="shared" si="1160"/>
        <v>40999</v>
      </c>
      <c r="C655" s="3"/>
      <c r="D655" s="3"/>
      <c r="E655" s="5">
        <f t="shared" ref="E655:K655" si="1165">MAX(E620-E585,0)</f>
        <v>130.21804800000001</v>
      </c>
      <c r="F655" s="5">
        <f t="shared" si="1165"/>
        <v>33.679624399999994</v>
      </c>
      <c r="G655" s="5">
        <f t="shared" si="1165"/>
        <v>32.639296999999999</v>
      </c>
      <c r="H655" s="5">
        <f t="shared" si="1165"/>
        <v>140.301479</v>
      </c>
      <c r="I655" s="5">
        <f t="shared" si="1165"/>
        <v>199.45245875000001</v>
      </c>
      <c r="J655" s="5">
        <f t="shared" si="1165"/>
        <v>239.94075278000003</v>
      </c>
      <c r="K655" s="5">
        <f t="shared" si="1165"/>
        <v>22.114038660000006</v>
      </c>
      <c r="L655" s="5"/>
      <c r="M655" s="5">
        <f t="shared" ref="M655:S655" si="1166">MAX(M620-M585,0)</f>
        <v>79.293732000000006</v>
      </c>
      <c r="N655" s="5">
        <f t="shared" si="1166"/>
        <v>0</v>
      </c>
      <c r="O655" s="5">
        <f t="shared" si="1166"/>
        <v>0</v>
      </c>
      <c r="P655" s="5">
        <f t="shared" si="1166"/>
        <v>0</v>
      </c>
      <c r="Q655" s="5">
        <f t="shared" si="1166"/>
        <v>0</v>
      </c>
      <c r="R655" s="5">
        <f t="shared" si="1166"/>
        <v>0</v>
      </c>
      <c r="S655" s="5">
        <f t="shared" si="1166"/>
        <v>0</v>
      </c>
      <c r="T655" s="5"/>
      <c r="U655" s="5">
        <f t="shared" ref="U655:AA655" si="1167">MAX(U620-U585,0)</f>
        <v>68.507865000000024</v>
      </c>
      <c r="V655" s="5">
        <f t="shared" si="1167"/>
        <v>7.5563834000000005</v>
      </c>
      <c r="W655" s="5">
        <f t="shared" si="1167"/>
        <v>7.2476545000000012</v>
      </c>
      <c r="X655" s="5">
        <f t="shared" si="1167"/>
        <v>21.947807000000001</v>
      </c>
      <c r="Y655" s="5">
        <f t="shared" si="1167"/>
        <v>16.279043625</v>
      </c>
      <c r="Z655" s="5">
        <f t="shared" si="1167"/>
        <v>19.77650478</v>
      </c>
      <c r="AA655" s="5">
        <f t="shared" si="1167"/>
        <v>1.4339127000000003</v>
      </c>
      <c r="AB655" s="5"/>
      <c r="AC655" s="5">
        <f t="shared" ref="AC655:AI655" si="1168">MAX(AC620-AC585,0)</f>
        <v>37.363179000000002</v>
      </c>
      <c r="AD655" s="5">
        <f t="shared" si="1168"/>
        <v>2.7455144000000002</v>
      </c>
      <c r="AE655" s="5">
        <f t="shared" si="1168"/>
        <v>2.698747</v>
      </c>
      <c r="AF655" s="5">
        <f t="shared" si="1168"/>
        <v>14.5307785</v>
      </c>
      <c r="AG655" s="5">
        <f t="shared" si="1168"/>
        <v>20.664064500000002</v>
      </c>
      <c r="AH655" s="5">
        <f t="shared" si="1168"/>
        <v>13.905000000000001</v>
      </c>
      <c r="AI655" s="5">
        <f t="shared" si="1168"/>
        <v>0</v>
      </c>
    </row>
    <row r="656" spans="2:35" hidden="1" x14ac:dyDescent="0.3">
      <c r="B656" s="86">
        <f t="shared" si="1160"/>
        <v>41364</v>
      </c>
      <c r="C656" s="3"/>
      <c r="D656" s="3"/>
      <c r="E656" s="5">
        <f t="shared" ref="E656:K656" si="1169">MAX(E621-E586,0)</f>
        <v>143.08806759999999</v>
      </c>
      <c r="F656" s="5">
        <f t="shared" si="1169"/>
        <v>36.164067799999998</v>
      </c>
      <c r="G656" s="5">
        <f t="shared" si="1169"/>
        <v>35.281542000000009</v>
      </c>
      <c r="H656" s="5">
        <f t="shared" si="1169"/>
        <v>150.29992550000003</v>
      </c>
      <c r="I656" s="5">
        <f t="shared" si="1169"/>
        <v>218.60761790000001</v>
      </c>
      <c r="J656" s="5">
        <f t="shared" si="1169"/>
        <v>264.44492790999999</v>
      </c>
      <c r="K656" s="5">
        <f t="shared" si="1169"/>
        <v>24.331649370000001</v>
      </c>
      <c r="L656" s="5"/>
      <c r="M656" s="5">
        <f t="shared" ref="M656:S656" si="1170">MAX(M621-M586,0)</f>
        <v>87.130458400000009</v>
      </c>
      <c r="N656" s="5">
        <f t="shared" si="1170"/>
        <v>0</v>
      </c>
      <c r="O656" s="5">
        <f t="shared" si="1170"/>
        <v>0</v>
      </c>
      <c r="P656" s="5">
        <f t="shared" si="1170"/>
        <v>0</v>
      </c>
      <c r="Q656" s="5">
        <f t="shared" si="1170"/>
        <v>0</v>
      </c>
      <c r="R656" s="5">
        <f t="shared" si="1170"/>
        <v>0</v>
      </c>
      <c r="S656" s="5">
        <f t="shared" si="1170"/>
        <v>0</v>
      </c>
      <c r="T656" s="5"/>
      <c r="U656" s="5">
        <f t="shared" ref="U656:AA656" si="1171">MAX(U621-U586,0)</f>
        <v>75.278617999999994</v>
      </c>
      <c r="V656" s="5">
        <f t="shared" si="1171"/>
        <v>8.1141383000000005</v>
      </c>
      <c r="W656" s="5">
        <f t="shared" si="1171"/>
        <v>7.8345369999999992</v>
      </c>
      <c r="X656" s="5">
        <f t="shared" si="1171"/>
        <v>23.5124165</v>
      </c>
      <c r="Y656" s="5">
        <f t="shared" si="1171"/>
        <v>17.842412280000001</v>
      </c>
      <c r="Z656" s="5">
        <f t="shared" si="1171"/>
        <v>21.79644566</v>
      </c>
      <c r="AA656" s="5">
        <f t="shared" si="1171"/>
        <v>1.57719765</v>
      </c>
      <c r="AB656" s="5"/>
      <c r="AC656" s="5">
        <f t="shared" ref="AC656:AI656" si="1172">MAX(AC621-AC586,0)</f>
        <v>41.0559498</v>
      </c>
      <c r="AD656" s="5">
        <f t="shared" si="1172"/>
        <v>2.9480978000000007</v>
      </c>
      <c r="AE656" s="5">
        <f t="shared" si="1172"/>
        <v>2.9174920000000002</v>
      </c>
      <c r="AF656" s="5">
        <f t="shared" si="1172"/>
        <v>15.566208250000003</v>
      </c>
      <c r="AG656" s="5">
        <f t="shared" si="1172"/>
        <v>22.647704020000006</v>
      </c>
      <c r="AH656" s="5">
        <f t="shared" si="1172"/>
        <v>15.319999999999999</v>
      </c>
      <c r="AI656" s="5">
        <f t="shared" si="1172"/>
        <v>0</v>
      </c>
    </row>
    <row r="657" spans="2:35" hidden="1" x14ac:dyDescent="0.3">
      <c r="B657" s="86">
        <f t="shared" si="1160"/>
        <v>41729</v>
      </c>
      <c r="C657" s="3"/>
      <c r="D657" s="3"/>
      <c r="E657" s="5">
        <f t="shared" ref="E657:K657" si="1173">MAX(E622-E587,0)</f>
        <v>164.14920560000002</v>
      </c>
      <c r="F657" s="5">
        <f t="shared" si="1173"/>
        <v>40.665258199999997</v>
      </c>
      <c r="G657" s="5">
        <f t="shared" si="1173"/>
        <v>39.818185</v>
      </c>
      <c r="H657" s="5">
        <f t="shared" si="1173"/>
        <v>168.09511450000002</v>
      </c>
      <c r="I657" s="5">
        <f t="shared" si="1173"/>
        <v>250.19652035000001</v>
      </c>
      <c r="J657" s="5">
        <f t="shared" si="1173"/>
        <v>304.99988894000012</v>
      </c>
      <c r="K657" s="5">
        <f t="shared" si="1173"/>
        <v>28.020287609999997</v>
      </c>
      <c r="L657" s="5"/>
      <c r="M657" s="5">
        <f t="shared" ref="M657:S657" si="1174">MAX(M622-M587,0)</f>
        <v>99.953950399999997</v>
      </c>
      <c r="N657" s="5">
        <f t="shared" si="1174"/>
        <v>0</v>
      </c>
      <c r="O657" s="5">
        <f t="shared" si="1174"/>
        <v>0</v>
      </c>
      <c r="P657" s="5">
        <f t="shared" si="1174"/>
        <v>0</v>
      </c>
      <c r="Q657" s="5">
        <f t="shared" si="1174"/>
        <v>0</v>
      </c>
      <c r="R657" s="5">
        <f t="shared" si="1174"/>
        <v>0</v>
      </c>
      <c r="S657" s="5">
        <f t="shared" si="1174"/>
        <v>0</v>
      </c>
      <c r="T657" s="5"/>
      <c r="U657" s="5">
        <f t="shared" ref="U657:AA657" si="1175">MAX(U622-U587,0)</f>
        <v>86.357457999999994</v>
      </c>
      <c r="V657" s="5">
        <f t="shared" si="1175"/>
        <v>9.124072700000001</v>
      </c>
      <c r="W657" s="5">
        <f t="shared" si="1175"/>
        <v>8.8408725000000015</v>
      </c>
      <c r="X657" s="5">
        <f t="shared" si="1175"/>
        <v>26.298278500000002</v>
      </c>
      <c r="Y657" s="5">
        <f t="shared" si="1175"/>
        <v>20.420611995000002</v>
      </c>
      <c r="Z657" s="5">
        <f t="shared" si="1175"/>
        <v>25.139131190000004</v>
      </c>
      <c r="AA657" s="5">
        <f t="shared" si="1175"/>
        <v>1.8168529499999992</v>
      </c>
      <c r="AB657" s="5"/>
      <c r="AC657" s="5">
        <f t="shared" ref="AC657:AI657" si="1176">MAX(AC622-AC587,0)</f>
        <v>47.098348800000004</v>
      </c>
      <c r="AD657" s="5">
        <f t="shared" si="1176"/>
        <v>3.3149282000000007</v>
      </c>
      <c r="AE657" s="5">
        <f t="shared" si="1176"/>
        <v>3.2927849999999999</v>
      </c>
      <c r="AF657" s="5">
        <f t="shared" si="1176"/>
        <v>17.411014250000001</v>
      </c>
      <c r="AG657" s="5">
        <f t="shared" si="1176"/>
        <v>25.920910079999999</v>
      </c>
      <c r="AH657" s="5">
        <f t="shared" si="1176"/>
        <v>17.670000000000002</v>
      </c>
      <c r="AI657" s="5">
        <f t="shared" si="1176"/>
        <v>0</v>
      </c>
    </row>
    <row r="658" spans="2:35" hidden="1" x14ac:dyDescent="0.3">
      <c r="B658" s="86">
        <f t="shared" si="1160"/>
        <v>42094</v>
      </c>
      <c r="C658" s="3"/>
      <c r="D658" s="3"/>
      <c r="E658" s="5">
        <f t="shared" ref="E658:K658" si="1177">MAX(E623-E588,0)</f>
        <v>175.7469308</v>
      </c>
      <c r="F658" s="5">
        <f t="shared" si="1177"/>
        <v>42.463005199999998</v>
      </c>
      <c r="G658" s="5">
        <f t="shared" si="1177"/>
        <v>41.885481000000006</v>
      </c>
      <c r="H658" s="5">
        <f t="shared" si="1177"/>
        <v>175.57978624999998</v>
      </c>
      <c r="I658" s="5">
        <f t="shared" si="1177"/>
        <v>267.20245755000002</v>
      </c>
      <c r="J658" s="5">
        <f t="shared" si="1177"/>
        <v>326.77791744000001</v>
      </c>
      <c r="K658" s="5">
        <f t="shared" si="1177"/>
        <v>30.061563839999994</v>
      </c>
      <c r="L658" s="5"/>
      <c r="M658" s="5">
        <f t="shared" ref="M658:S658" si="1178">MAX(M623-M588,0)</f>
        <v>107.01812720000002</v>
      </c>
      <c r="N658" s="5">
        <f t="shared" si="1178"/>
        <v>0</v>
      </c>
      <c r="O658" s="5">
        <f t="shared" si="1178"/>
        <v>0</v>
      </c>
      <c r="P658" s="5">
        <f t="shared" si="1178"/>
        <v>0</v>
      </c>
      <c r="Q658" s="5">
        <f t="shared" si="1178"/>
        <v>0</v>
      </c>
      <c r="R658" s="5">
        <f t="shared" si="1178"/>
        <v>0</v>
      </c>
      <c r="S658" s="5">
        <f t="shared" si="1178"/>
        <v>0</v>
      </c>
      <c r="T658" s="5"/>
      <c r="U658" s="5">
        <f t="shared" ref="U658:AA658" si="1179">MAX(U623-U588,0)</f>
        <v>92.460919000000004</v>
      </c>
      <c r="V658" s="5">
        <f t="shared" si="1179"/>
        <v>9.527352200000001</v>
      </c>
      <c r="W658" s="5">
        <f t="shared" si="1179"/>
        <v>9.2998785000000019</v>
      </c>
      <c r="X658" s="5">
        <f t="shared" si="1179"/>
        <v>27.465758749999999</v>
      </c>
      <c r="Y658" s="5">
        <f t="shared" si="1179"/>
        <v>21.808634784999999</v>
      </c>
      <c r="Z658" s="5">
        <f t="shared" si="1179"/>
        <v>26.934053440000007</v>
      </c>
      <c r="AA658" s="5">
        <f t="shared" si="1179"/>
        <v>1.9493748000000011</v>
      </c>
      <c r="AB658" s="5"/>
      <c r="AC658" s="5">
        <f t="shared" ref="AC658:AI658" si="1180">MAX(AC623-AC588,0)</f>
        <v>50.426468400000005</v>
      </c>
      <c r="AD658" s="5">
        <f t="shared" si="1180"/>
        <v>3.4613252000000001</v>
      </c>
      <c r="AE658" s="5">
        <f t="shared" si="1180"/>
        <v>3.4640310000000003</v>
      </c>
      <c r="AF658" s="5">
        <f t="shared" si="1180"/>
        <v>18.184129374999998</v>
      </c>
      <c r="AG658" s="5">
        <f t="shared" si="1180"/>
        <v>27.682566940000001</v>
      </c>
      <c r="AH658" s="5">
        <f t="shared" si="1180"/>
        <v>18.935000000000002</v>
      </c>
      <c r="AI658" s="5">
        <f t="shared" si="1180"/>
        <v>0</v>
      </c>
    </row>
    <row r="659" spans="2:35" hidden="1" x14ac:dyDescent="0.3">
      <c r="B659" s="86">
        <f t="shared" si="1160"/>
        <v>42460</v>
      </c>
      <c r="C659" s="3"/>
      <c r="D659" s="3"/>
      <c r="E659" s="5">
        <f t="shared" ref="E659:K659" si="1181">MAX(E624-E589,0)</f>
        <v>188.3849768</v>
      </c>
      <c r="F659" s="5">
        <f t="shared" si="1181"/>
        <v>44.339600400000002</v>
      </c>
      <c r="G659" s="5">
        <f t="shared" si="1181"/>
        <v>44.250776999999999</v>
      </c>
      <c r="H659" s="5">
        <f t="shared" si="1181"/>
        <v>183.48765375000002</v>
      </c>
      <c r="I659" s="5">
        <f t="shared" si="1181"/>
        <v>285.56577134999998</v>
      </c>
      <c r="J659" s="5">
        <f t="shared" si="1181"/>
        <v>350.77830855999997</v>
      </c>
      <c r="K659" s="5">
        <f t="shared" si="1181"/>
        <v>32.182354680000003</v>
      </c>
      <c r="L659" s="5"/>
      <c r="M659" s="5">
        <f t="shared" ref="M659:S659" si="1182">MAX(M624-M589,0)</f>
        <v>114.71384119999998</v>
      </c>
      <c r="N659" s="5">
        <f t="shared" si="1182"/>
        <v>0</v>
      </c>
      <c r="O659" s="5">
        <f t="shared" si="1182"/>
        <v>0</v>
      </c>
      <c r="P659" s="5">
        <f t="shared" si="1182"/>
        <v>0</v>
      </c>
      <c r="Q659" s="5">
        <f t="shared" si="1182"/>
        <v>0</v>
      </c>
      <c r="R659" s="5">
        <f t="shared" si="1182"/>
        <v>0</v>
      </c>
      <c r="S659" s="5">
        <f t="shared" si="1182"/>
        <v>0</v>
      </c>
      <c r="T659" s="5"/>
      <c r="U659" s="5">
        <f t="shared" ref="U659:AA659" si="1183">MAX(U624-U589,0)</f>
        <v>99.109924000000007</v>
      </c>
      <c r="V659" s="5">
        <f t="shared" si="1183"/>
        <v>9.9484194000000006</v>
      </c>
      <c r="W659" s="5">
        <f t="shared" si="1183"/>
        <v>9.8256845000000013</v>
      </c>
      <c r="X659" s="5">
        <f t="shared" si="1183"/>
        <v>28.702886250000002</v>
      </c>
      <c r="Y659" s="5">
        <f t="shared" si="1183"/>
        <v>23.307407695000002</v>
      </c>
      <c r="Z659" s="5">
        <f t="shared" si="1183"/>
        <v>28.91246881</v>
      </c>
      <c r="AA659" s="5">
        <f t="shared" si="1183"/>
        <v>2.0862021000000004</v>
      </c>
      <c r="AB659" s="5"/>
      <c r="AC659" s="5">
        <f t="shared" ref="AC659:AI659" si="1184">MAX(AC624-AC589,0)</f>
        <v>54.052826399999994</v>
      </c>
      <c r="AD659" s="5">
        <f t="shared" si="1184"/>
        <v>3.6143904</v>
      </c>
      <c r="AE659" s="5">
        <f t="shared" si="1184"/>
        <v>3.6594770000000003</v>
      </c>
      <c r="AF659" s="5">
        <f t="shared" si="1184"/>
        <v>19.003318125</v>
      </c>
      <c r="AG659" s="5">
        <f t="shared" si="1184"/>
        <v>29.58509888</v>
      </c>
      <c r="AH659" s="5">
        <f t="shared" si="1184"/>
        <v>20.32</v>
      </c>
      <c r="AI659" s="5">
        <f t="shared" si="1184"/>
        <v>0</v>
      </c>
    </row>
    <row r="660" spans="2:35" hidden="1" x14ac:dyDescent="0.3">
      <c r="B660" s="86">
        <f t="shared" si="1160"/>
        <v>42825</v>
      </c>
      <c r="C660" s="3"/>
      <c r="D660" s="3"/>
      <c r="E660" s="5">
        <f t="shared" ref="E660:K660" si="1185">MAX(E625-E590,0)</f>
        <v>202.6183144</v>
      </c>
      <c r="F660" s="5">
        <f t="shared" si="1185"/>
        <v>46.4351956</v>
      </c>
      <c r="G660" s="5">
        <f t="shared" si="1185"/>
        <v>46.812573</v>
      </c>
      <c r="H660" s="5">
        <f t="shared" si="1185"/>
        <v>192.1700865</v>
      </c>
      <c r="I660" s="5">
        <f t="shared" si="1185"/>
        <v>306.06813989999995</v>
      </c>
      <c r="J660" s="5">
        <f t="shared" si="1185"/>
        <v>377.46864834999997</v>
      </c>
      <c r="K660" s="5">
        <f t="shared" si="1185"/>
        <v>34.544665260000002</v>
      </c>
      <c r="L660" s="5"/>
      <c r="M660" s="5">
        <f t="shared" ref="M660:S660" si="1186">MAX(M625-M590,0)</f>
        <v>123.37987960000002</v>
      </c>
      <c r="N660" s="5">
        <f t="shared" si="1186"/>
        <v>0</v>
      </c>
      <c r="O660" s="5">
        <f t="shared" si="1186"/>
        <v>0</v>
      </c>
      <c r="P660" s="5">
        <f t="shared" si="1186"/>
        <v>0</v>
      </c>
      <c r="Q660" s="5">
        <f t="shared" si="1186"/>
        <v>0</v>
      </c>
      <c r="R660" s="5">
        <f t="shared" si="1186"/>
        <v>0</v>
      </c>
      <c r="S660" s="5">
        <f t="shared" si="1186"/>
        <v>0</v>
      </c>
      <c r="T660" s="5"/>
      <c r="U660" s="5">
        <f t="shared" ref="U660:AA660" si="1187">MAX(U625-U590,0)</f>
        <v>106.597067</v>
      </c>
      <c r="V660" s="5">
        <f t="shared" si="1187"/>
        <v>10.418386600000002</v>
      </c>
      <c r="W660" s="5">
        <f t="shared" si="1187"/>
        <v>10.394390500000004</v>
      </c>
      <c r="X660" s="5">
        <f t="shared" si="1187"/>
        <v>30.058729500000002</v>
      </c>
      <c r="Y660" s="5">
        <f t="shared" si="1187"/>
        <v>24.980763930000002</v>
      </c>
      <c r="Z660" s="5">
        <f t="shared" si="1187"/>
        <v>31.112197100000003</v>
      </c>
      <c r="AA660" s="5">
        <f t="shared" si="1187"/>
        <v>2.2393647000000003</v>
      </c>
      <c r="AB660" s="5"/>
      <c r="AC660" s="5">
        <f t="shared" ref="AC660:AI660" si="1188">MAX(AC625-AC590,0)</f>
        <v>58.136536199999995</v>
      </c>
      <c r="AD660" s="5">
        <f t="shared" si="1188"/>
        <v>3.7853056</v>
      </c>
      <c r="AE660" s="5">
        <f t="shared" si="1188"/>
        <v>3.8712730000000004</v>
      </c>
      <c r="AF660" s="5">
        <f t="shared" si="1188"/>
        <v>19.900614750000003</v>
      </c>
      <c r="AG660" s="5">
        <f t="shared" si="1188"/>
        <v>31.709105119999997</v>
      </c>
      <c r="AH660" s="5">
        <f t="shared" si="1188"/>
        <v>21.870000000000005</v>
      </c>
      <c r="AI660" s="5">
        <f t="shared" si="1188"/>
        <v>0</v>
      </c>
    </row>
    <row r="661" spans="2:35" hidden="1" x14ac:dyDescent="0.3">
      <c r="B661" s="86">
        <f t="shared" si="1160"/>
        <v>43190</v>
      </c>
      <c r="C661" s="3"/>
      <c r="D661" s="3"/>
      <c r="E661" s="5">
        <f t="shared" ref="E661:K661" si="1189">MAX(E626-E591,0)</f>
        <v>217.99047000000002</v>
      </c>
      <c r="F661" s="5">
        <f t="shared" si="1189"/>
        <v>48.530790800000005</v>
      </c>
      <c r="G661" s="5">
        <f t="shared" si="1189"/>
        <v>49.445869000000002</v>
      </c>
      <c r="H661" s="5">
        <f t="shared" si="1189"/>
        <v>201.10821500000003</v>
      </c>
      <c r="I661" s="5">
        <f t="shared" si="1189"/>
        <v>328.01405145000007</v>
      </c>
      <c r="J661" s="5">
        <f t="shared" si="1189"/>
        <v>406.42309122</v>
      </c>
      <c r="K661" s="5">
        <f t="shared" si="1189"/>
        <v>37.268655059999986</v>
      </c>
      <c r="L661" s="5"/>
      <c r="M661" s="5">
        <f t="shared" ref="M661:S661" si="1190">MAX(M626-M591,0)</f>
        <v>132.74148000000002</v>
      </c>
      <c r="N661" s="5">
        <f t="shared" si="1190"/>
        <v>0</v>
      </c>
      <c r="O661" s="5">
        <f t="shared" si="1190"/>
        <v>0</v>
      </c>
      <c r="P661" s="5">
        <f t="shared" si="1190"/>
        <v>0</v>
      </c>
      <c r="Q661" s="5">
        <f t="shared" si="1190"/>
        <v>0</v>
      </c>
      <c r="R661" s="5">
        <f t="shared" si="1190"/>
        <v>0</v>
      </c>
      <c r="S661" s="5">
        <f t="shared" si="1190"/>
        <v>0</v>
      </c>
      <c r="T661" s="5"/>
      <c r="U661" s="5">
        <f t="shared" ref="U661:AA661" si="1191">MAX(U626-U591,0)</f>
        <v>114.68535000000001</v>
      </c>
      <c r="V661" s="5">
        <f t="shared" si="1191"/>
        <v>10.888353799999999</v>
      </c>
      <c r="W661" s="5">
        <f t="shared" si="1191"/>
        <v>10.978996500000003</v>
      </c>
      <c r="X661" s="5">
        <f t="shared" si="1191"/>
        <v>31.459220000000002</v>
      </c>
      <c r="Y661" s="5">
        <f t="shared" si="1191"/>
        <v>26.771989014999999</v>
      </c>
      <c r="Z661" s="5">
        <f t="shared" si="1191"/>
        <v>33.498981720000003</v>
      </c>
      <c r="AA661" s="5">
        <f t="shared" si="1191"/>
        <v>2.4156132000000006</v>
      </c>
      <c r="AB661" s="5"/>
      <c r="AC661" s="5">
        <f t="shared" ref="AC661:AI661" si="1192">MAX(AC626-AC591,0)</f>
        <v>62.547435000000007</v>
      </c>
      <c r="AD661" s="5">
        <f t="shared" si="1192"/>
        <v>3.9562208000000001</v>
      </c>
      <c r="AE661" s="5">
        <f t="shared" si="1192"/>
        <v>4.0889190000000006</v>
      </c>
      <c r="AF661" s="5">
        <f t="shared" si="1192"/>
        <v>20.827735000000001</v>
      </c>
      <c r="AG661" s="5">
        <f t="shared" si="1192"/>
        <v>33.983107259999997</v>
      </c>
      <c r="AH661" s="5">
        <f t="shared" si="1192"/>
        <v>23.540000000000003</v>
      </c>
      <c r="AI661" s="5">
        <f t="shared" si="1192"/>
        <v>0</v>
      </c>
    </row>
    <row r="662" spans="2:35" hidden="1" x14ac:dyDescent="0.3">
      <c r="B662" s="86">
        <f t="shared" si="1160"/>
        <v>43555</v>
      </c>
      <c r="C662" s="3"/>
      <c r="D662" s="3"/>
      <c r="E662" s="5">
        <f t="shared" ref="E662:K662" si="1193">MAX(E627-E592,0)</f>
        <v>234.46289640000001</v>
      </c>
      <c r="F662" s="5">
        <f t="shared" si="1193"/>
        <v>50.703886000000011</v>
      </c>
      <c r="G662" s="5">
        <f t="shared" si="1193"/>
        <v>52.292139499999998</v>
      </c>
      <c r="H662" s="5">
        <f t="shared" si="1193"/>
        <v>210.41034350000004</v>
      </c>
      <c r="I662" s="5">
        <f t="shared" si="1193"/>
        <v>351.59460055</v>
      </c>
      <c r="J662" s="5">
        <f t="shared" si="1193"/>
        <v>437.26744874999997</v>
      </c>
      <c r="K662" s="5">
        <f t="shared" si="1193"/>
        <v>39.911584859999984</v>
      </c>
      <c r="L662" s="5"/>
      <c r="M662" s="5">
        <f t="shared" ref="M662:S662" si="1194">MAX(M627-M592,0)</f>
        <v>142.7719926</v>
      </c>
      <c r="N662" s="5">
        <f t="shared" si="1194"/>
        <v>0</v>
      </c>
      <c r="O662" s="5">
        <f t="shared" si="1194"/>
        <v>0</v>
      </c>
      <c r="P662" s="5">
        <f t="shared" si="1194"/>
        <v>0</v>
      </c>
      <c r="Q662" s="5">
        <f t="shared" si="1194"/>
        <v>0</v>
      </c>
      <c r="R662" s="5">
        <f t="shared" si="1194"/>
        <v>0</v>
      </c>
      <c r="S662" s="5">
        <f t="shared" si="1194"/>
        <v>0</v>
      </c>
      <c r="T662" s="5"/>
      <c r="U662" s="5">
        <f t="shared" ref="U662:AA662" si="1195">MAX(U627-U592,0)</f>
        <v>123.35170200000002</v>
      </c>
      <c r="V662" s="5">
        <f t="shared" si="1195"/>
        <v>11.375820999999998</v>
      </c>
      <c r="W662" s="5">
        <f t="shared" si="1195"/>
        <v>11.610840750000001</v>
      </c>
      <c r="X662" s="5">
        <f t="shared" si="1195"/>
        <v>32.915460500000002</v>
      </c>
      <c r="Y662" s="5">
        <f t="shared" si="1195"/>
        <v>28.696649884999996</v>
      </c>
      <c r="Z662" s="5">
        <f t="shared" si="1195"/>
        <v>36.04117875</v>
      </c>
      <c r="AA662" s="5">
        <f t="shared" si="1195"/>
        <v>2.5860716999999998</v>
      </c>
      <c r="AB662" s="5"/>
      <c r="AC662" s="5">
        <f t="shared" ref="AC662:AI662" si="1196">MAX(AC627-AC592,0)</f>
        <v>67.274197200000003</v>
      </c>
      <c r="AD662" s="5">
        <f t="shared" si="1196"/>
        <v>4.1333859999999998</v>
      </c>
      <c r="AE662" s="5">
        <f t="shared" si="1196"/>
        <v>4.3242645</v>
      </c>
      <c r="AF662" s="5">
        <f t="shared" si="1196"/>
        <v>21.792105249999999</v>
      </c>
      <c r="AG662" s="5">
        <f t="shared" si="1196"/>
        <v>36.42608534</v>
      </c>
      <c r="AH662" s="5">
        <f t="shared" si="1196"/>
        <v>25.330000000000002</v>
      </c>
      <c r="AI662" s="5">
        <f t="shared" si="1196"/>
        <v>0</v>
      </c>
    </row>
    <row r="663" spans="2:35" hidden="1" x14ac:dyDescent="0.3">
      <c r="B663" s="86">
        <f t="shared" si="1160"/>
        <v>43921</v>
      </c>
      <c r="C663" s="3"/>
      <c r="D663" s="3"/>
      <c r="E663" s="5">
        <f t="shared" ref="E663:K663" si="1197">MAX(E628-E593,0)</f>
        <v>252.21746440000001</v>
      </c>
      <c r="F663" s="5">
        <f t="shared" si="1197"/>
        <v>53.109481200000005</v>
      </c>
      <c r="G663" s="5">
        <f t="shared" si="1197"/>
        <v>55.206859000000001</v>
      </c>
      <c r="H663" s="5">
        <f t="shared" si="1197"/>
        <v>220.24947474999999</v>
      </c>
      <c r="I663" s="5">
        <f t="shared" si="1197"/>
        <v>376.6985684500001</v>
      </c>
      <c r="J663" s="5">
        <f t="shared" si="1197"/>
        <v>470.32444232</v>
      </c>
      <c r="K663" s="5">
        <f t="shared" si="1197"/>
        <v>43.006034400000004</v>
      </c>
      <c r="L663" s="5"/>
      <c r="M663" s="5">
        <f t="shared" ref="M663:S663" si="1198">MAX(M628-M593,0)</f>
        <v>153.58432960000002</v>
      </c>
      <c r="N663" s="5">
        <f t="shared" si="1198"/>
        <v>0</v>
      </c>
      <c r="O663" s="5">
        <f t="shared" si="1198"/>
        <v>0</v>
      </c>
      <c r="P663" s="5">
        <f t="shared" si="1198"/>
        <v>0</v>
      </c>
      <c r="Q663" s="5">
        <f t="shared" si="1198"/>
        <v>0</v>
      </c>
      <c r="R663" s="5">
        <f t="shared" si="1198"/>
        <v>0</v>
      </c>
      <c r="S663" s="5">
        <f t="shared" si="1198"/>
        <v>0</v>
      </c>
      <c r="T663" s="5"/>
      <c r="U663" s="5">
        <f t="shared" ref="U663:AA663" si="1199">MAX(U628-U593,0)</f>
        <v>132.69339200000002</v>
      </c>
      <c r="V663" s="5">
        <f t="shared" si="1199"/>
        <v>11.9157882</v>
      </c>
      <c r="W663" s="5">
        <f t="shared" si="1199"/>
        <v>12.257661500000001</v>
      </c>
      <c r="X663" s="5">
        <f t="shared" si="1199"/>
        <v>34.454604250000003</v>
      </c>
      <c r="Y663" s="5">
        <f t="shared" si="1199"/>
        <v>30.745515915000006</v>
      </c>
      <c r="Z663" s="5">
        <f t="shared" si="1199"/>
        <v>38.765727819999995</v>
      </c>
      <c r="AA663" s="5">
        <f t="shared" si="1199"/>
        <v>2.7878654999999997</v>
      </c>
      <c r="AB663" s="5"/>
      <c r="AC663" s="5">
        <f t="shared" ref="AC663:AI663" si="1200">MAX(AC628-AC593,0)</f>
        <v>72.368686199999985</v>
      </c>
      <c r="AD663" s="5">
        <f t="shared" si="1200"/>
        <v>4.3293011999999997</v>
      </c>
      <c r="AE663" s="5">
        <f t="shared" si="1200"/>
        <v>4.5657589999999999</v>
      </c>
      <c r="AF663" s="5">
        <f t="shared" si="1200"/>
        <v>22.811052125000003</v>
      </c>
      <c r="AG663" s="5">
        <f t="shared" si="1200"/>
        <v>39.027066860000005</v>
      </c>
      <c r="AH663" s="5">
        <f t="shared" si="1200"/>
        <v>27.25</v>
      </c>
      <c r="AI663" s="5">
        <f t="shared" si="1200"/>
        <v>0</v>
      </c>
    </row>
    <row r="664" spans="2:35" hidden="1" x14ac:dyDescent="0.3">
      <c r="B664" s="86">
        <f t="shared" si="1160"/>
        <v>44286</v>
      </c>
      <c r="C664" s="3"/>
      <c r="D664" s="3"/>
      <c r="E664" s="5">
        <f t="shared" ref="E664:K664" si="1201">MAX(E629-E594,0)</f>
        <v>212.67525560000001</v>
      </c>
      <c r="F664" s="5">
        <f t="shared" si="1201"/>
        <v>49.641400599999997</v>
      </c>
      <c r="G664" s="5">
        <f t="shared" si="1201"/>
        <v>51.823635000000003</v>
      </c>
      <c r="H664" s="5">
        <f t="shared" si="1201"/>
        <v>180.11838449999999</v>
      </c>
      <c r="I664" s="5">
        <f t="shared" si="1201"/>
        <v>314.44270105000004</v>
      </c>
      <c r="J664" s="5">
        <f t="shared" si="1201"/>
        <v>407.72042833999996</v>
      </c>
      <c r="K664" s="5">
        <f t="shared" si="1201"/>
        <v>36.767965709999999</v>
      </c>
      <c r="L664" s="5"/>
      <c r="M664" s="5">
        <f t="shared" ref="M664:S664" si="1202">MAX(M629-M594,0)</f>
        <v>129.43795039999998</v>
      </c>
      <c r="N664" s="5">
        <f t="shared" si="1202"/>
        <v>0</v>
      </c>
      <c r="O664" s="5">
        <f t="shared" si="1202"/>
        <v>0</v>
      </c>
      <c r="P664" s="5">
        <f t="shared" si="1202"/>
        <v>0</v>
      </c>
      <c r="Q664" s="5">
        <f t="shared" si="1202"/>
        <v>0</v>
      </c>
      <c r="R664" s="5">
        <f t="shared" si="1202"/>
        <v>0</v>
      </c>
      <c r="S664" s="5">
        <f t="shared" si="1202"/>
        <v>0</v>
      </c>
      <c r="T664" s="5"/>
      <c r="U664" s="5">
        <f t="shared" ref="U664:AA664" si="1203">MAX(U629-U594,0)</f>
        <v>111.77968299999998</v>
      </c>
      <c r="V664" s="5">
        <f t="shared" si="1203"/>
        <v>11.129079099999998</v>
      </c>
      <c r="W664" s="5">
        <f t="shared" si="1203"/>
        <v>11.479497500000003</v>
      </c>
      <c r="X664" s="5">
        <f t="shared" si="1203"/>
        <v>28.179313499999999</v>
      </c>
      <c r="Y664" s="5">
        <f t="shared" si="1203"/>
        <v>25.664117734999998</v>
      </c>
      <c r="Z664" s="5">
        <f t="shared" si="1203"/>
        <v>33.591741839999997</v>
      </c>
      <c r="AA664" s="5">
        <f t="shared" si="1203"/>
        <v>2.3821399500000009</v>
      </c>
      <c r="AB664" s="5"/>
      <c r="AC664" s="5">
        <f t="shared" ref="AC664:AI664" si="1204">MAX(AC629-AC594,0)</f>
        <v>60.936598799999992</v>
      </c>
      <c r="AD664" s="5">
        <f t="shared" si="1204"/>
        <v>4.0560106000000005</v>
      </c>
      <c r="AE664" s="5">
        <f t="shared" si="1204"/>
        <v>4.308935</v>
      </c>
      <c r="AF664" s="5">
        <f t="shared" si="1204"/>
        <v>18.657156749999999</v>
      </c>
      <c r="AG664" s="5">
        <f t="shared" si="1204"/>
        <v>32.579309740000006</v>
      </c>
      <c r="AH664" s="5">
        <f t="shared" si="1204"/>
        <v>23.846199989999999</v>
      </c>
      <c r="AI664" s="5">
        <f t="shared" si="1204"/>
        <v>0</v>
      </c>
    </row>
    <row r="665" spans="2:35" x14ac:dyDescent="0.3">
      <c r="B665" s="86">
        <f t="shared" si="1160"/>
        <v>44651</v>
      </c>
      <c r="C665" s="3"/>
      <c r="D665" s="3"/>
      <c r="E665" s="5">
        <f t="shared" ref="E665:K665" si="1205">MAX(E630-E595,0)</f>
        <v>52.352778919999992</v>
      </c>
      <c r="F665" s="5">
        <f t="shared" si="1205"/>
        <v>34.078253871999998</v>
      </c>
      <c r="G665" s="5">
        <f t="shared" si="1205"/>
        <v>34.882593915000008</v>
      </c>
      <c r="H665" s="5">
        <f t="shared" si="1205"/>
        <v>37.355080522500003</v>
      </c>
      <c r="I665" s="5">
        <f t="shared" si="1205"/>
        <v>68.204219316999996</v>
      </c>
      <c r="J665" s="5">
        <f t="shared" si="1205"/>
        <v>141.8524574285</v>
      </c>
      <c r="K665" s="5">
        <f t="shared" si="1205"/>
        <v>10.903667420099991</v>
      </c>
      <c r="L665" s="5"/>
      <c r="M665" s="5">
        <f t="shared" ref="M665:S665" si="1206">MAX(M630-M595,0)</f>
        <v>31.613641280000003</v>
      </c>
      <c r="N665" s="5">
        <f t="shared" si="1206"/>
        <v>0</v>
      </c>
      <c r="O665" s="5">
        <f t="shared" si="1206"/>
        <v>0</v>
      </c>
      <c r="P665" s="5">
        <f t="shared" si="1206"/>
        <v>0</v>
      </c>
      <c r="Q665" s="5">
        <f t="shared" si="1206"/>
        <v>0</v>
      </c>
      <c r="R665" s="5">
        <f t="shared" si="1206"/>
        <v>0</v>
      </c>
      <c r="S665" s="5">
        <f t="shared" si="1206"/>
        <v>0</v>
      </c>
      <c r="T665" s="5"/>
      <c r="U665" s="5">
        <f t="shared" ref="U665:AA665" si="1207">MAX(U630-U595,0)</f>
        <v>27.106968850000005</v>
      </c>
      <c r="V665" s="5">
        <f t="shared" si="1207"/>
        <v>7.6106807919999993</v>
      </c>
      <c r="W665" s="5">
        <f t="shared" si="1207"/>
        <v>7.6360611275000014</v>
      </c>
      <c r="X665" s="5">
        <f t="shared" si="1207"/>
        <v>5.8463703674999996</v>
      </c>
      <c r="Y665" s="5">
        <f t="shared" si="1207"/>
        <v>5.5658742269000001</v>
      </c>
      <c r="Z665" s="5">
        <f t="shared" si="1207"/>
        <v>11.636185528499999</v>
      </c>
      <c r="AA665" s="5">
        <f t="shared" si="1207"/>
        <v>0.7031489595</v>
      </c>
      <c r="AB665" s="5"/>
      <c r="AC665" s="5">
        <f t="shared" ref="AC665:AI665" si="1208">MAX(AC630-AC595,0)</f>
        <v>14.677852410000003</v>
      </c>
      <c r="AD665" s="5">
        <f t="shared" si="1208"/>
        <v>2.8162945719999999</v>
      </c>
      <c r="AE665" s="5">
        <f t="shared" si="1208"/>
        <v>2.9787966650000004</v>
      </c>
      <c r="AF665" s="5">
        <f t="shared" si="1208"/>
        <v>3.8752726837499996</v>
      </c>
      <c r="AG665" s="5">
        <f t="shared" si="1208"/>
        <v>7.0749443595999999</v>
      </c>
      <c r="AH665" s="5">
        <f t="shared" si="1208"/>
        <v>8.9550270322499994</v>
      </c>
      <c r="AI665" s="5">
        <f t="shared" si="1208"/>
        <v>0</v>
      </c>
    </row>
    <row r="666" spans="2:35" x14ac:dyDescent="0.3">
      <c r="B666" s="86">
        <f t="shared" si="1160"/>
        <v>45016</v>
      </c>
      <c r="C666" s="3"/>
      <c r="D666" s="3"/>
      <c r="E666" s="5">
        <f t="shared" ref="E666:K666" si="1209">MAX(E631-E596,0)</f>
        <v>53.923362287600007</v>
      </c>
      <c r="F666" s="5">
        <f t="shared" si="1209"/>
        <v>35.100601488160002</v>
      </c>
      <c r="G666" s="5">
        <f t="shared" si="1209"/>
        <v>35.929071732450005</v>
      </c>
      <c r="H666" s="5">
        <f t="shared" si="1209"/>
        <v>38.475732938175</v>
      </c>
      <c r="I666" s="5">
        <f t="shared" si="1209"/>
        <v>70.250345896509998</v>
      </c>
      <c r="J666" s="5">
        <f t="shared" si="1209"/>
        <v>146.10803115135502</v>
      </c>
      <c r="K666" s="5">
        <f t="shared" si="1209"/>
        <v>11.230777442703001</v>
      </c>
      <c r="L666" s="5"/>
      <c r="M666" s="5">
        <f t="shared" ref="M666:S666" si="1210">MAX(M631-M596,0)</f>
        <v>32.5620505184</v>
      </c>
      <c r="N666" s="5">
        <f t="shared" si="1210"/>
        <v>0</v>
      </c>
      <c r="O666" s="5">
        <f t="shared" si="1210"/>
        <v>0</v>
      </c>
      <c r="P666" s="5">
        <f t="shared" si="1210"/>
        <v>0</v>
      </c>
      <c r="Q666" s="5">
        <f t="shared" si="1210"/>
        <v>0</v>
      </c>
      <c r="R666" s="5">
        <f t="shared" si="1210"/>
        <v>0</v>
      </c>
      <c r="S666" s="5">
        <f t="shared" si="1210"/>
        <v>0</v>
      </c>
      <c r="T666" s="5"/>
      <c r="U666" s="5">
        <f t="shared" ref="U666:AA666" si="1211">MAX(U631-U596,0)</f>
        <v>27.920177915499998</v>
      </c>
      <c r="V666" s="5">
        <f t="shared" si="1211"/>
        <v>7.8390012157599998</v>
      </c>
      <c r="W666" s="5">
        <f t="shared" si="1211"/>
        <v>7.8651429613250006</v>
      </c>
      <c r="X666" s="5">
        <f t="shared" si="1211"/>
        <v>6.0217614785250007</v>
      </c>
      <c r="Y666" s="5">
        <f t="shared" si="1211"/>
        <v>5.7328504537069991</v>
      </c>
      <c r="Z666" s="5">
        <f t="shared" si="1211"/>
        <v>11.985271094354999</v>
      </c>
      <c r="AA666" s="5">
        <f t="shared" si="1211"/>
        <v>0.7242434282850001</v>
      </c>
      <c r="AB666" s="5"/>
      <c r="AC666" s="5">
        <f t="shared" ref="AC666:AI666" si="1212">MAX(AC631-AC596,0)</f>
        <v>15.1181879823</v>
      </c>
      <c r="AD666" s="5">
        <f t="shared" si="1212"/>
        <v>2.9007834091600002</v>
      </c>
      <c r="AE666" s="5">
        <f t="shared" si="1212"/>
        <v>3.0681605649500008</v>
      </c>
      <c r="AF666" s="5">
        <f t="shared" si="1212"/>
        <v>3.9915308642624998</v>
      </c>
      <c r="AG666" s="5">
        <f t="shared" si="1212"/>
        <v>7.2871926903879993</v>
      </c>
      <c r="AH666" s="5">
        <f t="shared" si="1212"/>
        <v>9.2236778432175015</v>
      </c>
      <c r="AI666" s="5">
        <f t="shared" si="1212"/>
        <v>0</v>
      </c>
    </row>
    <row r="667" spans="2:35" x14ac:dyDescent="0.3">
      <c r="B667" s="86">
        <f t="shared" si="1160"/>
        <v>45382</v>
      </c>
      <c r="C667" s="3"/>
      <c r="D667" s="3"/>
      <c r="E667" s="5">
        <f t="shared" ref="E667:K667" si="1213">MAX(E632-E597,0)</f>
        <v>55.541063156228013</v>
      </c>
      <c r="F667" s="5">
        <f t="shared" si="1213"/>
        <v>36.153619532804797</v>
      </c>
      <c r="G667" s="5">
        <f t="shared" si="1213"/>
        <v>37.006943884423499</v>
      </c>
      <c r="H667" s="5">
        <f t="shared" si="1213"/>
        <v>39.630004926320254</v>
      </c>
      <c r="I667" s="5">
        <f t="shared" si="1213"/>
        <v>72.357856273405304</v>
      </c>
      <c r="J667" s="5">
        <f t="shared" si="1213"/>
        <v>150.49127208589564</v>
      </c>
      <c r="K667" s="5">
        <f t="shared" si="1213"/>
        <v>11.567700765984089</v>
      </c>
      <c r="L667" s="5"/>
      <c r="M667" s="5">
        <f t="shared" ref="M667:S667" si="1214">MAX(M632-M597,0)</f>
        <v>33.538912033952009</v>
      </c>
      <c r="N667" s="5">
        <f t="shared" si="1214"/>
        <v>0</v>
      </c>
      <c r="O667" s="5">
        <f t="shared" si="1214"/>
        <v>0</v>
      </c>
      <c r="P667" s="5">
        <f t="shared" si="1214"/>
        <v>0</v>
      </c>
      <c r="Q667" s="5">
        <f t="shared" si="1214"/>
        <v>0</v>
      </c>
      <c r="R667" s="5">
        <f t="shared" si="1214"/>
        <v>0</v>
      </c>
      <c r="S667" s="5">
        <f t="shared" si="1214"/>
        <v>0</v>
      </c>
      <c r="T667" s="5"/>
      <c r="U667" s="5">
        <f t="shared" ref="U667:AA667" si="1215">MAX(U632-U597,0)</f>
        <v>28.757783252965005</v>
      </c>
      <c r="V667" s="5">
        <f t="shared" si="1215"/>
        <v>8.0741712522327997</v>
      </c>
      <c r="W667" s="5">
        <f t="shared" si="1215"/>
        <v>8.1010972501647522</v>
      </c>
      <c r="X667" s="5">
        <f t="shared" si="1215"/>
        <v>6.2024143228807507</v>
      </c>
      <c r="Y667" s="5">
        <f t="shared" si="1215"/>
        <v>5.9048359673182098</v>
      </c>
      <c r="Z667" s="5">
        <f t="shared" si="1215"/>
        <v>12.344829227185651</v>
      </c>
      <c r="AA667" s="5">
        <f t="shared" si="1215"/>
        <v>0.74597073113354972</v>
      </c>
      <c r="AB667" s="5"/>
      <c r="AC667" s="5">
        <f t="shared" ref="AC667:AI667" si="1216">MAX(AC632-AC597,0)</f>
        <v>15.571733621768999</v>
      </c>
      <c r="AD667" s="5">
        <f t="shared" si="1216"/>
        <v>2.9878069114347996</v>
      </c>
      <c r="AE667" s="5">
        <f t="shared" si="1216"/>
        <v>3.1602053818985003</v>
      </c>
      <c r="AF667" s="5">
        <f t="shared" si="1216"/>
        <v>4.1112767901903755</v>
      </c>
      <c r="AG667" s="5">
        <f t="shared" si="1216"/>
        <v>7.5058084710996402</v>
      </c>
      <c r="AH667" s="5">
        <f t="shared" si="1216"/>
        <v>9.5003881785140258</v>
      </c>
      <c r="AI667" s="5">
        <f t="shared" si="1216"/>
        <v>0</v>
      </c>
    </row>
    <row r="668" spans="2:35" x14ac:dyDescent="0.3">
      <c r="B668" s="86">
        <f t="shared" si="1160"/>
        <v>45747</v>
      </c>
      <c r="C668" s="3"/>
      <c r="D668" s="3"/>
      <c r="E668" s="5">
        <f t="shared" ref="E668:K668" si="1217">MAX(E633-E598,0)</f>
        <v>57.207295050914844</v>
      </c>
      <c r="F668" s="5">
        <f t="shared" si="1217"/>
        <v>37.238228118788953</v>
      </c>
      <c r="G668" s="5">
        <f t="shared" si="1217"/>
        <v>38.117152200956205</v>
      </c>
      <c r="H668" s="5">
        <f t="shared" si="1217"/>
        <v>40.818905074109864</v>
      </c>
      <c r="I668" s="5">
        <f t="shared" si="1217"/>
        <v>74.528591961607461</v>
      </c>
      <c r="J668" s="5">
        <f t="shared" si="1217"/>
        <v>155.00601024847256</v>
      </c>
      <c r="K668" s="5">
        <f t="shared" si="1217"/>
        <v>11.914731788963614</v>
      </c>
      <c r="L668" s="5"/>
      <c r="M668" s="5">
        <f t="shared" ref="M668:S668" si="1218">MAX(M633-M598,0)</f>
        <v>34.545079394970564</v>
      </c>
      <c r="N668" s="5">
        <f t="shared" si="1218"/>
        <v>0</v>
      </c>
      <c r="O668" s="5">
        <f t="shared" si="1218"/>
        <v>0</v>
      </c>
      <c r="P668" s="5">
        <f t="shared" si="1218"/>
        <v>0</v>
      </c>
      <c r="Q668" s="5">
        <f t="shared" si="1218"/>
        <v>0</v>
      </c>
      <c r="R668" s="5">
        <f t="shared" si="1218"/>
        <v>0</v>
      </c>
      <c r="S668" s="5">
        <f t="shared" si="1218"/>
        <v>0</v>
      </c>
      <c r="T668" s="5"/>
      <c r="U668" s="5">
        <f t="shared" ref="U668:AA668" si="1219">MAX(U633-U598,0)</f>
        <v>29.620516750553954</v>
      </c>
      <c r="V668" s="5">
        <f t="shared" si="1219"/>
        <v>8.3163963897997846</v>
      </c>
      <c r="W668" s="5">
        <f t="shared" si="1219"/>
        <v>8.3441301676696948</v>
      </c>
      <c r="X668" s="5">
        <f t="shared" si="1219"/>
        <v>6.3884867525671734</v>
      </c>
      <c r="Y668" s="5">
        <f t="shared" si="1219"/>
        <v>6.0819810463377557</v>
      </c>
      <c r="Z668" s="5">
        <f t="shared" si="1219"/>
        <v>12.715174104001218</v>
      </c>
      <c r="AA668" s="5">
        <f t="shared" si="1219"/>
        <v>0.76834985306755677</v>
      </c>
      <c r="AB668" s="5"/>
      <c r="AC668" s="5">
        <f t="shared" ref="AC668:AI668" si="1220">MAX(AC633-AC598,0)</f>
        <v>16.038885630422069</v>
      </c>
      <c r="AD668" s="5">
        <f t="shared" si="1220"/>
        <v>3.0774411187778443</v>
      </c>
      <c r="AE668" s="5">
        <f t="shared" si="1220"/>
        <v>3.2550115433554558</v>
      </c>
      <c r="AF668" s="5">
        <f t="shared" si="1220"/>
        <v>4.2346150938960854</v>
      </c>
      <c r="AG668" s="5">
        <f t="shared" si="1220"/>
        <v>7.7309827252326295</v>
      </c>
      <c r="AH668" s="5">
        <f t="shared" si="1220"/>
        <v>9.7853998238694473</v>
      </c>
      <c r="AI668" s="5">
        <f t="shared" si="1220"/>
        <v>0</v>
      </c>
    </row>
    <row r="669" spans="2:35" x14ac:dyDescent="0.3">
      <c r="B669" s="86">
        <f t="shared" si="1160"/>
        <v>46112</v>
      </c>
      <c r="C669" s="3"/>
      <c r="D669" s="3"/>
      <c r="E669" s="5">
        <f t="shared" ref="E669:K669" si="1221">MAX(E634-E599,0)</f>
        <v>58.923513902442295</v>
      </c>
      <c r="F669" s="5">
        <f t="shared" si="1221"/>
        <v>38.355374962352613</v>
      </c>
      <c r="G669" s="5">
        <f t="shared" si="1221"/>
        <v>39.26066676698489</v>
      </c>
      <c r="H669" s="5">
        <f t="shared" si="1221"/>
        <v>42.043472226333165</v>
      </c>
      <c r="I669" s="5">
        <f t="shared" si="1221"/>
        <v>76.764449720455701</v>
      </c>
      <c r="J669" s="5">
        <f t="shared" si="1221"/>
        <v>159.65619055592668</v>
      </c>
      <c r="K669" s="5">
        <f t="shared" si="1221"/>
        <v>12.272173742632532</v>
      </c>
      <c r="L669" s="5"/>
      <c r="M669" s="5">
        <f t="shared" ref="M669:S669" si="1222">MAX(M634-M599,0)</f>
        <v>35.581431776819677</v>
      </c>
      <c r="N669" s="5">
        <f t="shared" si="1222"/>
        <v>0</v>
      </c>
      <c r="O669" s="5">
        <f t="shared" si="1222"/>
        <v>0</v>
      </c>
      <c r="P669" s="5">
        <f t="shared" si="1222"/>
        <v>0</v>
      </c>
      <c r="Q669" s="5">
        <f t="shared" si="1222"/>
        <v>0</v>
      </c>
      <c r="R669" s="5">
        <f t="shared" si="1222"/>
        <v>0</v>
      </c>
      <c r="S669" s="5">
        <f t="shared" si="1222"/>
        <v>0</v>
      </c>
      <c r="T669" s="5"/>
      <c r="U669" s="5">
        <f t="shared" ref="U669:AA669" si="1223">MAX(U634-U599,0)</f>
        <v>30.509132253070575</v>
      </c>
      <c r="V669" s="5">
        <f t="shared" si="1223"/>
        <v>8.5658882814937787</v>
      </c>
      <c r="W669" s="5">
        <f t="shared" si="1223"/>
        <v>8.5944540726997865</v>
      </c>
      <c r="X669" s="5">
        <f t="shared" si="1223"/>
        <v>6.5801413551441899</v>
      </c>
      <c r="Y669" s="5">
        <f t="shared" si="1223"/>
        <v>6.2644404777278897</v>
      </c>
      <c r="Z669" s="5">
        <f t="shared" si="1223"/>
        <v>13.096629327121256</v>
      </c>
      <c r="AA669" s="5">
        <f t="shared" si="1223"/>
        <v>0.79140034865958375</v>
      </c>
      <c r="AB669" s="5"/>
      <c r="AC669" s="5">
        <f t="shared" ref="AC669:AI669" si="1224">MAX(AC634-AC599,0)</f>
        <v>16.520052199334732</v>
      </c>
      <c r="AD669" s="5">
        <f t="shared" si="1224"/>
        <v>3.1697643523411796</v>
      </c>
      <c r="AE669" s="5">
        <f t="shared" si="1224"/>
        <v>3.3526618896561184</v>
      </c>
      <c r="AF669" s="5">
        <f t="shared" si="1224"/>
        <v>4.3616535467129705</v>
      </c>
      <c r="AG669" s="5">
        <f t="shared" si="1224"/>
        <v>7.9629122069896097</v>
      </c>
      <c r="AH669" s="5">
        <f t="shared" si="1224"/>
        <v>10.07896181858553</v>
      </c>
      <c r="AI669" s="5">
        <f t="shared" si="1224"/>
        <v>0</v>
      </c>
    </row>
    <row r="670" spans="2:35" x14ac:dyDescent="0.3">
      <c r="B670" s="86">
        <f t="shared" si="1160"/>
        <v>46477</v>
      </c>
      <c r="C670" s="3"/>
      <c r="D670" s="3"/>
      <c r="E670" s="5">
        <f t="shared" ref="E670:K670" si="1225">MAX(E635-E600,0)</f>
        <v>60.691219319515561</v>
      </c>
      <c r="F670" s="5">
        <f t="shared" si="1225"/>
        <v>39.506036211223197</v>
      </c>
      <c r="G670" s="5">
        <f t="shared" si="1225"/>
        <v>40.438486769994434</v>
      </c>
      <c r="H670" s="5">
        <f t="shared" si="1225"/>
        <v>43.304776393123163</v>
      </c>
      <c r="I670" s="5">
        <f t="shared" si="1225"/>
        <v>79.067383212069373</v>
      </c>
      <c r="J670" s="5">
        <f t="shared" si="1225"/>
        <v>164.44587627260449</v>
      </c>
      <c r="K670" s="5">
        <f t="shared" si="1225"/>
        <v>12.64033895491151</v>
      </c>
      <c r="L670" s="5"/>
      <c r="M670" s="5">
        <f t="shared" ref="M670:S670" si="1226">MAX(M635-M600,0)</f>
        <v>36.648874730124277</v>
      </c>
      <c r="N670" s="5">
        <f t="shared" si="1226"/>
        <v>0</v>
      </c>
      <c r="O670" s="5">
        <f t="shared" si="1226"/>
        <v>0</v>
      </c>
      <c r="P670" s="5">
        <f t="shared" si="1226"/>
        <v>0</v>
      </c>
      <c r="Q670" s="5">
        <f t="shared" si="1226"/>
        <v>0</v>
      </c>
      <c r="R670" s="5">
        <f t="shared" si="1226"/>
        <v>0</v>
      </c>
      <c r="S670" s="5">
        <f t="shared" si="1226"/>
        <v>0</v>
      </c>
      <c r="T670" s="5"/>
      <c r="U670" s="5">
        <f t="shared" ref="U670:AA670" si="1227">MAX(U635-U600,0)</f>
        <v>31.424406220662696</v>
      </c>
      <c r="V670" s="5">
        <f t="shared" si="1227"/>
        <v>8.8228649299385911</v>
      </c>
      <c r="W670" s="5">
        <f t="shared" si="1227"/>
        <v>8.8522876948807774</v>
      </c>
      <c r="X670" s="5">
        <f t="shared" si="1227"/>
        <v>6.7775455957985162</v>
      </c>
      <c r="Y670" s="5">
        <f t="shared" si="1227"/>
        <v>6.4523736920597257</v>
      </c>
      <c r="Z670" s="5">
        <f t="shared" si="1227"/>
        <v>13.489528206934894</v>
      </c>
      <c r="AA670" s="5">
        <f t="shared" si="1227"/>
        <v>0.81514235911937116</v>
      </c>
      <c r="AB670" s="5"/>
      <c r="AC670" s="5">
        <f t="shared" ref="AC670:AI670" si="1228">MAX(AC635-AC600,0)</f>
        <v>17.015653765314774</v>
      </c>
      <c r="AD670" s="5">
        <f t="shared" si="1228"/>
        <v>3.2648572829114149</v>
      </c>
      <c r="AE670" s="5">
        <f t="shared" si="1228"/>
        <v>3.4532417463458023</v>
      </c>
      <c r="AF670" s="5">
        <f t="shared" si="1228"/>
        <v>4.4925031531143595</v>
      </c>
      <c r="AG670" s="5">
        <f t="shared" si="1228"/>
        <v>8.2017995731992954</v>
      </c>
      <c r="AH670" s="5">
        <f t="shared" si="1228"/>
        <v>10.381330673143097</v>
      </c>
      <c r="AI670" s="5">
        <f t="shared" si="1228"/>
        <v>0</v>
      </c>
    </row>
    <row r="671" spans="2:35" x14ac:dyDescent="0.3">
      <c r="B671" s="86">
        <f t="shared" si="1160"/>
        <v>46843</v>
      </c>
      <c r="C671" s="3"/>
      <c r="D671" s="3"/>
      <c r="E671" s="5">
        <f t="shared" ref="E671:K671" si="1229">MAX(E636-E601,0)</f>
        <v>62.511955899101032</v>
      </c>
      <c r="F671" s="5">
        <f t="shared" si="1229"/>
        <v>40.691217297559895</v>
      </c>
      <c r="G671" s="5">
        <f t="shared" si="1229"/>
        <v>41.651641373094279</v>
      </c>
      <c r="H671" s="5">
        <f t="shared" si="1229"/>
        <v>44.603919684916853</v>
      </c>
      <c r="I671" s="5">
        <f t="shared" si="1229"/>
        <v>81.439404708431439</v>
      </c>
      <c r="J671" s="5">
        <f t="shared" si="1229"/>
        <v>169.37925256078265</v>
      </c>
      <c r="K671" s="5">
        <f t="shared" si="1229"/>
        <v>13.019549123558846</v>
      </c>
      <c r="L671" s="5"/>
      <c r="M671" s="5">
        <f t="shared" ref="M671:S671" si="1230">MAX(M636-M601,0)</f>
        <v>37.748340972028004</v>
      </c>
      <c r="N671" s="5">
        <f t="shared" si="1230"/>
        <v>0</v>
      </c>
      <c r="O671" s="5">
        <f t="shared" si="1230"/>
        <v>0</v>
      </c>
      <c r="P671" s="5">
        <f t="shared" si="1230"/>
        <v>0</v>
      </c>
      <c r="Q671" s="5">
        <f t="shared" si="1230"/>
        <v>0</v>
      </c>
      <c r="R671" s="5">
        <f t="shared" si="1230"/>
        <v>0</v>
      </c>
      <c r="S671" s="5">
        <f t="shared" si="1230"/>
        <v>0</v>
      </c>
      <c r="T671" s="5"/>
      <c r="U671" s="5">
        <f t="shared" ref="U671:AA671" si="1231">MAX(U636-U601,0)</f>
        <v>32.367138407282575</v>
      </c>
      <c r="V671" s="5">
        <f t="shared" si="1231"/>
        <v>9.0875508778367493</v>
      </c>
      <c r="W671" s="5">
        <f t="shared" si="1231"/>
        <v>9.1178563257272014</v>
      </c>
      <c r="X671" s="5">
        <f t="shared" si="1231"/>
        <v>6.9808719636724703</v>
      </c>
      <c r="Y671" s="5">
        <f t="shared" si="1231"/>
        <v>6.6459449028215172</v>
      </c>
      <c r="Z671" s="5">
        <f t="shared" si="1231"/>
        <v>13.894214053142941</v>
      </c>
      <c r="AA671" s="5">
        <f t="shared" si="1231"/>
        <v>0.83959662989295225</v>
      </c>
      <c r="AB671" s="5"/>
      <c r="AC671" s="5">
        <f t="shared" ref="AC671:AI671" si="1232">MAX(AC636-AC601,0)</f>
        <v>17.526123378274217</v>
      </c>
      <c r="AD671" s="5">
        <f t="shared" si="1232"/>
        <v>3.362803001398758</v>
      </c>
      <c r="AE671" s="5">
        <f t="shared" si="1232"/>
        <v>3.5568389987361768</v>
      </c>
      <c r="AF671" s="5">
        <f t="shared" si="1232"/>
        <v>4.6272782477077907</v>
      </c>
      <c r="AG671" s="5">
        <f t="shared" si="1232"/>
        <v>8.4478535603952771</v>
      </c>
      <c r="AH671" s="5">
        <f t="shared" si="1232"/>
        <v>10.692770593337388</v>
      </c>
      <c r="AI671" s="5">
        <f t="shared" si="1232"/>
        <v>0</v>
      </c>
    </row>
    <row r="672" spans="2:35" x14ac:dyDescent="0.3">
      <c r="B672" s="86">
        <f t="shared" si="1160"/>
        <v>47208</v>
      </c>
      <c r="C672" s="3"/>
      <c r="D672" s="3"/>
      <c r="E672" s="5">
        <f t="shared" ref="E672:K672" si="1233">MAX(E637-E602,0)</f>
        <v>64.387314576074047</v>
      </c>
      <c r="F672" s="5">
        <f t="shared" si="1233"/>
        <v>41.911953816486694</v>
      </c>
      <c r="G672" s="5">
        <f t="shared" si="1233"/>
        <v>42.901190614287096</v>
      </c>
      <c r="H672" s="5">
        <f t="shared" si="1233"/>
        <v>45.942037275464365</v>
      </c>
      <c r="I672" s="5">
        <f t="shared" si="1233"/>
        <v>83.882586849684387</v>
      </c>
      <c r="J672" s="5">
        <f t="shared" si="1233"/>
        <v>174.46063013760613</v>
      </c>
      <c r="K672" s="5">
        <f t="shared" si="1233"/>
        <v>13.410135597265608</v>
      </c>
      <c r="L672" s="5"/>
      <c r="M672" s="5">
        <f t="shared" ref="M672:S672" si="1234">MAX(M637-M602,0)</f>
        <v>38.880791201188835</v>
      </c>
      <c r="N672" s="5">
        <f t="shared" si="1234"/>
        <v>0</v>
      </c>
      <c r="O672" s="5">
        <f t="shared" si="1234"/>
        <v>0</v>
      </c>
      <c r="P672" s="5">
        <f t="shared" si="1234"/>
        <v>0</v>
      </c>
      <c r="Q672" s="5">
        <f t="shared" si="1234"/>
        <v>0</v>
      </c>
      <c r="R672" s="5">
        <f t="shared" si="1234"/>
        <v>0</v>
      </c>
      <c r="S672" s="5">
        <f t="shared" si="1234"/>
        <v>0</v>
      </c>
      <c r="T672" s="5"/>
      <c r="U672" s="5">
        <f t="shared" ref="U672:AA672" si="1235">MAX(U637-U602,0)</f>
        <v>33.338152559501047</v>
      </c>
      <c r="V672" s="5">
        <f t="shared" si="1235"/>
        <v>9.3601774041718535</v>
      </c>
      <c r="W672" s="5">
        <f t="shared" si="1235"/>
        <v>9.3913920154990169</v>
      </c>
      <c r="X672" s="5">
        <f t="shared" si="1235"/>
        <v>7.1902981225826448</v>
      </c>
      <c r="Y672" s="5">
        <f t="shared" si="1235"/>
        <v>6.8453232499061629</v>
      </c>
      <c r="Z672" s="5">
        <f t="shared" si="1235"/>
        <v>14.311040474737233</v>
      </c>
      <c r="AA672" s="5">
        <f t="shared" si="1235"/>
        <v>0.86478452878974066</v>
      </c>
      <c r="AB672" s="5"/>
      <c r="AC672" s="5">
        <f t="shared" ref="AC672:AI672" si="1236">MAX(AC637-AC602,0)</f>
        <v>18.051907079622442</v>
      </c>
      <c r="AD672" s="5">
        <f t="shared" si="1236"/>
        <v>3.463687091440721</v>
      </c>
      <c r="AE672" s="5">
        <f t="shared" si="1236"/>
        <v>3.6635441686982624</v>
      </c>
      <c r="AF672" s="5">
        <f t="shared" si="1236"/>
        <v>4.7660965951390235</v>
      </c>
      <c r="AG672" s="5">
        <f t="shared" si="1236"/>
        <v>8.7012891672071344</v>
      </c>
      <c r="AH672" s="5">
        <f t="shared" si="1236"/>
        <v>11.01355371113751</v>
      </c>
      <c r="AI672" s="5">
        <f t="shared" si="1236"/>
        <v>0</v>
      </c>
    </row>
    <row r="673" spans="2:35" x14ac:dyDescent="0.3">
      <c r="B673" s="86">
        <f t="shared" si="1160"/>
        <v>47573</v>
      </c>
      <c r="C673" s="3"/>
      <c r="D673" s="3"/>
      <c r="E673" s="5">
        <f t="shared" ref="E673:K673" si="1237">MAX(E638-E603,0)</f>
        <v>66.318934013356269</v>
      </c>
      <c r="F673" s="5">
        <f t="shared" si="1237"/>
        <v>43.1693124309813</v>
      </c>
      <c r="G673" s="5">
        <f t="shared" si="1237"/>
        <v>44.188226332715708</v>
      </c>
      <c r="H673" s="5">
        <f t="shared" si="1237"/>
        <v>47.320298393728301</v>
      </c>
      <c r="I673" s="5">
        <f t="shared" si="1237"/>
        <v>86.399064455174894</v>
      </c>
      <c r="J673" s="5">
        <f t="shared" si="1237"/>
        <v>179.69444904173429</v>
      </c>
      <c r="K673" s="5">
        <f t="shared" si="1237"/>
        <v>13.812439665183589</v>
      </c>
      <c r="L673" s="5"/>
      <c r="M673" s="5">
        <f t="shared" ref="M673:S673" si="1238">MAX(M638-M603,0)</f>
        <v>40.047214937224503</v>
      </c>
      <c r="N673" s="5">
        <f t="shared" si="1238"/>
        <v>0</v>
      </c>
      <c r="O673" s="5">
        <f t="shared" si="1238"/>
        <v>0</v>
      </c>
      <c r="P673" s="5">
        <f t="shared" si="1238"/>
        <v>0</v>
      </c>
      <c r="Q673" s="5">
        <f t="shared" si="1238"/>
        <v>0</v>
      </c>
      <c r="R673" s="5">
        <f t="shared" si="1238"/>
        <v>0</v>
      </c>
      <c r="S673" s="5">
        <f t="shared" si="1238"/>
        <v>0</v>
      </c>
      <c r="T673" s="5"/>
      <c r="U673" s="5">
        <f t="shared" ref="U673:AA673" si="1239">MAX(U638-U603,0)</f>
        <v>34.338297136286073</v>
      </c>
      <c r="V673" s="5">
        <f t="shared" si="1239"/>
        <v>9.6409827262970111</v>
      </c>
      <c r="W673" s="5">
        <f t="shared" si="1239"/>
        <v>9.6731337759639882</v>
      </c>
      <c r="X673" s="5">
        <f t="shared" si="1239"/>
        <v>7.4060070662601252</v>
      </c>
      <c r="Y673" s="5">
        <f t="shared" si="1239"/>
        <v>7.0506829474033488</v>
      </c>
      <c r="Z673" s="5">
        <f t="shared" si="1239"/>
        <v>14.740371688979348</v>
      </c>
      <c r="AA673" s="5">
        <f t="shared" si="1239"/>
        <v>0.89072806465343257</v>
      </c>
      <c r="AB673" s="5"/>
      <c r="AC673" s="5">
        <f t="shared" ref="AC673:AI673" si="1240">MAX(AC638-AC603,0)</f>
        <v>18.59346429201112</v>
      </c>
      <c r="AD673" s="5">
        <f t="shared" si="1240"/>
        <v>3.5675977041839424</v>
      </c>
      <c r="AE673" s="5">
        <f t="shared" si="1240"/>
        <v>3.7734504937592099</v>
      </c>
      <c r="AF673" s="5">
        <f t="shared" si="1240"/>
        <v>4.9090794929931949</v>
      </c>
      <c r="AG673" s="5">
        <f t="shared" si="1240"/>
        <v>8.962327842223349</v>
      </c>
      <c r="AH673" s="5">
        <f t="shared" si="1240"/>
        <v>11.343960322471634</v>
      </c>
      <c r="AI673" s="5">
        <f t="shared" si="1240"/>
        <v>0</v>
      </c>
    </row>
    <row r="674" spans="2:35" x14ac:dyDescent="0.3">
      <c r="B674" s="86">
        <f t="shared" si="1160"/>
        <v>47938</v>
      </c>
      <c r="C674" s="3"/>
      <c r="D674" s="3"/>
      <c r="E674" s="5">
        <f t="shared" ref="E674:K674" si="1241">MAX(E639-E604,0)</f>
        <v>68.308502033756952</v>
      </c>
      <c r="F674" s="5">
        <f t="shared" si="1241"/>
        <v>44.464391803910736</v>
      </c>
      <c r="G674" s="5">
        <f t="shared" si="1241"/>
        <v>45.513873122697191</v>
      </c>
      <c r="H674" s="5">
        <f t="shared" si="1241"/>
        <v>48.739907345540153</v>
      </c>
      <c r="I674" s="5">
        <f t="shared" si="1241"/>
        <v>88.991036388830167</v>
      </c>
      <c r="J674" s="5">
        <f t="shared" si="1241"/>
        <v>185.08528251298634</v>
      </c>
      <c r="K674" s="5">
        <f t="shared" si="1241"/>
        <v>14.226812855139094</v>
      </c>
      <c r="L674" s="5"/>
      <c r="M674" s="5">
        <f t="shared" ref="M674:S674" si="1242">MAX(M639-M604,0)</f>
        <v>41.248631385341241</v>
      </c>
      <c r="N674" s="5">
        <f t="shared" si="1242"/>
        <v>0</v>
      </c>
      <c r="O674" s="5">
        <f t="shared" si="1242"/>
        <v>0</v>
      </c>
      <c r="P674" s="5">
        <f t="shared" si="1242"/>
        <v>0</v>
      </c>
      <c r="Q674" s="5">
        <f t="shared" si="1242"/>
        <v>0</v>
      </c>
      <c r="R674" s="5">
        <f t="shared" si="1242"/>
        <v>0</v>
      </c>
      <c r="S674" s="5">
        <f t="shared" si="1242"/>
        <v>0</v>
      </c>
      <c r="T674" s="5"/>
      <c r="U674" s="5">
        <f t="shared" ref="U674:AA674" si="1243">MAX(U639-U604,0)</f>
        <v>35.368446050374658</v>
      </c>
      <c r="V674" s="5">
        <f t="shared" si="1243"/>
        <v>9.9302122080859228</v>
      </c>
      <c r="W674" s="5">
        <f t="shared" si="1243"/>
        <v>9.9633277892429088</v>
      </c>
      <c r="X674" s="5">
        <f t="shared" si="1243"/>
        <v>7.6281872782479301</v>
      </c>
      <c r="Y674" s="5">
        <f t="shared" si="1243"/>
        <v>7.262203435825449</v>
      </c>
      <c r="Z674" s="5">
        <f t="shared" si="1243"/>
        <v>15.182582839648727</v>
      </c>
      <c r="AA674" s="5">
        <f t="shared" si="1243"/>
        <v>0.91744990659303638</v>
      </c>
      <c r="AB674" s="5"/>
      <c r="AC674" s="5">
        <f t="shared" ref="AC674:AI674" si="1244">MAX(AC639-AC604,0)</f>
        <v>19.151268220771449</v>
      </c>
      <c r="AD674" s="5">
        <f t="shared" si="1244"/>
        <v>3.6746256353094613</v>
      </c>
      <c r="AE674" s="5">
        <f t="shared" si="1244"/>
        <v>3.8866540085719867</v>
      </c>
      <c r="AF674" s="5">
        <f t="shared" si="1244"/>
        <v>5.0563518777829906</v>
      </c>
      <c r="AG674" s="5">
        <f t="shared" si="1244"/>
        <v>9.2311976774900479</v>
      </c>
      <c r="AH674" s="5">
        <f t="shared" si="1244"/>
        <v>11.684279132145788</v>
      </c>
      <c r="AI674" s="5">
        <f t="shared" si="1244"/>
        <v>0</v>
      </c>
    </row>
    <row r="675" spans="2:35" x14ac:dyDescent="0.3">
      <c r="B675" s="86">
        <f t="shared" si="1160"/>
        <v>48304</v>
      </c>
      <c r="C675" s="3"/>
      <c r="D675" s="3"/>
      <c r="E675" s="5">
        <f t="shared" ref="E675:K675" si="1245">MAX(E640-E605,0)</f>
        <v>70.357757094769681</v>
      </c>
      <c r="F675" s="5">
        <f t="shared" si="1245"/>
        <v>45.798323558028059</v>
      </c>
      <c r="G675" s="5">
        <f t="shared" si="1245"/>
        <v>46.879289316378106</v>
      </c>
      <c r="H675" s="5">
        <f t="shared" si="1245"/>
        <v>50.202104565906367</v>
      </c>
      <c r="I675" s="5">
        <f t="shared" si="1245"/>
        <v>91.660767480495082</v>
      </c>
      <c r="J675" s="5">
        <f t="shared" si="1245"/>
        <v>190.6378409883759</v>
      </c>
      <c r="K675" s="5">
        <f t="shared" si="1245"/>
        <v>14.653617240793274</v>
      </c>
      <c r="L675" s="5"/>
      <c r="M675" s="5">
        <f t="shared" ref="M675:S675" si="1246">MAX(M640-M605,0)</f>
        <v>42.486090326901476</v>
      </c>
      <c r="N675" s="5">
        <f t="shared" si="1246"/>
        <v>0</v>
      </c>
      <c r="O675" s="5">
        <f t="shared" si="1246"/>
        <v>0</v>
      </c>
      <c r="P675" s="5">
        <f t="shared" si="1246"/>
        <v>0</v>
      </c>
      <c r="Q675" s="5">
        <f t="shared" si="1246"/>
        <v>0</v>
      </c>
      <c r="R675" s="5">
        <f t="shared" si="1246"/>
        <v>0</v>
      </c>
      <c r="S675" s="5">
        <f t="shared" si="1246"/>
        <v>0</v>
      </c>
      <c r="T675" s="5"/>
      <c r="U675" s="5">
        <f t="shared" ref="U675:AA675" si="1247">MAX(U640-U605,0)</f>
        <v>36.429499431885908</v>
      </c>
      <c r="V675" s="5">
        <f t="shared" si="1247"/>
        <v>10.228118574328498</v>
      </c>
      <c r="W675" s="5">
        <f t="shared" si="1247"/>
        <v>10.262227622920198</v>
      </c>
      <c r="X675" s="5">
        <f t="shared" si="1247"/>
        <v>7.8570328965953689</v>
      </c>
      <c r="Y675" s="5">
        <f t="shared" si="1247"/>
        <v>7.480069538900211</v>
      </c>
      <c r="Z675" s="5">
        <f t="shared" si="1247"/>
        <v>15.63806032483819</v>
      </c>
      <c r="AA675" s="5">
        <f t="shared" si="1247"/>
        <v>0.9449734037908275</v>
      </c>
      <c r="AB675" s="5"/>
      <c r="AC675" s="5">
        <f t="shared" ref="AC675:AI675" si="1248">MAX(AC640-AC605,0)</f>
        <v>19.725806267394592</v>
      </c>
      <c r="AD675" s="5">
        <f t="shared" si="1248"/>
        <v>3.7848644043687449</v>
      </c>
      <c r="AE675" s="5">
        <f t="shared" si="1248"/>
        <v>4.0032536288291451</v>
      </c>
      <c r="AF675" s="5">
        <f t="shared" si="1248"/>
        <v>5.208042434116483</v>
      </c>
      <c r="AG675" s="5">
        <f t="shared" si="1248"/>
        <v>9.5081336078147505</v>
      </c>
      <c r="AH675" s="5">
        <f t="shared" si="1248"/>
        <v>12.034807506110157</v>
      </c>
      <c r="AI675" s="5">
        <f t="shared" si="1248"/>
        <v>0</v>
      </c>
    </row>
    <row r="676" spans="2:35" x14ac:dyDescent="0.3">
      <c r="B676" s="86">
        <f t="shared" si="1160"/>
        <v>48669</v>
      </c>
      <c r="C676" s="3"/>
      <c r="D676" s="3"/>
      <c r="E676" s="5">
        <f t="shared" ref="E676:K676" si="1249">MAX(E641-E606,0)</f>
        <v>72.468489807612784</v>
      </c>
      <c r="F676" s="5">
        <f t="shared" si="1249"/>
        <v>47.172273264768904</v>
      </c>
      <c r="G676" s="5">
        <f t="shared" si="1249"/>
        <v>48.285667995869453</v>
      </c>
      <c r="H676" s="5">
        <f t="shared" si="1249"/>
        <v>51.708167702883557</v>
      </c>
      <c r="I676" s="5">
        <f t="shared" si="1249"/>
        <v>94.410590504909933</v>
      </c>
      <c r="J676" s="5">
        <f t="shared" si="1249"/>
        <v>196.35697621802717</v>
      </c>
      <c r="K676" s="5">
        <f t="shared" si="1249"/>
        <v>15.09322575801707</v>
      </c>
      <c r="L676" s="5"/>
      <c r="M676" s="5">
        <f t="shared" ref="M676:S676" si="1250">MAX(M641-M606,0)</f>
        <v>43.760673036708532</v>
      </c>
      <c r="N676" s="5">
        <f t="shared" si="1250"/>
        <v>0</v>
      </c>
      <c r="O676" s="5">
        <f t="shared" si="1250"/>
        <v>0</v>
      </c>
      <c r="P676" s="5">
        <f t="shared" si="1250"/>
        <v>0</v>
      </c>
      <c r="Q676" s="5">
        <f t="shared" si="1250"/>
        <v>0</v>
      </c>
      <c r="R676" s="5">
        <f t="shared" si="1250"/>
        <v>0</v>
      </c>
      <c r="S676" s="5">
        <f t="shared" si="1250"/>
        <v>0</v>
      </c>
      <c r="T676" s="5"/>
      <c r="U676" s="5">
        <f t="shared" ref="U676:AA676" si="1251">MAX(U641-U606,0)</f>
        <v>37.522384414842492</v>
      </c>
      <c r="V676" s="5">
        <f t="shared" si="1251"/>
        <v>10.534962131558355</v>
      </c>
      <c r="W676" s="5">
        <f t="shared" si="1251"/>
        <v>10.570094451607805</v>
      </c>
      <c r="X676" s="5">
        <f t="shared" si="1251"/>
        <v>8.0927438834932293</v>
      </c>
      <c r="Y676" s="5">
        <f t="shared" si="1251"/>
        <v>7.7044716250672192</v>
      </c>
      <c r="Z676" s="5">
        <f t="shared" si="1251"/>
        <v>16.107202134583336</v>
      </c>
      <c r="AA676" s="5">
        <f t="shared" si="1251"/>
        <v>0.97332260590455322</v>
      </c>
      <c r="AB676" s="5"/>
      <c r="AC676" s="5">
        <f t="shared" ref="AC676:AI676" si="1252">MAX(AC641-AC606,0)</f>
        <v>20.31758045541644</v>
      </c>
      <c r="AD676" s="5">
        <f t="shared" si="1252"/>
        <v>3.8984103364998068</v>
      </c>
      <c r="AE676" s="5">
        <f t="shared" si="1252"/>
        <v>4.1233512376940213</v>
      </c>
      <c r="AF676" s="5">
        <f t="shared" si="1252"/>
        <v>5.3642837071399763</v>
      </c>
      <c r="AG676" s="5">
        <f t="shared" si="1252"/>
        <v>9.7933776160491934</v>
      </c>
      <c r="AH676" s="5">
        <f t="shared" si="1252"/>
        <v>12.395851731293464</v>
      </c>
      <c r="AI676" s="5">
        <f t="shared" si="1252"/>
        <v>0</v>
      </c>
    </row>
    <row r="677" spans="2:35" x14ac:dyDescent="0.3">
      <c r="B677" s="86">
        <f t="shared" si="1160"/>
        <v>49034</v>
      </c>
      <c r="C677" s="3"/>
      <c r="D677" s="3"/>
      <c r="E677" s="5">
        <f t="shared" ref="E677:K677" si="1253">MAX(E642-E607,0)</f>
        <v>74.642544501841158</v>
      </c>
      <c r="F677" s="5">
        <f t="shared" si="1253"/>
        <v>48.587441462711972</v>
      </c>
      <c r="G677" s="5">
        <f t="shared" si="1253"/>
        <v>49.734238035745548</v>
      </c>
      <c r="H677" s="5">
        <f t="shared" si="1253"/>
        <v>53.259412733970059</v>
      </c>
      <c r="I677" s="5">
        <f t="shared" si="1253"/>
        <v>97.242908220057217</v>
      </c>
      <c r="J677" s="5">
        <f t="shared" si="1253"/>
        <v>202.24768550456804</v>
      </c>
      <c r="K677" s="5">
        <f t="shared" si="1253"/>
        <v>15.546022530757579</v>
      </c>
      <c r="L677" s="5"/>
      <c r="M677" s="5">
        <f t="shared" ref="M677:S677" si="1254">MAX(M642-M607,0)</f>
        <v>45.073493227809777</v>
      </c>
      <c r="N677" s="5">
        <f t="shared" si="1254"/>
        <v>0</v>
      </c>
      <c r="O677" s="5">
        <f t="shared" si="1254"/>
        <v>0</v>
      </c>
      <c r="P677" s="5">
        <f t="shared" si="1254"/>
        <v>0</v>
      </c>
      <c r="Q677" s="5">
        <f t="shared" si="1254"/>
        <v>0</v>
      </c>
      <c r="R677" s="5">
        <f t="shared" si="1254"/>
        <v>0</v>
      </c>
      <c r="S677" s="5">
        <f t="shared" si="1254"/>
        <v>0</v>
      </c>
      <c r="T677" s="5"/>
      <c r="U677" s="5">
        <f t="shared" ref="U677:AA677" si="1255">MAX(U642-U607,0)</f>
        <v>38.648055947287766</v>
      </c>
      <c r="V677" s="5">
        <f t="shared" si="1255"/>
        <v>10.851010995505105</v>
      </c>
      <c r="W677" s="5">
        <f t="shared" si="1255"/>
        <v>10.88719728515604</v>
      </c>
      <c r="X677" s="5">
        <f t="shared" si="1255"/>
        <v>8.335526199998025</v>
      </c>
      <c r="Y677" s="5">
        <f t="shared" si="1255"/>
        <v>7.9356057738192352</v>
      </c>
      <c r="Z677" s="5">
        <f t="shared" si="1255"/>
        <v>16.590418198620839</v>
      </c>
      <c r="AA677" s="5">
        <f t="shared" si="1255"/>
        <v>1.0025222840816888</v>
      </c>
      <c r="AB677" s="5"/>
      <c r="AC677" s="5">
        <f t="shared" ref="AC677:AI677" si="1256">MAX(AC642-AC607,0)</f>
        <v>20.927107869078924</v>
      </c>
      <c r="AD677" s="5">
        <f t="shared" si="1256"/>
        <v>4.0153626465948014</v>
      </c>
      <c r="AE677" s="5">
        <f t="shared" si="1256"/>
        <v>4.2470517748248424</v>
      </c>
      <c r="AF677" s="5">
        <f t="shared" si="1256"/>
        <v>5.5252122183541754</v>
      </c>
      <c r="AG677" s="5">
        <f t="shared" si="1256"/>
        <v>10.087178944530669</v>
      </c>
      <c r="AH677" s="5">
        <f t="shared" si="1256"/>
        <v>12.767727283232267</v>
      </c>
      <c r="AI677" s="5">
        <f t="shared" si="1256"/>
        <v>0</v>
      </c>
    </row>
    <row r="678" spans="2:35" x14ac:dyDescent="0.3">
      <c r="B678" s="86">
        <f t="shared" si="1160"/>
        <v>49399</v>
      </c>
      <c r="C678" s="3"/>
      <c r="D678" s="3"/>
      <c r="E678" s="5">
        <f t="shared" ref="E678:K678" si="1257">MAX(E643-E608,0)</f>
        <v>76.881820836896395</v>
      </c>
      <c r="F678" s="5">
        <f t="shared" si="1257"/>
        <v>50.04506470659333</v>
      </c>
      <c r="G678" s="5">
        <f t="shared" si="1257"/>
        <v>51.226265176817911</v>
      </c>
      <c r="H678" s="5">
        <f t="shared" si="1257"/>
        <v>54.857195115989171</v>
      </c>
      <c r="I678" s="5">
        <f t="shared" si="1257"/>
        <v>100.16019546665895</v>
      </c>
      <c r="J678" s="5">
        <f t="shared" si="1257"/>
        <v>208.31511606970508</v>
      </c>
      <c r="K678" s="5">
        <f t="shared" si="1257"/>
        <v>16.012403206680311</v>
      </c>
      <c r="L678" s="5"/>
      <c r="M678" s="5">
        <f t="shared" ref="M678:S678" si="1258">MAX(M643-M608,0)</f>
        <v>46.425698024644078</v>
      </c>
      <c r="N678" s="5">
        <f t="shared" si="1258"/>
        <v>0</v>
      </c>
      <c r="O678" s="5">
        <f t="shared" si="1258"/>
        <v>0</v>
      </c>
      <c r="P678" s="5">
        <f t="shared" si="1258"/>
        <v>0</v>
      </c>
      <c r="Q678" s="5">
        <f t="shared" si="1258"/>
        <v>0</v>
      </c>
      <c r="R678" s="5">
        <f t="shared" si="1258"/>
        <v>0</v>
      </c>
      <c r="S678" s="5">
        <f t="shared" si="1258"/>
        <v>0</v>
      </c>
      <c r="T678" s="5"/>
      <c r="U678" s="5">
        <f t="shared" ref="U678:AA678" si="1259">MAX(U643-U608,0)</f>
        <v>39.807497625706389</v>
      </c>
      <c r="V678" s="5">
        <f t="shared" si="1259"/>
        <v>11.176541325370257</v>
      </c>
      <c r="W678" s="5">
        <f t="shared" si="1259"/>
        <v>11.213813203710721</v>
      </c>
      <c r="X678" s="5">
        <f t="shared" si="1259"/>
        <v>8.5855919859979686</v>
      </c>
      <c r="Y678" s="5">
        <f t="shared" si="1259"/>
        <v>8.173673947033814</v>
      </c>
      <c r="Z678" s="5">
        <f t="shared" si="1259"/>
        <v>17.088130744579459</v>
      </c>
      <c r="AA678" s="5">
        <f t="shared" si="1259"/>
        <v>1.03259795260414</v>
      </c>
      <c r="AB678" s="5"/>
      <c r="AC678" s="5">
        <f t="shared" ref="AC678:AI678" si="1260">MAX(AC643-AC608,0)</f>
        <v>21.554921105151301</v>
      </c>
      <c r="AD678" s="5">
        <f t="shared" si="1260"/>
        <v>4.135823525992647</v>
      </c>
      <c r="AE678" s="5">
        <f t="shared" si="1260"/>
        <v>4.374463328069587</v>
      </c>
      <c r="AF678" s="5">
        <f t="shared" si="1260"/>
        <v>5.6909685849048017</v>
      </c>
      <c r="AG678" s="5">
        <f t="shared" si="1260"/>
        <v>10.38979431286659</v>
      </c>
      <c r="AH678" s="5">
        <f t="shared" si="1260"/>
        <v>13.150759101729237</v>
      </c>
      <c r="AI678" s="5">
        <f t="shared" si="1260"/>
        <v>0</v>
      </c>
    </row>
    <row r="679" spans="2:35" x14ac:dyDescent="0.3">
      <c r="B679" s="86">
        <f t="shared" si="1160"/>
        <v>49765</v>
      </c>
      <c r="C679" s="3"/>
      <c r="D679" s="3"/>
      <c r="E679" s="5">
        <f t="shared" ref="E679:K679" si="1261">MAX(E644-E609,0)</f>
        <v>79.188275462003304</v>
      </c>
      <c r="F679" s="5">
        <f t="shared" si="1261"/>
        <v>51.546416647791141</v>
      </c>
      <c r="G679" s="5">
        <f t="shared" si="1261"/>
        <v>52.763053132122451</v>
      </c>
      <c r="H679" s="5">
        <f t="shared" si="1261"/>
        <v>56.502910969468836</v>
      </c>
      <c r="I679" s="5">
        <f t="shared" si="1261"/>
        <v>103.16500133065873</v>
      </c>
      <c r="J679" s="5">
        <f t="shared" si="1261"/>
        <v>214.5645695517963</v>
      </c>
      <c r="K679" s="5">
        <f t="shared" si="1261"/>
        <v>16.49277530288072</v>
      </c>
      <c r="L679" s="5"/>
      <c r="M679" s="5">
        <f t="shared" ref="M679:S679" si="1262">MAX(M644-M609,0)</f>
        <v>47.818468965383396</v>
      </c>
      <c r="N679" s="5">
        <f t="shared" si="1262"/>
        <v>0</v>
      </c>
      <c r="O679" s="5">
        <f t="shared" si="1262"/>
        <v>0</v>
      </c>
      <c r="P679" s="5">
        <f t="shared" si="1262"/>
        <v>0</v>
      </c>
      <c r="Q679" s="5">
        <f t="shared" si="1262"/>
        <v>0</v>
      </c>
      <c r="R679" s="5">
        <f t="shared" si="1262"/>
        <v>0</v>
      </c>
      <c r="S679" s="5">
        <f t="shared" si="1262"/>
        <v>0</v>
      </c>
      <c r="T679" s="5"/>
      <c r="U679" s="5">
        <f t="shared" ref="U679:AA679" si="1263">MAX(U644-U609,0)</f>
        <v>41.001722554477595</v>
      </c>
      <c r="V679" s="5">
        <f t="shared" si="1263"/>
        <v>11.511837565131367</v>
      </c>
      <c r="W679" s="5">
        <f t="shared" si="1263"/>
        <v>11.550227599822042</v>
      </c>
      <c r="X679" s="5">
        <f t="shared" si="1263"/>
        <v>8.843159745577907</v>
      </c>
      <c r="Y679" s="5">
        <f t="shared" si="1263"/>
        <v>8.4188841654448279</v>
      </c>
      <c r="Z679" s="5">
        <f t="shared" si="1263"/>
        <v>17.600774666916841</v>
      </c>
      <c r="AA679" s="5">
        <f t="shared" si="1263"/>
        <v>1.0635758911822644</v>
      </c>
      <c r="AB679" s="5"/>
      <c r="AC679" s="5">
        <f t="shared" ref="AC679:AI679" si="1264">MAX(AC644-AC609,0)</f>
        <v>22.201568738305834</v>
      </c>
      <c r="AD679" s="5">
        <f t="shared" si="1264"/>
        <v>4.2598982317724259</v>
      </c>
      <c r="AE679" s="5">
        <f t="shared" si="1264"/>
        <v>4.5056972279116749</v>
      </c>
      <c r="AF679" s="5">
        <f t="shared" si="1264"/>
        <v>5.8616976424519454</v>
      </c>
      <c r="AG679" s="5">
        <f t="shared" si="1264"/>
        <v>10.701488142252586</v>
      </c>
      <c r="AH679" s="5">
        <f t="shared" si="1264"/>
        <v>13.545281874781114</v>
      </c>
      <c r="AI679" s="5">
        <f t="shared" si="1264"/>
        <v>0</v>
      </c>
    </row>
    <row r="680" spans="2:35" x14ac:dyDescent="0.3">
      <c r="B680" s="86">
        <f t="shared" si="1160"/>
        <v>50130</v>
      </c>
      <c r="C680" s="3"/>
      <c r="D680" s="3"/>
      <c r="E680" s="5">
        <f t="shared" ref="E680:K680" si="1265">MAX(E645-E610,0)</f>
        <v>81.563923725863404</v>
      </c>
      <c r="F680" s="5">
        <f t="shared" si="1265"/>
        <v>53.092809147224877</v>
      </c>
      <c r="G680" s="5">
        <f t="shared" si="1265"/>
        <v>54.345944726086124</v>
      </c>
      <c r="H680" s="5">
        <f t="shared" si="1265"/>
        <v>58.197998298552903</v>
      </c>
      <c r="I680" s="5">
        <f t="shared" si="1265"/>
        <v>106.25995137057846</v>
      </c>
      <c r="J680" s="5">
        <f t="shared" si="1265"/>
        <v>221.00150663835015</v>
      </c>
      <c r="K680" s="5">
        <f t="shared" si="1265"/>
        <v>16.987558561967141</v>
      </c>
      <c r="L680" s="5"/>
      <c r="M680" s="5">
        <f t="shared" ref="M680:S680" si="1266">MAX(M645-M610,0)</f>
        <v>49.253023034344899</v>
      </c>
      <c r="N680" s="5">
        <f t="shared" si="1266"/>
        <v>0</v>
      </c>
      <c r="O680" s="5">
        <f t="shared" si="1266"/>
        <v>0</v>
      </c>
      <c r="P680" s="5">
        <f t="shared" si="1266"/>
        <v>0</v>
      </c>
      <c r="Q680" s="5">
        <f t="shared" si="1266"/>
        <v>0</v>
      </c>
      <c r="R680" s="5">
        <f t="shared" si="1266"/>
        <v>0</v>
      </c>
      <c r="S680" s="5">
        <f t="shared" si="1266"/>
        <v>0</v>
      </c>
      <c r="T680" s="5"/>
      <c r="U680" s="5">
        <f t="shared" ref="U680:AA680" si="1267">MAX(U645-U610,0)</f>
        <v>42.23177423111192</v>
      </c>
      <c r="V680" s="5">
        <f t="shared" si="1267"/>
        <v>11.857192692085309</v>
      </c>
      <c r="W680" s="5">
        <f t="shared" si="1267"/>
        <v>11.896734427816702</v>
      </c>
      <c r="X680" s="5">
        <f t="shared" si="1267"/>
        <v>9.1084545379452457</v>
      </c>
      <c r="Y680" s="5">
        <f t="shared" si="1267"/>
        <v>8.6714506904081716</v>
      </c>
      <c r="Z680" s="5">
        <f t="shared" si="1267"/>
        <v>18.128797906924348</v>
      </c>
      <c r="AA680" s="5">
        <f t="shared" si="1267"/>
        <v>1.0954831679177313</v>
      </c>
      <c r="AB680" s="5"/>
      <c r="AC680" s="5">
        <f t="shared" ref="AC680:AI680" si="1268">MAX(AC645-AC610,0)</f>
        <v>22.867615800455017</v>
      </c>
      <c r="AD680" s="5">
        <f t="shared" si="1268"/>
        <v>4.3876951787255987</v>
      </c>
      <c r="AE680" s="5">
        <f t="shared" si="1268"/>
        <v>4.6408681447490263</v>
      </c>
      <c r="AF680" s="5">
        <f t="shared" si="1268"/>
        <v>6.0375485717255035</v>
      </c>
      <c r="AG680" s="5">
        <f t="shared" si="1268"/>
        <v>11.022532786520165</v>
      </c>
      <c r="AH680" s="5">
        <f t="shared" si="1268"/>
        <v>13.951640331024549</v>
      </c>
      <c r="AI680" s="5">
        <f t="shared" si="1268"/>
        <v>0</v>
      </c>
    </row>
    <row r="681" spans="2:35" x14ac:dyDescent="0.3">
      <c r="B681" s="86">
        <f t="shared" si="1160"/>
        <v>50495</v>
      </c>
      <c r="C681" s="3"/>
      <c r="D681" s="3"/>
      <c r="E681" s="5">
        <f t="shared" ref="E681:K681" si="1269">MAX(E646-E611,0)</f>
        <v>84.0108414376393</v>
      </c>
      <c r="F681" s="5">
        <f t="shared" si="1269"/>
        <v>54.685593421641627</v>
      </c>
      <c r="G681" s="5">
        <f t="shared" si="1269"/>
        <v>55.976323067868705</v>
      </c>
      <c r="H681" s="5">
        <f t="shared" si="1269"/>
        <v>59.943938247509507</v>
      </c>
      <c r="I681" s="5">
        <f t="shared" si="1269"/>
        <v>109.44774991169582</v>
      </c>
      <c r="J681" s="5">
        <f t="shared" si="1269"/>
        <v>227.63155183750072</v>
      </c>
      <c r="K681" s="5">
        <f t="shared" si="1269"/>
        <v>17.497185318826158</v>
      </c>
      <c r="L681" s="5"/>
      <c r="M681" s="5">
        <f t="shared" ref="M681:S681" si="1270">MAX(M646-M611,0)</f>
        <v>50.730613725375264</v>
      </c>
      <c r="N681" s="5">
        <f t="shared" si="1270"/>
        <v>0</v>
      </c>
      <c r="O681" s="5">
        <f t="shared" si="1270"/>
        <v>0</v>
      </c>
      <c r="P681" s="5">
        <f t="shared" si="1270"/>
        <v>0</v>
      </c>
      <c r="Q681" s="5">
        <f t="shared" si="1270"/>
        <v>0</v>
      </c>
      <c r="R681" s="5">
        <f t="shared" si="1270"/>
        <v>0</v>
      </c>
      <c r="S681" s="5">
        <f t="shared" si="1270"/>
        <v>0</v>
      </c>
      <c r="T681" s="5"/>
      <c r="U681" s="5">
        <f t="shared" ref="U681:AA681" si="1271">MAX(U646-U611,0)</f>
        <v>43.498727458045281</v>
      </c>
      <c r="V681" s="5">
        <f t="shared" si="1271"/>
        <v>12.212908472847868</v>
      </c>
      <c r="W681" s="5">
        <f t="shared" si="1271"/>
        <v>12.253636460651206</v>
      </c>
      <c r="X681" s="5">
        <f t="shared" si="1271"/>
        <v>9.3817081740836024</v>
      </c>
      <c r="Y681" s="5">
        <f t="shared" si="1271"/>
        <v>8.9315942111204176</v>
      </c>
      <c r="Z681" s="5">
        <f t="shared" si="1271"/>
        <v>18.672661844132087</v>
      </c>
      <c r="AA681" s="5">
        <f t="shared" si="1271"/>
        <v>1.1283476629552642</v>
      </c>
      <c r="AB681" s="5"/>
      <c r="AC681" s="5">
        <f t="shared" ref="AC681:AI681" si="1272">MAX(AC646-AC611,0)</f>
        <v>23.553644274468667</v>
      </c>
      <c r="AD681" s="5">
        <f t="shared" si="1272"/>
        <v>4.5193260340873671</v>
      </c>
      <c r="AE681" s="5">
        <f t="shared" si="1272"/>
        <v>4.7800941890914972</v>
      </c>
      <c r="AF681" s="5">
        <f t="shared" si="1272"/>
        <v>6.2186750288772688</v>
      </c>
      <c r="AG681" s="5">
        <f t="shared" si="1272"/>
        <v>11.353208770115771</v>
      </c>
      <c r="AH681" s="5">
        <f t="shared" si="1272"/>
        <v>14.370189540955284</v>
      </c>
      <c r="AI681" s="5">
        <f t="shared" si="1272"/>
        <v>0</v>
      </c>
    </row>
    <row r="682" spans="2:35" x14ac:dyDescent="0.3">
      <c r="B682" s="86">
        <f t="shared" si="1160"/>
        <v>50860</v>
      </c>
      <c r="C682" s="3"/>
      <c r="D682" s="3"/>
      <c r="E682" s="5">
        <f t="shared" ref="E682:K682" si="1273">MAX(E647-E612,0)</f>
        <v>86.531166680768479</v>
      </c>
      <c r="F682" s="5">
        <f t="shared" si="1273"/>
        <v>56.326161224290871</v>
      </c>
      <c r="G682" s="5">
        <f t="shared" si="1273"/>
        <v>57.65561275990477</v>
      </c>
      <c r="H682" s="5">
        <f t="shared" si="1273"/>
        <v>61.742256394934792</v>
      </c>
      <c r="I682" s="5">
        <f t="shared" si="1273"/>
        <v>112.73118240904672</v>
      </c>
      <c r="J682" s="5">
        <f t="shared" si="1273"/>
        <v>234.46049839262571</v>
      </c>
      <c r="K682" s="5">
        <f t="shared" si="1273"/>
        <v>18.022100878390944</v>
      </c>
      <c r="L682" s="5"/>
      <c r="M682" s="5">
        <f t="shared" ref="M682:S682" si="1274">MAX(M647-M612,0)</f>
        <v>52.252532137136519</v>
      </c>
      <c r="N682" s="5">
        <f t="shared" si="1274"/>
        <v>0</v>
      </c>
      <c r="O682" s="5">
        <f t="shared" si="1274"/>
        <v>0</v>
      </c>
      <c r="P682" s="5">
        <f t="shared" si="1274"/>
        <v>0</v>
      </c>
      <c r="Q682" s="5">
        <f t="shared" si="1274"/>
        <v>0</v>
      </c>
      <c r="R682" s="5">
        <f t="shared" si="1274"/>
        <v>0</v>
      </c>
      <c r="S682" s="5">
        <f t="shared" si="1274"/>
        <v>0</v>
      </c>
      <c r="T682" s="5"/>
      <c r="U682" s="5">
        <f t="shared" ref="U682:AA682" si="1275">MAX(U647-U612,0)</f>
        <v>44.803689281786639</v>
      </c>
      <c r="V682" s="5">
        <f t="shared" si="1275"/>
        <v>12.579295727033303</v>
      </c>
      <c r="W682" s="5">
        <f t="shared" si="1275"/>
        <v>12.62124555447074</v>
      </c>
      <c r="X682" s="5">
        <f t="shared" si="1275"/>
        <v>9.6631594193061083</v>
      </c>
      <c r="Y682" s="5">
        <f t="shared" si="1275"/>
        <v>9.199542037454032</v>
      </c>
      <c r="Z682" s="5">
        <f t="shared" si="1275"/>
        <v>19.232841699456046</v>
      </c>
      <c r="AA682" s="5">
        <f t="shared" si="1275"/>
        <v>1.1621980928439219</v>
      </c>
      <c r="AB682" s="5"/>
      <c r="AC682" s="5">
        <f t="shared" ref="AC682:AI682" si="1276">MAX(AC647-AC612,0)</f>
        <v>24.260253602702729</v>
      </c>
      <c r="AD682" s="5">
        <f t="shared" si="1276"/>
        <v>4.6549058151099878</v>
      </c>
      <c r="AE682" s="5">
        <f t="shared" si="1276"/>
        <v>4.9234970147642407</v>
      </c>
      <c r="AF682" s="5">
        <f t="shared" si="1276"/>
        <v>6.4052352797435876</v>
      </c>
      <c r="AG682" s="5">
        <f t="shared" si="1276"/>
        <v>11.693805033219242</v>
      </c>
      <c r="AH682" s="5">
        <f t="shared" si="1276"/>
        <v>14.801295227183946</v>
      </c>
      <c r="AI682" s="5">
        <f t="shared" si="1276"/>
        <v>0</v>
      </c>
    </row>
    <row r="683" spans="2:35" x14ac:dyDescent="0.3">
      <c r="B683" s="86">
        <f t="shared" si="1160"/>
        <v>51226</v>
      </c>
      <c r="C683" s="3"/>
      <c r="D683" s="3"/>
      <c r="E683" s="5">
        <f t="shared" ref="E683:K683" si="1277">MAX(E648-E613,0)</f>
        <v>89.127101681191533</v>
      </c>
      <c r="F683" s="5">
        <f t="shared" si="1277"/>
        <v>58.015946061019591</v>
      </c>
      <c r="G683" s="5">
        <f t="shared" si="1277"/>
        <v>59.385281142701913</v>
      </c>
      <c r="H683" s="5">
        <f t="shared" si="1277"/>
        <v>63.594524086782833</v>
      </c>
      <c r="I683" s="5">
        <f t="shared" si="1277"/>
        <v>116.11311788131812</v>
      </c>
      <c r="J683" s="5">
        <f t="shared" si="1277"/>
        <v>241.49431334440445</v>
      </c>
      <c r="K683" s="5">
        <f t="shared" si="1277"/>
        <v>18.562763904742674</v>
      </c>
      <c r="L683" s="5"/>
      <c r="M683" s="5">
        <f t="shared" ref="M683:S683" si="1278">MAX(M648-M613,0)</f>
        <v>53.820108101250611</v>
      </c>
      <c r="N683" s="5">
        <f t="shared" si="1278"/>
        <v>0</v>
      </c>
      <c r="O683" s="5">
        <f t="shared" si="1278"/>
        <v>0</v>
      </c>
      <c r="P683" s="5">
        <f t="shared" si="1278"/>
        <v>0</v>
      </c>
      <c r="Q683" s="5">
        <f t="shared" si="1278"/>
        <v>0</v>
      </c>
      <c r="R683" s="5">
        <f t="shared" si="1278"/>
        <v>0</v>
      </c>
      <c r="S683" s="5">
        <f t="shared" si="1278"/>
        <v>0</v>
      </c>
      <c r="T683" s="5"/>
      <c r="U683" s="5">
        <f t="shared" ref="U683:AA683" si="1279">MAX(U648-U613,0)</f>
        <v>46.147799960240242</v>
      </c>
      <c r="V683" s="5">
        <f t="shared" si="1279"/>
        <v>12.956674598844304</v>
      </c>
      <c r="W683" s="5">
        <f t="shared" si="1279"/>
        <v>12.999882921104865</v>
      </c>
      <c r="X683" s="5">
        <f t="shared" si="1279"/>
        <v>9.9530542018852941</v>
      </c>
      <c r="Y683" s="5">
        <f t="shared" si="1279"/>
        <v>9.4755282985776503</v>
      </c>
      <c r="Z683" s="5">
        <f t="shared" si="1279"/>
        <v>19.809826950439728</v>
      </c>
      <c r="AA683" s="5">
        <f t="shared" si="1279"/>
        <v>1.1970640356292404</v>
      </c>
      <c r="AB683" s="5"/>
      <c r="AC683" s="5">
        <f t="shared" ref="AC683:AI683" si="1280">MAX(AC648-AC613,0)</f>
        <v>24.988061210783808</v>
      </c>
      <c r="AD683" s="5">
        <f t="shared" si="1280"/>
        <v>4.7945529895632868</v>
      </c>
      <c r="AE683" s="5">
        <f t="shared" si="1280"/>
        <v>5.0712019252071681</v>
      </c>
      <c r="AF683" s="5">
        <f t="shared" si="1280"/>
        <v>6.5973923381358954</v>
      </c>
      <c r="AG683" s="5">
        <f t="shared" si="1280"/>
        <v>12.044619184215822</v>
      </c>
      <c r="AH683" s="5">
        <f t="shared" si="1280"/>
        <v>15.24533408399946</v>
      </c>
      <c r="AI683" s="5">
        <f t="shared" si="1280"/>
        <v>0</v>
      </c>
    </row>
    <row r="684" spans="2:35" x14ac:dyDescent="0.3">
      <c r="B684" s="86">
        <f t="shared" si="1160"/>
        <v>51591</v>
      </c>
      <c r="C684" s="3"/>
      <c r="D684" s="3"/>
      <c r="E684" s="5">
        <f t="shared" ref="E684:K684" si="1281">MAX(E649-E614,0)</f>
        <v>68.338149924288302</v>
      </c>
      <c r="F684" s="5">
        <f t="shared" si="1281"/>
        <v>44.483690652245791</v>
      </c>
      <c r="G684" s="5">
        <f t="shared" si="1281"/>
        <v>45.533627476662261</v>
      </c>
      <c r="H684" s="5">
        <f t="shared" si="1281"/>
        <v>48.761061892843408</v>
      </c>
      <c r="I684" s="5">
        <f t="shared" si="1281"/>
        <v>89.029661105030513</v>
      </c>
      <c r="J684" s="5">
        <f t="shared" si="1281"/>
        <v>185.16561494645401</v>
      </c>
      <c r="K684" s="5">
        <f t="shared" si="1281"/>
        <v>14.232987708599218</v>
      </c>
      <c r="L684" s="5"/>
      <c r="M684" s="5">
        <f t="shared" ref="M684:S684" si="1282">MAX(M649-M614,0)</f>
        <v>41.266534499470069</v>
      </c>
      <c r="N684" s="5">
        <f t="shared" si="1282"/>
        <v>0</v>
      </c>
      <c r="O684" s="5">
        <f t="shared" si="1282"/>
        <v>0</v>
      </c>
      <c r="P684" s="5">
        <f t="shared" si="1282"/>
        <v>0</v>
      </c>
      <c r="Q684" s="5">
        <f t="shared" si="1282"/>
        <v>0</v>
      </c>
      <c r="R684" s="5">
        <f t="shared" si="1282"/>
        <v>0</v>
      </c>
      <c r="S684" s="5">
        <f t="shared" si="1282"/>
        <v>0</v>
      </c>
      <c r="T684" s="5"/>
      <c r="U684" s="5">
        <f t="shared" ref="U684:AA684" si="1283">MAX(U649-U614,0)</f>
        <v>35.383796991846729</v>
      </c>
      <c r="V684" s="5">
        <f t="shared" si="1283"/>
        <v>9.9345222110245412</v>
      </c>
      <c r="W684" s="5">
        <f t="shared" si="1283"/>
        <v>9.9676521653136536</v>
      </c>
      <c r="X684" s="5">
        <f t="shared" si="1283"/>
        <v>7.6314981349443087</v>
      </c>
      <c r="Y684" s="5">
        <f t="shared" si="1283"/>
        <v>7.265355444815123</v>
      </c>
      <c r="Z684" s="5">
        <f t="shared" si="1283"/>
        <v>15.189172525275122</v>
      </c>
      <c r="AA684" s="5">
        <f t="shared" si="1283"/>
        <v>0.91784810672316386</v>
      </c>
      <c r="AB684" s="5"/>
      <c r="AC684" s="5">
        <f t="shared" ref="AC684:AI684" si="1284">MAX(AC649-AC614,0)</f>
        <v>19.159580432089818</v>
      </c>
      <c r="AD684" s="5">
        <f t="shared" si="1284"/>
        <v>3.6762205304591964</v>
      </c>
      <c r="AE684" s="5">
        <f t="shared" si="1284"/>
        <v>3.888340930245695</v>
      </c>
      <c r="AF684" s="5">
        <f t="shared" si="1284"/>
        <v>5.0585464825905504</v>
      </c>
      <c r="AG684" s="5">
        <f t="shared" si="1284"/>
        <v>9.2352042876493528</v>
      </c>
      <c r="AH684" s="5">
        <f t="shared" si="1284"/>
        <v>11.68935045150331</v>
      </c>
      <c r="AI684" s="5">
        <f t="shared" si="1284"/>
        <v>0</v>
      </c>
    </row>
    <row r="685" spans="2:35" x14ac:dyDescent="0.3">
      <c r="E685" s="2"/>
      <c r="M685" s="2"/>
    </row>
    <row r="686" spans="2:35" s="93" customFormat="1" x14ac:dyDescent="0.3">
      <c r="B686" s="92" t="s">
        <v>242</v>
      </c>
      <c r="C686" s="92"/>
      <c r="D686" s="92"/>
    </row>
    <row r="687" spans="2:35" x14ac:dyDescent="0.3">
      <c r="E687" s="301" t="s">
        <v>89</v>
      </c>
      <c r="F687" s="301"/>
      <c r="G687" s="301"/>
      <c r="H687" s="301"/>
      <c r="I687" s="301"/>
      <c r="J687" s="301"/>
      <c r="K687" s="301"/>
      <c r="M687" s="301" t="s">
        <v>64</v>
      </c>
      <c r="N687" s="301"/>
      <c r="O687" s="301"/>
      <c r="P687" s="301"/>
      <c r="Q687" s="301"/>
      <c r="R687" s="301"/>
      <c r="S687" s="301"/>
      <c r="U687" s="301" t="s">
        <v>65</v>
      </c>
      <c r="V687" s="301"/>
      <c r="W687" s="301"/>
      <c r="X687" s="301"/>
      <c r="Y687" s="301"/>
      <c r="Z687" s="301"/>
      <c r="AA687" s="301"/>
      <c r="AC687" s="301" t="s">
        <v>66</v>
      </c>
      <c r="AD687" s="301"/>
      <c r="AE687" s="301"/>
      <c r="AF687" s="301"/>
      <c r="AG687" s="301"/>
      <c r="AH687" s="301"/>
      <c r="AI687" s="301"/>
    </row>
    <row r="688" spans="2:35" s="3" customFormat="1" x14ac:dyDescent="0.3">
      <c r="B688" s="4" t="s">
        <v>211</v>
      </c>
      <c r="C688" s="4"/>
      <c r="D688" s="4"/>
      <c r="E688" s="3" t="s">
        <v>70</v>
      </c>
      <c r="F688" s="3" t="s">
        <v>69</v>
      </c>
      <c r="G688" s="3" t="s">
        <v>61</v>
      </c>
      <c r="H688" s="3" t="s">
        <v>68</v>
      </c>
      <c r="I688" s="3" t="s">
        <v>71</v>
      </c>
      <c r="J688" s="3" t="s">
        <v>72</v>
      </c>
      <c r="K688" s="3" t="s">
        <v>62</v>
      </c>
      <c r="M688" s="3" t="s">
        <v>70</v>
      </c>
      <c r="N688" s="3" t="s">
        <v>69</v>
      </c>
      <c r="O688" s="3" t="s">
        <v>61</v>
      </c>
      <c r="P688" s="3" t="s">
        <v>68</v>
      </c>
      <c r="Q688" s="3" t="s">
        <v>71</v>
      </c>
      <c r="R688" s="3" t="s">
        <v>72</v>
      </c>
      <c r="S688" s="3" t="s">
        <v>62</v>
      </c>
      <c r="U688" s="3" t="s">
        <v>70</v>
      </c>
      <c r="V688" s="3" t="s">
        <v>69</v>
      </c>
      <c r="W688" s="3" t="s">
        <v>61</v>
      </c>
      <c r="X688" s="3" t="s">
        <v>68</v>
      </c>
      <c r="Y688" s="3" t="s">
        <v>71</v>
      </c>
      <c r="Z688" s="3" t="s">
        <v>72</v>
      </c>
      <c r="AA688" s="3" t="s">
        <v>62</v>
      </c>
      <c r="AC688" s="3" t="s">
        <v>70</v>
      </c>
      <c r="AD688" s="3" t="s">
        <v>69</v>
      </c>
      <c r="AE688" s="3" t="s">
        <v>61</v>
      </c>
      <c r="AF688" s="3" t="s">
        <v>68</v>
      </c>
      <c r="AG688" s="3" t="s">
        <v>71</v>
      </c>
      <c r="AH688" s="3" t="s">
        <v>72</v>
      </c>
      <c r="AI688" s="3" t="s">
        <v>62</v>
      </c>
    </row>
    <row r="689" spans="2:35" hidden="1" x14ac:dyDescent="0.3">
      <c r="B689" s="86">
        <f t="shared" ref="B689:B719" si="1285">DATE(IF(MONTH(B584)&lt;=3,YEAR(B584),YEAR(B584)+1), 3, 31)</f>
        <v>40633</v>
      </c>
      <c r="C689" s="3"/>
      <c r="D689" s="3"/>
      <c r="E689" s="5">
        <f>E654*(1-E$44)</f>
        <v>50.047048162799996</v>
      </c>
      <c r="F689" s="5">
        <f t="shared" ref="F689:K689" si="1286">F654*(1-F$44)</f>
        <v>30.996699983099997</v>
      </c>
      <c r="G689" s="5">
        <f t="shared" si="1286"/>
        <v>20.998023735500002</v>
      </c>
      <c r="H689" s="5">
        <f t="shared" si="1286"/>
        <v>64.466728799999984</v>
      </c>
      <c r="I689" s="5">
        <f t="shared" si="1286"/>
        <v>107.68452762864999</v>
      </c>
      <c r="J689" s="5">
        <f t="shared" si="1286"/>
        <v>130.97170481264999</v>
      </c>
      <c r="K689" s="5">
        <f t="shared" si="1286"/>
        <v>4.8968158511789968</v>
      </c>
      <c r="L689" s="5"/>
      <c r="M689" s="5">
        <f>M654*(1-E$44)</f>
        <v>30.475871530200003</v>
      </c>
      <c r="N689" s="5">
        <f t="shared" ref="N689:S689" si="1287">N654*(1-F$44)</f>
        <v>0</v>
      </c>
      <c r="O689" s="5">
        <f t="shared" si="1287"/>
        <v>0</v>
      </c>
      <c r="P689" s="5">
        <f t="shared" si="1287"/>
        <v>0</v>
      </c>
      <c r="Q689" s="5">
        <f t="shared" si="1287"/>
        <v>0</v>
      </c>
      <c r="R689" s="5">
        <f t="shared" si="1287"/>
        <v>0</v>
      </c>
      <c r="S689" s="5">
        <f t="shared" si="1287"/>
        <v>0</v>
      </c>
      <c r="T689" s="5"/>
      <c r="U689" s="5">
        <f>U654*(1-E$44)</f>
        <v>26.330574609000003</v>
      </c>
      <c r="V689" s="5">
        <f t="shared" ref="V689:AA689" si="1288">V654*(1-F$44)</f>
        <v>6.9545239303500006</v>
      </c>
      <c r="W689" s="5">
        <f t="shared" si="1288"/>
        <v>4.6625322467500023</v>
      </c>
      <c r="X689" s="5">
        <f t="shared" si="1288"/>
        <v>10.084250400000002</v>
      </c>
      <c r="Y689" s="5">
        <f t="shared" si="1288"/>
        <v>8.7890406860549994</v>
      </c>
      <c r="Z689" s="5">
        <f t="shared" si="1288"/>
        <v>10.795143697649996</v>
      </c>
      <c r="AA689" s="5">
        <f t="shared" si="1288"/>
        <v>0.31765296550500005</v>
      </c>
      <c r="AB689" s="5"/>
      <c r="AC689" s="5">
        <f>AC654*(1-E$44)</f>
        <v>14.360184959399998</v>
      </c>
      <c r="AD689" s="5">
        <f t="shared" ref="AD689:AI689" si="1289">AD654*(1-F$44)</f>
        <v>2.5267548681000007</v>
      </c>
      <c r="AE689" s="5">
        <f t="shared" si="1289"/>
        <v>1.7363384605000003</v>
      </c>
      <c r="AF689" s="5">
        <f t="shared" si="1289"/>
        <v>6.6765251999999995</v>
      </c>
      <c r="AG689" s="5">
        <f t="shared" si="1289"/>
        <v>11.156714513619997</v>
      </c>
      <c r="AH689" s="5">
        <f t="shared" si="1289"/>
        <v>7.5874499999999987</v>
      </c>
      <c r="AI689" s="5">
        <f t="shared" si="1289"/>
        <v>0</v>
      </c>
    </row>
    <row r="690" spans="2:35" hidden="1" x14ac:dyDescent="0.3">
      <c r="B690" s="86">
        <f t="shared" si="1285"/>
        <v>40999</v>
      </c>
      <c r="C690" s="3"/>
      <c r="D690" s="3"/>
      <c r="E690" s="5">
        <f t="shared" ref="E690:K690" si="1290">E655*(1-E$44)</f>
        <v>53.558683142400007</v>
      </c>
      <c r="F690" s="5">
        <f t="shared" si="1290"/>
        <v>32.214560738599992</v>
      </c>
      <c r="G690" s="5">
        <f t="shared" si="1290"/>
        <v>22.162082663</v>
      </c>
      <c r="H690" s="5">
        <f t="shared" si="1290"/>
        <v>67.34470992</v>
      </c>
      <c r="I690" s="5">
        <f t="shared" si="1290"/>
        <v>115.08406869874999</v>
      </c>
      <c r="J690" s="5">
        <f t="shared" si="1290"/>
        <v>140.3653403763</v>
      </c>
      <c r="K690" s="5">
        <f t="shared" si="1290"/>
        <v>5.2211245276260012</v>
      </c>
      <c r="L690" s="5"/>
      <c r="M690" s="5">
        <f t="shared" ref="M690:S690" si="1291">M655*(1-E$44)</f>
        <v>32.613511971600005</v>
      </c>
      <c r="N690" s="5">
        <f t="shared" si="1291"/>
        <v>0</v>
      </c>
      <c r="O690" s="5">
        <f t="shared" si="1291"/>
        <v>0</v>
      </c>
      <c r="P690" s="5">
        <f t="shared" si="1291"/>
        <v>0</v>
      </c>
      <c r="Q690" s="5">
        <f t="shared" si="1291"/>
        <v>0</v>
      </c>
      <c r="R690" s="5">
        <f t="shared" si="1291"/>
        <v>0</v>
      </c>
      <c r="S690" s="5">
        <f t="shared" si="1291"/>
        <v>0</v>
      </c>
      <c r="T690" s="5"/>
      <c r="U690" s="5">
        <f t="shared" ref="U690:AA690" si="1292">U655*(1-E$44)</f>
        <v>28.17728487450001</v>
      </c>
      <c r="V690" s="5">
        <f t="shared" si="1292"/>
        <v>7.2276807221000006</v>
      </c>
      <c r="W690" s="5">
        <f t="shared" si="1292"/>
        <v>4.9211574055000016</v>
      </c>
      <c r="X690" s="5">
        <f t="shared" si="1292"/>
        <v>10.53494736</v>
      </c>
      <c r="Y690" s="5">
        <f t="shared" si="1292"/>
        <v>9.3930081716249987</v>
      </c>
      <c r="Z690" s="5">
        <f t="shared" si="1292"/>
        <v>11.5692552963</v>
      </c>
      <c r="AA690" s="5">
        <f t="shared" si="1292"/>
        <v>0.33854678847000003</v>
      </c>
      <c r="AB690" s="5"/>
      <c r="AC690" s="5">
        <f t="shared" ref="AC690:AI690" si="1293">AC655*(1-E$44)</f>
        <v>15.367475522700001</v>
      </c>
      <c r="AD690" s="5">
        <f t="shared" si="1293"/>
        <v>2.6260845236000003</v>
      </c>
      <c r="AE690" s="5">
        <f t="shared" si="1293"/>
        <v>1.8324492130000001</v>
      </c>
      <c r="AF690" s="5">
        <f t="shared" si="1293"/>
        <v>6.9747736800000002</v>
      </c>
      <c r="AG690" s="5">
        <f t="shared" si="1293"/>
        <v>11.923165216500001</v>
      </c>
      <c r="AH690" s="5">
        <f t="shared" si="1293"/>
        <v>8.1344250000000002</v>
      </c>
      <c r="AI690" s="5">
        <f t="shared" si="1293"/>
        <v>0</v>
      </c>
    </row>
    <row r="691" spans="2:35" hidden="1" x14ac:dyDescent="0.3">
      <c r="B691" s="86">
        <f t="shared" si="1285"/>
        <v>41364</v>
      </c>
      <c r="C691" s="3"/>
      <c r="D691" s="3"/>
      <c r="E691" s="5">
        <f t="shared" ref="E691:K691" si="1294">E656*(1-E$44)</f>
        <v>58.852122203879993</v>
      </c>
      <c r="F691" s="5">
        <f t="shared" si="1294"/>
        <v>34.590930850699998</v>
      </c>
      <c r="G691" s="5">
        <f t="shared" si="1294"/>
        <v>23.956167018000009</v>
      </c>
      <c r="H691" s="5">
        <f t="shared" si="1294"/>
        <v>72.143964240000017</v>
      </c>
      <c r="I691" s="5">
        <f t="shared" si="1294"/>
        <v>126.13659552829999</v>
      </c>
      <c r="J691" s="5">
        <f t="shared" si="1294"/>
        <v>154.70028282734998</v>
      </c>
      <c r="K691" s="5">
        <f t="shared" si="1294"/>
        <v>5.7447024162569997</v>
      </c>
      <c r="L691" s="5"/>
      <c r="M691" s="5">
        <f t="shared" ref="M691:S691" si="1295">M656*(1-E$44)</f>
        <v>35.836757539920001</v>
      </c>
      <c r="N691" s="5">
        <f t="shared" si="1295"/>
        <v>0</v>
      </c>
      <c r="O691" s="5">
        <f t="shared" si="1295"/>
        <v>0</v>
      </c>
      <c r="P691" s="5">
        <f t="shared" si="1295"/>
        <v>0</v>
      </c>
      <c r="Q691" s="5">
        <f t="shared" si="1295"/>
        <v>0</v>
      </c>
      <c r="R691" s="5">
        <f t="shared" si="1295"/>
        <v>0</v>
      </c>
      <c r="S691" s="5">
        <f t="shared" si="1295"/>
        <v>0</v>
      </c>
      <c r="T691" s="5"/>
      <c r="U691" s="5">
        <f t="shared" ref="U691:AA691" si="1296">U656*(1-E$44)</f>
        <v>30.962095583399996</v>
      </c>
      <c r="V691" s="5">
        <f t="shared" si="1296"/>
        <v>7.7611732839500007</v>
      </c>
      <c r="W691" s="5">
        <f t="shared" si="1296"/>
        <v>5.3196506230000002</v>
      </c>
      <c r="X691" s="5">
        <f t="shared" si="1296"/>
        <v>11.28595992</v>
      </c>
      <c r="Y691" s="5">
        <f t="shared" si="1296"/>
        <v>10.295071885560001</v>
      </c>
      <c r="Z691" s="5">
        <f t="shared" si="1296"/>
        <v>12.750920711099999</v>
      </c>
      <c r="AA691" s="5">
        <f t="shared" si="1296"/>
        <v>0.37237636516499995</v>
      </c>
      <c r="AB691" s="5"/>
      <c r="AC691" s="5">
        <f t="shared" ref="AC691:AI691" si="1297">AC656*(1-E$44)</f>
        <v>16.88631215274</v>
      </c>
      <c r="AD691" s="5">
        <f t="shared" si="1297"/>
        <v>2.8198555457000007</v>
      </c>
      <c r="AE691" s="5">
        <f t="shared" si="1297"/>
        <v>1.9809770680000003</v>
      </c>
      <c r="AF691" s="5">
        <f t="shared" si="1297"/>
        <v>7.471779960000001</v>
      </c>
      <c r="AG691" s="5">
        <f t="shared" si="1297"/>
        <v>13.067725219540003</v>
      </c>
      <c r="AH691" s="5">
        <f t="shared" si="1297"/>
        <v>8.9621999999999993</v>
      </c>
      <c r="AI691" s="5">
        <f t="shared" si="1297"/>
        <v>0</v>
      </c>
    </row>
    <row r="692" spans="2:35" hidden="1" x14ac:dyDescent="0.3">
      <c r="B692" s="86">
        <f t="shared" si="1285"/>
        <v>41729</v>
      </c>
      <c r="C692" s="3"/>
      <c r="D692" s="3"/>
      <c r="E692" s="5">
        <f t="shared" ref="E692:K692" si="1298">E657*(1-E$44)</f>
        <v>67.514568263280012</v>
      </c>
      <c r="F692" s="5">
        <f t="shared" si="1298"/>
        <v>38.8963194683</v>
      </c>
      <c r="G692" s="5">
        <f t="shared" si="1298"/>
        <v>27.036547615000003</v>
      </c>
      <c r="H692" s="5">
        <f t="shared" si="1298"/>
        <v>80.685654960000008</v>
      </c>
      <c r="I692" s="5">
        <f t="shared" si="1298"/>
        <v>144.36339224195001</v>
      </c>
      <c r="J692" s="5">
        <f t="shared" si="1298"/>
        <v>178.42493502990007</v>
      </c>
      <c r="K692" s="5">
        <f t="shared" si="1298"/>
        <v>6.6155899047209985</v>
      </c>
      <c r="L692" s="5"/>
      <c r="M692" s="5">
        <f t="shared" ref="M692:S692" si="1299">M657*(1-E$44)</f>
        <v>41.11105979952</v>
      </c>
      <c r="N692" s="5">
        <f t="shared" si="1299"/>
        <v>0</v>
      </c>
      <c r="O692" s="5">
        <f t="shared" si="1299"/>
        <v>0</v>
      </c>
      <c r="P692" s="5">
        <f t="shared" si="1299"/>
        <v>0</v>
      </c>
      <c r="Q692" s="5">
        <f t="shared" si="1299"/>
        <v>0</v>
      </c>
      <c r="R692" s="5">
        <f t="shared" si="1299"/>
        <v>0</v>
      </c>
      <c r="S692" s="5">
        <f t="shared" si="1299"/>
        <v>0</v>
      </c>
      <c r="T692" s="5"/>
      <c r="U692" s="5">
        <f t="shared" ref="U692:AA692" si="1300">U657*(1-E$44)</f>
        <v>35.5188224754</v>
      </c>
      <c r="V692" s="5">
        <f t="shared" si="1300"/>
        <v>8.7271755375500017</v>
      </c>
      <c r="W692" s="5">
        <f t="shared" si="1300"/>
        <v>6.0029524275000012</v>
      </c>
      <c r="X692" s="5">
        <f t="shared" si="1300"/>
        <v>12.623173680000001</v>
      </c>
      <c r="Y692" s="5">
        <f t="shared" si="1300"/>
        <v>11.782693121115001</v>
      </c>
      <c r="Z692" s="5">
        <f t="shared" si="1300"/>
        <v>14.706391746150002</v>
      </c>
      <c r="AA692" s="5">
        <f t="shared" si="1300"/>
        <v>0.42895898149499978</v>
      </c>
      <c r="AB692" s="5"/>
      <c r="AC692" s="5">
        <f t="shared" ref="AC692:AI692" si="1301">AC657*(1-E$44)</f>
        <v>19.371550861440003</v>
      </c>
      <c r="AD692" s="5">
        <f t="shared" si="1301"/>
        <v>3.1707288233000006</v>
      </c>
      <c r="AE692" s="5">
        <f t="shared" si="1301"/>
        <v>2.2358010149999998</v>
      </c>
      <c r="AF692" s="5">
        <f t="shared" si="1301"/>
        <v>8.3572868400000004</v>
      </c>
      <c r="AG692" s="5">
        <f t="shared" si="1301"/>
        <v>14.956365116159999</v>
      </c>
      <c r="AH692" s="5">
        <f t="shared" si="1301"/>
        <v>10.33695</v>
      </c>
      <c r="AI692" s="5">
        <f t="shared" si="1301"/>
        <v>0</v>
      </c>
    </row>
    <row r="693" spans="2:35" hidden="1" x14ac:dyDescent="0.3">
      <c r="B693" s="86">
        <f t="shared" si="1285"/>
        <v>42094</v>
      </c>
      <c r="C693" s="3"/>
      <c r="D693" s="3"/>
      <c r="E693" s="5">
        <f t="shared" ref="E693:K693" si="1302">E658*(1-E$44)</f>
        <v>72.284712638040006</v>
      </c>
      <c r="F693" s="5">
        <f t="shared" si="1302"/>
        <v>40.615864473800002</v>
      </c>
      <c r="G693" s="5">
        <f t="shared" si="1302"/>
        <v>28.440241599000007</v>
      </c>
      <c r="H693" s="5">
        <f t="shared" si="1302"/>
        <v>84.278297399999985</v>
      </c>
      <c r="I693" s="5">
        <f t="shared" si="1302"/>
        <v>154.17581800635</v>
      </c>
      <c r="J693" s="5">
        <f t="shared" si="1302"/>
        <v>191.16508170239999</v>
      </c>
      <c r="K693" s="5">
        <f t="shared" si="1302"/>
        <v>7.0975352226239981</v>
      </c>
      <c r="L693" s="5"/>
      <c r="M693" s="5">
        <f t="shared" ref="M693:S693" si="1303">M658*(1-E$44)</f>
        <v>44.016555717360006</v>
      </c>
      <c r="N693" s="5">
        <f t="shared" si="1303"/>
        <v>0</v>
      </c>
      <c r="O693" s="5">
        <f t="shared" si="1303"/>
        <v>0</v>
      </c>
      <c r="P693" s="5">
        <f t="shared" si="1303"/>
        <v>0</v>
      </c>
      <c r="Q693" s="5">
        <f t="shared" si="1303"/>
        <v>0</v>
      </c>
      <c r="R693" s="5">
        <f t="shared" si="1303"/>
        <v>0</v>
      </c>
      <c r="S693" s="5">
        <f t="shared" si="1303"/>
        <v>0</v>
      </c>
      <c r="T693" s="5"/>
      <c r="U693" s="5">
        <f t="shared" ref="U693:AA693" si="1304">U658*(1-E$44)</f>
        <v>38.029175984700004</v>
      </c>
      <c r="V693" s="5">
        <f t="shared" si="1304"/>
        <v>9.1129123793000009</v>
      </c>
      <c r="W693" s="5">
        <f t="shared" si="1304"/>
        <v>6.3146175015000017</v>
      </c>
      <c r="X693" s="5">
        <f t="shared" si="1304"/>
        <v>13.183564199999999</v>
      </c>
      <c r="Y693" s="5">
        <f t="shared" si="1304"/>
        <v>12.583582270944998</v>
      </c>
      <c r="Z693" s="5">
        <f t="shared" si="1304"/>
        <v>15.756421262400004</v>
      </c>
      <c r="AA693" s="5">
        <f t="shared" si="1304"/>
        <v>0.46024739028000022</v>
      </c>
      <c r="AB693" s="5"/>
      <c r="AC693" s="5">
        <f t="shared" ref="AC693:AI693" si="1305">AC658*(1-E$44)</f>
        <v>20.740406452920002</v>
      </c>
      <c r="AD693" s="5">
        <f t="shared" si="1305"/>
        <v>3.3107575538000003</v>
      </c>
      <c r="AE693" s="5">
        <f t="shared" si="1305"/>
        <v>2.3520770490000005</v>
      </c>
      <c r="AF693" s="5">
        <f t="shared" si="1305"/>
        <v>8.7283820999999993</v>
      </c>
      <c r="AG693" s="5">
        <f t="shared" si="1305"/>
        <v>15.972841124379999</v>
      </c>
      <c r="AH693" s="5">
        <f t="shared" si="1305"/>
        <v>11.076975000000001</v>
      </c>
      <c r="AI693" s="5">
        <f t="shared" si="1305"/>
        <v>0</v>
      </c>
    </row>
    <row r="694" spans="2:35" hidden="1" x14ac:dyDescent="0.3">
      <c r="B694" s="86">
        <f t="shared" si="1285"/>
        <v>42460</v>
      </c>
      <c r="C694" s="3"/>
      <c r="D694" s="3"/>
      <c r="E694" s="5">
        <f t="shared" ref="E694:K694" si="1306">E659*(1-E$44)</f>
        <v>77.482740957840008</v>
      </c>
      <c r="F694" s="5">
        <f t="shared" si="1306"/>
        <v>42.410827782600002</v>
      </c>
      <c r="G694" s="5">
        <f t="shared" si="1306"/>
        <v>30.046277583000002</v>
      </c>
      <c r="H694" s="5">
        <f t="shared" si="1306"/>
        <v>88.074073800000008</v>
      </c>
      <c r="I694" s="5">
        <f t="shared" si="1306"/>
        <v>164.77145006894997</v>
      </c>
      <c r="J694" s="5">
        <f t="shared" si="1306"/>
        <v>205.20531050759996</v>
      </c>
      <c r="K694" s="5">
        <f t="shared" si="1306"/>
        <v>7.598253939948</v>
      </c>
      <c r="L694" s="5"/>
      <c r="M694" s="5">
        <f t="shared" ref="M694:S694" si="1307">M659*(1-E$44)</f>
        <v>47.181802885559989</v>
      </c>
      <c r="N694" s="5">
        <f t="shared" si="1307"/>
        <v>0</v>
      </c>
      <c r="O694" s="5">
        <f t="shared" si="1307"/>
        <v>0</v>
      </c>
      <c r="P694" s="5">
        <f t="shared" si="1307"/>
        <v>0</v>
      </c>
      <c r="Q694" s="5">
        <f t="shared" si="1307"/>
        <v>0</v>
      </c>
      <c r="R694" s="5">
        <f t="shared" si="1307"/>
        <v>0</v>
      </c>
      <c r="S694" s="5">
        <f t="shared" si="1307"/>
        <v>0</v>
      </c>
      <c r="T694" s="5"/>
      <c r="U694" s="5">
        <f t="shared" ref="U694:AA694" si="1308">U659*(1-E$44)</f>
        <v>40.763911741200005</v>
      </c>
      <c r="V694" s="5">
        <f t="shared" si="1308"/>
        <v>9.5156631561000005</v>
      </c>
      <c r="W694" s="5">
        <f t="shared" si="1308"/>
        <v>6.671639775500001</v>
      </c>
      <c r="X694" s="5">
        <f t="shared" si="1308"/>
        <v>13.7773854</v>
      </c>
      <c r="Y694" s="5">
        <f t="shared" si="1308"/>
        <v>13.448374240015001</v>
      </c>
      <c r="Z694" s="5">
        <f t="shared" si="1308"/>
        <v>16.91379425385</v>
      </c>
      <c r="AA694" s="5">
        <f t="shared" si="1308"/>
        <v>0.49255231581000003</v>
      </c>
      <c r="AB694" s="5"/>
      <c r="AC694" s="5">
        <f t="shared" ref="AC694:AI694" si="1309">AC659*(1-E$44)</f>
        <v>22.231927498319997</v>
      </c>
      <c r="AD694" s="5">
        <f t="shared" si="1309"/>
        <v>3.4571644176</v>
      </c>
      <c r="AE694" s="5">
        <f t="shared" si="1309"/>
        <v>2.4847848830000006</v>
      </c>
      <c r="AF694" s="5">
        <f t="shared" si="1309"/>
        <v>9.121592699999999</v>
      </c>
      <c r="AG694" s="5">
        <f t="shared" si="1309"/>
        <v>17.070602053759998</v>
      </c>
      <c r="AH694" s="5">
        <f t="shared" si="1309"/>
        <v>11.8872</v>
      </c>
      <c r="AI694" s="5">
        <f t="shared" si="1309"/>
        <v>0</v>
      </c>
    </row>
    <row r="695" spans="2:35" hidden="1" x14ac:dyDescent="0.3">
      <c r="B695" s="86">
        <f t="shared" si="1285"/>
        <v>42825</v>
      </c>
      <c r="C695" s="3"/>
      <c r="D695" s="3"/>
      <c r="E695" s="5">
        <f t="shared" ref="E695:K695" si="1310">E660*(1-E$44)</f>
        <v>83.336912712720007</v>
      </c>
      <c r="F695" s="5">
        <f t="shared" si="1310"/>
        <v>44.415264591400003</v>
      </c>
      <c r="G695" s="5">
        <f t="shared" si="1310"/>
        <v>31.785737067000003</v>
      </c>
      <c r="H695" s="5">
        <f t="shared" si="1310"/>
        <v>92.241641520000002</v>
      </c>
      <c r="I695" s="5">
        <f t="shared" si="1310"/>
        <v>176.60131672229997</v>
      </c>
      <c r="J695" s="5">
        <f t="shared" si="1310"/>
        <v>220.81915928474996</v>
      </c>
      <c r="K695" s="5">
        <f t="shared" si="1310"/>
        <v>8.1559954678859992</v>
      </c>
      <c r="L695" s="5"/>
      <c r="M695" s="5">
        <f t="shared" ref="M695:S695" si="1311">M660*(1-E$44)</f>
        <v>50.746144479480009</v>
      </c>
      <c r="N695" s="5">
        <f t="shared" si="1311"/>
        <v>0</v>
      </c>
      <c r="O695" s="5">
        <f t="shared" si="1311"/>
        <v>0</v>
      </c>
      <c r="P695" s="5">
        <f t="shared" si="1311"/>
        <v>0</v>
      </c>
      <c r="Q695" s="5">
        <f t="shared" si="1311"/>
        <v>0</v>
      </c>
      <c r="R695" s="5">
        <f t="shared" si="1311"/>
        <v>0</v>
      </c>
      <c r="S695" s="5">
        <f t="shared" si="1311"/>
        <v>0</v>
      </c>
      <c r="T695" s="5"/>
      <c r="U695" s="5">
        <f t="shared" ref="U695:AA695" si="1312">U660*(1-E$44)</f>
        <v>43.843373657099995</v>
      </c>
      <c r="V695" s="5">
        <f t="shared" si="1312"/>
        <v>9.9651867829000018</v>
      </c>
      <c r="W695" s="5">
        <f t="shared" si="1312"/>
        <v>7.0577911495000034</v>
      </c>
      <c r="X695" s="5">
        <f t="shared" si="1312"/>
        <v>14.42819016</v>
      </c>
      <c r="Y695" s="5">
        <f t="shared" si="1312"/>
        <v>14.41390078761</v>
      </c>
      <c r="Z695" s="5">
        <f t="shared" si="1312"/>
        <v>18.2006353035</v>
      </c>
      <c r="AA695" s="5">
        <f t="shared" si="1312"/>
        <v>0.52871400567000004</v>
      </c>
      <c r="AB695" s="5"/>
      <c r="AC695" s="5">
        <f t="shared" ref="AC695:AI695" si="1313">AC660*(1-E$44)</f>
        <v>23.911557339059996</v>
      </c>
      <c r="AD695" s="5">
        <f t="shared" si="1313"/>
        <v>3.6206448064000001</v>
      </c>
      <c r="AE695" s="5">
        <f t="shared" si="1313"/>
        <v>2.6285943670000003</v>
      </c>
      <c r="AF695" s="5">
        <f t="shared" si="1313"/>
        <v>9.5522950800000004</v>
      </c>
      <c r="AG695" s="5">
        <f t="shared" si="1313"/>
        <v>18.296153654239998</v>
      </c>
      <c r="AH695" s="5">
        <f t="shared" si="1313"/>
        <v>12.793950000000002</v>
      </c>
      <c r="AI695" s="5">
        <f t="shared" si="1313"/>
        <v>0</v>
      </c>
    </row>
    <row r="696" spans="2:35" hidden="1" x14ac:dyDescent="0.3">
      <c r="B696" s="86">
        <f t="shared" si="1285"/>
        <v>43190</v>
      </c>
      <c r="C696" s="3"/>
      <c r="D696" s="3"/>
      <c r="E696" s="5">
        <f t="shared" ref="E696:K696" si="1314">E661*(1-E$44)</f>
        <v>89.65948031100001</v>
      </c>
      <c r="F696" s="5">
        <f t="shared" si="1314"/>
        <v>46.419701400200005</v>
      </c>
      <c r="G696" s="5">
        <f t="shared" si="1314"/>
        <v>33.573745051000003</v>
      </c>
      <c r="H696" s="5">
        <f t="shared" si="1314"/>
        <v>96.531943200000015</v>
      </c>
      <c r="I696" s="5">
        <f t="shared" si="1314"/>
        <v>189.26410768665002</v>
      </c>
      <c r="J696" s="5">
        <f t="shared" si="1314"/>
        <v>237.7575083637</v>
      </c>
      <c r="K696" s="5">
        <f t="shared" si="1314"/>
        <v>8.7991294596659966</v>
      </c>
      <c r="L696" s="5"/>
      <c r="M696" s="5">
        <f t="shared" ref="M696:S696" si="1315">M661*(1-E$44)</f>
        <v>54.59657072400001</v>
      </c>
      <c r="N696" s="5">
        <f t="shared" si="1315"/>
        <v>0</v>
      </c>
      <c r="O696" s="5">
        <f t="shared" si="1315"/>
        <v>0</v>
      </c>
      <c r="P696" s="5">
        <f t="shared" si="1315"/>
        <v>0</v>
      </c>
      <c r="Q696" s="5">
        <f t="shared" si="1315"/>
        <v>0</v>
      </c>
      <c r="R696" s="5">
        <f t="shared" si="1315"/>
        <v>0</v>
      </c>
      <c r="S696" s="5">
        <f t="shared" si="1315"/>
        <v>0</v>
      </c>
      <c r="T696" s="5"/>
      <c r="U696" s="5">
        <f t="shared" ref="U696:AA696" si="1316">U661*(1-E$44)</f>
        <v>47.170084455000008</v>
      </c>
      <c r="V696" s="5">
        <f t="shared" si="1316"/>
        <v>10.4147104097</v>
      </c>
      <c r="W696" s="5">
        <f t="shared" si="1316"/>
        <v>7.4547386235000026</v>
      </c>
      <c r="X696" s="5">
        <f t="shared" si="1316"/>
        <v>15.100425600000001</v>
      </c>
      <c r="Y696" s="5">
        <f t="shared" si="1316"/>
        <v>15.447437661654998</v>
      </c>
      <c r="Z696" s="5">
        <f t="shared" si="1316"/>
        <v>19.596904306199999</v>
      </c>
      <c r="AA696" s="5">
        <f t="shared" si="1316"/>
        <v>0.57032627652000012</v>
      </c>
      <c r="AB696" s="5"/>
      <c r="AC696" s="5">
        <f t="shared" ref="AC696:AI696" si="1317">AC661*(1-E$44)</f>
        <v>25.725760015500004</v>
      </c>
      <c r="AD696" s="5">
        <f t="shared" si="1317"/>
        <v>3.7841251952000001</v>
      </c>
      <c r="AE696" s="5">
        <f t="shared" si="1317"/>
        <v>2.7763760010000005</v>
      </c>
      <c r="AF696" s="5">
        <f t="shared" si="1317"/>
        <v>9.9973127999999996</v>
      </c>
      <c r="AG696" s="5">
        <f t="shared" si="1317"/>
        <v>19.608252889019997</v>
      </c>
      <c r="AH696" s="5">
        <f t="shared" si="1317"/>
        <v>13.770900000000001</v>
      </c>
      <c r="AI696" s="5">
        <f t="shared" si="1317"/>
        <v>0</v>
      </c>
    </row>
    <row r="697" spans="2:35" hidden="1" x14ac:dyDescent="0.3">
      <c r="B697" s="86">
        <f t="shared" si="1285"/>
        <v>43555</v>
      </c>
      <c r="C697" s="3"/>
      <c r="D697" s="3"/>
      <c r="E697" s="5">
        <f t="shared" ref="E697:K697" si="1318">E662*(1-E$44)</f>
        <v>96.434589289320002</v>
      </c>
      <c r="F697" s="5">
        <f t="shared" si="1318"/>
        <v>48.498266959000013</v>
      </c>
      <c r="G697" s="5">
        <f t="shared" si="1318"/>
        <v>35.5063627205</v>
      </c>
      <c r="H697" s="5">
        <f t="shared" si="1318"/>
        <v>100.99696488000002</v>
      </c>
      <c r="I697" s="5">
        <f t="shared" si="1318"/>
        <v>202.87008451734999</v>
      </c>
      <c r="J697" s="5">
        <f t="shared" si="1318"/>
        <v>255.80145751874997</v>
      </c>
      <c r="K697" s="5">
        <f t="shared" si="1318"/>
        <v>9.4231251854459952</v>
      </c>
      <c r="L697" s="5"/>
      <c r="M697" s="5">
        <f t="shared" ref="M697:S697" si="1319">M662*(1-E$44)</f>
        <v>58.722120556379998</v>
      </c>
      <c r="N697" s="5">
        <f t="shared" si="1319"/>
        <v>0</v>
      </c>
      <c r="O697" s="5">
        <f t="shared" si="1319"/>
        <v>0</v>
      </c>
      <c r="P697" s="5">
        <f t="shared" si="1319"/>
        <v>0</v>
      </c>
      <c r="Q697" s="5">
        <f t="shared" si="1319"/>
        <v>0</v>
      </c>
      <c r="R697" s="5">
        <f t="shared" si="1319"/>
        <v>0</v>
      </c>
      <c r="S697" s="5">
        <f t="shared" si="1319"/>
        <v>0</v>
      </c>
      <c r="T697" s="5"/>
      <c r="U697" s="5">
        <f t="shared" ref="U697:AA697" si="1320">U662*(1-E$44)</f>
        <v>50.734555032600007</v>
      </c>
      <c r="V697" s="5">
        <f t="shared" si="1320"/>
        <v>10.880972786499999</v>
      </c>
      <c r="W697" s="5">
        <f t="shared" si="1320"/>
        <v>7.8837608692500014</v>
      </c>
      <c r="X697" s="5">
        <f t="shared" si="1320"/>
        <v>15.79942104</v>
      </c>
      <c r="Y697" s="5">
        <f t="shared" si="1320"/>
        <v>16.557966983644995</v>
      </c>
      <c r="Z697" s="5">
        <f t="shared" si="1320"/>
        <v>21.084089568749999</v>
      </c>
      <c r="AA697" s="5">
        <f t="shared" si="1320"/>
        <v>0.61057152836999984</v>
      </c>
      <c r="AB697" s="5"/>
      <c r="AC697" s="5">
        <f t="shared" ref="AC697:AI697" si="1321">AC662*(1-E$44)</f>
        <v>27.66987730836</v>
      </c>
      <c r="AD697" s="5">
        <f t="shared" si="1321"/>
        <v>3.9535837089999997</v>
      </c>
      <c r="AE697" s="5">
        <f t="shared" si="1321"/>
        <v>2.9361755955</v>
      </c>
      <c r="AF697" s="5">
        <f t="shared" si="1321"/>
        <v>10.460210519999999</v>
      </c>
      <c r="AG697" s="5">
        <f t="shared" si="1321"/>
        <v>21.017851241179997</v>
      </c>
      <c r="AH697" s="5">
        <f t="shared" si="1321"/>
        <v>14.818049999999999</v>
      </c>
      <c r="AI697" s="5">
        <f t="shared" si="1321"/>
        <v>0</v>
      </c>
    </row>
    <row r="698" spans="2:35" hidden="1" x14ac:dyDescent="0.3">
      <c r="B698" s="86">
        <f t="shared" si="1285"/>
        <v>43921</v>
      </c>
      <c r="C698" s="3"/>
      <c r="D698" s="3"/>
      <c r="E698" s="5">
        <f t="shared" ref="E698:K698" si="1322">E663*(1-E$44)</f>
        <v>103.73704310772</v>
      </c>
      <c r="F698" s="5">
        <f t="shared" si="1322"/>
        <v>50.799218767800006</v>
      </c>
      <c r="G698" s="5">
        <f t="shared" si="1322"/>
        <v>37.485457261000001</v>
      </c>
      <c r="H698" s="5">
        <f t="shared" si="1322"/>
        <v>105.71974787999999</v>
      </c>
      <c r="I698" s="5">
        <f t="shared" si="1322"/>
        <v>217.35507399565003</v>
      </c>
      <c r="J698" s="5">
        <f t="shared" si="1322"/>
        <v>275.13979875719997</v>
      </c>
      <c r="K698" s="5">
        <f t="shared" si="1322"/>
        <v>10.15372472184</v>
      </c>
      <c r="L698" s="5"/>
      <c r="M698" s="5">
        <f t="shared" ref="M698:S698" si="1323">M663*(1-E$44)</f>
        <v>63.169234764480009</v>
      </c>
      <c r="N698" s="5">
        <f t="shared" si="1323"/>
        <v>0</v>
      </c>
      <c r="O698" s="5">
        <f t="shared" si="1323"/>
        <v>0</v>
      </c>
      <c r="P698" s="5">
        <f t="shared" si="1323"/>
        <v>0</v>
      </c>
      <c r="Q698" s="5">
        <f t="shared" si="1323"/>
        <v>0</v>
      </c>
      <c r="R698" s="5">
        <f t="shared" si="1323"/>
        <v>0</v>
      </c>
      <c r="S698" s="5">
        <f t="shared" si="1323"/>
        <v>0</v>
      </c>
      <c r="T698" s="5"/>
      <c r="U698" s="5">
        <f t="shared" ref="U698:AA698" si="1324">U663*(1-E$44)</f>
        <v>54.576792129600008</v>
      </c>
      <c r="V698" s="5">
        <f t="shared" si="1324"/>
        <v>11.397451413300001</v>
      </c>
      <c r="W698" s="5">
        <f t="shared" si="1324"/>
        <v>8.3229521585000015</v>
      </c>
      <c r="X698" s="5">
        <f t="shared" si="1324"/>
        <v>16.538210039999999</v>
      </c>
      <c r="Y698" s="5">
        <f t="shared" si="1324"/>
        <v>17.740162682955003</v>
      </c>
      <c r="Z698" s="5">
        <f t="shared" si="1324"/>
        <v>22.677950774699994</v>
      </c>
      <c r="AA698" s="5">
        <f t="shared" si="1324"/>
        <v>0.65821504454999991</v>
      </c>
      <c r="AB698" s="5"/>
      <c r="AC698" s="5">
        <f t="shared" ref="AC698:AI698" si="1325">AC663*(1-E$44)</f>
        <v>29.765240634059992</v>
      </c>
      <c r="AD698" s="5">
        <f t="shared" si="1325"/>
        <v>4.1409765977999999</v>
      </c>
      <c r="AE698" s="5">
        <f t="shared" si="1325"/>
        <v>3.1001503610000003</v>
      </c>
      <c r="AF698" s="5">
        <f t="shared" si="1325"/>
        <v>10.949305020000001</v>
      </c>
      <c r="AG698" s="5">
        <f t="shared" si="1325"/>
        <v>22.518617578220002</v>
      </c>
      <c r="AH698" s="5">
        <f t="shared" si="1325"/>
        <v>15.941249999999998</v>
      </c>
      <c r="AI698" s="5">
        <f t="shared" si="1325"/>
        <v>0</v>
      </c>
    </row>
    <row r="699" spans="2:35" hidden="1" x14ac:dyDescent="0.3">
      <c r="B699" s="86">
        <f t="shared" si="1285"/>
        <v>44286</v>
      </c>
      <c r="C699" s="3"/>
      <c r="D699" s="3"/>
      <c r="E699" s="5">
        <f t="shared" ref="E699:K699" si="1326">E664*(1-E$44)</f>
        <v>87.473332628280005</v>
      </c>
      <c r="F699" s="5">
        <f t="shared" si="1326"/>
        <v>47.481999673899999</v>
      </c>
      <c r="G699" s="5">
        <f t="shared" si="1326"/>
        <v>35.188248165000005</v>
      </c>
      <c r="H699" s="5">
        <f t="shared" si="1326"/>
        <v>86.456824559999987</v>
      </c>
      <c r="I699" s="5">
        <f t="shared" si="1326"/>
        <v>181.43343850585001</v>
      </c>
      <c r="J699" s="5">
        <f t="shared" si="1326"/>
        <v>238.51645057889996</v>
      </c>
      <c r="K699" s="5">
        <f t="shared" si="1326"/>
        <v>8.6809167041309987</v>
      </c>
      <c r="L699" s="5"/>
      <c r="M699" s="5">
        <f t="shared" ref="M699:S699" si="1327">M664*(1-E$44)</f>
        <v>53.237828999519991</v>
      </c>
      <c r="N699" s="5">
        <f t="shared" si="1327"/>
        <v>0</v>
      </c>
      <c r="O699" s="5">
        <f t="shared" si="1327"/>
        <v>0</v>
      </c>
      <c r="P699" s="5">
        <f t="shared" si="1327"/>
        <v>0</v>
      </c>
      <c r="Q699" s="5">
        <f t="shared" si="1327"/>
        <v>0</v>
      </c>
      <c r="R699" s="5">
        <f t="shared" si="1327"/>
        <v>0</v>
      </c>
      <c r="S699" s="5">
        <f t="shared" si="1327"/>
        <v>0</v>
      </c>
      <c r="T699" s="5"/>
      <c r="U699" s="5">
        <f t="shared" ref="U699:AA699" si="1328">U664*(1-E$44)</f>
        <v>45.974983617899987</v>
      </c>
      <c r="V699" s="5">
        <f t="shared" si="1328"/>
        <v>10.644964159149998</v>
      </c>
      <c r="W699" s="5">
        <f t="shared" si="1328"/>
        <v>7.794578802500002</v>
      </c>
      <c r="X699" s="5">
        <f t="shared" si="1328"/>
        <v>13.52607048</v>
      </c>
      <c r="Y699" s="5">
        <f t="shared" si="1328"/>
        <v>14.808195933094998</v>
      </c>
      <c r="Z699" s="5">
        <f t="shared" si="1328"/>
        <v>19.651168976399997</v>
      </c>
      <c r="AA699" s="5">
        <f t="shared" si="1328"/>
        <v>0.56242324219500017</v>
      </c>
      <c r="AB699" s="5"/>
      <c r="AC699" s="5">
        <f t="shared" ref="AC699:AI699" si="1329">AC664*(1-E$44)</f>
        <v>25.063223086439997</v>
      </c>
      <c r="AD699" s="5">
        <f t="shared" si="1329"/>
        <v>3.8795741389000007</v>
      </c>
      <c r="AE699" s="5">
        <f t="shared" si="1329"/>
        <v>2.9257668650000004</v>
      </c>
      <c r="AF699" s="5">
        <f t="shared" si="1329"/>
        <v>8.9554352399999981</v>
      </c>
      <c r="AG699" s="5">
        <f t="shared" si="1329"/>
        <v>18.798261719980001</v>
      </c>
      <c r="AH699" s="5">
        <f t="shared" si="1329"/>
        <v>13.950026994149999</v>
      </c>
      <c r="AI699" s="5">
        <f t="shared" si="1329"/>
        <v>0</v>
      </c>
    </row>
    <row r="700" spans="2:35" x14ac:dyDescent="0.3">
      <c r="B700" s="86">
        <f t="shared" si="1285"/>
        <v>44651</v>
      </c>
      <c r="C700" s="3"/>
      <c r="D700" s="3"/>
      <c r="E700" s="5">
        <f t="shared" ref="E700:K700" si="1330">E665*(1-E$44)</f>
        <v>21.532697969795997</v>
      </c>
      <c r="F700" s="5">
        <f t="shared" si="1330"/>
        <v>32.595849828567999</v>
      </c>
      <c r="G700" s="5">
        <f t="shared" si="1330"/>
        <v>23.685281268285006</v>
      </c>
      <c r="H700" s="5">
        <f t="shared" si="1330"/>
        <v>17.930438650799999</v>
      </c>
      <c r="I700" s="5">
        <f t="shared" si="1330"/>
        <v>39.353834545908995</v>
      </c>
      <c r="J700" s="5">
        <f t="shared" si="1330"/>
        <v>82.983687595672492</v>
      </c>
      <c r="K700" s="5">
        <f t="shared" si="1330"/>
        <v>2.5743558778856075</v>
      </c>
      <c r="L700" s="5"/>
      <c r="M700" s="5">
        <f t="shared" ref="M700:S700" si="1331">M665*(1-E$44)</f>
        <v>13.002690658464001</v>
      </c>
      <c r="N700" s="5">
        <f t="shared" si="1331"/>
        <v>0</v>
      </c>
      <c r="O700" s="5">
        <f t="shared" si="1331"/>
        <v>0</v>
      </c>
      <c r="P700" s="5">
        <f t="shared" si="1331"/>
        <v>0</v>
      </c>
      <c r="Q700" s="5">
        <f t="shared" si="1331"/>
        <v>0</v>
      </c>
      <c r="R700" s="5">
        <f t="shared" si="1331"/>
        <v>0</v>
      </c>
      <c r="S700" s="5">
        <f t="shared" si="1331"/>
        <v>0</v>
      </c>
      <c r="T700" s="5"/>
      <c r="U700" s="5">
        <f t="shared" ref="U700:AA700" si="1332">U665*(1-E$44)</f>
        <v>11.149096288005001</v>
      </c>
      <c r="V700" s="5">
        <f t="shared" si="1332"/>
        <v>7.2796161775479993</v>
      </c>
      <c r="W700" s="5">
        <f t="shared" si="1332"/>
        <v>5.1848855055725016</v>
      </c>
      <c r="X700" s="5">
        <f t="shared" si="1332"/>
        <v>2.8062577763999998</v>
      </c>
      <c r="Y700" s="5">
        <f t="shared" si="1332"/>
        <v>3.2115094289212998</v>
      </c>
      <c r="Z700" s="5">
        <f t="shared" si="1332"/>
        <v>6.807168534172499</v>
      </c>
      <c r="AA700" s="5">
        <f t="shared" si="1332"/>
        <v>0.16601346933795</v>
      </c>
      <c r="AB700" s="5"/>
      <c r="AC700" s="5">
        <f t="shared" ref="AC700:AI700" si="1333">AC665*(1-E$44)</f>
        <v>6.037000696233001</v>
      </c>
      <c r="AD700" s="5">
        <f t="shared" si="1333"/>
        <v>2.693785758118</v>
      </c>
      <c r="AE700" s="5">
        <f t="shared" si="1333"/>
        <v>2.0226029355350006</v>
      </c>
      <c r="AF700" s="5">
        <f t="shared" si="1333"/>
        <v>1.8601308881999996</v>
      </c>
      <c r="AG700" s="5">
        <f t="shared" si="1333"/>
        <v>4.0822428954892001</v>
      </c>
      <c r="AH700" s="5">
        <f t="shared" si="1333"/>
        <v>5.2386908138662491</v>
      </c>
      <c r="AI700" s="5">
        <f t="shared" si="1333"/>
        <v>0</v>
      </c>
    </row>
    <row r="701" spans="2:35" x14ac:dyDescent="0.3">
      <c r="B701" s="86">
        <f t="shared" si="1285"/>
        <v>45016</v>
      </c>
      <c r="C701" s="3"/>
      <c r="D701" s="3"/>
      <c r="E701" s="5">
        <f t="shared" ref="E701:K701" si="1334">E666*(1-E$44)</f>
        <v>22.178678908889882</v>
      </c>
      <c r="F701" s="5">
        <f t="shared" si="1334"/>
        <v>33.573725323425045</v>
      </c>
      <c r="G701" s="5">
        <f t="shared" si="1334"/>
        <v>24.395839706333554</v>
      </c>
      <c r="H701" s="5">
        <f t="shared" si="1334"/>
        <v>18.468351810323998</v>
      </c>
      <c r="I701" s="5">
        <f t="shared" si="1334"/>
        <v>40.534449582286264</v>
      </c>
      <c r="J701" s="5">
        <f t="shared" si="1334"/>
        <v>85.473198223542681</v>
      </c>
      <c r="K701" s="5">
        <f t="shared" si="1334"/>
        <v>2.6515865542221784</v>
      </c>
      <c r="L701" s="5"/>
      <c r="M701" s="5">
        <f t="shared" ref="M701:S701" si="1335">M666*(1-E$44)</f>
        <v>13.392771378217919</v>
      </c>
      <c r="N701" s="5">
        <f t="shared" si="1335"/>
        <v>0</v>
      </c>
      <c r="O701" s="5">
        <f t="shared" si="1335"/>
        <v>0</v>
      </c>
      <c r="P701" s="5">
        <f t="shared" si="1335"/>
        <v>0</v>
      </c>
      <c r="Q701" s="5">
        <f t="shared" si="1335"/>
        <v>0</v>
      </c>
      <c r="R701" s="5">
        <f t="shared" si="1335"/>
        <v>0</v>
      </c>
      <c r="S701" s="5">
        <f t="shared" si="1335"/>
        <v>0</v>
      </c>
      <c r="T701" s="5"/>
      <c r="U701" s="5">
        <f t="shared" ref="U701:AA701" si="1336">U666*(1-E$44)</f>
        <v>11.483569176645149</v>
      </c>
      <c r="V701" s="5">
        <f t="shared" si="1336"/>
        <v>7.4980046628744397</v>
      </c>
      <c r="W701" s="5">
        <f t="shared" si="1336"/>
        <v>5.3404320707396762</v>
      </c>
      <c r="X701" s="5">
        <f t="shared" si="1336"/>
        <v>2.8904455096920003</v>
      </c>
      <c r="Y701" s="5">
        <f t="shared" si="1336"/>
        <v>3.3078547117889383</v>
      </c>
      <c r="Z701" s="5">
        <f t="shared" si="1336"/>
        <v>7.0113835901976742</v>
      </c>
      <c r="AA701" s="5">
        <f t="shared" si="1336"/>
        <v>0.1709938734180885</v>
      </c>
      <c r="AB701" s="5"/>
      <c r="AC701" s="5">
        <f t="shared" ref="AC701:AI701" si="1337">AC666*(1-E$44)</f>
        <v>6.2181107171199903</v>
      </c>
      <c r="AD701" s="5">
        <f t="shared" si="1337"/>
        <v>2.7745993308615402</v>
      </c>
      <c r="AE701" s="5">
        <f t="shared" si="1337"/>
        <v>2.0832810236010508</v>
      </c>
      <c r="AF701" s="5">
        <f t="shared" si="1337"/>
        <v>1.9159348148459998</v>
      </c>
      <c r="AG701" s="5">
        <f t="shared" si="1337"/>
        <v>4.2047101823538755</v>
      </c>
      <c r="AH701" s="5">
        <f t="shared" si="1337"/>
        <v>5.3958515382822378</v>
      </c>
      <c r="AI701" s="5">
        <f t="shared" si="1337"/>
        <v>0</v>
      </c>
    </row>
    <row r="702" spans="2:35" x14ac:dyDescent="0.3">
      <c r="B702" s="86">
        <f t="shared" si="1285"/>
        <v>45382</v>
      </c>
      <c r="C702" s="3"/>
      <c r="D702" s="3"/>
      <c r="E702" s="5">
        <f t="shared" ref="E702:K702" si="1338">E667*(1-E$44)</f>
        <v>22.844039276156582</v>
      </c>
      <c r="F702" s="5">
        <f t="shared" si="1338"/>
        <v>34.580937083127786</v>
      </c>
      <c r="G702" s="5">
        <f t="shared" si="1338"/>
        <v>25.127714897523557</v>
      </c>
      <c r="H702" s="5">
        <f t="shared" si="1338"/>
        <v>19.02240236463372</v>
      </c>
      <c r="I702" s="5">
        <f t="shared" si="1338"/>
        <v>41.750483069754857</v>
      </c>
      <c r="J702" s="5">
        <f t="shared" si="1338"/>
        <v>88.037394170248945</v>
      </c>
      <c r="K702" s="5">
        <f t="shared" si="1338"/>
        <v>2.7311341508488431</v>
      </c>
      <c r="L702" s="5"/>
      <c r="M702" s="5">
        <f t="shared" ref="M702:S702" si="1339">M667*(1-E$44)</f>
        <v>13.794554519564461</v>
      </c>
      <c r="N702" s="5">
        <f t="shared" si="1339"/>
        <v>0</v>
      </c>
      <c r="O702" s="5">
        <f t="shared" si="1339"/>
        <v>0</v>
      </c>
      <c r="P702" s="5">
        <f t="shared" si="1339"/>
        <v>0</v>
      </c>
      <c r="Q702" s="5">
        <f t="shared" si="1339"/>
        <v>0</v>
      </c>
      <c r="R702" s="5">
        <f t="shared" si="1339"/>
        <v>0</v>
      </c>
      <c r="S702" s="5">
        <f t="shared" si="1339"/>
        <v>0</v>
      </c>
      <c r="T702" s="5"/>
      <c r="U702" s="5">
        <f t="shared" ref="U702:AA702" si="1340">U667*(1-E$44)</f>
        <v>11.828076251944507</v>
      </c>
      <c r="V702" s="5">
        <f t="shared" si="1340"/>
        <v>7.7229448027606731</v>
      </c>
      <c r="W702" s="5">
        <f t="shared" si="1340"/>
        <v>5.5006450328618675</v>
      </c>
      <c r="X702" s="5">
        <f t="shared" si="1340"/>
        <v>2.9771588749827602</v>
      </c>
      <c r="Y702" s="5">
        <f t="shared" si="1340"/>
        <v>3.4070903531426069</v>
      </c>
      <c r="Z702" s="5">
        <f t="shared" si="1340"/>
        <v>7.2217250979036054</v>
      </c>
      <c r="AA702" s="5">
        <f t="shared" si="1340"/>
        <v>0.17612368962063107</v>
      </c>
      <c r="AB702" s="5"/>
      <c r="AC702" s="5">
        <f t="shared" ref="AC702:AI702" si="1341">AC667*(1-E$44)</f>
        <v>6.4046540386335895</v>
      </c>
      <c r="AD702" s="5">
        <f t="shared" si="1341"/>
        <v>2.857837310787386</v>
      </c>
      <c r="AE702" s="5">
        <f t="shared" si="1341"/>
        <v>2.145779454309082</v>
      </c>
      <c r="AF702" s="5">
        <f t="shared" si="1341"/>
        <v>1.9734128592913802</v>
      </c>
      <c r="AG702" s="5">
        <f t="shared" si="1341"/>
        <v>4.3308514878244919</v>
      </c>
      <c r="AH702" s="5">
        <f t="shared" si="1341"/>
        <v>5.557727084430705</v>
      </c>
      <c r="AI702" s="5">
        <f t="shared" si="1341"/>
        <v>0</v>
      </c>
    </row>
    <row r="703" spans="2:35" x14ac:dyDescent="0.3">
      <c r="B703" s="86">
        <f t="shared" si="1285"/>
        <v>45747</v>
      </c>
      <c r="C703" s="3"/>
      <c r="D703" s="3"/>
      <c r="E703" s="5">
        <f t="shared" ref="E703:K703" si="1342">E668*(1-E$44)</f>
        <v>23.529360454441274</v>
      </c>
      <c r="F703" s="5">
        <f t="shared" si="1342"/>
        <v>35.618365195621635</v>
      </c>
      <c r="G703" s="5">
        <f t="shared" si="1342"/>
        <v>25.881546344449266</v>
      </c>
      <c r="H703" s="5">
        <f t="shared" si="1342"/>
        <v>19.593074435572735</v>
      </c>
      <c r="I703" s="5">
        <f t="shared" si="1342"/>
        <v>43.002997561847501</v>
      </c>
      <c r="J703" s="5">
        <f t="shared" si="1342"/>
        <v>90.678515995356449</v>
      </c>
      <c r="K703" s="5">
        <f t="shared" si="1342"/>
        <v>2.8130681753743092</v>
      </c>
      <c r="L703" s="5"/>
      <c r="M703" s="5">
        <f t="shared" ref="M703:S703" si="1343">M668*(1-E$44)</f>
        <v>14.208391155151393</v>
      </c>
      <c r="N703" s="5">
        <f t="shared" si="1343"/>
        <v>0</v>
      </c>
      <c r="O703" s="5">
        <f t="shared" si="1343"/>
        <v>0</v>
      </c>
      <c r="P703" s="5">
        <f t="shared" si="1343"/>
        <v>0</v>
      </c>
      <c r="Q703" s="5">
        <f t="shared" si="1343"/>
        <v>0</v>
      </c>
      <c r="R703" s="5">
        <f t="shared" si="1343"/>
        <v>0</v>
      </c>
      <c r="S703" s="5">
        <f t="shared" si="1343"/>
        <v>0</v>
      </c>
      <c r="T703" s="5"/>
      <c r="U703" s="5">
        <f t="shared" ref="U703:AA703" si="1344">U668*(1-E$44)</f>
        <v>12.182918539502841</v>
      </c>
      <c r="V703" s="5">
        <f t="shared" si="1344"/>
        <v>7.9546331468434941</v>
      </c>
      <c r="W703" s="5">
        <f t="shared" si="1344"/>
        <v>5.665664383847723</v>
      </c>
      <c r="X703" s="5">
        <f t="shared" si="1344"/>
        <v>3.0664736412322431</v>
      </c>
      <c r="Y703" s="5">
        <f t="shared" si="1344"/>
        <v>3.5093030637368847</v>
      </c>
      <c r="Z703" s="5">
        <f t="shared" si="1344"/>
        <v>7.4383768508407115</v>
      </c>
      <c r="AA703" s="5">
        <f t="shared" si="1344"/>
        <v>0.18140740030925012</v>
      </c>
      <c r="AB703" s="5"/>
      <c r="AC703" s="5">
        <f t="shared" ref="AC703:AI703" si="1345">AC668*(1-E$44)</f>
        <v>6.5967936597925965</v>
      </c>
      <c r="AD703" s="5">
        <f t="shared" si="1345"/>
        <v>2.9435724301110082</v>
      </c>
      <c r="AE703" s="5">
        <f t="shared" si="1345"/>
        <v>2.2101528379383546</v>
      </c>
      <c r="AF703" s="5">
        <f t="shared" si="1345"/>
        <v>2.0326152450701209</v>
      </c>
      <c r="AG703" s="5">
        <f t="shared" si="1345"/>
        <v>4.4607770324592266</v>
      </c>
      <c r="AH703" s="5">
        <f t="shared" si="1345"/>
        <v>5.7244588969636263</v>
      </c>
      <c r="AI703" s="5">
        <f t="shared" si="1345"/>
        <v>0</v>
      </c>
    </row>
    <row r="704" spans="2:35" x14ac:dyDescent="0.3">
      <c r="B704" s="86">
        <f t="shared" si="1285"/>
        <v>46112</v>
      </c>
      <c r="C704" s="3"/>
      <c r="D704" s="3"/>
      <c r="E704" s="5">
        <f t="shared" ref="E704:K704" si="1346">E669*(1-E$44)</f>
        <v>24.235241268074518</v>
      </c>
      <c r="F704" s="5">
        <f t="shared" si="1346"/>
        <v>36.686916151490273</v>
      </c>
      <c r="G704" s="5">
        <f t="shared" si="1346"/>
        <v>26.657992734782741</v>
      </c>
      <c r="H704" s="5">
        <f t="shared" si="1346"/>
        <v>20.180866668639919</v>
      </c>
      <c r="I704" s="5">
        <f t="shared" si="1346"/>
        <v>44.293087488702938</v>
      </c>
      <c r="J704" s="5">
        <f t="shared" si="1346"/>
        <v>93.398871475217106</v>
      </c>
      <c r="K704" s="5">
        <f t="shared" si="1346"/>
        <v>2.8974602206355407</v>
      </c>
      <c r="L704" s="5"/>
      <c r="M704" s="5">
        <f t="shared" ref="M704:S704" si="1347">M669*(1-E$44)</f>
        <v>14.634642889805933</v>
      </c>
      <c r="N704" s="5">
        <f t="shared" si="1347"/>
        <v>0</v>
      </c>
      <c r="O704" s="5">
        <f t="shared" si="1347"/>
        <v>0</v>
      </c>
      <c r="P704" s="5">
        <f t="shared" si="1347"/>
        <v>0</v>
      </c>
      <c r="Q704" s="5">
        <f t="shared" si="1347"/>
        <v>0</v>
      </c>
      <c r="R704" s="5">
        <f t="shared" si="1347"/>
        <v>0</v>
      </c>
      <c r="S704" s="5">
        <f t="shared" si="1347"/>
        <v>0</v>
      </c>
      <c r="T704" s="5"/>
      <c r="U704" s="5">
        <f t="shared" ref="U704:AA704" si="1348">U669*(1-E$44)</f>
        <v>12.548406095687927</v>
      </c>
      <c r="V704" s="5">
        <f t="shared" si="1348"/>
        <v>8.1932721412487997</v>
      </c>
      <c r="W704" s="5">
        <f t="shared" si="1348"/>
        <v>5.8356343153631558</v>
      </c>
      <c r="X704" s="5">
        <f t="shared" si="1348"/>
        <v>3.158467850469211</v>
      </c>
      <c r="Y704" s="5">
        <f t="shared" si="1348"/>
        <v>3.6145821556489919</v>
      </c>
      <c r="Z704" s="5">
        <f t="shared" si="1348"/>
        <v>7.6615281563659341</v>
      </c>
      <c r="AA704" s="5">
        <f t="shared" si="1348"/>
        <v>0.1868496223185277</v>
      </c>
      <c r="AB704" s="5"/>
      <c r="AC704" s="5">
        <f t="shared" ref="AC704:AI704" si="1349">AC669*(1-E$44)</f>
        <v>6.7946974695863753</v>
      </c>
      <c r="AD704" s="5">
        <f t="shared" si="1349"/>
        <v>3.0318796030143385</v>
      </c>
      <c r="AE704" s="5">
        <f t="shared" si="1349"/>
        <v>2.2764574230765047</v>
      </c>
      <c r="AF704" s="5">
        <f t="shared" si="1349"/>
        <v>2.0935937024222255</v>
      </c>
      <c r="AG704" s="5">
        <f t="shared" si="1349"/>
        <v>4.5946003434330045</v>
      </c>
      <c r="AH704" s="5">
        <f t="shared" si="1349"/>
        <v>5.8961926638725348</v>
      </c>
      <c r="AI704" s="5">
        <f t="shared" si="1349"/>
        <v>0</v>
      </c>
    </row>
    <row r="705" spans="2:35" x14ac:dyDescent="0.3">
      <c r="B705" s="86">
        <f t="shared" si="1285"/>
        <v>46477</v>
      </c>
      <c r="C705" s="3"/>
      <c r="D705" s="3"/>
      <c r="E705" s="5">
        <f t="shared" ref="E705:K705" si="1350">E670*(1-E$44)</f>
        <v>24.962298506116749</v>
      </c>
      <c r="F705" s="5">
        <f t="shared" si="1350"/>
        <v>37.78752363603499</v>
      </c>
      <c r="G705" s="5">
        <f t="shared" si="1350"/>
        <v>27.457732516826223</v>
      </c>
      <c r="H705" s="5">
        <f t="shared" si="1350"/>
        <v>20.786292668699119</v>
      </c>
      <c r="I705" s="5">
        <f t="shared" si="1350"/>
        <v>45.621880113364028</v>
      </c>
      <c r="J705" s="5">
        <f t="shared" si="1350"/>
        <v>96.200837619473617</v>
      </c>
      <c r="K705" s="5">
        <f t="shared" si="1350"/>
        <v>2.9843840272546069</v>
      </c>
      <c r="L705" s="5"/>
      <c r="M705" s="5">
        <f t="shared" ref="M705:S705" si="1351">M670*(1-E$44)</f>
        <v>15.073682176500116</v>
      </c>
      <c r="N705" s="5">
        <f t="shared" si="1351"/>
        <v>0</v>
      </c>
      <c r="O705" s="5">
        <f t="shared" si="1351"/>
        <v>0</v>
      </c>
      <c r="P705" s="5">
        <f t="shared" si="1351"/>
        <v>0</v>
      </c>
      <c r="Q705" s="5">
        <f t="shared" si="1351"/>
        <v>0</v>
      </c>
      <c r="R705" s="5">
        <f t="shared" si="1351"/>
        <v>0</v>
      </c>
      <c r="S705" s="5">
        <f t="shared" si="1351"/>
        <v>0</v>
      </c>
      <c r="T705" s="5"/>
      <c r="U705" s="5">
        <f t="shared" ref="U705:AA705" si="1352">U670*(1-E$44)</f>
        <v>12.924858278558567</v>
      </c>
      <c r="V705" s="5">
        <f t="shared" si="1352"/>
        <v>8.439070305486263</v>
      </c>
      <c r="W705" s="5">
        <f t="shared" si="1352"/>
        <v>6.0107033448240479</v>
      </c>
      <c r="X705" s="5">
        <f t="shared" si="1352"/>
        <v>3.2532218859832875</v>
      </c>
      <c r="Y705" s="5">
        <f t="shared" si="1352"/>
        <v>3.7230196203184613</v>
      </c>
      <c r="Z705" s="5">
        <f t="shared" si="1352"/>
        <v>7.8913740010569127</v>
      </c>
      <c r="AA705" s="5">
        <f t="shared" si="1352"/>
        <v>0.19245511098808352</v>
      </c>
      <c r="AB705" s="5"/>
      <c r="AC705" s="5">
        <f t="shared" ref="AC705:AI705" si="1353">AC670*(1-E$44)</f>
        <v>6.9985383936739662</v>
      </c>
      <c r="AD705" s="5">
        <f t="shared" si="1353"/>
        <v>3.1228359911047683</v>
      </c>
      <c r="AE705" s="5">
        <f t="shared" si="1353"/>
        <v>2.3447511457687997</v>
      </c>
      <c r="AF705" s="5">
        <f t="shared" si="1353"/>
        <v>2.1564015134948926</v>
      </c>
      <c r="AG705" s="5">
        <f t="shared" si="1353"/>
        <v>4.7324383537359935</v>
      </c>
      <c r="AH705" s="5">
        <f t="shared" si="1353"/>
        <v>6.0730784437887113</v>
      </c>
      <c r="AI705" s="5">
        <f t="shared" si="1353"/>
        <v>0</v>
      </c>
    </row>
    <row r="706" spans="2:35" x14ac:dyDescent="0.3">
      <c r="B706" s="86">
        <f t="shared" si="1285"/>
        <v>46843</v>
      </c>
      <c r="C706" s="3"/>
      <c r="D706" s="3"/>
      <c r="E706" s="5">
        <f t="shared" ref="E706:K706" si="1354">E671*(1-E$44)</f>
        <v>25.711167461300253</v>
      </c>
      <c r="F706" s="5">
        <f t="shared" si="1354"/>
        <v>38.921149345116042</v>
      </c>
      <c r="G706" s="5">
        <f t="shared" si="1354"/>
        <v>28.281464492331018</v>
      </c>
      <c r="H706" s="5">
        <f t="shared" si="1354"/>
        <v>21.409881448760089</v>
      </c>
      <c r="I706" s="5">
        <f t="shared" si="1354"/>
        <v>46.990536516764934</v>
      </c>
      <c r="J706" s="5">
        <f t="shared" si="1354"/>
        <v>99.08686274805784</v>
      </c>
      <c r="K706" s="5">
        <f t="shared" si="1354"/>
        <v>3.0739155480722431</v>
      </c>
      <c r="L706" s="5"/>
      <c r="M706" s="5">
        <f t="shared" ref="M706:S706" si="1355">M671*(1-E$44)</f>
        <v>15.525892641795117</v>
      </c>
      <c r="N706" s="5">
        <f t="shared" si="1355"/>
        <v>0</v>
      </c>
      <c r="O706" s="5">
        <f t="shared" si="1355"/>
        <v>0</v>
      </c>
      <c r="P706" s="5">
        <f t="shared" si="1355"/>
        <v>0</v>
      </c>
      <c r="Q706" s="5">
        <f t="shared" si="1355"/>
        <v>0</v>
      </c>
      <c r="R706" s="5">
        <f t="shared" si="1355"/>
        <v>0</v>
      </c>
      <c r="S706" s="5">
        <f t="shared" si="1355"/>
        <v>0</v>
      </c>
      <c r="T706" s="5"/>
      <c r="U706" s="5">
        <f t="shared" ref="U706:AA706" si="1356">U671*(1-E$44)</f>
        <v>13.312604026915324</v>
      </c>
      <c r="V706" s="5">
        <f t="shared" si="1356"/>
        <v>8.6922424146508508</v>
      </c>
      <c r="W706" s="5">
        <f t="shared" si="1356"/>
        <v>6.1910244451687699</v>
      </c>
      <c r="X706" s="5">
        <f t="shared" si="1356"/>
        <v>3.3508185425627857</v>
      </c>
      <c r="Y706" s="5">
        <f t="shared" si="1356"/>
        <v>3.8347102089280152</v>
      </c>
      <c r="Z706" s="5">
        <f t="shared" si="1356"/>
        <v>8.1281152210886205</v>
      </c>
      <c r="AA706" s="5">
        <f t="shared" si="1356"/>
        <v>0.19822876431772601</v>
      </c>
      <c r="AB706" s="5"/>
      <c r="AC706" s="5">
        <f t="shared" ref="AC706:AI706" si="1357">AC671*(1-E$44)</f>
        <v>7.2084945454841858</v>
      </c>
      <c r="AD706" s="5">
        <f t="shared" si="1357"/>
        <v>3.2165210708379122</v>
      </c>
      <c r="AE706" s="5">
        <f t="shared" si="1357"/>
        <v>2.4150936801418643</v>
      </c>
      <c r="AF706" s="5">
        <f t="shared" si="1357"/>
        <v>2.2210935588997396</v>
      </c>
      <c r="AG706" s="5">
        <f t="shared" si="1357"/>
        <v>4.8744115043480747</v>
      </c>
      <c r="AH706" s="5">
        <f t="shared" si="1357"/>
        <v>6.2552707971023711</v>
      </c>
      <c r="AI706" s="5">
        <f t="shared" si="1357"/>
        <v>0</v>
      </c>
    </row>
    <row r="707" spans="2:35" x14ac:dyDescent="0.3">
      <c r="B707" s="86">
        <f t="shared" si="1285"/>
        <v>47208</v>
      </c>
      <c r="C707" s="3"/>
      <c r="D707" s="3"/>
      <c r="E707" s="5">
        <f t="shared" ref="E707:K707" si="1358">E672*(1-E$44)</f>
        <v>26.482502485139257</v>
      </c>
      <c r="F707" s="5">
        <f t="shared" si="1358"/>
        <v>40.088783825469527</v>
      </c>
      <c r="G707" s="5">
        <f t="shared" si="1358"/>
        <v>29.12990842710094</v>
      </c>
      <c r="H707" s="5">
        <f t="shared" si="1358"/>
        <v>22.052177892222893</v>
      </c>
      <c r="I707" s="5">
        <f t="shared" si="1358"/>
        <v>48.400252612267884</v>
      </c>
      <c r="J707" s="5">
        <f t="shared" si="1358"/>
        <v>102.05946863049958</v>
      </c>
      <c r="K707" s="5">
        <f t="shared" si="1358"/>
        <v>3.1661330145144095</v>
      </c>
      <c r="L707" s="5"/>
      <c r="M707" s="5">
        <f t="shared" ref="M707:S707" si="1359">M672*(1-E$44)</f>
        <v>15.991669421048968</v>
      </c>
      <c r="N707" s="5">
        <f t="shared" si="1359"/>
        <v>0</v>
      </c>
      <c r="O707" s="5">
        <f t="shared" si="1359"/>
        <v>0</v>
      </c>
      <c r="P707" s="5">
        <f t="shared" si="1359"/>
        <v>0</v>
      </c>
      <c r="Q707" s="5">
        <f t="shared" si="1359"/>
        <v>0</v>
      </c>
      <c r="R707" s="5">
        <f t="shared" si="1359"/>
        <v>0</v>
      </c>
      <c r="S707" s="5">
        <f t="shared" si="1359"/>
        <v>0</v>
      </c>
      <c r="T707" s="5"/>
      <c r="U707" s="5">
        <f t="shared" ref="U707:AA707" si="1360">U672*(1-E$44)</f>
        <v>13.711982147722781</v>
      </c>
      <c r="V707" s="5">
        <f t="shared" si="1360"/>
        <v>8.9530096870903773</v>
      </c>
      <c r="W707" s="5">
        <f t="shared" si="1360"/>
        <v>6.3767551785238332</v>
      </c>
      <c r="X707" s="5">
        <f t="shared" si="1360"/>
        <v>3.4513430988396694</v>
      </c>
      <c r="Y707" s="5">
        <f t="shared" si="1360"/>
        <v>3.9497515151958558</v>
      </c>
      <c r="Z707" s="5">
        <f t="shared" si="1360"/>
        <v>8.3719586777212811</v>
      </c>
      <c r="AA707" s="5">
        <f t="shared" si="1360"/>
        <v>0.20417562724725774</v>
      </c>
      <c r="AB707" s="5"/>
      <c r="AC707" s="5">
        <f t="shared" ref="AC707:AI707" si="1361">AC672*(1-E$44)</f>
        <v>7.4247493818487103</v>
      </c>
      <c r="AD707" s="5">
        <f t="shared" si="1361"/>
        <v>3.3130167029630497</v>
      </c>
      <c r="AE707" s="5">
        <f t="shared" si="1361"/>
        <v>2.4875464905461202</v>
      </c>
      <c r="AF707" s="5">
        <f t="shared" si="1361"/>
        <v>2.2877263656667313</v>
      </c>
      <c r="AG707" s="5">
        <f t="shared" si="1361"/>
        <v>5.0206438494785166</v>
      </c>
      <c r="AH707" s="5">
        <f t="shared" si="1361"/>
        <v>6.4429289210154428</v>
      </c>
      <c r="AI707" s="5">
        <f t="shared" si="1361"/>
        <v>0</v>
      </c>
    </row>
    <row r="708" spans="2:35" x14ac:dyDescent="0.3">
      <c r="B708" s="86">
        <f t="shared" si="1285"/>
        <v>47573</v>
      </c>
      <c r="C708" s="3"/>
      <c r="D708" s="3"/>
      <c r="E708" s="5">
        <f t="shared" ref="E708:K708" si="1362">E673*(1-E$44)</f>
        <v>27.276977559693435</v>
      </c>
      <c r="F708" s="5">
        <f t="shared" si="1362"/>
        <v>41.291447340233617</v>
      </c>
      <c r="G708" s="5">
        <f t="shared" si="1362"/>
        <v>30.003805679913967</v>
      </c>
      <c r="H708" s="5">
        <f t="shared" si="1362"/>
        <v>22.713743228989582</v>
      </c>
      <c r="I708" s="5">
        <f t="shared" si="1362"/>
        <v>49.85226019063591</v>
      </c>
      <c r="J708" s="5">
        <f t="shared" si="1362"/>
        <v>105.12125268941455</v>
      </c>
      <c r="K708" s="5">
        <f t="shared" si="1362"/>
        <v>3.261117004949845</v>
      </c>
      <c r="L708" s="5"/>
      <c r="M708" s="5">
        <f t="shared" ref="M708:S708" si="1363">M673*(1-E$44)</f>
        <v>16.471419503680437</v>
      </c>
      <c r="N708" s="5">
        <f t="shared" si="1363"/>
        <v>0</v>
      </c>
      <c r="O708" s="5">
        <f t="shared" si="1363"/>
        <v>0</v>
      </c>
      <c r="P708" s="5">
        <f t="shared" si="1363"/>
        <v>0</v>
      </c>
      <c r="Q708" s="5">
        <f t="shared" si="1363"/>
        <v>0</v>
      </c>
      <c r="R708" s="5">
        <f t="shared" si="1363"/>
        <v>0</v>
      </c>
      <c r="S708" s="5">
        <f t="shared" si="1363"/>
        <v>0</v>
      </c>
      <c r="T708" s="5"/>
      <c r="U708" s="5">
        <f t="shared" ref="U708:AA708" si="1364">U673*(1-E$44)</f>
        <v>14.123341612154462</v>
      </c>
      <c r="V708" s="5">
        <f t="shared" si="1364"/>
        <v>9.2215999777030913</v>
      </c>
      <c r="W708" s="5">
        <f t="shared" si="1364"/>
        <v>6.5680578338795481</v>
      </c>
      <c r="X708" s="5">
        <f t="shared" si="1364"/>
        <v>3.5548833918048599</v>
      </c>
      <c r="Y708" s="5">
        <f t="shared" si="1364"/>
        <v>4.0682440606517316</v>
      </c>
      <c r="Z708" s="5">
        <f t="shared" si="1364"/>
        <v>8.6231174380529172</v>
      </c>
      <c r="AA708" s="5">
        <f t="shared" si="1364"/>
        <v>0.21030089606467542</v>
      </c>
      <c r="AB708" s="5"/>
      <c r="AC708" s="5">
        <f t="shared" ref="AC708:AI708" si="1365">AC673*(1-E$44)</f>
        <v>7.6474918633041735</v>
      </c>
      <c r="AD708" s="5">
        <f t="shared" si="1365"/>
        <v>3.4124072040519411</v>
      </c>
      <c r="AE708" s="5">
        <f t="shared" si="1365"/>
        <v>2.5621728852625036</v>
      </c>
      <c r="AF708" s="5">
        <f t="shared" si="1365"/>
        <v>2.3563581566367335</v>
      </c>
      <c r="AG708" s="5">
        <f t="shared" si="1365"/>
        <v>5.1712631649628724</v>
      </c>
      <c r="AH708" s="5">
        <f t="shared" si="1365"/>
        <v>6.636216788645906</v>
      </c>
      <c r="AI708" s="5">
        <f t="shared" si="1365"/>
        <v>0</v>
      </c>
    </row>
    <row r="709" spans="2:35" x14ac:dyDescent="0.3">
      <c r="B709" s="86">
        <f t="shared" si="1285"/>
        <v>47938</v>
      </c>
      <c r="C709" s="3"/>
      <c r="D709" s="3"/>
      <c r="E709" s="5">
        <f t="shared" ref="E709:K709" si="1366">E674*(1-E$44)</f>
        <v>28.095286886484235</v>
      </c>
      <c r="F709" s="5">
        <f t="shared" si="1366"/>
        <v>42.530190760440618</v>
      </c>
      <c r="G709" s="5">
        <f t="shared" si="1366"/>
        <v>30.903919850311397</v>
      </c>
      <c r="H709" s="5">
        <f t="shared" si="1366"/>
        <v>23.395155525859273</v>
      </c>
      <c r="I709" s="5">
        <f t="shared" si="1366"/>
        <v>51.347827996355001</v>
      </c>
      <c r="J709" s="5">
        <f t="shared" si="1366"/>
        <v>108.274890270097</v>
      </c>
      <c r="K709" s="5">
        <f t="shared" si="1366"/>
        <v>3.3589505150983401</v>
      </c>
      <c r="L709" s="5"/>
      <c r="M709" s="5">
        <f t="shared" ref="M709:S709" si="1367">M674*(1-E$44)</f>
        <v>16.965562088790854</v>
      </c>
      <c r="N709" s="5">
        <f t="shared" si="1367"/>
        <v>0</v>
      </c>
      <c r="O709" s="5">
        <f t="shared" si="1367"/>
        <v>0</v>
      </c>
      <c r="P709" s="5">
        <f t="shared" si="1367"/>
        <v>0</v>
      </c>
      <c r="Q709" s="5">
        <f t="shared" si="1367"/>
        <v>0</v>
      </c>
      <c r="R709" s="5">
        <f t="shared" si="1367"/>
        <v>0</v>
      </c>
      <c r="S709" s="5">
        <f t="shared" si="1367"/>
        <v>0</v>
      </c>
      <c r="T709" s="5"/>
      <c r="U709" s="5">
        <f t="shared" ref="U709:AA709" si="1368">U674*(1-E$44)</f>
        <v>14.547041860519096</v>
      </c>
      <c r="V709" s="5">
        <f t="shared" si="1368"/>
        <v>9.4982479770341861</v>
      </c>
      <c r="W709" s="5">
        <f t="shared" si="1368"/>
        <v>6.7650995688959359</v>
      </c>
      <c r="X709" s="5">
        <f t="shared" si="1368"/>
        <v>3.6615298935590062</v>
      </c>
      <c r="Y709" s="5">
        <f t="shared" si="1368"/>
        <v>4.1902913824712842</v>
      </c>
      <c r="Z709" s="5">
        <f t="shared" si="1368"/>
        <v>8.8818109611945051</v>
      </c>
      <c r="AA709" s="5">
        <f t="shared" si="1368"/>
        <v>0.21660992294661588</v>
      </c>
      <c r="AB709" s="5"/>
      <c r="AC709" s="5">
        <f t="shared" ref="AC709:AI709" si="1369">AC674*(1-E$44)</f>
        <v>7.8769166192032971</v>
      </c>
      <c r="AD709" s="5">
        <f t="shared" si="1369"/>
        <v>3.5147794201734999</v>
      </c>
      <c r="AE709" s="5">
        <f t="shared" si="1369"/>
        <v>2.6390380718203792</v>
      </c>
      <c r="AF709" s="5">
        <f t="shared" si="1369"/>
        <v>2.4270489013358354</v>
      </c>
      <c r="AG709" s="5">
        <f t="shared" si="1369"/>
        <v>5.3264010599117571</v>
      </c>
      <c r="AH709" s="5">
        <f t="shared" si="1369"/>
        <v>6.8353032923052854</v>
      </c>
      <c r="AI709" s="5">
        <f t="shared" si="1369"/>
        <v>0</v>
      </c>
    </row>
    <row r="710" spans="2:35" x14ac:dyDescent="0.3">
      <c r="B710" s="86">
        <f t="shared" si="1285"/>
        <v>48304</v>
      </c>
      <c r="C710" s="3"/>
      <c r="D710" s="3"/>
      <c r="E710" s="5">
        <f t="shared" ref="E710:K710" si="1370">E675*(1-E$44)</f>
        <v>28.938145493078771</v>
      </c>
      <c r="F710" s="5">
        <f t="shared" si="1370"/>
        <v>43.806096483253839</v>
      </c>
      <c r="G710" s="5">
        <f t="shared" si="1370"/>
        <v>31.831037445820737</v>
      </c>
      <c r="H710" s="5">
        <f t="shared" si="1370"/>
        <v>24.097010191635057</v>
      </c>
      <c r="I710" s="5">
        <f t="shared" si="1370"/>
        <v>52.888262836245659</v>
      </c>
      <c r="J710" s="5">
        <f t="shared" si="1370"/>
        <v>111.5231369781999</v>
      </c>
      <c r="K710" s="5">
        <f t="shared" si="1370"/>
        <v>3.4597190305512915</v>
      </c>
      <c r="L710" s="5"/>
      <c r="M710" s="5">
        <f t="shared" ref="M710:S710" si="1371">M675*(1-E$44)</f>
        <v>17.474528951454577</v>
      </c>
      <c r="N710" s="5">
        <f t="shared" si="1371"/>
        <v>0</v>
      </c>
      <c r="O710" s="5">
        <f t="shared" si="1371"/>
        <v>0</v>
      </c>
      <c r="P710" s="5">
        <f t="shared" si="1371"/>
        <v>0</v>
      </c>
      <c r="Q710" s="5">
        <f t="shared" si="1371"/>
        <v>0</v>
      </c>
      <c r="R710" s="5">
        <f t="shared" si="1371"/>
        <v>0</v>
      </c>
      <c r="S710" s="5">
        <f t="shared" si="1371"/>
        <v>0</v>
      </c>
      <c r="T710" s="5"/>
      <c r="U710" s="5">
        <f t="shared" ref="U710:AA710" si="1372">U675*(1-E$44)</f>
        <v>14.983453116334674</v>
      </c>
      <c r="V710" s="5">
        <f t="shared" si="1372"/>
        <v>9.7831954163452082</v>
      </c>
      <c r="W710" s="5">
        <f t="shared" si="1372"/>
        <v>6.9680525559628155</v>
      </c>
      <c r="X710" s="5">
        <f t="shared" si="1372"/>
        <v>3.7713757903657767</v>
      </c>
      <c r="Y710" s="5">
        <f t="shared" si="1372"/>
        <v>4.3160001239454218</v>
      </c>
      <c r="Z710" s="5">
        <f t="shared" si="1372"/>
        <v>9.1482652900303396</v>
      </c>
      <c r="AA710" s="5">
        <f t="shared" si="1372"/>
        <v>0.22310822063501434</v>
      </c>
      <c r="AB710" s="5"/>
      <c r="AC710" s="5">
        <f t="shared" ref="AC710:AI710" si="1373">AC675*(1-E$44)</f>
        <v>8.1132241177793958</v>
      </c>
      <c r="AD710" s="5">
        <f t="shared" si="1373"/>
        <v>3.6202228027787045</v>
      </c>
      <c r="AE710" s="5">
        <f t="shared" si="1373"/>
        <v>2.7182092139749896</v>
      </c>
      <c r="AF710" s="5">
        <f t="shared" si="1373"/>
        <v>2.499860368375912</v>
      </c>
      <c r="AG710" s="5">
        <f t="shared" si="1373"/>
        <v>5.4861930917091106</v>
      </c>
      <c r="AH710" s="5">
        <f t="shared" si="1373"/>
        <v>7.0403623910744413</v>
      </c>
      <c r="AI710" s="5">
        <f t="shared" si="1373"/>
        <v>0</v>
      </c>
    </row>
    <row r="711" spans="2:35" x14ac:dyDescent="0.3">
      <c r="B711" s="86">
        <f t="shared" si="1285"/>
        <v>48669</v>
      </c>
      <c r="C711" s="3"/>
      <c r="D711" s="3"/>
      <c r="E711" s="5">
        <f t="shared" ref="E711:K711" si="1374">E676*(1-E$44)</f>
        <v>29.806289857871139</v>
      </c>
      <c r="F711" s="5">
        <f t="shared" si="1374"/>
        <v>45.120279377751459</v>
      </c>
      <c r="G711" s="5">
        <f t="shared" si="1374"/>
        <v>32.785968569195362</v>
      </c>
      <c r="H711" s="5">
        <f t="shared" si="1374"/>
        <v>24.819920497384107</v>
      </c>
      <c r="I711" s="5">
        <f t="shared" si="1374"/>
        <v>54.474910721333025</v>
      </c>
      <c r="J711" s="5">
        <f t="shared" si="1374"/>
        <v>114.86883108754589</v>
      </c>
      <c r="K711" s="5">
        <f t="shared" si="1374"/>
        <v>3.5635106014678297</v>
      </c>
      <c r="L711" s="5"/>
      <c r="M711" s="5">
        <f t="shared" ref="M711:S711" si="1375">M676*(1-E$44)</f>
        <v>17.998764819998218</v>
      </c>
      <c r="N711" s="5">
        <f t="shared" si="1375"/>
        <v>0</v>
      </c>
      <c r="O711" s="5">
        <f t="shared" si="1375"/>
        <v>0</v>
      </c>
      <c r="P711" s="5">
        <f t="shared" si="1375"/>
        <v>0</v>
      </c>
      <c r="Q711" s="5">
        <f t="shared" si="1375"/>
        <v>0</v>
      </c>
      <c r="R711" s="5">
        <f t="shared" si="1375"/>
        <v>0</v>
      </c>
      <c r="S711" s="5">
        <f t="shared" si="1375"/>
        <v>0</v>
      </c>
      <c r="T711" s="5"/>
      <c r="U711" s="5">
        <f t="shared" ref="U711:AA711" si="1376">U676*(1-E$44)</f>
        <v>15.432956709824717</v>
      </c>
      <c r="V711" s="5">
        <f t="shared" si="1376"/>
        <v>10.076691278835566</v>
      </c>
      <c r="W711" s="5">
        <f t="shared" si="1376"/>
        <v>7.1770941326416997</v>
      </c>
      <c r="X711" s="5">
        <f t="shared" si="1376"/>
        <v>3.8845170640767499</v>
      </c>
      <c r="Y711" s="5">
        <f t="shared" si="1376"/>
        <v>4.4454801276637852</v>
      </c>
      <c r="Z711" s="5">
        <f t="shared" si="1376"/>
        <v>9.4227132487312506</v>
      </c>
      <c r="AA711" s="5">
        <f t="shared" si="1376"/>
        <v>0.229801467254065</v>
      </c>
      <c r="AB711" s="5"/>
      <c r="AC711" s="5">
        <f t="shared" ref="AC711:AI711" si="1377">AC676*(1-E$44)</f>
        <v>8.3566208413127825</v>
      </c>
      <c r="AD711" s="5">
        <f t="shared" si="1377"/>
        <v>3.7288294868620655</v>
      </c>
      <c r="AE711" s="5">
        <f t="shared" si="1377"/>
        <v>2.7997554903942405</v>
      </c>
      <c r="AF711" s="5">
        <f t="shared" si="1377"/>
        <v>2.5748561794271887</v>
      </c>
      <c r="AG711" s="5">
        <f t="shared" si="1377"/>
        <v>5.6507788844603839</v>
      </c>
      <c r="AH711" s="5">
        <f t="shared" si="1377"/>
        <v>7.2515732628066756</v>
      </c>
      <c r="AI711" s="5">
        <f t="shared" si="1377"/>
        <v>0</v>
      </c>
    </row>
    <row r="712" spans="2:35" x14ac:dyDescent="0.3">
      <c r="B712" s="86">
        <f t="shared" si="1285"/>
        <v>49034</v>
      </c>
      <c r="C712" s="3"/>
      <c r="D712" s="3"/>
      <c r="E712" s="5">
        <f t="shared" ref="E712:K712" si="1378">E677*(1-E$44)</f>
        <v>30.700478553607269</v>
      </c>
      <c r="F712" s="5">
        <f t="shared" si="1378"/>
        <v>46.473887759084</v>
      </c>
      <c r="G712" s="5">
        <f t="shared" si="1378"/>
        <v>33.769547626271226</v>
      </c>
      <c r="H712" s="5">
        <f t="shared" si="1378"/>
        <v>25.564518112305628</v>
      </c>
      <c r="I712" s="5">
        <f t="shared" si="1378"/>
        <v>56.109158042973007</v>
      </c>
      <c r="J712" s="5">
        <f t="shared" si="1378"/>
        <v>118.3148960201723</v>
      </c>
      <c r="K712" s="5">
        <f t="shared" si="1378"/>
        <v>3.6704159195118642</v>
      </c>
      <c r="L712" s="5"/>
      <c r="M712" s="5">
        <f t="shared" ref="M712:S712" si="1379">M677*(1-E$44)</f>
        <v>18.538727764598161</v>
      </c>
      <c r="N712" s="5">
        <f t="shared" si="1379"/>
        <v>0</v>
      </c>
      <c r="O712" s="5">
        <f t="shared" si="1379"/>
        <v>0</v>
      </c>
      <c r="P712" s="5">
        <f t="shared" si="1379"/>
        <v>0</v>
      </c>
      <c r="Q712" s="5">
        <f t="shared" si="1379"/>
        <v>0</v>
      </c>
      <c r="R712" s="5">
        <f t="shared" si="1379"/>
        <v>0</v>
      </c>
      <c r="S712" s="5">
        <f t="shared" si="1379"/>
        <v>0</v>
      </c>
      <c r="T712" s="5"/>
      <c r="U712" s="5">
        <f t="shared" ref="U712:AA712" si="1380">U677*(1-E$44)</f>
        <v>15.895945411119458</v>
      </c>
      <c r="V712" s="5">
        <f t="shared" si="1380"/>
        <v>10.378992017200632</v>
      </c>
      <c r="W712" s="5">
        <f t="shared" si="1380"/>
        <v>7.3924069566209516</v>
      </c>
      <c r="X712" s="5">
        <f t="shared" si="1380"/>
        <v>4.0010525759990516</v>
      </c>
      <c r="Y712" s="5">
        <f t="shared" si="1380"/>
        <v>4.5788445314936981</v>
      </c>
      <c r="Z712" s="5">
        <f t="shared" si="1380"/>
        <v>9.7053946461931897</v>
      </c>
      <c r="AA712" s="5">
        <f t="shared" si="1380"/>
        <v>0.2366955112716867</v>
      </c>
      <c r="AB712" s="5"/>
      <c r="AC712" s="5">
        <f t="shared" ref="AC712:AI712" si="1381">AC677*(1-E$44)</f>
        <v>8.6073194665521608</v>
      </c>
      <c r="AD712" s="5">
        <f t="shared" si="1381"/>
        <v>3.8406943714679276</v>
      </c>
      <c r="AE712" s="5">
        <f t="shared" si="1381"/>
        <v>2.8837481551060682</v>
      </c>
      <c r="AF712" s="5">
        <f t="shared" si="1381"/>
        <v>2.6521018648100041</v>
      </c>
      <c r="AG712" s="5">
        <f t="shared" si="1381"/>
        <v>5.8203022509941951</v>
      </c>
      <c r="AH712" s="5">
        <f t="shared" si="1381"/>
        <v>7.4691204606908759</v>
      </c>
      <c r="AI712" s="5">
        <f t="shared" si="1381"/>
        <v>0</v>
      </c>
    </row>
    <row r="713" spans="2:35" x14ac:dyDescent="0.3">
      <c r="B713" s="86">
        <f t="shared" si="1285"/>
        <v>49399</v>
      </c>
      <c r="C713" s="3"/>
      <c r="D713" s="3"/>
      <c r="E713" s="5">
        <f t="shared" ref="E713:K713" si="1382">E678*(1-E$44)</f>
        <v>31.621492910215487</v>
      </c>
      <c r="F713" s="5">
        <f t="shared" si="1382"/>
        <v>47.868104391856519</v>
      </c>
      <c r="G713" s="5">
        <f t="shared" si="1382"/>
        <v>34.782634055059361</v>
      </c>
      <c r="H713" s="5">
        <f t="shared" si="1382"/>
        <v>26.3314536556748</v>
      </c>
      <c r="I713" s="5">
        <f t="shared" si="1382"/>
        <v>57.792432784262211</v>
      </c>
      <c r="J713" s="5">
        <f t="shared" si="1382"/>
        <v>121.86434290077747</v>
      </c>
      <c r="K713" s="5">
        <f t="shared" si="1382"/>
        <v>3.7805283970972212</v>
      </c>
      <c r="L713" s="5"/>
      <c r="M713" s="5">
        <f t="shared" ref="M713:S713" si="1383">M678*(1-E$44)</f>
        <v>19.09488959753611</v>
      </c>
      <c r="N713" s="5">
        <f t="shared" si="1383"/>
        <v>0</v>
      </c>
      <c r="O713" s="5">
        <f t="shared" si="1383"/>
        <v>0</v>
      </c>
      <c r="P713" s="5">
        <f t="shared" si="1383"/>
        <v>0</v>
      </c>
      <c r="Q713" s="5">
        <f t="shared" si="1383"/>
        <v>0</v>
      </c>
      <c r="R713" s="5">
        <f t="shared" si="1383"/>
        <v>0</v>
      </c>
      <c r="S713" s="5">
        <f t="shared" si="1383"/>
        <v>0</v>
      </c>
      <c r="T713" s="5"/>
      <c r="U713" s="5">
        <f t="shared" ref="U713:AA713" si="1384">U678*(1-E$44)</f>
        <v>16.372823773453039</v>
      </c>
      <c r="V713" s="5">
        <f t="shared" si="1384"/>
        <v>10.690361777716651</v>
      </c>
      <c r="W713" s="5">
        <f t="shared" si="1384"/>
        <v>7.6141791653195803</v>
      </c>
      <c r="X713" s="5">
        <f t="shared" si="1384"/>
        <v>4.1210841532790248</v>
      </c>
      <c r="Y713" s="5">
        <f t="shared" si="1384"/>
        <v>4.7162098674385105</v>
      </c>
      <c r="Z713" s="5">
        <f t="shared" si="1384"/>
        <v>9.9965564855789832</v>
      </c>
      <c r="AA713" s="5">
        <f t="shared" si="1384"/>
        <v>0.24379637660983744</v>
      </c>
      <c r="AB713" s="5"/>
      <c r="AC713" s="5">
        <f t="shared" ref="AC713:AI713" si="1385">AC678*(1-E$44)</f>
        <v>8.8655390505487297</v>
      </c>
      <c r="AD713" s="5">
        <f t="shared" si="1385"/>
        <v>3.9559152026119668</v>
      </c>
      <c r="AE713" s="5">
        <f t="shared" si="1385"/>
        <v>2.9702605997592499</v>
      </c>
      <c r="AF713" s="5">
        <f t="shared" si="1385"/>
        <v>2.7316649207543047</v>
      </c>
      <c r="AG713" s="5">
        <f t="shared" si="1385"/>
        <v>5.9949113185240215</v>
      </c>
      <c r="AH713" s="5">
        <f t="shared" si="1385"/>
        <v>7.6931940745116032</v>
      </c>
      <c r="AI713" s="5">
        <f t="shared" si="1385"/>
        <v>0</v>
      </c>
    </row>
    <row r="714" spans="2:35" x14ac:dyDescent="0.3">
      <c r="B714" s="86">
        <f t="shared" si="1285"/>
        <v>49765</v>
      </c>
      <c r="C714" s="3"/>
      <c r="D714" s="3"/>
      <c r="E714" s="5">
        <f t="shared" ref="E714:K714" si="1386">E679*(1-E$44)</f>
        <v>32.570137697521957</v>
      </c>
      <c r="F714" s="5">
        <f t="shared" si="1386"/>
        <v>49.30414752361223</v>
      </c>
      <c r="G714" s="5">
        <f t="shared" si="1386"/>
        <v>35.826113076711145</v>
      </c>
      <c r="H714" s="5">
        <f t="shared" si="1386"/>
        <v>27.121397265345042</v>
      </c>
      <c r="I714" s="5">
        <f t="shared" si="1386"/>
        <v>59.526205767790081</v>
      </c>
      <c r="J714" s="5">
        <f t="shared" si="1386"/>
        <v>125.52027318780083</v>
      </c>
      <c r="K714" s="5">
        <f t="shared" si="1386"/>
        <v>3.8939442490101377</v>
      </c>
      <c r="L714" s="5"/>
      <c r="M714" s="5">
        <f t="shared" ref="M714:S714" si="1387">M679*(1-E$44)</f>
        <v>19.66773628546219</v>
      </c>
      <c r="N714" s="5">
        <f t="shared" si="1387"/>
        <v>0</v>
      </c>
      <c r="O714" s="5">
        <f t="shared" si="1387"/>
        <v>0</v>
      </c>
      <c r="P714" s="5">
        <f t="shared" si="1387"/>
        <v>0</v>
      </c>
      <c r="Q714" s="5">
        <f t="shared" si="1387"/>
        <v>0</v>
      </c>
      <c r="R714" s="5">
        <f t="shared" si="1387"/>
        <v>0</v>
      </c>
      <c r="S714" s="5">
        <f t="shared" si="1387"/>
        <v>0</v>
      </c>
      <c r="T714" s="5"/>
      <c r="U714" s="5">
        <f t="shared" ref="U714:AA714" si="1388">U679*(1-E$44)</f>
        <v>16.864008486656633</v>
      </c>
      <c r="V714" s="5">
        <f t="shared" si="1388"/>
        <v>11.011072631048153</v>
      </c>
      <c r="W714" s="5">
        <f t="shared" si="1388"/>
        <v>7.8426045402791669</v>
      </c>
      <c r="X714" s="5">
        <f t="shared" si="1388"/>
        <v>4.2447166778773955</v>
      </c>
      <c r="Y714" s="5">
        <f t="shared" si="1388"/>
        <v>4.8576961634616653</v>
      </c>
      <c r="Z714" s="5">
        <f t="shared" si="1388"/>
        <v>10.296453180146351</v>
      </c>
      <c r="AA714" s="5">
        <f t="shared" si="1388"/>
        <v>0.25111026790813257</v>
      </c>
      <c r="AB714" s="5"/>
      <c r="AC714" s="5">
        <f t="shared" ref="AC714:AI714" si="1389">AC679*(1-E$44)</f>
        <v>9.13150522206519</v>
      </c>
      <c r="AD714" s="5">
        <f t="shared" si="1389"/>
        <v>4.0745926586903254</v>
      </c>
      <c r="AE714" s="5">
        <f t="shared" si="1389"/>
        <v>3.0593684177520273</v>
      </c>
      <c r="AF714" s="5">
        <f t="shared" si="1389"/>
        <v>2.8136148683769338</v>
      </c>
      <c r="AG714" s="5">
        <f t="shared" si="1389"/>
        <v>6.1747586580797416</v>
      </c>
      <c r="AH714" s="5">
        <f t="shared" si="1389"/>
        <v>7.9239898967469511</v>
      </c>
      <c r="AI714" s="5">
        <f t="shared" si="1389"/>
        <v>0</v>
      </c>
    </row>
    <row r="715" spans="2:35" x14ac:dyDescent="0.3">
      <c r="B715" s="86">
        <f t="shared" si="1285"/>
        <v>50130</v>
      </c>
      <c r="C715" s="3"/>
      <c r="D715" s="3"/>
      <c r="E715" s="5">
        <f t="shared" ref="E715:K715" si="1390">E680*(1-E$44)</f>
        <v>33.547241828447618</v>
      </c>
      <c r="F715" s="5">
        <f t="shared" si="1390"/>
        <v>50.783271949320593</v>
      </c>
      <c r="G715" s="5">
        <f t="shared" si="1390"/>
        <v>36.90089646901248</v>
      </c>
      <c r="H715" s="5">
        <f t="shared" si="1390"/>
        <v>27.935039183305392</v>
      </c>
      <c r="I715" s="5">
        <f t="shared" si="1390"/>
        <v>61.311991940823766</v>
      </c>
      <c r="J715" s="5">
        <f t="shared" si="1390"/>
        <v>129.28588138343483</v>
      </c>
      <c r="K715" s="5">
        <f t="shared" si="1390"/>
        <v>4.0107625764804418</v>
      </c>
      <c r="L715" s="5"/>
      <c r="M715" s="5">
        <f t="shared" ref="M715:S715" si="1391">M680*(1-E$44)</f>
        <v>20.257768374026057</v>
      </c>
      <c r="N715" s="5">
        <f t="shared" si="1391"/>
        <v>0</v>
      </c>
      <c r="O715" s="5">
        <f t="shared" si="1391"/>
        <v>0</v>
      </c>
      <c r="P715" s="5">
        <f t="shared" si="1391"/>
        <v>0</v>
      </c>
      <c r="Q715" s="5">
        <f t="shared" si="1391"/>
        <v>0</v>
      </c>
      <c r="R715" s="5">
        <f t="shared" si="1391"/>
        <v>0</v>
      </c>
      <c r="S715" s="5">
        <f t="shared" si="1391"/>
        <v>0</v>
      </c>
      <c r="T715" s="5"/>
      <c r="U715" s="5">
        <f t="shared" ref="U715:AA715" si="1392">U680*(1-E$44)</f>
        <v>17.369928741256334</v>
      </c>
      <c r="V715" s="5">
        <f t="shared" si="1392"/>
        <v>11.341404809979599</v>
      </c>
      <c r="W715" s="5">
        <f t="shared" si="1392"/>
        <v>8.0778826764875404</v>
      </c>
      <c r="X715" s="5">
        <f t="shared" si="1392"/>
        <v>4.3720581782137176</v>
      </c>
      <c r="Y715" s="5">
        <f t="shared" si="1392"/>
        <v>5.0034270483655146</v>
      </c>
      <c r="Z715" s="5">
        <f t="shared" si="1392"/>
        <v>10.605346775550743</v>
      </c>
      <c r="AA715" s="5">
        <f t="shared" si="1392"/>
        <v>0.25864357594537635</v>
      </c>
      <c r="AB715" s="5"/>
      <c r="AC715" s="5">
        <f t="shared" ref="AC715:AI715" si="1393">AC680*(1-E$44)</f>
        <v>9.4054503787271475</v>
      </c>
      <c r="AD715" s="5">
        <f t="shared" si="1393"/>
        <v>4.1968304384510349</v>
      </c>
      <c r="AE715" s="5">
        <f t="shared" si="1393"/>
        <v>3.1511494702845892</v>
      </c>
      <c r="AF715" s="5">
        <f t="shared" si="1393"/>
        <v>2.8980233144282415</v>
      </c>
      <c r="AG715" s="5">
        <f t="shared" si="1393"/>
        <v>6.3600014178221347</v>
      </c>
      <c r="AH715" s="5">
        <f t="shared" si="1393"/>
        <v>8.1617095936493609</v>
      </c>
      <c r="AI715" s="5">
        <f t="shared" si="1393"/>
        <v>0</v>
      </c>
    </row>
    <row r="716" spans="2:35" x14ac:dyDescent="0.3">
      <c r="B716" s="86">
        <f t="shared" si="1285"/>
        <v>50495</v>
      </c>
      <c r="C716" s="3"/>
      <c r="D716" s="3"/>
      <c r="E716" s="5">
        <f t="shared" ref="E716:K716" si="1394">E681*(1-E$44)</f>
        <v>34.553659083301042</v>
      </c>
      <c r="F716" s="5">
        <f t="shared" si="1394"/>
        <v>52.306770107800219</v>
      </c>
      <c r="G716" s="5">
        <f t="shared" si="1394"/>
        <v>38.007923363082853</v>
      </c>
      <c r="H716" s="5">
        <f t="shared" si="1394"/>
        <v>28.773090358804563</v>
      </c>
      <c r="I716" s="5">
        <f t="shared" si="1394"/>
        <v>63.151351699048483</v>
      </c>
      <c r="J716" s="5">
        <f t="shared" si="1394"/>
        <v>133.16445782493793</v>
      </c>
      <c r="K716" s="5">
        <f t="shared" si="1394"/>
        <v>4.1310854537748556</v>
      </c>
      <c r="L716" s="5"/>
      <c r="M716" s="5">
        <f t="shared" ref="M716:S716" si="1395">M681*(1-E$44)</f>
        <v>20.865501425246848</v>
      </c>
      <c r="N716" s="5">
        <f t="shared" si="1395"/>
        <v>0</v>
      </c>
      <c r="O716" s="5">
        <f t="shared" si="1395"/>
        <v>0</v>
      </c>
      <c r="P716" s="5">
        <f t="shared" si="1395"/>
        <v>0</v>
      </c>
      <c r="Q716" s="5">
        <f t="shared" si="1395"/>
        <v>0</v>
      </c>
      <c r="R716" s="5">
        <f t="shared" si="1395"/>
        <v>0</v>
      </c>
      <c r="S716" s="5">
        <f t="shared" si="1395"/>
        <v>0</v>
      </c>
      <c r="T716" s="5"/>
      <c r="U716" s="5">
        <f t="shared" ref="U716:AA716" si="1396">U681*(1-E$44)</f>
        <v>17.891026603494023</v>
      </c>
      <c r="V716" s="5">
        <f t="shared" si="1396"/>
        <v>11.681646954278985</v>
      </c>
      <c r="W716" s="5">
        <f t="shared" si="1396"/>
        <v>8.3202191567821693</v>
      </c>
      <c r="X716" s="5">
        <f t="shared" si="1396"/>
        <v>4.5032199235601293</v>
      </c>
      <c r="Y716" s="5">
        <f t="shared" si="1396"/>
        <v>5.1535298598164809</v>
      </c>
      <c r="Z716" s="5">
        <f t="shared" si="1396"/>
        <v>10.923507178817269</v>
      </c>
      <c r="AA716" s="5">
        <f t="shared" si="1396"/>
        <v>0.26640288322373784</v>
      </c>
      <c r="AB716" s="5"/>
      <c r="AC716" s="5">
        <f t="shared" ref="AC716:AI716" si="1397">AC681*(1-E$44)</f>
        <v>9.6876138900889632</v>
      </c>
      <c r="AD716" s="5">
        <f t="shared" si="1397"/>
        <v>4.3227353516045666</v>
      </c>
      <c r="AE716" s="5">
        <f t="shared" si="1397"/>
        <v>3.2456839543931268</v>
      </c>
      <c r="AF716" s="5">
        <f t="shared" si="1397"/>
        <v>2.9849640138610889</v>
      </c>
      <c r="AG716" s="5">
        <f t="shared" si="1397"/>
        <v>6.5508014603567988</v>
      </c>
      <c r="AH716" s="5">
        <f t="shared" si="1397"/>
        <v>8.4065608814588408</v>
      </c>
      <c r="AI716" s="5">
        <f t="shared" si="1397"/>
        <v>0</v>
      </c>
    </row>
    <row r="717" spans="2:35" x14ac:dyDescent="0.3">
      <c r="B717" s="86">
        <f t="shared" si="1285"/>
        <v>50860</v>
      </c>
      <c r="C717" s="3"/>
      <c r="D717" s="3"/>
      <c r="E717" s="5">
        <f t="shared" ref="E717:K717" si="1398">E682*(1-E$44)</f>
        <v>35.590268855800076</v>
      </c>
      <c r="F717" s="5">
        <f t="shared" si="1398"/>
        <v>53.875973211034221</v>
      </c>
      <c r="G717" s="5">
        <f t="shared" si="1398"/>
        <v>39.148161063975344</v>
      </c>
      <c r="H717" s="5">
        <f t="shared" si="1398"/>
        <v>29.636283069568698</v>
      </c>
      <c r="I717" s="5">
        <f t="shared" si="1398"/>
        <v>65.045892250019961</v>
      </c>
      <c r="J717" s="5">
        <f t="shared" si="1398"/>
        <v>137.15939155968604</v>
      </c>
      <c r="K717" s="5">
        <f t="shared" si="1398"/>
        <v>4.2550180173881014</v>
      </c>
      <c r="L717" s="5"/>
      <c r="M717" s="5">
        <f t="shared" ref="M717:S717" si="1399">M682*(1-E$44)</f>
        <v>21.491466468004251</v>
      </c>
      <c r="N717" s="5">
        <f t="shared" si="1399"/>
        <v>0</v>
      </c>
      <c r="O717" s="5">
        <f t="shared" si="1399"/>
        <v>0</v>
      </c>
      <c r="P717" s="5">
        <f t="shared" si="1399"/>
        <v>0</v>
      </c>
      <c r="Q717" s="5">
        <f t="shared" si="1399"/>
        <v>0</v>
      </c>
      <c r="R717" s="5">
        <f t="shared" si="1399"/>
        <v>0</v>
      </c>
      <c r="S717" s="5">
        <f t="shared" si="1399"/>
        <v>0</v>
      </c>
      <c r="T717" s="5"/>
      <c r="U717" s="5">
        <f t="shared" ref="U717:AA717" si="1400">U682*(1-E$44)</f>
        <v>18.427757401598843</v>
      </c>
      <c r="V717" s="5">
        <f t="shared" si="1400"/>
        <v>12.032096362907355</v>
      </c>
      <c r="W717" s="5">
        <f t="shared" si="1400"/>
        <v>8.5698257314856328</v>
      </c>
      <c r="X717" s="5">
        <f t="shared" si="1400"/>
        <v>4.6383165212669315</v>
      </c>
      <c r="Y717" s="5">
        <f t="shared" si="1400"/>
        <v>5.3081357556109765</v>
      </c>
      <c r="Z717" s="5">
        <f t="shared" si="1400"/>
        <v>11.251212394181787</v>
      </c>
      <c r="AA717" s="5">
        <f t="shared" si="1400"/>
        <v>0.27439496972044997</v>
      </c>
      <c r="AB717" s="5"/>
      <c r="AC717" s="5">
        <f t="shared" ref="AC717:AI717" si="1401">AC682*(1-E$44)</f>
        <v>9.9782423067916319</v>
      </c>
      <c r="AD717" s="5">
        <f t="shared" si="1401"/>
        <v>4.4524174121527036</v>
      </c>
      <c r="AE717" s="5">
        <f t="shared" si="1401"/>
        <v>3.3430544730249196</v>
      </c>
      <c r="AF717" s="5">
        <f t="shared" si="1401"/>
        <v>3.074512934276922</v>
      </c>
      <c r="AG717" s="5">
        <f t="shared" si="1401"/>
        <v>6.7473255041675024</v>
      </c>
      <c r="AH717" s="5">
        <f t="shared" si="1401"/>
        <v>8.6587577079026072</v>
      </c>
      <c r="AI717" s="5">
        <f t="shared" si="1401"/>
        <v>0</v>
      </c>
    </row>
    <row r="718" spans="2:35" x14ac:dyDescent="0.3">
      <c r="B718" s="86">
        <f t="shared" si="1285"/>
        <v>51226</v>
      </c>
      <c r="C718" s="3"/>
      <c r="D718" s="3"/>
      <c r="E718" s="5">
        <f t="shared" ref="E718:K718" si="1402">E683*(1-E$44)</f>
        <v>36.657976921474081</v>
      </c>
      <c r="F718" s="5">
        <f t="shared" si="1402"/>
        <v>55.492252407365243</v>
      </c>
      <c r="G718" s="5">
        <f t="shared" si="1402"/>
        <v>40.322605895894604</v>
      </c>
      <c r="H718" s="5">
        <f t="shared" si="1402"/>
        <v>30.52537156165576</v>
      </c>
      <c r="I718" s="5">
        <f t="shared" si="1402"/>
        <v>66.997269017520551</v>
      </c>
      <c r="J718" s="5">
        <f t="shared" si="1402"/>
        <v>141.2741733064766</v>
      </c>
      <c r="K718" s="5">
        <f t="shared" si="1402"/>
        <v>4.3826685579097449</v>
      </c>
      <c r="L718" s="5"/>
      <c r="M718" s="5">
        <f t="shared" ref="M718:S718" si="1403">M683*(1-E$44)</f>
        <v>22.136210462044374</v>
      </c>
      <c r="N718" s="5">
        <f t="shared" si="1403"/>
        <v>0</v>
      </c>
      <c r="O718" s="5">
        <f t="shared" si="1403"/>
        <v>0</v>
      </c>
      <c r="P718" s="5">
        <f t="shared" si="1403"/>
        <v>0</v>
      </c>
      <c r="Q718" s="5">
        <f t="shared" si="1403"/>
        <v>0</v>
      </c>
      <c r="R718" s="5">
        <f t="shared" si="1403"/>
        <v>0</v>
      </c>
      <c r="S718" s="5">
        <f t="shared" si="1403"/>
        <v>0</v>
      </c>
      <c r="T718" s="5"/>
      <c r="U718" s="5">
        <f t="shared" ref="U718:AA718" si="1404">U683*(1-E$44)</f>
        <v>18.980590123646813</v>
      </c>
      <c r="V718" s="5">
        <f t="shared" si="1404"/>
        <v>12.393059253794577</v>
      </c>
      <c r="W718" s="5">
        <f t="shared" si="1404"/>
        <v>8.8269205034302036</v>
      </c>
      <c r="X718" s="5">
        <f t="shared" si="1404"/>
        <v>4.777466016904941</v>
      </c>
      <c r="Y718" s="5">
        <f t="shared" si="1404"/>
        <v>5.467379828279304</v>
      </c>
      <c r="Z718" s="5">
        <f t="shared" si="1404"/>
        <v>11.588748766007241</v>
      </c>
      <c r="AA718" s="5">
        <f t="shared" si="1404"/>
        <v>0.28262681881206364</v>
      </c>
      <c r="AB718" s="5"/>
      <c r="AC718" s="5">
        <f t="shared" ref="AC718:AI718" si="1405">AC683*(1-E$44)</f>
        <v>10.27758957599538</v>
      </c>
      <c r="AD718" s="5">
        <f t="shared" si="1405"/>
        <v>4.5859899345172837</v>
      </c>
      <c r="AE718" s="5">
        <f t="shared" si="1405"/>
        <v>3.4433461072156675</v>
      </c>
      <c r="AF718" s="5">
        <f t="shared" si="1405"/>
        <v>3.1667483223052297</v>
      </c>
      <c r="AG718" s="5">
        <f t="shared" si="1405"/>
        <v>6.9497452692925288</v>
      </c>
      <c r="AH718" s="5">
        <f t="shared" si="1405"/>
        <v>8.9185204391396837</v>
      </c>
      <c r="AI718" s="5">
        <f t="shared" si="1405"/>
        <v>0</v>
      </c>
    </row>
    <row r="719" spans="2:35" x14ac:dyDescent="0.3">
      <c r="B719" s="86">
        <f t="shared" si="1285"/>
        <v>51591</v>
      </c>
      <c r="C719" s="3"/>
      <c r="D719" s="3"/>
      <c r="E719" s="5">
        <f t="shared" ref="E719:K719" si="1406">E684*(1-E$44)</f>
        <v>28.10748106385978</v>
      </c>
      <c r="F719" s="5">
        <f t="shared" si="1406"/>
        <v>42.548650108873098</v>
      </c>
      <c r="G719" s="5">
        <f t="shared" si="1406"/>
        <v>30.917333056653678</v>
      </c>
      <c r="H719" s="5">
        <f t="shared" si="1406"/>
        <v>23.405309708564836</v>
      </c>
      <c r="I719" s="5">
        <f t="shared" si="1406"/>
        <v>51.370114457602604</v>
      </c>
      <c r="J719" s="5">
        <f t="shared" si="1406"/>
        <v>108.3218847436756</v>
      </c>
      <c r="K719" s="5">
        <f t="shared" si="1406"/>
        <v>3.360408398000275</v>
      </c>
      <c r="L719" s="5"/>
      <c r="M719" s="5">
        <f t="shared" ref="M719:S719" si="1407">M684*(1-E$44)</f>
        <v>16.972925639632038</v>
      </c>
      <c r="N719" s="5">
        <f t="shared" si="1407"/>
        <v>0</v>
      </c>
      <c r="O719" s="5">
        <f t="shared" si="1407"/>
        <v>0</v>
      </c>
      <c r="P719" s="5">
        <f t="shared" si="1407"/>
        <v>0</v>
      </c>
      <c r="Q719" s="5">
        <f t="shared" si="1407"/>
        <v>0</v>
      </c>
      <c r="R719" s="5">
        <f t="shared" si="1407"/>
        <v>0</v>
      </c>
      <c r="S719" s="5">
        <f t="shared" si="1407"/>
        <v>0</v>
      </c>
      <c r="T719" s="5"/>
      <c r="U719" s="5">
        <f t="shared" ref="U719:AA719" si="1408">U684*(1-E$44)</f>
        <v>14.553355702746559</v>
      </c>
      <c r="V719" s="5">
        <f t="shared" si="1408"/>
        <v>9.5023704948449748</v>
      </c>
      <c r="W719" s="5">
        <f t="shared" si="1408"/>
        <v>6.7680358202479711</v>
      </c>
      <c r="X719" s="5">
        <f t="shared" si="1408"/>
        <v>3.6631191047732679</v>
      </c>
      <c r="Y719" s="5">
        <f t="shared" si="1408"/>
        <v>4.1921100916583258</v>
      </c>
      <c r="Z719" s="5">
        <f t="shared" si="1408"/>
        <v>8.8856659272859453</v>
      </c>
      <c r="AA719" s="5">
        <f t="shared" si="1408"/>
        <v>0.21670393799733897</v>
      </c>
      <c r="AB719" s="5"/>
      <c r="AC719" s="5">
        <f t="shared" ref="AC719:AI719" si="1409">AC684*(1-E$44)</f>
        <v>7.8803354317185423</v>
      </c>
      <c r="AD719" s="5">
        <f t="shared" si="1409"/>
        <v>3.5163049373842212</v>
      </c>
      <c r="AE719" s="5">
        <f t="shared" si="1409"/>
        <v>2.6401834916368272</v>
      </c>
      <c r="AF719" s="5">
        <f t="shared" si="1409"/>
        <v>2.4281023116434639</v>
      </c>
      <c r="AG719" s="5">
        <f t="shared" si="1409"/>
        <v>5.328712873973676</v>
      </c>
      <c r="AH719" s="5">
        <f t="shared" si="1409"/>
        <v>6.8382700141294359</v>
      </c>
      <c r="AI719" s="5">
        <f t="shared" si="1409"/>
        <v>0</v>
      </c>
    </row>
    <row r="720" spans="2:35" x14ac:dyDescent="0.3">
      <c r="E720" s="2"/>
      <c r="M720" s="2"/>
    </row>
    <row r="721" spans="2:35" s="93" customFormat="1" x14ac:dyDescent="0.3">
      <c r="B721" s="92" t="s">
        <v>243</v>
      </c>
      <c r="C721" s="92"/>
      <c r="D721" s="92"/>
    </row>
    <row r="722" spans="2:35" x14ac:dyDescent="0.3">
      <c r="E722" s="301" t="s">
        <v>89</v>
      </c>
      <c r="F722" s="301"/>
      <c r="G722" s="301"/>
      <c r="H722" s="301"/>
      <c r="I722" s="301"/>
      <c r="J722" s="301"/>
      <c r="K722" s="301"/>
      <c r="M722" s="301" t="s">
        <v>64</v>
      </c>
      <c r="N722" s="301"/>
      <c r="O722" s="301"/>
      <c r="P722" s="301"/>
      <c r="Q722" s="301"/>
      <c r="R722" s="301"/>
      <c r="S722" s="301"/>
      <c r="U722" s="301" t="s">
        <v>65</v>
      </c>
      <c r="V722" s="301"/>
      <c r="W722" s="301"/>
      <c r="X722" s="301"/>
      <c r="Y722" s="301"/>
      <c r="Z722" s="301"/>
      <c r="AA722" s="301"/>
      <c r="AC722" s="301" t="s">
        <v>66</v>
      </c>
      <c r="AD722" s="301"/>
      <c r="AE722" s="301"/>
      <c r="AF722" s="301"/>
      <c r="AG722" s="301"/>
      <c r="AH722" s="301"/>
      <c r="AI722" s="301"/>
    </row>
    <row r="723" spans="2:35" s="3" customFormat="1" x14ac:dyDescent="0.3">
      <c r="B723" s="4" t="s">
        <v>211</v>
      </c>
      <c r="C723" s="4"/>
      <c r="D723" s="4"/>
      <c r="E723" s="3" t="s">
        <v>70</v>
      </c>
      <c r="F723" s="3" t="s">
        <v>69</v>
      </c>
      <c r="G723" s="3" t="s">
        <v>61</v>
      </c>
      <c r="H723" s="3" t="s">
        <v>68</v>
      </c>
      <c r="I723" s="3" t="s">
        <v>71</v>
      </c>
      <c r="J723" s="3" t="s">
        <v>72</v>
      </c>
      <c r="K723" s="3" t="s">
        <v>62</v>
      </c>
      <c r="M723" s="3" t="s">
        <v>70</v>
      </c>
      <c r="N723" s="3" t="s">
        <v>69</v>
      </c>
      <c r="O723" s="3" t="s">
        <v>61</v>
      </c>
      <c r="P723" s="3" t="s">
        <v>68</v>
      </c>
      <c r="Q723" s="3" t="s">
        <v>71</v>
      </c>
      <c r="R723" s="3" t="s">
        <v>72</v>
      </c>
      <c r="S723" s="3" t="s">
        <v>62</v>
      </c>
      <c r="U723" s="3" t="s">
        <v>70</v>
      </c>
      <c r="V723" s="3" t="s">
        <v>69</v>
      </c>
      <c r="W723" s="3" t="s">
        <v>61</v>
      </c>
      <c r="X723" s="3" t="s">
        <v>68</v>
      </c>
      <c r="Y723" s="3" t="s">
        <v>71</v>
      </c>
      <c r="Z723" s="3" t="s">
        <v>72</v>
      </c>
      <c r="AA723" s="3" t="s">
        <v>62</v>
      </c>
      <c r="AC723" s="3" t="s">
        <v>70</v>
      </c>
      <c r="AD723" s="3" t="s">
        <v>69</v>
      </c>
      <c r="AE723" s="3" t="s">
        <v>61</v>
      </c>
      <c r="AF723" s="3" t="s">
        <v>68</v>
      </c>
      <c r="AG723" s="3" t="s">
        <v>71</v>
      </c>
      <c r="AH723" s="3" t="s">
        <v>72</v>
      </c>
      <c r="AI723" s="3" t="s">
        <v>62</v>
      </c>
    </row>
    <row r="724" spans="2:35" hidden="1" x14ac:dyDescent="0.3">
      <c r="B724" s="86">
        <f t="shared" ref="B724:B754" si="1410">DATE(IF(MONTH(B619)&lt;=3,YEAR(B619),YEAR(B619)+1), 3, 31)</f>
        <v>40633</v>
      </c>
      <c r="C724" s="3"/>
      <c r="D724" s="3"/>
      <c r="E724" s="5">
        <f>E654-E689</f>
        <v>71.633107837200001</v>
      </c>
      <c r="F724" s="5">
        <f t="shared" ref="F724:AI724" si="1411">F654-F689</f>
        <v>1.4096774168999993</v>
      </c>
      <c r="G724" s="5">
        <f t="shared" si="1411"/>
        <v>9.9269007644999974</v>
      </c>
      <c r="H724" s="5">
        <f t="shared" si="1411"/>
        <v>69.838956199999998</v>
      </c>
      <c r="I724" s="5">
        <f t="shared" si="1411"/>
        <v>78.943769821350003</v>
      </c>
      <c r="J724" s="5">
        <f t="shared" si="1411"/>
        <v>92.911551277350014</v>
      </c>
      <c r="K724" s="5">
        <f t="shared" si="1411"/>
        <v>15.843615538820991</v>
      </c>
      <c r="L724" s="5"/>
      <c r="M724" s="5">
        <f t="shared" si="1411"/>
        <v>43.620582469800006</v>
      </c>
      <c r="N724" s="5">
        <f t="shared" si="1411"/>
        <v>0</v>
      </c>
      <c r="O724" s="5">
        <f t="shared" si="1411"/>
        <v>0</v>
      </c>
      <c r="P724" s="5">
        <f t="shared" si="1411"/>
        <v>0</v>
      </c>
      <c r="Q724" s="5">
        <f t="shared" si="1411"/>
        <v>0</v>
      </c>
      <c r="R724" s="5">
        <f t="shared" si="1411"/>
        <v>0</v>
      </c>
      <c r="S724" s="5">
        <f t="shared" si="1411"/>
        <v>0</v>
      </c>
      <c r="T724" s="5"/>
      <c r="U724" s="5">
        <f t="shared" si="1411"/>
        <v>37.687355391000004</v>
      </c>
      <c r="V724" s="5">
        <f t="shared" si="1411"/>
        <v>0.31627996965000005</v>
      </c>
      <c r="W724" s="5">
        <f t="shared" si="1411"/>
        <v>2.2042310032500003</v>
      </c>
      <c r="X724" s="5">
        <f t="shared" si="1411"/>
        <v>10.924604600000002</v>
      </c>
      <c r="Y724" s="5">
        <f t="shared" si="1411"/>
        <v>6.443265528945</v>
      </c>
      <c r="Z724" s="5">
        <f t="shared" si="1411"/>
        <v>7.6580933923499988</v>
      </c>
      <c r="AA724" s="5">
        <f t="shared" si="1411"/>
        <v>1.0277640844950005</v>
      </c>
      <c r="AB724" s="5"/>
      <c r="AC724" s="5">
        <f t="shared" si="1411"/>
        <v>20.553953040599996</v>
      </c>
      <c r="AD724" s="5">
        <f t="shared" si="1411"/>
        <v>0.11491253189999995</v>
      </c>
      <c r="AE724" s="5">
        <f t="shared" si="1411"/>
        <v>0.8208610395</v>
      </c>
      <c r="AF724" s="5">
        <f t="shared" si="1411"/>
        <v>7.2329023000000001</v>
      </c>
      <c r="AG724" s="5">
        <f t="shared" si="1411"/>
        <v>8.1790125463799992</v>
      </c>
      <c r="AH724" s="5">
        <f t="shared" si="1411"/>
        <v>5.3825500000000002</v>
      </c>
      <c r="AI724" s="5">
        <f t="shared" si="1411"/>
        <v>0</v>
      </c>
    </row>
    <row r="725" spans="2:35" hidden="1" x14ac:dyDescent="0.3">
      <c r="B725" s="86">
        <f t="shared" si="1410"/>
        <v>40999</v>
      </c>
      <c r="C725" s="3"/>
      <c r="D725" s="3"/>
      <c r="E725" s="5">
        <f t="shared" ref="E725:AI725" si="1412">E655-E690</f>
        <v>76.659364857599996</v>
      </c>
      <c r="F725" s="5">
        <f t="shared" si="1412"/>
        <v>1.4650636614000021</v>
      </c>
      <c r="G725" s="5">
        <f t="shared" si="1412"/>
        <v>10.477214336999999</v>
      </c>
      <c r="H725" s="5">
        <f t="shared" si="1412"/>
        <v>72.956769080000001</v>
      </c>
      <c r="I725" s="5">
        <f t="shared" si="1412"/>
        <v>84.368390051250017</v>
      </c>
      <c r="J725" s="5">
        <f t="shared" si="1412"/>
        <v>99.575412403700028</v>
      </c>
      <c r="K725" s="5">
        <f t="shared" si="1412"/>
        <v>16.892914132374003</v>
      </c>
      <c r="L725" s="5"/>
      <c r="M725" s="5">
        <f t="shared" si="1412"/>
        <v>46.680220028400001</v>
      </c>
      <c r="N725" s="5">
        <f t="shared" si="1412"/>
        <v>0</v>
      </c>
      <c r="O725" s="5">
        <f t="shared" si="1412"/>
        <v>0</v>
      </c>
      <c r="P725" s="5">
        <f t="shared" si="1412"/>
        <v>0</v>
      </c>
      <c r="Q725" s="5">
        <f t="shared" si="1412"/>
        <v>0</v>
      </c>
      <c r="R725" s="5">
        <f t="shared" si="1412"/>
        <v>0</v>
      </c>
      <c r="S725" s="5">
        <f t="shared" si="1412"/>
        <v>0</v>
      </c>
      <c r="T725" s="5"/>
      <c r="U725" s="5">
        <f t="shared" si="1412"/>
        <v>40.330580125500013</v>
      </c>
      <c r="V725" s="5">
        <f t="shared" si="1412"/>
        <v>0.32870267789999996</v>
      </c>
      <c r="W725" s="5">
        <f t="shared" si="1412"/>
        <v>2.3264970944999996</v>
      </c>
      <c r="X725" s="5">
        <f t="shared" si="1412"/>
        <v>11.412859640000001</v>
      </c>
      <c r="Y725" s="5">
        <f t="shared" si="1412"/>
        <v>6.8860354533750012</v>
      </c>
      <c r="Z725" s="5">
        <f t="shared" si="1412"/>
        <v>8.2072494837000001</v>
      </c>
      <c r="AA725" s="5">
        <f t="shared" si="1412"/>
        <v>1.0953659115300003</v>
      </c>
      <c r="AB725" s="5"/>
      <c r="AC725" s="5">
        <f t="shared" si="1412"/>
        <v>21.995703477300001</v>
      </c>
      <c r="AD725" s="5">
        <f t="shared" si="1412"/>
        <v>0.11942987639999991</v>
      </c>
      <c r="AE725" s="5">
        <f t="shared" si="1412"/>
        <v>0.86629778699999993</v>
      </c>
      <c r="AF725" s="5">
        <f t="shared" si="1412"/>
        <v>7.5560048200000001</v>
      </c>
      <c r="AG725" s="5">
        <f t="shared" si="1412"/>
        <v>8.740899283500001</v>
      </c>
      <c r="AH725" s="5">
        <f t="shared" si="1412"/>
        <v>5.7705750000000009</v>
      </c>
      <c r="AI725" s="5">
        <f t="shared" si="1412"/>
        <v>0</v>
      </c>
    </row>
    <row r="726" spans="2:35" hidden="1" x14ac:dyDescent="0.3">
      <c r="B726" s="86">
        <f t="shared" si="1410"/>
        <v>41364</v>
      </c>
      <c r="C726" s="3"/>
      <c r="D726" s="3"/>
      <c r="E726" s="5">
        <f t="shared" ref="E726:AI726" si="1413">E656-E691</f>
        <v>84.235945396120002</v>
      </c>
      <c r="F726" s="5">
        <f t="shared" si="1413"/>
        <v>1.5731369493000003</v>
      </c>
      <c r="G726" s="5">
        <f t="shared" si="1413"/>
        <v>11.325374982</v>
      </c>
      <c r="H726" s="5">
        <f t="shared" si="1413"/>
        <v>78.155961260000012</v>
      </c>
      <c r="I726" s="5">
        <f t="shared" si="1413"/>
        <v>92.471022371700016</v>
      </c>
      <c r="J726" s="5">
        <f t="shared" si="1413"/>
        <v>109.74464508265001</v>
      </c>
      <c r="K726" s="5">
        <f t="shared" si="1413"/>
        <v>18.586946953743002</v>
      </c>
      <c r="L726" s="5"/>
      <c r="M726" s="5">
        <f t="shared" si="1413"/>
        <v>51.293700860080008</v>
      </c>
      <c r="N726" s="5">
        <f t="shared" si="1413"/>
        <v>0</v>
      </c>
      <c r="O726" s="5">
        <f t="shared" si="1413"/>
        <v>0</v>
      </c>
      <c r="P726" s="5">
        <f t="shared" si="1413"/>
        <v>0</v>
      </c>
      <c r="Q726" s="5">
        <f t="shared" si="1413"/>
        <v>0</v>
      </c>
      <c r="R726" s="5">
        <f t="shared" si="1413"/>
        <v>0</v>
      </c>
      <c r="S726" s="5">
        <f t="shared" si="1413"/>
        <v>0</v>
      </c>
      <c r="T726" s="5"/>
      <c r="U726" s="5">
        <f t="shared" si="1413"/>
        <v>44.316522416599994</v>
      </c>
      <c r="V726" s="5">
        <f t="shared" si="1413"/>
        <v>0.35296501604999975</v>
      </c>
      <c r="W726" s="5">
        <f t="shared" si="1413"/>
        <v>2.514886376999999</v>
      </c>
      <c r="X726" s="5">
        <f t="shared" si="1413"/>
        <v>12.226456580000001</v>
      </c>
      <c r="Y726" s="5">
        <f t="shared" si="1413"/>
        <v>7.5473403944400008</v>
      </c>
      <c r="Z726" s="5">
        <f t="shared" si="1413"/>
        <v>9.0455249489000007</v>
      </c>
      <c r="AA726" s="5">
        <f t="shared" si="1413"/>
        <v>1.204821284835</v>
      </c>
      <c r="AB726" s="5"/>
      <c r="AC726" s="5">
        <f t="shared" si="1413"/>
        <v>24.16963764726</v>
      </c>
      <c r="AD726" s="5">
        <f t="shared" si="1413"/>
        <v>0.12824225429999991</v>
      </c>
      <c r="AE726" s="5">
        <f t="shared" si="1413"/>
        <v>0.93651493199999991</v>
      </c>
      <c r="AF726" s="5">
        <f t="shared" si="1413"/>
        <v>8.0944282900000015</v>
      </c>
      <c r="AG726" s="5">
        <f t="shared" si="1413"/>
        <v>9.5799788004600028</v>
      </c>
      <c r="AH726" s="5">
        <f t="shared" si="1413"/>
        <v>6.3577999999999992</v>
      </c>
      <c r="AI726" s="5">
        <f t="shared" si="1413"/>
        <v>0</v>
      </c>
    </row>
    <row r="727" spans="2:35" hidden="1" x14ac:dyDescent="0.3">
      <c r="B727" s="86">
        <f t="shared" si="1410"/>
        <v>41729</v>
      </c>
      <c r="C727" s="3"/>
      <c r="D727" s="3"/>
      <c r="E727" s="5">
        <f t="shared" ref="E727:AI727" si="1414">E657-E692</f>
        <v>96.634637336720004</v>
      </c>
      <c r="F727" s="5">
        <f t="shared" si="1414"/>
        <v>1.7689387316999969</v>
      </c>
      <c r="G727" s="5">
        <f t="shared" si="1414"/>
        <v>12.781637384999996</v>
      </c>
      <c r="H727" s="5">
        <f t="shared" si="1414"/>
        <v>87.409459540000014</v>
      </c>
      <c r="I727" s="5">
        <f t="shared" si="1414"/>
        <v>105.83312810805</v>
      </c>
      <c r="J727" s="5">
        <f t="shared" si="1414"/>
        <v>126.57495391010005</v>
      </c>
      <c r="K727" s="5">
        <f t="shared" si="1414"/>
        <v>21.404697705278998</v>
      </c>
      <c r="L727" s="5"/>
      <c r="M727" s="5">
        <f t="shared" si="1414"/>
        <v>58.842890600479997</v>
      </c>
      <c r="N727" s="5">
        <f t="shared" si="1414"/>
        <v>0</v>
      </c>
      <c r="O727" s="5">
        <f t="shared" si="1414"/>
        <v>0</v>
      </c>
      <c r="P727" s="5">
        <f t="shared" si="1414"/>
        <v>0</v>
      </c>
      <c r="Q727" s="5">
        <f t="shared" si="1414"/>
        <v>0</v>
      </c>
      <c r="R727" s="5">
        <f t="shared" si="1414"/>
        <v>0</v>
      </c>
      <c r="S727" s="5">
        <f t="shared" si="1414"/>
        <v>0</v>
      </c>
      <c r="T727" s="5"/>
      <c r="U727" s="5">
        <f t="shared" si="1414"/>
        <v>50.838635524599994</v>
      </c>
      <c r="V727" s="5">
        <f t="shared" si="1414"/>
        <v>0.39689716244999929</v>
      </c>
      <c r="W727" s="5">
        <f t="shared" si="1414"/>
        <v>2.8379200725000002</v>
      </c>
      <c r="X727" s="5">
        <f t="shared" si="1414"/>
        <v>13.675104820000001</v>
      </c>
      <c r="Y727" s="5">
        <f t="shared" si="1414"/>
        <v>8.6379188738850008</v>
      </c>
      <c r="Z727" s="5">
        <f t="shared" si="1414"/>
        <v>10.432739443850002</v>
      </c>
      <c r="AA727" s="5">
        <f t="shared" si="1414"/>
        <v>1.3878939685049994</v>
      </c>
      <c r="AB727" s="5"/>
      <c r="AC727" s="5">
        <f t="shared" si="1414"/>
        <v>27.726797938560001</v>
      </c>
      <c r="AD727" s="5">
        <f t="shared" si="1414"/>
        <v>0.14419937670000005</v>
      </c>
      <c r="AE727" s="5">
        <f t="shared" si="1414"/>
        <v>1.056983985</v>
      </c>
      <c r="AF727" s="5">
        <f t="shared" si="1414"/>
        <v>9.0537274100000005</v>
      </c>
      <c r="AG727" s="5">
        <f t="shared" si="1414"/>
        <v>10.96454496384</v>
      </c>
      <c r="AH727" s="5">
        <f t="shared" si="1414"/>
        <v>7.3330500000000018</v>
      </c>
      <c r="AI727" s="5">
        <f t="shared" si="1414"/>
        <v>0</v>
      </c>
    </row>
    <row r="728" spans="2:35" hidden="1" x14ac:dyDescent="0.3">
      <c r="B728" s="86">
        <f t="shared" si="1410"/>
        <v>42094</v>
      </c>
      <c r="C728" s="3"/>
      <c r="D728" s="3"/>
      <c r="E728" s="5">
        <f t="shared" ref="E728:AI728" si="1415">E658-E693</f>
        <v>103.46221816196</v>
      </c>
      <c r="F728" s="5">
        <f t="shared" si="1415"/>
        <v>1.8471407261999957</v>
      </c>
      <c r="G728" s="5">
        <f t="shared" si="1415"/>
        <v>13.445239400999998</v>
      </c>
      <c r="H728" s="5">
        <f t="shared" si="1415"/>
        <v>91.301488849999998</v>
      </c>
      <c r="I728" s="5">
        <f t="shared" si="1415"/>
        <v>113.02663954365002</v>
      </c>
      <c r="J728" s="5">
        <f t="shared" si="1415"/>
        <v>135.61283573760002</v>
      </c>
      <c r="K728" s="5">
        <f t="shared" si="1415"/>
        <v>22.964028617375995</v>
      </c>
      <c r="L728" s="5"/>
      <c r="M728" s="5">
        <f t="shared" si="1415"/>
        <v>63.001571482640017</v>
      </c>
      <c r="N728" s="5">
        <f t="shared" si="1415"/>
        <v>0</v>
      </c>
      <c r="O728" s="5">
        <f t="shared" si="1415"/>
        <v>0</v>
      </c>
      <c r="P728" s="5">
        <f t="shared" si="1415"/>
        <v>0</v>
      </c>
      <c r="Q728" s="5">
        <f t="shared" si="1415"/>
        <v>0</v>
      </c>
      <c r="R728" s="5">
        <f t="shared" si="1415"/>
        <v>0</v>
      </c>
      <c r="S728" s="5">
        <f t="shared" si="1415"/>
        <v>0</v>
      </c>
      <c r="T728" s="5"/>
      <c r="U728" s="5">
        <f t="shared" si="1415"/>
        <v>54.4317430153</v>
      </c>
      <c r="V728" s="5">
        <f t="shared" si="1415"/>
        <v>0.41443982070000018</v>
      </c>
      <c r="W728" s="5">
        <f t="shared" si="1415"/>
        <v>2.9852609985000003</v>
      </c>
      <c r="X728" s="5">
        <f t="shared" si="1415"/>
        <v>14.28219455</v>
      </c>
      <c r="Y728" s="5">
        <f t="shared" si="1415"/>
        <v>9.225052514055001</v>
      </c>
      <c r="Z728" s="5">
        <f t="shared" si="1415"/>
        <v>11.177632177600003</v>
      </c>
      <c r="AA728" s="5">
        <f t="shared" si="1415"/>
        <v>1.4891274097200009</v>
      </c>
      <c r="AB728" s="5"/>
      <c r="AC728" s="5">
        <f t="shared" si="1415"/>
        <v>29.686061947080002</v>
      </c>
      <c r="AD728" s="5">
        <f t="shared" si="1415"/>
        <v>0.15056764619999985</v>
      </c>
      <c r="AE728" s="5">
        <f t="shared" si="1415"/>
        <v>1.1119539509999998</v>
      </c>
      <c r="AF728" s="5">
        <f t="shared" si="1415"/>
        <v>9.4557472749999985</v>
      </c>
      <c r="AG728" s="5">
        <f t="shared" si="1415"/>
        <v>11.709725815620002</v>
      </c>
      <c r="AH728" s="5">
        <f t="shared" si="1415"/>
        <v>7.8580250000000014</v>
      </c>
      <c r="AI728" s="5">
        <f t="shared" si="1415"/>
        <v>0</v>
      </c>
    </row>
    <row r="729" spans="2:35" hidden="1" x14ac:dyDescent="0.3">
      <c r="B729" s="86">
        <f t="shared" si="1410"/>
        <v>42460</v>
      </c>
      <c r="C729" s="3"/>
      <c r="D729" s="3"/>
      <c r="E729" s="5">
        <f t="shared" ref="E729:AI729" si="1416">E659-E694</f>
        <v>110.90223584216</v>
      </c>
      <c r="F729" s="5">
        <f t="shared" si="1416"/>
        <v>1.9287726173999999</v>
      </c>
      <c r="G729" s="5">
        <f t="shared" si="1416"/>
        <v>14.204499416999997</v>
      </c>
      <c r="H729" s="5">
        <f t="shared" si="1416"/>
        <v>95.413579950000013</v>
      </c>
      <c r="I729" s="5">
        <f t="shared" si="1416"/>
        <v>120.79432128105</v>
      </c>
      <c r="J729" s="5">
        <f t="shared" si="1416"/>
        <v>145.57299805240001</v>
      </c>
      <c r="K729" s="5">
        <f t="shared" si="1416"/>
        <v>24.584100740052001</v>
      </c>
      <c r="L729" s="5"/>
      <c r="M729" s="5">
        <f t="shared" si="1416"/>
        <v>67.532038314439987</v>
      </c>
      <c r="N729" s="5">
        <f t="shared" si="1416"/>
        <v>0</v>
      </c>
      <c r="O729" s="5">
        <f t="shared" si="1416"/>
        <v>0</v>
      </c>
      <c r="P729" s="5">
        <f t="shared" si="1416"/>
        <v>0</v>
      </c>
      <c r="Q729" s="5">
        <f t="shared" si="1416"/>
        <v>0</v>
      </c>
      <c r="R729" s="5">
        <f t="shared" si="1416"/>
        <v>0</v>
      </c>
      <c r="S729" s="5">
        <f t="shared" si="1416"/>
        <v>0</v>
      </c>
      <c r="T729" s="5"/>
      <c r="U729" s="5">
        <f t="shared" si="1416"/>
        <v>58.346012258800002</v>
      </c>
      <c r="V729" s="5">
        <f t="shared" si="1416"/>
        <v>0.43275624390000011</v>
      </c>
      <c r="W729" s="5">
        <f t="shared" si="1416"/>
        <v>3.1540447245000003</v>
      </c>
      <c r="X729" s="5">
        <f t="shared" si="1416"/>
        <v>14.925500850000002</v>
      </c>
      <c r="Y729" s="5">
        <f t="shared" si="1416"/>
        <v>9.8590334549850009</v>
      </c>
      <c r="Z729" s="5">
        <f t="shared" si="1416"/>
        <v>11.99867455615</v>
      </c>
      <c r="AA729" s="5">
        <f t="shared" si="1416"/>
        <v>1.5936497841900004</v>
      </c>
      <c r="AB729" s="5"/>
      <c r="AC729" s="5">
        <f t="shared" si="1416"/>
        <v>31.820898901679996</v>
      </c>
      <c r="AD729" s="5">
        <f t="shared" si="1416"/>
        <v>0.15722598239999996</v>
      </c>
      <c r="AE729" s="5">
        <f t="shared" si="1416"/>
        <v>1.1746921169999998</v>
      </c>
      <c r="AF729" s="5">
        <f t="shared" si="1416"/>
        <v>9.8817254250000008</v>
      </c>
      <c r="AG729" s="5">
        <f t="shared" si="1416"/>
        <v>12.514496826240002</v>
      </c>
      <c r="AH729" s="5">
        <f t="shared" si="1416"/>
        <v>8.4328000000000003</v>
      </c>
      <c r="AI729" s="5">
        <f t="shared" si="1416"/>
        <v>0</v>
      </c>
    </row>
    <row r="730" spans="2:35" hidden="1" x14ac:dyDescent="0.3">
      <c r="B730" s="86">
        <f t="shared" si="1410"/>
        <v>42825</v>
      </c>
      <c r="C730" s="3"/>
      <c r="D730" s="3"/>
      <c r="E730" s="5">
        <f t="shared" ref="E730:AI730" si="1417">E660-E695</f>
        <v>119.28140168728</v>
      </c>
      <c r="F730" s="5">
        <f t="shared" si="1417"/>
        <v>2.0199310085999969</v>
      </c>
      <c r="G730" s="5">
        <f t="shared" si="1417"/>
        <v>15.026835932999997</v>
      </c>
      <c r="H730" s="5">
        <f t="shared" si="1417"/>
        <v>99.928444979999995</v>
      </c>
      <c r="I730" s="5">
        <f t="shared" si="1417"/>
        <v>129.46682317769998</v>
      </c>
      <c r="J730" s="5">
        <f t="shared" si="1417"/>
        <v>156.64948906525001</v>
      </c>
      <c r="K730" s="5">
        <f t="shared" si="1417"/>
        <v>26.388669792114001</v>
      </c>
      <c r="L730" s="5"/>
      <c r="M730" s="5">
        <f t="shared" si="1417"/>
        <v>72.633735120520015</v>
      </c>
      <c r="N730" s="5">
        <f t="shared" si="1417"/>
        <v>0</v>
      </c>
      <c r="O730" s="5">
        <f t="shared" si="1417"/>
        <v>0</v>
      </c>
      <c r="P730" s="5">
        <f t="shared" si="1417"/>
        <v>0</v>
      </c>
      <c r="Q730" s="5">
        <f t="shared" si="1417"/>
        <v>0</v>
      </c>
      <c r="R730" s="5">
        <f t="shared" si="1417"/>
        <v>0</v>
      </c>
      <c r="S730" s="5">
        <f t="shared" si="1417"/>
        <v>0</v>
      </c>
      <c r="T730" s="5"/>
      <c r="U730" s="5">
        <f t="shared" si="1417"/>
        <v>62.7536933429</v>
      </c>
      <c r="V730" s="5">
        <f t="shared" si="1417"/>
        <v>0.45319981709999979</v>
      </c>
      <c r="W730" s="5">
        <f t="shared" si="1417"/>
        <v>3.3365993505000002</v>
      </c>
      <c r="X730" s="5">
        <f t="shared" si="1417"/>
        <v>15.630539340000002</v>
      </c>
      <c r="Y730" s="5">
        <f t="shared" si="1417"/>
        <v>10.566863142390002</v>
      </c>
      <c r="Z730" s="5">
        <f t="shared" si="1417"/>
        <v>12.911561796500003</v>
      </c>
      <c r="AA730" s="5">
        <f t="shared" si="1417"/>
        <v>1.7106506943300004</v>
      </c>
      <c r="AB730" s="5"/>
      <c r="AC730" s="5">
        <f t="shared" si="1417"/>
        <v>34.224978860939999</v>
      </c>
      <c r="AD730" s="5">
        <f t="shared" si="1417"/>
        <v>0.16466079359999997</v>
      </c>
      <c r="AE730" s="5">
        <f t="shared" si="1417"/>
        <v>1.2426786330000001</v>
      </c>
      <c r="AF730" s="5">
        <f t="shared" si="1417"/>
        <v>10.348319670000002</v>
      </c>
      <c r="AG730" s="5">
        <f t="shared" si="1417"/>
        <v>13.412951465759999</v>
      </c>
      <c r="AH730" s="5">
        <f t="shared" si="1417"/>
        <v>9.0760500000000022</v>
      </c>
      <c r="AI730" s="5">
        <f t="shared" si="1417"/>
        <v>0</v>
      </c>
    </row>
    <row r="731" spans="2:35" hidden="1" x14ac:dyDescent="0.3">
      <c r="B731" s="86">
        <f t="shared" si="1410"/>
        <v>43190</v>
      </c>
      <c r="C731" s="3"/>
      <c r="D731" s="3"/>
      <c r="E731" s="5">
        <f t="shared" ref="E731:AI731" si="1418">E661-E696</f>
        <v>128.33098968900001</v>
      </c>
      <c r="F731" s="5">
        <f t="shared" si="1418"/>
        <v>2.1110893998000009</v>
      </c>
      <c r="G731" s="5">
        <f t="shared" si="1418"/>
        <v>15.872123948999999</v>
      </c>
      <c r="H731" s="5">
        <f t="shared" si="1418"/>
        <v>104.57627180000001</v>
      </c>
      <c r="I731" s="5">
        <f t="shared" si="1418"/>
        <v>138.74994376335005</v>
      </c>
      <c r="J731" s="5">
        <f t="shared" si="1418"/>
        <v>168.66558285630001</v>
      </c>
      <c r="K731" s="5">
        <f t="shared" si="1418"/>
        <v>28.469525600333988</v>
      </c>
      <c r="L731" s="5"/>
      <c r="M731" s="5">
        <f t="shared" si="1418"/>
        <v>78.144909276000021</v>
      </c>
      <c r="N731" s="5">
        <f t="shared" si="1418"/>
        <v>0</v>
      </c>
      <c r="O731" s="5">
        <f t="shared" si="1418"/>
        <v>0</v>
      </c>
      <c r="P731" s="5">
        <f t="shared" si="1418"/>
        <v>0</v>
      </c>
      <c r="Q731" s="5">
        <f t="shared" si="1418"/>
        <v>0</v>
      </c>
      <c r="R731" s="5">
        <f t="shared" si="1418"/>
        <v>0</v>
      </c>
      <c r="S731" s="5">
        <f t="shared" si="1418"/>
        <v>0</v>
      </c>
      <c r="T731" s="5"/>
      <c r="U731" s="5">
        <f t="shared" si="1418"/>
        <v>67.515265545000005</v>
      </c>
      <c r="V731" s="5">
        <f t="shared" si="1418"/>
        <v>0.47364339029999947</v>
      </c>
      <c r="W731" s="5">
        <f t="shared" si="1418"/>
        <v>3.5242578765000001</v>
      </c>
      <c r="X731" s="5">
        <f t="shared" si="1418"/>
        <v>16.358794400000001</v>
      </c>
      <c r="Y731" s="5">
        <f t="shared" si="1418"/>
        <v>11.324551353345001</v>
      </c>
      <c r="Z731" s="5">
        <f t="shared" si="1418"/>
        <v>13.902077413800004</v>
      </c>
      <c r="AA731" s="5">
        <f t="shared" si="1418"/>
        <v>1.8452869234800005</v>
      </c>
      <c r="AB731" s="5"/>
      <c r="AC731" s="5">
        <f t="shared" si="1418"/>
        <v>36.821674984500007</v>
      </c>
      <c r="AD731" s="5">
        <f t="shared" si="1418"/>
        <v>0.17209560479999997</v>
      </c>
      <c r="AE731" s="5">
        <f t="shared" si="1418"/>
        <v>1.3125429990000002</v>
      </c>
      <c r="AF731" s="5">
        <f t="shared" si="1418"/>
        <v>10.830422200000001</v>
      </c>
      <c r="AG731" s="5">
        <f t="shared" si="1418"/>
        <v>14.37485437098</v>
      </c>
      <c r="AH731" s="5">
        <f t="shared" si="1418"/>
        <v>9.7691000000000017</v>
      </c>
      <c r="AI731" s="5">
        <f t="shared" si="1418"/>
        <v>0</v>
      </c>
    </row>
    <row r="732" spans="2:35" hidden="1" x14ac:dyDescent="0.3">
      <c r="B732" s="86">
        <f t="shared" si="1410"/>
        <v>43555</v>
      </c>
      <c r="C732" s="3"/>
      <c r="D732" s="3"/>
      <c r="E732" s="5">
        <f t="shared" ref="E732:AI732" si="1419">E662-E697</f>
        <v>138.02830711068</v>
      </c>
      <c r="F732" s="5">
        <f t="shared" si="1419"/>
        <v>2.2056190409999985</v>
      </c>
      <c r="G732" s="5">
        <f t="shared" si="1419"/>
        <v>16.785776779499997</v>
      </c>
      <c r="H732" s="5">
        <f t="shared" si="1419"/>
        <v>109.41337862000002</v>
      </c>
      <c r="I732" s="5">
        <f t="shared" si="1419"/>
        <v>148.72451603265</v>
      </c>
      <c r="J732" s="5">
        <f t="shared" si="1419"/>
        <v>181.46599123125</v>
      </c>
      <c r="K732" s="5">
        <f t="shared" si="1419"/>
        <v>30.488459674553987</v>
      </c>
      <c r="L732" s="5"/>
      <c r="M732" s="5">
        <f t="shared" si="1419"/>
        <v>84.049872043620013</v>
      </c>
      <c r="N732" s="5">
        <f t="shared" si="1419"/>
        <v>0</v>
      </c>
      <c r="O732" s="5">
        <f t="shared" si="1419"/>
        <v>0</v>
      </c>
      <c r="P732" s="5">
        <f t="shared" si="1419"/>
        <v>0</v>
      </c>
      <c r="Q732" s="5">
        <f t="shared" si="1419"/>
        <v>0</v>
      </c>
      <c r="R732" s="5">
        <f t="shared" si="1419"/>
        <v>0</v>
      </c>
      <c r="S732" s="5">
        <f t="shared" si="1419"/>
        <v>0</v>
      </c>
      <c r="T732" s="5"/>
      <c r="U732" s="5">
        <f t="shared" si="1419"/>
        <v>72.617146967400004</v>
      </c>
      <c r="V732" s="5">
        <f t="shared" si="1419"/>
        <v>0.49484821349999919</v>
      </c>
      <c r="W732" s="5">
        <f t="shared" si="1419"/>
        <v>3.7270798807499999</v>
      </c>
      <c r="X732" s="5">
        <f t="shared" si="1419"/>
        <v>17.116039460000003</v>
      </c>
      <c r="Y732" s="5">
        <f t="shared" si="1419"/>
        <v>12.138682901355001</v>
      </c>
      <c r="Z732" s="5">
        <f t="shared" si="1419"/>
        <v>14.957089181250002</v>
      </c>
      <c r="AA732" s="5">
        <f t="shared" si="1419"/>
        <v>1.9755001716299998</v>
      </c>
      <c r="AB732" s="5"/>
      <c r="AC732" s="5">
        <f t="shared" si="1419"/>
        <v>39.604319891640003</v>
      </c>
      <c r="AD732" s="5">
        <f t="shared" si="1419"/>
        <v>0.17980229100000011</v>
      </c>
      <c r="AE732" s="5">
        <f t="shared" si="1419"/>
        <v>1.3880889045</v>
      </c>
      <c r="AF732" s="5">
        <f t="shared" si="1419"/>
        <v>11.33189473</v>
      </c>
      <c r="AG732" s="5">
        <f t="shared" si="1419"/>
        <v>15.408234098820003</v>
      </c>
      <c r="AH732" s="5">
        <f t="shared" si="1419"/>
        <v>10.511950000000002</v>
      </c>
      <c r="AI732" s="5">
        <f t="shared" si="1419"/>
        <v>0</v>
      </c>
    </row>
    <row r="733" spans="2:35" hidden="1" x14ac:dyDescent="0.3">
      <c r="B733" s="86">
        <f t="shared" si="1410"/>
        <v>43921</v>
      </c>
      <c r="C733" s="3"/>
      <c r="D733" s="3"/>
      <c r="E733" s="5">
        <f t="shared" ref="E733:AI733" si="1420">E663-E698</f>
        <v>148.48042129228003</v>
      </c>
      <c r="F733" s="5">
        <f t="shared" si="1420"/>
        <v>2.3102624321999983</v>
      </c>
      <c r="G733" s="5">
        <f t="shared" si="1420"/>
        <v>17.721401739000001</v>
      </c>
      <c r="H733" s="5">
        <f t="shared" si="1420"/>
        <v>114.52972687</v>
      </c>
      <c r="I733" s="5">
        <f t="shared" si="1420"/>
        <v>159.34349445435006</v>
      </c>
      <c r="J733" s="5">
        <f t="shared" si="1420"/>
        <v>195.18464356280003</v>
      </c>
      <c r="K733" s="5">
        <f t="shared" si="1420"/>
        <v>32.852309678160005</v>
      </c>
      <c r="L733" s="5"/>
      <c r="M733" s="5">
        <f t="shared" si="1420"/>
        <v>90.415094835520009</v>
      </c>
      <c r="N733" s="5">
        <f t="shared" si="1420"/>
        <v>0</v>
      </c>
      <c r="O733" s="5">
        <f t="shared" si="1420"/>
        <v>0</v>
      </c>
      <c r="P733" s="5">
        <f t="shared" si="1420"/>
        <v>0</v>
      </c>
      <c r="Q733" s="5">
        <f t="shared" si="1420"/>
        <v>0</v>
      </c>
      <c r="R733" s="5">
        <f t="shared" si="1420"/>
        <v>0</v>
      </c>
      <c r="S733" s="5">
        <f t="shared" si="1420"/>
        <v>0</v>
      </c>
      <c r="T733" s="5"/>
      <c r="U733" s="5">
        <f t="shared" si="1420"/>
        <v>78.116599870400009</v>
      </c>
      <c r="V733" s="5">
        <f t="shared" si="1420"/>
        <v>0.51833678669999905</v>
      </c>
      <c r="W733" s="5">
        <f t="shared" si="1420"/>
        <v>3.9347093414999996</v>
      </c>
      <c r="X733" s="5">
        <f t="shared" si="1420"/>
        <v>17.916394210000004</v>
      </c>
      <c r="Y733" s="5">
        <f t="shared" si="1420"/>
        <v>13.005353232045003</v>
      </c>
      <c r="Z733" s="5">
        <f t="shared" si="1420"/>
        <v>16.087777045300001</v>
      </c>
      <c r="AA733" s="5">
        <f t="shared" si="1420"/>
        <v>2.1296504554499998</v>
      </c>
      <c r="AB733" s="5"/>
      <c r="AC733" s="5">
        <f t="shared" si="1420"/>
        <v>42.603445565939992</v>
      </c>
      <c r="AD733" s="5">
        <f t="shared" si="1420"/>
        <v>0.1883246021999998</v>
      </c>
      <c r="AE733" s="5">
        <f t="shared" si="1420"/>
        <v>1.4656086389999996</v>
      </c>
      <c r="AF733" s="5">
        <f t="shared" si="1420"/>
        <v>11.861747105000003</v>
      </c>
      <c r="AG733" s="5">
        <f t="shared" si="1420"/>
        <v>16.508449281780003</v>
      </c>
      <c r="AH733" s="5">
        <f t="shared" si="1420"/>
        <v>11.308750000000002</v>
      </c>
      <c r="AI733" s="5">
        <f t="shared" si="1420"/>
        <v>0</v>
      </c>
    </row>
    <row r="734" spans="2:35" hidden="1" x14ac:dyDescent="0.3">
      <c r="B734" s="86">
        <f t="shared" si="1410"/>
        <v>44286</v>
      </c>
      <c r="C734" s="3"/>
      <c r="D734" s="3"/>
      <c r="E734" s="5">
        <f t="shared" ref="E734:AI734" si="1421">E664-E699</f>
        <v>125.20192297172001</v>
      </c>
      <c r="F734" s="5">
        <f t="shared" si="1421"/>
        <v>2.1594009260999982</v>
      </c>
      <c r="G734" s="5">
        <f t="shared" si="1421"/>
        <v>16.635386834999998</v>
      </c>
      <c r="H734" s="5">
        <f t="shared" si="1421"/>
        <v>93.661559940000004</v>
      </c>
      <c r="I734" s="5">
        <f t="shared" si="1421"/>
        <v>133.00926254415003</v>
      </c>
      <c r="J734" s="5">
        <f t="shared" si="1421"/>
        <v>169.20397776109999</v>
      </c>
      <c r="K734" s="5">
        <f t="shared" si="1421"/>
        <v>28.087049005868998</v>
      </c>
      <c r="L734" s="5"/>
      <c r="M734" s="5">
        <f t="shared" si="1421"/>
        <v>76.200121400479986</v>
      </c>
      <c r="N734" s="5">
        <f t="shared" si="1421"/>
        <v>0</v>
      </c>
      <c r="O734" s="5">
        <f t="shared" si="1421"/>
        <v>0</v>
      </c>
      <c r="P734" s="5">
        <f t="shared" si="1421"/>
        <v>0</v>
      </c>
      <c r="Q734" s="5">
        <f t="shared" si="1421"/>
        <v>0</v>
      </c>
      <c r="R734" s="5">
        <f t="shared" si="1421"/>
        <v>0</v>
      </c>
      <c r="S734" s="5">
        <f t="shared" si="1421"/>
        <v>0</v>
      </c>
      <c r="T734" s="5"/>
      <c r="U734" s="5">
        <f t="shared" si="1421"/>
        <v>65.804699382099983</v>
      </c>
      <c r="V734" s="5">
        <f t="shared" si="1421"/>
        <v>0.48411494085000051</v>
      </c>
      <c r="W734" s="5">
        <f t="shared" si="1421"/>
        <v>3.6849186975000006</v>
      </c>
      <c r="X734" s="5">
        <f t="shared" si="1421"/>
        <v>14.65324302</v>
      </c>
      <c r="Y734" s="5">
        <f t="shared" si="1421"/>
        <v>10.855921801905</v>
      </c>
      <c r="Z734" s="5">
        <f t="shared" si="1421"/>
        <v>13.9405728636</v>
      </c>
      <c r="AA734" s="5">
        <f t="shared" si="1421"/>
        <v>1.8197167078050007</v>
      </c>
      <c r="AB734" s="5"/>
      <c r="AC734" s="5">
        <f t="shared" si="1421"/>
        <v>35.873375713559994</v>
      </c>
      <c r="AD734" s="5">
        <f t="shared" si="1421"/>
        <v>0.17643646109999978</v>
      </c>
      <c r="AE734" s="5">
        <f t="shared" si="1421"/>
        <v>1.3831681349999996</v>
      </c>
      <c r="AF734" s="5">
        <f t="shared" si="1421"/>
        <v>9.7017215100000005</v>
      </c>
      <c r="AG734" s="5">
        <f t="shared" si="1421"/>
        <v>13.781048020020005</v>
      </c>
      <c r="AH734" s="5">
        <f t="shared" si="1421"/>
        <v>9.8961729958499998</v>
      </c>
      <c r="AI734" s="5">
        <f t="shared" si="1421"/>
        <v>0</v>
      </c>
    </row>
    <row r="735" spans="2:35" x14ac:dyDescent="0.3">
      <c r="B735" s="86">
        <f t="shared" si="1410"/>
        <v>44651</v>
      </c>
      <c r="C735" s="3"/>
      <c r="D735" s="3"/>
      <c r="E735" s="5">
        <f t="shared" ref="E735:AI735" si="1422">E665-E700</f>
        <v>30.820080950203995</v>
      </c>
      <c r="F735" s="5">
        <f t="shared" si="1422"/>
        <v>1.4824040434319983</v>
      </c>
      <c r="G735" s="5">
        <f t="shared" si="1422"/>
        <v>11.197312646715002</v>
      </c>
      <c r="H735" s="5">
        <f t="shared" si="1422"/>
        <v>19.424641871700004</v>
      </c>
      <c r="I735" s="5">
        <f t="shared" si="1422"/>
        <v>28.850384771091001</v>
      </c>
      <c r="J735" s="5">
        <f t="shared" si="1422"/>
        <v>58.86876983282751</v>
      </c>
      <c r="K735" s="5">
        <f t="shared" si="1422"/>
        <v>8.3293115422143842</v>
      </c>
      <c r="L735" s="5"/>
      <c r="M735" s="5">
        <f t="shared" si="1422"/>
        <v>18.610950621536002</v>
      </c>
      <c r="N735" s="5">
        <f t="shared" si="1422"/>
        <v>0</v>
      </c>
      <c r="O735" s="5">
        <f t="shared" si="1422"/>
        <v>0</v>
      </c>
      <c r="P735" s="5">
        <f t="shared" si="1422"/>
        <v>0</v>
      </c>
      <c r="Q735" s="5">
        <f t="shared" si="1422"/>
        <v>0</v>
      </c>
      <c r="R735" s="5">
        <f t="shared" si="1422"/>
        <v>0</v>
      </c>
      <c r="S735" s="5">
        <f t="shared" si="1422"/>
        <v>0</v>
      </c>
      <c r="T735" s="5"/>
      <c r="U735" s="5">
        <f t="shared" si="1422"/>
        <v>15.957872561995003</v>
      </c>
      <c r="V735" s="5">
        <f t="shared" si="1422"/>
        <v>0.33106461445199997</v>
      </c>
      <c r="W735" s="5">
        <f t="shared" si="1422"/>
        <v>2.4511756219274998</v>
      </c>
      <c r="X735" s="5">
        <f t="shared" si="1422"/>
        <v>3.0401125910999998</v>
      </c>
      <c r="Y735" s="5">
        <f t="shared" si="1422"/>
        <v>2.3543647979787004</v>
      </c>
      <c r="Z735" s="5">
        <f t="shared" si="1422"/>
        <v>4.8290169943274996</v>
      </c>
      <c r="AA735" s="5">
        <f t="shared" si="1422"/>
        <v>0.53713549016204998</v>
      </c>
      <c r="AB735" s="5"/>
      <c r="AC735" s="5">
        <f t="shared" si="1422"/>
        <v>8.6408517137670025</v>
      </c>
      <c r="AD735" s="5">
        <f t="shared" si="1422"/>
        <v>0.12250881388199986</v>
      </c>
      <c r="AE735" s="5">
        <f t="shared" si="1422"/>
        <v>0.95619372946499981</v>
      </c>
      <c r="AF735" s="5">
        <f t="shared" si="1422"/>
        <v>2.0151417955499999</v>
      </c>
      <c r="AG735" s="5">
        <f t="shared" si="1422"/>
        <v>2.9927014641107998</v>
      </c>
      <c r="AH735" s="5">
        <f t="shared" si="1422"/>
        <v>3.7163362183837503</v>
      </c>
      <c r="AI735" s="5">
        <f t="shared" si="1422"/>
        <v>0</v>
      </c>
    </row>
    <row r="736" spans="2:35" x14ac:dyDescent="0.3">
      <c r="B736" s="86">
        <f t="shared" si="1410"/>
        <v>45016</v>
      </c>
      <c r="C736" s="3"/>
      <c r="D736" s="3"/>
      <c r="E736" s="5">
        <f t="shared" ref="E736:AI736" si="1423">E666-E701</f>
        <v>31.744683378710125</v>
      </c>
      <c r="F736" s="5">
        <f t="shared" si="1423"/>
        <v>1.5268761647349578</v>
      </c>
      <c r="G736" s="5">
        <f t="shared" si="1423"/>
        <v>11.533232026116451</v>
      </c>
      <c r="H736" s="5">
        <f t="shared" si="1423"/>
        <v>20.007381127851001</v>
      </c>
      <c r="I736" s="5">
        <f t="shared" si="1423"/>
        <v>29.715896314223734</v>
      </c>
      <c r="J736" s="5">
        <f t="shared" si="1423"/>
        <v>60.63483292781234</v>
      </c>
      <c r="K736" s="5">
        <f t="shared" si="1423"/>
        <v>8.5791908884808237</v>
      </c>
      <c r="L736" s="5"/>
      <c r="M736" s="5">
        <f t="shared" si="1423"/>
        <v>19.169279140182081</v>
      </c>
      <c r="N736" s="5">
        <f t="shared" si="1423"/>
        <v>0</v>
      </c>
      <c r="O736" s="5">
        <f t="shared" si="1423"/>
        <v>0</v>
      </c>
      <c r="P736" s="5">
        <f t="shared" si="1423"/>
        <v>0</v>
      </c>
      <c r="Q736" s="5">
        <f t="shared" si="1423"/>
        <v>0</v>
      </c>
      <c r="R736" s="5">
        <f t="shared" si="1423"/>
        <v>0</v>
      </c>
      <c r="S736" s="5">
        <f t="shared" si="1423"/>
        <v>0</v>
      </c>
      <c r="T736" s="5"/>
      <c r="U736" s="5">
        <f t="shared" si="1423"/>
        <v>16.436608738854851</v>
      </c>
      <c r="V736" s="5">
        <f t="shared" si="1423"/>
        <v>0.34099655288556008</v>
      </c>
      <c r="W736" s="5">
        <f t="shared" si="1423"/>
        <v>2.5247108905853244</v>
      </c>
      <c r="X736" s="5">
        <f t="shared" si="1423"/>
        <v>3.1313159688330003</v>
      </c>
      <c r="Y736" s="5">
        <f t="shared" si="1423"/>
        <v>2.4249957419180608</v>
      </c>
      <c r="Z736" s="5">
        <f t="shared" si="1423"/>
        <v>4.9738875041573252</v>
      </c>
      <c r="AA736" s="5">
        <f t="shared" si="1423"/>
        <v>0.55324955486691163</v>
      </c>
      <c r="AB736" s="5"/>
      <c r="AC736" s="5">
        <f t="shared" si="1423"/>
        <v>8.9000772651800091</v>
      </c>
      <c r="AD736" s="5">
        <f t="shared" si="1423"/>
        <v>0.12618407829846001</v>
      </c>
      <c r="AE736" s="5">
        <f t="shared" si="1423"/>
        <v>0.98487954134894995</v>
      </c>
      <c r="AF736" s="5">
        <f t="shared" si="1423"/>
        <v>2.0755960494165002</v>
      </c>
      <c r="AG736" s="5">
        <f t="shared" si="1423"/>
        <v>3.0824825080341238</v>
      </c>
      <c r="AH736" s="5">
        <f t="shared" si="1423"/>
        <v>3.8278263049352637</v>
      </c>
      <c r="AI736" s="5">
        <f t="shared" si="1423"/>
        <v>0</v>
      </c>
    </row>
    <row r="737" spans="2:35" x14ac:dyDescent="0.3">
      <c r="B737" s="86">
        <f t="shared" si="1410"/>
        <v>45382</v>
      </c>
      <c r="C737" s="3"/>
      <c r="D737" s="3"/>
      <c r="E737" s="5">
        <f t="shared" ref="E737:AI737" si="1424">E667-E702</f>
        <v>32.697023880071427</v>
      </c>
      <c r="F737" s="5">
        <f t="shared" si="1424"/>
        <v>1.5726824496770107</v>
      </c>
      <c r="G737" s="5">
        <f t="shared" si="1424"/>
        <v>11.879228986899943</v>
      </c>
      <c r="H737" s="5">
        <f t="shared" si="1424"/>
        <v>20.607602561686534</v>
      </c>
      <c r="I737" s="5">
        <f t="shared" si="1424"/>
        <v>30.607373203650447</v>
      </c>
      <c r="J737" s="5">
        <f t="shared" si="1424"/>
        <v>62.4538779156467</v>
      </c>
      <c r="K737" s="5">
        <f t="shared" si="1424"/>
        <v>8.8365666151352453</v>
      </c>
      <c r="L737" s="5"/>
      <c r="M737" s="5">
        <f t="shared" si="1424"/>
        <v>19.744357514387548</v>
      </c>
      <c r="N737" s="5">
        <f t="shared" si="1424"/>
        <v>0</v>
      </c>
      <c r="O737" s="5">
        <f t="shared" si="1424"/>
        <v>0</v>
      </c>
      <c r="P737" s="5">
        <f t="shared" si="1424"/>
        <v>0</v>
      </c>
      <c r="Q737" s="5">
        <f t="shared" si="1424"/>
        <v>0</v>
      </c>
      <c r="R737" s="5">
        <f t="shared" si="1424"/>
        <v>0</v>
      </c>
      <c r="S737" s="5">
        <f t="shared" si="1424"/>
        <v>0</v>
      </c>
      <c r="T737" s="5"/>
      <c r="U737" s="5">
        <f t="shared" si="1424"/>
        <v>16.929707001020496</v>
      </c>
      <c r="V737" s="5">
        <f t="shared" si="1424"/>
        <v>0.35122644947212667</v>
      </c>
      <c r="W737" s="5">
        <f t="shared" si="1424"/>
        <v>2.6004522173028848</v>
      </c>
      <c r="X737" s="5">
        <f t="shared" si="1424"/>
        <v>3.2252554478979905</v>
      </c>
      <c r="Y737" s="5">
        <f t="shared" si="1424"/>
        <v>2.4977456141756029</v>
      </c>
      <c r="Z737" s="5">
        <f t="shared" si="1424"/>
        <v>5.1231041292820452</v>
      </c>
      <c r="AA737" s="5">
        <f t="shared" si="1424"/>
        <v>0.56984704151291865</v>
      </c>
      <c r="AB737" s="5"/>
      <c r="AC737" s="5">
        <f t="shared" si="1424"/>
        <v>9.1670795831354095</v>
      </c>
      <c r="AD737" s="5">
        <f t="shared" si="1424"/>
        <v>0.12996960064741359</v>
      </c>
      <c r="AE737" s="5">
        <f t="shared" si="1424"/>
        <v>1.0144259275894183</v>
      </c>
      <c r="AF737" s="5">
        <f t="shared" si="1424"/>
        <v>2.1378639308989955</v>
      </c>
      <c r="AG737" s="5">
        <f t="shared" si="1424"/>
        <v>3.1749569832751483</v>
      </c>
      <c r="AH737" s="5">
        <f t="shared" si="1424"/>
        <v>3.9426610940833209</v>
      </c>
      <c r="AI737" s="5">
        <f t="shared" si="1424"/>
        <v>0</v>
      </c>
    </row>
    <row r="738" spans="2:35" x14ac:dyDescent="0.3">
      <c r="B738" s="86">
        <f t="shared" si="1410"/>
        <v>45747</v>
      </c>
      <c r="C738" s="3"/>
      <c r="D738" s="3"/>
      <c r="E738" s="5">
        <f t="shared" ref="E738:AI738" si="1425">E668-E703</f>
        <v>33.67793459647357</v>
      </c>
      <c r="F738" s="5">
        <f t="shared" si="1425"/>
        <v>1.6198629231673181</v>
      </c>
      <c r="G738" s="5">
        <f t="shared" si="1425"/>
        <v>12.23560585650694</v>
      </c>
      <c r="H738" s="5">
        <f t="shared" si="1425"/>
        <v>21.225830638537129</v>
      </c>
      <c r="I738" s="5">
        <f t="shared" si="1425"/>
        <v>31.52559439975996</v>
      </c>
      <c r="J738" s="5">
        <f t="shared" si="1425"/>
        <v>64.327494253116114</v>
      </c>
      <c r="K738" s="5">
        <f t="shared" si="1425"/>
        <v>9.1016636135893059</v>
      </c>
      <c r="L738" s="5"/>
      <c r="M738" s="5">
        <f t="shared" si="1425"/>
        <v>20.336688239819171</v>
      </c>
      <c r="N738" s="5">
        <f t="shared" si="1425"/>
        <v>0</v>
      </c>
      <c r="O738" s="5">
        <f t="shared" si="1425"/>
        <v>0</v>
      </c>
      <c r="P738" s="5">
        <f t="shared" si="1425"/>
        <v>0</v>
      </c>
      <c r="Q738" s="5">
        <f t="shared" si="1425"/>
        <v>0</v>
      </c>
      <c r="R738" s="5">
        <f t="shared" si="1425"/>
        <v>0</v>
      </c>
      <c r="S738" s="5">
        <f t="shared" si="1425"/>
        <v>0</v>
      </c>
      <c r="T738" s="5"/>
      <c r="U738" s="5">
        <f t="shared" si="1425"/>
        <v>17.43759821105111</v>
      </c>
      <c r="V738" s="5">
        <f t="shared" si="1425"/>
        <v>0.36176324295629048</v>
      </c>
      <c r="W738" s="5">
        <f t="shared" si="1425"/>
        <v>2.6784657838219719</v>
      </c>
      <c r="X738" s="5">
        <f t="shared" si="1425"/>
        <v>3.3220131113349303</v>
      </c>
      <c r="Y738" s="5">
        <f t="shared" si="1425"/>
        <v>2.572677982600871</v>
      </c>
      <c r="Z738" s="5">
        <f t="shared" si="1425"/>
        <v>5.2767972531605061</v>
      </c>
      <c r="AA738" s="5">
        <f t="shared" si="1425"/>
        <v>0.5869424527583067</v>
      </c>
      <c r="AB738" s="5"/>
      <c r="AC738" s="5">
        <f t="shared" si="1425"/>
        <v>9.4420919706294733</v>
      </c>
      <c r="AD738" s="5">
        <f t="shared" si="1425"/>
        <v>0.1338686886668361</v>
      </c>
      <c r="AE738" s="5">
        <f t="shared" si="1425"/>
        <v>1.0448587054171012</v>
      </c>
      <c r="AF738" s="5">
        <f t="shared" si="1425"/>
        <v>2.2019998488259644</v>
      </c>
      <c r="AG738" s="5">
        <f t="shared" si="1425"/>
        <v>3.2702056927734029</v>
      </c>
      <c r="AH738" s="5">
        <f t="shared" si="1425"/>
        <v>4.060940926905821</v>
      </c>
      <c r="AI738" s="5">
        <f t="shared" si="1425"/>
        <v>0</v>
      </c>
    </row>
    <row r="739" spans="2:35" x14ac:dyDescent="0.3">
      <c r="B739" s="86">
        <f t="shared" si="1410"/>
        <v>46112</v>
      </c>
      <c r="C739" s="3"/>
      <c r="D739" s="3"/>
      <c r="E739" s="5">
        <f t="shared" ref="E739:AI739" si="1426">E669-E704</f>
        <v>34.688272634367777</v>
      </c>
      <c r="F739" s="5">
        <f t="shared" si="1426"/>
        <v>1.6684588108623402</v>
      </c>
      <c r="G739" s="5">
        <f t="shared" si="1426"/>
        <v>12.602674032202149</v>
      </c>
      <c r="H739" s="5">
        <f t="shared" si="1426"/>
        <v>21.862605557693247</v>
      </c>
      <c r="I739" s="5">
        <f t="shared" si="1426"/>
        <v>32.471362231752764</v>
      </c>
      <c r="J739" s="5">
        <f t="shared" si="1426"/>
        <v>66.257319080709578</v>
      </c>
      <c r="K739" s="5">
        <f t="shared" si="1426"/>
        <v>9.3747135219969913</v>
      </c>
      <c r="L739" s="5"/>
      <c r="M739" s="5">
        <f t="shared" si="1426"/>
        <v>20.946788887013746</v>
      </c>
      <c r="N739" s="5">
        <f t="shared" si="1426"/>
        <v>0</v>
      </c>
      <c r="O739" s="5">
        <f t="shared" si="1426"/>
        <v>0</v>
      </c>
      <c r="P739" s="5">
        <f t="shared" si="1426"/>
        <v>0</v>
      </c>
      <c r="Q739" s="5">
        <f t="shared" si="1426"/>
        <v>0</v>
      </c>
      <c r="R739" s="5">
        <f t="shared" si="1426"/>
        <v>0</v>
      </c>
      <c r="S739" s="5">
        <f t="shared" si="1426"/>
        <v>0</v>
      </c>
      <c r="T739" s="5"/>
      <c r="U739" s="5">
        <f t="shared" si="1426"/>
        <v>17.960726157382648</v>
      </c>
      <c r="V739" s="5">
        <f t="shared" si="1426"/>
        <v>0.37261614024497902</v>
      </c>
      <c r="W739" s="5">
        <f t="shared" si="1426"/>
        <v>2.7588197573366307</v>
      </c>
      <c r="X739" s="5">
        <f t="shared" si="1426"/>
        <v>3.4216735046749789</v>
      </c>
      <c r="Y739" s="5">
        <f t="shared" si="1426"/>
        <v>2.6498583220788978</v>
      </c>
      <c r="Z739" s="5">
        <f t="shared" si="1426"/>
        <v>5.4351011707553223</v>
      </c>
      <c r="AA739" s="5">
        <f t="shared" si="1426"/>
        <v>0.60455072634105611</v>
      </c>
      <c r="AB739" s="5"/>
      <c r="AC739" s="5">
        <f t="shared" si="1426"/>
        <v>9.7253547297483571</v>
      </c>
      <c r="AD739" s="5">
        <f t="shared" si="1426"/>
        <v>0.13788474932684114</v>
      </c>
      <c r="AE739" s="5">
        <f t="shared" si="1426"/>
        <v>1.0762044665796138</v>
      </c>
      <c r="AF739" s="5">
        <f t="shared" si="1426"/>
        <v>2.2680598442907449</v>
      </c>
      <c r="AG739" s="5">
        <f t="shared" si="1426"/>
        <v>3.3683118635566052</v>
      </c>
      <c r="AH739" s="5">
        <f t="shared" si="1426"/>
        <v>4.1827691547129948</v>
      </c>
      <c r="AI739" s="5">
        <f t="shared" si="1426"/>
        <v>0</v>
      </c>
    </row>
    <row r="740" spans="2:35" x14ac:dyDescent="0.3">
      <c r="B740" s="86">
        <f t="shared" si="1410"/>
        <v>46477</v>
      </c>
      <c r="C740" s="3"/>
      <c r="D740" s="3"/>
      <c r="E740" s="5">
        <f t="shared" ref="E740:AI740" si="1427">E670-E705</f>
        <v>35.728920813398815</v>
      </c>
      <c r="F740" s="5">
        <f t="shared" si="1427"/>
        <v>1.7185125751882069</v>
      </c>
      <c r="G740" s="5">
        <f t="shared" si="1427"/>
        <v>12.980754253168211</v>
      </c>
      <c r="H740" s="5">
        <f t="shared" si="1427"/>
        <v>22.518483724424044</v>
      </c>
      <c r="I740" s="5">
        <f t="shared" si="1427"/>
        <v>33.445503098705345</v>
      </c>
      <c r="J740" s="5">
        <f t="shared" si="1427"/>
        <v>68.245038653130877</v>
      </c>
      <c r="K740" s="5">
        <f t="shared" si="1427"/>
        <v>9.6559549276569037</v>
      </c>
      <c r="L740" s="5"/>
      <c r="M740" s="5">
        <f t="shared" si="1427"/>
        <v>21.575192553624163</v>
      </c>
      <c r="N740" s="5">
        <f t="shared" si="1427"/>
        <v>0</v>
      </c>
      <c r="O740" s="5">
        <f t="shared" si="1427"/>
        <v>0</v>
      </c>
      <c r="P740" s="5">
        <f t="shared" si="1427"/>
        <v>0</v>
      </c>
      <c r="Q740" s="5">
        <f t="shared" si="1427"/>
        <v>0</v>
      </c>
      <c r="R740" s="5">
        <f t="shared" si="1427"/>
        <v>0</v>
      </c>
      <c r="S740" s="5">
        <f t="shared" si="1427"/>
        <v>0</v>
      </c>
      <c r="T740" s="5"/>
      <c r="U740" s="5">
        <f t="shared" si="1427"/>
        <v>18.49954794210413</v>
      </c>
      <c r="V740" s="5">
        <f t="shared" si="1427"/>
        <v>0.38379462445232804</v>
      </c>
      <c r="W740" s="5">
        <f t="shared" si="1427"/>
        <v>2.8415843500567295</v>
      </c>
      <c r="X740" s="5">
        <f t="shared" si="1427"/>
        <v>3.5243237098152287</v>
      </c>
      <c r="Y740" s="5">
        <f t="shared" si="1427"/>
        <v>2.7293540717412643</v>
      </c>
      <c r="Z740" s="5">
        <f t="shared" si="1427"/>
        <v>5.5981542058779814</v>
      </c>
      <c r="AA740" s="5">
        <f t="shared" si="1427"/>
        <v>0.62268724813128762</v>
      </c>
      <c r="AB740" s="5"/>
      <c r="AC740" s="5">
        <f t="shared" si="1427"/>
        <v>10.017115371640807</v>
      </c>
      <c r="AD740" s="5">
        <f t="shared" si="1427"/>
        <v>0.14202129180664658</v>
      </c>
      <c r="AE740" s="5">
        <f t="shared" si="1427"/>
        <v>1.1084906005770025</v>
      </c>
      <c r="AF740" s="5">
        <f t="shared" si="1427"/>
        <v>2.3361016396194669</v>
      </c>
      <c r="AG740" s="5">
        <f t="shared" si="1427"/>
        <v>3.4693612194633019</v>
      </c>
      <c r="AH740" s="5">
        <f t="shared" si="1427"/>
        <v>4.3082522293543857</v>
      </c>
      <c r="AI740" s="5">
        <f t="shared" si="1427"/>
        <v>0</v>
      </c>
    </row>
    <row r="741" spans="2:35" x14ac:dyDescent="0.3">
      <c r="B741" s="86">
        <f t="shared" si="1410"/>
        <v>46843</v>
      </c>
      <c r="C741" s="3"/>
      <c r="D741" s="3"/>
      <c r="E741" s="5">
        <f t="shared" ref="E741:AI741" si="1428">E671-E706</f>
        <v>36.800788437800776</v>
      </c>
      <c r="F741" s="5">
        <f t="shared" si="1428"/>
        <v>1.7700679524438527</v>
      </c>
      <c r="G741" s="5">
        <f t="shared" si="1428"/>
        <v>13.37017688076326</v>
      </c>
      <c r="H741" s="5">
        <f t="shared" si="1428"/>
        <v>23.194038236156764</v>
      </c>
      <c r="I741" s="5">
        <f t="shared" si="1428"/>
        <v>34.448868191666506</v>
      </c>
      <c r="J741" s="5">
        <f t="shared" si="1428"/>
        <v>70.292389812724807</v>
      </c>
      <c r="K741" s="5">
        <f t="shared" si="1428"/>
        <v>9.9456335754866032</v>
      </c>
      <c r="L741" s="5"/>
      <c r="M741" s="5">
        <f t="shared" si="1428"/>
        <v>22.222448330232886</v>
      </c>
      <c r="N741" s="5">
        <f t="shared" si="1428"/>
        <v>0</v>
      </c>
      <c r="O741" s="5">
        <f t="shared" si="1428"/>
        <v>0</v>
      </c>
      <c r="P741" s="5">
        <f t="shared" si="1428"/>
        <v>0</v>
      </c>
      <c r="Q741" s="5">
        <f t="shared" si="1428"/>
        <v>0</v>
      </c>
      <c r="R741" s="5">
        <f t="shared" si="1428"/>
        <v>0</v>
      </c>
      <c r="S741" s="5">
        <f t="shared" si="1428"/>
        <v>0</v>
      </c>
      <c r="T741" s="5"/>
      <c r="U741" s="5">
        <f t="shared" si="1428"/>
        <v>19.054534380367251</v>
      </c>
      <c r="V741" s="5">
        <f t="shared" si="1428"/>
        <v>0.39530846318589852</v>
      </c>
      <c r="W741" s="5">
        <f t="shared" si="1428"/>
        <v>2.9268318805584315</v>
      </c>
      <c r="X741" s="5">
        <f t="shared" si="1428"/>
        <v>3.6300534211096847</v>
      </c>
      <c r="Y741" s="5">
        <f t="shared" si="1428"/>
        <v>2.811234693893502</v>
      </c>
      <c r="Z741" s="5">
        <f t="shared" si="1428"/>
        <v>5.7660988320543201</v>
      </c>
      <c r="AA741" s="5">
        <f t="shared" si="1428"/>
        <v>0.64136786557522618</v>
      </c>
      <c r="AB741" s="5"/>
      <c r="AC741" s="5">
        <f t="shared" si="1428"/>
        <v>10.317628832790032</v>
      </c>
      <c r="AD741" s="5">
        <f t="shared" si="1428"/>
        <v>0.14628193056084582</v>
      </c>
      <c r="AE741" s="5">
        <f t="shared" si="1428"/>
        <v>1.1417453185943125</v>
      </c>
      <c r="AF741" s="5">
        <f t="shared" si="1428"/>
        <v>2.4061846888080511</v>
      </c>
      <c r="AG741" s="5">
        <f t="shared" si="1428"/>
        <v>3.5734420560472024</v>
      </c>
      <c r="AH741" s="5">
        <f t="shared" si="1428"/>
        <v>4.4374997962350164</v>
      </c>
      <c r="AI741" s="5">
        <f t="shared" si="1428"/>
        <v>0</v>
      </c>
    </row>
    <row r="742" spans="2:35" x14ac:dyDescent="0.3">
      <c r="B742" s="86">
        <f t="shared" si="1410"/>
        <v>47208</v>
      </c>
      <c r="C742" s="3"/>
      <c r="D742" s="3"/>
      <c r="E742" s="5">
        <f t="shared" ref="E742:AI742" si="1429">E672-E707</f>
        <v>37.90481209093479</v>
      </c>
      <c r="F742" s="5">
        <f t="shared" si="1429"/>
        <v>1.823169991017167</v>
      </c>
      <c r="G742" s="5">
        <f t="shared" si="1429"/>
        <v>13.771282187186156</v>
      </c>
      <c r="H742" s="5">
        <f t="shared" si="1429"/>
        <v>23.889859383241472</v>
      </c>
      <c r="I742" s="5">
        <f t="shared" si="1429"/>
        <v>35.482334237416502</v>
      </c>
      <c r="J742" s="5">
        <f t="shared" si="1429"/>
        <v>72.401161507106551</v>
      </c>
      <c r="K742" s="5">
        <f t="shared" si="1429"/>
        <v>10.244002582751198</v>
      </c>
      <c r="L742" s="5"/>
      <c r="M742" s="5">
        <f t="shared" si="1429"/>
        <v>22.889121780139867</v>
      </c>
      <c r="N742" s="5">
        <f t="shared" si="1429"/>
        <v>0</v>
      </c>
      <c r="O742" s="5">
        <f t="shared" si="1429"/>
        <v>0</v>
      </c>
      <c r="P742" s="5">
        <f t="shared" si="1429"/>
        <v>0</v>
      </c>
      <c r="Q742" s="5">
        <f t="shared" si="1429"/>
        <v>0</v>
      </c>
      <c r="R742" s="5">
        <f t="shared" si="1429"/>
        <v>0</v>
      </c>
      <c r="S742" s="5">
        <f t="shared" si="1429"/>
        <v>0</v>
      </c>
      <c r="T742" s="5"/>
      <c r="U742" s="5">
        <f t="shared" si="1429"/>
        <v>19.626170411778268</v>
      </c>
      <c r="V742" s="5">
        <f t="shared" si="1429"/>
        <v>0.40716771708147625</v>
      </c>
      <c r="W742" s="5">
        <f t="shared" si="1429"/>
        <v>3.0146368369751837</v>
      </c>
      <c r="X742" s="5">
        <f t="shared" si="1429"/>
        <v>3.7389550237429754</v>
      </c>
      <c r="Y742" s="5">
        <f t="shared" si="1429"/>
        <v>2.8955717347103072</v>
      </c>
      <c r="Z742" s="5">
        <f t="shared" si="1429"/>
        <v>5.9390817970159517</v>
      </c>
      <c r="AA742" s="5">
        <f t="shared" si="1429"/>
        <v>0.66060890154248297</v>
      </c>
      <c r="AB742" s="5"/>
      <c r="AC742" s="5">
        <f t="shared" si="1429"/>
        <v>10.627157697773733</v>
      </c>
      <c r="AD742" s="5">
        <f t="shared" si="1429"/>
        <v>0.15067038847767122</v>
      </c>
      <c r="AE742" s="5">
        <f t="shared" si="1429"/>
        <v>1.1759976781521422</v>
      </c>
      <c r="AF742" s="5">
        <f t="shared" si="1429"/>
        <v>2.4783702294722922</v>
      </c>
      <c r="AG742" s="5">
        <f t="shared" si="1429"/>
        <v>3.6806453177286178</v>
      </c>
      <c r="AH742" s="5">
        <f t="shared" si="1429"/>
        <v>4.5706247901220669</v>
      </c>
      <c r="AI742" s="5">
        <f t="shared" si="1429"/>
        <v>0</v>
      </c>
    </row>
    <row r="743" spans="2:35" x14ac:dyDescent="0.3">
      <c r="B743" s="86">
        <f t="shared" si="1410"/>
        <v>47573</v>
      </c>
      <c r="C743" s="3"/>
      <c r="D743" s="3"/>
      <c r="E743" s="5">
        <f t="shared" ref="E743:AI743" si="1430">E673-E708</f>
        <v>39.041956453662834</v>
      </c>
      <c r="F743" s="5">
        <f t="shared" si="1430"/>
        <v>1.877865090747683</v>
      </c>
      <c r="G743" s="5">
        <f t="shared" si="1430"/>
        <v>14.184420652801741</v>
      </c>
      <c r="H743" s="5">
        <f t="shared" si="1430"/>
        <v>24.606555164738719</v>
      </c>
      <c r="I743" s="5">
        <f t="shared" si="1430"/>
        <v>36.546804264538984</v>
      </c>
      <c r="J743" s="5">
        <f t="shared" si="1430"/>
        <v>74.573196352319741</v>
      </c>
      <c r="K743" s="5">
        <f t="shared" si="1430"/>
        <v>10.551322660233744</v>
      </c>
      <c r="L743" s="5"/>
      <c r="M743" s="5">
        <f t="shared" si="1430"/>
        <v>23.575795433544066</v>
      </c>
      <c r="N743" s="5">
        <f t="shared" si="1430"/>
        <v>0</v>
      </c>
      <c r="O743" s="5">
        <f t="shared" si="1430"/>
        <v>0</v>
      </c>
      <c r="P743" s="5">
        <f t="shared" si="1430"/>
        <v>0</v>
      </c>
      <c r="Q743" s="5">
        <f t="shared" si="1430"/>
        <v>0</v>
      </c>
      <c r="R743" s="5">
        <f t="shared" si="1430"/>
        <v>0</v>
      </c>
      <c r="S743" s="5">
        <f t="shared" si="1430"/>
        <v>0</v>
      </c>
      <c r="T743" s="5"/>
      <c r="U743" s="5">
        <f t="shared" si="1430"/>
        <v>20.214955524131611</v>
      </c>
      <c r="V743" s="5">
        <f t="shared" si="1430"/>
        <v>0.41938274859391989</v>
      </c>
      <c r="W743" s="5">
        <f t="shared" si="1430"/>
        <v>3.10507594208444</v>
      </c>
      <c r="X743" s="5">
        <f t="shared" si="1430"/>
        <v>3.8511236744552653</v>
      </c>
      <c r="Y743" s="5">
        <f t="shared" si="1430"/>
        <v>2.9824388867516172</v>
      </c>
      <c r="Z743" s="5">
        <f t="shared" si="1430"/>
        <v>6.1172542509264307</v>
      </c>
      <c r="AA743" s="5">
        <f t="shared" si="1430"/>
        <v>0.68042716858875718</v>
      </c>
      <c r="AB743" s="5"/>
      <c r="AC743" s="5">
        <f t="shared" si="1430"/>
        <v>10.945972428706947</v>
      </c>
      <c r="AD743" s="5">
        <f t="shared" si="1430"/>
        <v>0.15519050013200131</v>
      </c>
      <c r="AE743" s="5">
        <f t="shared" si="1430"/>
        <v>1.2112776084967063</v>
      </c>
      <c r="AF743" s="5">
        <f t="shared" si="1430"/>
        <v>2.5527213363564614</v>
      </c>
      <c r="AG743" s="5">
        <f t="shared" si="1430"/>
        <v>3.7910646772604766</v>
      </c>
      <c r="AH743" s="5">
        <f t="shared" si="1430"/>
        <v>4.7077435338257283</v>
      </c>
      <c r="AI743" s="5">
        <f t="shared" si="1430"/>
        <v>0</v>
      </c>
    </row>
    <row r="744" spans="2:35" x14ac:dyDescent="0.3">
      <c r="B744" s="86">
        <f t="shared" si="1410"/>
        <v>47938</v>
      </c>
      <c r="C744" s="3"/>
      <c r="D744" s="3"/>
      <c r="E744" s="5">
        <f t="shared" ref="E744:AI744" si="1431">E674-E709</f>
        <v>40.21321514727272</v>
      </c>
      <c r="F744" s="5">
        <f t="shared" si="1431"/>
        <v>1.934201043470118</v>
      </c>
      <c r="G744" s="5">
        <f t="shared" si="1431"/>
        <v>14.609953272385795</v>
      </c>
      <c r="H744" s="5">
        <f t="shared" si="1431"/>
        <v>25.34475181968088</v>
      </c>
      <c r="I744" s="5">
        <f t="shared" si="1431"/>
        <v>37.643208392475167</v>
      </c>
      <c r="J744" s="5">
        <f t="shared" si="1431"/>
        <v>76.810392242889336</v>
      </c>
      <c r="K744" s="5">
        <f t="shared" si="1431"/>
        <v>10.867862340040755</v>
      </c>
      <c r="L744" s="5"/>
      <c r="M744" s="5">
        <f t="shared" si="1431"/>
        <v>24.283069296550387</v>
      </c>
      <c r="N744" s="5">
        <f t="shared" si="1431"/>
        <v>0</v>
      </c>
      <c r="O744" s="5">
        <f t="shared" si="1431"/>
        <v>0</v>
      </c>
      <c r="P744" s="5">
        <f t="shared" si="1431"/>
        <v>0</v>
      </c>
      <c r="Q744" s="5">
        <f t="shared" si="1431"/>
        <v>0</v>
      </c>
      <c r="R744" s="5">
        <f t="shared" si="1431"/>
        <v>0</v>
      </c>
      <c r="S744" s="5">
        <f t="shared" si="1431"/>
        <v>0</v>
      </c>
      <c r="T744" s="5"/>
      <c r="U744" s="5">
        <f t="shared" si="1431"/>
        <v>20.821404189855564</v>
      </c>
      <c r="V744" s="5">
        <f t="shared" si="1431"/>
        <v>0.43196423105173665</v>
      </c>
      <c r="W744" s="5">
        <f t="shared" si="1431"/>
        <v>3.198228220346973</v>
      </c>
      <c r="X744" s="5">
        <f t="shared" si="1431"/>
        <v>3.9666573846889239</v>
      </c>
      <c r="Y744" s="5">
        <f t="shared" si="1431"/>
        <v>3.0719120533541648</v>
      </c>
      <c r="Z744" s="5">
        <f t="shared" si="1431"/>
        <v>6.3007718784542224</v>
      </c>
      <c r="AA744" s="5">
        <f t="shared" si="1431"/>
        <v>0.70083998364642053</v>
      </c>
      <c r="AB744" s="5"/>
      <c r="AC744" s="5">
        <f t="shared" si="1431"/>
        <v>11.274351601568153</v>
      </c>
      <c r="AD744" s="5">
        <f t="shared" si="1431"/>
        <v>0.15984621513596142</v>
      </c>
      <c r="AE744" s="5">
        <f t="shared" si="1431"/>
        <v>1.2476159367516075</v>
      </c>
      <c r="AF744" s="5">
        <f t="shared" si="1431"/>
        <v>2.6293029764471552</v>
      </c>
      <c r="AG744" s="5">
        <f t="shared" si="1431"/>
        <v>3.9047966175782909</v>
      </c>
      <c r="AH744" s="5">
        <f t="shared" si="1431"/>
        <v>4.8489758398405023</v>
      </c>
      <c r="AI744" s="5">
        <f t="shared" si="1431"/>
        <v>0</v>
      </c>
    </row>
    <row r="745" spans="2:35" x14ac:dyDescent="0.3">
      <c r="B745" s="86">
        <f t="shared" si="1410"/>
        <v>48304</v>
      </c>
      <c r="C745" s="3"/>
      <c r="D745" s="3"/>
      <c r="E745" s="5">
        <f t="shared" ref="E745:AI745" si="1432">E675-E710</f>
        <v>41.41961160169091</v>
      </c>
      <c r="F745" s="5">
        <f t="shared" si="1432"/>
        <v>1.9922270747742203</v>
      </c>
      <c r="G745" s="5">
        <f t="shared" si="1432"/>
        <v>15.048251870557369</v>
      </c>
      <c r="H745" s="5">
        <f t="shared" si="1432"/>
        <v>26.10509437427131</v>
      </c>
      <c r="I745" s="5">
        <f t="shared" si="1432"/>
        <v>38.772504644249423</v>
      </c>
      <c r="J745" s="5">
        <f t="shared" si="1432"/>
        <v>79.114704010175998</v>
      </c>
      <c r="K745" s="5">
        <f t="shared" si="1432"/>
        <v>11.193898210241983</v>
      </c>
      <c r="L745" s="5"/>
      <c r="M745" s="5">
        <f t="shared" si="1432"/>
        <v>25.011561375446899</v>
      </c>
      <c r="N745" s="5">
        <f t="shared" si="1432"/>
        <v>0</v>
      </c>
      <c r="O745" s="5">
        <f t="shared" si="1432"/>
        <v>0</v>
      </c>
      <c r="P745" s="5">
        <f t="shared" si="1432"/>
        <v>0</v>
      </c>
      <c r="Q745" s="5">
        <f t="shared" si="1432"/>
        <v>0</v>
      </c>
      <c r="R745" s="5">
        <f t="shared" si="1432"/>
        <v>0</v>
      </c>
      <c r="S745" s="5">
        <f t="shared" si="1432"/>
        <v>0</v>
      </c>
      <c r="T745" s="5"/>
      <c r="U745" s="5">
        <f t="shared" si="1432"/>
        <v>21.446046315551236</v>
      </c>
      <c r="V745" s="5">
        <f t="shared" si="1432"/>
        <v>0.44492315798328974</v>
      </c>
      <c r="W745" s="5">
        <f t="shared" si="1432"/>
        <v>3.2941750669573828</v>
      </c>
      <c r="X745" s="5">
        <f t="shared" si="1432"/>
        <v>4.0856571062295917</v>
      </c>
      <c r="Y745" s="5">
        <f t="shared" si="1432"/>
        <v>3.1640694149547892</v>
      </c>
      <c r="Z745" s="5">
        <f t="shared" si="1432"/>
        <v>6.4897950348078499</v>
      </c>
      <c r="AA745" s="5">
        <f t="shared" si="1432"/>
        <v>0.72186518315581316</v>
      </c>
      <c r="AB745" s="5"/>
      <c r="AC745" s="5">
        <f t="shared" si="1432"/>
        <v>11.612582149615196</v>
      </c>
      <c r="AD745" s="5">
        <f t="shared" si="1432"/>
        <v>0.16464160159004049</v>
      </c>
      <c r="AE745" s="5">
        <f t="shared" si="1432"/>
        <v>1.2850444148541555</v>
      </c>
      <c r="AF745" s="5">
        <f t="shared" si="1432"/>
        <v>2.7081820657405711</v>
      </c>
      <c r="AG745" s="5">
        <f t="shared" si="1432"/>
        <v>4.0219405161056399</v>
      </c>
      <c r="AH745" s="5">
        <f t="shared" si="1432"/>
        <v>4.9944451150357159</v>
      </c>
      <c r="AI745" s="5">
        <f t="shared" si="1432"/>
        <v>0</v>
      </c>
    </row>
    <row r="746" spans="2:35" x14ac:dyDescent="0.3">
      <c r="B746" s="86">
        <f t="shared" si="1410"/>
        <v>48669</v>
      </c>
      <c r="C746" s="3"/>
      <c r="D746" s="3"/>
      <c r="E746" s="5">
        <f t="shared" ref="E746:AI746" si="1433">E676-E711</f>
        <v>42.662199949741648</v>
      </c>
      <c r="F746" s="5">
        <f t="shared" si="1433"/>
        <v>2.0519938870174457</v>
      </c>
      <c r="G746" s="5">
        <f t="shared" si="1433"/>
        <v>15.499699426674091</v>
      </c>
      <c r="H746" s="5">
        <f t="shared" si="1433"/>
        <v>26.88824720549945</v>
      </c>
      <c r="I746" s="5">
        <f t="shared" si="1433"/>
        <v>39.935679783576909</v>
      </c>
      <c r="J746" s="5">
        <f t="shared" si="1433"/>
        <v>81.488145130481286</v>
      </c>
      <c r="K746" s="5">
        <f t="shared" si="1433"/>
        <v>11.529715156549241</v>
      </c>
      <c r="L746" s="5"/>
      <c r="M746" s="5">
        <f t="shared" si="1433"/>
        <v>25.761908216710314</v>
      </c>
      <c r="N746" s="5">
        <f t="shared" si="1433"/>
        <v>0</v>
      </c>
      <c r="O746" s="5">
        <f t="shared" si="1433"/>
        <v>0</v>
      </c>
      <c r="P746" s="5">
        <f t="shared" si="1433"/>
        <v>0</v>
      </c>
      <c r="Q746" s="5">
        <f t="shared" si="1433"/>
        <v>0</v>
      </c>
      <c r="R746" s="5">
        <f t="shared" si="1433"/>
        <v>0</v>
      </c>
      <c r="S746" s="5">
        <f t="shared" si="1433"/>
        <v>0</v>
      </c>
      <c r="T746" s="5"/>
      <c r="U746" s="5">
        <f t="shared" si="1433"/>
        <v>22.089427705017776</v>
      </c>
      <c r="V746" s="5">
        <f t="shared" si="1433"/>
        <v>0.458270852722789</v>
      </c>
      <c r="W746" s="5">
        <f t="shared" si="1433"/>
        <v>3.3930003189661049</v>
      </c>
      <c r="X746" s="5">
        <f t="shared" si="1433"/>
        <v>4.2082268194164794</v>
      </c>
      <c r="Y746" s="5">
        <f t="shared" si="1433"/>
        <v>3.258991497403434</v>
      </c>
      <c r="Z746" s="5">
        <f t="shared" si="1433"/>
        <v>6.684488885852085</v>
      </c>
      <c r="AA746" s="5">
        <f t="shared" si="1433"/>
        <v>0.74352113865048819</v>
      </c>
      <c r="AB746" s="5"/>
      <c r="AC746" s="5">
        <f t="shared" si="1433"/>
        <v>11.960959614103658</v>
      </c>
      <c r="AD746" s="5">
        <f t="shared" si="1433"/>
        <v>0.16958084963774134</v>
      </c>
      <c r="AE746" s="5">
        <f t="shared" si="1433"/>
        <v>1.3235957472997808</v>
      </c>
      <c r="AF746" s="5">
        <f t="shared" si="1433"/>
        <v>2.7894275277127876</v>
      </c>
      <c r="AG746" s="5">
        <f t="shared" si="1433"/>
        <v>4.1425987315888095</v>
      </c>
      <c r="AH746" s="5">
        <f t="shared" si="1433"/>
        <v>5.1442784684867879</v>
      </c>
      <c r="AI746" s="5">
        <f t="shared" si="1433"/>
        <v>0</v>
      </c>
    </row>
    <row r="747" spans="2:35" x14ac:dyDescent="0.3">
      <c r="B747" s="86">
        <f t="shared" si="1410"/>
        <v>49034</v>
      </c>
      <c r="C747" s="3"/>
      <c r="D747" s="3"/>
      <c r="E747" s="5">
        <f t="shared" ref="E747:AI747" si="1434">E677-E712</f>
        <v>43.942065948233889</v>
      </c>
      <c r="F747" s="5">
        <f t="shared" si="1434"/>
        <v>2.1135537036279715</v>
      </c>
      <c r="G747" s="5">
        <f t="shared" si="1434"/>
        <v>15.964690409474322</v>
      </c>
      <c r="H747" s="5">
        <f t="shared" si="1434"/>
        <v>27.694894621664432</v>
      </c>
      <c r="I747" s="5">
        <f t="shared" si="1434"/>
        <v>41.13375017708421</v>
      </c>
      <c r="J747" s="5">
        <f t="shared" si="1434"/>
        <v>83.932789484395741</v>
      </c>
      <c r="K747" s="5">
        <f t="shared" si="1434"/>
        <v>11.875606611245715</v>
      </c>
      <c r="L747" s="5"/>
      <c r="M747" s="5">
        <f t="shared" si="1434"/>
        <v>26.534765463211617</v>
      </c>
      <c r="N747" s="5">
        <f t="shared" si="1434"/>
        <v>0</v>
      </c>
      <c r="O747" s="5">
        <f t="shared" si="1434"/>
        <v>0</v>
      </c>
      <c r="P747" s="5">
        <f t="shared" si="1434"/>
        <v>0</v>
      </c>
      <c r="Q747" s="5">
        <f t="shared" si="1434"/>
        <v>0</v>
      </c>
      <c r="R747" s="5">
        <f t="shared" si="1434"/>
        <v>0</v>
      </c>
      <c r="S747" s="5">
        <f t="shared" si="1434"/>
        <v>0</v>
      </c>
      <c r="T747" s="5"/>
      <c r="U747" s="5">
        <f t="shared" si="1434"/>
        <v>22.75211053616831</v>
      </c>
      <c r="V747" s="5">
        <f t="shared" si="1434"/>
        <v>0.47201897830447237</v>
      </c>
      <c r="W747" s="5">
        <f t="shared" si="1434"/>
        <v>3.4947903285350881</v>
      </c>
      <c r="X747" s="5">
        <f t="shared" si="1434"/>
        <v>4.3344736239989734</v>
      </c>
      <c r="Y747" s="5">
        <f t="shared" si="1434"/>
        <v>3.3567612423255371</v>
      </c>
      <c r="Z747" s="5">
        <f t="shared" si="1434"/>
        <v>6.8850235524276489</v>
      </c>
      <c r="AA747" s="5">
        <f t="shared" si="1434"/>
        <v>0.76582677281000211</v>
      </c>
      <c r="AB747" s="5"/>
      <c r="AC747" s="5">
        <f t="shared" si="1434"/>
        <v>12.319788402526763</v>
      </c>
      <c r="AD747" s="5">
        <f t="shared" si="1434"/>
        <v>0.17466827512687377</v>
      </c>
      <c r="AE747" s="5">
        <f t="shared" si="1434"/>
        <v>1.3633036197187742</v>
      </c>
      <c r="AF747" s="5">
        <f t="shared" si="1434"/>
        <v>2.8731103535441713</v>
      </c>
      <c r="AG747" s="5">
        <f t="shared" si="1434"/>
        <v>4.2668766935364735</v>
      </c>
      <c r="AH747" s="5">
        <f t="shared" si="1434"/>
        <v>5.2986068225413909</v>
      </c>
      <c r="AI747" s="5">
        <f t="shared" si="1434"/>
        <v>0</v>
      </c>
    </row>
    <row r="748" spans="2:35" x14ac:dyDescent="0.3">
      <c r="B748" s="86">
        <f t="shared" si="1410"/>
        <v>49399</v>
      </c>
      <c r="C748" s="3"/>
      <c r="D748" s="3"/>
      <c r="E748" s="5">
        <f t="shared" ref="E748:AI748" si="1435">E678-E713</f>
        <v>45.260327926680908</v>
      </c>
      <c r="F748" s="5">
        <f t="shared" si="1435"/>
        <v>2.1769603147368102</v>
      </c>
      <c r="G748" s="5">
        <f t="shared" si="1435"/>
        <v>16.44363112175855</v>
      </c>
      <c r="H748" s="5">
        <f t="shared" si="1435"/>
        <v>28.525741460314372</v>
      </c>
      <c r="I748" s="5">
        <f t="shared" si="1435"/>
        <v>42.367762682396737</v>
      </c>
      <c r="J748" s="5">
        <f t="shared" si="1435"/>
        <v>86.450773168927611</v>
      </c>
      <c r="K748" s="5">
        <f t="shared" si="1435"/>
        <v>12.23187480958309</v>
      </c>
      <c r="L748" s="5"/>
      <c r="M748" s="5">
        <f t="shared" si="1435"/>
        <v>27.330808427107968</v>
      </c>
      <c r="N748" s="5">
        <f t="shared" si="1435"/>
        <v>0</v>
      </c>
      <c r="O748" s="5">
        <f t="shared" si="1435"/>
        <v>0</v>
      </c>
      <c r="P748" s="5">
        <f t="shared" si="1435"/>
        <v>0</v>
      </c>
      <c r="Q748" s="5">
        <f t="shared" si="1435"/>
        <v>0</v>
      </c>
      <c r="R748" s="5">
        <f t="shared" si="1435"/>
        <v>0</v>
      </c>
      <c r="S748" s="5">
        <f t="shared" si="1435"/>
        <v>0</v>
      </c>
      <c r="T748" s="5"/>
      <c r="U748" s="5">
        <f t="shared" si="1435"/>
        <v>23.434673852253351</v>
      </c>
      <c r="V748" s="5">
        <f t="shared" si="1435"/>
        <v>0.48617954765360594</v>
      </c>
      <c r="W748" s="5">
        <f t="shared" si="1435"/>
        <v>3.5996340383911409</v>
      </c>
      <c r="X748" s="5">
        <f t="shared" si="1435"/>
        <v>4.4645078327189438</v>
      </c>
      <c r="Y748" s="5">
        <f t="shared" si="1435"/>
        <v>3.4574640795953036</v>
      </c>
      <c r="Z748" s="5">
        <f t="shared" si="1435"/>
        <v>7.0915742590004758</v>
      </c>
      <c r="AA748" s="5">
        <f t="shared" si="1435"/>
        <v>0.78880157599430256</v>
      </c>
      <c r="AB748" s="5"/>
      <c r="AC748" s="5">
        <f t="shared" si="1435"/>
        <v>12.689382054602572</v>
      </c>
      <c r="AD748" s="5">
        <f t="shared" si="1435"/>
        <v>0.17990832338068019</v>
      </c>
      <c r="AE748" s="5">
        <f t="shared" si="1435"/>
        <v>1.4042027283103371</v>
      </c>
      <c r="AF748" s="5">
        <f t="shared" si="1435"/>
        <v>2.9593036641504971</v>
      </c>
      <c r="AG748" s="5">
        <f t="shared" si="1435"/>
        <v>4.3948829943425682</v>
      </c>
      <c r="AH748" s="5">
        <f t="shared" si="1435"/>
        <v>5.4575650272176341</v>
      </c>
      <c r="AI748" s="5">
        <f t="shared" si="1435"/>
        <v>0</v>
      </c>
    </row>
    <row r="749" spans="2:35" x14ac:dyDescent="0.3">
      <c r="B749" s="86">
        <f t="shared" si="1410"/>
        <v>49765</v>
      </c>
      <c r="C749" s="3"/>
      <c r="D749" s="3"/>
      <c r="E749" s="5">
        <f t="shared" ref="E749:AI749" si="1436">E679-E714</f>
        <v>46.618137764481347</v>
      </c>
      <c r="F749" s="5">
        <f t="shared" si="1436"/>
        <v>2.242269124178911</v>
      </c>
      <c r="G749" s="5">
        <f t="shared" si="1436"/>
        <v>16.936940055411306</v>
      </c>
      <c r="H749" s="5">
        <f t="shared" si="1436"/>
        <v>29.381513704123794</v>
      </c>
      <c r="I749" s="5">
        <f t="shared" si="1436"/>
        <v>43.638795562868644</v>
      </c>
      <c r="J749" s="5">
        <f t="shared" si="1436"/>
        <v>89.044296363995471</v>
      </c>
      <c r="K749" s="5">
        <f t="shared" si="1436"/>
        <v>12.598831053870581</v>
      </c>
      <c r="L749" s="5"/>
      <c r="M749" s="5">
        <f t="shared" si="1436"/>
        <v>28.150732679921205</v>
      </c>
      <c r="N749" s="5">
        <f t="shared" si="1436"/>
        <v>0</v>
      </c>
      <c r="O749" s="5">
        <f t="shared" si="1436"/>
        <v>0</v>
      </c>
      <c r="P749" s="5">
        <f t="shared" si="1436"/>
        <v>0</v>
      </c>
      <c r="Q749" s="5">
        <f t="shared" si="1436"/>
        <v>0</v>
      </c>
      <c r="R749" s="5">
        <f t="shared" si="1436"/>
        <v>0</v>
      </c>
      <c r="S749" s="5">
        <f t="shared" si="1436"/>
        <v>0</v>
      </c>
      <c r="T749" s="5"/>
      <c r="U749" s="5">
        <f t="shared" si="1436"/>
        <v>24.137714067820962</v>
      </c>
      <c r="V749" s="5">
        <f t="shared" si="1436"/>
        <v>0.50076493408321454</v>
      </c>
      <c r="W749" s="5">
        <f t="shared" si="1436"/>
        <v>3.7076230595428754</v>
      </c>
      <c r="X749" s="5">
        <f t="shared" si="1436"/>
        <v>4.5984430677005115</v>
      </c>
      <c r="Y749" s="5">
        <f t="shared" si="1436"/>
        <v>3.5611880019831625</v>
      </c>
      <c r="Z749" s="5">
        <f t="shared" si="1436"/>
        <v>7.3043214867704904</v>
      </c>
      <c r="AA749" s="5">
        <f t="shared" si="1436"/>
        <v>0.81246562327413185</v>
      </c>
      <c r="AB749" s="5"/>
      <c r="AC749" s="5">
        <f t="shared" si="1436"/>
        <v>13.070063516240644</v>
      </c>
      <c r="AD749" s="5">
        <f t="shared" si="1436"/>
        <v>0.18530557308210049</v>
      </c>
      <c r="AE749" s="5">
        <f t="shared" si="1436"/>
        <v>1.4463288101596476</v>
      </c>
      <c r="AF749" s="5">
        <f t="shared" si="1436"/>
        <v>3.0480827740750116</v>
      </c>
      <c r="AG749" s="5">
        <f t="shared" si="1436"/>
        <v>4.5267294841728445</v>
      </c>
      <c r="AH749" s="5">
        <f t="shared" si="1436"/>
        <v>5.6212919780341633</v>
      </c>
      <c r="AI749" s="5">
        <f t="shared" si="1436"/>
        <v>0</v>
      </c>
    </row>
    <row r="750" spans="2:35" x14ac:dyDescent="0.3">
      <c r="B750" s="86">
        <f t="shared" si="1410"/>
        <v>50130</v>
      </c>
      <c r="C750" s="3"/>
      <c r="D750" s="3"/>
      <c r="E750" s="5">
        <f t="shared" ref="E750:AI750" si="1437">E680-E715</f>
        <v>48.016681897415786</v>
      </c>
      <c r="F750" s="5">
        <f t="shared" si="1437"/>
        <v>2.3095371979042838</v>
      </c>
      <c r="G750" s="5">
        <f t="shared" si="1437"/>
        <v>17.445048257073644</v>
      </c>
      <c r="H750" s="5">
        <f t="shared" si="1437"/>
        <v>30.262959115247511</v>
      </c>
      <c r="I750" s="5">
        <f t="shared" si="1437"/>
        <v>44.947959429754697</v>
      </c>
      <c r="J750" s="5">
        <f t="shared" si="1437"/>
        <v>91.715625254915324</v>
      </c>
      <c r="K750" s="5">
        <f t="shared" si="1437"/>
        <v>12.976795985486699</v>
      </c>
      <c r="L750" s="5"/>
      <c r="M750" s="5">
        <f t="shared" si="1437"/>
        <v>28.995254660318842</v>
      </c>
      <c r="N750" s="5">
        <f t="shared" si="1437"/>
        <v>0</v>
      </c>
      <c r="O750" s="5">
        <f t="shared" si="1437"/>
        <v>0</v>
      </c>
      <c r="P750" s="5">
        <f t="shared" si="1437"/>
        <v>0</v>
      </c>
      <c r="Q750" s="5">
        <f t="shared" si="1437"/>
        <v>0</v>
      </c>
      <c r="R750" s="5">
        <f t="shared" si="1437"/>
        <v>0</v>
      </c>
      <c r="S750" s="5">
        <f t="shared" si="1437"/>
        <v>0</v>
      </c>
      <c r="T750" s="5"/>
      <c r="U750" s="5">
        <f t="shared" si="1437"/>
        <v>24.861845489855586</v>
      </c>
      <c r="V750" s="5">
        <f t="shared" si="1437"/>
        <v>0.51578788210571069</v>
      </c>
      <c r="W750" s="5">
        <f t="shared" si="1437"/>
        <v>3.8188517513291611</v>
      </c>
      <c r="X750" s="5">
        <f t="shared" si="1437"/>
        <v>4.7363963597315282</v>
      </c>
      <c r="Y750" s="5">
        <f t="shared" si="1437"/>
        <v>3.6680236420426571</v>
      </c>
      <c r="Z750" s="5">
        <f t="shared" si="1437"/>
        <v>7.523451131373605</v>
      </c>
      <c r="AA750" s="5">
        <f t="shared" si="1437"/>
        <v>0.83683959197235491</v>
      </c>
      <c r="AB750" s="5"/>
      <c r="AC750" s="5">
        <f t="shared" si="1437"/>
        <v>13.462165421727869</v>
      </c>
      <c r="AD750" s="5">
        <f t="shared" si="1437"/>
        <v>0.19086474027456379</v>
      </c>
      <c r="AE750" s="5">
        <f t="shared" si="1437"/>
        <v>1.4897186744644371</v>
      </c>
      <c r="AF750" s="5">
        <f t="shared" si="1437"/>
        <v>3.1395252572972621</v>
      </c>
      <c r="AG750" s="5">
        <f t="shared" si="1437"/>
        <v>4.6625313686980299</v>
      </c>
      <c r="AH750" s="5">
        <f t="shared" si="1437"/>
        <v>5.7899307373751885</v>
      </c>
      <c r="AI750" s="5">
        <f t="shared" si="1437"/>
        <v>0</v>
      </c>
    </row>
    <row r="751" spans="2:35" x14ac:dyDescent="0.3">
      <c r="B751" s="86">
        <f t="shared" si="1410"/>
        <v>50495</v>
      </c>
      <c r="C751" s="3"/>
      <c r="D751" s="3"/>
      <c r="E751" s="5">
        <f t="shared" ref="E751:AI751" si="1438">E681-E716</f>
        <v>49.457182354338258</v>
      </c>
      <c r="F751" s="5">
        <f t="shared" si="1438"/>
        <v>2.3788233138414085</v>
      </c>
      <c r="G751" s="5">
        <f t="shared" si="1438"/>
        <v>17.968399704785853</v>
      </c>
      <c r="H751" s="5">
        <f t="shared" si="1438"/>
        <v>31.170847888704944</v>
      </c>
      <c r="I751" s="5">
        <f t="shared" si="1438"/>
        <v>46.29639821264734</v>
      </c>
      <c r="J751" s="5">
        <f t="shared" si="1438"/>
        <v>94.467094012562796</v>
      </c>
      <c r="K751" s="5">
        <f t="shared" si="1438"/>
        <v>13.366099865051304</v>
      </c>
      <c r="L751" s="5"/>
      <c r="M751" s="5">
        <f t="shared" si="1438"/>
        <v>29.865112300128416</v>
      </c>
      <c r="N751" s="5">
        <f t="shared" si="1438"/>
        <v>0</v>
      </c>
      <c r="O751" s="5">
        <f t="shared" si="1438"/>
        <v>0</v>
      </c>
      <c r="P751" s="5">
        <f t="shared" si="1438"/>
        <v>0</v>
      </c>
      <c r="Q751" s="5">
        <f t="shared" si="1438"/>
        <v>0</v>
      </c>
      <c r="R751" s="5">
        <f t="shared" si="1438"/>
        <v>0</v>
      </c>
      <c r="S751" s="5">
        <f t="shared" si="1438"/>
        <v>0</v>
      </c>
      <c r="T751" s="5"/>
      <c r="U751" s="5">
        <f t="shared" si="1438"/>
        <v>25.607700854551258</v>
      </c>
      <c r="V751" s="5">
        <f t="shared" si="1438"/>
        <v>0.53126151856888271</v>
      </c>
      <c r="W751" s="5">
        <f t="shared" si="1438"/>
        <v>3.933417303869037</v>
      </c>
      <c r="X751" s="5">
        <f t="shared" si="1438"/>
        <v>4.878488250523473</v>
      </c>
      <c r="Y751" s="5">
        <f t="shared" si="1438"/>
        <v>3.7780643513039367</v>
      </c>
      <c r="Z751" s="5">
        <f t="shared" si="1438"/>
        <v>7.7491546653148173</v>
      </c>
      <c r="AA751" s="5">
        <f t="shared" si="1438"/>
        <v>0.86194477973152639</v>
      </c>
      <c r="AB751" s="5"/>
      <c r="AC751" s="5">
        <f t="shared" si="1438"/>
        <v>13.866030384379703</v>
      </c>
      <c r="AD751" s="5">
        <f t="shared" si="1438"/>
        <v>0.19659068248280054</v>
      </c>
      <c r="AE751" s="5">
        <f t="shared" si="1438"/>
        <v>1.5344102346983703</v>
      </c>
      <c r="AF751" s="5">
        <f t="shared" si="1438"/>
        <v>3.2337110150161799</v>
      </c>
      <c r="AG751" s="5">
        <f t="shared" si="1438"/>
        <v>4.8024073097589719</v>
      </c>
      <c r="AH751" s="5">
        <f t="shared" si="1438"/>
        <v>5.9636286594964432</v>
      </c>
      <c r="AI751" s="5">
        <f t="shared" si="1438"/>
        <v>0</v>
      </c>
    </row>
    <row r="752" spans="2:35" x14ac:dyDescent="0.3">
      <c r="B752" s="86">
        <f t="shared" si="1410"/>
        <v>50860</v>
      </c>
      <c r="C752" s="3"/>
      <c r="D752" s="3"/>
      <c r="E752" s="5">
        <f t="shared" ref="E752:AI752" si="1439">E682-E717</f>
        <v>50.940897824968403</v>
      </c>
      <c r="F752" s="5">
        <f t="shared" si="1439"/>
        <v>2.4501880132566498</v>
      </c>
      <c r="G752" s="5">
        <f t="shared" si="1439"/>
        <v>18.507451695929426</v>
      </c>
      <c r="H752" s="5">
        <f t="shared" si="1439"/>
        <v>32.105973325366094</v>
      </c>
      <c r="I752" s="5">
        <f t="shared" si="1439"/>
        <v>47.685290159026763</v>
      </c>
      <c r="J752" s="5">
        <f t="shared" si="1439"/>
        <v>97.301106832939666</v>
      </c>
      <c r="K752" s="5">
        <f t="shared" si="1439"/>
        <v>13.767082861002843</v>
      </c>
      <c r="L752" s="5"/>
      <c r="M752" s="5">
        <f t="shared" si="1439"/>
        <v>30.761065669132268</v>
      </c>
      <c r="N752" s="5">
        <f t="shared" si="1439"/>
        <v>0</v>
      </c>
      <c r="O752" s="5">
        <f t="shared" si="1439"/>
        <v>0</v>
      </c>
      <c r="P752" s="5">
        <f t="shared" si="1439"/>
        <v>0</v>
      </c>
      <c r="Q752" s="5">
        <f t="shared" si="1439"/>
        <v>0</v>
      </c>
      <c r="R752" s="5">
        <f t="shared" si="1439"/>
        <v>0</v>
      </c>
      <c r="S752" s="5">
        <f t="shared" si="1439"/>
        <v>0</v>
      </c>
      <c r="T752" s="5"/>
      <c r="U752" s="5">
        <f t="shared" si="1439"/>
        <v>26.375931880187796</v>
      </c>
      <c r="V752" s="5">
        <f t="shared" si="1439"/>
        <v>0.54719936412594805</v>
      </c>
      <c r="W752" s="5">
        <f t="shared" si="1439"/>
        <v>4.0514198229851068</v>
      </c>
      <c r="X752" s="5">
        <f t="shared" si="1439"/>
        <v>5.0248428980391768</v>
      </c>
      <c r="Y752" s="5">
        <f t="shared" si="1439"/>
        <v>3.8914062818430555</v>
      </c>
      <c r="Z752" s="5">
        <f t="shared" si="1439"/>
        <v>7.9816293052742591</v>
      </c>
      <c r="AA752" s="5">
        <f t="shared" si="1439"/>
        <v>0.88780312312347198</v>
      </c>
      <c r="AB752" s="5"/>
      <c r="AC752" s="5">
        <f t="shared" si="1439"/>
        <v>14.282011295911097</v>
      </c>
      <c r="AD752" s="5">
        <f t="shared" si="1439"/>
        <v>0.20248840295728421</v>
      </c>
      <c r="AE752" s="5">
        <f t="shared" si="1439"/>
        <v>1.5804425417393211</v>
      </c>
      <c r="AF752" s="5">
        <f t="shared" si="1439"/>
        <v>3.3307223454666657</v>
      </c>
      <c r="AG752" s="5">
        <f t="shared" si="1439"/>
        <v>4.9464795290517394</v>
      </c>
      <c r="AH752" s="5">
        <f t="shared" si="1439"/>
        <v>6.1425375192813387</v>
      </c>
      <c r="AI752" s="5">
        <f t="shared" si="1439"/>
        <v>0</v>
      </c>
    </row>
    <row r="753" spans="2:35" x14ac:dyDescent="0.3">
      <c r="B753" s="86">
        <f t="shared" si="1410"/>
        <v>51226</v>
      </c>
      <c r="C753" s="3"/>
      <c r="D753" s="3"/>
      <c r="E753" s="5">
        <f t="shared" ref="E753:AI753" si="1440">E683-E718</f>
        <v>52.469124759717452</v>
      </c>
      <c r="F753" s="5">
        <f t="shared" si="1440"/>
        <v>2.5236936536543482</v>
      </c>
      <c r="G753" s="5">
        <f t="shared" si="1440"/>
        <v>19.062675246807309</v>
      </c>
      <c r="H753" s="5">
        <f t="shared" si="1440"/>
        <v>33.069152525127073</v>
      </c>
      <c r="I753" s="5">
        <f t="shared" si="1440"/>
        <v>49.115848863797567</v>
      </c>
      <c r="J753" s="5">
        <f t="shared" si="1440"/>
        <v>100.22014003792785</v>
      </c>
      <c r="K753" s="5">
        <f t="shared" si="1440"/>
        <v>14.180095346832928</v>
      </c>
      <c r="L753" s="5"/>
      <c r="M753" s="5">
        <f t="shared" si="1440"/>
        <v>31.683897639206236</v>
      </c>
      <c r="N753" s="5">
        <f t="shared" si="1440"/>
        <v>0</v>
      </c>
      <c r="O753" s="5">
        <f t="shared" si="1440"/>
        <v>0</v>
      </c>
      <c r="P753" s="5">
        <f t="shared" si="1440"/>
        <v>0</v>
      </c>
      <c r="Q753" s="5">
        <f t="shared" si="1440"/>
        <v>0</v>
      </c>
      <c r="R753" s="5">
        <f t="shared" si="1440"/>
        <v>0</v>
      </c>
      <c r="S753" s="5">
        <f t="shared" si="1440"/>
        <v>0</v>
      </c>
      <c r="T753" s="5"/>
      <c r="U753" s="5">
        <f t="shared" si="1440"/>
        <v>27.167209836593429</v>
      </c>
      <c r="V753" s="5">
        <f t="shared" si="1440"/>
        <v>0.5636153450497261</v>
      </c>
      <c r="W753" s="5">
        <f t="shared" si="1440"/>
        <v>4.1729624176746611</v>
      </c>
      <c r="X753" s="5">
        <f t="shared" si="1440"/>
        <v>5.1755881849803531</v>
      </c>
      <c r="Y753" s="5">
        <f t="shared" si="1440"/>
        <v>4.0081484702983463</v>
      </c>
      <c r="Z753" s="5">
        <f t="shared" si="1440"/>
        <v>8.2210781844324874</v>
      </c>
      <c r="AA753" s="5">
        <f t="shared" si="1440"/>
        <v>0.91443721681717671</v>
      </c>
      <c r="AB753" s="5"/>
      <c r="AC753" s="5">
        <f t="shared" si="1440"/>
        <v>14.710471634788428</v>
      </c>
      <c r="AD753" s="5">
        <f t="shared" si="1440"/>
        <v>0.20856305504600314</v>
      </c>
      <c r="AE753" s="5">
        <f t="shared" si="1440"/>
        <v>1.6278558179915006</v>
      </c>
      <c r="AF753" s="5">
        <f t="shared" si="1440"/>
        <v>3.4306440158306657</v>
      </c>
      <c r="AG753" s="5">
        <f t="shared" si="1440"/>
        <v>5.0948739149232933</v>
      </c>
      <c r="AH753" s="5">
        <f t="shared" si="1440"/>
        <v>6.3268136448597758</v>
      </c>
      <c r="AI753" s="5">
        <f t="shared" si="1440"/>
        <v>0</v>
      </c>
    </row>
    <row r="754" spans="2:35" x14ac:dyDescent="0.3">
      <c r="B754" s="86">
        <f t="shared" si="1410"/>
        <v>51591</v>
      </c>
      <c r="C754" s="3"/>
      <c r="D754" s="3"/>
      <c r="E754" s="5">
        <f t="shared" ref="E754:AI754" si="1441">E684-E719</f>
        <v>40.230668860428523</v>
      </c>
      <c r="F754" s="5">
        <f t="shared" si="1441"/>
        <v>1.9350405433726934</v>
      </c>
      <c r="G754" s="5">
        <f t="shared" si="1441"/>
        <v>14.616294420008582</v>
      </c>
      <c r="H754" s="5">
        <f t="shared" si="1441"/>
        <v>25.355752184278572</v>
      </c>
      <c r="I754" s="5">
        <f t="shared" si="1441"/>
        <v>37.659546647427909</v>
      </c>
      <c r="J754" s="5">
        <f t="shared" si="1441"/>
        <v>76.843730202778417</v>
      </c>
      <c r="K754" s="5">
        <f t="shared" si="1441"/>
        <v>10.872579310598944</v>
      </c>
      <c r="L754" s="5"/>
      <c r="M754" s="5">
        <f t="shared" si="1441"/>
        <v>24.293608859838031</v>
      </c>
      <c r="N754" s="5">
        <f t="shared" si="1441"/>
        <v>0</v>
      </c>
      <c r="O754" s="5">
        <f t="shared" si="1441"/>
        <v>0</v>
      </c>
      <c r="P754" s="5">
        <f t="shared" si="1441"/>
        <v>0</v>
      </c>
      <c r="Q754" s="5">
        <f t="shared" si="1441"/>
        <v>0</v>
      </c>
      <c r="R754" s="5">
        <f t="shared" si="1441"/>
        <v>0</v>
      </c>
      <c r="S754" s="5">
        <f t="shared" si="1441"/>
        <v>0</v>
      </c>
      <c r="T754" s="5"/>
      <c r="U754" s="5">
        <f t="shared" si="1441"/>
        <v>20.830441289100172</v>
      </c>
      <c r="V754" s="5">
        <f t="shared" si="1441"/>
        <v>0.43215171617956649</v>
      </c>
      <c r="W754" s="5">
        <f t="shared" si="1441"/>
        <v>3.1996163450656825</v>
      </c>
      <c r="X754" s="5">
        <f t="shared" si="1441"/>
        <v>3.9683790301710409</v>
      </c>
      <c r="Y754" s="5">
        <f t="shared" si="1441"/>
        <v>3.0732453531567971</v>
      </c>
      <c r="Z754" s="5">
        <f t="shared" si="1441"/>
        <v>6.3035065979891769</v>
      </c>
      <c r="AA754" s="5">
        <f t="shared" si="1441"/>
        <v>0.70114416872582486</v>
      </c>
      <c r="AB754" s="5"/>
      <c r="AC754" s="5">
        <f t="shared" si="1441"/>
        <v>11.279245000371276</v>
      </c>
      <c r="AD754" s="5">
        <f t="shared" si="1441"/>
        <v>0.15991559307497516</v>
      </c>
      <c r="AE754" s="5">
        <f t="shared" si="1441"/>
        <v>1.2481574386088679</v>
      </c>
      <c r="AF754" s="5">
        <f t="shared" si="1441"/>
        <v>2.6304441709470865</v>
      </c>
      <c r="AG754" s="5">
        <f t="shared" si="1441"/>
        <v>3.9064914136756768</v>
      </c>
      <c r="AH754" s="5">
        <f t="shared" si="1441"/>
        <v>4.8510804373738745</v>
      </c>
      <c r="AI754" s="5">
        <f t="shared" si="1441"/>
        <v>0</v>
      </c>
    </row>
    <row r="755" spans="2:35" x14ac:dyDescent="0.3">
      <c r="E755" s="2"/>
      <c r="M755" s="2"/>
    </row>
    <row r="756" spans="2:35" s="78" customFormat="1" x14ac:dyDescent="0.3">
      <c r="B756" s="77" t="s">
        <v>250</v>
      </c>
      <c r="C756" s="77"/>
      <c r="D756" s="77"/>
    </row>
    <row r="757" spans="2:35" x14ac:dyDescent="0.3">
      <c r="E757" s="301" t="s">
        <v>89</v>
      </c>
      <c r="F757" s="301"/>
      <c r="G757" s="301"/>
      <c r="H757" s="301"/>
      <c r="I757" s="301"/>
      <c r="J757" s="301"/>
      <c r="K757" s="301"/>
      <c r="M757" s="301" t="s">
        <v>64</v>
      </c>
      <c r="N757" s="301"/>
      <c r="O757" s="301"/>
      <c r="P757" s="301"/>
      <c r="Q757" s="301"/>
      <c r="R757" s="301"/>
      <c r="S757" s="301"/>
      <c r="U757" s="301" t="s">
        <v>65</v>
      </c>
      <c r="V757" s="301"/>
      <c r="W757" s="301"/>
      <c r="X757" s="301"/>
      <c r="Y757" s="301"/>
      <c r="Z757" s="301"/>
      <c r="AA757" s="301"/>
      <c r="AC757" s="301" t="s">
        <v>66</v>
      </c>
      <c r="AD757" s="301"/>
      <c r="AE757" s="301"/>
      <c r="AF757" s="301"/>
      <c r="AG757" s="301"/>
      <c r="AH757" s="301"/>
      <c r="AI757" s="301"/>
    </row>
    <row r="758" spans="2:35" s="3" customFormat="1" x14ac:dyDescent="0.3">
      <c r="B758" s="4" t="s">
        <v>211</v>
      </c>
      <c r="C758" s="4"/>
      <c r="D758" s="4"/>
      <c r="E758" s="3" t="s">
        <v>70</v>
      </c>
      <c r="F758" s="3" t="s">
        <v>69</v>
      </c>
      <c r="G758" s="3" t="s">
        <v>61</v>
      </c>
      <c r="H758" s="3" t="s">
        <v>68</v>
      </c>
      <c r="I758" s="3" t="s">
        <v>71</v>
      </c>
      <c r="J758" s="3" t="s">
        <v>72</v>
      </c>
      <c r="K758" s="3" t="s">
        <v>62</v>
      </c>
      <c r="M758" s="3" t="s">
        <v>70</v>
      </c>
      <c r="N758" s="3" t="s">
        <v>69</v>
      </c>
      <c r="O758" s="3" t="s">
        <v>61</v>
      </c>
      <c r="P758" s="3" t="s">
        <v>68</v>
      </c>
      <c r="Q758" s="3" t="s">
        <v>71</v>
      </c>
      <c r="R758" s="3" t="s">
        <v>72</v>
      </c>
      <c r="S758" s="3" t="s">
        <v>62</v>
      </c>
      <c r="U758" s="3" t="s">
        <v>70</v>
      </c>
      <c r="V758" s="3" t="s">
        <v>69</v>
      </c>
      <c r="W758" s="3" t="s">
        <v>61</v>
      </c>
      <c r="X758" s="3" t="s">
        <v>68</v>
      </c>
      <c r="Y758" s="3" t="s">
        <v>71</v>
      </c>
      <c r="Z758" s="3" t="s">
        <v>72</v>
      </c>
      <c r="AA758" s="3" t="s">
        <v>62</v>
      </c>
      <c r="AC758" s="3" t="s">
        <v>70</v>
      </c>
      <c r="AD758" s="3" t="s">
        <v>69</v>
      </c>
      <c r="AE758" s="3" t="s">
        <v>61</v>
      </c>
      <c r="AF758" s="3" t="s">
        <v>68</v>
      </c>
      <c r="AG758" s="3" t="s">
        <v>71</v>
      </c>
      <c r="AH758" s="3" t="s">
        <v>72</v>
      </c>
      <c r="AI758" s="3" t="s">
        <v>62</v>
      </c>
    </row>
    <row r="759" spans="2:35" hidden="1" x14ac:dyDescent="0.3">
      <c r="B759" s="85">
        <f>B374</f>
        <v>40633</v>
      </c>
      <c r="C759" s="3"/>
      <c r="D759" s="3"/>
      <c r="E759" s="5">
        <f t="shared" ref="E759:K768" si="1442">E338*$E$40</f>
        <v>160.64500000000001</v>
      </c>
      <c r="F759" s="5">
        <f t="shared" si="1442"/>
        <v>14.417499999999999</v>
      </c>
      <c r="G759" s="5">
        <f t="shared" si="1442"/>
        <v>18.888749999999998</v>
      </c>
      <c r="H759" s="5">
        <f t="shared" si="1442"/>
        <v>57.927499999999988</v>
      </c>
      <c r="I759" s="5">
        <f t="shared" si="1442"/>
        <v>178.04249999999999</v>
      </c>
      <c r="J759" s="5">
        <f t="shared" si="1442"/>
        <v>312.3</v>
      </c>
      <c r="K759" s="5">
        <f t="shared" si="1442"/>
        <v>20.790000000000003</v>
      </c>
      <c r="L759" s="5"/>
      <c r="M759" s="5">
        <f t="shared" ref="M759:S768" si="1443">M338*$E$40</f>
        <v>67.64</v>
      </c>
      <c r="N759" s="5">
        <f t="shared" si="1443"/>
        <v>0</v>
      </c>
      <c r="O759" s="5">
        <f t="shared" si="1443"/>
        <v>0</v>
      </c>
      <c r="P759" s="5">
        <f t="shared" si="1443"/>
        <v>0</v>
      </c>
      <c r="Q759" s="5">
        <f t="shared" si="1443"/>
        <v>0</v>
      </c>
      <c r="R759" s="5">
        <f t="shared" si="1443"/>
        <v>0</v>
      </c>
      <c r="S759" s="5">
        <f t="shared" si="1443"/>
        <v>0</v>
      </c>
      <c r="T759" s="5"/>
      <c r="U759" s="5">
        <f t="shared" ref="U759:AA768" si="1444">U338*$E$40</f>
        <v>35.933750000000003</v>
      </c>
      <c r="V759" s="5">
        <f t="shared" si="1444"/>
        <v>1.7774999999999999</v>
      </c>
      <c r="W759" s="5">
        <f t="shared" si="1444"/>
        <v>2.3287499999999999</v>
      </c>
      <c r="X759" s="5">
        <f t="shared" si="1444"/>
        <v>20.336250000000003</v>
      </c>
      <c r="Y759" s="5">
        <f t="shared" si="1444"/>
        <v>11.941875000000001</v>
      </c>
      <c r="Z759" s="5">
        <f t="shared" si="1444"/>
        <v>25.374375000000001</v>
      </c>
      <c r="AA759" s="5">
        <f t="shared" si="1444"/>
        <v>1.6199999999999999</v>
      </c>
      <c r="AB759" s="5"/>
      <c r="AC759" s="5">
        <f t="shared" ref="AC759:AI768" si="1445">AC338*$E$40</f>
        <v>27.478750000000002</v>
      </c>
      <c r="AD759" s="5">
        <f t="shared" si="1445"/>
        <v>0.88874999999999993</v>
      </c>
      <c r="AE759" s="5">
        <f t="shared" si="1445"/>
        <v>1.1643749999999999</v>
      </c>
      <c r="AF759" s="5">
        <f t="shared" si="1445"/>
        <v>12.325000000000001</v>
      </c>
      <c r="AG759" s="5">
        <f t="shared" si="1445"/>
        <v>7.5993750000000011</v>
      </c>
      <c r="AH759" s="5">
        <f t="shared" si="1445"/>
        <v>13.663125000000001</v>
      </c>
      <c r="AI759" s="5">
        <f t="shared" si="1445"/>
        <v>1.4850000000000001</v>
      </c>
    </row>
    <row r="760" spans="2:35" hidden="1" x14ac:dyDescent="0.3">
      <c r="B760" s="85">
        <f t="shared" ref="B760:B789" si="1446">B375</f>
        <v>40999</v>
      </c>
      <c r="C760" s="3"/>
      <c r="D760" s="3"/>
      <c r="E760" s="5">
        <f t="shared" si="1442"/>
        <v>171.9025</v>
      </c>
      <c r="F760" s="5">
        <f t="shared" si="1442"/>
        <v>15.147500000000001</v>
      </c>
      <c r="G760" s="5">
        <f t="shared" si="1442"/>
        <v>19.983750000000001</v>
      </c>
      <c r="H760" s="5">
        <f t="shared" si="1442"/>
        <v>60.395000000000003</v>
      </c>
      <c r="I760" s="5">
        <f t="shared" si="1442"/>
        <v>190.13749999999996</v>
      </c>
      <c r="J760" s="5">
        <f t="shared" si="1442"/>
        <v>334.70000000000005</v>
      </c>
      <c r="K760" s="5">
        <f t="shared" si="1442"/>
        <v>22.33</v>
      </c>
      <c r="L760" s="5"/>
      <c r="M760" s="5">
        <f t="shared" si="1443"/>
        <v>72.38000000000001</v>
      </c>
      <c r="N760" s="5">
        <f t="shared" si="1443"/>
        <v>0</v>
      </c>
      <c r="O760" s="5">
        <f t="shared" si="1443"/>
        <v>0</v>
      </c>
      <c r="P760" s="5">
        <f t="shared" si="1443"/>
        <v>0</v>
      </c>
      <c r="Q760" s="5">
        <f t="shared" si="1443"/>
        <v>0</v>
      </c>
      <c r="R760" s="5">
        <f t="shared" si="1443"/>
        <v>0</v>
      </c>
      <c r="S760" s="5">
        <f t="shared" si="1443"/>
        <v>0</v>
      </c>
      <c r="T760" s="5"/>
      <c r="U760" s="5">
        <f t="shared" si="1444"/>
        <v>38.451875000000008</v>
      </c>
      <c r="V760" s="5">
        <f t="shared" si="1444"/>
        <v>1.8674999999999999</v>
      </c>
      <c r="W760" s="5">
        <f t="shared" si="1444"/>
        <v>2.4637499999999997</v>
      </c>
      <c r="X760" s="5">
        <f t="shared" si="1444"/>
        <v>21.202500000000004</v>
      </c>
      <c r="Y760" s="5">
        <f t="shared" si="1444"/>
        <v>12.753125000000002</v>
      </c>
      <c r="Z760" s="5">
        <f t="shared" si="1444"/>
        <v>27.194374999999997</v>
      </c>
      <c r="AA760" s="5">
        <f t="shared" si="1444"/>
        <v>1.74</v>
      </c>
      <c r="AB760" s="5"/>
      <c r="AC760" s="5">
        <f t="shared" si="1445"/>
        <v>29.404375000000002</v>
      </c>
      <c r="AD760" s="5">
        <f t="shared" si="1445"/>
        <v>0.93374999999999997</v>
      </c>
      <c r="AE760" s="5">
        <f t="shared" si="1445"/>
        <v>1.2318749999999998</v>
      </c>
      <c r="AF760" s="5">
        <f t="shared" si="1445"/>
        <v>12.850000000000001</v>
      </c>
      <c r="AG760" s="5">
        <f t="shared" si="1445"/>
        <v>8.1156250000000014</v>
      </c>
      <c r="AH760" s="5">
        <f t="shared" si="1445"/>
        <v>14.643125</v>
      </c>
      <c r="AI760" s="5">
        <f t="shared" si="1445"/>
        <v>1.595</v>
      </c>
    </row>
    <row r="761" spans="2:35" hidden="1" x14ac:dyDescent="0.3">
      <c r="B761" s="85">
        <f t="shared" si="1446"/>
        <v>41364</v>
      </c>
      <c r="C761" s="3"/>
      <c r="D761" s="3"/>
      <c r="E761" s="5">
        <f t="shared" si="1442"/>
        <v>188.90750000000003</v>
      </c>
      <c r="F761" s="5">
        <f t="shared" si="1442"/>
        <v>16.2425</v>
      </c>
      <c r="G761" s="5">
        <f t="shared" si="1442"/>
        <v>21.626249999999999</v>
      </c>
      <c r="H761" s="5">
        <f t="shared" si="1442"/>
        <v>64.801249999999996</v>
      </c>
      <c r="I761" s="5">
        <f t="shared" si="1442"/>
        <v>208.38250000000002</v>
      </c>
      <c r="J761" s="5">
        <f t="shared" si="1442"/>
        <v>368.8</v>
      </c>
      <c r="K761" s="5">
        <f t="shared" si="1442"/>
        <v>24.543749999999999</v>
      </c>
      <c r="L761" s="5"/>
      <c r="M761" s="5">
        <f t="shared" si="1443"/>
        <v>79.540000000000006</v>
      </c>
      <c r="N761" s="5">
        <f t="shared" si="1443"/>
        <v>0</v>
      </c>
      <c r="O761" s="5">
        <f t="shared" si="1443"/>
        <v>0</v>
      </c>
      <c r="P761" s="5">
        <f t="shared" si="1443"/>
        <v>0</v>
      </c>
      <c r="Q761" s="5">
        <f t="shared" si="1443"/>
        <v>0</v>
      </c>
      <c r="R761" s="5">
        <f t="shared" si="1443"/>
        <v>0</v>
      </c>
      <c r="S761" s="5">
        <f t="shared" si="1443"/>
        <v>0</v>
      </c>
      <c r="T761" s="5"/>
      <c r="U761" s="5">
        <f t="shared" si="1444"/>
        <v>42.255625000000002</v>
      </c>
      <c r="V761" s="5">
        <f t="shared" si="1444"/>
        <v>2.0024999999999999</v>
      </c>
      <c r="W761" s="5">
        <f t="shared" si="1444"/>
        <v>2.6662500000000002</v>
      </c>
      <c r="X761" s="5">
        <f t="shared" si="1444"/>
        <v>22.749375000000001</v>
      </c>
      <c r="Y761" s="5">
        <f t="shared" si="1444"/>
        <v>13.976875</v>
      </c>
      <c r="Z761" s="5">
        <f t="shared" si="1444"/>
        <v>29.965</v>
      </c>
      <c r="AA761" s="5">
        <f t="shared" si="1444"/>
        <v>1.9124999999999999</v>
      </c>
      <c r="AB761" s="5"/>
      <c r="AC761" s="5">
        <f t="shared" si="1445"/>
        <v>32.313125000000007</v>
      </c>
      <c r="AD761" s="5">
        <f t="shared" si="1445"/>
        <v>1.00125</v>
      </c>
      <c r="AE761" s="5">
        <f t="shared" si="1445"/>
        <v>1.3331250000000001</v>
      </c>
      <c r="AF761" s="5">
        <f t="shared" si="1445"/>
        <v>13.7875</v>
      </c>
      <c r="AG761" s="5">
        <f t="shared" si="1445"/>
        <v>8.8943750000000019</v>
      </c>
      <c r="AH761" s="5">
        <f t="shared" si="1445"/>
        <v>16.135000000000002</v>
      </c>
      <c r="AI761" s="5">
        <f t="shared" si="1445"/>
        <v>1.753125</v>
      </c>
    </row>
    <row r="762" spans="2:35" hidden="1" x14ac:dyDescent="0.3">
      <c r="B762" s="85">
        <f t="shared" si="1446"/>
        <v>41729</v>
      </c>
      <c r="C762" s="3"/>
      <c r="D762" s="3"/>
      <c r="E762" s="5">
        <f t="shared" si="1442"/>
        <v>216.74249999999998</v>
      </c>
      <c r="F762" s="5">
        <f t="shared" si="1442"/>
        <v>18.158749999999998</v>
      </c>
      <c r="G762" s="5">
        <f t="shared" si="1442"/>
        <v>24.36375</v>
      </c>
      <c r="H762" s="5">
        <f t="shared" si="1442"/>
        <v>72.497499999999988</v>
      </c>
      <c r="I762" s="5">
        <f t="shared" si="1442"/>
        <v>238.51750000000001</v>
      </c>
      <c r="J762" s="5">
        <f t="shared" si="1442"/>
        <v>425.5</v>
      </c>
      <c r="K762" s="5">
        <f t="shared" si="1442"/>
        <v>28.297499999999999</v>
      </c>
      <c r="L762" s="5"/>
      <c r="M762" s="5">
        <f t="shared" si="1443"/>
        <v>91.26</v>
      </c>
      <c r="N762" s="5">
        <f t="shared" si="1443"/>
        <v>0</v>
      </c>
      <c r="O762" s="5">
        <f t="shared" si="1443"/>
        <v>0</v>
      </c>
      <c r="P762" s="5">
        <f t="shared" si="1443"/>
        <v>0</v>
      </c>
      <c r="Q762" s="5">
        <f t="shared" si="1443"/>
        <v>0</v>
      </c>
      <c r="R762" s="5">
        <f t="shared" si="1443"/>
        <v>0</v>
      </c>
      <c r="S762" s="5">
        <f t="shared" si="1443"/>
        <v>0</v>
      </c>
      <c r="T762" s="5"/>
      <c r="U762" s="5">
        <f t="shared" si="1444"/>
        <v>48.481875000000002</v>
      </c>
      <c r="V762" s="5">
        <f t="shared" si="1444"/>
        <v>2.23875</v>
      </c>
      <c r="W762" s="5">
        <f t="shared" si="1444"/>
        <v>3.0037499999999997</v>
      </c>
      <c r="X762" s="5">
        <f t="shared" si="1444"/>
        <v>25.451250000000002</v>
      </c>
      <c r="Y762" s="5">
        <f t="shared" si="1444"/>
        <v>15.998125</v>
      </c>
      <c r="Z762" s="5">
        <f t="shared" si="1444"/>
        <v>34.571874999999999</v>
      </c>
      <c r="AA762" s="5">
        <f t="shared" si="1444"/>
        <v>2.2050000000000001</v>
      </c>
      <c r="AB762" s="5"/>
      <c r="AC762" s="5">
        <f t="shared" si="1445"/>
        <v>37.074375000000003</v>
      </c>
      <c r="AD762" s="5">
        <f t="shared" si="1445"/>
        <v>1.119375</v>
      </c>
      <c r="AE762" s="5">
        <f t="shared" si="1445"/>
        <v>1.5018749999999998</v>
      </c>
      <c r="AF762" s="5">
        <f t="shared" si="1445"/>
        <v>15.424999999999999</v>
      </c>
      <c r="AG762" s="5">
        <f t="shared" si="1445"/>
        <v>10.180625000000001</v>
      </c>
      <c r="AH762" s="5">
        <f t="shared" si="1445"/>
        <v>18.615625000000001</v>
      </c>
      <c r="AI762" s="5">
        <f t="shared" si="1445"/>
        <v>2.0212500000000002</v>
      </c>
    </row>
    <row r="763" spans="2:35" hidden="1" x14ac:dyDescent="0.3">
      <c r="B763" s="85">
        <f t="shared" si="1446"/>
        <v>42094</v>
      </c>
      <c r="C763" s="3"/>
      <c r="D763" s="3"/>
      <c r="E763" s="5">
        <f t="shared" si="1442"/>
        <v>231.99</v>
      </c>
      <c r="F763" s="5">
        <f t="shared" si="1442"/>
        <v>19.162499999999998</v>
      </c>
      <c r="G763" s="5">
        <f t="shared" si="1442"/>
        <v>25.55</v>
      </c>
      <c r="H763" s="5">
        <f t="shared" si="1442"/>
        <v>75.787499999999994</v>
      </c>
      <c r="I763" s="5">
        <f t="shared" si="1442"/>
        <v>254.81499999999997</v>
      </c>
      <c r="J763" s="5">
        <f t="shared" si="1442"/>
        <v>456.09999999999997</v>
      </c>
      <c r="K763" s="5">
        <f t="shared" si="1442"/>
        <v>30.51125</v>
      </c>
      <c r="L763" s="5"/>
      <c r="M763" s="5">
        <f t="shared" si="1443"/>
        <v>97.679999999999993</v>
      </c>
      <c r="N763" s="5">
        <f t="shared" si="1443"/>
        <v>0</v>
      </c>
      <c r="O763" s="5">
        <f t="shared" si="1443"/>
        <v>0</v>
      </c>
      <c r="P763" s="5">
        <f t="shared" si="1443"/>
        <v>0</v>
      </c>
      <c r="Q763" s="5">
        <f t="shared" si="1443"/>
        <v>0</v>
      </c>
      <c r="R763" s="5">
        <f t="shared" si="1443"/>
        <v>0</v>
      </c>
      <c r="S763" s="5">
        <f t="shared" si="1443"/>
        <v>0</v>
      </c>
      <c r="T763" s="5"/>
      <c r="U763" s="5">
        <f t="shared" si="1444"/>
        <v>51.892500000000005</v>
      </c>
      <c r="V763" s="5">
        <f t="shared" si="1444"/>
        <v>2.3624999999999998</v>
      </c>
      <c r="W763" s="5">
        <f t="shared" si="1444"/>
        <v>3.15</v>
      </c>
      <c r="X763" s="5">
        <f t="shared" si="1444"/>
        <v>26.606250000000003</v>
      </c>
      <c r="Y763" s="5">
        <f t="shared" si="1444"/>
        <v>17.091249999999999</v>
      </c>
      <c r="Z763" s="5">
        <f t="shared" si="1444"/>
        <v>37.058124999999997</v>
      </c>
      <c r="AA763" s="5">
        <f t="shared" si="1444"/>
        <v>2.3774999999999999</v>
      </c>
      <c r="AB763" s="5"/>
      <c r="AC763" s="5">
        <f t="shared" si="1445"/>
        <v>39.682499999999997</v>
      </c>
      <c r="AD763" s="5">
        <f t="shared" si="1445"/>
        <v>1.1812499999999999</v>
      </c>
      <c r="AE763" s="5">
        <f t="shared" si="1445"/>
        <v>1.575</v>
      </c>
      <c r="AF763" s="5">
        <f t="shared" si="1445"/>
        <v>16.125</v>
      </c>
      <c r="AG763" s="5">
        <f t="shared" si="1445"/>
        <v>10.876249999999999</v>
      </c>
      <c r="AH763" s="5">
        <f t="shared" si="1445"/>
        <v>19.954375000000002</v>
      </c>
      <c r="AI763" s="5">
        <f t="shared" si="1445"/>
        <v>2.1793749999999998</v>
      </c>
    </row>
    <row r="764" spans="2:35" hidden="1" x14ac:dyDescent="0.3">
      <c r="B764" s="85">
        <f t="shared" si="1446"/>
        <v>42460</v>
      </c>
      <c r="C764" s="3"/>
      <c r="D764" s="3"/>
      <c r="E764" s="5">
        <f t="shared" si="1442"/>
        <v>248.61500000000001</v>
      </c>
      <c r="F764" s="5">
        <f t="shared" si="1442"/>
        <v>19.892500000000002</v>
      </c>
      <c r="G764" s="5">
        <f t="shared" si="1442"/>
        <v>27.01</v>
      </c>
      <c r="H764" s="5">
        <f t="shared" si="1442"/>
        <v>79.136250000000004</v>
      </c>
      <c r="I764" s="5">
        <f t="shared" si="1442"/>
        <v>272.44499999999999</v>
      </c>
      <c r="J764" s="5">
        <f t="shared" si="1442"/>
        <v>489.5</v>
      </c>
      <c r="K764" s="5">
        <f t="shared" si="1442"/>
        <v>32.532500000000006</v>
      </c>
      <c r="L764" s="5"/>
      <c r="M764" s="5">
        <f t="shared" si="1443"/>
        <v>104.68</v>
      </c>
      <c r="N764" s="5">
        <f t="shared" si="1443"/>
        <v>0</v>
      </c>
      <c r="O764" s="5">
        <f t="shared" si="1443"/>
        <v>0</v>
      </c>
      <c r="P764" s="5">
        <f t="shared" si="1443"/>
        <v>0</v>
      </c>
      <c r="Q764" s="5">
        <f t="shared" si="1443"/>
        <v>0</v>
      </c>
      <c r="R764" s="5">
        <f t="shared" si="1443"/>
        <v>0</v>
      </c>
      <c r="S764" s="5">
        <f t="shared" si="1443"/>
        <v>0</v>
      </c>
      <c r="T764" s="5"/>
      <c r="U764" s="5">
        <f t="shared" si="1444"/>
        <v>55.611250000000005</v>
      </c>
      <c r="V764" s="5">
        <f t="shared" si="1444"/>
        <v>2.4525000000000001</v>
      </c>
      <c r="W764" s="5">
        <f t="shared" si="1444"/>
        <v>3.3299999999999996</v>
      </c>
      <c r="X764" s="5">
        <f t="shared" si="1444"/>
        <v>27.781874999999999</v>
      </c>
      <c r="Y764" s="5">
        <f t="shared" si="1444"/>
        <v>18.273750000000003</v>
      </c>
      <c r="Z764" s="5">
        <f t="shared" si="1444"/>
        <v>39.771875000000001</v>
      </c>
      <c r="AA764" s="5">
        <f t="shared" si="1444"/>
        <v>2.5349999999999997</v>
      </c>
      <c r="AB764" s="5"/>
      <c r="AC764" s="5">
        <f t="shared" si="1445"/>
        <v>42.526250000000005</v>
      </c>
      <c r="AD764" s="5">
        <f t="shared" si="1445"/>
        <v>1.2262500000000001</v>
      </c>
      <c r="AE764" s="5">
        <f t="shared" si="1445"/>
        <v>1.6649999999999998</v>
      </c>
      <c r="AF764" s="5">
        <f t="shared" si="1445"/>
        <v>16.837500000000002</v>
      </c>
      <c r="AG764" s="5">
        <f t="shared" si="1445"/>
        <v>11.628750000000002</v>
      </c>
      <c r="AH764" s="5">
        <f t="shared" si="1445"/>
        <v>21.415625000000006</v>
      </c>
      <c r="AI764" s="5">
        <f t="shared" si="1445"/>
        <v>2.32375</v>
      </c>
    </row>
    <row r="765" spans="2:35" hidden="1" x14ac:dyDescent="0.3">
      <c r="B765" s="85">
        <f t="shared" si="1446"/>
        <v>42825</v>
      </c>
      <c r="C765" s="3"/>
      <c r="D765" s="3"/>
      <c r="E765" s="5">
        <f t="shared" si="1442"/>
        <v>267.52</v>
      </c>
      <c r="F765" s="5">
        <f t="shared" si="1442"/>
        <v>20.713750000000001</v>
      </c>
      <c r="G765" s="5">
        <f t="shared" si="1442"/>
        <v>28.561250000000001</v>
      </c>
      <c r="H765" s="5">
        <f t="shared" si="1442"/>
        <v>82.72</v>
      </c>
      <c r="I765" s="5">
        <f t="shared" si="1442"/>
        <v>291.8175</v>
      </c>
      <c r="J765" s="5">
        <f t="shared" si="1442"/>
        <v>526.70000000000005</v>
      </c>
      <c r="K765" s="5">
        <f t="shared" si="1442"/>
        <v>34.938749999999999</v>
      </c>
      <c r="L765" s="5"/>
      <c r="M765" s="5">
        <f t="shared" si="1443"/>
        <v>112.63999999999999</v>
      </c>
      <c r="N765" s="5">
        <f t="shared" si="1443"/>
        <v>0</v>
      </c>
      <c r="O765" s="5">
        <f t="shared" si="1443"/>
        <v>0</v>
      </c>
      <c r="P765" s="5">
        <f t="shared" si="1443"/>
        <v>0</v>
      </c>
      <c r="Q765" s="5">
        <f t="shared" si="1443"/>
        <v>0</v>
      </c>
      <c r="R765" s="5">
        <f t="shared" si="1443"/>
        <v>0</v>
      </c>
      <c r="S765" s="5">
        <f t="shared" si="1443"/>
        <v>0</v>
      </c>
      <c r="T765" s="5"/>
      <c r="U765" s="5">
        <f t="shared" si="1444"/>
        <v>59.84</v>
      </c>
      <c r="V765" s="5">
        <f t="shared" si="1444"/>
        <v>2.55375</v>
      </c>
      <c r="W765" s="5">
        <f t="shared" si="1444"/>
        <v>3.5212499999999998</v>
      </c>
      <c r="X765" s="5">
        <f t="shared" si="1444"/>
        <v>29.040000000000003</v>
      </c>
      <c r="Y765" s="5">
        <f t="shared" si="1444"/>
        <v>19.573125000000001</v>
      </c>
      <c r="Z765" s="5">
        <f t="shared" si="1444"/>
        <v>42.794375000000002</v>
      </c>
      <c r="AA765" s="5">
        <f t="shared" si="1444"/>
        <v>2.7225000000000001</v>
      </c>
      <c r="AB765" s="5"/>
      <c r="AC765" s="5">
        <f t="shared" si="1445"/>
        <v>45.76</v>
      </c>
      <c r="AD765" s="5">
        <f t="shared" si="1445"/>
        <v>1.276875</v>
      </c>
      <c r="AE765" s="5">
        <f t="shared" si="1445"/>
        <v>1.7606249999999999</v>
      </c>
      <c r="AF765" s="5">
        <f t="shared" si="1445"/>
        <v>17.600000000000001</v>
      </c>
      <c r="AG765" s="5">
        <f t="shared" si="1445"/>
        <v>12.455625000000003</v>
      </c>
      <c r="AH765" s="5">
        <f t="shared" si="1445"/>
        <v>23.043125000000003</v>
      </c>
      <c r="AI765" s="5">
        <f t="shared" si="1445"/>
        <v>2.4956250000000004</v>
      </c>
    </row>
    <row r="766" spans="2:35" hidden="1" x14ac:dyDescent="0.3">
      <c r="B766" s="85">
        <f t="shared" si="1446"/>
        <v>43190</v>
      </c>
      <c r="C766" s="3"/>
      <c r="D766" s="3"/>
      <c r="E766" s="5">
        <f t="shared" si="1442"/>
        <v>287.70749999999998</v>
      </c>
      <c r="F766" s="5">
        <f t="shared" si="1442"/>
        <v>21.80875</v>
      </c>
      <c r="G766" s="5">
        <f t="shared" si="1442"/>
        <v>30.38625</v>
      </c>
      <c r="H766" s="5">
        <f t="shared" si="1442"/>
        <v>86.538749999999993</v>
      </c>
      <c r="I766" s="5">
        <f t="shared" si="1442"/>
        <v>312.93249999999995</v>
      </c>
      <c r="J766" s="5">
        <f t="shared" si="1442"/>
        <v>566.9</v>
      </c>
      <c r="K766" s="5">
        <f t="shared" si="1442"/>
        <v>37.729999999999997</v>
      </c>
      <c r="L766" s="5"/>
      <c r="M766" s="5">
        <f t="shared" si="1443"/>
        <v>121.14</v>
      </c>
      <c r="N766" s="5">
        <f t="shared" si="1443"/>
        <v>0</v>
      </c>
      <c r="O766" s="5">
        <f t="shared" si="1443"/>
        <v>0</v>
      </c>
      <c r="P766" s="5">
        <f t="shared" si="1443"/>
        <v>0</v>
      </c>
      <c r="Q766" s="5">
        <f t="shared" si="1443"/>
        <v>0</v>
      </c>
      <c r="R766" s="5">
        <f t="shared" si="1443"/>
        <v>0</v>
      </c>
      <c r="S766" s="5">
        <f t="shared" si="1443"/>
        <v>0</v>
      </c>
      <c r="T766" s="5"/>
      <c r="U766" s="5">
        <f t="shared" si="1444"/>
        <v>64.355625000000003</v>
      </c>
      <c r="V766" s="5">
        <f t="shared" si="1444"/>
        <v>2.6887500000000002</v>
      </c>
      <c r="W766" s="5">
        <f t="shared" si="1444"/>
        <v>3.7462499999999999</v>
      </c>
      <c r="X766" s="5">
        <f t="shared" si="1444"/>
        <v>30.380624999999998</v>
      </c>
      <c r="Y766" s="5">
        <f t="shared" si="1444"/>
        <v>20.989374999999999</v>
      </c>
      <c r="Z766" s="5">
        <f t="shared" si="1444"/>
        <v>46.060624999999995</v>
      </c>
      <c r="AA766" s="5">
        <f t="shared" si="1444"/>
        <v>2.94</v>
      </c>
      <c r="AB766" s="5"/>
      <c r="AC766" s="5">
        <f t="shared" si="1445"/>
        <v>49.213124999999998</v>
      </c>
      <c r="AD766" s="5">
        <f t="shared" si="1445"/>
        <v>1.3443750000000001</v>
      </c>
      <c r="AE766" s="5">
        <f t="shared" si="1445"/>
        <v>1.8731249999999999</v>
      </c>
      <c r="AF766" s="5">
        <f t="shared" si="1445"/>
        <v>18.412499999999998</v>
      </c>
      <c r="AG766" s="5">
        <f t="shared" si="1445"/>
        <v>13.356875000000002</v>
      </c>
      <c r="AH766" s="5">
        <f t="shared" si="1445"/>
        <v>24.801874999999999</v>
      </c>
      <c r="AI766" s="5">
        <f t="shared" si="1445"/>
        <v>2.6950000000000003</v>
      </c>
    </row>
    <row r="767" spans="2:35" hidden="1" x14ac:dyDescent="0.3">
      <c r="B767" s="85">
        <f t="shared" si="1446"/>
        <v>43555</v>
      </c>
      <c r="C767" s="3"/>
      <c r="D767" s="3"/>
      <c r="E767" s="5">
        <f t="shared" si="1442"/>
        <v>309.5575</v>
      </c>
      <c r="F767" s="5">
        <f t="shared" si="1442"/>
        <v>22.903749999999999</v>
      </c>
      <c r="G767" s="5">
        <f t="shared" si="1442"/>
        <v>32.119999999999997</v>
      </c>
      <c r="H767" s="5">
        <f t="shared" si="1442"/>
        <v>90.592499999999987</v>
      </c>
      <c r="I767" s="5">
        <f t="shared" si="1442"/>
        <v>335.17499999999995</v>
      </c>
      <c r="J767" s="5">
        <f t="shared" si="1442"/>
        <v>609.79999999999995</v>
      </c>
      <c r="K767" s="5">
        <f t="shared" si="1442"/>
        <v>40.713749999999997</v>
      </c>
      <c r="L767" s="5"/>
      <c r="M767" s="5">
        <f t="shared" si="1443"/>
        <v>130.34</v>
      </c>
      <c r="N767" s="5">
        <f t="shared" si="1443"/>
        <v>0</v>
      </c>
      <c r="O767" s="5">
        <f t="shared" si="1443"/>
        <v>0</v>
      </c>
      <c r="P767" s="5">
        <f t="shared" si="1443"/>
        <v>0</v>
      </c>
      <c r="Q767" s="5">
        <f t="shared" si="1443"/>
        <v>0</v>
      </c>
      <c r="R767" s="5">
        <f t="shared" si="1443"/>
        <v>0</v>
      </c>
      <c r="S767" s="5">
        <f t="shared" si="1443"/>
        <v>0</v>
      </c>
      <c r="T767" s="5"/>
      <c r="U767" s="5">
        <f t="shared" si="1444"/>
        <v>69.243125000000006</v>
      </c>
      <c r="V767" s="5">
        <f t="shared" si="1444"/>
        <v>2.82375</v>
      </c>
      <c r="W767" s="5">
        <f t="shared" si="1444"/>
        <v>3.9599999999999995</v>
      </c>
      <c r="X767" s="5">
        <f t="shared" si="1444"/>
        <v>31.803749999999997</v>
      </c>
      <c r="Y767" s="5">
        <f t="shared" si="1444"/>
        <v>22.481249999999999</v>
      </c>
      <c r="Z767" s="5">
        <f t="shared" si="1444"/>
        <v>49.546250000000008</v>
      </c>
      <c r="AA767" s="5">
        <f t="shared" si="1444"/>
        <v>3.1724999999999999</v>
      </c>
      <c r="AB767" s="5"/>
      <c r="AC767" s="5">
        <f t="shared" si="1445"/>
        <v>52.950625000000002</v>
      </c>
      <c r="AD767" s="5">
        <f t="shared" si="1445"/>
        <v>1.411875</v>
      </c>
      <c r="AE767" s="5">
        <f t="shared" si="1445"/>
        <v>1.9799999999999998</v>
      </c>
      <c r="AF767" s="5">
        <f t="shared" si="1445"/>
        <v>19.275000000000002</v>
      </c>
      <c r="AG767" s="5">
        <f t="shared" si="1445"/>
        <v>14.30625</v>
      </c>
      <c r="AH767" s="5">
        <f t="shared" si="1445"/>
        <v>26.678750000000004</v>
      </c>
      <c r="AI767" s="5">
        <f t="shared" si="1445"/>
        <v>2.9081250000000001</v>
      </c>
    </row>
    <row r="768" spans="2:35" hidden="1" x14ac:dyDescent="0.3">
      <c r="B768" s="85">
        <f t="shared" si="1446"/>
        <v>43921</v>
      </c>
      <c r="C768" s="3"/>
      <c r="D768" s="3"/>
      <c r="E768" s="5">
        <f t="shared" si="1442"/>
        <v>332.97500000000002</v>
      </c>
      <c r="F768" s="5">
        <f t="shared" si="1442"/>
        <v>23.998750000000001</v>
      </c>
      <c r="G768" s="5">
        <f t="shared" si="1442"/>
        <v>33.762499999999996</v>
      </c>
      <c r="H768" s="5">
        <f t="shared" si="1442"/>
        <v>94.88124999999998</v>
      </c>
      <c r="I768" s="5">
        <f t="shared" si="1442"/>
        <v>359.36500000000001</v>
      </c>
      <c r="J768" s="5">
        <f t="shared" si="1442"/>
        <v>656.30000000000007</v>
      </c>
      <c r="K768" s="5">
        <f t="shared" si="1442"/>
        <v>43.60125</v>
      </c>
      <c r="L768" s="5"/>
      <c r="M768" s="5">
        <f t="shared" si="1443"/>
        <v>140.19999999999999</v>
      </c>
      <c r="N768" s="5">
        <f t="shared" si="1443"/>
        <v>0</v>
      </c>
      <c r="O768" s="5">
        <f t="shared" si="1443"/>
        <v>0</v>
      </c>
      <c r="P768" s="5">
        <f t="shared" si="1443"/>
        <v>0</v>
      </c>
      <c r="Q768" s="5">
        <f t="shared" si="1443"/>
        <v>0</v>
      </c>
      <c r="R768" s="5">
        <f t="shared" si="1443"/>
        <v>0</v>
      </c>
      <c r="S768" s="5">
        <f t="shared" si="1443"/>
        <v>0</v>
      </c>
      <c r="T768" s="5"/>
      <c r="U768" s="5">
        <f t="shared" si="1444"/>
        <v>74.481250000000003</v>
      </c>
      <c r="V768" s="5">
        <f t="shared" si="1444"/>
        <v>2.9587499999999998</v>
      </c>
      <c r="W768" s="5">
        <f t="shared" si="1444"/>
        <v>4.1624999999999996</v>
      </c>
      <c r="X768" s="5">
        <f t="shared" si="1444"/>
        <v>33.309375000000003</v>
      </c>
      <c r="Y768" s="5">
        <f t="shared" si="1444"/>
        <v>24.103750000000002</v>
      </c>
      <c r="Z768" s="5">
        <f t="shared" si="1444"/>
        <v>53.324375000000003</v>
      </c>
      <c r="AA768" s="5">
        <f t="shared" si="1444"/>
        <v>3.3974999999999995</v>
      </c>
      <c r="AB768" s="5"/>
      <c r="AC768" s="5">
        <f t="shared" si="1445"/>
        <v>56.95624999999999</v>
      </c>
      <c r="AD768" s="5">
        <f t="shared" si="1445"/>
        <v>1.4793749999999999</v>
      </c>
      <c r="AE768" s="5">
        <f t="shared" si="1445"/>
        <v>2.0812499999999998</v>
      </c>
      <c r="AF768" s="5">
        <f t="shared" si="1445"/>
        <v>20.1875</v>
      </c>
      <c r="AG768" s="5">
        <f t="shared" si="1445"/>
        <v>15.338749999999999</v>
      </c>
      <c r="AH768" s="5">
        <f t="shared" si="1445"/>
        <v>28.713125000000005</v>
      </c>
      <c r="AI768" s="5">
        <f t="shared" si="1445"/>
        <v>3.1143750000000003</v>
      </c>
    </row>
    <row r="769" spans="2:35" hidden="1" x14ac:dyDescent="0.3">
      <c r="B769" s="85">
        <f t="shared" si="1446"/>
        <v>44286</v>
      </c>
      <c r="C769" s="3"/>
      <c r="D769" s="3"/>
      <c r="E769" s="5">
        <f t="shared" ref="E769:K778" si="1447">E348*$E$40</f>
        <v>276.59250000000003</v>
      </c>
      <c r="F769" s="5">
        <f t="shared" si="1447"/>
        <v>25.367499999999996</v>
      </c>
      <c r="G769" s="5">
        <f t="shared" si="1447"/>
        <v>36.408749999999998</v>
      </c>
      <c r="H769" s="5">
        <f t="shared" si="1447"/>
        <v>76.14</v>
      </c>
      <c r="I769" s="5">
        <f t="shared" si="1447"/>
        <v>293.86749999999995</v>
      </c>
      <c r="J769" s="5">
        <f t="shared" si="1447"/>
        <v>574.6</v>
      </c>
      <c r="K769" s="5">
        <f t="shared" si="1447"/>
        <v>38.307499999999997</v>
      </c>
      <c r="L769" s="5"/>
      <c r="M769" s="5">
        <f t="shared" ref="M769:S778" si="1448">M348*$E$40</f>
        <v>116.46</v>
      </c>
      <c r="N769" s="5">
        <f t="shared" si="1448"/>
        <v>0</v>
      </c>
      <c r="O769" s="5">
        <f t="shared" si="1448"/>
        <v>0</v>
      </c>
      <c r="P769" s="5">
        <f t="shared" si="1448"/>
        <v>0</v>
      </c>
      <c r="Q769" s="5">
        <f t="shared" si="1448"/>
        <v>0</v>
      </c>
      <c r="R769" s="5">
        <f t="shared" si="1448"/>
        <v>0</v>
      </c>
      <c r="S769" s="5">
        <f t="shared" si="1448"/>
        <v>0</v>
      </c>
      <c r="T769" s="5"/>
      <c r="U769" s="5">
        <f t="shared" ref="U769:AA778" si="1449">U348*$E$40</f>
        <v>61.869374999999998</v>
      </c>
      <c r="V769" s="5">
        <f t="shared" si="1449"/>
        <v>3.1274999999999999</v>
      </c>
      <c r="W769" s="5">
        <f t="shared" si="1449"/>
        <v>4.4887500000000005</v>
      </c>
      <c r="X769" s="5">
        <f t="shared" si="1449"/>
        <v>26.73</v>
      </c>
      <c r="Y769" s="5">
        <f t="shared" si="1449"/>
        <v>19.710625</v>
      </c>
      <c r="Z769" s="5">
        <f t="shared" si="1449"/>
        <v>46.686250000000001</v>
      </c>
      <c r="AA769" s="5">
        <f t="shared" si="1449"/>
        <v>2.9849999999999999</v>
      </c>
      <c r="AB769" s="5"/>
      <c r="AC769" s="5">
        <f t="shared" ref="AC769:AI778" si="1450">AC348*$E$40</f>
        <v>47.311874999999993</v>
      </c>
      <c r="AD769" s="5">
        <f t="shared" si="1450"/>
        <v>1.56375</v>
      </c>
      <c r="AE769" s="5">
        <f t="shared" si="1450"/>
        <v>2.2443750000000002</v>
      </c>
      <c r="AF769" s="5">
        <f t="shared" si="1450"/>
        <v>16.200000000000003</v>
      </c>
      <c r="AG769" s="5">
        <f t="shared" si="1450"/>
        <v>12.543125000000002</v>
      </c>
      <c r="AH769" s="5">
        <f t="shared" si="1450"/>
        <v>25.138750000000005</v>
      </c>
      <c r="AI769" s="5">
        <f t="shared" si="1450"/>
        <v>2.7362500000000001</v>
      </c>
    </row>
    <row r="770" spans="2:35" x14ac:dyDescent="0.3">
      <c r="B770" s="85">
        <f t="shared" si="1446"/>
        <v>44651</v>
      </c>
      <c r="C770" s="3"/>
      <c r="D770" s="3"/>
      <c r="E770" s="5">
        <f t="shared" si="1447"/>
        <v>52.259025000000001</v>
      </c>
      <c r="F770" s="5">
        <f t="shared" si="1447"/>
        <v>27.212574999999998</v>
      </c>
      <c r="G770" s="5">
        <f t="shared" si="1447"/>
        <v>39.715650000000004</v>
      </c>
      <c r="H770" s="5">
        <f t="shared" si="1447"/>
        <v>9.9440249999999981</v>
      </c>
      <c r="I770" s="5">
        <f t="shared" si="1447"/>
        <v>40.481349999999999</v>
      </c>
      <c r="J770" s="5">
        <f t="shared" si="1447"/>
        <v>220.441</v>
      </c>
      <c r="K770" s="5">
        <f t="shared" si="1447"/>
        <v>14.739725000000002</v>
      </c>
      <c r="L770" s="5"/>
      <c r="M770" s="5">
        <f t="shared" si="1448"/>
        <v>22.003800000000002</v>
      </c>
      <c r="N770" s="5">
        <f t="shared" si="1448"/>
        <v>0</v>
      </c>
      <c r="O770" s="5">
        <f t="shared" si="1448"/>
        <v>0</v>
      </c>
      <c r="P770" s="5">
        <f t="shared" si="1448"/>
        <v>0</v>
      </c>
      <c r="Q770" s="5">
        <f t="shared" si="1448"/>
        <v>0</v>
      </c>
      <c r="R770" s="5">
        <f t="shared" si="1448"/>
        <v>0</v>
      </c>
      <c r="S770" s="5">
        <f t="shared" si="1448"/>
        <v>0</v>
      </c>
      <c r="T770" s="5"/>
      <c r="U770" s="5">
        <f t="shared" si="1449"/>
        <v>11.68951875</v>
      </c>
      <c r="V770" s="5">
        <f t="shared" si="1449"/>
        <v>3.3549749999999996</v>
      </c>
      <c r="W770" s="5">
        <f t="shared" si="1449"/>
        <v>4.8964499999999989</v>
      </c>
      <c r="X770" s="5">
        <f t="shared" si="1449"/>
        <v>3.4909875000000006</v>
      </c>
      <c r="Y770" s="5">
        <f t="shared" si="1449"/>
        <v>2.7152124999999998</v>
      </c>
      <c r="Z770" s="5">
        <f t="shared" si="1449"/>
        <v>17.910831250000001</v>
      </c>
      <c r="AA770" s="5">
        <f t="shared" si="1449"/>
        <v>1.14855</v>
      </c>
      <c r="AB770" s="5"/>
      <c r="AC770" s="5">
        <f t="shared" si="1450"/>
        <v>8.9390437500000015</v>
      </c>
      <c r="AD770" s="5">
        <f t="shared" si="1450"/>
        <v>1.6774874999999998</v>
      </c>
      <c r="AE770" s="5">
        <f t="shared" si="1450"/>
        <v>2.4482249999999994</v>
      </c>
      <c r="AF770" s="5">
        <f t="shared" si="1450"/>
        <v>2.1157500000000002</v>
      </c>
      <c r="AG770" s="5">
        <f t="shared" si="1450"/>
        <v>1.7278624999999999</v>
      </c>
      <c r="AH770" s="5">
        <f t="shared" si="1450"/>
        <v>9.644293750000001</v>
      </c>
      <c r="AI770" s="5">
        <f t="shared" si="1450"/>
        <v>1.0528374999999999</v>
      </c>
    </row>
    <row r="771" spans="2:35" x14ac:dyDescent="0.3">
      <c r="B771" s="85">
        <f t="shared" si="1446"/>
        <v>45016</v>
      </c>
      <c r="C771" s="3"/>
      <c r="D771" s="3"/>
      <c r="E771" s="5">
        <f t="shared" si="1447"/>
        <v>53.826795750000002</v>
      </c>
      <c r="F771" s="5">
        <f t="shared" si="1447"/>
        <v>28.02895225</v>
      </c>
      <c r="G771" s="5">
        <f t="shared" si="1447"/>
        <v>40.9071195</v>
      </c>
      <c r="H771" s="5">
        <f t="shared" si="1447"/>
        <v>10.242345749999998</v>
      </c>
      <c r="I771" s="5">
        <f t="shared" si="1447"/>
        <v>41.695790499999994</v>
      </c>
      <c r="J771" s="5">
        <f t="shared" si="1447"/>
        <v>227.05422999999999</v>
      </c>
      <c r="K771" s="5">
        <f t="shared" si="1447"/>
        <v>15.181916750000001</v>
      </c>
      <c r="L771" s="5"/>
      <c r="M771" s="5">
        <f t="shared" si="1448"/>
        <v>22.663914000000002</v>
      </c>
      <c r="N771" s="5">
        <f t="shared" si="1448"/>
        <v>0</v>
      </c>
      <c r="O771" s="5">
        <f t="shared" si="1448"/>
        <v>0</v>
      </c>
      <c r="P771" s="5">
        <f t="shared" si="1448"/>
        <v>0</v>
      </c>
      <c r="Q771" s="5">
        <f t="shared" si="1448"/>
        <v>0</v>
      </c>
      <c r="R771" s="5">
        <f t="shared" si="1448"/>
        <v>0</v>
      </c>
      <c r="S771" s="5">
        <f t="shared" si="1448"/>
        <v>0</v>
      </c>
      <c r="T771" s="5"/>
      <c r="U771" s="5">
        <f t="shared" si="1449"/>
        <v>12.0402043125</v>
      </c>
      <c r="V771" s="5">
        <f t="shared" si="1449"/>
        <v>3.4556242499999996</v>
      </c>
      <c r="W771" s="5">
        <f t="shared" si="1449"/>
        <v>5.0433434999999998</v>
      </c>
      <c r="X771" s="5">
        <f t="shared" si="1449"/>
        <v>3.5957171250000002</v>
      </c>
      <c r="Y771" s="5">
        <f t="shared" si="1449"/>
        <v>2.7966688749999999</v>
      </c>
      <c r="Z771" s="5">
        <f t="shared" si="1449"/>
        <v>18.4481561875</v>
      </c>
      <c r="AA771" s="5">
        <f t="shared" si="1449"/>
        <v>1.1830064999999998</v>
      </c>
      <c r="AB771" s="5"/>
      <c r="AC771" s="5">
        <f t="shared" si="1450"/>
        <v>9.2072150625000013</v>
      </c>
      <c r="AD771" s="5">
        <f t="shared" si="1450"/>
        <v>1.7278121249999998</v>
      </c>
      <c r="AE771" s="5">
        <f t="shared" si="1450"/>
        <v>2.5216717499999999</v>
      </c>
      <c r="AF771" s="5">
        <f t="shared" si="1450"/>
        <v>2.1792224999999998</v>
      </c>
      <c r="AG771" s="5">
        <f t="shared" si="1450"/>
        <v>1.7796983749999999</v>
      </c>
      <c r="AH771" s="5">
        <f t="shared" si="1450"/>
        <v>9.9336225625000001</v>
      </c>
      <c r="AI771" s="5">
        <f t="shared" si="1450"/>
        <v>1.084422625</v>
      </c>
    </row>
    <row r="772" spans="2:35" x14ac:dyDescent="0.3">
      <c r="B772" s="85">
        <f t="shared" si="1446"/>
        <v>45382</v>
      </c>
      <c r="C772" s="3"/>
      <c r="D772" s="3"/>
      <c r="E772" s="5">
        <f t="shared" si="1447"/>
        <v>55.441599622500007</v>
      </c>
      <c r="F772" s="5">
        <f t="shared" si="1447"/>
        <v>28.869820817499999</v>
      </c>
      <c r="G772" s="5">
        <f t="shared" si="1447"/>
        <v>42.134333085000009</v>
      </c>
      <c r="H772" s="5">
        <f t="shared" si="1447"/>
        <v>10.5496161225</v>
      </c>
      <c r="I772" s="5">
        <f t="shared" si="1447"/>
        <v>42.946664214999998</v>
      </c>
      <c r="J772" s="5">
        <f t="shared" si="1447"/>
        <v>233.86585690000001</v>
      </c>
      <c r="K772" s="5">
        <f t="shared" si="1447"/>
        <v>15.637374252500001</v>
      </c>
      <c r="L772" s="5"/>
      <c r="M772" s="5">
        <f t="shared" si="1448"/>
        <v>23.343831419999997</v>
      </c>
      <c r="N772" s="5">
        <f t="shared" si="1448"/>
        <v>0</v>
      </c>
      <c r="O772" s="5">
        <f t="shared" si="1448"/>
        <v>0</v>
      </c>
      <c r="P772" s="5">
        <f t="shared" si="1448"/>
        <v>0</v>
      </c>
      <c r="Q772" s="5">
        <f t="shared" si="1448"/>
        <v>0</v>
      </c>
      <c r="R772" s="5">
        <f t="shared" si="1448"/>
        <v>0</v>
      </c>
      <c r="S772" s="5">
        <f t="shared" si="1448"/>
        <v>0</v>
      </c>
      <c r="T772" s="5"/>
      <c r="U772" s="5">
        <f t="shared" si="1449"/>
        <v>12.401410441875001</v>
      </c>
      <c r="V772" s="5">
        <f t="shared" si="1449"/>
        <v>3.5592929775000002</v>
      </c>
      <c r="W772" s="5">
        <f t="shared" si="1449"/>
        <v>5.194643805000001</v>
      </c>
      <c r="X772" s="5">
        <f t="shared" si="1449"/>
        <v>3.7035886387500003</v>
      </c>
      <c r="Y772" s="5">
        <f t="shared" si="1449"/>
        <v>2.8805689412499995</v>
      </c>
      <c r="Z772" s="5">
        <f t="shared" si="1449"/>
        <v>19.001600873125</v>
      </c>
      <c r="AA772" s="5">
        <f t="shared" si="1449"/>
        <v>1.218496695</v>
      </c>
      <c r="AB772" s="5"/>
      <c r="AC772" s="5">
        <f t="shared" si="1450"/>
        <v>9.4834315143750008</v>
      </c>
      <c r="AD772" s="5">
        <f t="shared" si="1450"/>
        <v>1.7796464887500001</v>
      </c>
      <c r="AE772" s="5">
        <f t="shared" si="1450"/>
        <v>2.5973219025000005</v>
      </c>
      <c r="AF772" s="5">
        <f t="shared" si="1450"/>
        <v>2.2445991749999998</v>
      </c>
      <c r="AG772" s="5">
        <f t="shared" si="1450"/>
        <v>1.8330893262499999</v>
      </c>
      <c r="AH772" s="5">
        <f t="shared" si="1450"/>
        <v>10.231631239375</v>
      </c>
      <c r="AI772" s="5">
        <f t="shared" si="1450"/>
        <v>1.11695530375</v>
      </c>
    </row>
    <row r="773" spans="2:35" x14ac:dyDescent="0.3">
      <c r="B773" s="85">
        <f t="shared" si="1446"/>
        <v>45747</v>
      </c>
      <c r="C773" s="3"/>
      <c r="D773" s="3"/>
      <c r="E773" s="5">
        <f t="shared" si="1447"/>
        <v>57.104847611175011</v>
      </c>
      <c r="F773" s="5">
        <f t="shared" si="1447"/>
        <v>29.735915442025004</v>
      </c>
      <c r="G773" s="5">
        <f t="shared" si="1447"/>
        <v>43.398363077550016</v>
      </c>
      <c r="H773" s="5">
        <f t="shared" si="1447"/>
        <v>10.866104606175</v>
      </c>
      <c r="I773" s="5">
        <f t="shared" si="1447"/>
        <v>44.235064141450003</v>
      </c>
      <c r="J773" s="5">
        <f t="shared" si="1447"/>
        <v>240.88183260699998</v>
      </c>
      <c r="K773" s="5">
        <f t="shared" si="1447"/>
        <v>16.106495480075001</v>
      </c>
      <c r="L773" s="5"/>
      <c r="M773" s="5">
        <f t="shared" si="1448"/>
        <v>24.044146362600003</v>
      </c>
      <c r="N773" s="5">
        <f t="shared" si="1448"/>
        <v>0</v>
      </c>
      <c r="O773" s="5">
        <f t="shared" si="1448"/>
        <v>0</v>
      </c>
      <c r="P773" s="5">
        <f t="shared" si="1448"/>
        <v>0</v>
      </c>
      <c r="Q773" s="5">
        <f t="shared" si="1448"/>
        <v>0</v>
      </c>
      <c r="R773" s="5">
        <f t="shared" si="1448"/>
        <v>0</v>
      </c>
      <c r="S773" s="5">
        <f t="shared" si="1448"/>
        <v>0</v>
      </c>
      <c r="T773" s="5"/>
      <c r="U773" s="5">
        <f t="shared" si="1449"/>
        <v>12.773452755131252</v>
      </c>
      <c r="V773" s="5">
        <f t="shared" si="1449"/>
        <v>3.6660717668250005</v>
      </c>
      <c r="W773" s="5">
        <f t="shared" si="1449"/>
        <v>5.3504831191500015</v>
      </c>
      <c r="X773" s="5">
        <f t="shared" si="1449"/>
        <v>3.8146962979125001</v>
      </c>
      <c r="Y773" s="5">
        <f t="shared" si="1449"/>
        <v>2.9669860094874996</v>
      </c>
      <c r="Z773" s="5">
        <f t="shared" si="1449"/>
        <v>19.571648899318745</v>
      </c>
      <c r="AA773" s="5">
        <f t="shared" si="1449"/>
        <v>1.2550515958499999</v>
      </c>
      <c r="AB773" s="5"/>
      <c r="AC773" s="5">
        <f t="shared" si="1450"/>
        <v>9.7679344598062503</v>
      </c>
      <c r="AD773" s="5">
        <f t="shared" si="1450"/>
        <v>1.8330358834125002</v>
      </c>
      <c r="AE773" s="5">
        <f t="shared" si="1450"/>
        <v>2.6752415595750008</v>
      </c>
      <c r="AF773" s="5">
        <f t="shared" si="1450"/>
        <v>2.3119371502499999</v>
      </c>
      <c r="AG773" s="5">
        <f t="shared" si="1450"/>
        <v>1.8880820060375001</v>
      </c>
      <c r="AH773" s="5">
        <f t="shared" si="1450"/>
        <v>10.53858017655625</v>
      </c>
      <c r="AI773" s="5">
        <f t="shared" si="1450"/>
        <v>1.1504639628625002</v>
      </c>
    </row>
    <row r="774" spans="2:35" x14ac:dyDescent="0.3">
      <c r="B774" s="85">
        <f t="shared" si="1446"/>
        <v>46112</v>
      </c>
      <c r="C774" s="3"/>
      <c r="D774" s="3"/>
      <c r="E774" s="5">
        <f t="shared" si="1447"/>
        <v>58.817993039510263</v>
      </c>
      <c r="F774" s="5">
        <f t="shared" si="1447"/>
        <v>30.627992905285755</v>
      </c>
      <c r="G774" s="5">
        <f t="shared" si="1447"/>
        <v>44.700313969876511</v>
      </c>
      <c r="H774" s="5">
        <f t="shared" si="1447"/>
        <v>11.192087744360251</v>
      </c>
      <c r="I774" s="5">
        <f t="shared" si="1447"/>
        <v>45.562116065693488</v>
      </c>
      <c r="J774" s="5">
        <f t="shared" si="1447"/>
        <v>248.10828758520998</v>
      </c>
      <c r="K774" s="5">
        <f t="shared" si="1447"/>
        <v>16.589690344477251</v>
      </c>
      <c r="L774" s="5"/>
      <c r="M774" s="5">
        <f t="shared" si="1448"/>
        <v>24.765470753478002</v>
      </c>
      <c r="N774" s="5">
        <f t="shared" si="1448"/>
        <v>0</v>
      </c>
      <c r="O774" s="5">
        <f t="shared" si="1448"/>
        <v>0</v>
      </c>
      <c r="P774" s="5">
        <f t="shared" si="1448"/>
        <v>0</v>
      </c>
      <c r="Q774" s="5">
        <f t="shared" si="1448"/>
        <v>0</v>
      </c>
      <c r="R774" s="5">
        <f t="shared" si="1448"/>
        <v>0</v>
      </c>
      <c r="S774" s="5">
        <f t="shared" si="1448"/>
        <v>0</v>
      </c>
      <c r="T774" s="5"/>
      <c r="U774" s="5">
        <f t="shared" si="1449"/>
        <v>13.156656337785188</v>
      </c>
      <c r="V774" s="5">
        <f t="shared" si="1449"/>
        <v>3.7760539198297498</v>
      </c>
      <c r="W774" s="5">
        <f t="shared" si="1449"/>
        <v>5.5109976127245011</v>
      </c>
      <c r="X774" s="5">
        <f t="shared" si="1449"/>
        <v>3.9291371868498755</v>
      </c>
      <c r="Y774" s="5">
        <f t="shared" si="1449"/>
        <v>3.0559955897721252</v>
      </c>
      <c r="Z774" s="5">
        <f t="shared" si="1449"/>
        <v>20.158798366298313</v>
      </c>
      <c r="AA774" s="5">
        <f t="shared" si="1449"/>
        <v>1.2927031437255001</v>
      </c>
      <c r="AB774" s="5"/>
      <c r="AC774" s="5">
        <f t="shared" si="1450"/>
        <v>10.060972493600438</v>
      </c>
      <c r="AD774" s="5">
        <f t="shared" si="1450"/>
        <v>1.8880269599148749</v>
      </c>
      <c r="AE774" s="5">
        <f t="shared" si="1450"/>
        <v>2.7554988063622505</v>
      </c>
      <c r="AF774" s="5">
        <f t="shared" si="1450"/>
        <v>2.3812952647575001</v>
      </c>
      <c r="AG774" s="5">
        <f t="shared" si="1450"/>
        <v>1.9447244662186252</v>
      </c>
      <c r="AH774" s="5">
        <f t="shared" si="1450"/>
        <v>10.854737581852937</v>
      </c>
      <c r="AI774" s="5">
        <f t="shared" si="1450"/>
        <v>1.1849778817483749</v>
      </c>
    </row>
    <row r="775" spans="2:35" x14ac:dyDescent="0.3">
      <c r="B775" s="85">
        <f t="shared" si="1446"/>
        <v>46477</v>
      </c>
      <c r="C775" s="3"/>
      <c r="D775" s="3"/>
      <c r="E775" s="5">
        <f t="shared" si="1447"/>
        <v>60.582532830695563</v>
      </c>
      <c r="F775" s="5">
        <f t="shared" si="1447"/>
        <v>31.546832692444326</v>
      </c>
      <c r="G775" s="5">
        <f t="shared" si="1447"/>
        <v>46.041323388972806</v>
      </c>
      <c r="H775" s="5">
        <f t="shared" si="1447"/>
        <v>11.527850376691058</v>
      </c>
      <c r="I775" s="5">
        <f t="shared" si="1447"/>
        <v>46.928979547664291</v>
      </c>
      <c r="J775" s="5">
        <f t="shared" si="1447"/>
        <v>255.55153621276634</v>
      </c>
      <c r="K775" s="5">
        <f t="shared" si="1447"/>
        <v>17.087381054811569</v>
      </c>
      <c r="L775" s="5"/>
      <c r="M775" s="5">
        <f t="shared" si="1448"/>
        <v>25.508434876082344</v>
      </c>
      <c r="N775" s="5">
        <f t="shared" si="1448"/>
        <v>0</v>
      </c>
      <c r="O775" s="5">
        <f t="shared" si="1448"/>
        <v>0</v>
      </c>
      <c r="P775" s="5">
        <f t="shared" si="1448"/>
        <v>0</v>
      </c>
      <c r="Q775" s="5">
        <f t="shared" si="1448"/>
        <v>0</v>
      </c>
      <c r="R775" s="5">
        <f t="shared" si="1448"/>
        <v>0</v>
      </c>
      <c r="S775" s="5">
        <f t="shared" si="1448"/>
        <v>0</v>
      </c>
      <c r="T775" s="5"/>
      <c r="U775" s="5">
        <f t="shared" si="1449"/>
        <v>13.551356027918745</v>
      </c>
      <c r="V775" s="5">
        <f t="shared" si="1449"/>
        <v>3.889335537424643</v>
      </c>
      <c r="W775" s="5">
        <f t="shared" si="1449"/>
        <v>5.6763275411062368</v>
      </c>
      <c r="X775" s="5">
        <f t="shared" si="1449"/>
        <v>4.0470113024553713</v>
      </c>
      <c r="Y775" s="5">
        <f t="shared" si="1449"/>
        <v>3.1476754574652883</v>
      </c>
      <c r="Z775" s="5">
        <f t="shared" si="1449"/>
        <v>20.763562317287263</v>
      </c>
      <c r="AA775" s="5">
        <f t="shared" si="1449"/>
        <v>1.3314842380372649</v>
      </c>
      <c r="AB775" s="5"/>
      <c r="AC775" s="5">
        <f t="shared" si="1450"/>
        <v>10.362801668408451</v>
      </c>
      <c r="AD775" s="5">
        <f t="shared" si="1450"/>
        <v>1.9446677687123215</v>
      </c>
      <c r="AE775" s="5">
        <f t="shared" si="1450"/>
        <v>2.8381637705531184</v>
      </c>
      <c r="AF775" s="5">
        <f t="shared" si="1450"/>
        <v>2.4527341227002251</v>
      </c>
      <c r="AG775" s="5">
        <f t="shared" si="1450"/>
        <v>2.003066200205184</v>
      </c>
      <c r="AH775" s="5">
        <f t="shared" si="1450"/>
        <v>11.180379709308527</v>
      </c>
      <c r="AI775" s="5">
        <f t="shared" si="1450"/>
        <v>1.2205272182008262</v>
      </c>
    </row>
    <row r="776" spans="2:35" x14ac:dyDescent="0.3">
      <c r="B776" s="85">
        <f t="shared" si="1446"/>
        <v>46843</v>
      </c>
      <c r="C776" s="3"/>
      <c r="D776" s="3"/>
      <c r="E776" s="5">
        <f t="shared" si="1447"/>
        <v>62.400008815616438</v>
      </c>
      <c r="F776" s="5">
        <f t="shared" si="1447"/>
        <v>32.493237673217656</v>
      </c>
      <c r="G776" s="5">
        <f t="shared" si="1447"/>
        <v>47.422563090641994</v>
      </c>
      <c r="H776" s="5">
        <f t="shared" si="1447"/>
        <v>11.87368588799179</v>
      </c>
      <c r="I776" s="5">
        <f t="shared" si="1447"/>
        <v>48.336848934094228</v>
      </c>
      <c r="J776" s="5">
        <f t="shared" si="1447"/>
        <v>263.21808229914933</v>
      </c>
      <c r="K776" s="5">
        <f t="shared" si="1447"/>
        <v>17.600002486455917</v>
      </c>
      <c r="L776" s="5"/>
      <c r="M776" s="5">
        <f t="shared" si="1448"/>
        <v>26.273687922364815</v>
      </c>
      <c r="N776" s="5">
        <f t="shared" si="1448"/>
        <v>0</v>
      </c>
      <c r="O776" s="5">
        <f t="shared" si="1448"/>
        <v>0</v>
      </c>
      <c r="P776" s="5">
        <f t="shared" si="1448"/>
        <v>0</v>
      </c>
      <c r="Q776" s="5">
        <f t="shared" si="1448"/>
        <v>0</v>
      </c>
      <c r="R776" s="5">
        <f t="shared" si="1448"/>
        <v>0</v>
      </c>
      <c r="S776" s="5">
        <f t="shared" si="1448"/>
        <v>0</v>
      </c>
      <c r="T776" s="5"/>
      <c r="U776" s="5">
        <f t="shared" si="1449"/>
        <v>13.957896708756309</v>
      </c>
      <c r="V776" s="5">
        <f t="shared" si="1449"/>
        <v>4.0060156035473815</v>
      </c>
      <c r="W776" s="5">
        <f t="shared" si="1449"/>
        <v>5.8466173673394239</v>
      </c>
      <c r="X776" s="5">
        <f t="shared" si="1449"/>
        <v>4.1684216415290329</v>
      </c>
      <c r="Y776" s="5">
        <f t="shared" si="1449"/>
        <v>3.2421057211892474</v>
      </c>
      <c r="Z776" s="5">
        <f t="shared" si="1449"/>
        <v>21.386469186805883</v>
      </c>
      <c r="AA776" s="5">
        <f t="shared" si="1449"/>
        <v>1.371428765178383</v>
      </c>
      <c r="AB776" s="5"/>
      <c r="AC776" s="5">
        <f t="shared" si="1450"/>
        <v>10.673685718460709</v>
      </c>
      <c r="AD776" s="5">
        <f t="shared" si="1450"/>
        <v>2.0030078017736908</v>
      </c>
      <c r="AE776" s="5">
        <f t="shared" si="1450"/>
        <v>2.923308683669712</v>
      </c>
      <c r="AF776" s="5">
        <f t="shared" si="1450"/>
        <v>2.5263161463812325</v>
      </c>
      <c r="AG776" s="5">
        <f t="shared" si="1450"/>
        <v>2.0631581862113397</v>
      </c>
      <c r="AH776" s="5">
        <f t="shared" si="1450"/>
        <v>11.515791100587784</v>
      </c>
      <c r="AI776" s="5">
        <f t="shared" si="1450"/>
        <v>1.2571430347468511</v>
      </c>
    </row>
    <row r="777" spans="2:35" x14ac:dyDescent="0.3">
      <c r="B777" s="85">
        <f t="shared" si="1446"/>
        <v>47208</v>
      </c>
      <c r="C777" s="3"/>
      <c r="D777" s="3"/>
      <c r="E777" s="5">
        <f t="shared" si="1447"/>
        <v>64.272009080084928</v>
      </c>
      <c r="F777" s="5">
        <f t="shared" si="1447"/>
        <v>33.468034803414184</v>
      </c>
      <c r="G777" s="5">
        <f t="shared" si="1447"/>
        <v>48.845239983361246</v>
      </c>
      <c r="H777" s="5">
        <f t="shared" si="1447"/>
        <v>12.229896464631542</v>
      </c>
      <c r="I777" s="5">
        <f t="shared" si="1447"/>
        <v>49.786954402117054</v>
      </c>
      <c r="J777" s="5">
        <f t="shared" si="1447"/>
        <v>271.11462476812386</v>
      </c>
      <c r="K777" s="5">
        <f t="shared" si="1447"/>
        <v>18.128002561049591</v>
      </c>
      <c r="L777" s="5"/>
      <c r="M777" s="5">
        <f t="shared" si="1448"/>
        <v>27.061898560035758</v>
      </c>
      <c r="N777" s="5">
        <f t="shared" si="1448"/>
        <v>0</v>
      </c>
      <c r="O777" s="5">
        <f t="shared" si="1448"/>
        <v>0</v>
      </c>
      <c r="P777" s="5">
        <f t="shared" si="1448"/>
        <v>0</v>
      </c>
      <c r="Q777" s="5">
        <f t="shared" si="1448"/>
        <v>0</v>
      </c>
      <c r="R777" s="5">
        <f t="shared" si="1448"/>
        <v>0</v>
      </c>
      <c r="S777" s="5">
        <f t="shared" si="1448"/>
        <v>0</v>
      </c>
      <c r="T777" s="5"/>
      <c r="U777" s="5">
        <f t="shared" si="1449"/>
        <v>14.376633610018999</v>
      </c>
      <c r="V777" s="5">
        <f t="shared" si="1449"/>
        <v>4.126196071653804</v>
      </c>
      <c r="W777" s="5">
        <f t="shared" si="1449"/>
        <v>6.0220158883596069</v>
      </c>
      <c r="X777" s="5">
        <f t="shared" si="1449"/>
        <v>4.2934742907749044</v>
      </c>
      <c r="Y777" s="5">
        <f t="shared" si="1449"/>
        <v>3.3393688928249241</v>
      </c>
      <c r="Z777" s="5">
        <f t="shared" si="1449"/>
        <v>22.028063262410061</v>
      </c>
      <c r="AA777" s="5">
        <f t="shared" si="1449"/>
        <v>1.4125716281337342</v>
      </c>
      <c r="AB777" s="5"/>
      <c r="AC777" s="5">
        <f t="shared" si="1450"/>
        <v>10.993896290014527</v>
      </c>
      <c r="AD777" s="5">
        <f t="shared" si="1450"/>
        <v>2.063098035826902</v>
      </c>
      <c r="AE777" s="5">
        <f t="shared" si="1450"/>
        <v>3.0110079441798034</v>
      </c>
      <c r="AF777" s="5">
        <f t="shared" si="1450"/>
        <v>2.6021056307726691</v>
      </c>
      <c r="AG777" s="5">
        <f t="shared" si="1450"/>
        <v>2.1250529317976796</v>
      </c>
      <c r="AH777" s="5">
        <f t="shared" si="1450"/>
        <v>11.861264833605418</v>
      </c>
      <c r="AI777" s="5">
        <f t="shared" si="1450"/>
        <v>1.2948573257892566</v>
      </c>
    </row>
    <row r="778" spans="2:35" x14ac:dyDescent="0.3">
      <c r="B778" s="85">
        <f t="shared" si="1446"/>
        <v>47573</v>
      </c>
      <c r="C778" s="3"/>
      <c r="D778" s="3"/>
      <c r="E778" s="5">
        <f t="shared" si="1447"/>
        <v>66.200169352487478</v>
      </c>
      <c r="F778" s="5">
        <f t="shared" si="1447"/>
        <v>34.472075847516606</v>
      </c>
      <c r="G778" s="5">
        <f t="shared" si="1447"/>
        <v>50.310597182862097</v>
      </c>
      <c r="H778" s="5">
        <f t="shared" si="1447"/>
        <v>12.596793358570489</v>
      </c>
      <c r="I778" s="5">
        <f t="shared" si="1447"/>
        <v>51.280563034180567</v>
      </c>
      <c r="J778" s="5">
        <f t="shared" si="1447"/>
        <v>279.24806351116757</v>
      </c>
      <c r="K778" s="5">
        <f t="shared" si="1447"/>
        <v>18.671842637881081</v>
      </c>
      <c r="L778" s="5"/>
      <c r="M778" s="5">
        <f t="shared" si="1448"/>
        <v>27.873755516836834</v>
      </c>
      <c r="N778" s="5">
        <f t="shared" si="1448"/>
        <v>0</v>
      </c>
      <c r="O778" s="5">
        <f t="shared" si="1448"/>
        <v>0</v>
      </c>
      <c r="P778" s="5">
        <f t="shared" si="1448"/>
        <v>0</v>
      </c>
      <c r="Q778" s="5">
        <f t="shared" si="1448"/>
        <v>0</v>
      </c>
      <c r="R778" s="5">
        <f t="shared" si="1448"/>
        <v>0</v>
      </c>
      <c r="S778" s="5">
        <f t="shared" si="1448"/>
        <v>0</v>
      </c>
      <c r="T778" s="5"/>
      <c r="U778" s="5">
        <f t="shared" si="1449"/>
        <v>14.807932618319569</v>
      </c>
      <c r="V778" s="5">
        <f t="shared" si="1449"/>
        <v>4.2499819538034176</v>
      </c>
      <c r="W778" s="5">
        <f t="shared" si="1449"/>
        <v>6.2026763650103947</v>
      </c>
      <c r="X778" s="5">
        <f t="shared" si="1449"/>
        <v>4.4222785194981524</v>
      </c>
      <c r="Y778" s="5">
        <f t="shared" si="1449"/>
        <v>3.4395499596096726</v>
      </c>
      <c r="Z778" s="5">
        <f t="shared" si="1449"/>
        <v>22.688905160282363</v>
      </c>
      <c r="AA778" s="5">
        <f t="shared" si="1449"/>
        <v>1.4549487769777467</v>
      </c>
      <c r="AB778" s="5"/>
      <c r="AC778" s="5">
        <f t="shared" si="1450"/>
        <v>11.323713178714963</v>
      </c>
      <c r="AD778" s="5">
        <f t="shared" si="1450"/>
        <v>2.1249909769017088</v>
      </c>
      <c r="AE778" s="5">
        <f t="shared" si="1450"/>
        <v>3.1013381825051973</v>
      </c>
      <c r="AF778" s="5">
        <f t="shared" si="1450"/>
        <v>2.6801687996958492</v>
      </c>
      <c r="AG778" s="5">
        <f t="shared" si="1450"/>
        <v>2.1888045197516099</v>
      </c>
      <c r="AH778" s="5">
        <f t="shared" si="1450"/>
        <v>12.217102778613581</v>
      </c>
      <c r="AI778" s="5">
        <f t="shared" si="1450"/>
        <v>1.3337030455629344</v>
      </c>
    </row>
    <row r="779" spans="2:35" x14ac:dyDescent="0.3">
      <c r="B779" s="85">
        <f t="shared" si="1446"/>
        <v>47938</v>
      </c>
      <c r="C779" s="3"/>
      <c r="D779" s="3"/>
      <c r="E779" s="5">
        <f t="shared" ref="E779:K788" si="1451">E358*$E$40</f>
        <v>68.186174433062106</v>
      </c>
      <c r="F779" s="5">
        <f t="shared" si="1451"/>
        <v>35.506238122942108</v>
      </c>
      <c r="G779" s="5">
        <f t="shared" si="1451"/>
        <v>51.819915098347963</v>
      </c>
      <c r="H779" s="5">
        <f t="shared" si="1451"/>
        <v>12.974697159327604</v>
      </c>
      <c r="I779" s="5">
        <f t="shared" si="1451"/>
        <v>52.818979925205987</v>
      </c>
      <c r="J779" s="5">
        <f t="shared" si="1451"/>
        <v>287.62550541650262</v>
      </c>
      <c r="K779" s="5">
        <f t="shared" si="1451"/>
        <v>19.231997917017512</v>
      </c>
      <c r="L779" s="5"/>
      <c r="M779" s="5">
        <f t="shared" ref="M779:S788" si="1452">M358*$E$40</f>
        <v>28.709968182341935</v>
      </c>
      <c r="N779" s="5">
        <f t="shared" si="1452"/>
        <v>0</v>
      </c>
      <c r="O779" s="5">
        <f t="shared" si="1452"/>
        <v>0</v>
      </c>
      <c r="P779" s="5">
        <f t="shared" si="1452"/>
        <v>0</v>
      </c>
      <c r="Q779" s="5">
        <f t="shared" si="1452"/>
        <v>0</v>
      </c>
      <c r="R779" s="5">
        <f t="shared" si="1452"/>
        <v>0</v>
      </c>
      <c r="S779" s="5">
        <f t="shared" si="1452"/>
        <v>0</v>
      </c>
      <c r="T779" s="5"/>
      <c r="U779" s="5">
        <f t="shared" ref="U779:AA788" si="1453">U358*$E$40</f>
        <v>15.252170596869156</v>
      </c>
      <c r="V779" s="5">
        <f t="shared" si="1453"/>
        <v>4.3774814124175201</v>
      </c>
      <c r="W779" s="5">
        <f t="shared" si="1453"/>
        <v>6.3887566559607079</v>
      </c>
      <c r="X779" s="5">
        <f t="shared" si="1453"/>
        <v>4.5549468750830959</v>
      </c>
      <c r="Y779" s="5">
        <f t="shared" si="1453"/>
        <v>3.5427364583979624</v>
      </c>
      <c r="Z779" s="5">
        <f t="shared" si="1453"/>
        <v>23.369572315090835</v>
      </c>
      <c r="AA779" s="5">
        <f t="shared" si="1453"/>
        <v>1.4985972402870786</v>
      </c>
      <c r="AB779" s="5"/>
      <c r="AC779" s="5">
        <f t="shared" ref="AC779:AI788" si="1454">AC358*$E$40</f>
        <v>11.663424574076414</v>
      </c>
      <c r="AD779" s="5">
        <f t="shared" si="1454"/>
        <v>2.18874070620876</v>
      </c>
      <c r="AE779" s="5">
        <f t="shared" si="1454"/>
        <v>3.1943783279803539</v>
      </c>
      <c r="AF779" s="5">
        <f t="shared" si="1454"/>
        <v>2.7605738636867247</v>
      </c>
      <c r="AG779" s="5">
        <f t="shared" si="1454"/>
        <v>2.2544686553441582</v>
      </c>
      <c r="AH779" s="5">
        <f t="shared" si="1454"/>
        <v>12.583615861971991</v>
      </c>
      <c r="AI779" s="5">
        <f t="shared" si="1454"/>
        <v>1.3737141369298225</v>
      </c>
    </row>
    <row r="780" spans="2:35" x14ac:dyDescent="0.3">
      <c r="B780" s="85">
        <f t="shared" si="1446"/>
        <v>48304</v>
      </c>
      <c r="C780" s="3"/>
      <c r="D780" s="3"/>
      <c r="E780" s="5">
        <f t="shared" si="1451"/>
        <v>70.231759666053975</v>
      </c>
      <c r="F780" s="5">
        <f t="shared" si="1451"/>
        <v>36.571425266630371</v>
      </c>
      <c r="G780" s="5">
        <f t="shared" si="1451"/>
        <v>53.374512551298402</v>
      </c>
      <c r="H780" s="5">
        <f t="shared" si="1451"/>
        <v>13.363938074107432</v>
      </c>
      <c r="I780" s="5">
        <f t="shared" si="1451"/>
        <v>54.403549322962164</v>
      </c>
      <c r="J780" s="5">
        <f t="shared" si="1451"/>
        <v>296.25427057899765</v>
      </c>
      <c r="K780" s="5">
        <f t="shared" si="1451"/>
        <v>19.808957854528035</v>
      </c>
      <c r="L780" s="5"/>
      <c r="M780" s="5">
        <f t="shared" si="1452"/>
        <v>29.5712672278122</v>
      </c>
      <c r="N780" s="5">
        <f t="shared" si="1452"/>
        <v>0</v>
      </c>
      <c r="O780" s="5">
        <f t="shared" si="1452"/>
        <v>0</v>
      </c>
      <c r="P780" s="5">
        <f t="shared" si="1452"/>
        <v>0</v>
      </c>
      <c r="Q780" s="5">
        <f t="shared" si="1452"/>
        <v>0</v>
      </c>
      <c r="R780" s="5">
        <f t="shared" si="1452"/>
        <v>0</v>
      </c>
      <c r="S780" s="5">
        <f t="shared" si="1452"/>
        <v>0</v>
      </c>
      <c r="T780" s="5"/>
      <c r="U780" s="5">
        <f t="shared" si="1453"/>
        <v>15.709735714775233</v>
      </c>
      <c r="V780" s="5">
        <f t="shared" si="1453"/>
        <v>4.5088058547900465</v>
      </c>
      <c r="W780" s="5">
        <f t="shared" si="1453"/>
        <v>6.5804193556395276</v>
      </c>
      <c r="X780" s="5">
        <f t="shared" si="1453"/>
        <v>4.6915952813355881</v>
      </c>
      <c r="Y780" s="5">
        <f t="shared" si="1453"/>
        <v>3.6490185521499012</v>
      </c>
      <c r="Z780" s="5">
        <f t="shared" si="1453"/>
        <v>24.070659484543558</v>
      </c>
      <c r="AA780" s="5">
        <f t="shared" si="1453"/>
        <v>1.5435551574956909</v>
      </c>
      <c r="AB780" s="5"/>
      <c r="AC780" s="5">
        <f t="shared" si="1454"/>
        <v>12.013327311298708</v>
      </c>
      <c r="AD780" s="5">
        <f t="shared" si="1454"/>
        <v>2.2544029273950232</v>
      </c>
      <c r="AE780" s="5">
        <f t="shared" si="1454"/>
        <v>3.2902096778197638</v>
      </c>
      <c r="AF780" s="5">
        <f t="shared" si="1454"/>
        <v>2.843391079597327</v>
      </c>
      <c r="AG780" s="5">
        <f t="shared" si="1454"/>
        <v>2.3221027150044828</v>
      </c>
      <c r="AH780" s="5">
        <f t="shared" si="1454"/>
        <v>12.961124337831151</v>
      </c>
      <c r="AI780" s="5">
        <f t="shared" si="1454"/>
        <v>1.4149255610377169</v>
      </c>
    </row>
    <row r="781" spans="2:35" x14ac:dyDescent="0.3">
      <c r="B781" s="85">
        <f t="shared" si="1446"/>
        <v>48669</v>
      </c>
      <c r="C781" s="3"/>
      <c r="D781" s="3"/>
      <c r="E781" s="5">
        <f t="shared" si="1451"/>
        <v>72.338712456035594</v>
      </c>
      <c r="F781" s="5">
        <f t="shared" si="1451"/>
        <v>37.66856802462928</v>
      </c>
      <c r="G781" s="5">
        <f t="shared" si="1451"/>
        <v>54.975747927837347</v>
      </c>
      <c r="H781" s="5">
        <f t="shared" si="1451"/>
        <v>13.764856216330656</v>
      </c>
      <c r="I781" s="5">
        <f t="shared" si="1451"/>
        <v>56.035655802651029</v>
      </c>
      <c r="J781" s="5">
        <f t="shared" si="1451"/>
        <v>305.1418986963676</v>
      </c>
      <c r="K781" s="5">
        <f t="shared" si="1451"/>
        <v>20.403226590163879</v>
      </c>
      <c r="L781" s="5"/>
      <c r="M781" s="5">
        <f t="shared" si="1452"/>
        <v>30.458405244646571</v>
      </c>
      <c r="N781" s="5">
        <f t="shared" si="1452"/>
        <v>0</v>
      </c>
      <c r="O781" s="5">
        <f t="shared" si="1452"/>
        <v>0</v>
      </c>
      <c r="P781" s="5">
        <f t="shared" si="1452"/>
        <v>0</v>
      </c>
      <c r="Q781" s="5">
        <f t="shared" si="1452"/>
        <v>0</v>
      </c>
      <c r="R781" s="5">
        <f t="shared" si="1452"/>
        <v>0</v>
      </c>
      <c r="S781" s="5">
        <f t="shared" si="1452"/>
        <v>0</v>
      </c>
      <c r="T781" s="5"/>
      <c r="U781" s="5">
        <f t="shared" si="1453"/>
        <v>16.18102778621849</v>
      </c>
      <c r="V781" s="5">
        <f t="shared" si="1453"/>
        <v>4.6440700304337463</v>
      </c>
      <c r="W781" s="5">
        <f t="shared" si="1453"/>
        <v>6.7778319363087141</v>
      </c>
      <c r="X781" s="5">
        <f t="shared" si="1453"/>
        <v>4.8323431397756558</v>
      </c>
      <c r="Y781" s="5">
        <f t="shared" si="1453"/>
        <v>3.7584891087143979</v>
      </c>
      <c r="Z781" s="5">
        <f t="shared" si="1453"/>
        <v>24.792779269079869</v>
      </c>
      <c r="AA781" s="5">
        <f t="shared" si="1453"/>
        <v>1.5898618122205619</v>
      </c>
      <c r="AB781" s="5"/>
      <c r="AC781" s="5">
        <f t="shared" si="1454"/>
        <v>12.373727130637668</v>
      </c>
      <c r="AD781" s="5">
        <f t="shared" si="1454"/>
        <v>2.3220350152168732</v>
      </c>
      <c r="AE781" s="5">
        <f t="shared" si="1454"/>
        <v>3.388915968154357</v>
      </c>
      <c r="AF781" s="5">
        <f t="shared" si="1454"/>
        <v>2.9286928119852464</v>
      </c>
      <c r="AG781" s="5">
        <f t="shared" si="1454"/>
        <v>2.3917657964546173</v>
      </c>
      <c r="AH781" s="5">
        <f t="shared" si="1454"/>
        <v>13.349958067966085</v>
      </c>
      <c r="AI781" s="5">
        <f t="shared" si="1454"/>
        <v>1.4573733278688483</v>
      </c>
    </row>
    <row r="782" spans="2:35" x14ac:dyDescent="0.3">
      <c r="B782" s="85">
        <f t="shared" si="1446"/>
        <v>49034</v>
      </c>
      <c r="C782" s="3"/>
      <c r="D782" s="3"/>
      <c r="E782" s="5">
        <f t="shared" si="1451"/>
        <v>74.508873829716663</v>
      </c>
      <c r="F782" s="5">
        <f t="shared" si="1451"/>
        <v>38.798625065368164</v>
      </c>
      <c r="G782" s="5">
        <f t="shared" si="1451"/>
        <v>56.625020365672469</v>
      </c>
      <c r="H782" s="5">
        <f t="shared" si="1451"/>
        <v>14.177801902820576</v>
      </c>
      <c r="I782" s="5">
        <f t="shared" si="1451"/>
        <v>57.716725476730552</v>
      </c>
      <c r="J782" s="5">
        <f t="shared" si="1451"/>
        <v>314.29615565725868</v>
      </c>
      <c r="K782" s="5">
        <f t="shared" si="1451"/>
        <v>21.015323387868794</v>
      </c>
      <c r="L782" s="5"/>
      <c r="M782" s="5">
        <f t="shared" si="1452"/>
        <v>31.372157401985962</v>
      </c>
      <c r="N782" s="5">
        <f t="shared" si="1452"/>
        <v>0</v>
      </c>
      <c r="O782" s="5">
        <f t="shared" si="1452"/>
        <v>0</v>
      </c>
      <c r="P782" s="5">
        <f t="shared" si="1452"/>
        <v>0</v>
      </c>
      <c r="Q782" s="5">
        <f t="shared" si="1452"/>
        <v>0</v>
      </c>
      <c r="R782" s="5">
        <f t="shared" si="1452"/>
        <v>0</v>
      </c>
      <c r="S782" s="5">
        <f t="shared" si="1452"/>
        <v>0</v>
      </c>
      <c r="T782" s="5"/>
      <c r="U782" s="5">
        <f t="shared" si="1453"/>
        <v>16.666458619805045</v>
      </c>
      <c r="V782" s="5">
        <f t="shared" si="1453"/>
        <v>4.7833921313467602</v>
      </c>
      <c r="W782" s="5">
        <f t="shared" si="1453"/>
        <v>6.9811668943979752</v>
      </c>
      <c r="X782" s="5">
        <f t="shared" si="1453"/>
        <v>4.9773134339689262</v>
      </c>
      <c r="Y782" s="5">
        <f t="shared" si="1453"/>
        <v>3.8712437819758301</v>
      </c>
      <c r="Z782" s="5">
        <f t="shared" si="1453"/>
        <v>25.536562647152266</v>
      </c>
      <c r="AA782" s="5">
        <f t="shared" si="1453"/>
        <v>1.6375576665871787</v>
      </c>
      <c r="AB782" s="5"/>
      <c r="AC782" s="5">
        <f t="shared" si="1454"/>
        <v>12.744938944556798</v>
      </c>
      <c r="AD782" s="5">
        <f t="shared" si="1454"/>
        <v>2.3916960656733801</v>
      </c>
      <c r="AE782" s="5">
        <f t="shared" si="1454"/>
        <v>3.4905834471989876</v>
      </c>
      <c r="AF782" s="5">
        <f t="shared" si="1454"/>
        <v>3.0165535963448042</v>
      </c>
      <c r="AG782" s="5">
        <f t="shared" si="1454"/>
        <v>2.4635187703482555</v>
      </c>
      <c r="AH782" s="5">
        <f t="shared" si="1454"/>
        <v>13.750456810005069</v>
      </c>
      <c r="AI782" s="5">
        <f t="shared" si="1454"/>
        <v>1.5010945277049139</v>
      </c>
    </row>
    <row r="783" spans="2:35" x14ac:dyDescent="0.3">
      <c r="B783" s="85">
        <f t="shared" si="1446"/>
        <v>49399</v>
      </c>
      <c r="C783" s="3"/>
      <c r="D783" s="3"/>
      <c r="E783" s="5">
        <f t="shared" si="1451"/>
        <v>76.744140044608173</v>
      </c>
      <c r="F783" s="5">
        <f t="shared" si="1451"/>
        <v>39.962583817329211</v>
      </c>
      <c r="G783" s="5">
        <f t="shared" si="1451"/>
        <v>58.323770976642635</v>
      </c>
      <c r="H783" s="5">
        <f t="shared" si="1451"/>
        <v>14.603135959905195</v>
      </c>
      <c r="I783" s="5">
        <f t="shared" si="1451"/>
        <v>59.448227241032463</v>
      </c>
      <c r="J783" s="5">
        <f t="shared" si="1451"/>
        <v>323.72504032697651</v>
      </c>
      <c r="K783" s="5">
        <f t="shared" si="1451"/>
        <v>21.64578308950486</v>
      </c>
      <c r="L783" s="5"/>
      <c r="M783" s="5">
        <f t="shared" si="1452"/>
        <v>32.313322124045548</v>
      </c>
      <c r="N783" s="5">
        <f t="shared" si="1452"/>
        <v>0</v>
      </c>
      <c r="O783" s="5">
        <f t="shared" si="1452"/>
        <v>0</v>
      </c>
      <c r="P783" s="5">
        <f t="shared" si="1452"/>
        <v>0</v>
      </c>
      <c r="Q783" s="5">
        <f t="shared" si="1452"/>
        <v>0</v>
      </c>
      <c r="R783" s="5">
        <f t="shared" si="1452"/>
        <v>0</v>
      </c>
      <c r="S783" s="5">
        <f t="shared" si="1452"/>
        <v>0</v>
      </c>
      <c r="T783" s="5"/>
      <c r="U783" s="5">
        <f t="shared" si="1453"/>
        <v>17.166452378399196</v>
      </c>
      <c r="V783" s="5">
        <f t="shared" si="1453"/>
        <v>4.9268938952871633</v>
      </c>
      <c r="W783" s="5">
        <f t="shared" si="1453"/>
        <v>7.1906019012299138</v>
      </c>
      <c r="X783" s="5">
        <f t="shared" si="1453"/>
        <v>5.1266328369879943</v>
      </c>
      <c r="Y783" s="5">
        <f t="shared" si="1453"/>
        <v>3.9873810954351043</v>
      </c>
      <c r="Z783" s="5">
        <f t="shared" si="1453"/>
        <v>26.302659526566838</v>
      </c>
      <c r="AA783" s="5">
        <f t="shared" si="1453"/>
        <v>1.6866843965847942</v>
      </c>
      <c r="AB783" s="5"/>
      <c r="AC783" s="5">
        <f t="shared" si="1454"/>
        <v>13.127287112893503</v>
      </c>
      <c r="AD783" s="5">
        <f t="shared" si="1454"/>
        <v>2.4634469476435816</v>
      </c>
      <c r="AE783" s="5">
        <f t="shared" si="1454"/>
        <v>3.5953009506149569</v>
      </c>
      <c r="AF783" s="5">
        <f t="shared" si="1454"/>
        <v>3.1070502042351484</v>
      </c>
      <c r="AG783" s="5">
        <f t="shared" si="1454"/>
        <v>2.5374243334587034</v>
      </c>
      <c r="AH783" s="5">
        <f t="shared" si="1454"/>
        <v>14.16297051430522</v>
      </c>
      <c r="AI783" s="5">
        <f t="shared" si="1454"/>
        <v>1.5461273635360613</v>
      </c>
    </row>
    <row r="784" spans="2:35" x14ac:dyDescent="0.3">
      <c r="B784" s="85">
        <f t="shared" si="1446"/>
        <v>49765</v>
      </c>
      <c r="C784" s="3"/>
      <c r="D784" s="3"/>
      <c r="E784" s="5">
        <f t="shared" si="1451"/>
        <v>79.04646424594641</v>
      </c>
      <c r="F784" s="5">
        <f t="shared" si="1451"/>
        <v>41.16146133184909</v>
      </c>
      <c r="G784" s="5">
        <f t="shared" si="1451"/>
        <v>60.073484105941908</v>
      </c>
      <c r="H784" s="5">
        <f t="shared" si="1451"/>
        <v>15.04123003870235</v>
      </c>
      <c r="I784" s="5">
        <f t="shared" si="1451"/>
        <v>61.231674058263451</v>
      </c>
      <c r="J784" s="5">
        <f t="shared" si="1451"/>
        <v>333.43679153678573</v>
      </c>
      <c r="K784" s="5">
        <f t="shared" si="1451"/>
        <v>22.295156582190007</v>
      </c>
      <c r="L784" s="5"/>
      <c r="M784" s="5">
        <f t="shared" si="1452"/>
        <v>33.28272178776691</v>
      </c>
      <c r="N784" s="5">
        <f t="shared" si="1452"/>
        <v>0</v>
      </c>
      <c r="O784" s="5">
        <f t="shared" si="1452"/>
        <v>0</v>
      </c>
      <c r="P784" s="5">
        <f t="shared" si="1452"/>
        <v>0</v>
      </c>
      <c r="Q784" s="5">
        <f t="shared" si="1452"/>
        <v>0</v>
      </c>
      <c r="R784" s="5">
        <f t="shared" si="1452"/>
        <v>0</v>
      </c>
      <c r="S784" s="5">
        <f t="shared" si="1452"/>
        <v>0</v>
      </c>
      <c r="T784" s="5"/>
      <c r="U784" s="5">
        <f t="shared" si="1453"/>
        <v>17.681445949751168</v>
      </c>
      <c r="V784" s="5">
        <f t="shared" si="1453"/>
        <v>5.0747007121457779</v>
      </c>
      <c r="W784" s="5">
        <f t="shared" si="1453"/>
        <v>7.4063199582668107</v>
      </c>
      <c r="X784" s="5">
        <f t="shared" si="1453"/>
        <v>5.2804318220976336</v>
      </c>
      <c r="Y784" s="5">
        <f t="shared" si="1453"/>
        <v>4.1070025282981577</v>
      </c>
      <c r="Z784" s="5">
        <f t="shared" si="1453"/>
        <v>27.091739312363842</v>
      </c>
      <c r="AA784" s="5">
        <f t="shared" si="1453"/>
        <v>1.7372849284823382</v>
      </c>
      <c r="AB784" s="5"/>
      <c r="AC784" s="5">
        <f t="shared" si="1454"/>
        <v>13.521105726280306</v>
      </c>
      <c r="AD784" s="5">
        <f t="shared" si="1454"/>
        <v>2.5373503560728889</v>
      </c>
      <c r="AE784" s="5">
        <f t="shared" si="1454"/>
        <v>3.7031599791334053</v>
      </c>
      <c r="AF784" s="5">
        <f t="shared" si="1454"/>
        <v>3.2002617103622022</v>
      </c>
      <c r="AG784" s="5">
        <f t="shared" si="1454"/>
        <v>2.6135470634624642</v>
      </c>
      <c r="AH784" s="5">
        <f t="shared" si="1454"/>
        <v>14.587859629734377</v>
      </c>
      <c r="AI784" s="5">
        <f t="shared" si="1454"/>
        <v>1.5925111844421433</v>
      </c>
    </row>
    <row r="785" spans="2:35" x14ac:dyDescent="0.3">
      <c r="B785" s="85">
        <f t="shared" si="1446"/>
        <v>50130</v>
      </c>
      <c r="C785" s="3"/>
      <c r="D785" s="3"/>
      <c r="E785" s="5">
        <f t="shared" si="1451"/>
        <v>81.417858173324802</v>
      </c>
      <c r="F785" s="5">
        <f t="shared" si="1451"/>
        <v>42.396305171804563</v>
      </c>
      <c r="G785" s="5">
        <f t="shared" si="1451"/>
        <v>61.87568862912017</v>
      </c>
      <c r="H785" s="5">
        <f t="shared" si="1451"/>
        <v>15.492466939863421</v>
      </c>
      <c r="I785" s="5">
        <f t="shared" si="1451"/>
        <v>63.068624280011342</v>
      </c>
      <c r="J785" s="5">
        <f t="shared" si="1451"/>
        <v>343.43989528288938</v>
      </c>
      <c r="K785" s="5">
        <f t="shared" si="1451"/>
        <v>22.964011279655708</v>
      </c>
      <c r="L785" s="5"/>
      <c r="M785" s="5">
        <f t="shared" si="1452"/>
        <v>34.281203441399924</v>
      </c>
      <c r="N785" s="5">
        <f t="shared" si="1452"/>
        <v>0</v>
      </c>
      <c r="O785" s="5">
        <f t="shared" si="1452"/>
        <v>0</v>
      </c>
      <c r="P785" s="5">
        <f t="shared" si="1452"/>
        <v>0</v>
      </c>
      <c r="Q785" s="5">
        <f t="shared" si="1452"/>
        <v>0</v>
      </c>
      <c r="R785" s="5">
        <f t="shared" si="1452"/>
        <v>0</v>
      </c>
      <c r="S785" s="5">
        <f t="shared" si="1452"/>
        <v>0</v>
      </c>
      <c r="T785" s="5"/>
      <c r="U785" s="5">
        <f t="shared" si="1453"/>
        <v>18.211889328243711</v>
      </c>
      <c r="V785" s="5">
        <f t="shared" si="1453"/>
        <v>5.2269417335101522</v>
      </c>
      <c r="W785" s="5">
        <f t="shared" si="1453"/>
        <v>7.6285095570148158</v>
      </c>
      <c r="X785" s="5">
        <f t="shared" si="1453"/>
        <v>5.4388447767605639</v>
      </c>
      <c r="Y785" s="5">
        <f t="shared" si="1453"/>
        <v>4.2302126041471029</v>
      </c>
      <c r="Z785" s="5">
        <f t="shared" si="1453"/>
        <v>27.904491491734763</v>
      </c>
      <c r="AA785" s="5">
        <f t="shared" si="1453"/>
        <v>1.7894034763368083</v>
      </c>
      <c r="AB785" s="5"/>
      <c r="AC785" s="5">
        <f t="shared" si="1454"/>
        <v>13.926738898068718</v>
      </c>
      <c r="AD785" s="5">
        <f t="shared" si="1454"/>
        <v>2.6134708667550761</v>
      </c>
      <c r="AE785" s="5">
        <f t="shared" si="1454"/>
        <v>3.8142547785074079</v>
      </c>
      <c r="AF785" s="5">
        <f t="shared" si="1454"/>
        <v>3.2962695616730691</v>
      </c>
      <c r="AG785" s="5">
        <f t="shared" si="1454"/>
        <v>2.6919534753663386</v>
      </c>
      <c r="AH785" s="5">
        <f t="shared" si="1454"/>
        <v>15.025495418626411</v>
      </c>
      <c r="AI785" s="5">
        <f t="shared" si="1454"/>
        <v>1.6402865199754075</v>
      </c>
    </row>
    <row r="786" spans="2:35" x14ac:dyDescent="0.3">
      <c r="B786" s="85">
        <f t="shared" si="1446"/>
        <v>50495</v>
      </c>
      <c r="C786" s="3"/>
      <c r="D786" s="3"/>
      <c r="E786" s="5">
        <f t="shared" si="1451"/>
        <v>83.860393918524551</v>
      </c>
      <c r="F786" s="5">
        <f t="shared" si="1451"/>
        <v>43.668194326958691</v>
      </c>
      <c r="G786" s="5">
        <f t="shared" si="1451"/>
        <v>63.731959287993782</v>
      </c>
      <c r="H786" s="5">
        <f t="shared" si="1451"/>
        <v>15.957240948059322</v>
      </c>
      <c r="I786" s="5">
        <f t="shared" si="1451"/>
        <v>64.960683008411692</v>
      </c>
      <c r="J786" s="5">
        <f t="shared" si="1451"/>
        <v>353.74309214137611</v>
      </c>
      <c r="K786" s="5">
        <f t="shared" si="1451"/>
        <v>23.652931618045383</v>
      </c>
      <c r="L786" s="5"/>
      <c r="M786" s="5">
        <f t="shared" si="1452"/>
        <v>35.309639544641918</v>
      </c>
      <c r="N786" s="5">
        <f t="shared" si="1452"/>
        <v>0</v>
      </c>
      <c r="O786" s="5">
        <f t="shared" si="1452"/>
        <v>0</v>
      </c>
      <c r="P786" s="5">
        <f t="shared" si="1452"/>
        <v>0</v>
      </c>
      <c r="Q786" s="5">
        <f t="shared" si="1452"/>
        <v>0</v>
      </c>
      <c r="R786" s="5">
        <f t="shared" si="1452"/>
        <v>0</v>
      </c>
      <c r="S786" s="5">
        <f t="shared" si="1452"/>
        <v>0</v>
      </c>
      <c r="T786" s="5"/>
      <c r="U786" s="5">
        <f t="shared" si="1453"/>
        <v>18.758246008091021</v>
      </c>
      <c r="V786" s="5">
        <f t="shared" si="1453"/>
        <v>5.3837499855154567</v>
      </c>
      <c r="W786" s="5">
        <f t="shared" si="1453"/>
        <v>7.8573648437252608</v>
      </c>
      <c r="X786" s="5">
        <f t="shared" si="1453"/>
        <v>5.6020101200633805</v>
      </c>
      <c r="Y786" s="5">
        <f t="shared" si="1453"/>
        <v>4.3571189822715164</v>
      </c>
      <c r="Z786" s="5">
        <f t="shared" si="1453"/>
        <v>28.741626236486805</v>
      </c>
      <c r="AA786" s="5">
        <f t="shared" si="1453"/>
        <v>1.8430855806269124</v>
      </c>
      <c r="AB786" s="5"/>
      <c r="AC786" s="5">
        <f t="shared" si="1454"/>
        <v>14.34454106501078</v>
      </c>
      <c r="AD786" s="5">
        <f t="shared" si="1454"/>
        <v>2.6918749927577283</v>
      </c>
      <c r="AE786" s="5">
        <f t="shared" si="1454"/>
        <v>3.9286824218626304</v>
      </c>
      <c r="AF786" s="5">
        <f t="shared" si="1454"/>
        <v>3.3951576485232606</v>
      </c>
      <c r="AG786" s="5">
        <f t="shared" si="1454"/>
        <v>2.772712079627329</v>
      </c>
      <c r="AH786" s="5">
        <f t="shared" si="1454"/>
        <v>15.476260281185203</v>
      </c>
      <c r="AI786" s="5">
        <f t="shared" si="1454"/>
        <v>1.68949511557467</v>
      </c>
    </row>
    <row r="787" spans="2:35" x14ac:dyDescent="0.3">
      <c r="B787" s="85">
        <f t="shared" si="1446"/>
        <v>50860</v>
      </c>
      <c r="C787" s="3"/>
      <c r="D787" s="3"/>
      <c r="E787" s="5">
        <f t="shared" si="1451"/>
        <v>86.376205736080294</v>
      </c>
      <c r="F787" s="5">
        <f t="shared" si="1451"/>
        <v>44.97824015676747</v>
      </c>
      <c r="G787" s="5">
        <f t="shared" si="1451"/>
        <v>65.643918066633603</v>
      </c>
      <c r="H787" s="5">
        <f t="shared" si="1451"/>
        <v>16.435958176501106</v>
      </c>
      <c r="I787" s="5">
        <f t="shared" si="1451"/>
        <v>66.909503498664037</v>
      </c>
      <c r="J787" s="5">
        <f t="shared" si="1451"/>
        <v>364.35538490561731</v>
      </c>
      <c r="K787" s="5">
        <f t="shared" si="1451"/>
        <v>24.362519566586741</v>
      </c>
      <c r="L787" s="5"/>
      <c r="M787" s="5">
        <f t="shared" si="1452"/>
        <v>36.368928730981175</v>
      </c>
      <c r="N787" s="5">
        <f t="shared" si="1452"/>
        <v>0</v>
      </c>
      <c r="O787" s="5">
        <f t="shared" si="1452"/>
        <v>0</v>
      </c>
      <c r="P787" s="5">
        <f t="shared" si="1452"/>
        <v>0</v>
      </c>
      <c r="Q787" s="5">
        <f t="shared" si="1452"/>
        <v>0</v>
      </c>
      <c r="R787" s="5">
        <f t="shared" si="1452"/>
        <v>0</v>
      </c>
      <c r="S787" s="5">
        <f t="shared" si="1452"/>
        <v>0</v>
      </c>
      <c r="T787" s="5"/>
      <c r="U787" s="5">
        <f t="shared" si="1453"/>
        <v>19.320993388333751</v>
      </c>
      <c r="V787" s="5">
        <f t="shared" si="1453"/>
        <v>5.5452624850809196</v>
      </c>
      <c r="W787" s="5">
        <f t="shared" si="1453"/>
        <v>8.0930857890370174</v>
      </c>
      <c r="X787" s="5">
        <f t="shared" si="1453"/>
        <v>5.7700704236652811</v>
      </c>
      <c r="Y787" s="5">
        <f t="shared" si="1453"/>
        <v>4.487832551739662</v>
      </c>
      <c r="Z787" s="5">
        <f t="shared" si="1453"/>
        <v>29.603875023581409</v>
      </c>
      <c r="AA787" s="5">
        <f t="shared" si="1453"/>
        <v>1.8983781480457205</v>
      </c>
      <c r="AB787" s="5"/>
      <c r="AC787" s="5">
        <f t="shared" si="1454"/>
        <v>14.774877296961103</v>
      </c>
      <c r="AD787" s="5">
        <f t="shared" si="1454"/>
        <v>2.7726312425404598</v>
      </c>
      <c r="AE787" s="5">
        <f t="shared" si="1454"/>
        <v>4.0465428945185087</v>
      </c>
      <c r="AF787" s="5">
        <f t="shared" si="1454"/>
        <v>3.4970123779789586</v>
      </c>
      <c r="AG787" s="5">
        <f t="shared" si="1454"/>
        <v>2.8558934420161486</v>
      </c>
      <c r="AH787" s="5">
        <f t="shared" si="1454"/>
        <v>15.94054808962076</v>
      </c>
      <c r="AI787" s="5">
        <f t="shared" si="1454"/>
        <v>1.7401799690419102</v>
      </c>
    </row>
    <row r="788" spans="2:35" x14ac:dyDescent="0.3">
      <c r="B788" s="85">
        <f t="shared" si="1446"/>
        <v>51226</v>
      </c>
      <c r="C788" s="3"/>
      <c r="D788" s="3"/>
      <c r="E788" s="5">
        <f t="shared" si="1451"/>
        <v>88.9674919081627</v>
      </c>
      <c r="F788" s="5">
        <f t="shared" si="1451"/>
        <v>46.327587361470485</v>
      </c>
      <c r="G788" s="5">
        <f t="shared" si="1451"/>
        <v>67.613235608632621</v>
      </c>
      <c r="H788" s="5">
        <f t="shared" si="1451"/>
        <v>16.929036921796136</v>
      </c>
      <c r="I788" s="5">
        <f t="shared" si="1451"/>
        <v>68.916788603623971</v>
      </c>
      <c r="J788" s="5">
        <f t="shared" si="1451"/>
        <v>375.28604645278591</v>
      </c>
      <c r="K788" s="5">
        <f t="shared" si="1451"/>
        <v>25.09339515358435</v>
      </c>
      <c r="L788" s="5"/>
      <c r="M788" s="5">
        <f t="shared" si="1452"/>
        <v>37.459996592910613</v>
      </c>
      <c r="N788" s="5">
        <f t="shared" si="1452"/>
        <v>0</v>
      </c>
      <c r="O788" s="5">
        <f t="shared" si="1452"/>
        <v>0</v>
      </c>
      <c r="P788" s="5">
        <f t="shared" si="1452"/>
        <v>0</v>
      </c>
      <c r="Q788" s="5">
        <f t="shared" si="1452"/>
        <v>0</v>
      </c>
      <c r="R788" s="5">
        <f t="shared" si="1452"/>
        <v>0</v>
      </c>
      <c r="S788" s="5">
        <f t="shared" si="1452"/>
        <v>0</v>
      </c>
      <c r="T788" s="5"/>
      <c r="U788" s="5">
        <f t="shared" si="1453"/>
        <v>19.900623189983762</v>
      </c>
      <c r="V788" s="5">
        <f t="shared" si="1453"/>
        <v>5.7116203596333479</v>
      </c>
      <c r="W788" s="5">
        <f t="shared" si="1453"/>
        <v>8.3358783627081294</v>
      </c>
      <c r="X788" s="5">
        <f t="shared" si="1453"/>
        <v>5.9431725363752408</v>
      </c>
      <c r="Y788" s="5">
        <f t="shared" si="1453"/>
        <v>4.6224675282918524</v>
      </c>
      <c r="Z788" s="5">
        <f t="shared" si="1453"/>
        <v>30.491991274288853</v>
      </c>
      <c r="AA788" s="5">
        <f t="shared" si="1453"/>
        <v>1.9553294924870919</v>
      </c>
      <c r="AB788" s="5"/>
      <c r="AC788" s="5">
        <f t="shared" si="1454"/>
        <v>15.218123615869937</v>
      </c>
      <c r="AD788" s="5">
        <f t="shared" si="1454"/>
        <v>2.855810179816674</v>
      </c>
      <c r="AE788" s="5">
        <f t="shared" si="1454"/>
        <v>4.1679391813540647</v>
      </c>
      <c r="AF788" s="5">
        <f t="shared" si="1454"/>
        <v>3.601922749318327</v>
      </c>
      <c r="AG788" s="5">
        <f t="shared" si="1454"/>
        <v>2.9415702452766332</v>
      </c>
      <c r="AH788" s="5">
        <f t="shared" si="1454"/>
        <v>16.418764532309385</v>
      </c>
      <c r="AI788" s="5">
        <f t="shared" si="1454"/>
        <v>1.7923853681131678</v>
      </c>
    </row>
    <row r="789" spans="2:35" x14ac:dyDescent="0.3">
      <c r="B789" s="85">
        <f t="shared" si="1446"/>
        <v>51591</v>
      </c>
      <c r="C789" s="3"/>
      <c r="D789" s="3"/>
      <c r="E789" s="5">
        <f t="shared" ref="E789:K789" si="1455">E368*$E$40</f>
        <v>68.215769229831949</v>
      </c>
      <c r="F789" s="5">
        <f t="shared" si="1455"/>
        <v>35.521648870209383</v>
      </c>
      <c r="G789" s="5">
        <f t="shared" si="1455"/>
        <v>51.842406459224499</v>
      </c>
      <c r="H789" s="5">
        <f t="shared" si="1455"/>
        <v>12.980328557903242</v>
      </c>
      <c r="I789" s="5">
        <f t="shared" si="1455"/>
        <v>52.841904909478437</v>
      </c>
      <c r="J789" s="5">
        <f t="shared" si="1455"/>
        <v>287.75034330995248</v>
      </c>
      <c r="K789" s="5">
        <f t="shared" si="1455"/>
        <v>19.240345167388497</v>
      </c>
      <c r="L789" s="5"/>
      <c r="M789" s="5">
        <f t="shared" ref="M789:S789" si="1456">M368*$E$40</f>
        <v>28.722429149402927</v>
      </c>
      <c r="N789" s="5">
        <f t="shared" si="1456"/>
        <v>0</v>
      </c>
      <c r="O789" s="5">
        <f t="shared" si="1456"/>
        <v>0</v>
      </c>
      <c r="P789" s="5">
        <f t="shared" si="1456"/>
        <v>0</v>
      </c>
      <c r="Q789" s="5">
        <f t="shared" si="1456"/>
        <v>0</v>
      </c>
      <c r="R789" s="5">
        <f t="shared" si="1456"/>
        <v>0</v>
      </c>
      <c r="S789" s="5">
        <f t="shared" si="1456"/>
        <v>0</v>
      </c>
      <c r="T789" s="5"/>
      <c r="U789" s="5">
        <f t="shared" ref="U789:AA789" si="1457">U368*$E$40</f>
        <v>15.258790485620304</v>
      </c>
      <c r="V789" s="5">
        <f t="shared" si="1457"/>
        <v>4.379381367560061</v>
      </c>
      <c r="W789" s="5">
        <f t="shared" si="1457"/>
        <v>6.3915295634660358</v>
      </c>
      <c r="X789" s="5">
        <f t="shared" si="1457"/>
        <v>4.5569238554341167</v>
      </c>
      <c r="Y789" s="5">
        <f t="shared" si="1457"/>
        <v>3.5442741097820893</v>
      </c>
      <c r="Z789" s="5">
        <f t="shared" si="1457"/>
        <v>23.37971539393364</v>
      </c>
      <c r="AA789" s="5">
        <f t="shared" si="1457"/>
        <v>1.4992476753809216</v>
      </c>
      <c r="AB789" s="5"/>
      <c r="AC789" s="5">
        <f t="shared" ref="AC789:AI789" si="1458">AC368*$E$40</f>
        <v>11.66848684194494</v>
      </c>
      <c r="AD789" s="5">
        <f t="shared" si="1458"/>
        <v>2.1896906837800305</v>
      </c>
      <c r="AE789" s="5">
        <f t="shared" si="1458"/>
        <v>3.1957647817330179</v>
      </c>
      <c r="AF789" s="5">
        <f t="shared" si="1458"/>
        <v>2.7617720335964346</v>
      </c>
      <c r="AG789" s="5">
        <f t="shared" si="1458"/>
        <v>2.2554471607704207</v>
      </c>
      <c r="AH789" s="5">
        <f t="shared" si="1458"/>
        <v>12.589077519810422</v>
      </c>
      <c r="AI789" s="5">
        <f t="shared" si="1458"/>
        <v>1.3743103690991783</v>
      </c>
    </row>
    <row r="791" spans="2:35" s="93" customFormat="1" x14ac:dyDescent="0.3">
      <c r="B791" s="92" t="s">
        <v>244</v>
      </c>
      <c r="C791" s="92"/>
      <c r="D791" s="92"/>
    </row>
    <row r="792" spans="2:35" x14ac:dyDescent="0.3">
      <c r="E792" s="301" t="s">
        <v>89</v>
      </c>
      <c r="F792" s="301"/>
      <c r="G792" s="301"/>
      <c r="H792" s="301"/>
      <c r="I792" s="301"/>
      <c r="J792" s="301"/>
      <c r="K792" s="301"/>
      <c r="M792" s="301" t="s">
        <v>64</v>
      </c>
      <c r="N792" s="301"/>
      <c r="O792" s="301"/>
      <c r="P792" s="301"/>
      <c r="Q792" s="301"/>
      <c r="R792" s="301"/>
      <c r="S792" s="301"/>
      <c r="U792" s="301" t="s">
        <v>65</v>
      </c>
      <c r="V792" s="301"/>
      <c r="W792" s="301"/>
      <c r="X792" s="301"/>
      <c r="Y792" s="301"/>
      <c r="Z792" s="301"/>
      <c r="AA792" s="301"/>
      <c r="AC792" s="301" t="s">
        <v>66</v>
      </c>
      <c r="AD792" s="301"/>
      <c r="AE792" s="301"/>
      <c r="AF792" s="301"/>
      <c r="AG792" s="301"/>
      <c r="AH792" s="301"/>
      <c r="AI792" s="301"/>
    </row>
    <row r="793" spans="2:35" s="3" customFormat="1" x14ac:dyDescent="0.3">
      <c r="B793" s="4" t="s">
        <v>211</v>
      </c>
      <c r="C793" s="4"/>
      <c r="D793" s="4"/>
      <c r="E793" s="3" t="s">
        <v>70</v>
      </c>
      <c r="F793" s="3" t="s">
        <v>69</v>
      </c>
      <c r="G793" s="3" t="s">
        <v>61</v>
      </c>
      <c r="H793" s="3" t="s">
        <v>68</v>
      </c>
      <c r="I793" s="3" t="s">
        <v>71</v>
      </c>
      <c r="J793" s="3" t="s">
        <v>72</v>
      </c>
      <c r="K793" s="3" t="s">
        <v>62</v>
      </c>
      <c r="M793" s="3" t="s">
        <v>70</v>
      </c>
      <c r="N793" s="3" t="s">
        <v>69</v>
      </c>
      <c r="O793" s="3" t="s">
        <v>61</v>
      </c>
      <c r="P793" s="3" t="s">
        <v>68</v>
      </c>
      <c r="Q793" s="3" t="s">
        <v>71</v>
      </c>
      <c r="R793" s="3" t="s">
        <v>72</v>
      </c>
      <c r="S793" s="3" t="s">
        <v>62</v>
      </c>
      <c r="U793" s="3" t="s">
        <v>70</v>
      </c>
      <c r="V793" s="3" t="s">
        <v>69</v>
      </c>
      <c r="W793" s="3" t="s">
        <v>61</v>
      </c>
      <c r="X793" s="3" t="s">
        <v>68</v>
      </c>
      <c r="Y793" s="3" t="s">
        <v>71</v>
      </c>
      <c r="Z793" s="3" t="s">
        <v>72</v>
      </c>
      <c r="AA793" s="3" t="s">
        <v>62</v>
      </c>
      <c r="AC793" s="3" t="s">
        <v>70</v>
      </c>
      <c r="AD793" s="3" t="s">
        <v>69</v>
      </c>
      <c r="AE793" s="3" t="s">
        <v>61</v>
      </c>
      <c r="AF793" s="3" t="s">
        <v>68</v>
      </c>
      <c r="AG793" s="3" t="s">
        <v>71</v>
      </c>
      <c r="AH793" s="3" t="s">
        <v>72</v>
      </c>
      <c r="AI793" s="3" t="s">
        <v>62</v>
      </c>
    </row>
    <row r="794" spans="2:35" hidden="1" x14ac:dyDescent="0.3">
      <c r="B794" s="86">
        <f t="shared" ref="B794:B824" si="1459">DATE(IF(MONTH(B689)&lt;=3,YEAR(B689),YEAR(B689)+1), 3, 31)</f>
        <v>40633</v>
      </c>
      <c r="C794" s="3"/>
      <c r="D794" s="3"/>
      <c r="E794" s="5">
        <f>MAX(E759-E724,0)</f>
        <v>89.011892162800009</v>
      </c>
      <c r="F794" s="5">
        <f t="shared" ref="F794:K794" si="1460">MAX(F759-F724,0)</f>
        <v>13.007822583099999</v>
      </c>
      <c r="G794" s="5">
        <f t="shared" si="1460"/>
        <v>8.9618492355000008</v>
      </c>
      <c r="H794" s="5">
        <f t="shared" si="1460"/>
        <v>0</v>
      </c>
      <c r="I794" s="5">
        <f t="shared" si="1460"/>
        <v>99.098730178649987</v>
      </c>
      <c r="J794" s="5">
        <f t="shared" si="1460"/>
        <v>219.38844872265</v>
      </c>
      <c r="K794" s="5">
        <f t="shared" si="1460"/>
        <v>4.9463844611790115</v>
      </c>
      <c r="L794" s="5"/>
      <c r="M794" s="5">
        <f t="shared" ref="M794:S794" si="1461">MAX(M759-M724,0)</f>
        <v>24.019417530199995</v>
      </c>
      <c r="N794" s="5">
        <f t="shared" si="1461"/>
        <v>0</v>
      </c>
      <c r="O794" s="5">
        <f t="shared" si="1461"/>
        <v>0</v>
      </c>
      <c r="P794" s="5">
        <f t="shared" si="1461"/>
        <v>0</v>
      </c>
      <c r="Q794" s="5">
        <f t="shared" si="1461"/>
        <v>0</v>
      </c>
      <c r="R794" s="5">
        <f t="shared" si="1461"/>
        <v>0</v>
      </c>
      <c r="S794" s="5">
        <f t="shared" si="1461"/>
        <v>0</v>
      </c>
      <c r="T794" s="5"/>
      <c r="U794" s="5">
        <f t="shared" ref="U794:AA794" si="1462">MAX(U759-U724,0)</f>
        <v>0</v>
      </c>
      <c r="V794" s="5">
        <f t="shared" si="1462"/>
        <v>1.4612200303499998</v>
      </c>
      <c r="W794" s="5">
        <f t="shared" si="1462"/>
        <v>0.12451899674999956</v>
      </c>
      <c r="X794" s="5">
        <f t="shared" si="1462"/>
        <v>9.4116454000000012</v>
      </c>
      <c r="Y794" s="5">
        <f t="shared" si="1462"/>
        <v>5.4986094710550013</v>
      </c>
      <c r="Z794" s="5">
        <f t="shared" si="1462"/>
        <v>17.716281607650004</v>
      </c>
      <c r="AA794" s="5">
        <f t="shared" si="1462"/>
        <v>0.59223591550499943</v>
      </c>
      <c r="AB794" s="5"/>
      <c r="AC794" s="5">
        <f t="shared" ref="AC794:AI794" si="1463">MAX(AC759-AC724,0)</f>
        <v>6.9247969594000054</v>
      </c>
      <c r="AD794" s="5">
        <f t="shared" si="1463"/>
        <v>0.77383746809999998</v>
      </c>
      <c r="AE794" s="5">
        <f t="shared" si="1463"/>
        <v>0.34351396049999994</v>
      </c>
      <c r="AF794" s="5">
        <f t="shared" si="1463"/>
        <v>5.0920977000000009</v>
      </c>
      <c r="AG794" s="5">
        <f t="shared" si="1463"/>
        <v>0</v>
      </c>
      <c r="AH794" s="5">
        <f t="shared" si="1463"/>
        <v>8.2805750000000007</v>
      </c>
      <c r="AI794" s="5">
        <f t="shared" si="1463"/>
        <v>1.4850000000000001</v>
      </c>
    </row>
    <row r="795" spans="2:35" hidden="1" x14ac:dyDescent="0.3">
      <c r="B795" s="86">
        <f t="shared" si="1459"/>
        <v>40999</v>
      </c>
      <c r="C795" s="3"/>
      <c r="D795" s="3"/>
      <c r="E795" s="5">
        <f t="shared" ref="E795:K795" si="1464">MAX(E760-E725,0)</f>
        <v>95.243135142400007</v>
      </c>
      <c r="F795" s="5">
        <f t="shared" si="1464"/>
        <v>13.682436338599999</v>
      </c>
      <c r="G795" s="5">
        <f t="shared" si="1464"/>
        <v>9.5065356630000011</v>
      </c>
      <c r="H795" s="5">
        <f t="shared" si="1464"/>
        <v>0</v>
      </c>
      <c r="I795" s="5">
        <f t="shared" si="1464"/>
        <v>105.76910994874994</v>
      </c>
      <c r="J795" s="5">
        <f t="shared" si="1464"/>
        <v>235.12458759630002</v>
      </c>
      <c r="K795" s="5">
        <f t="shared" si="1464"/>
        <v>5.4370858676259957</v>
      </c>
      <c r="L795" s="5"/>
      <c r="M795" s="5">
        <f t="shared" ref="M795:S795" si="1465">MAX(M760-M725,0)</f>
        <v>25.699779971600009</v>
      </c>
      <c r="N795" s="5">
        <f t="shared" si="1465"/>
        <v>0</v>
      </c>
      <c r="O795" s="5">
        <f t="shared" si="1465"/>
        <v>0</v>
      </c>
      <c r="P795" s="5">
        <f t="shared" si="1465"/>
        <v>0</v>
      </c>
      <c r="Q795" s="5">
        <f t="shared" si="1465"/>
        <v>0</v>
      </c>
      <c r="R795" s="5">
        <f t="shared" si="1465"/>
        <v>0</v>
      </c>
      <c r="S795" s="5">
        <f t="shared" si="1465"/>
        <v>0</v>
      </c>
      <c r="T795" s="5"/>
      <c r="U795" s="5">
        <f t="shared" ref="U795:AA795" si="1466">MAX(U760-U725,0)</f>
        <v>0</v>
      </c>
      <c r="V795" s="5">
        <f t="shared" si="1466"/>
        <v>1.5387973221</v>
      </c>
      <c r="W795" s="5">
        <f t="shared" si="1466"/>
        <v>0.13725290550000002</v>
      </c>
      <c r="X795" s="5">
        <f t="shared" si="1466"/>
        <v>9.7896403600000035</v>
      </c>
      <c r="Y795" s="5">
        <f t="shared" si="1466"/>
        <v>5.8670895466250013</v>
      </c>
      <c r="Z795" s="5">
        <f t="shared" si="1466"/>
        <v>18.987125516299997</v>
      </c>
      <c r="AA795" s="5">
        <f t="shared" si="1466"/>
        <v>0.6446340884699997</v>
      </c>
      <c r="AB795" s="5"/>
      <c r="AC795" s="5">
        <f t="shared" ref="AC795:AI795" si="1467">MAX(AC760-AC725,0)</f>
        <v>7.4086715227000006</v>
      </c>
      <c r="AD795" s="5">
        <f t="shared" si="1467"/>
        <v>0.81432012360000006</v>
      </c>
      <c r="AE795" s="5">
        <f t="shared" si="1467"/>
        <v>0.3655772129999999</v>
      </c>
      <c r="AF795" s="5">
        <f t="shared" si="1467"/>
        <v>5.2939951800000014</v>
      </c>
      <c r="AG795" s="5">
        <f t="shared" si="1467"/>
        <v>0</v>
      </c>
      <c r="AH795" s="5">
        <f t="shared" si="1467"/>
        <v>8.8725499999999986</v>
      </c>
      <c r="AI795" s="5">
        <f t="shared" si="1467"/>
        <v>1.595</v>
      </c>
    </row>
    <row r="796" spans="2:35" hidden="1" x14ac:dyDescent="0.3">
      <c r="B796" s="86">
        <f t="shared" si="1459"/>
        <v>41364</v>
      </c>
      <c r="C796" s="3"/>
      <c r="D796" s="3"/>
      <c r="E796" s="5">
        <f t="shared" ref="E796:K796" si="1468">MAX(E761-E726,0)</f>
        <v>104.67155460388003</v>
      </c>
      <c r="F796" s="5">
        <f t="shared" si="1468"/>
        <v>14.669363050699999</v>
      </c>
      <c r="G796" s="5">
        <f t="shared" si="1468"/>
        <v>10.300875017999999</v>
      </c>
      <c r="H796" s="5">
        <f t="shared" si="1468"/>
        <v>0</v>
      </c>
      <c r="I796" s="5">
        <f t="shared" si="1468"/>
        <v>115.91147762830001</v>
      </c>
      <c r="J796" s="5">
        <f t="shared" si="1468"/>
        <v>259.05535491734997</v>
      </c>
      <c r="K796" s="5">
        <f t="shared" si="1468"/>
        <v>5.9568030462569972</v>
      </c>
      <c r="L796" s="5"/>
      <c r="M796" s="5">
        <f t="shared" ref="M796:S796" si="1469">MAX(M761-M726,0)</f>
        <v>28.246299139919998</v>
      </c>
      <c r="N796" s="5">
        <f t="shared" si="1469"/>
        <v>0</v>
      </c>
      <c r="O796" s="5">
        <f t="shared" si="1469"/>
        <v>0</v>
      </c>
      <c r="P796" s="5">
        <f t="shared" si="1469"/>
        <v>0</v>
      </c>
      <c r="Q796" s="5">
        <f t="shared" si="1469"/>
        <v>0</v>
      </c>
      <c r="R796" s="5">
        <f t="shared" si="1469"/>
        <v>0</v>
      </c>
      <c r="S796" s="5">
        <f t="shared" si="1469"/>
        <v>0</v>
      </c>
      <c r="T796" s="5"/>
      <c r="U796" s="5">
        <f t="shared" ref="U796:AA796" si="1470">MAX(U761-U726,0)</f>
        <v>0</v>
      </c>
      <c r="V796" s="5">
        <f t="shared" si="1470"/>
        <v>1.6495349839500002</v>
      </c>
      <c r="W796" s="5">
        <f t="shared" si="1470"/>
        <v>0.15136362300000128</v>
      </c>
      <c r="X796" s="5">
        <f t="shared" si="1470"/>
        <v>10.52291842</v>
      </c>
      <c r="Y796" s="5">
        <f t="shared" si="1470"/>
        <v>6.4295346055599989</v>
      </c>
      <c r="Z796" s="5">
        <f t="shared" si="1470"/>
        <v>20.919475051100001</v>
      </c>
      <c r="AA796" s="5">
        <f t="shared" si="1470"/>
        <v>0.70767871516499992</v>
      </c>
      <c r="AB796" s="5"/>
      <c r="AC796" s="5">
        <f t="shared" ref="AC796:AI796" si="1471">MAX(AC761-AC726,0)</f>
        <v>8.1434873527400065</v>
      </c>
      <c r="AD796" s="5">
        <f t="shared" si="1471"/>
        <v>0.87300774570000006</v>
      </c>
      <c r="AE796" s="5">
        <f t="shared" si="1471"/>
        <v>0.3966100680000002</v>
      </c>
      <c r="AF796" s="5">
        <f t="shared" si="1471"/>
        <v>5.6930717099999981</v>
      </c>
      <c r="AG796" s="5">
        <f t="shared" si="1471"/>
        <v>0</v>
      </c>
      <c r="AH796" s="5">
        <f t="shared" si="1471"/>
        <v>9.7772000000000023</v>
      </c>
      <c r="AI796" s="5">
        <f t="shared" si="1471"/>
        <v>1.753125</v>
      </c>
    </row>
    <row r="797" spans="2:35" hidden="1" x14ac:dyDescent="0.3">
      <c r="B797" s="86">
        <f t="shared" si="1459"/>
        <v>41729</v>
      </c>
      <c r="C797" s="3"/>
      <c r="D797" s="3"/>
      <c r="E797" s="5">
        <f t="shared" ref="E797:K797" si="1472">MAX(E762-E727,0)</f>
        <v>120.10786266327997</v>
      </c>
      <c r="F797" s="5">
        <f t="shared" si="1472"/>
        <v>16.389811268300001</v>
      </c>
      <c r="G797" s="5">
        <f t="shared" si="1472"/>
        <v>11.582112615000003</v>
      </c>
      <c r="H797" s="5">
        <f t="shared" si="1472"/>
        <v>0</v>
      </c>
      <c r="I797" s="5">
        <f t="shared" si="1472"/>
        <v>132.68437189195001</v>
      </c>
      <c r="J797" s="5">
        <f t="shared" si="1472"/>
        <v>298.92504608989998</v>
      </c>
      <c r="K797" s="5">
        <f t="shared" si="1472"/>
        <v>6.892802294721001</v>
      </c>
      <c r="L797" s="5"/>
      <c r="M797" s="5">
        <f t="shared" ref="M797:S797" si="1473">MAX(M762-M727,0)</f>
        <v>32.417109399520008</v>
      </c>
      <c r="N797" s="5">
        <f t="shared" si="1473"/>
        <v>0</v>
      </c>
      <c r="O797" s="5">
        <f t="shared" si="1473"/>
        <v>0</v>
      </c>
      <c r="P797" s="5">
        <f t="shared" si="1473"/>
        <v>0</v>
      </c>
      <c r="Q797" s="5">
        <f t="shared" si="1473"/>
        <v>0</v>
      </c>
      <c r="R797" s="5">
        <f t="shared" si="1473"/>
        <v>0</v>
      </c>
      <c r="S797" s="5">
        <f t="shared" si="1473"/>
        <v>0</v>
      </c>
      <c r="T797" s="5"/>
      <c r="U797" s="5">
        <f t="shared" ref="U797:AA797" si="1474">MAX(U762-U727,0)</f>
        <v>0</v>
      </c>
      <c r="V797" s="5">
        <f t="shared" si="1474"/>
        <v>1.8418528375500007</v>
      </c>
      <c r="W797" s="5">
        <f t="shared" si="1474"/>
        <v>0.16582992749999947</v>
      </c>
      <c r="X797" s="5">
        <f t="shared" si="1474"/>
        <v>11.77614518</v>
      </c>
      <c r="Y797" s="5">
        <f t="shared" si="1474"/>
        <v>7.3602061261149991</v>
      </c>
      <c r="Z797" s="5">
        <f t="shared" si="1474"/>
        <v>24.139135556149995</v>
      </c>
      <c r="AA797" s="5">
        <f t="shared" si="1474"/>
        <v>0.81710603149500072</v>
      </c>
      <c r="AB797" s="5"/>
      <c r="AC797" s="5">
        <f t="shared" ref="AC797:AI797" si="1475">MAX(AC762-AC727,0)</f>
        <v>9.3475770614400027</v>
      </c>
      <c r="AD797" s="5">
        <f t="shared" si="1475"/>
        <v>0.97517562329999996</v>
      </c>
      <c r="AE797" s="5">
        <f t="shared" si="1475"/>
        <v>0.44489101499999983</v>
      </c>
      <c r="AF797" s="5">
        <f t="shared" si="1475"/>
        <v>6.3712725899999985</v>
      </c>
      <c r="AG797" s="5">
        <f t="shared" si="1475"/>
        <v>0</v>
      </c>
      <c r="AH797" s="5">
        <f t="shared" si="1475"/>
        <v>11.282575</v>
      </c>
      <c r="AI797" s="5">
        <f t="shared" si="1475"/>
        <v>2.0212500000000002</v>
      </c>
    </row>
    <row r="798" spans="2:35" hidden="1" x14ac:dyDescent="0.3">
      <c r="B798" s="86">
        <f t="shared" si="1459"/>
        <v>42094</v>
      </c>
      <c r="C798" s="3"/>
      <c r="D798" s="3"/>
      <c r="E798" s="5">
        <f t="shared" ref="E798:K798" si="1476">MAX(E763-E728,0)</f>
        <v>128.52778183804003</v>
      </c>
      <c r="F798" s="5">
        <f t="shared" si="1476"/>
        <v>17.315359273800002</v>
      </c>
      <c r="G798" s="5">
        <f t="shared" si="1476"/>
        <v>12.104760599000002</v>
      </c>
      <c r="H798" s="5">
        <f t="shared" si="1476"/>
        <v>0</v>
      </c>
      <c r="I798" s="5">
        <f t="shared" si="1476"/>
        <v>141.78836045634995</v>
      </c>
      <c r="J798" s="5">
        <f t="shared" si="1476"/>
        <v>320.48716426239992</v>
      </c>
      <c r="K798" s="5">
        <f t="shared" si="1476"/>
        <v>7.5472213826240058</v>
      </c>
      <c r="L798" s="5"/>
      <c r="M798" s="5">
        <f t="shared" ref="M798:S798" si="1477">MAX(M763-M728,0)</f>
        <v>34.678428517359976</v>
      </c>
      <c r="N798" s="5">
        <f t="shared" si="1477"/>
        <v>0</v>
      </c>
      <c r="O798" s="5">
        <f t="shared" si="1477"/>
        <v>0</v>
      </c>
      <c r="P798" s="5">
        <f t="shared" si="1477"/>
        <v>0</v>
      </c>
      <c r="Q798" s="5">
        <f t="shared" si="1477"/>
        <v>0</v>
      </c>
      <c r="R798" s="5">
        <f t="shared" si="1477"/>
        <v>0</v>
      </c>
      <c r="S798" s="5">
        <f t="shared" si="1477"/>
        <v>0</v>
      </c>
      <c r="T798" s="5"/>
      <c r="U798" s="5">
        <f t="shared" ref="U798:AA798" si="1478">MAX(U763-U728,0)</f>
        <v>0</v>
      </c>
      <c r="V798" s="5">
        <f t="shared" si="1478"/>
        <v>1.9480601792999996</v>
      </c>
      <c r="W798" s="5">
        <f t="shared" si="1478"/>
        <v>0.16473900149999965</v>
      </c>
      <c r="X798" s="5">
        <f t="shared" si="1478"/>
        <v>12.324055450000003</v>
      </c>
      <c r="Y798" s="5">
        <f t="shared" si="1478"/>
        <v>7.8661974859449977</v>
      </c>
      <c r="Z798" s="5">
        <f t="shared" si="1478"/>
        <v>25.880492822399994</v>
      </c>
      <c r="AA798" s="5">
        <f t="shared" si="1478"/>
        <v>0.88837259027999904</v>
      </c>
      <c r="AB798" s="5"/>
      <c r="AC798" s="5">
        <f t="shared" ref="AC798:AI798" si="1479">MAX(AC763-AC728,0)</f>
        <v>9.996438052919995</v>
      </c>
      <c r="AD798" s="5">
        <f t="shared" si="1479"/>
        <v>1.0306823538000001</v>
      </c>
      <c r="AE798" s="5">
        <f t="shared" si="1479"/>
        <v>0.46304604900000013</v>
      </c>
      <c r="AF798" s="5">
        <f t="shared" si="1479"/>
        <v>6.6692527250000015</v>
      </c>
      <c r="AG798" s="5">
        <f t="shared" si="1479"/>
        <v>0</v>
      </c>
      <c r="AH798" s="5">
        <f t="shared" si="1479"/>
        <v>12.096350000000001</v>
      </c>
      <c r="AI798" s="5">
        <f t="shared" si="1479"/>
        <v>2.1793749999999998</v>
      </c>
    </row>
    <row r="799" spans="2:35" hidden="1" x14ac:dyDescent="0.3">
      <c r="B799" s="86">
        <f t="shared" si="1459"/>
        <v>42460</v>
      </c>
      <c r="C799" s="3"/>
      <c r="D799" s="3"/>
      <c r="E799" s="5">
        <f t="shared" ref="E799:K799" si="1480">MAX(E764-E729,0)</f>
        <v>137.71276415784001</v>
      </c>
      <c r="F799" s="5">
        <f t="shared" si="1480"/>
        <v>17.963727382600002</v>
      </c>
      <c r="G799" s="5">
        <f t="shared" si="1480"/>
        <v>12.805500583000004</v>
      </c>
      <c r="H799" s="5">
        <f t="shared" si="1480"/>
        <v>0</v>
      </c>
      <c r="I799" s="5">
        <f t="shared" si="1480"/>
        <v>151.65067871894999</v>
      </c>
      <c r="J799" s="5">
        <f t="shared" si="1480"/>
        <v>343.92700194759999</v>
      </c>
      <c r="K799" s="5">
        <f t="shared" si="1480"/>
        <v>7.9483992599480047</v>
      </c>
      <c r="L799" s="5"/>
      <c r="M799" s="5">
        <f t="shared" ref="M799:S799" si="1481">MAX(M764-M729,0)</f>
        <v>37.14796168556002</v>
      </c>
      <c r="N799" s="5">
        <f t="shared" si="1481"/>
        <v>0</v>
      </c>
      <c r="O799" s="5">
        <f t="shared" si="1481"/>
        <v>0</v>
      </c>
      <c r="P799" s="5">
        <f t="shared" si="1481"/>
        <v>0</v>
      </c>
      <c r="Q799" s="5">
        <f t="shared" si="1481"/>
        <v>0</v>
      </c>
      <c r="R799" s="5">
        <f t="shared" si="1481"/>
        <v>0</v>
      </c>
      <c r="S799" s="5">
        <f t="shared" si="1481"/>
        <v>0</v>
      </c>
      <c r="T799" s="5"/>
      <c r="U799" s="5">
        <f t="shared" ref="U799:AA799" si="1482">MAX(U764-U729,0)</f>
        <v>0</v>
      </c>
      <c r="V799" s="5">
        <f t="shared" si="1482"/>
        <v>2.0197437561</v>
      </c>
      <c r="W799" s="5">
        <f t="shared" si="1482"/>
        <v>0.17595527549999934</v>
      </c>
      <c r="X799" s="5">
        <f t="shared" si="1482"/>
        <v>12.856374149999997</v>
      </c>
      <c r="Y799" s="5">
        <f t="shared" si="1482"/>
        <v>8.4147165450150023</v>
      </c>
      <c r="Z799" s="5">
        <f t="shared" si="1482"/>
        <v>27.773200443850001</v>
      </c>
      <c r="AA799" s="5">
        <f t="shared" si="1482"/>
        <v>0.94135021580999934</v>
      </c>
      <c r="AB799" s="5"/>
      <c r="AC799" s="5">
        <f t="shared" ref="AC799:AI799" si="1483">MAX(AC764-AC729,0)</f>
        <v>10.705351098320008</v>
      </c>
      <c r="AD799" s="5">
        <f t="shared" si="1483"/>
        <v>1.0690240176000001</v>
      </c>
      <c r="AE799" s="5">
        <f t="shared" si="1483"/>
        <v>0.49030788300000006</v>
      </c>
      <c r="AF799" s="5">
        <f t="shared" si="1483"/>
        <v>6.9557745750000013</v>
      </c>
      <c r="AG799" s="5">
        <f t="shared" si="1483"/>
        <v>0</v>
      </c>
      <c r="AH799" s="5">
        <f t="shared" si="1483"/>
        <v>12.982825000000005</v>
      </c>
      <c r="AI799" s="5">
        <f t="shared" si="1483"/>
        <v>2.32375</v>
      </c>
    </row>
    <row r="800" spans="2:35" hidden="1" x14ac:dyDescent="0.3">
      <c r="B800" s="86">
        <f t="shared" si="1459"/>
        <v>42825</v>
      </c>
      <c r="C800" s="3"/>
      <c r="D800" s="3"/>
      <c r="E800" s="5">
        <f t="shared" ref="E800:K800" si="1484">MAX(E765-E730,0)</f>
        <v>148.23859831272</v>
      </c>
      <c r="F800" s="5">
        <f t="shared" si="1484"/>
        <v>18.693818991400004</v>
      </c>
      <c r="G800" s="5">
        <f t="shared" si="1484"/>
        <v>13.534414067000004</v>
      </c>
      <c r="H800" s="5">
        <f t="shared" si="1484"/>
        <v>0</v>
      </c>
      <c r="I800" s="5">
        <f t="shared" si="1484"/>
        <v>162.35067682230002</v>
      </c>
      <c r="J800" s="5">
        <f t="shared" si="1484"/>
        <v>370.05051093475004</v>
      </c>
      <c r="K800" s="5">
        <f t="shared" si="1484"/>
        <v>8.5500802078859977</v>
      </c>
      <c r="L800" s="5"/>
      <c r="M800" s="5">
        <f t="shared" ref="M800:S800" si="1485">MAX(M765-M730,0)</f>
        <v>40.006264879479971</v>
      </c>
      <c r="N800" s="5">
        <f t="shared" si="1485"/>
        <v>0</v>
      </c>
      <c r="O800" s="5">
        <f t="shared" si="1485"/>
        <v>0</v>
      </c>
      <c r="P800" s="5">
        <f t="shared" si="1485"/>
        <v>0</v>
      </c>
      <c r="Q800" s="5">
        <f t="shared" si="1485"/>
        <v>0</v>
      </c>
      <c r="R800" s="5">
        <f t="shared" si="1485"/>
        <v>0</v>
      </c>
      <c r="S800" s="5">
        <f t="shared" si="1485"/>
        <v>0</v>
      </c>
      <c r="T800" s="5"/>
      <c r="U800" s="5">
        <f t="shared" ref="U800:AA800" si="1486">MAX(U765-U730,0)</f>
        <v>0</v>
      </c>
      <c r="V800" s="5">
        <f t="shared" si="1486"/>
        <v>2.1005501829000002</v>
      </c>
      <c r="W800" s="5">
        <f t="shared" si="1486"/>
        <v>0.18465064949999954</v>
      </c>
      <c r="X800" s="5">
        <f t="shared" si="1486"/>
        <v>13.409460660000001</v>
      </c>
      <c r="Y800" s="5">
        <f t="shared" si="1486"/>
        <v>9.0062618576099993</v>
      </c>
      <c r="Z800" s="5">
        <f t="shared" si="1486"/>
        <v>29.8828132035</v>
      </c>
      <c r="AA800" s="5">
        <f t="shared" si="1486"/>
        <v>1.0118493056699998</v>
      </c>
      <c r="AB800" s="5"/>
      <c r="AC800" s="5">
        <f t="shared" ref="AC800:AI800" si="1487">MAX(AC765-AC730,0)</f>
        <v>11.535021139059999</v>
      </c>
      <c r="AD800" s="5">
        <f t="shared" si="1487"/>
        <v>1.1122142064</v>
      </c>
      <c r="AE800" s="5">
        <f t="shared" si="1487"/>
        <v>0.51794636699999974</v>
      </c>
      <c r="AF800" s="5">
        <f t="shared" si="1487"/>
        <v>7.2516803299999992</v>
      </c>
      <c r="AG800" s="5">
        <f t="shared" si="1487"/>
        <v>0</v>
      </c>
      <c r="AH800" s="5">
        <f t="shared" si="1487"/>
        <v>13.967075000000001</v>
      </c>
      <c r="AI800" s="5">
        <f t="shared" si="1487"/>
        <v>2.4956250000000004</v>
      </c>
    </row>
    <row r="801" spans="2:35" hidden="1" x14ac:dyDescent="0.3">
      <c r="B801" s="86">
        <f t="shared" si="1459"/>
        <v>43190</v>
      </c>
      <c r="C801" s="3"/>
      <c r="D801" s="3"/>
      <c r="E801" s="5">
        <f t="shared" ref="E801:K801" si="1488">MAX(E766-E731,0)</f>
        <v>159.37651031099998</v>
      </c>
      <c r="F801" s="5">
        <f t="shared" si="1488"/>
        <v>19.697660600199999</v>
      </c>
      <c r="G801" s="5">
        <f t="shared" si="1488"/>
        <v>14.514126051000002</v>
      </c>
      <c r="H801" s="5">
        <f t="shared" si="1488"/>
        <v>0</v>
      </c>
      <c r="I801" s="5">
        <f t="shared" si="1488"/>
        <v>174.1825562366499</v>
      </c>
      <c r="J801" s="5">
        <f t="shared" si="1488"/>
        <v>398.23441714369994</v>
      </c>
      <c r="K801" s="5">
        <f t="shared" si="1488"/>
        <v>9.260474399666009</v>
      </c>
      <c r="L801" s="5"/>
      <c r="M801" s="5">
        <f t="shared" ref="M801:S801" si="1489">MAX(M766-M731,0)</f>
        <v>42.995090723999979</v>
      </c>
      <c r="N801" s="5">
        <f t="shared" si="1489"/>
        <v>0</v>
      </c>
      <c r="O801" s="5">
        <f t="shared" si="1489"/>
        <v>0</v>
      </c>
      <c r="P801" s="5">
        <f t="shared" si="1489"/>
        <v>0</v>
      </c>
      <c r="Q801" s="5">
        <f t="shared" si="1489"/>
        <v>0</v>
      </c>
      <c r="R801" s="5">
        <f t="shared" si="1489"/>
        <v>0</v>
      </c>
      <c r="S801" s="5">
        <f t="shared" si="1489"/>
        <v>0</v>
      </c>
      <c r="T801" s="5"/>
      <c r="U801" s="5">
        <f t="shared" ref="U801:AA801" si="1490">MAX(U766-U731,0)</f>
        <v>0</v>
      </c>
      <c r="V801" s="5">
        <f t="shared" si="1490"/>
        <v>2.2151066097000007</v>
      </c>
      <c r="W801" s="5">
        <f t="shared" si="1490"/>
        <v>0.22199212349999975</v>
      </c>
      <c r="X801" s="5">
        <f t="shared" si="1490"/>
        <v>14.021830599999998</v>
      </c>
      <c r="Y801" s="5">
        <f t="shared" si="1490"/>
        <v>9.6648236466549982</v>
      </c>
      <c r="Z801" s="5">
        <f t="shared" si="1490"/>
        <v>32.158547586199987</v>
      </c>
      <c r="AA801" s="5">
        <f t="shared" si="1490"/>
        <v>1.0947130765199995</v>
      </c>
      <c r="AB801" s="5"/>
      <c r="AC801" s="5">
        <f t="shared" ref="AC801:AI801" si="1491">MAX(AC766-AC731,0)</f>
        <v>12.391450015499991</v>
      </c>
      <c r="AD801" s="5">
        <f t="shared" si="1491"/>
        <v>1.1722793952000001</v>
      </c>
      <c r="AE801" s="5">
        <f t="shared" si="1491"/>
        <v>0.56058200099999977</v>
      </c>
      <c r="AF801" s="5">
        <f t="shared" si="1491"/>
        <v>7.5820777999999969</v>
      </c>
      <c r="AG801" s="5">
        <f t="shared" si="1491"/>
        <v>0</v>
      </c>
      <c r="AH801" s="5">
        <f t="shared" si="1491"/>
        <v>15.032774999999997</v>
      </c>
      <c r="AI801" s="5">
        <f t="shared" si="1491"/>
        <v>2.6950000000000003</v>
      </c>
    </row>
    <row r="802" spans="2:35" hidden="1" x14ac:dyDescent="0.3">
      <c r="B802" s="86">
        <f t="shared" si="1459"/>
        <v>43555</v>
      </c>
      <c r="C802" s="3"/>
      <c r="D802" s="3"/>
      <c r="E802" s="5">
        <f t="shared" ref="E802:K802" si="1492">MAX(E767-E732,0)</f>
        <v>171.52919288932</v>
      </c>
      <c r="F802" s="5">
        <f t="shared" si="1492"/>
        <v>20.698130959</v>
      </c>
      <c r="G802" s="5">
        <f t="shared" si="1492"/>
        <v>15.3342232205</v>
      </c>
      <c r="H802" s="5">
        <f t="shared" si="1492"/>
        <v>0</v>
      </c>
      <c r="I802" s="5">
        <f t="shared" si="1492"/>
        <v>186.45048396734995</v>
      </c>
      <c r="J802" s="5">
        <f t="shared" si="1492"/>
        <v>428.33400876874998</v>
      </c>
      <c r="K802" s="5">
        <f t="shared" si="1492"/>
        <v>10.225290325446011</v>
      </c>
      <c r="L802" s="5"/>
      <c r="M802" s="5">
        <f t="shared" ref="M802:S802" si="1493">MAX(M767-M732,0)</f>
        <v>46.29012795637999</v>
      </c>
      <c r="N802" s="5">
        <f t="shared" si="1493"/>
        <v>0</v>
      </c>
      <c r="O802" s="5">
        <f t="shared" si="1493"/>
        <v>0</v>
      </c>
      <c r="P802" s="5">
        <f t="shared" si="1493"/>
        <v>0</v>
      </c>
      <c r="Q802" s="5">
        <f t="shared" si="1493"/>
        <v>0</v>
      </c>
      <c r="R802" s="5">
        <f t="shared" si="1493"/>
        <v>0</v>
      </c>
      <c r="S802" s="5">
        <f t="shared" si="1493"/>
        <v>0</v>
      </c>
      <c r="T802" s="5"/>
      <c r="U802" s="5">
        <f t="shared" ref="U802:AA802" si="1494">MAX(U767-U732,0)</f>
        <v>0</v>
      </c>
      <c r="V802" s="5">
        <f t="shared" si="1494"/>
        <v>2.3289017865000008</v>
      </c>
      <c r="W802" s="5">
        <f t="shared" si="1494"/>
        <v>0.23292011924999967</v>
      </c>
      <c r="X802" s="5">
        <f t="shared" si="1494"/>
        <v>14.687710539999994</v>
      </c>
      <c r="Y802" s="5">
        <f t="shared" si="1494"/>
        <v>10.342567098644999</v>
      </c>
      <c r="Z802" s="5">
        <f t="shared" si="1494"/>
        <v>34.589160818750003</v>
      </c>
      <c r="AA802" s="5">
        <f t="shared" si="1494"/>
        <v>1.1969998283700001</v>
      </c>
      <c r="AB802" s="5"/>
      <c r="AC802" s="5">
        <f t="shared" ref="AC802:AI802" si="1495">MAX(AC767-AC732,0)</f>
        <v>13.346305108359999</v>
      </c>
      <c r="AD802" s="5">
        <f t="shared" si="1495"/>
        <v>1.2320727089999999</v>
      </c>
      <c r="AE802" s="5">
        <f t="shared" si="1495"/>
        <v>0.59191109549999976</v>
      </c>
      <c r="AF802" s="5">
        <f t="shared" si="1495"/>
        <v>7.943105270000002</v>
      </c>
      <c r="AG802" s="5">
        <f t="shared" si="1495"/>
        <v>0</v>
      </c>
      <c r="AH802" s="5">
        <f t="shared" si="1495"/>
        <v>16.166800000000002</v>
      </c>
      <c r="AI802" s="5">
        <f t="shared" si="1495"/>
        <v>2.9081250000000001</v>
      </c>
    </row>
    <row r="803" spans="2:35" hidden="1" x14ac:dyDescent="0.3">
      <c r="B803" s="86">
        <f t="shared" si="1459"/>
        <v>43921</v>
      </c>
      <c r="C803" s="3"/>
      <c r="D803" s="3"/>
      <c r="E803" s="5">
        <f t="shared" ref="E803:K803" si="1496">MAX(E768-E733,0)</f>
        <v>184.49457870772</v>
      </c>
      <c r="F803" s="5">
        <f t="shared" si="1496"/>
        <v>21.688487567800003</v>
      </c>
      <c r="G803" s="5">
        <f t="shared" si="1496"/>
        <v>16.041098260999995</v>
      </c>
      <c r="H803" s="5">
        <f t="shared" si="1496"/>
        <v>0</v>
      </c>
      <c r="I803" s="5">
        <f t="shared" si="1496"/>
        <v>200.02150554564994</v>
      </c>
      <c r="J803" s="5">
        <f t="shared" si="1496"/>
        <v>461.11535643720003</v>
      </c>
      <c r="K803" s="5">
        <f t="shared" si="1496"/>
        <v>10.748940321839996</v>
      </c>
      <c r="L803" s="5"/>
      <c r="M803" s="5">
        <f t="shared" ref="M803:S803" si="1497">MAX(M768-M733,0)</f>
        <v>49.78490516447998</v>
      </c>
      <c r="N803" s="5">
        <f t="shared" si="1497"/>
        <v>0</v>
      </c>
      <c r="O803" s="5">
        <f t="shared" si="1497"/>
        <v>0</v>
      </c>
      <c r="P803" s="5">
        <f t="shared" si="1497"/>
        <v>0</v>
      </c>
      <c r="Q803" s="5">
        <f t="shared" si="1497"/>
        <v>0</v>
      </c>
      <c r="R803" s="5">
        <f t="shared" si="1497"/>
        <v>0</v>
      </c>
      <c r="S803" s="5">
        <f t="shared" si="1497"/>
        <v>0</v>
      </c>
      <c r="T803" s="5"/>
      <c r="U803" s="5">
        <f t="shared" ref="U803:AA803" si="1498">MAX(U768-U733,0)</f>
        <v>0</v>
      </c>
      <c r="V803" s="5">
        <f t="shared" si="1498"/>
        <v>2.4404132133000007</v>
      </c>
      <c r="W803" s="5">
        <f t="shared" si="1498"/>
        <v>0.22779065850000002</v>
      </c>
      <c r="X803" s="5">
        <f t="shared" si="1498"/>
        <v>15.392980789999999</v>
      </c>
      <c r="Y803" s="5">
        <f t="shared" si="1498"/>
        <v>11.098396767954998</v>
      </c>
      <c r="Z803" s="5">
        <f t="shared" si="1498"/>
        <v>37.236597954700002</v>
      </c>
      <c r="AA803" s="5">
        <f t="shared" si="1498"/>
        <v>1.2678495445499998</v>
      </c>
      <c r="AB803" s="5"/>
      <c r="AC803" s="5">
        <f t="shared" ref="AC803:AI803" si="1499">MAX(AC768-AC733,0)</f>
        <v>14.352804434059998</v>
      </c>
      <c r="AD803" s="5">
        <f t="shared" si="1499"/>
        <v>1.2910503978000001</v>
      </c>
      <c r="AE803" s="5">
        <f t="shared" si="1499"/>
        <v>0.61564136100000022</v>
      </c>
      <c r="AF803" s="5">
        <f t="shared" si="1499"/>
        <v>8.3257528949999973</v>
      </c>
      <c r="AG803" s="5">
        <f t="shared" si="1499"/>
        <v>0</v>
      </c>
      <c r="AH803" s="5">
        <f t="shared" si="1499"/>
        <v>17.404375000000002</v>
      </c>
      <c r="AI803" s="5">
        <f t="shared" si="1499"/>
        <v>3.1143750000000003</v>
      </c>
    </row>
    <row r="804" spans="2:35" hidden="1" x14ac:dyDescent="0.3">
      <c r="B804" s="86">
        <f t="shared" si="1459"/>
        <v>44286</v>
      </c>
      <c r="C804" s="3"/>
      <c r="D804" s="3"/>
      <c r="E804" s="5">
        <f t="shared" ref="E804:K804" si="1500">MAX(E769-E734,0)</f>
        <v>151.39057702828001</v>
      </c>
      <c r="F804" s="5">
        <f t="shared" si="1500"/>
        <v>23.208099073899998</v>
      </c>
      <c r="G804" s="5">
        <f t="shared" si="1500"/>
        <v>19.773363164999999</v>
      </c>
      <c r="H804" s="5">
        <f t="shared" si="1500"/>
        <v>0</v>
      </c>
      <c r="I804" s="5">
        <f t="shared" si="1500"/>
        <v>160.85823745584992</v>
      </c>
      <c r="J804" s="5">
        <f t="shared" si="1500"/>
        <v>405.39602223890006</v>
      </c>
      <c r="K804" s="5">
        <f t="shared" si="1500"/>
        <v>10.220450994130999</v>
      </c>
      <c r="L804" s="5"/>
      <c r="M804" s="5">
        <f t="shared" ref="M804:S804" si="1501">MAX(M769-M734,0)</f>
        <v>40.259878599520007</v>
      </c>
      <c r="N804" s="5">
        <f t="shared" si="1501"/>
        <v>0</v>
      </c>
      <c r="O804" s="5">
        <f t="shared" si="1501"/>
        <v>0</v>
      </c>
      <c r="P804" s="5">
        <f t="shared" si="1501"/>
        <v>0</v>
      </c>
      <c r="Q804" s="5">
        <f t="shared" si="1501"/>
        <v>0</v>
      </c>
      <c r="R804" s="5">
        <f t="shared" si="1501"/>
        <v>0</v>
      </c>
      <c r="S804" s="5">
        <f t="shared" si="1501"/>
        <v>0</v>
      </c>
      <c r="T804" s="5"/>
      <c r="U804" s="5">
        <f t="shared" ref="U804:AA804" si="1502">MAX(U769-U734,0)</f>
        <v>0</v>
      </c>
      <c r="V804" s="5">
        <f t="shared" si="1502"/>
        <v>2.6433850591499994</v>
      </c>
      <c r="W804" s="5">
        <f t="shared" si="1502"/>
        <v>0.8038313024999999</v>
      </c>
      <c r="X804" s="5">
        <f t="shared" si="1502"/>
        <v>12.076756980000001</v>
      </c>
      <c r="Y804" s="5">
        <f t="shared" si="1502"/>
        <v>8.8547031980950006</v>
      </c>
      <c r="Z804" s="5">
        <f t="shared" si="1502"/>
        <v>32.745677136400005</v>
      </c>
      <c r="AA804" s="5">
        <f t="shared" si="1502"/>
        <v>1.1652832921949992</v>
      </c>
      <c r="AB804" s="5"/>
      <c r="AC804" s="5">
        <f t="shared" ref="AC804:AI804" si="1503">MAX(AC769-AC734,0)</f>
        <v>11.438499286439999</v>
      </c>
      <c r="AD804" s="5">
        <f t="shared" si="1503"/>
        <v>1.3873135389000002</v>
      </c>
      <c r="AE804" s="5">
        <f t="shared" si="1503"/>
        <v>0.86120686500000065</v>
      </c>
      <c r="AF804" s="5">
        <f t="shared" si="1503"/>
        <v>6.4982784900000023</v>
      </c>
      <c r="AG804" s="5">
        <f t="shared" si="1503"/>
        <v>0</v>
      </c>
      <c r="AH804" s="5">
        <f t="shared" si="1503"/>
        <v>15.242577004150005</v>
      </c>
      <c r="AI804" s="5">
        <f t="shared" si="1503"/>
        <v>2.7362500000000001</v>
      </c>
    </row>
    <row r="805" spans="2:35" x14ac:dyDescent="0.3">
      <c r="B805" s="86">
        <f t="shared" si="1459"/>
        <v>44651</v>
      </c>
      <c r="C805" s="3"/>
      <c r="D805" s="3"/>
      <c r="E805" s="5">
        <f t="shared" ref="E805:K805" si="1504">MAX(E770-E735,0)</f>
        <v>21.438944049796007</v>
      </c>
      <c r="F805" s="5">
        <f t="shared" si="1504"/>
        <v>25.730170956567999</v>
      </c>
      <c r="G805" s="5">
        <f t="shared" si="1504"/>
        <v>28.518337353285002</v>
      </c>
      <c r="H805" s="5">
        <f t="shared" si="1504"/>
        <v>0</v>
      </c>
      <c r="I805" s="5">
        <f t="shared" si="1504"/>
        <v>11.630965228908998</v>
      </c>
      <c r="J805" s="5">
        <f t="shared" si="1504"/>
        <v>161.57223016717251</v>
      </c>
      <c r="K805" s="5">
        <f t="shared" si="1504"/>
        <v>6.4104134577856176</v>
      </c>
      <c r="L805" s="5"/>
      <c r="M805" s="5">
        <f t="shared" ref="M805:S805" si="1505">MAX(M770-M735,0)</f>
        <v>3.3928493784639997</v>
      </c>
      <c r="N805" s="5">
        <f t="shared" si="1505"/>
        <v>0</v>
      </c>
      <c r="O805" s="5">
        <f t="shared" si="1505"/>
        <v>0</v>
      </c>
      <c r="P805" s="5">
        <f t="shared" si="1505"/>
        <v>0</v>
      </c>
      <c r="Q805" s="5">
        <f t="shared" si="1505"/>
        <v>0</v>
      </c>
      <c r="R805" s="5">
        <f t="shared" si="1505"/>
        <v>0</v>
      </c>
      <c r="S805" s="5">
        <f t="shared" si="1505"/>
        <v>0</v>
      </c>
      <c r="T805" s="5"/>
      <c r="U805" s="5">
        <f t="shared" ref="U805:AA805" si="1506">MAX(U770-U735,0)</f>
        <v>0</v>
      </c>
      <c r="V805" s="5">
        <f t="shared" si="1506"/>
        <v>3.0239103855479996</v>
      </c>
      <c r="W805" s="5">
        <f t="shared" si="1506"/>
        <v>2.445274378072499</v>
      </c>
      <c r="X805" s="5">
        <f t="shared" si="1506"/>
        <v>0.45087490890000081</v>
      </c>
      <c r="Y805" s="5">
        <f t="shared" si="1506"/>
        <v>0.36084770202129945</v>
      </c>
      <c r="Z805" s="5">
        <f t="shared" si="1506"/>
        <v>13.081814255672501</v>
      </c>
      <c r="AA805" s="5">
        <f t="shared" si="1506"/>
        <v>0.61141450983794998</v>
      </c>
      <c r="AB805" s="5"/>
      <c r="AC805" s="5">
        <f t="shared" ref="AC805:AI805" si="1507">MAX(AC770-AC735,0)</f>
        <v>0.29819203623299906</v>
      </c>
      <c r="AD805" s="5">
        <f t="shared" si="1507"/>
        <v>1.5549786861179999</v>
      </c>
      <c r="AE805" s="5">
        <f t="shared" si="1507"/>
        <v>1.4920312705349996</v>
      </c>
      <c r="AF805" s="5">
        <f t="shared" si="1507"/>
        <v>0.10060820445000029</v>
      </c>
      <c r="AG805" s="5">
        <f t="shared" si="1507"/>
        <v>0</v>
      </c>
      <c r="AH805" s="5">
        <f t="shared" si="1507"/>
        <v>5.9279575316162507</v>
      </c>
      <c r="AI805" s="5">
        <f t="shared" si="1507"/>
        <v>1.0528374999999999</v>
      </c>
    </row>
    <row r="806" spans="2:35" x14ac:dyDescent="0.3">
      <c r="B806" s="86">
        <f t="shared" si="1459"/>
        <v>45016</v>
      </c>
      <c r="C806" s="3"/>
      <c r="D806" s="3"/>
      <c r="E806" s="5">
        <f t="shared" ref="E806:K806" si="1508">MAX(E771-E736,0)</f>
        <v>22.082112371289877</v>
      </c>
      <c r="F806" s="5">
        <f t="shared" si="1508"/>
        <v>26.502076085265042</v>
      </c>
      <c r="G806" s="5">
        <f t="shared" si="1508"/>
        <v>29.373887473883549</v>
      </c>
      <c r="H806" s="5">
        <f t="shared" si="1508"/>
        <v>0</v>
      </c>
      <c r="I806" s="5">
        <f t="shared" si="1508"/>
        <v>11.97989418577626</v>
      </c>
      <c r="J806" s="5">
        <f t="shared" si="1508"/>
        <v>166.41939707218765</v>
      </c>
      <c r="K806" s="5">
        <f t="shared" si="1508"/>
        <v>6.6027258615191773</v>
      </c>
      <c r="L806" s="5"/>
      <c r="M806" s="5">
        <f t="shared" ref="M806:S806" si="1509">MAX(M771-M736,0)</f>
        <v>3.4946348598179213</v>
      </c>
      <c r="N806" s="5">
        <f t="shared" si="1509"/>
        <v>0</v>
      </c>
      <c r="O806" s="5">
        <f t="shared" si="1509"/>
        <v>0</v>
      </c>
      <c r="P806" s="5">
        <f t="shared" si="1509"/>
        <v>0</v>
      </c>
      <c r="Q806" s="5">
        <f t="shared" si="1509"/>
        <v>0</v>
      </c>
      <c r="R806" s="5">
        <f t="shared" si="1509"/>
        <v>0</v>
      </c>
      <c r="S806" s="5">
        <f t="shared" si="1509"/>
        <v>0</v>
      </c>
      <c r="T806" s="5"/>
      <c r="U806" s="5">
        <f t="shared" ref="U806:AA806" si="1510">MAX(U771-U736,0)</f>
        <v>0</v>
      </c>
      <c r="V806" s="5">
        <f t="shared" si="1510"/>
        <v>3.1146276971144395</v>
      </c>
      <c r="W806" s="5">
        <f t="shared" si="1510"/>
        <v>2.5186326094146754</v>
      </c>
      <c r="X806" s="5">
        <f t="shared" si="1510"/>
        <v>0.46440115616699984</v>
      </c>
      <c r="Y806" s="5">
        <f t="shared" si="1510"/>
        <v>0.37167313308193917</v>
      </c>
      <c r="Z806" s="5">
        <f t="shared" si="1510"/>
        <v>13.474268683342675</v>
      </c>
      <c r="AA806" s="5">
        <f t="shared" si="1510"/>
        <v>0.62975694513308822</v>
      </c>
      <c r="AB806" s="5"/>
      <c r="AC806" s="5">
        <f t="shared" ref="AC806:AI806" si="1511">MAX(AC771-AC736,0)</f>
        <v>0.30713779731999225</v>
      </c>
      <c r="AD806" s="5">
        <f t="shared" si="1511"/>
        <v>1.6016280467015398</v>
      </c>
      <c r="AE806" s="5">
        <f t="shared" si="1511"/>
        <v>1.5367922086510499</v>
      </c>
      <c r="AF806" s="5">
        <f t="shared" si="1511"/>
        <v>0.10362645058349962</v>
      </c>
      <c r="AG806" s="5">
        <f t="shared" si="1511"/>
        <v>0</v>
      </c>
      <c r="AH806" s="5">
        <f t="shared" si="1511"/>
        <v>6.1057962575647364</v>
      </c>
      <c r="AI806" s="5">
        <f t="shared" si="1511"/>
        <v>1.084422625</v>
      </c>
    </row>
    <row r="807" spans="2:35" x14ac:dyDescent="0.3">
      <c r="B807" s="86">
        <f t="shared" si="1459"/>
        <v>45382</v>
      </c>
      <c r="C807" s="3"/>
      <c r="D807" s="3"/>
      <c r="E807" s="5">
        <f t="shared" ref="E807:K807" si="1512">MAX(E772-E737,0)</f>
        <v>22.74457574242858</v>
      </c>
      <c r="F807" s="5">
        <f t="shared" si="1512"/>
        <v>27.297138367822988</v>
      </c>
      <c r="G807" s="5">
        <f t="shared" si="1512"/>
        <v>30.255104098100066</v>
      </c>
      <c r="H807" s="5">
        <f t="shared" si="1512"/>
        <v>0</v>
      </c>
      <c r="I807" s="5">
        <f t="shared" si="1512"/>
        <v>12.339291011349552</v>
      </c>
      <c r="J807" s="5">
        <f t="shared" si="1512"/>
        <v>171.41197898435331</v>
      </c>
      <c r="K807" s="5">
        <f t="shared" si="1512"/>
        <v>6.8008076373647555</v>
      </c>
      <c r="L807" s="5"/>
      <c r="M807" s="5">
        <f t="shared" ref="M807:S807" si="1513">MAX(M772-M737,0)</f>
        <v>3.5994739056124487</v>
      </c>
      <c r="N807" s="5">
        <f t="shared" si="1513"/>
        <v>0</v>
      </c>
      <c r="O807" s="5">
        <f t="shared" si="1513"/>
        <v>0</v>
      </c>
      <c r="P807" s="5">
        <f t="shared" si="1513"/>
        <v>0</v>
      </c>
      <c r="Q807" s="5">
        <f t="shared" si="1513"/>
        <v>0</v>
      </c>
      <c r="R807" s="5">
        <f t="shared" si="1513"/>
        <v>0</v>
      </c>
      <c r="S807" s="5">
        <f t="shared" si="1513"/>
        <v>0</v>
      </c>
      <c r="T807" s="5"/>
      <c r="U807" s="5">
        <f t="shared" ref="U807:AA807" si="1514">MAX(U772-U737,0)</f>
        <v>0</v>
      </c>
      <c r="V807" s="5">
        <f t="shared" si="1514"/>
        <v>3.2080665280278735</v>
      </c>
      <c r="W807" s="5">
        <f t="shared" si="1514"/>
        <v>2.5941915876971162</v>
      </c>
      <c r="X807" s="5">
        <f t="shared" si="1514"/>
        <v>0.47833319085200987</v>
      </c>
      <c r="Y807" s="5">
        <f t="shared" si="1514"/>
        <v>0.38282332707439659</v>
      </c>
      <c r="Z807" s="5">
        <f t="shared" si="1514"/>
        <v>13.878496743842955</v>
      </c>
      <c r="AA807" s="5">
        <f t="shared" si="1514"/>
        <v>0.64864965348708137</v>
      </c>
      <c r="AB807" s="5"/>
      <c r="AC807" s="5">
        <f t="shared" ref="AC807:AI807" si="1515">MAX(AC772-AC737,0)</f>
        <v>0.31635193123959127</v>
      </c>
      <c r="AD807" s="5">
        <f t="shared" si="1515"/>
        <v>1.6496768881025865</v>
      </c>
      <c r="AE807" s="5">
        <f t="shared" si="1515"/>
        <v>1.5828959749105822</v>
      </c>
      <c r="AF807" s="5">
        <f t="shared" si="1515"/>
        <v>0.10673524410100432</v>
      </c>
      <c r="AG807" s="5">
        <f t="shared" si="1515"/>
        <v>0</v>
      </c>
      <c r="AH807" s="5">
        <f t="shared" si="1515"/>
        <v>6.2889701452916791</v>
      </c>
      <c r="AI807" s="5">
        <f t="shared" si="1515"/>
        <v>1.11695530375</v>
      </c>
    </row>
    <row r="808" spans="2:35" x14ac:dyDescent="0.3">
      <c r="B808" s="86">
        <f t="shared" si="1459"/>
        <v>45747</v>
      </c>
      <c r="C808" s="3"/>
      <c r="D808" s="3"/>
      <c r="E808" s="5">
        <f t="shared" ref="E808:K808" si="1516">MAX(E773-E738,0)</f>
        <v>23.426913014701441</v>
      </c>
      <c r="F808" s="5">
        <f t="shared" si="1516"/>
        <v>28.116052518857686</v>
      </c>
      <c r="G808" s="5">
        <f t="shared" si="1516"/>
        <v>31.162757221043076</v>
      </c>
      <c r="H808" s="5">
        <f t="shared" si="1516"/>
        <v>0</v>
      </c>
      <c r="I808" s="5">
        <f t="shared" si="1516"/>
        <v>12.709469741690043</v>
      </c>
      <c r="J808" s="5">
        <f t="shared" si="1516"/>
        <v>176.55433835388385</v>
      </c>
      <c r="K808" s="5">
        <f t="shared" si="1516"/>
        <v>7.004831866485695</v>
      </c>
      <c r="L808" s="5"/>
      <c r="M808" s="5">
        <f t="shared" ref="M808:S808" si="1517">MAX(M773-M738,0)</f>
        <v>3.7074581227808316</v>
      </c>
      <c r="N808" s="5">
        <f t="shared" si="1517"/>
        <v>0</v>
      </c>
      <c r="O808" s="5">
        <f t="shared" si="1517"/>
        <v>0</v>
      </c>
      <c r="P808" s="5">
        <f t="shared" si="1517"/>
        <v>0</v>
      </c>
      <c r="Q808" s="5">
        <f t="shared" si="1517"/>
        <v>0</v>
      </c>
      <c r="R808" s="5">
        <f t="shared" si="1517"/>
        <v>0</v>
      </c>
      <c r="S808" s="5">
        <f t="shared" si="1517"/>
        <v>0</v>
      </c>
      <c r="T808" s="5"/>
      <c r="U808" s="5">
        <f t="shared" ref="U808:AA808" si="1518">MAX(U773-U738,0)</f>
        <v>0</v>
      </c>
      <c r="V808" s="5">
        <f t="shared" si="1518"/>
        <v>3.30430852386871</v>
      </c>
      <c r="W808" s="5">
        <f t="shared" si="1518"/>
        <v>2.6720173353280297</v>
      </c>
      <c r="X808" s="5">
        <f t="shared" si="1518"/>
        <v>0.49268318657756982</v>
      </c>
      <c r="Y808" s="5">
        <f t="shared" si="1518"/>
        <v>0.39430802688662858</v>
      </c>
      <c r="Z808" s="5">
        <f t="shared" si="1518"/>
        <v>14.294851646158239</v>
      </c>
      <c r="AA808" s="5">
        <f t="shared" si="1518"/>
        <v>0.66810914309169323</v>
      </c>
      <c r="AB808" s="5"/>
      <c r="AC808" s="5">
        <f t="shared" ref="AC808:AI808" si="1519">MAX(AC773-AC738,0)</f>
        <v>0.32584248917677705</v>
      </c>
      <c r="AD808" s="5">
        <f t="shared" si="1519"/>
        <v>1.6991671947456641</v>
      </c>
      <c r="AE808" s="5">
        <f t="shared" si="1519"/>
        <v>1.6303828541578995</v>
      </c>
      <c r="AF808" s="5">
        <f t="shared" si="1519"/>
        <v>0.10993730142403546</v>
      </c>
      <c r="AG808" s="5">
        <f t="shared" si="1519"/>
        <v>0</v>
      </c>
      <c r="AH808" s="5">
        <f t="shared" si="1519"/>
        <v>6.4776392496504291</v>
      </c>
      <c r="AI808" s="5">
        <f t="shared" si="1519"/>
        <v>1.1504639628625002</v>
      </c>
    </row>
    <row r="809" spans="2:35" x14ac:dyDescent="0.3">
      <c r="B809" s="86">
        <f t="shared" si="1459"/>
        <v>46112</v>
      </c>
      <c r="C809" s="3"/>
      <c r="D809" s="3"/>
      <c r="E809" s="5">
        <f t="shared" ref="E809:K809" si="1520">MAX(E774-E739,0)</f>
        <v>24.129720405142486</v>
      </c>
      <c r="F809" s="5">
        <f t="shared" si="1520"/>
        <v>28.959534094423415</v>
      </c>
      <c r="G809" s="5">
        <f t="shared" si="1520"/>
        <v>32.097639937674359</v>
      </c>
      <c r="H809" s="5">
        <f t="shared" si="1520"/>
        <v>0</v>
      </c>
      <c r="I809" s="5">
        <f t="shared" si="1520"/>
        <v>13.090753833940724</v>
      </c>
      <c r="J809" s="5">
        <f t="shared" si="1520"/>
        <v>181.8509685045004</v>
      </c>
      <c r="K809" s="5">
        <f t="shared" si="1520"/>
        <v>7.21497682248026</v>
      </c>
      <c r="L809" s="5"/>
      <c r="M809" s="5">
        <f t="shared" ref="M809:S809" si="1521">MAX(M774-M739,0)</f>
        <v>3.8186818664642566</v>
      </c>
      <c r="N809" s="5">
        <f t="shared" si="1521"/>
        <v>0</v>
      </c>
      <c r="O809" s="5">
        <f t="shared" si="1521"/>
        <v>0</v>
      </c>
      <c r="P809" s="5">
        <f t="shared" si="1521"/>
        <v>0</v>
      </c>
      <c r="Q809" s="5">
        <f t="shared" si="1521"/>
        <v>0</v>
      </c>
      <c r="R809" s="5">
        <f t="shared" si="1521"/>
        <v>0</v>
      </c>
      <c r="S809" s="5">
        <f t="shared" si="1521"/>
        <v>0</v>
      </c>
      <c r="T809" s="5"/>
      <c r="U809" s="5">
        <f t="shared" ref="U809:AA809" si="1522">MAX(U774-U739,0)</f>
        <v>0</v>
      </c>
      <c r="V809" s="5">
        <f t="shared" si="1522"/>
        <v>3.4034377795847708</v>
      </c>
      <c r="W809" s="5">
        <f t="shared" si="1522"/>
        <v>2.7521778553878704</v>
      </c>
      <c r="X809" s="5">
        <f t="shared" si="1522"/>
        <v>0.50746368217489657</v>
      </c>
      <c r="Y809" s="5">
        <f t="shared" si="1522"/>
        <v>0.40613726769322733</v>
      </c>
      <c r="Z809" s="5">
        <f t="shared" si="1522"/>
        <v>14.723697195542991</v>
      </c>
      <c r="AA809" s="5">
        <f t="shared" si="1522"/>
        <v>0.68815241738444399</v>
      </c>
      <c r="AB809" s="5"/>
      <c r="AC809" s="5">
        <f t="shared" ref="AC809:AI809" si="1523">MAX(AC774-AC739,0)</f>
        <v>0.3356177638520812</v>
      </c>
      <c r="AD809" s="5">
        <f t="shared" si="1523"/>
        <v>1.7501422105880338</v>
      </c>
      <c r="AE809" s="5">
        <f t="shared" si="1523"/>
        <v>1.6792943397826368</v>
      </c>
      <c r="AF809" s="5">
        <f t="shared" si="1523"/>
        <v>0.11323542046675517</v>
      </c>
      <c r="AG809" s="5">
        <f t="shared" si="1523"/>
        <v>0</v>
      </c>
      <c r="AH809" s="5">
        <f t="shared" si="1523"/>
        <v>6.6719684271399426</v>
      </c>
      <c r="AI809" s="5">
        <f t="shared" si="1523"/>
        <v>1.1849778817483749</v>
      </c>
    </row>
    <row r="810" spans="2:35" x14ac:dyDescent="0.3">
      <c r="B810" s="86">
        <f t="shared" si="1459"/>
        <v>46477</v>
      </c>
      <c r="C810" s="3"/>
      <c r="D810" s="3"/>
      <c r="E810" s="5">
        <f t="shared" ref="E810:K810" si="1524">MAX(E775-E740,0)</f>
        <v>24.853612017296747</v>
      </c>
      <c r="F810" s="5">
        <f t="shared" si="1524"/>
        <v>29.828320117256119</v>
      </c>
      <c r="G810" s="5">
        <f t="shared" si="1524"/>
        <v>33.060569135804599</v>
      </c>
      <c r="H810" s="5">
        <f t="shared" si="1524"/>
        <v>0</v>
      </c>
      <c r="I810" s="5">
        <f t="shared" si="1524"/>
        <v>13.483476448958946</v>
      </c>
      <c r="J810" s="5">
        <f t="shared" si="1524"/>
        <v>187.30649755963546</v>
      </c>
      <c r="K810" s="5">
        <f t="shared" si="1524"/>
        <v>7.4314261271546656</v>
      </c>
      <c r="L810" s="5"/>
      <c r="M810" s="5">
        <f t="shared" ref="M810:S810" si="1525">MAX(M775-M740,0)</f>
        <v>3.933242322458181</v>
      </c>
      <c r="N810" s="5">
        <f t="shared" si="1525"/>
        <v>0</v>
      </c>
      <c r="O810" s="5">
        <f t="shared" si="1525"/>
        <v>0</v>
      </c>
      <c r="P810" s="5">
        <f t="shared" si="1525"/>
        <v>0</v>
      </c>
      <c r="Q810" s="5">
        <f t="shared" si="1525"/>
        <v>0</v>
      </c>
      <c r="R810" s="5">
        <f t="shared" si="1525"/>
        <v>0</v>
      </c>
      <c r="S810" s="5">
        <f t="shared" si="1525"/>
        <v>0</v>
      </c>
      <c r="T810" s="5"/>
      <c r="U810" s="5">
        <f t="shared" ref="U810:AA810" si="1526">MAX(U775-U740,0)</f>
        <v>0</v>
      </c>
      <c r="V810" s="5">
        <f t="shared" si="1526"/>
        <v>3.505540912972315</v>
      </c>
      <c r="W810" s="5">
        <f t="shared" si="1526"/>
        <v>2.8347431910495073</v>
      </c>
      <c r="X810" s="5">
        <f t="shared" si="1526"/>
        <v>0.52268759264014264</v>
      </c>
      <c r="Y810" s="5">
        <f t="shared" si="1526"/>
        <v>0.418321385724024</v>
      </c>
      <c r="Z810" s="5">
        <f t="shared" si="1526"/>
        <v>15.165408111409281</v>
      </c>
      <c r="AA810" s="5">
        <f t="shared" si="1526"/>
        <v>0.70879698990597728</v>
      </c>
      <c r="AB810" s="5"/>
      <c r="AC810" s="5">
        <f t="shared" ref="AC810:AI810" si="1527">MAX(AC775-AC740,0)</f>
        <v>0.34568629676764395</v>
      </c>
      <c r="AD810" s="5">
        <f t="shared" si="1527"/>
        <v>1.8026464769056749</v>
      </c>
      <c r="AE810" s="5">
        <f t="shared" si="1527"/>
        <v>1.7296731699761159</v>
      </c>
      <c r="AF810" s="5">
        <f t="shared" si="1527"/>
        <v>0.11663248308075813</v>
      </c>
      <c r="AG810" s="5">
        <f t="shared" si="1527"/>
        <v>0</v>
      </c>
      <c r="AH810" s="5">
        <f t="shared" si="1527"/>
        <v>6.8721274799541412</v>
      </c>
      <c r="AI810" s="5">
        <f t="shared" si="1527"/>
        <v>1.2205272182008262</v>
      </c>
    </row>
    <row r="811" spans="2:35" x14ac:dyDescent="0.3">
      <c r="B811" s="86">
        <f t="shared" si="1459"/>
        <v>46843</v>
      </c>
      <c r="C811" s="3"/>
      <c r="D811" s="3"/>
      <c r="E811" s="5">
        <f t="shared" ref="E811:K811" si="1528">MAX(E776-E741,0)</f>
        <v>25.599220377815662</v>
      </c>
      <c r="F811" s="5">
        <f t="shared" si="1528"/>
        <v>30.723169720773804</v>
      </c>
      <c r="G811" s="5">
        <f t="shared" si="1528"/>
        <v>34.052386209878733</v>
      </c>
      <c r="H811" s="5">
        <f t="shared" si="1528"/>
        <v>0</v>
      </c>
      <c r="I811" s="5">
        <f t="shared" si="1528"/>
        <v>13.887980742427722</v>
      </c>
      <c r="J811" s="5">
        <f t="shared" si="1528"/>
        <v>192.92569248642451</v>
      </c>
      <c r="K811" s="5">
        <f t="shared" si="1528"/>
        <v>7.654368910969314</v>
      </c>
      <c r="L811" s="5"/>
      <c r="M811" s="5">
        <f t="shared" ref="M811:S811" si="1529">MAX(M776-M741,0)</f>
        <v>4.0512395921319282</v>
      </c>
      <c r="N811" s="5">
        <f t="shared" si="1529"/>
        <v>0</v>
      </c>
      <c r="O811" s="5">
        <f t="shared" si="1529"/>
        <v>0</v>
      </c>
      <c r="P811" s="5">
        <f t="shared" si="1529"/>
        <v>0</v>
      </c>
      <c r="Q811" s="5">
        <f t="shared" si="1529"/>
        <v>0</v>
      </c>
      <c r="R811" s="5">
        <f t="shared" si="1529"/>
        <v>0</v>
      </c>
      <c r="S811" s="5">
        <f t="shared" si="1529"/>
        <v>0</v>
      </c>
      <c r="T811" s="5"/>
      <c r="U811" s="5">
        <f t="shared" ref="U811:AA811" si="1530">MAX(U776-U741,0)</f>
        <v>0</v>
      </c>
      <c r="V811" s="5">
        <f t="shared" si="1530"/>
        <v>3.610707140361483</v>
      </c>
      <c r="W811" s="5">
        <f t="shared" si="1530"/>
        <v>2.9197854867809925</v>
      </c>
      <c r="X811" s="5">
        <f t="shared" si="1530"/>
        <v>0.53836822041934829</v>
      </c>
      <c r="Y811" s="5">
        <f t="shared" si="1530"/>
        <v>0.43087102729574545</v>
      </c>
      <c r="Z811" s="5">
        <f t="shared" si="1530"/>
        <v>15.620370354751563</v>
      </c>
      <c r="AA811" s="5">
        <f t="shared" si="1530"/>
        <v>0.73006089960315679</v>
      </c>
      <c r="AB811" s="5"/>
      <c r="AC811" s="5">
        <f t="shared" ref="AC811:AI811" si="1531">MAX(AC776-AC741,0)</f>
        <v>0.35605688567067695</v>
      </c>
      <c r="AD811" s="5">
        <f t="shared" si="1531"/>
        <v>1.8567258712128449</v>
      </c>
      <c r="AE811" s="5">
        <f t="shared" si="1531"/>
        <v>1.7815633650753995</v>
      </c>
      <c r="AF811" s="5">
        <f t="shared" si="1531"/>
        <v>0.12013145757318133</v>
      </c>
      <c r="AG811" s="5">
        <f t="shared" si="1531"/>
        <v>0</v>
      </c>
      <c r="AH811" s="5">
        <f t="shared" si="1531"/>
        <v>7.0782913043527671</v>
      </c>
      <c r="AI811" s="5">
        <f t="shared" si="1531"/>
        <v>1.2571430347468511</v>
      </c>
    </row>
    <row r="812" spans="2:35" x14ac:dyDescent="0.3">
      <c r="B812" s="86">
        <f t="shared" si="1459"/>
        <v>47208</v>
      </c>
      <c r="C812" s="3"/>
      <c r="D812" s="3"/>
      <c r="E812" s="5">
        <f t="shared" ref="E812:K812" si="1532">MAX(E777-E742,0)</f>
        <v>26.367196989150138</v>
      </c>
      <c r="F812" s="5">
        <f t="shared" si="1532"/>
        <v>31.644864812397017</v>
      </c>
      <c r="G812" s="5">
        <f t="shared" si="1532"/>
        <v>35.073957796175094</v>
      </c>
      <c r="H812" s="5">
        <f t="shared" si="1532"/>
        <v>0</v>
      </c>
      <c r="I812" s="5">
        <f t="shared" si="1532"/>
        <v>14.304620164700552</v>
      </c>
      <c r="J812" s="5">
        <f t="shared" si="1532"/>
        <v>198.7134632610173</v>
      </c>
      <c r="K812" s="5">
        <f t="shared" si="1532"/>
        <v>7.8839999782983927</v>
      </c>
      <c r="L812" s="5"/>
      <c r="M812" s="5">
        <f t="shared" ref="M812:S812" si="1533">MAX(M777-M742,0)</f>
        <v>4.1727767798958908</v>
      </c>
      <c r="N812" s="5">
        <f t="shared" si="1533"/>
        <v>0</v>
      </c>
      <c r="O812" s="5">
        <f t="shared" si="1533"/>
        <v>0</v>
      </c>
      <c r="P812" s="5">
        <f t="shared" si="1533"/>
        <v>0</v>
      </c>
      <c r="Q812" s="5">
        <f t="shared" si="1533"/>
        <v>0</v>
      </c>
      <c r="R812" s="5">
        <f t="shared" si="1533"/>
        <v>0</v>
      </c>
      <c r="S812" s="5">
        <f t="shared" si="1533"/>
        <v>0</v>
      </c>
      <c r="T812" s="5"/>
      <c r="U812" s="5">
        <f t="shared" ref="U812:AA812" si="1534">MAX(U777-U742,0)</f>
        <v>0</v>
      </c>
      <c r="V812" s="5">
        <f t="shared" si="1534"/>
        <v>3.7190283545723277</v>
      </c>
      <c r="W812" s="5">
        <f t="shared" si="1534"/>
        <v>3.0073790513844232</v>
      </c>
      <c r="X812" s="5">
        <f t="shared" si="1534"/>
        <v>0.554519267031929</v>
      </c>
      <c r="Y812" s="5">
        <f t="shared" si="1534"/>
        <v>0.44379715811461695</v>
      </c>
      <c r="Z812" s="5">
        <f t="shared" si="1534"/>
        <v>16.088981465394109</v>
      </c>
      <c r="AA812" s="5">
        <f t="shared" si="1534"/>
        <v>0.75196272659125118</v>
      </c>
      <c r="AB812" s="5"/>
      <c r="AC812" s="5">
        <f t="shared" ref="AC812:AI812" si="1535">MAX(AC777-AC742,0)</f>
        <v>0.36673859224079486</v>
      </c>
      <c r="AD812" s="5">
        <f t="shared" si="1535"/>
        <v>1.9124276473492308</v>
      </c>
      <c r="AE812" s="5">
        <f t="shared" si="1535"/>
        <v>1.8350102660276613</v>
      </c>
      <c r="AF812" s="5">
        <f t="shared" si="1535"/>
        <v>0.12373540130037686</v>
      </c>
      <c r="AG812" s="5">
        <f t="shared" si="1535"/>
        <v>0</v>
      </c>
      <c r="AH812" s="5">
        <f t="shared" si="1535"/>
        <v>7.2906400434833509</v>
      </c>
      <c r="AI812" s="5">
        <f t="shared" si="1535"/>
        <v>1.2948573257892566</v>
      </c>
    </row>
    <row r="813" spans="2:35" x14ac:dyDescent="0.3">
      <c r="B813" s="86">
        <f t="shared" si="1459"/>
        <v>47573</v>
      </c>
      <c r="C813" s="3"/>
      <c r="D813" s="3"/>
      <c r="E813" s="5">
        <f t="shared" ref="E813:K813" si="1536">MAX(E778-E743,0)</f>
        <v>27.158212898824644</v>
      </c>
      <c r="F813" s="5">
        <f t="shared" si="1536"/>
        <v>32.594210756768923</v>
      </c>
      <c r="G813" s="5">
        <f t="shared" si="1536"/>
        <v>36.126176530060356</v>
      </c>
      <c r="H813" s="5">
        <f t="shared" si="1536"/>
        <v>0</v>
      </c>
      <c r="I813" s="5">
        <f t="shared" si="1536"/>
        <v>14.733758769641582</v>
      </c>
      <c r="J813" s="5">
        <f t="shared" si="1536"/>
        <v>204.67486715884783</v>
      </c>
      <c r="K813" s="5">
        <f t="shared" si="1536"/>
        <v>8.1205199776473371</v>
      </c>
      <c r="L813" s="5"/>
      <c r="M813" s="5">
        <f t="shared" ref="M813:S813" si="1537">MAX(M778-M743,0)</f>
        <v>4.297960083292768</v>
      </c>
      <c r="N813" s="5">
        <f t="shared" si="1537"/>
        <v>0</v>
      </c>
      <c r="O813" s="5">
        <f t="shared" si="1537"/>
        <v>0</v>
      </c>
      <c r="P813" s="5">
        <f t="shared" si="1537"/>
        <v>0</v>
      </c>
      <c r="Q813" s="5">
        <f t="shared" si="1537"/>
        <v>0</v>
      </c>
      <c r="R813" s="5">
        <f t="shared" si="1537"/>
        <v>0</v>
      </c>
      <c r="S813" s="5">
        <f t="shared" si="1537"/>
        <v>0</v>
      </c>
      <c r="T813" s="5"/>
      <c r="U813" s="5">
        <f t="shared" ref="U813:AA813" si="1538">MAX(U778-U743,0)</f>
        <v>0</v>
      </c>
      <c r="V813" s="5">
        <f t="shared" si="1538"/>
        <v>3.8305992052094977</v>
      </c>
      <c r="W813" s="5">
        <f t="shared" si="1538"/>
        <v>3.0976004229259546</v>
      </c>
      <c r="X813" s="5">
        <f t="shared" si="1538"/>
        <v>0.57115484504288716</v>
      </c>
      <c r="Y813" s="5">
        <f t="shared" si="1538"/>
        <v>0.45711107285805541</v>
      </c>
      <c r="Z813" s="5">
        <f t="shared" si="1538"/>
        <v>16.571650909355931</v>
      </c>
      <c r="AA813" s="5">
        <f t="shared" si="1538"/>
        <v>0.77452160838898954</v>
      </c>
      <c r="AB813" s="5"/>
      <c r="AC813" s="5">
        <f t="shared" ref="AC813:AI813" si="1539">MAX(AC778-AC743,0)</f>
        <v>0.37774075000801588</v>
      </c>
      <c r="AD813" s="5">
        <f t="shared" si="1539"/>
        <v>1.9698004767697075</v>
      </c>
      <c r="AE813" s="5">
        <f t="shared" si="1539"/>
        <v>1.890060574008491</v>
      </c>
      <c r="AF813" s="5">
        <f t="shared" si="1539"/>
        <v>0.12744746333938783</v>
      </c>
      <c r="AG813" s="5">
        <f t="shared" si="1539"/>
        <v>0</v>
      </c>
      <c r="AH813" s="5">
        <f t="shared" si="1539"/>
        <v>7.509359244787853</v>
      </c>
      <c r="AI813" s="5">
        <f t="shared" si="1539"/>
        <v>1.3337030455629344</v>
      </c>
    </row>
    <row r="814" spans="2:35" x14ac:dyDescent="0.3">
      <c r="B814" s="86">
        <f t="shared" si="1459"/>
        <v>47938</v>
      </c>
      <c r="C814" s="3"/>
      <c r="D814" s="3"/>
      <c r="E814" s="5">
        <f t="shared" ref="E814:K814" si="1540">MAX(E779-E744,0)</f>
        <v>27.972959285789386</v>
      </c>
      <c r="F814" s="5">
        <f t="shared" si="1540"/>
        <v>33.57203707947199</v>
      </c>
      <c r="G814" s="5">
        <f t="shared" si="1540"/>
        <v>37.209961825962168</v>
      </c>
      <c r="H814" s="5">
        <f t="shared" si="1540"/>
        <v>0</v>
      </c>
      <c r="I814" s="5">
        <f t="shared" si="1540"/>
        <v>15.17577153273082</v>
      </c>
      <c r="J814" s="5">
        <f t="shared" si="1540"/>
        <v>210.81511317361327</v>
      </c>
      <c r="K814" s="5">
        <f t="shared" si="1540"/>
        <v>8.3641355769767571</v>
      </c>
      <c r="L814" s="5"/>
      <c r="M814" s="5">
        <f t="shared" ref="M814:S814" si="1541">MAX(M779-M744,0)</f>
        <v>4.4268988857915481</v>
      </c>
      <c r="N814" s="5">
        <f t="shared" si="1541"/>
        <v>0</v>
      </c>
      <c r="O814" s="5">
        <f t="shared" si="1541"/>
        <v>0</v>
      </c>
      <c r="P814" s="5">
        <f t="shared" si="1541"/>
        <v>0</v>
      </c>
      <c r="Q814" s="5">
        <f t="shared" si="1541"/>
        <v>0</v>
      </c>
      <c r="R814" s="5">
        <f t="shared" si="1541"/>
        <v>0</v>
      </c>
      <c r="S814" s="5">
        <f t="shared" si="1541"/>
        <v>0</v>
      </c>
      <c r="T814" s="5"/>
      <c r="U814" s="5">
        <f t="shared" ref="U814:AA814" si="1542">MAX(U779-U744,0)</f>
        <v>0</v>
      </c>
      <c r="V814" s="5">
        <f t="shared" si="1542"/>
        <v>3.9455171813657834</v>
      </c>
      <c r="W814" s="5">
        <f t="shared" si="1542"/>
        <v>3.1905284356137349</v>
      </c>
      <c r="X814" s="5">
        <f t="shared" si="1542"/>
        <v>0.588289490394172</v>
      </c>
      <c r="Y814" s="5">
        <f t="shared" si="1542"/>
        <v>0.47082440504379752</v>
      </c>
      <c r="Z814" s="5">
        <f t="shared" si="1542"/>
        <v>17.068800436636614</v>
      </c>
      <c r="AA814" s="5">
        <f t="shared" si="1542"/>
        <v>0.79775725664065811</v>
      </c>
      <c r="AB814" s="5"/>
      <c r="AC814" s="5">
        <f t="shared" ref="AC814:AI814" si="1543">MAX(AC779-AC744,0)</f>
        <v>0.38907297250826112</v>
      </c>
      <c r="AD814" s="5">
        <f t="shared" si="1543"/>
        <v>2.0288944910727986</v>
      </c>
      <c r="AE814" s="5">
        <f t="shared" si="1543"/>
        <v>1.9467623912287464</v>
      </c>
      <c r="AF814" s="5">
        <f t="shared" si="1543"/>
        <v>0.13127088723956959</v>
      </c>
      <c r="AG814" s="5">
        <f t="shared" si="1543"/>
        <v>0</v>
      </c>
      <c r="AH814" s="5">
        <f t="shared" si="1543"/>
        <v>7.7346400221314884</v>
      </c>
      <c r="AI814" s="5">
        <f t="shared" si="1543"/>
        <v>1.3737141369298225</v>
      </c>
    </row>
    <row r="815" spans="2:35" x14ac:dyDescent="0.3">
      <c r="B815" s="86">
        <f t="shared" si="1459"/>
        <v>48304</v>
      </c>
      <c r="C815" s="3"/>
      <c r="D815" s="3"/>
      <c r="E815" s="5">
        <f t="shared" ref="E815:K815" si="1544">MAX(E780-E745,0)</f>
        <v>28.812148064363065</v>
      </c>
      <c r="F815" s="5">
        <f t="shared" si="1544"/>
        <v>34.57919819185615</v>
      </c>
      <c r="G815" s="5">
        <f t="shared" si="1544"/>
        <v>38.326260680741029</v>
      </c>
      <c r="H815" s="5">
        <f t="shared" si="1544"/>
        <v>0</v>
      </c>
      <c r="I815" s="5">
        <f t="shared" si="1544"/>
        <v>15.63104467871274</v>
      </c>
      <c r="J815" s="5">
        <f t="shared" si="1544"/>
        <v>217.13956656882164</v>
      </c>
      <c r="K815" s="5">
        <f t="shared" si="1544"/>
        <v>8.6150596442860525</v>
      </c>
      <c r="L815" s="5"/>
      <c r="M815" s="5">
        <f t="shared" ref="M815:S815" si="1545">MAX(M780-M745,0)</f>
        <v>4.5597058523653011</v>
      </c>
      <c r="N815" s="5">
        <f t="shared" si="1545"/>
        <v>0</v>
      </c>
      <c r="O815" s="5">
        <f t="shared" si="1545"/>
        <v>0</v>
      </c>
      <c r="P815" s="5">
        <f t="shared" si="1545"/>
        <v>0</v>
      </c>
      <c r="Q815" s="5">
        <f t="shared" si="1545"/>
        <v>0</v>
      </c>
      <c r="R815" s="5">
        <f t="shared" si="1545"/>
        <v>0</v>
      </c>
      <c r="S815" s="5">
        <f t="shared" si="1545"/>
        <v>0</v>
      </c>
      <c r="T815" s="5"/>
      <c r="U815" s="5">
        <f t="shared" ref="U815:AA815" si="1546">MAX(U780-U745,0)</f>
        <v>0</v>
      </c>
      <c r="V815" s="5">
        <f t="shared" si="1546"/>
        <v>4.0638826968067567</v>
      </c>
      <c r="W815" s="5">
        <f t="shared" si="1546"/>
        <v>3.2862442886821448</v>
      </c>
      <c r="X815" s="5">
        <f t="shared" si="1546"/>
        <v>0.60593817510599646</v>
      </c>
      <c r="Y815" s="5">
        <f t="shared" si="1546"/>
        <v>0.48494913719511201</v>
      </c>
      <c r="Z815" s="5">
        <f t="shared" si="1546"/>
        <v>17.580864449735707</v>
      </c>
      <c r="AA815" s="5">
        <f t="shared" si="1546"/>
        <v>0.82168997433987778</v>
      </c>
      <c r="AB815" s="5"/>
      <c r="AC815" s="5">
        <f t="shared" ref="AC815:AI815" si="1547">MAX(AC780-AC745,0)</f>
        <v>0.4007451616835116</v>
      </c>
      <c r="AD815" s="5">
        <f t="shared" si="1547"/>
        <v>2.0897613258049828</v>
      </c>
      <c r="AE815" s="5">
        <f t="shared" si="1547"/>
        <v>2.0051652629656083</v>
      </c>
      <c r="AF815" s="5">
        <f t="shared" si="1547"/>
        <v>0.13520901385675588</v>
      </c>
      <c r="AG815" s="5">
        <f t="shared" si="1547"/>
        <v>0</v>
      </c>
      <c r="AH815" s="5">
        <f t="shared" si="1547"/>
        <v>7.9666792227954355</v>
      </c>
      <c r="AI815" s="5">
        <f t="shared" si="1547"/>
        <v>1.4149255610377169</v>
      </c>
    </row>
    <row r="816" spans="2:35" x14ac:dyDescent="0.3">
      <c r="B816" s="86">
        <f t="shared" si="1459"/>
        <v>48669</v>
      </c>
      <c r="C816" s="3"/>
      <c r="D816" s="3"/>
      <c r="E816" s="5">
        <f t="shared" ref="E816:K816" si="1548">MAX(E781-E746,0)</f>
        <v>29.676512506293946</v>
      </c>
      <c r="F816" s="5">
        <f t="shared" si="1548"/>
        <v>35.616574137611835</v>
      </c>
      <c r="G816" s="5">
        <f t="shared" si="1548"/>
        <v>39.476048501163255</v>
      </c>
      <c r="H816" s="5">
        <f t="shared" si="1548"/>
        <v>0</v>
      </c>
      <c r="I816" s="5">
        <f t="shared" si="1548"/>
        <v>16.09997601907412</v>
      </c>
      <c r="J816" s="5">
        <f t="shared" si="1548"/>
        <v>223.65375356588632</v>
      </c>
      <c r="K816" s="5">
        <f t="shared" si="1548"/>
        <v>8.8735114336146381</v>
      </c>
      <c r="L816" s="5"/>
      <c r="M816" s="5">
        <f t="shared" ref="M816:S816" si="1549">MAX(M781-M746,0)</f>
        <v>4.6964970279362568</v>
      </c>
      <c r="N816" s="5">
        <f t="shared" si="1549"/>
        <v>0</v>
      </c>
      <c r="O816" s="5">
        <f t="shared" si="1549"/>
        <v>0</v>
      </c>
      <c r="P816" s="5">
        <f t="shared" si="1549"/>
        <v>0</v>
      </c>
      <c r="Q816" s="5">
        <f t="shared" si="1549"/>
        <v>0</v>
      </c>
      <c r="R816" s="5">
        <f t="shared" si="1549"/>
        <v>0</v>
      </c>
      <c r="S816" s="5">
        <f t="shared" si="1549"/>
        <v>0</v>
      </c>
      <c r="T816" s="5"/>
      <c r="U816" s="5">
        <f t="shared" ref="U816:AA816" si="1550">MAX(U781-U746,0)</f>
        <v>0</v>
      </c>
      <c r="V816" s="5">
        <f t="shared" si="1550"/>
        <v>4.1857991777109573</v>
      </c>
      <c r="W816" s="5">
        <f t="shared" si="1550"/>
        <v>3.3848316173426092</v>
      </c>
      <c r="X816" s="5">
        <f t="shared" si="1550"/>
        <v>0.62411632035917641</v>
      </c>
      <c r="Y816" s="5">
        <f t="shared" si="1550"/>
        <v>0.49949761131096393</v>
      </c>
      <c r="Z816" s="5">
        <f t="shared" si="1550"/>
        <v>18.108290383227782</v>
      </c>
      <c r="AA816" s="5">
        <f t="shared" si="1550"/>
        <v>0.8463406735700737</v>
      </c>
      <c r="AB816" s="5"/>
      <c r="AC816" s="5">
        <f t="shared" ref="AC816:AI816" si="1551">MAX(AC781-AC746,0)</f>
        <v>0.41276751653401078</v>
      </c>
      <c r="AD816" s="5">
        <f t="shared" si="1551"/>
        <v>2.1524541655791318</v>
      </c>
      <c r="AE816" s="5">
        <f t="shared" si="1551"/>
        <v>2.0653202208545762</v>
      </c>
      <c r="AF816" s="5">
        <f t="shared" si="1551"/>
        <v>0.13926528427245888</v>
      </c>
      <c r="AG816" s="5">
        <f t="shared" si="1551"/>
        <v>0</v>
      </c>
      <c r="AH816" s="5">
        <f t="shared" si="1551"/>
        <v>8.2056795994792964</v>
      </c>
      <c r="AI816" s="5">
        <f t="shared" si="1551"/>
        <v>1.4573733278688483</v>
      </c>
    </row>
    <row r="817" spans="2:35" x14ac:dyDescent="0.3">
      <c r="B817" s="86">
        <f t="shared" si="1459"/>
        <v>49034</v>
      </c>
      <c r="C817" s="3"/>
      <c r="D817" s="3"/>
      <c r="E817" s="5">
        <f t="shared" ref="E817:K817" si="1552">MAX(E782-E747,0)</f>
        <v>30.566807881482774</v>
      </c>
      <c r="F817" s="5">
        <f t="shared" si="1552"/>
        <v>36.685071361740192</v>
      </c>
      <c r="G817" s="5">
        <f t="shared" si="1552"/>
        <v>40.660329956198147</v>
      </c>
      <c r="H817" s="5">
        <f t="shared" si="1552"/>
        <v>0</v>
      </c>
      <c r="I817" s="5">
        <f t="shared" si="1552"/>
        <v>16.582975299646343</v>
      </c>
      <c r="J817" s="5">
        <f t="shared" si="1552"/>
        <v>230.36336617286292</v>
      </c>
      <c r="K817" s="5">
        <f t="shared" si="1552"/>
        <v>9.1397167766230787</v>
      </c>
      <c r="L817" s="5"/>
      <c r="M817" s="5">
        <f t="shared" ref="M817:S817" si="1553">MAX(M782-M747,0)</f>
        <v>4.8373919387743456</v>
      </c>
      <c r="N817" s="5">
        <f t="shared" si="1553"/>
        <v>0</v>
      </c>
      <c r="O817" s="5">
        <f t="shared" si="1553"/>
        <v>0</v>
      </c>
      <c r="P817" s="5">
        <f t="shared" si="1553"/>
        <v>0</v>
      </c>
      <c r="Q817" s="5">
        <f t="shared" si="1553"/>
        <v>0</v>
      </c>
      <c r="R817" s="5">
        <f t="shared" si="1553"/>
        <v>0</v>
      </c>
      <c r="S817" s="5">
        <f t="shared" si="1553"/>
        <v>0</v>
      </c>
      <c r="T817" s="5"/>
      <c r="U817" s="5">
        <f t="shared" ref="U817:AA817" si="1554">MAX(U782-U747,0)</f>
        <v>0</v>
      </c>
      <c r="V817" s="5">
        <f t="shared" si="1554"/>
        <v>4.3113731530422879</v>
      </c>
      <c r="W817" s="5">
        <f t="shared" si="1554"/>
        <v>3.4863765658628871</v>
      </c>
      <c r="X817" s="5">
        <f t="shared" si="1554"/>
        <v>0.64283980996995282</v>
      </c>
      <c r="Y817" s="5">
        <f t="shared" si="1554"/>
        <v>0.514482539650293</v>
      </c>
      <c r="Z817" s="5">
        <f t="shared" si="1554"/>
        <v>18.651539094724619</v>
      </c>
      <c r="AA817" s="5">
        <f t="shared" si="1554"/>
        <v>0.87173089377717661</v>
      </c>
      <c r="AB817" s="5"/>
      <c r="AC817" s="5">
        <f t="shared" ref="AC817:AI817" si="1555">MAX(AC782-AC747,0)</f>
        <v>0.42515054203003544</v>
      </c>
      <c r="AD817" s="5">
        <f t="shared" si="1555"/>
        <v>2.2170277905465063</v>
      </c>
      <c r="AE817" s="5">
        <f t="shared" si="1555"/>
        <v>2.1272798274802134</v>
      </c>
      <c r="AF817" s="5">
        <f t="shared" si="1555"/>
        <v>0.14344324280063292</v>
      </c>
      <c r="AG817" s="5">
        <f t="shared" si="1555"/>
        <v>0</v>
      </c>
      <c r="AH817" s="5">
        <f t="shared" si="1555"/>
        <v>8.4518499874636781</v>
      </c>
      <c r="AI817" s="5">
        <f t="shared" si="1555"/>
        <v>1.5010945277049139</v>
      </c>
    </row>
    <row r="818" spans="2:35" x14ac:dyDescent="0.3">
      <c r="B818" s="86">
        <f t="shared" si="1459"/>
        <v>49399</v>
      </c>
      <c r="C818" s="3"/>
      <c r="D818" s="3"/>
      <c r="E818" s="5">
        <f t="shared" ref="E818:K818" si="1556">MAX(E783-E748,0)</f>
        <v>31.483812117927265</v>
      </c>
      <c r="F818" s="5">
        <f t="shared" si="1556"/>
        <v>37.785623502592401</v>
      </c>
      <c r="G818" s="5">
        <f t="shared" si="1556"/>
        <v>41.880139854884085</v>
      </c>
      <c r="H818" s="5">
        <f t="shared" si="1556"/>
        <v>0</v>
      </c>
      <c r="I818" s="5">
        <f t="shared" si="1556"/>
        <v>17.080464558635725</v>
      </c>
      <c r="J818" s="5">
        <f t="shared" si="1556"/>
        <v>237.2742671580489</v>
      </c>
      <c r="K818" s="5">
        <f t="shared" si="1556"/>
        <v>9.4139082799217704</v>
      </c>
      <c r="L818" s="5"/>
      <c r="M818" s="5">
        <f t="shared" ref="M818:S818" si="1557">MAX(M783-M748,0)</f>
        <v>4.9825136969375805</v>
      </c>
      <c r="N818" s="5">
        <f t="shared" si="1557"/>
        <v>0</v>
      </c>
      <c r="O818" s="5">
        <f t="shared" si="1557"/>
        <v>0</v>
      </c>
      <c r="P818" s="5">
        <f t="shared" si="1557"/>
        <v>0</v>
      </c>
      <c r="Q818" s="5">
        <f t="shared" si="1557"/>
        <v>0</v>
      </c>
      <c r="R818" s="5">
        <f t="shared" si="1557"/>
        <v>0</v>
      </c>
      <c r="S818" s="5">
        <f t="shared" si="1557"/>
        <v>0</v>
      </c>
      <c r="T818" s="5"/>
      <c r="U818" s="5">
        <f t="shared" ref="U818:AA818" si="1558">MAX(U783-U748,0)</f>
        <v>0</v>
      </c>
      <c r="V818" s="5">
        <f t="shared" si="1558"/>
        <v>4.4407143476335573</v>
      </c>
      <c r="W818" s="5">
        <f t="shared" si="1558"/>
        <v>3.5909678628387729</v>
      </c>
      <c r="X818" s="5">
        <f t="shared" si="1558"/>
        <v>0.66212500426905052</v>
      </c>
      <c r="Y818" s="5">
        <f t="shared" si="1558"/>
        <v>0.52991701583980078</v>
      </c>
      <c r="Z818" s="5">
        <f t="shared" si="1558"/>
        <v>19.211085267566361</v>
      </c>
      <c r="AA818" s="5">
        <f t="shared" si="1558"/>
        <v>0.89788282059049163</v>
      </c>
      <c r="AB818" s="5"/>
      <c r="AC818" s="5">
        <f t="shared" ref="AC818:AI818" si="1559">MAX(AC783-AC748,0)</f>
        <v>0.43790505829093185</v>
      </c>
      <c r="AD818" s="5">
        <f t="shared" si="1559"/>
        <v>2.2835386242629014</v>
      </c>
      <c r="AE818" s="5">
        <f t="shared" si="1559"/>
        <v>2.1910982223046198</v>
      </c>
      <c r="AF818" s="5">
        <f t="shared" si="1559"/>
        <v>0.14774654008465138</v>
      </c>
      <c r="AG818" s="5">
        <f t="shared" si="1559"/>
        <v>0</v>
      </c>
      <c r="AH818" s="5">
        <f t="shared" si="1559"/>
        <v>8.7054054870875852</v>
      </c>
      <c r="AI818" s="5">
        <f t="shared" si="1559"/>
        <v>1.5461273635360613</v>
      </c>
    </row>
    <row r="819" spans="2:35" x14ac:dyDescent="0.3">
      <c r="B819" s="86">
        <f t="shared" si="1459"/>
        <v>49765</v>
      </c>
      <c r="C819" s="3"/>
      <c r="D819" s="3"/>
      <c r="E819" s="5">
        <f t="shared" ref="E819:K819" si="1560">MAX(E784-E749,0)</f>
        <v>32.428326481465064</v>
      </c>
      <c r="F819" s="5">
        <f t="shared" si="1560"/>
        <v>38.919192207670179</v>
      </c>
      <c r="G819" s="5">
        <f t="shared" si="1560"/>
        <v>43.136544050530603</v>
      </c>
      <c r="H819" s="5">
        <f t="shared" si="1560"/>
        <v>0</v>
      </c>
      <c r="I819" s="5">
        <f t="shared" si="1560"/>
        <v>17.592878495394807</v>
      </c>
      <c r="J819" s="5">
        <f t="shared" si="1560"/>
        <v>244.39249517279026</v>
      </c>
      <c r="K819" s="5">
        <f t="shared" si="1560"/>
        <v>9.6963255283194254</v>
      </c>
      <c r="L819" s="5"/>
      <c r="M819" s="5">
        <f t="shared" ref="M819:S819" si="1561">MAX(M784-M749,0)</f>
        <v>5.1319891078457047</v>
      </c>
      <c r="N819" s="5">
        <f t="shared" si="1561"/>
        <v>0</v>
      </c>
      <c r="O819" s="5">
        <f t="shared" si="1561"/>
        <v>0</v>
      </c>
      <c r="P819" s="5">
        <f t="shared" si="1561"/>
        <v>0</v>
      </c>
      <c r="Q819" s="5">
        <f t="shared" si="1561"/>
        <v>0</v>
      </c>
      <c r="R819" s="5">
        <f t="shared" si="1561"/>
        <v>0</v>
      </c>
      <c r="S819" s="5">
        <f t="shared" si="1561"/>
        <v>0</v>
      </c>
      <c r="T819" s="5"/>
      <c r="U819" s="5">
        <f t="shared" ref="U819:AA819" si="1562">MAX(U784-U749,0)</f>
        <v>0</v>
      </c>
      <c r="V819" s="5">
        <f t="shared" si="1562"/>
        <v>4.5739357780625634</v>
      </c>
      <c r="W819" s="5">
        <f t="shared" si="1562"/>
        <v>3.6986968987239353</v>
      </c>
      <c r="X819" s="5">
        <f t="shared" si="1562"/>
        <v>0.68198875439712214</v>
      </c>
      <c r="Y819" s="5">
        <f t="shared" si="1562"/>
        <v>0.54581452631499516</v>
      </c>
      <c r="Z819" s="5">
        <f t="shared" si="1562"/>
        <v>19.787417825593351</v>
      </c>
      <c r="AA819" s="5">
        <f t="shared" si="1562"/>
        <v>0.92481930520820632</v>
      </c>
      <c r="AB819" s="5"/>
      <c r="AC819" s="5">
        <f t="shared" ref="AC819:AI819" si="1563">MAX(AC784-AC749,0)</f>
        <v>0.45104221003966138</v>
      </c>
      <c r="AD819" s="5">
        <f t="shared" si="1563"/>
        <v>2.3520447829907885</v>
      </c>
      <c r="AE819" s="5">
        <f t="shared" si="1563"/>
        <v>2.2568311689737577</v>
      </c>
      <c r="AF819" s="5">
        <f t="shared" si="1563"/>
        <v>0.15217893628719059</v>
      </c>
      <c r="AG819" s="5">
        <f t="shared" si="1563"/>
        <v>0</v>
      </c>
      <c r="AH819" s="5">
        <f t="shared" si="1563"/>
        <v>8.9665676517002133</v>
      </c>
      <c r="AI819" s="5">
        <f t="shared" si="1563"/>
        <v>1.5925111844421433</v>
      </c>
    </row>
    <row r="820" spans="2:35" x14ac:dyDescent="0.3">
      <c r="B820" s="86">
        <f t="shared" si="1459"/>
        <v>50130</v>
      </c>
      <c r="C820" s="3"/>
      <c r="D820" s="3"/>
      <c r="E820" s="5">
        <f t="shared" ref="E820:K820" si="1564">MAX(E785-E750,0)</f>
        <v>33.401176275909016</v>
      </c>
      <c r="F820" s="5">
        <f t="shared" si="1564"/>
        <v>40.08676797390028</v>
      </c>
      <c r="G820" s="5">
        <f t="shared" si="1564"/>
        <v>44.430640372046525</v>
      </c>
      <c r="H820" s="5">
        <f t="shared" si="1564"/>
        <v>0</v>
      </c>
      <c r="I820" s="5">
        <f t="shared" si="1564"/>
        <v>18.120664850256645</v>
      </c>
      <c r="J820" s="5">
        <f t="shared" si="1564"/>
        <v>251.72427002797406</v>
      </c>
      <c r="K820" s="5">
        <f t="shared" si="1564"/>
        <v>9.9872152941690082</v>
      </c>
      <c r="L820" s="5"/>
      <c r="M820" s="5">
        <f t="shared" ref="M820:S820" si="1565">MAX(M785-M750,0)</f>
        <v>5.2859487810810819</v>
      </c>
      <c r="N820" s="5">
        <f t="shared" si="1565"/>
        <v>0</v>
      </c>
      <c r="O820" s="5">
        <f t="shared" si="1565"/>
        <v>0</v>
      </c>
      <c r="P820" s="5">
        <f t="shared" si="1565"/>
        <v>0</v>
      </c>
      <c r="Q820" s="5">
        <f t="shared" si="1565"/>
        <v>0</v>
      </c>
      <c r="R820" s="5">
        <f t="shared" si="1565"/>
        <v>0</v>
      </c>
      <c r="S820" s="5">
        <f t="shared" si="1565"/>
        <v>0</v>
      </c>
      <c r="T820" s="5"/>
      <c r="U820" s="5">
        <f t="shared" ref="U820:AA820" si="1566">MAX(U785-U750,0)</f>
        <v>0</v>
      </c>
      <c r="V820" s="5">
        <f t="shared" si="1566"/>
        <v>4.7111538514044415</v>
      </c>
      <c r="W820" s="5">
        <f t="shared" si="1566"/>
        <v>3.8096578056856547</v>
      </c>
      <c r="X820" s="5">
        <f t="shared" si="1566"/>
        <v>0.70244841702903571</v>
      </c>
      <c r="Y820" s="5">
        <f t="shared" si="1566"/>
        <v>0.5621889621044458</v>
      </c>
      <c r="Z820" s="5">
        <f t="shared" si="1566"/>
        <v>20.381040360361158</v>
      </c>
      <c r="AA820" s="5">
        <f t="shared" si="1566"/>
        <v>0.95256388436445338</v>
      </c>
      <c r="AB820" s="5"/>
      <c r="AC820" s="5">
        <f t="shared" ref="AC820:AI820" si="1567">MAX(AC785-AC750,0)</f>
        <v>0.46457347634084911</v>
      </c>
      <c r="AD820" s="5">
        <f t="shared" si="1567"/>
        <v>2.4226061264805123</v>
      </c>
      <c r="AE820" s="5">
        <f t="shared" si="1567"/>
        <v>2.3245361040429708</v>
      </c>
      <c r="AF820" s="5">
        <f t="shared" si="1567"/>
        <v>0.156744304375807</v>
      </c>
      <c r="AG820" s="5">
        <f t="shared" si="1567"/>
        <v>0</v>
      </c>
      <c r="AH820" s="5">
        <f t="shared" si="1567"/>
        <v>9.2355646812512227</v>
      </c>
      <c r="AI820" s="5">
        <f t="shared" si="1567"/>
        <v>1.6402865199754075</v>
      </c>
    </row>
    <row r="821" spans="2:35" x14ac:dyDescent="0.3">
      <c r="B821" s="86">
        <f t="shared" si="1459"/>
        <v>50495</v>
      </c>
      <c r="C821" s="3"/>
      <c r="D821" s="3"/>
      <c r="E821" s="5">
        <f t="shared" ref="E821:K821" si="1568">MAX(E786-E751,0)</f>
        <v>34.403211564186293</v>
      </c>
      <c r="F821" s="5">
        <f t="shared" si="1568"/>
        <v>41.289371013117282</v>
      </c>
      <c r="G821" s="5">
        <f t="shared" si="1568"/>
        <v>45.763559583207929</v>
      </c>
      <c r="H821" s="5">
        <f t="shared" si="1568"/>
        <v>0</v>
      </c>
      <c r="I821" s="5">
        <f t="shared" si="1568"/>
        <v>18.664284795764353</v>
      </c>
      <c r="J821" s="5">
        <f t="shared" si="1568"/>
        <v>259.27599812881328</v>
      </c>
      <c r="K821" s="5">
        <f t="shared" si="1568"/>
        <v>10.286831752994079</v>
      </c>
      <c r="L821" s="5"/>
      <c r="M821" s="5">
        <f t="shared" ref="M821:S821" si="1569">MAX(M786-M751,0)</f>
        <v>5.4445272445135018</v>
      </c>
      <c r="N821" s="5">
        <f t="shared" si="1569"/>
        <v>0</v>
      </c>
      <c r="O821" s="5">
        <f t="shared" si="1569"/>
        <v>0</v>
      </c>
      <c r="P821" s="5">
        <f t="shared" si="1569"/>
        <v>0</v>
      </c>
      <c r="Q821" s="5">
        <f t="shared" si="1569"/>
        <v>0</v>
      </c>
      <c r="R821" s="5">
        <f t="shared" si="1569"/>
        <v>0</v>
      </c>
      <c r="S821" s="5">
        <f t="shared" si="1569"/>
        <v>0</v>
      </c>
      <c r="T821" s="5"/>
      <c r="U821" s="5">
        <f t="shared" ref="U821:AA821" si="1570">MAX(U786-U751,0)</f>
        <v>0</v>
      </c>
      <c r="V821" s="5">
        <f t="shared" si="1570"/>
        <v>4.852488466946574</v>
      </c>
      <c r="W821" s="5">
        <f t="shared" si="1570"/>
        <v>3.9239475398562238</v>
      </c>
      <c r="X821" s="5">
        <f t="shared" si="1570"/>
        <v>0.72352186953990749</v>
      </c>
      <c r="Y821" s="5">
        <f t="shared" si="1570"/>
        <v>0.5790546309675797</v>
      </c>
      <c r="Z821" s="5">
        <f t="shared" si="1570"/>
        <v>20.99247157117199</v>
      </c>
      <c r="AA821" s="5">
        <f t="shared" si="1570"/>
        <v>0.98114080089538602</v>
      </c>
      <c r="AB821" s="5"/>
      <c r="AC821" s="5">
        <f t="shared" ref="AC821:AI821" si="1571">MAX(AC786-AC751,0)</f>
        <v>0.47851068063107682</v>
      </c>
      <c r="AD821" s="5">
        <f t="shared" si="1571"/>
        <v>2.4952843102749278</v>
      </c>
      <c r="AE821" s="5">
        <f t="shared" si="1571"/>
        <v>2.39427218716426</v>
      </c>
      <c r="AF821" s="5">
        <f t="shared" si="1571"/>
        <v>0.16144663350708077</v>
      </c>
      <c r="AG821" s="5">
        <f t="shared" si="1571"/>
        <v>0</v>
      </c>
      <c r="AH821" s="5">
        <f t="shared" si="1571"/>
        <v>9.5126316216887599</v>
      </c>
      <c r="AI821" s="5">
        <f t="shared" si="1571"/>
        <v>1.68949511557467</v>
      </c>
    </row>
    <row r="822" spans="2:35" x14ac:dyDescent="0.3">
      <c r="B822" s="86">
        <f t="shared" si="1459"/>
        <v>50860</v>
      </c>
      <c r="C822" s="3"/>
      <c r="D822" s="3"/>
      <c r="E822" s="5">
        <f t="shared" ref="E822:K822" si="1572">MAX(E787-E752,0)</f>
        <v>35.435307911111892</v>
      </c>
      <c r="F822" s="5">
        <f t="shared" si="1572"/>
        <v>42.52805214351082</v>
      </c>
      <c r="G822" s="5">
        <f t="shared" si="1572"/>
        <v>47.136466370704177</v>
      </c>
      <c r="H822" s="5">
        <f t="shared" si="1572"/>
        <v>0</v>
      </c>
      <c r="I822" s="5">
        <f t="shared" si="1572"/>
        <v>19.224213339637274</v>
      </c>
      <c r="J822" s="5">
        <f t="shared" si="1572"/>
        <v>267.05427807267768</v>
      </c>
      <c r="K822" s="5">
        <f t="shared" si="1572"/>
        <v>10.595436705583898</v>
      </c>
      <c r="L822" s="5"/>
      <c r="M822" s="5">
        <f t="shared" ref="M822:S822" si="1573">MAX(M787-M752,0)</f>
        <v>5.6078630618489065</v>
      </c>
      <c r="N822" s="5">
        <f t="shared" si="1573"/>
        <v>0</v>
      </c>
      <c r="O822" s="5">
        <f t="shared" si="1573"/>
        <v>0</v>
      </c>
      <c r="P822" s="5">
        <f t="shared" si="1573"/>
        <v>0</v>
      </c>
      <c r="Q822" s="5">
        <f t="shared" si="1573"/>
        <v>0</v>
      </c>
      <c r="R822" s="5">
        <f t="shared" si="1573"/>
        <v>0</v>
      </c>
      <c r="S822" s="5">
        <f t="shared" si="1573"/>
        <v>0</v>
      </c>
      <c r="T822" s="5"/>
      <c r="U822" s="5">
        <f t="shared" ref="U822:AA822" si="1574">MAX(U787-U752,0)</f>
        <v>0</v>
      </c>
      <c r="V822" s="5">
        <f t="shared" si="1574"/>
        <v>4.9980631209549715</v>
      </c>
      <c r="W822" s="5">
        <f t="shared" si="1574"/>
        <v>4.0416659660519105</v>
      </c>
      <c r="X822" s="5">
        <f t="shared" si="1574"/>
        <v>0.74522752562610428</v>
      </c>
      <c r="Y822" s="5">
        <f t="shared" si="1574"/>
        <v>0.59642626989660652</v>
      </c>
      <c r="Z822" s="5">
        <f t="shared" si="1574"/>
        <v>21.622245718307148</v>
      </c>
      <c r="AA822" s="5">
        <f t="shared" si="1574"/>
        <v>1.0105750249222485</v>
      </c>
      <c r="AB822" s="5"/>
      <c r="AC822" s="5">
        <f t="shared" ref="AC822:AI822" si="1575">MAX(AC787-AC752,0)</f>
        <v>0.49286600105000566</v>
      </c>
      <c r="AD822" s="5">
        <f t="shared" si="1575"/>
        <v>2.5701428395831756</v>
      </c>
      <c r="AE822" s="5">
        <f t="shared" si="1575"/>
        <v>2.4661003527791876</v>
      </c>
      <c r="AF822" s="5">
        <f t="shared" si="1575"/>
        <v>0.16629003251229291</v>
      </c>
      <c r="AG822" s="5">
        <f t="shared" si="1575"/>
        <v>0</v>
      </c>
      <c r="AH822" s="5">
        <f t="shared" si="1575"/>
        <v>9.7980105703394216</v>
      </c>
      <c r="AI822" s="5">
        <f t="shared" si="1575"/>
        <v>1.7401799690419102</v>
      </c>
    </row>
    <row r="823" spans="2:35" x14ac:dyDescent="0.3">
      <c r="B823" s="86">
        <f t="shared" si="1459"/>
        <v>51226</v>
      </c>
      <c r="C823" s="3"/>
      <c r="D823" s="3"/>
      <c r="E823" s="5">
        <f t="shared" ref="E823:K823" si="1576">MAX(E788-E753,0)</f>
        <v>36.498367148445247</v>
      </c>
      <c r="F823" s="5">
        <f t="shared" si="1576"/>
        <v>43.803893707816137</v>
      </c>
      <c r="G823" s="5">
        <f t="shared" si="1576"/>
        <v>48.550560361825312</v>
      </c>
      <c r="H823" s="5">
        <f t="shared" si="1576"/>
        <v>0</v>
      </c>
      <c r="I823" s="5">
        <f t="shared" si="1576"/>
        <v>19.800939739826404</v>
      </c>
      <c r="J823" s="5">
        <f t="shared" si="1576"/>
        <v>275.06590641485809</v>
      </c>
      <c r="K823" s="5">
        <f t="shared" si="1576"/>
        <v>10.913299806751422</v>
      </c>
      <c r="L823" s="5"/>
      <c r="M823" s="5">
        <f t="shared" ref="M823:S823" si="1577">MAX(M788-M753,0)</f>
        <v>5.776098953704377</v>
      </c>
      <c r="N823" s="5">
        <f t="shared" si="1577"/>
        <v>0</v>
      </c>
      <c r="O823" s="5">
        <f t="shared" si="1577"/>
        <v>0</v>
      </c>
      <c r="P823" s="5">
        <f t="shared" si="1577"/>
        <v>0</v>
      </c>
      <c r="Q823" s="5">
        <f t="shared" si="1577"/>
        <v>0</v>
      </c>
      <c r="R823" s="5">
        <f t="shared" si="1577"/>
        <v>0</v>
      </c>
      <c r="S823" s="5">
        <f t="shared" si="1577"/>
        <v>0</v>
      </c>
      <c r="T823" s="5"/>
      <c r="U823" s="5">
        <f t="shared" ref="U823:AA823" si="1578">MAX(U788-U753,0)</f>
        <v>0</v>
      </c>
      <c r="V823" s="5">
        <f t="shared" si="1578"/>
        <v>5.1480050145836218</v>
      </c>
      <c r="W823" s="5">
        <f t="shared" si="1578"/>
        <v>4.1629159450334683</v>
      </c>
      <c r="X823" s="5">
        <f t="shared" si="1578"/>
        <v>0.76758435139488768</v>
      </c>
      <c r="Y823" s="5">
        <f t="shared" si="1578"/>
        <v>0.61431905799350606</v>
      </c>
      <c r="Z823" s="5">
        <f t="shared" si="1578"/>
        <v>22.270913089856364</v>
      </c>
      <c r="AA823" s="5">
        <f t="shared" si="1578"/>
        <v>1.0408922756699153</v>
      </c>
      <c r="AB823" s="5"/>
      <c r="AC823" s="5">
        <f t="shared" ref="AC823:AI823" si="1579">MAX(AC788-AC753,0)</f>
        <v>0.50765198108150855</v>
      </c>
      <c r="AD823" s="5">
        <f t="shared" si="1579"/>
        <v>2.6472471247706708</v>
      </c>
      <c r="AE823" s="5">
        <f t="shared" si="1579"/>
        <v>2.5400833633625641</v>
      </c>
      <c r="AF823" s="5">
        <f t="shared" si="1579"/>
        <v>0.17127873348766132</v>
      </c>
      <c r="AG823" s="5">
        <f t="shared" si="1579"/>
        <v>0</v>
      </c>
      <c r="AH823" s="5">
        <f t="shared" si="1579"/>
        <v>10.09195088744961</v>
      </c>
      <c r="AI823" s="5">
        <f t="shared" si="1579"/>
        <v>1.7923853681131678</v>
      </c>
    </row>
    <row r="824" spans="2:35" x14ac:dyDescent="0.3">
      <c r="B824" s="86">
        <f t="shared" si="1459"/>
        <v>51591</v>
      </c>
      <c r="C824" s="3"/>
      <c r="D824" s="3"/>
      <c r="E824" s="5">
        <f t="shared" ref="E824:K824" si="1580">MAX(E789-E754,0)</f>
        <v>27.985100369403426</v>
      </c>
      <c r="F824" s="5">
        <f t="shared" si="1580"/>
        <v>33.586608326836689</v>
      </c>
      <c r="G824" s="5">
        <f t="shared" si="1580"/>
        <v>37.22611203921592</v>
      </c>
      <c r="H824" s="5">
        <f t="shared" si="1580"/>
        <v>0</v>
      </c>
      <c r="I824" s="5">
        <f t="shared" si="1580"/>
        <v>15.182358262050528</v>
      </c>
      <c r="J824" s="5">
        <f t="shared" si="1580"/>
        <v>210.90661310717405</v>
      </c>
      <c r="K824" s="5">
        <f t="shared" si="1580"/>
        <v>8.3677658567895534</v>
      </c>
      <c r="L824" s="5"/>
      <c r="M824" s="5">
        <f t="shared" ref="M824:S824" si="1581">MAX(M789-M754,0)</f>
        <v>4.4288202895648965</v>
      </c>
      <c r="N824" s="5">
        <f t="shared" si="1581"/>
        <v>0</v>
      </c>
      <c r="O824" s="5">
        <f t="shared" si="1581"/>
        <v>0</v>
      </c>
      <c r="P824" s="5">
        <f t="shared" si="1581"/>
        <v>0</v>
      </c>
      <c r="Q824" s="5">
        <f t="shared" si="1581"/>
        <v>0</v>
      </c>
      <c r="R824" s="5">
        <f t="shared" si="1581"/>
        <v>0</v>
      </c>
      <c r="S824" s="5">
        <f t="shared" si="1581"/>
        <v>0</v>
      </c>
      <c r="T824" s="5"/>
      <c r="U824" s="5">
        <f t="shared" ref="U824:AA824" si="1582">MAX(U789-U754,0)</f>
        <v>0</v>
      </c>
      <c r="V824" s="5">
        <f t="shared" si="1582"/>
        <v>3.9472296513804945</v>
      </c>
      <c r="W824" s="5">
        <f t="shared" si="1582"/>
        <v>3.1919132184003534</v>
      </c>
      <c r="X824" s="5">
        <f t="shared" si="1582"/>
        <v>0.58854482526307583</v>
      </c>
      <c r="Y824" s="5">
        <f t="shared" si="1582"/>
        <v>0.4710287566252922</v>
      </c>
      <c r="Z824" s="5">
        <f t="shared" si="1582"/>
        <v>17.076208795944464</v>
      </c>
      <c r="AA824" s="5">
        <f t="shared" si="1582"/>
        <v>0.79810350665509677</v>
      </c>
      <c r="AB824" s="5"/>
      <c r="AC824" s="5">
        <f t="shared" ref="AC824:AI824" si="1583">MAX(AC789-AC754,0)</f>
        <v>0.38924184157366426</v>
      </c>
      <c r="AD824" s="5">
        <f t="shared" si="1583"/>
        <v>2.0297750907050554</v>
      </c>
      <c r="AE824" s="5">
        <f t="shared" si="1583"/>
        <v>1.9476073431241501</v>
      </c>
      <c r="AF824" s="5">
        <f t="shared" si="1583"/>
        <v>0.13132786264934815</v>
      </c>
      <c r="AG824" s="5">
        <f t="shared" si="1583"/>
        <v>0</v>
      </c>
      <c r="AH824" s="5">
        <f t="shared" si="1583"/>
        <v>7.7379970824365474</v>
      </c>
      <c r="AI824" s="5">
        <f t="shared" si="1583"/>
        <v>1.3743103690991783</v>
      </c>
    </row>
    <row r="825" spans="2:35" x14ac:dyDescent="0.3">
      <c r="E825" s="2"/>
      <c r="M825" s="2"/>
    </row>
    <row r="826" spans="2:35" s="93" customFormat="1" x14ac:dyDescent="0.3">
      <c r="B826" s="92" t="s">
        <v>245</v>
      </c>
      <c r="C826" s="92"/>
      <c r="D826" s="92"/>
    </row>
    <row r="827" spans="2:35" x14ac:dyDescent="0.3">
      <c r="E827" s="301" t="s">
        <v>89</v>
      </c>
      <c r="F827" s="301"/>
      <c r="G827" s="301"/>
      <c r="H827" s="301"/>
      <c r="I827" s="301"/>
      <c r="J827" s="301"/>
      <c r="K827" s="301"/>
      <c r="M827" s="301" t="s">
        <v>64</v>
      </c>
      <c r="N827" s="301"/>
      <c r="O827" s="301"/>
      <c r="P827" s="301"/>
      <c r="Q827" s="301"/>
      <c r="R827" s="301"/>
      <c r="S827" s="301"/>
      <c r="U827" s="301" t="s">
        <v>65</v>
      </c>
      <c r="V827" s="301"/>
      <c r="W827" s="301"/>
      <c r="X827" s="301"/>
      <c r="Y827" s="301"/>
      <c r="Z827" s="301"/>
      <c r="AA827" s="301"/>
      <c r="AC827" s="301" t="s">
        <v>66</v>
      </c>
      <c r="AD827" s="301"/>
      <c r="AE827" s="301"/>
      <c r="AF827" s="301"/>
      <c r="AG827" s="301"/>
      <c r="AH827" s="301"/>
      <c r="AI827" s="301"/>
    </row>
    <row r="828" spans="2:35" s="3" customFormat="1" x14ac:dyDescent="0.3">
      <c r="B828" s="4" t="s">
        <v>211</v>
      </c>
      <c r="C828" s="4"/>
      <c r="D828" s="4"/>
      <c r="E828" s="3" t="s">
        <v>70</v>
      </c>
      <c r="F828" s="3" t="s">
        <v>69</v>
      </c>
      <c r="G828" s="3" t="s">
        <v>61</v>
      </c>
      <c r="H828" s="3" t="s">
        <v>68</v>
      </c>
      <c r="I828" s="3" t="s">
        <v>71</v>
      </c>
      <c r="J828" s="3" t="s">
        <v>72</v>
      </c>
      <c r="K828" s="3" t="s">
        <v>62</v>
      </c>
      <c r="M828" s="3" t="s">
        <v>70</v>
      </c>
      <c r="N828" s="3" t="s">
        <v>69</v>
      </c>
      <c r="O828" s="3" t="s">
        <v>61</v>
      </c>
      <c r="P828" s="3" t="s">
        <v>68</v>
      </c>
      <c r="Q828" s="3" t="s">
        <v>71</v>
      </c>
      <c r="R828" s="3" t="s">
        <v>72</v>
      </c>
      <c r="S828" s="3" t="s">
        <v>62</v>
      </c>
      <c r="U828" s="3" t="s">
        <v>70</v>
      </c>
      <c r="V828" s="3" t="s">
        <v>69</v>
      </c>
      <c r="W828" s="3" t="s">
        <v>61</v>
      </c>
      <c r="X828" s="3" t="s">
        <v>68</v>
      </c>
      <c r="Y828" s="3" t="s">
        <v>71</v>
      </c>
      <c r="Z828" s="3" t="s">
        <v>72</v>
      </c>
      <c r="AA828" s="3" t="s">
        <v>62</v>
      </c>
      <c r="AC828" s="3" t="s">
        <v>70</v>
      </c>
      <c r="AD828" s="3" t="s">
        <v>69</v>
      </c>
      <c r="AE828" s="3" t="s">
        <v>61</v>
      </c>
      <c r="AF828" s="3" t="s">
        <v>68</v>
      </c>
      <c r="AG828" s="3" t="s">
        <v>71</v>
      </c>
      <c r="AH828" s="3" t="s">
        <v>72</v>
      </c>
      <c r="AI828" s="3" t="s">
        <v>62</v>
      </c>
    </row>
    <row r="829" spans="2:35" hidden="1" x14ac:dyDescent="0.3">
      <c r="B829" s="86">
        <f t="shared" ref="B829:B859" si="1584">DATE(IF(MONTH(B724)&lt;=3,YEAR(B724),YEAR(B724)+1), 3, 31)</f>
        <v>40633</v>
      </c>
      <c r="C829" s="3"/>
      <c r="D829" s="3"/>
      <c r="E829" s="5">
        <f>E794*(1-E$45)</f>
        <v>89.011892162800009</v>
      </c>
      <c r="F829" s="5">
        <f t="shared" ref="F829:K829" si="1585">F794*(1-F$45)</f>
        <v>13.007822583099999</v>
      </c>
      <c r="G829" s="5">
        <f t="shared" si="1585"/>
        <v>8.9618492355000008</v>
      </c>
      <c r="H829" s="5">
        <f t="shared" si="1585"/>
        <v>0</v>
      </c>
      <c r="I829" s="5">
        <f t="shared" si="1585"/>
        <v>99.098730178649987</v>
      </c>
      <c r="J829" s="5">
        <f t="shared" si="1585"/>
        <v>219.38844872265</v>
      </c>
      <c r="K829" s="5">
        <f t="shared" si="1585"/>
        <v>4.9463844611790115</v>
      </c>
      <c r="L829" s="5"/>
      <c r="M829" s="5">
        <f>M794*(1-E$45)</f>
        <v>24.019417530199995</v>
      </c>
      <c r="N829" s="5">
        <f t="shared" ref="N829:S829" si="1586">N794*(1-F$45)</f>
        <v>0</v>
      </c>
      <c r="O829" s="5">
        <f t="shared" si="1586"/>
        <v>0</v>
      </c>
      <c r="P829" s="5">
        <f t="shared" si="1586"/>
        <v>0</v>
      </c>
      <c r="Q829" s="5">
        <f t="shared" si="1586"/>
        <v>0</v>
      </c>
      <c r="R829" s="5">
        <f t="shared" si="1586"/>
        <v>0</v>
      </c>
      <c r="S829" s="5">
        <f t="shared" si="1586"/>
        <v>0</v>
      </c>
      <c r="T829" s="5"/>
      <c r="U829" s="5">
        <f>U794*(1-E$45)</f>
        <v>0</v>
      </c>
      <c r="V829" s="5">
        <f t="shared" ref="V829:AA829" si="1587">V794*(1-F$45)</f>
        <v>1.4612200303499998</v>
      </c>
      <c r="W829" s="5">
        <f t="shared" si="1587"/>
        <v>0.12451899674999956</v>
      </c>
      <c r="X829" s="5">
        <f t="shared" si="1587"/>
        <v>9.4116454000000012</v>
      </c>
      <c r="Y829" s="5">
        <f t="shared" si="1587"/>
        <v>5.4986094710550013</v>
      </c>
      <c r="Z829" s="5">
        <f t="shared" si="1587"/>
        <v>17.716281607650004</v>
      </c>
      <c r="AA829" s="5">
        <f t="shared" si="1587"/>
        <v>0.59223591550499943</v>
      </c>
      <c r="AB829" s="5"/>
      <c r="AC829" s="5">
        <f>AC794*(1-E$45)</f>
        <v>6.9247969594000054</v>
      </c>
      <c r="AD829" s="5">
        <f t="shared" ref="AD829:AI829" si="1588">AD794*(1-F$45)</f>
        <v>0.77383746809999998</v>
      </c>
      <c r="AE829" s="5">
        <f t="shared" si="1588"/>
        <v>0.34351396049999994</v>
      </c>
      <c r="AF829" s="5">
        <f t="shared" si="1588"/>
        <v>5.0920977000000009</v>
      </c>
      <c r="AG829" s="5">
        <f t="shared" si="1588"/>
        <v>0</v>
      </c>
      <c r="AH829" s="5">
        <f t="shared" si="1588"/>
        <v>8.2805750000000007</v>
      </c>
      <c r="AI829" s="5">
        <f t="shared" si="1588"/>
        <v>1.4850000000000001</v>
      </c>
    </row>
    <row r="830" spans="2:35" hidden="1" x14ac:dyDescent="0.3">
      <c r="B830" s="86">
        <f t="shared" si="1584"/>
        <v>40999</v>
      </c>
      <c r="C830" s="3"/>
      <c r="D830" s="3"/>
      <c r="E830" s="5">
        <f t="shared" ref="E830:K830" si="1589">E795*(1-E$45)</f>
        <v>95.243135142400007</v>
      </c>
      <c r="F830" s="5">
        <f t="shared" si="1589"/>
        <v>13.682436338599999</v>
      </c>
      <c r="G830" s="5">
        <f t="shared" si="1589"/>
        <v>9.5065356630000011</v>
      </c>
      <c r="H830" s="5">
        <f t="shared" si="1589"/>
        <v>0</v>
      </c>
      <c r="I830" s="5">
        <f t="shared" si="1589"/>
        <v>105.76910994874994</v>
      </c>
      <c r="J830" s="5">
        <f t="shared" si="1589"/>
        <v>235.12458759630002</v>
      </c>
      <c r="K830" s="5">
        <f t="shared" si="1589"/>
        <v>5.4370858676259957</v>
      </c>
      <c r="L830" s="5"/>
      <c r="M830" s="5">
        <f t="shared" ref="M830:S830" si="1590">M795*(1-E$45)</f>
        <v>25.699779971600009</v>
      </c>
      <c r="N830" s="5">
        <f t="shared" si="1590"/>
        <v>0</v>
      </c>
      <c r="O830" s="5">
        <f t="shared" si="1590"/>
        <v>0</v>
      </c>
      <c r="P830" s="5">
        <f t="shared" si="1590"/>
        <v>0</v>
      </c>
      <c r="Q830" s="5">
        <f t="shared" si="1590"/>
        <v>0</v>
      </c>
      <c r="R830" s="5">
        <f t="shared" si="1590"/>
        <v>0</v>
      </c>
      <c r="S830" s="5">
        <f t="shared" si="1590"/>
        <v>0</v>
      </c>
      <c r="T830" s="5"/>
      <c r="U830" s="5">
        <f t="shared" ref="U830:AA830" si="1591">U795*(1-E$45)</f>
        <v>0</v>
      </c>
      <c r="V830" s="5">
        <f t="shared" si="1591"/>
        <v>1.5387973221</v>
      </c>
      <c r="W830" s="5">
        <f t="shared" si="1591"/>
        <v>0.13725290550000002</v>
      </c>
      <c r="X830" s="5">
        <f t="shared" si="1591"/>
        <v>9.7896403600000035</v>
      </c>
      <c r="Y830" s="5">
        <f t="shared" si="1591"/>
        <v>5.8670895466250013</v>
      </c>
      <c r="Z830" s="5">
        <f t="shared" si="1591"/>
        <v>18.987125516299997</v>
      </c>
      <c r="AA830" s="5">
        <f t="shared" si="1591"/>
        <v>0.6446340884699997</v>
      </c>
      <c r="AB830" s="5"/>
      <c r="AC830" s="5">
        <f t="shared" ref="AC830:AI830" si="1592">AC795*(1-E$45)</f>
        <v>7.4086715227000006</v>
      </c>
      <c r="AD830" s="5">
        <f t="shared" si="1592"/>
        <v>0.81432012360000006</v>
      </c>
      <c r="AE830" s="5">
        <f t="shared" si="1592"/>
        <v>0.3655772129999999</v>
      </c>
      <c r="AF830" s="5">
        <f t="shared" si="1592"/>
        <v>5.2939951800000014</v>
      </c>
      <c r="AG830" s="5">
        <f t="shared" si="1592"/>
        <v>0</v>
      </c>
      <c r="AH830" s="5">
        <f t="shared" si="1592"/>
        <v>8.8725499999999986</v>
      </c>
      <c r="AI830" s="5">
        <f t="shared" si="1592"/>
        <v>1.595</v>
      </c>
    </row>
    <row r="831" spans="2:35" hidden="1" x14ac:dyDescent="0.3">
      <c r="B831" s="86">
        <f t="shared" si="1584"/>
        <v>41364</v>
      </c>
      <c r="C831" s="3"/>
      <c r="D831" s="3"/>
      <c r="E831" s="5">
        <f t="shared" ref="E831:K831" si="1593">E796*(1-E$45)</f>
        <v>104.67155460388003</v>
      </c>
      <c r="F831" s="5">
        <f t="shared" si="1593"/>
        <v>14.669363050699999</v>
      </c>
      <c r="G831" s="5">
        <f t="shared" si="1593"/>
        <v>10.300875017999999</v>
      </c>
      <c r="H831" s="5">
        <f t="shared" si="1593"/>
        <v>0</v>
      </c>
      <c r="I831" s="5">
        <f t="shared" si="1593"/>
        <v>115.91147762830001</v>
      </c>
      <c r="J831" s="5">
        <f t="shared" si="1593"/>
        <v>259.05535491734997</v>
      </c>
      <c r="K831" s="5">
        <f t="shared" si="1593"/>
        <v>5.9568030462569972</v>
      </c>
      <c r="L831" s="5"/>
      <c r="M831" s="5">
        <f t="shared" ref="M831:S831" si="1594">M796*(1-E$45)</f>
        <v>28.246299139919998</v>
      </c>
      <c r="N831" s="5">
        <f t="shared" si="1594"/>
        <v>0</v>
      </c>
      <c r="O831" s="5">
        <f t="shared" si="1594"/>
        <v>0</v>
      </c>
      <c r="P831" s="5">
        <f t="shared" si="1594"/>
        <v>0</v>
      </c>
      <c r="Q831" s="5">
        <f t="shared" si="1594"/>
        <v>0</v>
      </c>
      <c r="R831" s="5">
        <f t="shared" si="1594"/>
        <v>0</v>
      </c>
      <c r="S831" s="5">
        <f t="shared" si="1594"/>
        <v>0</v>
      </c>
      <c r="T831" s="5"/>
      <c r="U831" s="5">
        <f t="shared" ref="U831:AA831" si="1595">U796*(1-E$45)</f>
        <v>0</v>
      </c>
      <c r="V831" s="5">
        <f t="shared" si="1595"/>
        <v>1.6495349839500002</v>
      </c>
      <c r="W831" s="5">
        <f t="shared" si="1595"/>
        <v>0.15136362300000128</v>
      </c>
      <c r="X831" s="5">
        <f t="shared" si="1595"/>
        <v>10.52291842</v>
      </c>
      <c r="Y831" s="5">
        <f t="shared" si="1595"/>
        <v>6.4295346055599989</v>
      </c>
      <c r="Z831" s="5">
        <f t="shared" si="1595"/>
        <v>20.919475051100001</v>
      </c>
      <c r="AA831" s="5">
        <f t="shared" si="1595"/>
        <v>0.70767871516499992</v>
      </c>
      <c r="AB831" s="5"/>
      <c r="AC831" s="5">
        <f t="shared" ref="AC831:AI831" si="1596">AC796*(1-E$45)</f>
        <v>8.1434873527400065</v>
      </c>
      <c r="AD831" s="5">
        <f t="shared" si="1596"/>
        <v>0.87300774570000006</v>
      </c>
      <c r="AE831" s="5">
        <f t="shared" si="1596"/>
        <v>0.3966100680000002</v>
      </c>
      <c r="AF831" s="5">
        <f t="shared" si="1596"/>
        <v>5.6930717099999981</v>
      </c>
      <c r="AG831" s="5">
        <f t="shared" si="1596"/>
        <v>0</v>
      </c>
      <c r="AH831" s="5">
        <f t="shared" si="1596"/>
        <v>9.7772000000000023</v>
      </c>
      <c r="AI831" s="5">
        <f t="shared" si="1596"/>
        <v>1.753125</v>
      </c>
    </row>
    <row r="832" spans="2:35" hidden="1" x14ac:dyDescent="0.3">
      <c r="B832" s="86">
        <f t="shared" si="1584"/>
        <v>41729</v>
      </c>
      <c r="C832" s="3"/>
      <c r="D832" s="3"/>
      <c r="E832" s="5">
        <f t="shared" ref="E832:K832" si="1597">E797*(1-E$45)</f>
        <v>120.10786266327997</v>
      </c>
      <c r="F832" s="5">
        <f t="shared" si="1597"/>
        <v>16.389811268300001</v>
      </c>
      <c r="G832" s="5">
        <f t="shared" si="1597"/>
        <v>11.582112615000003</v>
      </c>
      <c r="H832" s="5">
        <f t="shared" si="1597"/>
        <v>0</v>
      </c>
      <c r="I832" s="5">
        <f t="shared" si="1597"/>
        <v>132.68437189195001</v>
      </c>
      <c r="J832" s="5">
        <f t="shared" si="1597"/>
        <v>298.92504608989998</v>
      </c>
      <c r="K832" s="5">
        <f t="shared" si="1597"/>
        <v>6.892802294721001</v>
      </c>
      <c r="L832" s="5"/>
      <c r="M832" s="5">
        <f t="shared" ref="M832:S832" si="1598">M797*(1-E$45)</f>
        <v>32.417109399520008</v>
      </c>
      <c r="N832" s="5">
        <f t="shared" si="1598"/>
        <v>0</v>
      </c>
      <c r="O832" s="5">
        <f t="shared" si="1598"/>
        <v>0</v>
      </c>
      <c r="P832" s="5">
        <f t="shared" si="1598"/>
        <v>0</v>
      </c>
      <c r="Q832" s="5">
        <f t="shared" si="1598"/>
        <v>0</v>
      </c>
      <c r="R832" s="5">
        <f t="shared" si="1598"/>
        <v>0</v>
      </c>
      <c r="S832" s="5">
        <f t="shared" si="1598"/>
        <v>0</v>
      </c>
      <c r="T832" s="5"/>
      <c r="U832" s="5">
        <f t="shared" ref="U832:AA832" si="1599">U797*(1-E$45)</f>
        <v>0</v>
      </c>
      <c r="V832" s="5">
        <f t="shared" si="1599"/>
        <v>1.8418528375500007</v>
      </c>
      <c r="W832" s="5">
        <f t="shared" si="1599"/>
        <v>0.16582992749999947</v>
      </c>
      <c r="X832" s="5">
        <f t="shared" si="1599"/>
        <v>11.77614518</v>
      </c>
      <c r="Y832" s="5">
        <f t="shared" si="1599"/>
        <v>7.3602061261149991</v>
      </c>
      <c r="Z832" s="5">
        <f t="shared" si="1599"/>
        <v>24.139135556149995</v>
      </c>
      <c r="AA832" s="5">
        <f t="shared" si="1599"/>
        <v>0.81710603149500072</v>
      </c>
      <c r="AB832" s="5"/>
      <c r="AC832" s="5">
        <f t="shared" ref="AC832:AI832" si="1600">AC797*(1-E$45)</f>
        <v>9.3475770614400027</v>
      </c>
      <c r="AD832" s="5">
        <f t="shared" si="1600"/>
        <v>0.97517562329999996</v>
      </c>
      <c r="AE832" s="5">
        <f t="shared" si="1600"/>
        <v>0.44489101499999983</v>
      </c>
      <c r="AF832" s="5">
        <f t="shared" si="1600"/>
        <v>6.3712725899999985</v>
      </c>
      <c r="AG832" s="5">
        <f t="shared" si="1600"/>
        <v>0</v>
      </c>
      <c r="AH832" s="5">
        <f t="shared" si="1600"/>
        <v>11.282575</v>
      </c>
      <c r="AI832" s="5">
        <f t="shared" si="1600"/>
        <v>2.0212500000000002</v>
      </c>
    </row>
    <row r="833" spans="2:35" hidden="1" x14ac:dyDescent="0.3">
      <c r="B833" s="86">
        <f t="shared" si="1584"/>
        <v>42094</v>
      </c>
      <c r="C833" s="3"/>
      <c r="D833" s="3"/>
      <c r="E833" s="5">
        <f t="shared" ref="E833:K833" si="1601">E798*(1-E$45)</f>
        <v>128.52778183804003</v>
      </c>
      <c r="F833" s="5">
        <f t="shared" si="1601"/>
        <v>17.315359273800002</v>
      </c>
      <c r="G833" s="5">
        <f t="shared" si="1601"/>
        <v>12.104760599000002</v>
      </c>
      <c r="H833" s="5">
        <f t="shared" si="1601"/>
        <v>0</v>
      </c>
      <c r="I833" s="5">
        <f t="shared" si="1601"/>
        <v>141.78836045634995</v>
      </c>
      <c r="J833" s="5">
        <f t="shared" si="1601"/>
        <v>320.48716426239992</v>
      </c>
      <c r="K833" s="5">
        <f t="shared" si="1601"/>
        <v>7.5472213826240058</v>
      </c>
      <c r="L833" s="5"/>
      <c r="M833" s="5">
        <f t="shared" ref="M833:S833" si="1602">M798*(1-E$45)</f>
        <v>34.678428517359976</v>
      </c>
      <c r="N833" s="5">
        <f t="shared" si="1602"/>
        <v>0</v>
      </c>
      <c r="O833" s="5">
        <f t="shared" si="1602"/>
        <v>0</v>
      </c>
      <c r="P833" s="5">
        <f t="shared" si="1602"/>
        <v>0</v>
      </c>
      <c r="Q833" s="5">
        <f t="shared" si="1602"/>
        <v>0</v>
      </c>
      <c r="R833" s="5">
        <f t="shared" si="1602"/>
        <v>0</v>
      </c>
      <c r="S833" s="5">
        <f t="shared" si="1602"/>
        <v>0</v>
      </c>
      <c r="T833" s="5"/>
      <c r="U833" s="5">
        <f t="shared" ref="U833:AA833" si="1603">U798*(1-E$45)</f>
        <v>0</v>
      </c>
      <c r="V833" s="5">
        <f t="shared" si="1603"/>
        <v>1.9480601792999996</v>
      </c>
      <c r="W833" s="5">
        <f t="shared" si="1603"/>
        <v>0.16473900149999965</v>
      </c>
      <c r="X833" s="5">
        <f t="shared" si="1603"/>
        <v>12.324055450000003</v>
      </c>
      <c r="Y833" s="5">
        <f t="shared" si="1603"/>
        <v>7.8661974859449977</v>
      </c>
      <c r="Z833" s="5">
        <f t="shared" si="1603"/>
        <v>25.880492822399994</v>
      </c>
      <c r="AA833" s="5">
        <f t="shared" si="1603"/>
        <v>0.88837259027999904</v>
      </c>
      <c r="AB833" s="5"/>
      <c r="AC833" s="5">
        <f t="shared" ref="AC833:AI833" si="1604">AC798*(1-E$45)</f>
        <v>9.996438052919995</v>
      </c>
      <c r="AD833" s="5">
        <f t="shared" si="1604"/>
        <v>1.0306823538000001</v>
      </c>
      <c r="AE833" s="5">
        <f t="shared" si="1604"/>
        <v>0.46304604900000013</v>
      </c>
      <c r="AF833" s="5">
        <f t="shared" si="1604"/>
        <v>6.6692527250000015</v>
      </c>
      <c r="AG833" s="5">
        <f t="shared" si="1604"/>
        <v>0</v>
      </c>
      <c r="AH833" s="5">
        <f t="shared" si="1604"/>
        <v>12.096350000000001</v>
      </c>
      <c r="AI833" s="5">
        <f t="shared" si="1604"/>
        <v>2.1793749999999998</v>
      </c>
    </row>
    <row r="834" spans="2:35" hidden="1" x14ac:dyDescent="0.3">
      <c r="B834" s="86">
        <f t="shared" si="1584"/>
        <v>42460</v>
      </c>
      <c r="C834" s="3"/>
      <c r="D834" s="3"/>
      <c r="E834" s="5">
        <f t="shared" ref="E834:K834" si="1605">E799*(1-E$45)</f>
        <v>137.71276415784001</v>
      </c>
      <c r="F834" s="5">
        <f t="shared" si="1605"/>
        <v>17.963727382600002</v>
      </c>
      <c r="G834" s="5">
        <f t="shared" si="1605"/>
        <v>12.805500583000004</v>
      </c>
      <c r="H834" s="5">
        <f t="shared" si="1605"/>
        <v>0</v>
      </c>
      <c r="I834" s="5">
        <f t="shared" si="1605"/>
        <v>151.65067871894999</v>
      </c>
      <c r="J834" s="5">
        <f t="shared" si="1605"/>
        <v>343.92700194759999</v>
      </c>
      <c r="K834" s="5">
        <f t="shared" si="1605"/>
        <v>7.9483992599480047</v>
      </c>
      <c r="L834" s="5"/>
      <c r="M834" s="5">
        <f t="shared" ref="M834:S834" si="1606">M799*(1-E$45)</f>
        <v>37.14796168556002</v>
      </c>
      <c r="N834" s="5">
        <f t="shared" si="1606"/>
        <v>0</v>
      </c>
      <c r="O834" s="5">
        <f t="shared" si="1606"/>
        <v>0</v>
      </c>
      <c r="P834" s="5">
        <f t="shared" si="1606"/>
        <v>0</v>
      </c>
      <c r="Q834" s="5">
        <f t="shared" si="1606"/>
        <v>0</v>
      </c>
      <c r="R834" s="5">
        <f t="shared" si="1606"/>
        <v>0</v>
      </c>
      <c r="S834" s="5">
        <f t="shared" si="1606"/>
        <v>0</v>
      </c>
      <c r="T834" s="5"/>
      <c r="U834" s="5">
        <f t="shared" ref="U834:AA834" si="1607">U799*(1-E$45)</f>
        <v>0</v>
      </c>
      <c r="V834" s="5">
        <f t="shared" si="1607"/>
        <v>2.0197437561</v>
      </c>
      <c r="W834" s="5">
        <f t="shared" si="1607"/>
        <v>0.17595527549999934</v>
      </c>
      <c r="X834" s="5">
        <f t="shared" si="1607"/>
        <v>12.856374149999997</v>
      </c>
      <c r="Y834" s="5">
        <f t="shared" si="1607"/>
        <v>8.4147165450150023</v>
      </c>
      <c r="Z834" s="5">
        <f t="shared" si="1607"/>
        <v>27.773200443850001</v>
      </c>
      <c r="AA834" s="5">
        <f t="shared" si="1607"/>
        <v>0.94135021580999934</v>
      </c>
      <c r="AB834" s="5"/>
      <c r="AC834" s="5">
        <f t="shared" ref="AC834:AI834" si="1608">AC799*(1-E$45)</f>
        <v>10.705351098320008</v>
      </c>
      <c r="AD834" s="5">
        <f t="shared" si="1608"/>
        <v>1.0690240176000001</v>
      </c>
      <c r="AE834" s="5">
        <f t="shared" si="1608"/>
        <v>0.49030788300000006</v>
      </c>
      <c r="AF834" s="5">
        <f t="shared" si="1608"/>
        <v>6.9557745750000013</v>
      </c>
      <c r="AG834" s="5">
        <f t="shared" si="1608"/>
        <v>0</v>
      </c>
      <c r="AH834" s="5">
        <f t="shared" si="1608"/>
        <v>12.982825000000005</v>
      </c>
      <c r="AI834" s="5">
        <f t="shared" si="1608"/>
        <v>2.32375</v>
      </c>
    </row>
    <row r="835" spans="2:35" hidden="1" x14ac:dyDescent="0.3">
      <c r="B835" s="86">
        <f t="shared" si="1584"/>
        <v>42825</v>
      </c>
      <c r="C835" s="3"/>
      <c r="D835" s="3"/>
      <c r="E835" s="5">
        <f t="shared" ref="E835:K835" si="1609">E800*(1-E$45)</f>
        <v>148.23859831272</v>
      </c>
      <c r="F835" s="5">
        <f t="shared" si="1609"/>
        <v>18.693818991400004</v>
      </c>
      <c r="G835" s="5">
        <f t="shared" si="1609"/>
        <v>13.534414067000004</v>
      </c>
      <c r="H835" s="5">
        <f t="shared" si="1609"/>
        <v>0</v>
      </c>
      <c r="I835" s="5">
        <f t="shared" si="1609"/>
        <v>162.35067682230002</v>
      </c>
      <c r="J835" s="5">
        <f t="shared" si="1609"/>
        <v>370.05051093475004</v>
      </c>
      <c r="K835" s="5">
        <f t="shared" si="1609"/>
        <v>8.5500802078859977</v>
      </c>
      <c r="L835" s="5"/>
      <c r="M835" s="5">
        <f t="shared" ref="M835:S835" si="1610">M800*(1-E$45)</f>
        <v>40.006264879479971</v>
      </c>
      <c r="N835" s="5">
        <f t="shared" si="1610"/>
        <v>0</v>
      </c>
      <c r="O835" s="5">
        <f t="shared" si="1610"/>
        <v>0</v>
      </c>
      <c r="P835" s="5">
        <f t="shared" si="1610"/>
        <v>0</v>
      </c>
      <c r="Q835" s="5">
        <f t="shared" si="1610"/>
        <v>0</v>
      </c>
      <c r="R835" s="5">
        <f t="shared" si="1610"/>
        <v>0</v>
      </c>
      <c r="S835" s="5">
        <f t="shared" si="1610"/>
        <v>0</v>
      </c>
      <c r="T835" s="5"/>
      <c r="U835" s="5">
        <f t="shared" ref="U835:AA835" si="1611">U800*(1-E$45)</f>
        <v>0</v>
      </c>
      <c r="V835" s="5">
        <f t="shared" si="1611"/>
        <v>2.1005501829000002</v>
      </c>
      <c r="W835" s="5">
        <f t="shared" si="1611"/>
        <v>0.18465064949999954</v>
      </c>
      <c r="X835" s="5">
        <f t="shared" si="1611"/>
        <v>13.409460660000001</v>
      </c>
      <c r="Y835" s="5">
        <f t="shared" si="1611"/>
        <v>9.0062618576099993</v>
      </c>
      <c r="Z835" s="5">
        <f t="shared" si="1611"/>
        <v>29.8828132035</v>
      </c>
      <c r="AA835" s="5">
        <f t="shared" si="1611"/>
        <v>1.0118493056699998</v>
      </c>
      <c r="AB835" s="5"/>
      <c r="AC835" s="5">
        <f t="shared" ref="AC835:AI835" si="1612">AC800*(1-E$45)</f>
        <v>11.535021139059999</v>
      </c>
      <c r="AD835" s="5">
        <f t="shared" si="1612"/>
        <v>1.1122142064</v>
      </c>
      <c r="AE835" s="5">
        <f t="shared" si="1612"/>
        <v>0.51794636699999974</v>
      </c>
      <c r="AF835" s="5">
        <f t="shared" si="1612"/>
        <v>7.2516803299999992</v>
      </c>
      <c r="AG835" s="5">
        <f t="shared" si="1612"/>
        <v>0</v>
      </c>
      <c r="AH835" s="5">
        <f t="shared" si="1612"/>
        <v>13.967075000000001</v>
      </c>
      <c r="AI835" s="5">
        <f t="shared" si="1612"/>
        <v>2.4956250000000004</v>
      </c>
    </row>
    <row r="836" spans="2:35" hidden="1" x14ac:dyDescent="0.3">
      <c r="B836" s="86">
        <f t="shared" si="1584"/>
        <v>43190</v>
      </c>
      <c r="C836" s="3"/>
      <c r="D836" s="3"/>
      <c r="E836" s="5">
        <f t="shared" ref="E836:K836" si="1613">E801*(1-E$45)</f>
        <v>159.37651031099998</v>
      </c>
      <c r="F836" s="5">
        <f t="shared" si="1613"/>
        <v>19.697660600199999</v>
      </c>
      <c r="G836" s="5">
        <f t="shared" si="1613"/>
        <v>14.514126051000002</v>
      </c>
      <c r="H836" s="5">
        <f t="shared" si="1613"/>
        <v>0</v>
      </c>
      <c r="I836" s="5">
        <f t="shared" si="1613"/>
        <v>174.1825562366499</v>
      </c>
      <c r="J836" s="5">
        <f t="shared" si="1613"/>
        <v>398.23441714369994</v>
      </c>
      <c r="K836" s="5">
        <f t="shared" si="1613"/>
        <v>9.260474399666009</v>
      </c>
      <c r="L836" s="5"/>
      <c r="M836" s="5">
        <f t="shared" ref="M836:S836" si="1614">M801*(1-E$45)</f>
        <v>42.995090723999979</v>
      </c>
      <c r="N836" s="5">
        <f t="shared" si="1614"/>
        <v>0</v>
      </c>
      <c r="O836" s="5">
        <f t="shared" si="1614"/>
        <v>0</v>
      </c>
      <c r="P836" s="5">
        <f t="shared" si="1614"/>
        <v>0</v>
      </c>
      <c r="Q836" s="5">
        <f t="shared" si="1614"/>
        <v>0</v>
      </c>
      <c r="R836" s="5">
        <f t="shared" si="1614"/>
        <v>0</v>
      </c>
      <c r="S836" s="5">
        <f t="shared" si="1614"/>
        <v>0</v>
      </c>
      <c r="T836" s="5"/>
      <c r="U836" s="5">
        <f t="shared" ref="U836:AA836" si="1615">U801*(1-E$45)</f>
        <v>0</v>
      </c>
      <c r="V836" s="5">
        <f t="shared" si="1615"/>
        <v>2.2151066097000007</v>
      </c>
      <c r="W836" s="5">
        <f t="shared" si="1615"/>
        <v>0.22199212349999975</v>
      </c>
      <c r="X836" s="5">
        <f t="shared" si="1615"/>
        <v>14.021830599999998</v>
      </c>
      <c r="Y836" s="5">
        <f t="shared" si="1615"/>
        <v>9.6648236466549982</v>
      </c>
      <c r="Z836" s="5">
        <f t="shared" si="1615"/>
        <v>32.158547586199987</v>
      </c>
      <c r="AA836" s="5">
        <f t="shared" si="1615"/>
        <v>1.0947130765199995</v>
      </c>
      <c r="AB836" s="5"/>
      <c r="AC836" s="5">
        <f t="shared" ref="AC836:AI836" si="1616">AC801*(1-E$45)</f>
        <v>12.391450015499991</v>
      </c>
      <c r="AD836" s="5">
        <f t="shared" si="1616"/>
        <v>1.1722793952000001</v>
      </c>
      <c r="AE836" s="5">
        <f t="shared" si="1616"/>
        <v>0.56058200099999977</v>
      </c>
      <c r="AF836" s="5">
        <f t="shared" si="1616"/>
        <v>7.5820777999999969</v>
      </c>
      <c r="AG836" s="5">
        <f t="shared" si="1616"/>
        <v>0</v>
      </c>
      <c r="AH836" s="5">
        <f t="shared" si="1616"/>
        <v>15.032774999999997</v>
      </c>
      <c r="AI836" s="5">
        <f t="shared" si="1616"/>
        <v>2.6950000000000003</v>
      </c>
    </row>
    <row r="837" spans="2:35" hidden="1" x14ac:dyDescent="0.3">
      <c r="B837" s="86">
        <f t="shared" si="1584"/>
        <v>43555</v>
      </c>
      <c r="C837" s="3"/>
      <c r="D837" s="3"/>
      <c r="E837" s="5">
        <f t="shared" ref="E837:K837" si="1617">E802*(1-E$45)</f>
        <v>171.52919288932</v>
      </c>
      <c r="F837" s="5">
        <f t="shared" si="1617"/>
        <v>20.698130959</v>
      </c>
      <c r="G837" s="5">
        <f t="shared" si="1617"/>
        <v>15.3342232205</v>
      </c>
      <c r="H837" s="5">
        <f t="shared" si="1617"/>
        <v>0</v>
      </c>
      <c r="I837" s="5">
        <f t="shared" si="1617"/>
        <v>186.45048396734995</v>
      </c>
      <c r="J837" s="5">
        <f t="shared" si="1617"/>
        <v>428.33400876874998</v>
      </c>
      <c r="K837" s="5">
        <f t="shared" si="1617"/>
        <v>10.225290325446011</v>
      </c>
      <c r="L837" s="5"/>
      <c r="M837" s="5">
        <f t="shared" ref="M837:S837" si="1618">M802*(1-E$45)</f>
        <v>46.29012795637999</v>
      </c>
      <c r="N837" s="5">
        <f t="shared" si="1618"/>
        <v>0</v>
      </c>
      <c r="O837" s="5">
        <f t="shared" si="1618"/>
        <v>0</v>
      </c>
      <c r="P837" s="5">
        <f t="shared" si="1618"/>
        <v>0</v>
      </c>
      <c r="Q837" s="5">
        <f t="shared" si="1618"/>
        <v>0</v>
      </c>
      <c r="R837" s="5">
        <f t="shared" si="1618"/>
        <v>0</v>
      </c>
      <c r="S837" s="5">
        <f t="shared" si="1618"/>
        <v>0</v>
      </c>
      <c r="T837" s="5"/>
      <c r="U837" s="5">
        <f t="shared" ref="U837:AA837" si="1619">U802*(1-E$45)</f>
        <v>0</v>
      </c>
      <c r="V837" s="5">
        <f t="shared" si="1619"/>
        <v>2.3289017865000008</v>
      </c>
      <c r="W837" s="5">
        <f t="shared" si="1619"/>
        <v>0.23292011924999967</v>
      </c>
      <c r="X837" s="5">
        <f t="shared" si="1619"/>
        <v>14.687710539999994</v>
      </c>
      <c r="Y837" s="5">
        <f t="shared" si="1619"/>
        <v>10.342567098644999</v>
      </c>
      <c r="Z837" s="5">
        <f t="shared" si="1619"/>
        <v>34.589160818750003</v>
      </c>
      <c r="AA837" s="5">
        <f t="shared" si="1619"/>
        <v>1.1969998283700001</v>
      </c>
      <c r="AB837" s="5"/>
      <c r="AC837" s="5">
        <f t="shared" ref="AC837:AI837" si="1620">AC802*(1-E$45)</f>
        <v>13.346305108359999</v>
      </c>
      <c r="AD837" s="5">
        <f t="shared" si="1620"/>
        <v>1.2320727089999999</v>
      </c>
      <c r="AE837" s="5">
        <f t="shared" si="1620"/>
        <v>0.59191109549999976</v>
      </c>
      <c r="AF837" s="5">
        <f t="shared" si="1620"/>
        <v>7.943105270000002</v>
      </c>
      <c r="AG837" s="5">
        <f t="shared" si="1620"/>
        <v>0</v>
      </c>
      <c r="AH837" s="5">
        <f t="shared" si="1620"/>
        <v>16.166800000000002</v>
      </c>
      <c r="AI837" s="5">
        <f t="shared" si="1620"/>
        <v>2.9081250000000001</v>
      </c>
    </row>
    <row r="838" spans="2:35" hidden="1" x14ac:dyDescent="0.3">
      <c r="B838" s="86">
        <f t="shared" si="1584"/>
        <v>43921</v>
      </c>
      <c r="C838" s="3"/>
      <c r="D838" s="3"/>
      <c r="E838" s="5">
        <f t="shared" ref="E838:K838" si="1621">E803*(1-E$45)</f>
        <v>184.49457870772</v>
      </c>
      <c r="F838" s="5">
        <f t="shared" si="1621"/>
        <v>21.688487567800003</v>
      </c>
      <c r="G838" s="5">
        <f t="shared" si="1621"/>
        <v>16.041098260999995</v>
      </c>
      <c r="H838" s="5">
        <f t="shared" si="1621"/>
        <v>0</v>
      </c>
      <c r="I838" s="5">
        <f t="shared" si="1621"/>
        <v>200.02150554564994</v>
      </c>
      <c r="J838" s="5">
        <f t="shared" si="1621"/>
        <v>461.11535643720003</v>
      </c>
      <c r="K838" s="5">
        <f t="shared" si="1621"/>
        <v>10.748940321839996</v>
      </c>
      <c r="L838" s="5"/>
      <c r="M838" s="5">
        <f t="shared" ref="M838:S838" si="1622">M803*(1-E$45)</f>
        <v>49.78490516447998</v>
      </c>
      <c r="N838" s="5">
        <f t="shared" si="1622"/>
        <v>0</v>
      </c>
      <c r="O838" s="5">
        <f t="shared" si="1622"/>
        <v>0</v>
      </c>
      <c r="P838" s="5">
        <f t="shared" si="1622"/>
        <v>0</v>
      </c>
      <c r="Q838" s="5">
        <f t="shared" si="1622"/>
        <v>0</v>
      </c>
      <c r="R838" s="5">
        <f t="shared" si="1622"/>
        <v>0</v>
      </c>
      <c r="S838" s="5">
        <f t="shared" si="1622"/>
        <v>0</v>
      </c>
      <c r="T838" s="5"/>
      <c r="U838" s="5">
        <f t="shared" ref="U838:AA838" si="1623">U803*(1-E$45)</f>
        <v>0</v>
      </c>
      <c r="V838" s="5">
        <f t="shared" si="1623"/>
        <v>2.4404132133000007</v>
      </c>
      <c r="W838" s="5">
        <f t="shared" si="1623"/>
        <v>0.22779065850000002</v>
      </c>
      <c r="X838" s="5">
        <f t="shared" si="1623"/>
        <v>15.392980789999999</v>
      </c>
      <c r="Y838" s="5">
        <f t="shared" si="1623"/>
        <v>11.098396767954998</v>
      </c>
      <c r="Z838" s="5">
        <f t="shared" si="1623"/>
        <v>37.236597954700002</v>
      </c>
      <c r="AA838" s="5">
        <f t="shared" si="1623"/>
        <v>1.2678495445499998</v>
      </c>
      <c r="AB838" s="5"/>
      <c r="AC838" s="5">
        <f t="shared" ref="AC838:AI838" si="1624">AC803*(1-E$45)</f>
        <v>14.352804434059998</v>
      </c>
      <c r="AD838" s="5">
        <f t="shared" si="1624"/>
        <v>1.2910503978000001</v>
      </c>
      <c r="AE838" s="5">
        <f t="shared" si="1624"/>
        <v>0.61564136100000022</v>
      </c>
      <c r="AF838" s="5">
        <f t="shared" si="1624"/>
        <v>8.3257528949999973</v>
      </c>
      <c r="AG838" s="5">
        <f t="shared" si="1624"/>
        <v>0</v>
      </c>
      <c r="AH838" s="5">
        <f t="shared" si="1624"/>
        <v>17.404375000000002</v>
      </c>
      <c r="AI838" s="5">
        <f t="shared" si="1624"/>
        <v>3.1143750000000003</v>
      </c>
    </row>
    <row r="839" spans="2:35" hidden="1" x14ac:dyDescent="0.3">
      <c r="B839" s="86">
        <f t="shared" si="1584"/>
        <v>44286</v>
      </c>
      <c r="C839" s="3"/>
      <c r="D839" s="3"/>
      <c r="E839" s="5">
        <f t="shared" ref="E839:K839" si="1625">E804*(1-E$45)</f>
        <v>151.39057702828001</v>
      </c>
      <c r="F839" s="5">
        <f t="shared" si="1625"/>
        <v>23.208099073899998</v>
      </c>
      <c r="G839" s="5">
        <f t="shared" si="1625"/>
        <v>19.773363164999999</v>
      </c>
      <c r="H839" s="5">
        <f t="shared" si="1625"/>
        <v>0</v>
      </c>
      <c r="I839" s="5">
        <f t="shared" si="1625"/>
        <v>160.85823745584992</v>
      </c>
      <c r="J839" s="5">
        <f t="shared" si="1625"/>
        <v>405.39602223890006</v>
      </c>
      <c r="K839" s="5">
        <f t="shared" si="1625"/>
        <v>10.220450994130999</v>
      </c>
      <c r="L839" s="5"/>
      <c r="M839" s="5">
        <f t="shared" ref="M839:S839" si="1626">M804*(1-E$45)</f>
        <v>40.259878599520007</v>
      </c>
      <c r="N839" s="5">
        <f t="shared" si="1626"/>
        <v>0</v>
      </c>
      <c r="O839" s="5">
        <f t="shared" si="1626"/>
        <v>0</v>
      </c>
      <c r="P839" s="5">
        <f t="shared" si="1626"/>
        <v>0</v>
      </c>
      <c r="Q839" s="5">
        <f t="shared" si="1626"/>
        <v>0</v>
      </c>
      <c r="R839" s="5">
        <f t="shared" si="1626"/>
        <v>0</v>
      </c>
      <c r="S839" s="5">
        <f t="shared" si="1626"/>
        <v>0</v>
      </c>
      <c r="T839" s="5"/>
      <c r="U839" s="5">
        <f t="shared" ref="U839:AA839" si="1627">U804*(1-E$45)</f>
        <v>0</v>
      </c>
      <c r="V839" s="5">
        <f t="shared" si="1627"/>
        <v>2.6433850591499994</v>
      </c>
      <c r="W839" s="5">
        <f t="shared" si="1627"/>
        <v>0.8038313024999999</v>
      </c>
      <c r="X839" s="5">
        <f t="shared" si="1627"/>
        <v>12.076756980000001</v>
      </c>
      <c r="Y839" s="5">
        <f t="shared" si="1627"/>
        <v>8.8547031980950006</v>
      </c>
      <c r="Z839" s="5">
        <f t="shared" si="1627"/>
        <v>32.745677136400005</v>
      </c>
      <c r="AA839" s="5">
        <f t="shared" si="1627"/>
        <v>1.1652832921949992</v>
      </c>
      <c r="AB839" s="5"/>
      <c r="AC839" s="5">
        <f t="shared" ref="AC839:AI839" si="1628">AC804*(1-E$45)</f>
        <v>11.438499286439999</v>
      </c>
      <c r="AD839" s="5">
        <f t="shared" si="1628"/>
        <v>1.3873135389000002</v>
      </c>
      <c r="AE839" s="5">
        <f t="shared" si="1628"/>
        <v>0.86120686500000065</v>
      </c>
      <c r="AF839" s="5">
        <f t="shared" si="1628"/>
        <v>6.4982784900000023</v>
      </c>
      <c r="AG839" s="5">
        <f t="shared" si="1628"/>
        <v>0</v>
      </c>
      <c r="AH839" s="5">
        <f t="shared" si="1628"/>
        <v>15.242577004150005</v>
      </c>
      <c r="AI839" s="5">
        <f t="shared" si="1628"/>
        <v>2.7362500000000001</v>
      </c>
    </row>
    <row r="840" spans="2:35" x14ac:dyDescent="0.3">
      <c r="B840" s="86">
        <f t="shared" si="1584"/>
        <v>44651</v>
      </c>
      <c r="C840" s="3"/>
      <c r="D840" s="3"/>
      <c r="E840" s="5">
        <f t="shared" ref="E840:K840" si="1629">E805*(1-E$45)</f>
        <v>21.438944049796007</v>
      </c>
      <c r="F840" s="5">
        <f t="shared" si="1629"/>
        <v>25.730170956567999</v>
      </c>
      <c r="G840" s="5">
        <f t="shared" si="1629"/>
        <v>28.518337353285002</v>
      </c>
      <c r="H840" s="5">
        <f t="shared" si="1629"/>
        <v>0</v>
      </c>
      <c r="I840" s="5">
        <f t="shared" si="1629"/>
        <v>11.630965228908998</v>
      </c>
      <c r="J840" s="5">
        <f t="shared" si="1629"/>
        <v>161.57223016717251</v>
      </c>
      <c r="K840" s="5">
        <f t="shared" si="1629"/>
        <v>6.4104134577856176</v>
      </c>
      <c r="L840" s="5"/>
      <c r="M840" s="5">
        <f t="shared" ref="M840:S840" si="1630">M805*(1-E$45)</f>
        <v>3.3928493784639997</v>
      </c>
      <c r="N840" s="5">
        <f t="shared" si="1630"/>
        <v>0</v>
      </c>
      <c r="O840" s="5">
        <f t="shared" si="1630"/>
        <v>0</v>
      </c>
      <c r="P840" s="5">
        <f t="shared" si="1630"/>
        <v>0</v>
      </c>
      <c r="Q840" s="5">
        <f t="shared" si="1630"/>
        <v>0</v>
      </c>
      <c r="R840" s="5">
        <f t="shared" si="1630"/>
        <v>0</v>
      </c>
      <c r="S840" s="5">
        <f t="shared" si="1630"/>
        <v>0</v>
      </c>
      <c r="T840" s="5"/>
      <c r="U840" s="5">
        <f t="shared" ref="U840:AA840" si="1631">U805*(1-E$45)</f>
        <v>0</v>
      </c>
      <c r="V840" s="5">
        <f t="shared" si="1631"/>
        <v>3.0239103855479996</v>
      </c>
      <c r="W840" s="5">
        <f t="shared" si="1631"/>
        <v>2.445274378072499</v>
      </c>
      <c r="X840" s="5">
        <f t="shared" si="1631"/>
        <v>0.45087490890000081</v>
      </c>
      <c r="Y840" s="5">
        <f t="shared" si="1631"/>
        <v>0.36084770202129945</v>
      </c>
      <c r="Z840" s="5">
        <f t="shared" si="1631"/>
        <v>13.081814255672501</v>
      </c>
      <c r="AA840" s="5">
        <f t="shared" si="1631"/>
        <v>0.61141450983794998</v>
      </c>
      <c r="AB840" s="5"/>
      <c r="AC840" s="5">
        <f t="shared" ref="AC840:AI840" si="1632">AC805*(1-E$45)</f>
        <v>0.29819203623299906</v>
      </c>
      <c r="AD840" s="5">
        <f t="shared" si="1632"/>
        <v>1.5549786861179999</v>
      </c>
      <c r="AE840" s="5">
        <f t="shared" si="1632"/>
        <v>1.4920312705349996</v>
      </c>
      <c r="AF840" s="5">
        <f t="shared" si="1632"/>
        <v>0.10060820445000029</v>
      </c>
      <c r="AG840" s="5">
        <f t="shared" si="1632"/>
        <v>0</v>
      </c>
      <c r="AH840" s="5">
        <f t="shared" si="1632"/>
        <v>5.9279575316162507</v>
      </c>
      <c r="AI840" s="5">
        <f t="shared" si="1632"/>
        <v>1.0528374999999999</v>
      </c>
    </row>
    <row r="841" spans="2:35" x14ac:dyDescent="0.3">
      <c r="B841" s="86">
        <f t="shared" si="1584"/>
        <v>45016</v>
      </c>
      <c r="C841" s="3"/>
      <c r="D841" s="3"/>
      <c r="E841" s="5">
        <f t="shared" ref="E841:K841" si="1633">E806*(1-E$45)</f>
        <v>22.082112371289877</v>
      </c>
      <c r="F841" s="5">
        <f t="shared" si="1633"/>
        <v>26.502076085265042</v>
      </c>
      <c r="G841" s="5">
        <f t="shared" si="1633"/>
        <v>29.373887473883549</v>
      </c>
      <c r="H841" s="5">
        <f t="shared" si="1633"/>
        <v>0</v>
      </c>
      <c r="I841" s="5">
        <f t="shared" si="1633"/>
        <v>11.97989418577626</v>
      </c>
      <c r="J841" s="5">
        <f t="shared" si="1633"/>
        <v>166.41939707218765</v>
      </c>
      <c r="K841" s="5">
        <f t="shared" si="1633"/>
        <v>6.6027258615191773</v>
      </c>
      <c r="L841" s="5"/>
      <c r="M841" s="5">
        <f t="shared" ref="M841:S841" si="1634">M806*(1-E$45)</f>
        <v>3.4946348598179213</v>
      </c>
      <c r="N841" s="5">
        <f t="shared" si="1634"/>
        <v>0</v>
      </c>
      <c r="O841" s="5">
        <f t="shared" si="1634"/>
        <v>0</v>
      </c>
      <c r="P841" s="5">
        <f t="shared" si="1634"/>
        <v>0</v>
      </c>
      <c r="Q841" s="5">
        <f t="shared" si="1634"/>
        <v>0</v>
      </c>
      <c r="R841" s="5">
        <f t="shared" si="1634"/>
        <v>0</v>
      </c>
      <c r="S841" s="5">
        <f t="shared" si="1634"/>
        <v>0</v>
      </c>
      <c r="T841" s="5"/>
      <c r="U841" s="5">
        <f t="shared" ref="U841:AA841" si="1635">U806*(1-E$45)</f>
        <v>0</v>
      </c>
      <c r="V841" s="5">
        <f t="shared" si="1635"/>
        <v>3.1146276971144395</v>
      </c>
      <c r="W841" s="5">
        <f t="shared" si="1635"/>
        <v>2.5186326094146754</v>
      </c>
      <c r="X841" s="5">
        <f t="shared" si="1635"/>
        <v>0.46440115616699984</v>
      </c>
      <c r="Y841" s="5">
        <f t="shared" si="1635"/>
        <v>0.37167313308193917</v>
      </c>
      <c r="Z841" s="5">
        <f t="shared" si="1635"/>
        <v>13.474268683342675</v>
      </c>
      <c r="AA841" s="5">
        <f t="shared" si="1635"/>
        <v>0.62975694513308822</v>
      </c>
      <c r="AB841" s="5"/>
      <c r="AC841" s="5">
        <f t="shared" ref="AC841:AI841" si="1636">AC806*(1-E$45)</f>
        <v>0.30713779731999225</v>
      </c>
      <c r="AD841" s="5">
        <f t="shared" si="1636"/>
        <v>1.6016280467015398</v>
      </c>
      <c r="AE841" s="5">
        <f t="shared" si="1636"/>
        <v>1.5367922086510499</v>
      </c>
      <c r="AF841" s="5">
        <f t="shared" si="1636"/>
        <v>0.10362645058349962</v>
      </c>
      <c r="AG841" s="5">
        <f t="shared" si="1636"/>
        <v>0</v>
      </c>
      <c r="AH841" s="5">
        <f t="shared" si="1636"/>
        <v>6.1057962575647364</v>
      </c>
      <c r="AI841" s="5">
        <f t="shared" si="1636"/>
        <v>1.084422625</v>
      </c>
    </row>
    <row r="842" spans="2:35" x14ac:dyDescent="0.3">
      <c r="B842" s="86">
        <f t="shared" si="1584"/>
        <v>45382</v>
      </c>
      <c r="C842" s="3"/>
      <c r="D842" s="3"/>
      <c r="E842" s="5">
        <f t="shared" ref="E842:K842" si="1637">E807*(1-E$45)</f>
        <v>22.74457574242858</v>
      </c>
      <c r="F842" s="5">
        <f t="shared" si="1637"/>
        <v>27.297138367822988</v>
      </c>
      <c r="G842" s="5">
        <f t="shared" si="1637"/>
        <v>30.255104098100066</v>
      </c>
      <c r="H842" s="5">
        <f t="shared" si="1637"/>
        <v>0</v>
      </c>
      <c r="I842" s="5">
        <f t="shared" si="1637"/>
        <v>12.339291011349552</v>
      </c>
      <c r="J842" s="5">
        <f t="shared" si="1637"/>
        <v>171.41197898435331</v>
      </c>
      <c r="K842" s="5">
        <f t="shared" si="1637"/>
        <v>6.8008076373647555</v>
      </c>
      <c r="L842" s="5"/>
      <c r="M842" s="5">
        <f t="shared" ref="M842:S842" si="1638">M807*(1-E$45)</f>
        <v>3.5994739056124487</v>
      </c>
      <c r="N842" s="5">
        <f t="shared" si="1638"/>
        <v>0</v>
      </c>
      <c r="O842" s="5">
        <f t="shared" si="1638"/>
        <v>0</v>
      </c>
      <c r="P842" s="5">
        <f t="shared" si="1638"/>
        <v>0</v>
      </c>
      <c r="Q842" s="5">
        <f t="shared" si="1638"/>
        <v>0</v>
      </c>
      <c r="R842" s="5">
        <f t="shared" si="1638"/>
        <v>0</v>
      </c>
      <c r="S842" s="5">
        <f t="shared" si="1638"/>
        <v>0</v>
      </c>
      <c r="T842" s="5"/>
      <c r="U842" s="5">
        <f t="shared" ref="U842:AA842" si="1639">U807*(1-E$45)</f>
        <v>0</v>
      </c>
      <c r="V842" s="5">
        <f t="shared" si="1639"/>
        <v>3.2080665280278735</v>
      </c>
      <c r="W842" s="5">
        <f t="shared" si="1639"/>
        <v>2.5941915876971162</v>
      </c>
      <c r="X842" s="5">
        <f t="shared" si="1639"/>
        <v>0.47833319085200987</v>
      </c>
      <c r="Y842" s="5">
        <f t="shared" si="1639"/>
        <v>0.38282332707439659</v>
      </c>
      <c r="Z842" s="5">
        <f t="shared" si="1639"/>
        <v>13.878496743842955</v>
      </c>
      <c r="AA842" s="5">
        <f t="shared" si="1639"/>
        <v>0.64864965348708137</v>
      </c>
      <c r="AB842" s="5"/>
      <c r="AC842" s="5">
        <f t="shared" ref="AC842:AI842" si="1640">AC807*(1-E$45)</f>
        <v>0.31635193123959127</v>
      </c>
      <c r="AD842" s="5">
        <f t="shared" si="1640"/>
        <v>1.6496768881025865</v>
      </c>
      <c r="AE842" s="5">
        <f t="shared" si="1640"/>
        <v>1.5828959749105822</v>
      </c>
      <c r="AF842" s="5">
        <f t="shared" si="1640"/>
        <v>0.10673524410100432</v>
      </c>
      <c r="AG842" s="5">
        <f t="shared" si="1640"/>
        <v>0</v>
      </c>
      <c r="AH842" s="5">
        <f t="shared" si="1640"/>
        <v>6.2889701452916791</v>
      </c>
      <c r="AI842" s="5">
        <f t="shared" si="1640"/>
        <v>1.11695530375</v>
      </c>
    </row>
    <row r="843" spans="2:35" x14ac:dyDescent="0.3">
      <c r="B843" s="86">
        <f t="shared" si="1584"/>
        <v>45747</v>
      </c>
      <c r="C843" s="3"/>
      <c r="D843" s="3"/>
      <c r="E843" s="5">
        <f t="shared" ref="E843:K843" si="1641">E808*(1-E$45)</f>
        <v>23.426913014701441</v>
      </c>
      <c r="F843" s="5">
        <f t="shared" si="1641"/>
        <v>28.116052518857686</v>
      </c>
      <c r="G843" s="5">
        <f t="shared" si="1641"/>
        <v>31.162757221043076</v>
      </c>
      <c r="H843" s="5">
        <f t="shared" si="1641"/>
        <v>0</v>
      </c>
      <c r="I843" s="5">
        <f t="shared" si="1641"/>
        <v>12.709469741690043</v>
      </c>
      <c r="J843" s="5">
        <f t="shared" si="1641"/>
        <v>176.55433835388385</v>
      </c>
      <c r="K843" s="5">
        <f t="shared" si="1641"/>
        <v>7.004831866485695</v>
      </c>
      <c r="L843" s="5"/>
      <c r="M843" s="5">
        <f t="shared" ref="M843:S843" si="1642">M808*(1-E$45)</f>
        <v>3.7074581227808316</v>
      </c>
      <c r="N843" s="5">
        <f t="shared" si="1642"/>
        <v>0</v>
      </c>
      <c r="O843" s="5">
        <f t="shared" si="1642"/>
        <v>0</v>
      </c>
      <c r="P843" s="5">
        <f t="shared" si="1642"/>
        <v>0</v>
      </c>
      <c r="Q843" s="5">
        <f t="shared" si="1642"/>
        <v>0</v>
      </c>
      <c r="R843" s="5">
        <f t="shared" si="1642"/>
        <v>0</v>
      </c>
      <c r="S843" s="5">
        <f t="shared" si="1642"/>
        <v>0</v>
      </c>
      <c r="T843" s="5"/>
      <c r="U843" s="5">
        <f t="shared" ref="U843:AA843" si="1643">U808*(1-E$45)</f>
        <v>0</v>
      </c>
      <c r="V843" s="5">
        <f t="shared" si="1643"/>
        <v>3.30430852386871</v>
      </c>
      <c r="W843" s="5">
        <f t="shared" si="1643"/>
        <v>2.6720173353280297</v>
      </c>
      <c r="X843" s="5">
        <f t="shared" si="1643"/>
        <v>0.49268318657756982</v>
      </c>
      <c r="Y843" s="5">
        <f t="shared" si="1643"/>
        <v>0.39430802688662858</v>
      </c>
      <c r="Z843" s="5">
        <f t="shared" si="1643"/>
        <v>14.294851646158239</v>
      </c>
      <c r="AA843" s="5">
        <f t="shared" si="1643"/>
        <v>0.66810914309169323</v>
      </c>
      <c r="AB843" s="5"/>
      <c r="AC843" s="5">
        <f t="shared" ref="AC843:AI843" si="1644">AC808*(1-E$45)</f>
        <v>0.32584248917677705</v>
      </c>
      <c r="AD843" s="5">
        <f t="shared" si="1644"/>
        <v>1.6991671947456641</v>
      </c>
      <c r="AE843" s="5">
        <f t="shared" si="1644"/>
        <v>1.6303828541578995</v>
      </c>
      <c r="AF843" s="5">
        <f t="shared" si="1644"/>
        <v>0.10993730142403546</v>
      </c>
      <c r="AG843" s="5">
        <f t="shared" si="1644"/>
        <v>0</v>
      </c>
      <c r="AH843" s="5">
        <f t="shared" si="1644"/>
        <v>6.4776392496504291</v>
      </c>
      <c r="AI843" s="5">
        <f t="shared" si="1644"/>
        <v>1.1504639628625002</v>
      </c>
    </row>
    <row r="844" spans="2:35" x14ac:dyDescent="0.3">
      <c r="B844" s="86">
        <f t="shared" si="1584"/>
        <v>46112</v>
      </c>
      <c r="C844" s="3"/>
      <c r="D844" s="3"/>
      <c r="E844" s="5">
        <f t="shared" ref="E844:K844" si="1645">E809*(1-E$45)</f>
        <v>24.129720405142486</v>
      </c>
      <c r="F844" s="5">
        <f t="shared" si="1645"/>
        <v>28.959534094423415</v>
      </c>
      <c r="G844" s="5">
        <f t="shared" si="1645"/>
        <v>32.097639937674359</v>
      </c>
      <c r="H844" s="5">
        <f t="shared" si="1645"/>
        <v>0</v>
      </c>
      <c r="I844" s="5">
        <f t="shared" si="1645"/>
        <v>13.090753833940724</v>
      </c>
      <c r="J844" s="5">
        <f t="shared" si="1645"/>
        <v>181.8509685045004</v>
      </c>
      <c r="K844" s="5">
        <f t="shared" si="1645"/>
        <v>7.21497682248026</v>
      </c>
      <c r="L844" s="5"/>
      <c r="M844" s="5">
        <f t="shared" ref="M844:S844" si="1646">M809*(1-E$45)</f>
        <v>3.8186818664642566</v>
      </c>
      <c r="N844" s="5">
        <f t="shared" si="1646"/>
        <v>0</v>
      </c>
      <c r="O844" s="5">
        <f t="shared" si="1646"/>
        <v>0</v>
      </c>
      <c r="P844" s="5">
        <f t="shared" si="1646"/>
        <v>0</v>
      </c>
      <c r="Q844" s="5">
        <f t="shared" si="1646"/>
        <v>0</v>
      </c>
      <c r="R844" s="5">
        <f t="shared" si="1646"/>
        <v>0</v>
      </c>
      <c r="S844" s="5">
        <f t="shared" si="1646"/>
        <v>0</v>
      </c>
      <c r="T844" s="5"/>
      <c r="U844" s="5">
        <f t="shared" ref="U844:AA844" si="1647">U809*(1-E$45)</f>
        <v>0</v>
      </c>
      <c r="V844" s="5">
        <f t="shared" si="1647"/>
        <v>3.4034377795847708</v>
      </c>
      <c r="W844" s="5">
        <f t="shared" si="1647"/>
        <v>2.7521778553878704</v>
      </c>
      <c r="X844" s="5">
        <f t="shared" si="1647"/>
        <v>0.50746368217489657</v>
      </c>
      <c r="Y844" s="5">
        <f t="shared" si="1647"/>
        <v>0.40613726769322733</v>
      </c>
      <c r="Z844" s="5">
        <f t="shared" si="1647"/>
        <v>14.723697195542991</v>
      </c>
      <c r="AA844" s="5">
        <f t="shared" si="1647"/>
        <v>0.68815241738444399</v>
      </c>
      <c r="AB844" s="5"/>
      <c r="AC844" s="5">
        <f t="shared" ref="AC844:AI844" si="1648">AC809*(1-E$45)</f>
        <v>0.3356177638520812</v>
      </c>
      <c r="AD844" s="5">
        <f t="shared" si="1648"/>
        <v>1.7501422105880338</v>
      </c>
      <c r="AE844" s="5">
        <f t="shared" si="1648"/>
        <v>1.6792943397826368</v>
      </c>
      <c r="AF844" s="5">
        <f t="shared" si="1648"/>
        <v>0.11323542046675517</v>
      </c>
      <c r="AG844" s="5">
        <f t="shared" si="1648"/>
        <v>0</v>
      </c>
      <c r="AH844" s="5">
        <f t="shared" si="1648"/>
        <v>6.6719684271399426</v>
      </c>
      <c r="AI844" s="5">
        <f t="shared" si="1648"/>
        <v>1.1849778817483749</v>
      </c>
    </row>
    <row r="845" spans="2:35" x14ac:dyDescent="0.3">
      <c r="B845" s="86">
        <f t="shared" si="1584"/>
        <v>46477</v>
      </c>
      <c r="C845" s="3"/>
      <c r="D845" s="3"/>
      <c r="E845" s="5">
        <f t="shared" ref="E845:K845" si="1649">E810*(1-E$45)</f>
        <v>24.853612017296747</v>
      </c>
      <c r="F845" s="5">
        <f t="shared" si="1649"/>
        <v>29.828320117256119</v>
      </c>
      <c r="G845" s="5">
        <f t="shared" si="1649"/>
        <v>33.060569135804599</v>
      </c>
      <c r="H845" s="5">
        <f t="shared" si="1649"/>
        <v>0</v>
      </c>
      <c r="I845" s="5">
        <f t="shared" si="1649"/>
        <v>13.483476448958946</v>
      </c>
      <c r="J845" s="5">
        <f t="shared" si="1649"/>
        <v>187.30649755963546</v>
      </c>
      <c r="K845" s="5">
        <f t="shared" si="1649"/>
        <v>7.4314261271546656</v>
      </c>
      <c r="L845" s="5"/>
      <c r="M845" s="5">
        <f t="shared" ref="M845:S845" si="1650">M810*(1-E$45)</f>
        <v>3.933242322458181</v>
      </c>
      <c r="N845" s="5">
        <f t="shared" si="1650"/>
        <v>0</v>
      </c>
      <c r="O845" s="5">
        <f t="shared" si="1650"/>
        <v>0</v>
      </c>
      <c r="P845" s="5">
        <f t="shared" si="1650"/>
        <v>0</v>
      </c>
      <c r="Q845" s="5">
        <f t="shared" si="1650"/>
        <v>0</v>
      </c>
      <c r="R845" s="5">
        <f t="shared" si="1650"/>
        <v>0</v>
      </c>
      <c r="S845" s="5">
        <f t="shared" si="1650"/>
        <v>0</v>
      </c>
      <c r="T845" s="5"/>
      <c r="U845" s="5">
        <f t="shared" ref="U845:AA845" si="1651">U810*(1-E$45)</f>
        <v>0</v>
      </c>
      <c r="V845" s="5">
        <f t="shared" si="1651"/>
        <v>3.505540912972315</v>
      </c>
      <c r="W845" s="5">
        <f t="shared" si="1651"/>
        <v>2.8347431910495073</v>
      </c>
      <c r="X845" s="5">
        <f t="shared" si="1651"/>
        <v>0.52268759264014264</v>
      </c>
      <c r="Y845" s="5">
        <f t="shared" si="1651"/>
        <v>0.418321385724024</v>
      </c>
      <c r="Z845" s="5">
        <f t="shared" si="1651"/>
        <v>15.165408111409281</v>
      </c>
      <c r="AA845" s="5">
        <f t="shared" si="1651"/>
        <v>0.70879698990597728</v>
      </c>
      <c r="AB845" s="5"/>
      <c r="AC845" s="5">
        <f t="shared" ref="AC845:AI845" si="1652">AC810*(1-E$45)</f>
        <v>0.34568629676764395</v>
      </c>
      <c r="AD845" s="5">
        <f t="shared" si="1652"/>
        <v>1.8026464769056749</v>
      </c>
      <c r="AE845" s="5">
        <f t="shared" si="1652"/>
        <v>1.7296731699761159</v>
      </c>
      <c r="AF845" s="5">
        <f t="shared" si="1652"/>
        <v>0.11663248308075813</v>
      </c>
      <c r="AG845" s="5">
        <f t="shared" si="1652"/>
        <v>0</v>
      </c>
      <c r="AH845" s="5">
        <f t="shared" si="1652"/>
        <v>6.8721274799541412</v>
      </c>
      <c r="AI845" s="5">
        <f t="shared" si="1652"/>
        <v>1.2205272182008262</v>
      </c>
    </row>
    <row r="846" spans="2:35" x14ac:dyDescent="0.3">
      <c r="B846" s="86">
        <f t="shared" si="1584"/>
        <v>46843</v>
      </c>
      <c r="C846" s="3"/>
      <c r="D846" s="3"/>
      <c r="E846" s="5">
        <f t="shared" ref="E846:K846" si="1653">E811*(1-E$45)</f>
        <v>25.599220377815662</v>
      </c>
      <c r="F846" s="5">
        <f t="shared" si="1653"/>
        <v>30.723169720773804</v>
      </c>
      <c r="G846" s="5">
        <f t="shared" si="1653"/>
        <v>34.052386209878733</v>
      </c>
      <c r="H846" s="5">
        <f t="shared" si="1653"/>
        <v>0</v>
      </c>
      <c r="I846" s="5">
        <f t="shared" si="1653"/>
        <v>13.887980742427722</v>
      </c>
      <c r="J846" s="5">
        <f t="shared" si="1653"/>
        <v>192.92569248642451</v>
      </c>
      <c r="K846" s="5">
        <f t="shared" si="1653"/>
        <v>7.654368910969314</v>
      </c>
      <c r="L846" s="5"/>
      <c r="M846" s="5">
        <f t="shared" ref="M846:S846" si="1654">M811*(1-E$45)</f>
        <v>4.0512395921319282</v>
      </c>
      <c r="N846" s="5">
        <f t="shared" si="1654"/>
        <v>0</v>
      </c>
      <c r="O846" s="5">
        <f t="shared" si="1654"/>
        <v>0</v>
      </c>
      <c r="P846" s="5">
        <f t="shared" si="1654"/>
        <v>0</v>
      </c>
      <c r="Q846" s="5">
        <f t="shared" si="1654"/>
        <v>0</v>
      </c>
      <c r="R846" s="5">
        <f t="shared" si="1654"/>
        <v>0</v>
      </c>
      <c r="S846" s="5">
        <f t="shared" si="1654"/>
        <v>0</v>
      </c>
      <c r="T846" s="5"/>
      <c r="U846" s="5">
        <f t="shared" ref="U846:AA846" si="1655">U811*(1-E$45)</f>
        <v>0</v>
      </c>
      <c r="V846" s="5">
        <f t="shared" si="1655"/>
        <v>3.610707140361483</v>
      </c>
      <c r="W846" s="5">
        <f t="shared" si="1655"/>
        <v>2.9197854867809925</v>
      </c>
      <c r="X846" s="5">
        <f t="shared" si="1655"/>
        <v>0.53836822041934829</v>
      </c>
      <c r="Y846" s="5">
        <f t="shared" si="1655"/>
        <v>0.43087102729574545</v>
      </c>
      <c r="Z846" s="5">
        <f t="shared" si="1655"/>
        <v>15.620370354751563</v>
      </c>
      <c r="AA846" s="5">
        <f t="shared" si="1655"/>
        <v>0.73006089960315679</v>
      </c>
      <c r="AB846" s="5"/>
      <c r="AC846" s="5">
        <f t="shared" ref="AC846:AI846" si="1656">AC811*(1-E$45)</f>
        <v>0.35605688567067695</v>
      </c>
      <c r="AD846" s="5">
        <f t="shared" si="1656"/>
        <v>1.8567258712128449</v>
      </c>
      <c r="AE846" s="5">
        <f t="shared" si="1656"/>
        <v>1.7815633650753995</v>
      </c>
      <c r="AF846" s="5">
        <f t="shared" si="1656"/>
        <v>0.12013145757318133</v>
      </c>
      <c r="AG846" s="5">
        <f t="shared" si="1656"/>
        <v>0</v>
      </c>
      <c r="AH846" s="5">
        <f t="shared" si="1656"/>
        <v>7.0782913043527671</v>
      </c>
      <c r="AI846" s="5">
        <f t="shared" si="1656"/>
        <v>1.2571430347468511</v>
      </c>
    </row>
    <row r="847" spans="2:35" x14ac:dyDescent="0.3">
      <c r="B847" s="86">
        <f t="shared" si="1584"/>
        <v>47208</v>
      </c>
      <c r="C847" s="3"/>
      <c r="D847" s="3"/>
      <c r="E847" s="5">
        <f t="shared" ref="E847:K847" si="1657">E812*(1-E$45)</f>
        <v>26.367196989150138</v>
      </c>
      <c r="F847" s="5">
        <f t="shared" si="1657"/>
        <v>31.644864812397017</v>
      </c>
      <c r="G847" s="5">
        <f t="shared" si="1657"/>
        <v>35.073957796175094</v>
      </c>
      <c r="H847" s="5">
        <f t="shared" si="1657"/>
        <v>0</v>
      </c>
      <c r="I847" s="5">
        <f t="shared" si="1657"/>
        <v>14.304620164700552</v>
      </c>
      <c r="J847" s="5">
        <f t="shared" si="1657"/>
        <v>198.7134632610173</v>
      </c>
      <c r="K847" s="5">
        <f t="shared" si="1657"/>
        <v>7.8839999782983927</v>
      </c>
      <c r="L847" s="5"/>
      <c r="M847" s="5">
        <f t="shared" ref="M847:S847" si="1658">M812*(1-E$45)</f>
        <v>4.1727767798958908</v>
      </c>
      <c r="N847" s="5">
        <f t="shared" si="1658"/>
        <v>0</v>
      </c>
      <c r="O847" s="5">
        <f t="shared" si="1658"/>
        <v>0</v>
      </c>
      <c r="P847" s="5">
        <f t="shared" si="1658"/>
        <v>0</v>
      </c>
      <c r="Q847" s="5">
        <f t="shared" si="1658"/>
        <v>0</v>
      </c>
      <c r="R847" s="5">
        <f t="shared" si="1658"/>
        <v>0</v>
      </c>
      <c r="S847" s="5">
        <f t="shared" si="1658"/>
        <v>0</v>
      </c>
      <c r="T847" s="5"/>
      <c r="U847" s="5">
        <f t="shared" ref="U847:AA847" si="1659">U812*(1-E$45)</f>
        <v>0</v>
      </c>
      <c r="V847" s="5">
        <f t="shared" si="1659"/>
        <v>3.7190283545723277</v>
      </c>
      <c r="W847" s="5">
        <f t="shared" si="1659"/>
        <v>3.0073790513844232</v>
      </c>
      <c r="X847" s="5">
        <f t="shared" si="1659"/>
        <v>0.554519267031929</v>
      </c>
      <c r="Y847" s="5">
        <f t="shared" si="1659"/>
        <v>0.44379715811461695</v>
      </c>
      <c r="Z847" s="5">
        <f t="shared" si="1659"/>
        <v>16.088981465394109</v>
      </c>
      <c r="AA847" s="5">
        <f t="shared" si="1659"/>
        <v>0.75196272659125118</v>
      </c>
      <c r="AB847" s="5"/>
      <c r="AC847" s="5">
        <f t="shared" ref="AC847:AI847" si="1660">AC812*(1-E$45)</f>
        <v>0.36673859224079486</v>
      </c>
      <c r="AD847" s="5">
        <f t="shared" si="1660"/>
        <v>1.9124276473492308</v>
      </c>
      <c r="AE847" s="5">
        <f t="shared" si="1660"/>
        <v>1.8350102660276613</v>
      </c>
      <c r="AF847" s="5">
        <f t="shared" si="1660"/>
        <v>0.12373540130037686</v>
      </c>
      <c r="AG847" s="5">
        <f t="shared" si="1660"/>
        <v>0</v>
      </c>
      <c r="AH847" s="5">
        <f t="shared" si="1660"/>
        <v>7.2906400434833509</v>
      </c>
      <c r="AI847" s="5">
        <f t="shared" si="1660"/>
        <v>1.2948573257892566</v>
      </c>
    </row>
    <row r="848" spans="2:35" x14ac:dyDescent="0.3">
      <c r="B848" s="86">
        <f t="shared" si="1584"/>
        <v>47573</v>
      </c>
      <c r="C848" s="3"/>
      <c r="D848" s="3"/>
      <c r="E848" s="5">
        <f t="shared" ref="E848:K848" si="1661">E813*(1-E$45)</f>
        <v>27.158212898824644</v>
      </c>
      <c r="F848" s="5">
        <f t="shared" si="1661"/>
        <v>32.594210756768923</v>
      </c>
      <c r="G848" s="5">
        <f t="shared" si="1661"/>
        <v>36.126176530060356</v>
      </c>
      <c r="H848" s="5">
        <f t="shared" si="1661"/>
        <v>0</v>
      </c>
      <c r="I848" s="5">
        <f t="shared" si="1661"/>
        <v>14.733758769641582</v>
      </c>
      <c r="J848" s="5">
        <f t="shared" si="1661"/>
        <v>204.67486715884783</v>
      </c>
      <c r="K848" s="5">
        <f t="shared" si="1661"/>
        <v>8.1205199776473371</v>
      </c>
      <c r="L848" s="5"/>
      <c r="M848" s="5">
        <f t="shared" ref="M848:S848" si="1662">M813*(1-E$45)</f>
        <v>4.297960083292768</v>
      </c>
      <c r="N848" s="5">
        <f t="shared" si="1662"/>
        <v>0</v>
      </c>
      <c r="O848" s="5">
        <f t="shared" si="1662"/>
        <v>0</v>
      </c>
      <c r="P848" s="5">
        <f t="shared" si="1662"/>
        <v>0</v>
      </c>
      <c r="Q848" s="5">
        <f t="shared" si="1662"/>
        <v>0</v>
      </c>
      <c r="R848" s="5">
        <f t="shared" si="1662"/>
        <v>0</v>
      </c>
      <c r="S848" s="5">
        <f t="shared" si="1662"/>
        <v>0</v>
      </c>
      <c r="T848" s="5"/>
      <c r="U848" s="5">
        <f t="shared" ref="U848:AA848" si="1663">U813*(1-E$45)</f>
        <v>0</v>
      </c>
      <c r="V848" s="5">
        <f t="shared" si="1663"/>
        <v>3.8305992052094977</v>
      </c>
      <c r="W848" s="5">
        <f t="shared" si="1663"/>
        <v>3.0976004229259546</v>
      </c>
      <c r="X848" s="5">
        <f t="shared" si="1663"/>
        <v>0.57115484504288716</v>
      </c>
      <c r="Y848" s="5">
        <f t="shared" si="1663"/>
        <v>0.45711107285805541</v>
      </c>
      <c r="Z848" s="5">
        <f t="shared" si="1663"/>
        <v>16.571650909355931</v>
      </c>
      <c r="AA848" s="5">
        <f t="shared" si="1663"/>
        <v>0.77452160838898954</v>
      </c>
      <c r="AB848" s="5"/>
      <c r="AC848" s="5">
        <f t="shared" ref="AC848:AI848" si="1664">AC813*(1-E$45)</f>
        <v>0.37774075000801588</v>
      </c>
      <c r="AD848" s="5">
        <f t="shared" si="1664"/>
        <v>1.9698004767697075</v>
      </c>
      <c r="AE848" s="5">
        <f t="shared" si="1664"/>
        <v>1.890060574008491</v>
      </c>
      <c r="AF848" s="5">
        <f t="shared" si="1664"/>
        <v>0.12744746333938783</v>
      </c>
      <c r="AG848" s="5">
        <f t="shared" si="1664"/>
        <v>0</v>
      </c>
      <c r="AH848" s="5">
        <f t="shared" si="1664"/>
        <v>7.509359244787853</v>
      </c>
      <c r="AI848" s="5">
        <f t="shared" si="1664"/>
        <v>1.3337030455629344</v>
      </c>
    </row>
    <row r="849" spans="2:35" x14ac:dyDescent="0.3">
      <c r="B849" s="86">
        <f t="shared" si="1584"/>
        <v>47938</v>
      </c>
      <c r="C849" s="3"/>
      <c r="D849" s="3"/>
      <c r="E849" s="5">
        <f t="shared" ref="E849:K849" si="1665">E814*(1-E$45)</f>
        <v>27.972959285789386</v>
      </c>
      <c r="F849" s="5">
        <f t="shared" si="1665"/>
        <v>33.57203707947199</v>
      </c>
      <c r="G849" s="5">
        <f t="shared" si="1665"/>
        <v>37.209961825962168</v>
      </c>
      <c r="H849" s="5">
        <f t="shared" si="1665"/>
        <v>0</v>
      </c>
      <c r="I849" s="5">
        <f t="shared" si="1665"/>
        <v>15.17577153273082</v>
      </c>
      <c r="J849" s="5">
        <f t="shared" si="1665"/>
        <v>210.81511317361327</v>
      </c>
      <c r="K849" s="5">
        <f t="shared" si="1665"/>
        <v>8.3641355769767571</v>
      </c>
      <c r="L849" s="5"/>
      <c r="M849" s="5">
        <f t="shared" ref="M849:S849" si="1666">M814*(1-E$45)</f>
        <v>4.4268988857915481</v>
      </c>
      <c r="N849" s="5">
        <f t="shared" si="1666"/>
        <v>0</v>
      </c>
      <c r="O849" s="5">
        <f t="shared" si="1666"/>
        <v>0</v>
      </c>
      <c r="P849" s="5">
        <f t="shared" si="1666"/>
        <v>0</v>
      </c>
      <c r="Q849" s="5">
        <f t="shared" si="1666"/>
        <v>0</v>
      </c>
      <c r="R849" s="5">
        <f t="shared" si="1666"/>
        <v>0</v>
      </c>
      <c r="S849" s="5">
        <f t="shared" si="1666"/>
        <v>0</v>
      </c>
      <c r="T849" s="5"/>
      <c r="U849" s="5">
        <f t="shared" ref="U849:AA849" si="1667">U814*(1-E$45)</f>
        <v>0</v>
      </c>
      <c r="V849" s="5">
        <f t="shared" si="1667"/>
        <v>3.9455171813657834</v>
      </c>
      <c r="W849" s="5">
        <f t="shared" si="1667"/>
        <v>3.1905284356137349</v>
      </c>
      <c r="X849" s="5">
        <f t="shared" si="1667"/>
        <v>0.588289490394172</v>
      </c>
      <c r="Y849" s="5">
        <f t="shared" si="1667"/>
        <v>0.47082440504379752</v>
      </c>
      <c r="Z849" s="5">
        <f t="shared" si="1667"/>
        <v>17.068800436636614</v>
      </c>
      <c r="AA849" s="5">
        <f t="shared" si="1667"/>
        <v>0.79775725664065811</v>
      </c>
      <c r="AB849" s="5"/>
      <c r="AC849" s="5">
        <f t="shared" ref="AC849:AI849" si="1668">AC814*(1-E$45)</f>
        <v>0.38907297250826112</v>
      </c>
      <c r="AD849" s="5">
        <f t="shared" si="1668"/>
        <v>2.0288944910727986</v>
      </c>
      <c r="AE849" s="5">
        <f t="shared" si="1668"/>
        <v>1.9467623912287464</v>
      </c>
      <c r="AF849" s="5">
        <f t="shared" si="1668"/>
        <v>0.13127088723956959</v>
      </c>
      <c r="AG849" s="5">
        <f t="shared" si="1668"/>
        <v>0</v>
      </c>
      <c r="AH849" s="5">
        <f t="shared" si="1668"/>
        <v>7.7346400221314884</v>
      </c>
      <c r="AI849" s="5">
        <f t="shared" si="1668"/>
        <v>1.3737141369298225</v>
      </c>
    </row>
    <row r="850" spans="2:35" x14ac:dyDescent="0.3">
      <c r="B850" s="86">
        <f t="shared" si="1584"/>
        <v>48304</v>
      </c>
      <c r="C850" s="3"/>
      <c r="D850" s="3"/>
      <c r="E850" s="5">
        <f t="shared" ref="E850:K850" si="1669">E815*(1-E$45)</f>
        <v>28.812148064363065</v>
      </c>
      <c r="F850" s="5">
        <f t="shared" si="1669"/>
        <v>34.57919819185615</v>
      </c>
      <c r="G850" s="5">
        <f t="shared" si="1669"/>
        <v>38.326260680741029</v>
      </c>
      <c r="H850" s="5">
        <f t="shared" si="1669"/>
        <v>0</v>
      </c>
      <c r="I850" s="5">
        <f t="shared" si="1669"/>
        <v>15.63104467871274</v>
      </c>
      <c r="J850" s="5">
        <f t="shared" si="1669"/>
        <v>217.13956656882164</v>
      </c>
      <c r="K850" s="5">
        <f t="shared" si="1669"/>
        <v>8.6150596442860525</v>
      </c>
      <c r="L850" s="5"/>
      <c r="M850" s="5">
        <f t="shared" ref="M850:S850" si="1670">M815*(1-E$45)</f>
        <v>4.5597058523653011</v>
      </c>
      <c r="N850" s="5">
        <f t="shared" si="1670"/>
        <v>0</v>
      </c>
      <c r="O850" s="5">
        <f t="shared" si="1670"/>
        <v>0</v>
      </c>
      <c r="P850" s="5">
        <f t="shared" si="1670"/>
        <v>0</v>
      </c>
      <c r="Q850" s="5">
        <f t="shared" si="1670"/>
        <v>0</v>
      </c>
      <c r="R850" s="5">
        <f t="shared" si="1670"/>
        <v>0</v>
      </c>
      <c r="S850" s="5">
        <f t="shared" si="1670"/>
        <v>0</v>
      </c>
      <c r="T850" s="5"/>
      <c r="U850" s="5">
        <f t="shared" ref="U850:AA850" si="1671">U815*(1-E$45)</f>
        <v>0</v>
      </c>
      <c r="V850" s="5">
        <f t="shared" si="1671"/>
        <v>4.0638826968067567</v>
      </c>
      <c r="W850" s="5">
        <f t="shared" si="1671"/>
        <v>3.2862442886821448</v>
      </c>
      <c r="X850" s="5">
        <f t="shared" si="1671"/>
        <v>0.60593817510599646</v>
      </c>
      <c r="Y850" s="5">
        <f t="shared" si="1671"/>
        <v>0.48494913719511201</v>
      </c>
      <c r="Z850" s="5">
        <f t="shared" si="1671"/>
        <v>17.580864449735707</v>
      </c>
      <c r="AA850" s="5">
        <f t="shared" si="1671"/>
        <v>0.82168997433987778</v>
      </c>
      <c r="AB850" s="5"/>
      <c r="AC850" s="5">
        <f t="shared" ref="AC850:AI850" si="1672">AC815*(1-E$45)</f>
        <v>0.4007451616835116</v>
      </c>
      <c r="AD850" s="5">
        <f t="shared" si="1672"/>
        <v>2.0897613258049828</v>
      </c>
      <c r="AE850" s="5">
        <f t="shared" si="1672"/>
        <v>2.0051652629656083</v>
      </c>
      <c r="AF850" s="5">
        <f t="shared" si="1672"/>
        <v>0.13520901385675588</v>
      </c>
      <c r="AG850" s="5">
        <f t="shared" si="1672"/>
        <v>0</v>
      </c>
      <c r="AH850" s="5">
        <f t="shared" si="1672"/>
        <v>7.9666792227954355</v>
      </c>
      <c r="AI850" s="5">
        <f t="shared" si="1672"/>
        <v>1.4149255610377169</v>
      </c>
    </row>
    <row r="851" spans="2:35" x14ac:dyDescent="0.3">
      <c r="B851" s="86">
        <f t="shared" si="1584"/>
        <v>48669</v>
      </c>
      <c r="C851" s="3"/>
      <c r="D851" s="3"/>
      <c r="E851" s="5">
        <f t="shared" ref="E851:K851" si="1673">E816*(1-E$45)</f>
        <v>29.676512506293946</v>
      </c>
      <c r="F851" s="5">
        <f t="shared" si="1673"/>
        <v>35.616574137611835</v>
      </c>
      <c r="G851" s="5">
        <f t="shared" si="1673"/>
        <v>39.476048501163255</v>
      </c>
      <c r="H851" s="5">
        <f t="shared" si="1673"/>
        <v>0</v>
      </c>
      <c r="I851" s="5">
        <f t="shared" si="1673"/>
        <v>16.09997601907412</v>
      </c>
      <c r="J851" s="5">
        <f t="shared" si="1673"/>
        <v>223.65375356588632</v>
      </c>
      <c r="K851" s="5">
        <f t="shared" si="1673"/>
        <v>8.8735114336146381</v>
      </c>
      <c r="L851" s="5"/>
      <c r="M851" s="5">
        <f t="shared" ref="M851:S851" si="1674">M816*(1-E$45)</f>
        <v>4.6964970279362568</v>
      </c>
      <c r="N851" s="5">
        <f t="shared" si="1674"/>
        <v>0</v>
      </c>
      <c r="O851" s="5">
        <f t="shared" si="1674"/>
        <v>0</v>
      </c>
      <c r="P851" s="5">
        <f t="shared" si="1674"/>
        <v>0</v>
      </c>
      <c r="Q851" s="5">
        <f t="shared" si="1674"/>
        <v>0</v>
      </c>
      <c r="R851" s="5">
        <f t="shared" si="1674"/>
        <v>0</v>
      </c>
      <c r="S851" s="5">
        <f t="shared" si="1674"/>
        <v>0</v>
      </c>
      <c r="T851" s="5"/>
      <c r="U851" s="5">
        <f t="shared" ref="U851:AA851" si="1675">U816*(1-E$45)</f>
        <v>0</v>
      </c>
      <c r="V851" s="5">
        <f t="shared" si="1675"/>
        <v>4.1857991777109573</v>
      </c>
      <c r="W851" s="5">
        <f t="shared" si="1675"/>
        <v>3.3848316173426092</v>
      </c>
      <c r="X851" s="5">
        <f t="shared" si="1675"/>
        <v>0.62411632035917641</v>
      </c>
      <c r="Y851" s="5">
        <f t="shared" si="1675"/>
        <v>0.49949761131096393</v>
      </c>
      <c r="Z851" s="5">
        <f t="shared" si="1675"/>
        <v>18.108290383227782</v>
      </c>
      <c r="AA851" s="5">
        <f t="shared" si="1675"/>
        <v>0.8463406735700737</v>
      </c>
      <c r="AB851" s="5"/>
      <c r="AC851" s="5">
        <f t="shared" ref="AC851:AI851" si="1676">AC816*(1-E$45)</f>
        <v>0.41276751653401078</v>
      </c>
      <c r="AD851" s="5">
        <f t="shared" si="1676"/>
        <v>2.1524541655791318</v>
      </c>
      <c r="AE851" s="5">
        <f t="shared" si="1676"/>
        <v>2.0653202208545762</v>
      </c>
      <c r="AF851" s="5">
        <f t="shared" si="1676"/>
        <v>0.13926528427245888</v>
      </c>
      <c r="AG851" s="5">
        <f t="shared" si="1676"/>
        <v>0</v>
      </c>
      <c r="AH851" s="5">
        <f t="shared" si="1676"/>
        <v>8.2056795994792964</v>
      </c>
      <c r="AI851" s="5">
        <f t="shared" si="1676"/>
        <v>1.4573733278688483</v>
      </c>
    </row>
    <row r="852" spans="2:35" x14ac:dyDescent="0.3">
      <c r="B852" s="86">
        <f t="shared" si="1584"/>
        <v>49034</v>
      </c>
      <c r="C852" s="3"/>
      <c r="D852" s="3"/>
      <c r="E852" s="5">
        <f t="shared" ref="E852:K852" si="1677">E817*(1-E$45)</f>
        <v>30.566807881482774</v>
      </c>
      <c r="F852" s="5">
        <f t="shared" si="1677"/>
        <v>36.685071361740192</v>
      </c>
      <c r="G852" s="5">
        <f t="shared" si="1677"/>
        <v>40.660329956198147</v>
      </c>
      <c r="H852" s="5">
        <f t="shared" si="1677"/>
        <v>0</v>
      </c>
      <c r="I852" s="5">
        <f t="shared" si="1677"/>
        <v>16.582975299646343</v>
      </c>
      <c r="J852" s="5">
        <f t="shared" si="1677"/>
        <v>230.36336617286292</v>
      </c>
      <c r="K852" s="5">
        <f t="shared" si="1677"/>
        <v>9.1397167766230787</v>
      </c>
      <c r="L852" s="5"/>
      <c r="M852" s="5">
        <f t="shared" ref="M852:S852" si="1678">M817*(1-E$45)</f>
        <v>4.8373919387743456</v>
      </c>
      <c r="N852" s="5">
        <f t="shared" si="1678"/>
        <v>0</v>
      </c>
      <c r="O852" s="5">
        <f t="shared" si="1678"/>
        <v>0</v>
      </c>
      <c r="P852" s="5">
        <f t="shared" si="1678"/>
        <v>0</v>
      </c>
      <c r="Q852" s="5">
        <f t="shared" si="1678"/>
        <v>0</v>
      </c>
      <c r="R852" s="5">
        <f t="shared" si="1678"/>
        <v>0</v>
      </c>
      <c r="S852" s="5">
        <f t="shared" si="1678"/>
        <v>0</v>
      </c>
      <c r="T852" s="5"/>
      <c r="U852" s="5">
        <f t="shared" ref="U852:AA852" si="1679">U817*(1-E$45)</f>
        <v>0</v>
      </c>
      <c r="V852" s="5">
        <f t="shared" si="1679"/>
        <v>4.3113731530422879</v>
      </c>
      <c r="W852" s="5">
        <f t="shared" si="1679"/>
        <v>3.4863765658628871</v>
      </c>
      <c r="X852" s="5">
        <f t="shared" si="1679"/>
        <v>0.64283980996995282</v>
      </c>
      <c r="Y852" s="5">
        <f t="shared" si="1679"/>
        <v>0.514482539650293</v>
      </c>
      <c r="Z852" s="5">
        <f t="shared" si="1679"/>
        <v>18.651539094724619</v>
      </c>
      <c r="AA852" s="5">
        <f t="shared" si="1679"/>
        <v>0.87173089377717661</v>
      </c>
      <c r="AB852" s="5"/>
      <c r="AC852" s="5">
        <f t="shared" ref="AC852:AI852" si="1680">AC817*(1-E$45)</f>
        <v>0.42515054203003544</v>
      </c>
      <c r="AD852" s="5">
        <f t="shared" si="1680"/>
        <v>2.2170277905465063</v>
      </c>
      <c r="AE852" s="5">
        <f t="shared" si="1680"/>
        <v>2.1272798274802134</v>
      </c>
      <c r="AF852" s="5">
        <f t="shared" si="1680"/>
        <v>0.14344324280063292</v>
      </c>
      <c r="AG852" s="5">
        <f t="shared" si="1680"/>
        <v>0</v>
      </c>
      <c r="AH852" s="5">
        <f t="shared" si="1680"/>
        <v>8.4518499874636781</v>
      </c>
      <c r="AI852" s="5">
        <f t="shared" si="1680"/>
        <v>1.5010945277049139</v>
      </c>
    </row>
    <row r="853" spans="2:35" x14ac:dyDescent="0.3">
      <c r="B853" s="86">
        <f t="shared" si="1584"/>
        <v>49399</v>
      </c>
      <c r="C853" s="3"/>
      <c r="D853" s="3"/>
      <c r="E853" s="5">
        <f t="shared" ref="E853:K853" si="1681">E818*(1-E$45)</f>
        <v>31.483812117927265</v>
      </c>
      <c r="F853" s="5">
        <f t="shared" si="1681"/>
        <v>37.785623502592401</v>
      </c>
      <c r="G853" s="5">
        <f t="shared" si="1681"/>
        <v>41.880139854884085</v>
      </c>
      <c r="H853" s="5">
        <f t="shared" si="1681"/>
        <v>0</v>
      </c>
      <c r="I853" s="5">
        <f t="shared" si="1681"/>
        <v>17.080464558635725</v>
      </c>
      <c r="J853" s="5">
        <f t="shared" si="1681"/>
        <v>237.2742671580489</v>
      </c>
      <c r="K853" s="5">
        <f t="shared" si="1681"/>
        <v>9.4139082799217704</v>
      </c>
      <c r="L853" s="5"/>
      <c r="M853" s="5">
        <f t="shared" ref="M853:S853" si="1682">M818*(1-E$45)</f>
        <v>4.9825136969375805</v>
      </c>
      <c r="N853" s="5">
        <f t="shared" si="1682"/>
        <v>0</v>
      </c>
      <c r="O853" s="5">
        <f t="shared" si="1682"/>
        <v>0</v>
      </c>
      <c r="P853" s="5">
        <f t="shared" si="1682"/>
        <v>0</v>
      </c>
      <c r="Q853" s="5">
        <f t="shared" si="1682"/>
        <v>0</v>
      </c>
      <c r="R853" s="5">
        <f t="shared" si="1682"/>
        <v>0</v>
      </c>
      <c r="S853" s="5">
        <f t="shared" si="1682"/>
        <v>0</v>
      </c>
      <c r="T853" s="5"/>
      <c r="U853" s="5">
        <f t="shared" ref="U853:AA853" si="1683">U818*(1-E$45)</f>
        <v>0</v>
      </c>
      <c r="V853" s="5">
        <f t="shared" si="1683"/>
        <v>4.4407143476335573</v>
      </c>
      <c r="W853" s="5">
        <f t="shared" si="1683"/>
        <v>3.5909678628387729</v>
      </c>
      <c r="X853" s="5">
        <f t="shared" si="1683"/>
        <v>0.66212500426905052</v>
      </c>
      <c r="Y853" s="5">
        <f t="shared" si="1683"/>
        <v>0.52991701583980078</v>
      </c>
      <c r="Z853" s="5">
        <f t="shared" si="1683"/>
        <v>19.211085267566361</v>
      </c>
      <c r="AA853" s="5">
        <f t="shared" si="1683"/>
        <v>0.89788282059049163</v>
      </c>
      <c r="AB853" s="5"/>
      <c r="AC853" s="5">
        <f t="shared" ref="AC853:AI853" si="1684">AC818*(1-E$45)</f>
        <v>0.43790505829093185</v>
      </c>
      <c r="AD853" s="5">
        <f t="shared" si="1684"/>
        <v>2.2835386242629014</v>
      </c>
      <c r="AE853" s="5">
        <f t="shared" si="1684"/>
        <v>2.1910982223046198</v>
      </c>
      <c r="AF853" s="5">
        <f t="shared" si="1684"/>
        <v>0.14774654008465138</v>
      </c>
      <c r="AG853" s="5">
        <f t="shared" si="1684"/>
        <v>0</v>
      </c>
      <c r="AH853" s="5">
        <f t="shared" si="1684"/>
        <v>8.7054054870875852</v>
      </c>
      <c r="AI853" s="5">
        <f t="shared" si="1684"/>
        <v>1.5461273635360613</v>
      </c>
    </row>
    <row r="854" spans="2:35" x14ac:dyDescent="0.3">
      <c r="B854" s="86">
        <f t="shared" si="1584"/>
        <v>49765</v>
      </c>
      <c r="C854" s="3"/>
      <c r="D854" s="3"/>
      <c r="E854" s="5">
        <f t="shared" ref="E854:K854" si="1685">E819*(1-E$45)</f>
        <v>32.428326481465064</v>
      </c>
      <c r="F854" s="5">
        <f t="shared" si="1685"/>
        <v>38.919192207670179</v>
      </c>
      <c r="G854" s="5">
        <f t="shared" si="1685"/>
        <v>43.136544050530603</v>
      </c>
      <c r="H854" s="5">
        <f t="shared" si="1685"/>
        <v>0</v>
      </c>
      <c r="I854" s="5">
        <f t="shared" si="1685"/>
        <v>17.592878495394807</v>
      </c>
      <c r="J854" s="5">
        <f t="shared" si="1685"/>
        <v>244.39249517279026</v>
      </c>
      <c r="K854" s="5">
        <f t="shared" si="1685"/>
        <v>9.6963255283194254</v>
      </c>
      <c r="L854" s="5"/>
      <c r="M854" s="5">
        <f t="shared" ref="M854:S854" si="1686">M819*(1-E$45)</f>
        <v>5.1319891078457047</v>
      </c>
      <c r="N854" s="5">
        <f t="shared" si="1686"/>
        <v>0</v>
      </c>
      <c r="O854" s="5">
        <f t="shared" si="1686"/>
        <v>0</v>
      </c>
      <c r="P854" s="5">
        <f t="shared" si="1686"/>
        <v>0</v>
      </c>
      <c r="Q854" s="5">
        <f t="shared" si="1686"/>
        <v>0</v>
      </c>
      <c r="R854" s="5">
        <f t="shared" si="1686"/>
        <v>0</v>
      </c>
      <c r="S854" s="5">
        <f t="shared" si="1686"/>
        <v>0</v>
      </c>
      <c r="T854" s="5"/>
      <c r="U854" s="5">
        <f t="shared" ref="U854:AA854" si="1687">U819*(1-E$45)</f>
        <v>0</v>
      </c>
      <c r="V854" s="5">
        <f t="shared" si="1687"/>
        <v>4.5739357780625634</v>
      </c>
      <c r="W854" s="5">
        <f t="shared" si="1687"/>
        <v>3.6986968987239353</v>
      </c>
      <c r="X854" s="5">
        <f t="shared" si="1687"/>
        <v>0.68198875439712214</v>
      </c>
      <c r="Y854" s="5">
        <f t="shared" si="1687"/>
        <v>0.54581452631499516</v>
      </c>
      <c r="Z854" s="5">
        <f t="shared" si="1687"/>
        <v>19.787417825593351</v>
      </c>
      <c r="AA854" s="5">
        <f t="shared" si="1687"/>
        <v>0.92481930520820632</v>
      </c>
      <c r="AB854" s="5"/>
      <c r="AC854" s="5">
        <f t="shared" ref="AC854:AI854" si="1688">AC819*(1-E$45)</f>
        <v>0.45104221003966138</v>
      </c>
      <c r="AD854" s="5">
        <f t="shared" si="1688"/>
        <v>2.3520447829907885</v>
      </c>
      <c r="AE854" s="5">
        <f t="shared" si="1688"/>
        <v>2.2568311689737577</v>
      </c>
      <c r="AF854" s="5">
        <f t="shared" si="1688"/>
        <v>0.15217893628719059</v>
      </c>
      <c r="AG854" s="5">
        <f t="shared" si="1688"/>
        <v>0</v>
      </c>
      <c r="AH854" s="5">
        <f t="shared" si="1688"/>
        <v>8.9665676517002133</v>
      </c>
      <c r="AI854" s="5">
        <f t="shared" si="1688"/>
        <v>1.5925111844421433</v>
      </c>
    </row>
    <row r="855" spans="2:35" x14ac:dyDescent="0.3">
      <c r="B855" s="86">
        <f t="shared" si="1584"/>
        <v>50130</v>
      </c>
      <c r="C855" s="3"/>
      <c r="D855" s="3"/>
      <c r="E855" s="5">
        <f t="shared" ref="E855:K855" si="1689">E820*(1-E$45)</f>
        <v>33.401176275909016</v>
      </c>
      <c r="F855" s="5">
        <f t="shared" si="1689"/>
        <v>40.08676797390028</v>
      </c>
      <c r="G855" s="5">
        <f t="shared" si="1689"/>
        <v>44.430640372046525</v>
      </c>
      <c r="H855" s="5">
        <f t="shared" si="1689"/>
        <v>0</v>
      </c>
      <c r="I855" s="5">
        <f t="shared" si="1689"/>
        <v>18.120664850256645</v>
      </c>
      <c r="J855" s="5">
        <f t="shared" si="1689"/>
        <v>251.72427002797406</v>
      </c>
      <c r="K855" s="5">
        <f t="shared" si="1689"/>
        <v>9.9872152941690082</v>
      </c>
      <c r="L855" s="5"/>
      <c r="M855" s="5">
        <f t="shared" ref="M855:S855" si="1690">M820*(1-E$45)</f>
        <v>5.2859487810810819</v>
      </c>
      <c r="N855" s="5">
        <f t="shared" si="1690"/>
        <v>0</v>
      </c>
      <c r="O855" s="5">
        <f t="shared" si="1690"/>
        <v>0</v>
      </c>
      <c r="P855" s="5">
        <f t="shared" si="1690"/>
        <v>0</v>
      </c>
      <c r="Q855" s="5">
        <f t="shared" si="1690"/>
        <v>0</v>
      </c>
      <c r="R855" s="5">
        <f t="shared" si="1690"/>
        <v>0</v>
      </c>
      <c r="S855" s="5">
        <f t="shared" si="1690"/>
        <v>0</v>
      </c>
      <c r="T855" s="5"/>
      <c r="U855" s="5">
        <f t="shared" ref="U855:AA855" si="1691">U820*(1-E$45)</f>
        <v>0</v>
      </c>
      <c r="V855" s="5">
        <f t="shared" si="1691"/>
        <v>4.7111538514044415</v>
      </c>
      <c r="W855" s="5">
        <f t="shared" si="1691"/>
        <v>3.8096578056856547</v>
      </c>
      <c r="X855" s="5">
        <f t="shared" si="1691"/>
        <v>0.70244841702903571</v>
      </c>
      <c r="Y855" s="5">
        <f t="shared" si="1691"/>
        <v>0.5621889621044458</v>
      </c>
      <c r="Z855" s="5">
        <f t="shared" si="1691"/>
        <v>20.381040360361158</v>
      </c>
      <c r="AA855" s="5">
        <f t="shared" si="1691"/>
        <v>0.95256388436445338</v>
      </c>
      <c r="AB855" s="5"/>
      <c r="AC855" s="5">
        <f t="shared" ref="AC855:AI855" si="1692">AC820*(1-E$45)</f>
        <v>0.46457347634084911</v>
      </c>
      <c r="AD855" s="5">
        <f t="shared" si="1692"/>
        <v>2.4226061264805123</v>
      </c>
      <c r="AE855" s="5">
        <f t="shared" si="1692"/>
        <v>2.3245361040429708</v>
      </c>
      <c r="AF855" s="5">
        <f t="shared" si="1692"/>
        <v>0.156744304375807</v>
      </c>
      <c r="AG855" s="5">
        <f t="shared" si="1692"/>
        <v>0</v>
      </c>
      <c r="AH855" s="5">
        <f t="shared" si="1692"/>
        <v>9.2355646812512227</v>
      </c>
      <c r="AI855" s="5">
        <f t="shared" si="1692"/>
        <v>1.6402865199754075</v>
      </c>
    </row>
    <row r="856" spans="2:35" x14ac:dyDescent="0.3">
      <c r="B856" s="86">
        <f t="shared" si="1584"/>
        <v>50495</v>
      </c>
      <c r="C856" s="3"/>
      <c r="D856" s="3"/>
      <c r="E856" s="5">
        <f t="shared" ref="E856:K856" si="1693">E821*(1-E$45)</f>
        <v>34.403211564186293</v>
      </c>
      <c r="F856" s="5">
        <f t="shared" si="1693"/>
        <v>41.289371013117282</v>
      </c>
      <c r="G856" s="5">
        <f t="shared" si="1693"/>
        <v>45.763559583207929</v>
      </c>
      <c r="H856" s="5">
        <f t="shared" si="1693"/>
        <v>0</v>
      </c>
      <c r="I856" s="5">
        <f t="shared" si="1693"/>
        <v>18.664284795764353</v>
      </c>
      <c r="J856" s="5">
        <f t="shared" si="1693"/>
        <v>259.27599812881328</v>
      </c>
      <c r="K856" s="5">
        <f t="shared" si="1693"/>
        <v>10.286831752994079</v>
      </c>
      <c r="L856" s="5"/>
      <c r="M856" s="5">
        <f t="shared" ref="M856:S856" si="1694">M821*(1-E$45)</f>
        <v>5.4445272445135018</v>
      </c>
      <c r="N856" s="5">
        <f t="shared" si="1694"/>
        <v>0</v>
      </c>
      <c r="O856" s="5">
        <f t="shared" si="1694"/>
        <v>0</v>
      </c>
      <c r="P856" s="5">
        <f t="shared" si="1694"/>
        <v>0</v>
      </c>
      <c r="Q856" s="5">
        <f t="shared" si="1694"/>
        <v>0</v>
      </c>
      <c r="R856" s="5">
        <f t="shared" si="1694"/>
        <v>0</v>
      </c>
      <c r="S856" s="5">
        <f t="shared" si="1694"/>
        <v>0</v>
      </c>
      <c r="T856" s="5"/>
      <c r="U856" s="5">
        <f t="shared" ref="U856:AA856" si="1695">U821*(1-E$45)</f>
        <v>0</v>
      </c>
      <c r="V856" s="5">
        <f t="shared" si="1695"/>
        <v>4.852488466946574</v>
      </c>
      <c r="W856" s="5">
        <f t="shared" si="1695"/>
        <v>3.9239475398562238</v>
      </c>
      <c r="X856" s="5">
        <f t="shared" si="1695"/>
        <v>0.72352186953990749</v>
      </c>
      <c r="Y856" s="5">
        <f t="shared" si="1695"/>
        <v>0.5790546309675797</v>
      </c>
      <c r="Z856" s="5">
        <f t="shared" si="1695"/>
        <v>20.99247157117199</v>
      </c>
      <c r="AA856" s="5">
        <f t="shared" si="1695"/>
        <v>0.98114080089538602</v>
      </c>
      <c r="AB856" s="5"/>
      <c r="AC856" s="5">
        <f t="shared" ref="AC856:AI856" si="1696">AC821*(1-E$45)</f>
        <v>0.47851068063107682</v>
      </c>
      <c r="AD856" s="5">
        <f t="shared" si="1696"/>
        <v>2.4952843102749278</v>
      </c>
      <c r="AE856" s="5">
        <f t="shared" si="1696"/>
        <v>2.39427218716426</v>
      </c>
      <c r="AF856" s="5">
        <f t="shared" si="1696"/>
        <v>0.16144663350708077</v>
      </c>
      <c r="AG856" s="5">
        <f t="shared" si="1696"/>
        <v>0</v>
      </c>
      <c r="AH856" s="5">
        <f t="shared" si="1696"/>
        <v>9.5126316216887599</v>
      </c>
      <c r="AI856" s="5">
        <f t="shared" si="1696"/>
        <v>1.68949511557467</v>
      </c>
    </row>
    <row r="857" spans="2:35" x14ac:dyDescent="0.3">
      <c r="B857" s="86">
        <f t="shared" si="1584"/>
        <v>50860</v>
      </c>
      <c r="C857" s="3"/>
      <c r="D857" s="3"/>
      <c r="E857" s="5">
        <f t="shared" ref="E857:K857" si="1697">E822*(1-E$45)</f>
        <v>35.435307911111892</v>
      </c>
      <c r="F857" s="5">
        <f t="shared" si="1697"/>
        <v>42.52805214351082</v>
      </c>
      <c r="G857" s="5">
        <f t="shared" si="1697"/>
        <v>47.136466370704177</v>
      </c>
      <c r="H857" s="5">
        <f t="shared" si="1697"/>
        <v>0</v>
      </c>
      <c r="I857" s="5">
        <f t="shared" si="1697"/>
        <v>19.224213339637274</v>
      </c>
      <c r="J857" s="5">
        <f t="shared" si="1697"/>
        <v>267.05427807267768</v>
      </c>
      <c r="K857" s="5">
        <f t="shared" si="1697"/>
        <v>10.595436705583898</v>
      </c>
      <c r="L857" s="5"/>
      <c r="M857" s="5">
        <f t="shared" ref="M857:S857" si="1698">M822*(1-E$45)</f>
        <v>5.6078630618489065</v>
      </c>
      <c r="N857" s="5">
        <f t="shared" si="1698"/>
        <v>0</v>
      </c>
      <c r="O857" s="5">
        <f t="shared" si="1698"/>
        <v>0</v>
      </c>
      <c r="P857" s="5">
        <f t="shared" si="1698"/>
        <v>0</v>
      </c>
      <c r="Q857" s="5">
        <f t="shared" si="1698"/>
        <v>0</v>
      </c>
      <c r="R857" s="5">
        <f t="shared" si="1698"/>
        <v>0</v>
      </c>
      <c r="S857" s="5">
        <f t="shared" si="1698"/>
        <v>0</v>
      </c>
      <c r="T857" s="5"/>
      <c r="U857" s="5">
        <f t="shared" ref="U857:AA857" si="1699">U822*(1-E$45)</f>
        <v>0</v>
      </c>
      <c r="V857" s="5">
        <f t="shared" si="1699"/>
        <v>4.9980631209549715</v>
      </c>
      <c r="W857" s="5">
        <f t="shared" si="1699"/>
        <v>4.0416659660519105</v>
      </c>
      <c r="X857" s="5">
        <f t="shared" si="1699"/>
        <v>0.74522752562610428</v>
      </c>
      <c r="Y857" s="5">
        <f t="shared" si="1699"/>
        <v>0.59642626989660652</v>
      </c>
      <c r="Z857" s="5">
        <f t="shared" si="1699"/>
        <v>21.622245718307148</v>
      </c>
      <c r="AA857" s="5">
        <f t="shared" si="1699"/>
        <v>1.0105750249222485</v>
      </c>
      <c r="AB857" s="5"/>
      <c r="AC857" s="5">
        <f t="shared" ref="AC857:AI857" si="1700">AC822*(1-E$45)</f>
        <v>0.49286600105000566</v>
      </c>
      <c r="AD857" s="5">
        <f t="shared" si="1700"/>
        <v>2.5701428395831756</v>
      </c>
      <c r="AE857" s="5">
        <f t="shared" si="1700"/>
        <v>2.4661003527791876</v>
      </c>
      <c r="AF857" s="5">
        <f t="shared" si="1700"/>
        <v>0.16629003251229291</v>
      </c>
      <c r="AG857" s="5">
        <f t="shared" si="1700"/>
        <v>0</v>
      </c>
      <c r="AH857" s="5">
        <f t="shared" si="1700"/>
        <v>9.7980105703394216</v>
      </c>
      <c r="AI857" s="5">
        <f t="shared" si="1700"/>
        <v>1.7401799690419102</v>
      </c>
    </row>
    <row r="858" spans="2:35" x14ac:dyDescent="0.3">
      <c r="B858" s="86">
        <f t="shared" si="1584"/>
        <v>51226</v>
      </c>
      <c r="C858" s="3"/>
      <c r="D858" s="3"/>
      <c r="E858" s="5">
        <f t="shared" ref="E858:K858" si="1701">E823*(1-E$45)</f>
        <v>36.498367148445247</v>
      </c>
      <c r="F858" s="5">
        <f t="shared" si="1701"/>
        <v>43.803893707816137</v>
      </c>
      <c r="G858" s="5">
        <f t="shared" si="1701"/>
        <v>48.550560361825312</v>
      </c>
      <c r="H858" s="5">
        <f t="shared" si="1701"/>
        <v>0</v>
      </c>
      <c r="I858" s="5">
        <f t="shared" si="1701"/>
        <v>19.800939739826404</v>
      </c>
      <c r="J858" s="5">
        <f t="shared" si="1701"/>
        <v>275.06590641485809</v>
      </c>
      <c r="K858" s="5">
        <f t="shared" si="1701"/>
        <v>10.913299806751422</v>
      </c>
      <c r="L858" s="5"/>
      <c r="M858" s="5">
        <f t="shared" ref="M858:S858" si="1702">M823*(1-E$45)</f>
        <v>5.776098953704377</v>
      </c>
      <c r="N858" s="5">
        <f t="shared" si="1702"/>
        <v>0</v>
      </c>
      <c r="O858" s="5">
        <f t="shared" si="1702"/>
        <v>0</v>
      </c>
      <c r="P858" s="5">
        <f t="shared" si="1702"/>
        <v>0</v>
      </c>
      <c r="Q858" s="5">
        <f t="shared" si="1702"/>
        <v>0</v>
      </c>
      <c r="R858" s="5">
        <f t="shared" si="1702"/>
        <v>0</v>
      </c>
      <c r="S858" s="5">
        <f t="shared" si="1702"/>
        <v>0</v>
      </c>
      <c r="T858" s="5"/>
      <c r="U858" s="5">
        <f t="shared" ref="U858:AA858" si="1703">U823*(1-E$45)</f>
        <v>0</v>
      </c>
      <c r="V858" s="5">
        <f t="shared" si="1703"/>
        <v>5.1480050145836218</v>
      </c>
      <c r="W858" s="5">
        <f t="shared" si="1703"/>
        <v>4.1629159450334683</v>
      </c>
      <c r="X858" s="5">
        <f t="shared" si="1703"/>
        <v>0.76758435139488768</v>
      </c>
      <c r="Y858" s="5">
        <f t="shared" si="1703"/>
        <v>0.61431905799350606</v>
      </c>
      <c r="Z858" s="5">
        <f t="shared" si="1703"/>
        <v>22.270913089856364</v>
      </c>
      <c r="AA858" s="5">
        <f t="shared" si="1703"/>
        <v>1.0408922756699153</v>
      </c>
      <c r="AB858" s="5"/>
      <c r="AC858" s="5">
        <f t="shared" ref="AC858:AI858" si="1704">AC823*(1-E$45)</f>
        <v>0.50765198108150855</v>
      </c>
      <c r="AD858" s="5">
        <f t="shared" si="1704"/>
        <v>2.6472471247706708</v>
      </c>
      <c r="AE858" s="5">
        <f t="shared" si="1704"/>
        <v>2.5400833633625641</v>
      </c>
      <c r="AF858" s="5">
        <f t="shared" si="1704"/>
        <v>0.17127873348766132</v>
      </c>
      <c r="AG858" s="5">
        <f t="shared" si="1704"/>
        <v>0</v>
      </c>
      <c r="AH858" s="5">
        <f t="shared" si="1704"/>
        <v>10.09195088744961</v>
      </c>
      <c r="AI858" s="5">
        <f t="shared" si="1704"/>
        <v>1.7923853681131678</v>
      </c>
    </row>
    <row r="859" spans="2:35" x14ac:dyDescent="0.3">
      <c r="B859" s="86">
        <f t="shared" si="1584"/>
        <v>51591</v>
      </c>
      <c r="C859" s="3"/>
      <c r="D859" s="3"/>
      <c r="E859" s="5">
        <f t="shared" ref="E859:K859" si="1705">E824*(1-E$45)</f>
        <v>27.985100369403426</v>
      </c>
      <c r="F859" s="5">
        <f t="shared" si="1705"/>
        <v>33.586608326836689</v>
      </c>
      <c r="G859" s="5">
        <f t="shared" si="1705"/>
        <v>37.22611203921592</v>
      </c>
      <c r="H859" s="5">
        <f t="shared" si="1705"/>
        <v>0</v>
      </c>
      <c r="I859" s="5">
        <f t="shared" si="1705"/>
        <v>15.182358262050528</v>
      </c>
      <c r="J859" s="5">
        <f t="shared" si="1705"/>
        <v>210.90661310717405</v>
      </c>
      <c r="K859" s="5">
        <f t="shared" si="1705"/>
        <v>8.3677658567895534</v>
      </c>
      <c r="L859" s="5"/>
      <c r="M859" s="5">
        <f t="shared" ref="M859:S859" si="1706">M824*(1-E$45)</f>
        <v>4.4288202895648965</v>
      </c>
      <c r="N859" s="5">
        <f t="shared" si="1706"/>
        <v>0</v>
      </c>
      <c r="O859" s="5">
        <f t="shared" si="1706"/>
        <v>0</v>
      </c>
      <c r="P859" s="5">
        <f t="shared" si="1706"/>
        <v>0</v>
      </c>
      <c r="Q859" s="5">
        <f t="shared" si="1706"/>
        <v>0</v>
      </c>
      <c r="R859" s="5">
        <f t="shared" si="1706"/>
        <v>0</v>
      </c>
      <c r="S859" s="5">
        <f t="shared" si="1706"/>
        <v>0</v>
      </c>
      <c r="T859" s="5"/>
      <c r="U859" s="5">
        <f t="shared" ref="U859:AA859" si="1707">U824*(1-E$45)</f>
        <v>0</v>
      </c>
      <c r="V859" s="5">
        <f t="shared" si="1707"/>
        <v>3.9472296513804945</v>
      </c>
      <c r="W859" s="5">
        <f t="shared" si="1707"/>
        <v>3.1919132184003534</v>
      </c>
      <c r="X859" s="5">
        <f t="shared" si="1707"/>
        <v>0.58854482526307583</v>
      </c>
      <c r="Y859" s="5">
        <f t="shared" si="1707"/>
        <v>0.4710287566252922</v>
      </c>
      <c r="Z859" s="5">
        <f t="shared" si="1707"/>
        <v>17.076208795944464</v>
      </c>
      <c r="AA859" s="5">
        <f t="shared" si="1707"/>
        <v>0.79810350665509677</v>
      </c>
      <c r="AB859" s="5"/>
      <c r="AC859" s="5">
        <f t="shared" ref="AC859:AI859" si="1708">AC824*(1-E$45)</f>
        <v>0.38924184157366426</v>
      </c>
      <c r="AD859" s="5">
        <f t="shared" si="1708"/>
        <v>2.0297750907050554</v>
      </c>
      <c r="AE859" s="5">
        <f t="shared" si="1708"/>
        <v>1.9476073431241501</v>
      </c>
      <c r="AF859" s="5">
        <f t="shared" si="1708"/>
        <v>0.13132786264934815</v>
      </c>
      <c r="AG859" s="5">
        <f t="shared" si="1708"/>
        <v>0</v>
      </c>
      <c r="AH859" s="5">
        <f t="shared" si="1708"/>
        <v>7.7379970824365474</v>
      </c>
      <c r="AI859" s="5">
        <f t="shared" si="1708"/>
        <v>1.3743103690991783</v>
      </c>
    </row>
    <row r="860" spans="2:35" x14ac:dyDescent="0.3">
      <c r="E860" s="2"/>
      <c r="M860" s="2"/>
    </row>
    <row r="861" spans="2:35" s="93" customFormat="1" x14ac:dyDescent="0.3">
      <c r="B861" s="92" t="s">
        <v>246</v>
      </c>
      <c r="C861" s="92"/>
      <c r="D861" s="92"/>
    </row>
    <row r="862" spans="2:35" x14ac:dyDescent="0.3">
      <c r="E862" s="301" t="s">
        <v>89</v>
      </c>
      <c r="F862" s="301"/>
      <c r="G862" s="301"/>
      <c r="H862" s="301"/>
      <c r="I862" s="301"/>
      <c r="J862" s="301"/>
      <c r="K862" s="301"/>
      <c r="M862" s="301" t="s">
        <v>64</v>
      </c>
      <c r="N862" s="301"/>
      <c r="O862" s="301"/>
      <c r="P862" s="301"/>
      <c r="Q862" s="301"/>
      <c r="R862" s="301"/>
      <c r="S862" s="301"/>
      <c r="U862" s="301" t="s">
        <v>65</v>
      </c>
      <c r="V862" s="301"/>
      <c r="W862" s="301"/>
      <c r="X862" s="301"/>
      <c r="Y862" s="301"/>
      <c r="Z862" s="301"/>
      <c r="AA862" s="301"/>
      <c r="AC862" s="301" t="s">
        <v>66</v>
      </c>
      <c r="AD862" s="301"/>
      <c r="AE862" s="301"/>
      <c r="AF862" s="301"/>
      <c r="AG862" s="301"/>
      <c r="AH862" s="301"/>
      <c r="AI862" s="301"/>
    </row>
    <row r="863" spans="2:35" s="3" customFormat="1" x14ac:dyDescent="0.3">
      <c r="B863" s="4" t="s">
        <v>211</v>
      </c>
      <c r="C863" s="4"/>
      <c r="D863" s="4"/>
      <c r="E863" s="3" t="s">
        <v>70</v>
      </c>
      <c r="F863" s="3" t="s">
        <v>69</v>
      </c>
      <c r="G863" s="3" t="s">
        <v>61</v>
      </c>
      <c r="H863" s="3" t="s">
        <v>68</v>
      </c>
      <c r="I863" s="3" t="s">
        <v>71</v>
      </c>
      <c r="J863" s="3" t="s">
        <v>72</v>
      </c>
      <c r="K863" s="3" t="s">
        <v>62</v>
      </c>
      <c r="M863" s="3" t="s">
        <v>70</v>
      </c>
      <c r="N863" s="3" t="s">
        <v>69</v>
      </c>
      <c r="O863" s="3" t="s">
        <v>61</v>
      </c>
      <c r="P863" s="3" t="s">
        <v>68</v>
      </c>
      <c r="Q863" s="3" t="s">
        <v>71</v>
      </c>
      <c r="R863" s="3" t="s">
        <v>72</v>
      </c>
      <c r="S863" s="3" t="s">
        <v>62</v>
      </c>
      <c r="U863" s="3" t="s">
        <v>70</v>
      </c>
      <c r="V863" s="3" t="s">
        <v>69</v>
      </c>
      <c r="W863" s="3" t="s">
        <v>61</v>
      </c>
      <c r="X863" s="3" t="s">
        <v>68</v>
      </c>
      <c r="Y863" s="3" t="s">
        <v>71</v>
      </c>
      <c r="Z863" s="3" t="s">
        <v>72</v>
      </c>
      <c r="AA863" s="3" t="s">
        <v>62</v>
      </c>
      <c r="AC863" s="3" t="s">
        <v>70</v>
      </c>
      <c r="AD863" s="3" t="s">
        <v>69</v>
      </c>
      <c r="AE863" s="3" t="s">
        <v>61</v>
      </c>
      <c r="AF863" s="3" t="s">
        <v>68</v>
      </c>
      <c r="AG863" s="3" t="s">
        <v>71</v>
      </c>
      <c r="AH863" s="3" t="s">
        <v>72</v>
      </c>
      <c r="AI863" s="3" t="s">
        <v>62</v>
      </c>
    </row>
    <row r="864" spans="2:35" hidden="1" x14ac:dyDescent="0.3">
      <c r="B864" s="86">
        <f t="shared" ref="B864:B894" si="1709">DATE(IF(MONTH(B759)&lt;=3,YEAR(B759),YEAR(B759)+1), 3, 31)</f>
        <v>40633</v>
      </c>
      <c r="C864" s="3"/>
      <c r="D864" s="3"/>
      <c r="E864" s="5">
        <f>E794-E829</f>
        <v>0</v>
      </c>
      <c r="F864" s="5">
        <f t="shared" ref="F864:AI864" si="1710">F794-F829</f>
        <v>0</v>
      </c>
      <c r="G864" s="5">
        <f t="shared" si="1710"/>
        <v>0</v>
      </c>
      <c r="H864" s="5">
        <f t="shared" si="1710"/>
        <v>0</v>
      </c>
      <c r="I864" s="5">
        <f t="shared" si="1710"/>
        <v>0</v>
      </c>
      <c r="J864" s="5">
        <f t="shared" si="1710"/>
        <v>0</v>
      </c>
      <c r="K864" s="5">
        <f t="shared" si="1710"/>
        <v>0</v>
      </c>
      <c r="L864" s="5"/>
      <c r="M864" s="5">
        <f t="shared" si="1710"/>
        <v>0</v>
      </c>
      <c r="N864" s="5">
        <f t="shared" si="1710"/>
        <v>0</v>
      </c>
      <c r="O864" s="5">
        <f t="shared" si="1710"/>
        <v>0</v>
      </c>
      <c r="P864" s="5">
        <f t="shared" si="1710"/>
        <v>0</v>
      </c>
      <c r="Q864" s="5">
        <f t="shared" si="1710"/>
        <v>0</v>
      </c>
      <c r="R864" s="5">
        <f t="shared" si="1710"/>
        <v>0</v>
      </c>
      <c r="S864" s="5">
        <f t="shared" si="1710"/>
        <v>0</v>
      </c>
      <c r="T864" s="5"/>
      <c r="U864" s="5">
        <f t="shared" si="1710"/>
        <v>0</v>
      </c>
      <c r="V864" s="5">
        <f t="shared" si="1710"/>
        <v>0</v>
      </c>
      <c r="W864" s="5">
        <f t="shared" si="1710"/>
        <v>0</v>
      </c>
      <c r="X864" s="5">
        <f t="shared" si="1710"/>
        <v>0</v>
      </c>
      <c r="Y864" s="5">
        <f t="shared" si="1710"/>
        <v>0</v>
      </c>
      <c r="Z864" s="5">
        <f t="shared" si="1710"/>
        <v>0</v>
      </c>
      <c r="AA864" s="5">
        <f t="shared" si="1710"/>
        <v>0</v>
      </c>
      <c r="AB864" s="5"/>
      <c r="AC864" s="5">
        <f t="shared" si="1710"/>
        <v>0</v>
      </c>
      <c r="AD864" s="5">
        <f t="shared" si="1710"/>
        <v>0</v>
      </c>
      <c r="AE864" s="5">
        <f t="shared" si="1710"/>
        <v>0</v>
      </c>
      <c r="AF864" s="5">
        <f t="shared" si="1710"/>
        <v>0</v>
      </c>
      <c r="AG864" s="5">
        <f t="shared" si="1710"/>
        <v>0</v>
      </c>
      <c r="AH864" s="5">
        <f t="shared" si="1710"/>
        <v>0</v>
      </c>
      <c r="AI864" s="5">
        <f t="shared" si="1710"/>
        <v>0</v>
      </c>
    </row>
    <row r="865" spans="2:35" hidden="1" x14ac:dyDescent="0.3">
      <c r="B865" s="86">
        <f t="shared" si="1709"/>
        <v>40999</v>
      </c>
      <c r="C865" s="3"/>
      <c r="D865" s="3"/>
      <c r="E865" s="5">
        <f t="shared" ref="E865:AI865" si="1711">E795-E830</f>
        <v>0</v>
      </c>
      <c r="F865" s="5">
        <f t="shared" si="1711"/>
        <v>0</v>
      </c>
      <c r="G865" s="5">
        <f t="shared" si="1711"/>
        <v>0</v>
      </c>
      <c r="H865" s="5">
        <f t="shared" si="1711"/>
        <v>0</v>
      </c>
      <c r="I865" s="5">
        <f t="shared" si="1711"/>
        <v>0</v>
      </c>
      <c r="J865" s="5">
        <f t="shared" si="1711"/>
        <v>0</v>
      </c>
      <c r="K865" s="5">
        <f t="shared" si="1711"/>
        <v>0</v>
      </c>
      <c r="L865" s="5"/>
      <c r="M865" s="5">
        <f t="shared" si="1711"/>
        <v>0</v>
      </c>
      <c r="N865" s="5">
        <f t="shared" si="1711"/>
        <v>0</v>
      </c>
      <c r="O865" s="5">
        <f t="shared" si="1711"/>
        <v>0</v>
      </c>
      <c r="P865" s="5">
        <f t="shared" si="1711"/>
        <v>0</v>
      </c>
      <c r="Q865" s="5">
        <f t="shared" si="1711"/>
        <v>0</v>
      </c>
      <c r="R865" s="5">
        <f t="shared" si="1711"/>
        <v>0</v>
      </c>
      <c r="S865" s="5">
        <f t="shared" si="1711"/>
        <v>0</v>
      </c>
      <c r="T865" s="5"/>
      <c r="U865" s="5">
        <f t="shared" si="1711"/>
        <v>0</v>
      </c>
      <c r="V865" s="5">
        <f t="shared" si="1711"/>
        <v>0</v>
      </c>
      <c r="W865" s="5">
        <f t="shared" si="1711"/>
        <v>0</v>
      </c>
      <c r="X865" s="5">
        <f t="shared" si="1711"/>
        <v>0</v>
      </c>
      <c r="Y865" s="5">
        <f t="shared" si="1711"/>
        <v>0</v>
      </c>
      <c r="Z865" s="5">
        <f t="shared" si="1711"/>
        <v>0</v>
      </c>
      <c r="AA865" s="5">
        <f t="shared" si="1711"/>
        <v>0</v>
      </c>
      <c r="AB865" s="5"/>
      <c r="AC865" s="5">
        <f t="shared" si="1711"/>
        <v>0</v>
      </c>
      <c r="AD865" s="5">
        <f t="shared" si="1711"/>
        <v>0</v>
      </c>
      <c r="AE865" s="5">
        <f t="shared" si="1711"/>
        <v>0</v>
      </c>
      <c r="AF865" s="5">
        <f t="shared" si="1711"/>
        <v>0</v>
      </c>
      <c r="AG865" s="5">
        <f t="shared" si="1711"/>
        <v>0</v>
      </c>
      <c r="AH865" s="5">
        <f t="shared" si="1711"/>
        <v>0</v>
      </c>
      <c r="AI865" s="5">
        <f t="shared" si="1711"/>
        <v>0</v>
      </c>
    </row>
    <row r="866" spans="2:35" hidden="1" x14ac:dyDescent="0.3">
      <c r="B866" s="86">
        <f t="shared" si="1709"/>
        <v>41364</v>
      </c>
      <c r="C866" s="3"/>
      <c r="D866" s="3"/>
      <c r="E866" s="5">
        <f t="shared" ref="E866:AI866" si="1712">E796-E831</f>
        <v>0</v>
      </c>
      <c r="F866" s="5">
        <f t="shared" si="1712"/>
        <v>0</v>
      </c>
      <c r="G866" s="5">
        <f t="shared" si="1712"/>
        <v>0</v>
      </c>
      <c r="H866" s="5">
        <f t="shared" si="1712"/>
        <v>0</v>
      </c>
      <c r="I866" s="5">
        <f t="shared" si="1712"/>
        <v>0</v>
      </c>
      <c r="J866" s="5">
        <f t="shared" si="1712"/>
        <v>0</v>
      </c>
      <c r="K866" s="5">
        <f t="shared" si="1712"/>
        <v>0</v>
      </c>
      <c r="L866" s="5"/>
      <c r="M866" s="5">
        <f t="shared" si="1712"/>
        <v>0</v>
      </c>
      <c r="N866" s="5">
        <f t="shared" si="1712"/>
        <v>0</v>
      </c>
      <c r="O866" s="5">
        <f t="shared" si="1712"/>
        <v>0</v>
      </c>
      <c r="P866" s="5">
        <f t="shared" si="1712"/>
        <v>0</v>
      </c>
      <c r="Q866" s="5">
        <f t="shared" si="1712"/>
        <v>0</v>
      </c>
      <c r="R866" s="5">
        <f t="shared" si="1712"/>
        <v>0</v>
      </c>
      <c r="S866" s="5">
        <f t="shared" si="1712"/>
        <v>0</v>
      </c>
      <c r="T866" s="5"/>
      <c r="U866" s="5">
        <f t="shared" si="1712"/>
        <v>0</v>
      </c>
      <c r="V866" s="5">
        <f t="shared" si="1712"/>
        <v>0</v>
      </c>
      <c r="W866" s="5">
        <f t="shared" si="1712"/>
        <v>0</v>
      </c>
      <c r="X866" s="5">
        <f t="shared" si="1712"/>
        <v>0</v>
      </c>
      <c r="Y866" s="5">
        <f t="shared" si="1712"/>
        <v>0</v>
      </c>
      <c r="Z866" s="5">
        <f t="shared" si="1712"/>
        <v>0</v>
      </c>
      <c r="AA866" s="5">
        <f t="shared" si="1712"/>
        <v>0</v>
      </c>
      <c r="AB866" s="5"/>
      <c r="AC866" s="5">
        <f t="shared" si="1712"/>
        <v>0</v>
      </c>
      <c r="AD866" s="5">
        <f t="shared" si="1712"/>
        <v>0</v>
      </c>
      <c r="AE866" s="5">
        <f t="shared" si="1712"/>
        <v>0</v>
      </c>
      <c r="AF866" s="5">
        <f t="shared" si="1712"/>
        <v>0</v>
      </c>
      <c r="AG866" s="5">
        <f t="shared" si="1712"/>
        <v>0</v>
      </c>
      <c r="AH866" s="5">
        <f t="shared" si="1712"/>
        <v>0</v>
      </c>
      <c r="AI866" s="5">
        <f t="shared" si="1712"/>
        <v>0</v>
      </c>
    </row>
    <row r="867" spans="2:35" hidden="1" x14ac:dyDescent="0.3">
      <c r="B867" s="86">
        <f t="shared" si="1709"/>
        <v>41729</v>
      </c>
      <c r="C867" s="3"/>
      <c r="D867" s="3"/>
      <c r="E867" s="5">
        <f t="shared" ref="E867:AI867" si="1713">E797-E832</f>
        <v>0</v>
      </c>
      <c r="F867" s="5">
        <f t="shared" si="1713"/>
        <v>0</v>
      </c>
      <c r="G867" s="5">
        <f t="shared" si="1713"/>
        <v>0</v>
      </c>
      <c r="H867" s="5">
        <f t="shared" si="1713"/>
        <v>0</v>
      </c>
      <c r="I867" s="5">
        <f t="shared" si="1713"/>
        <v>0</v>
      </c>
      <c r="J867" s="5">
        <f t="shared" si="1713"/>
        <v>0</v>
      </c>
      <c r="K867" s="5">
        <f t="shared" si="1713"/>
        <v>0</v>
      </c>
      <c r="L867" s="5"/>
      <c r="M867" s="5">
        <f t="shared" si="1713"/>
        <v>0</v>
      </c>
      <c r="N867" s="5">
        <f t="shared" si="1713"/>
        <v>0</v>
      </c>
      <c r="O867" s="5">
        <f t="shared" si="1713"/>
        <v>0</v>
      </c>
      <c r="P867" s="5">
        <f t="shared" si="1713"/>
        <v>0</v>
      </c>
      <c r="Q867" s="5">
        <f t="shared" si="1713"/>
        <v>0</v>
      </c>
      <c r="R867" s="5">
        <f t="shared" si="1713"/>
        <v>0</v>
      </c>
      <c r="S867" s="5">
        <f t="shared" si="1713"/>
        <v>0</v>
      </c>
      <c r="T867" s="5"/>
      <c r="U867" s="5">
        <f t="shared" si="1713"/>
        <v>0</v>
      </c>
      <c r="V867" s="5">
        <f t="shared" si="1713"/>
        <v>0</v>
      </c>
      <c r="W867" s="5">
        <f t="shared" si="1713"/>
        <v>0</v>
      </c>
      <c r="X867" s="5">
        <f t="shared" si="1713"/>
        <v>0</v>
      </c>
      <c r="Y867" s="5">
        <f t="shared" si="1713"/>
        <v>0</v>
      </c>
      <c r="Z867" s="5">
        <f t="shared" si="1713"/>
        <v>0</v>
      </c>
      <c r="AA867" s="5">
        <f t="shared" si="1713"/>
        <v>0</v>
      </c>
      <c r="AB867" s="5"/>
      <c r="AC867" s="5">
        <f t="shared" si="1713"/>
        <v>0</v>
      </c>
      <c r="AD867" s="5">
        <f t="shared" si="1713"/>
        <v>0</v>
      </c>
      <c r="AE867" s="5">
        <f t="shared" si="1713"/>
        <v>0</v>
      </c>
      <c r="AF867" s="5">
        <f t="shared" si="1713"/>
        <v>0</v>
      </c>
      <c r="AG867" s="5">
        <f t="shared" si="1713"/>
        <v>0</v>
      </c>
      <c r="AH867" s="5">
        <f t="shared" si="1713"/>
        <v>0</v>
      </c>
      <c r="AI867" s="5">
        <f t="shared" si="1713"/>
        <v>0</v>
      </c>
    </row>
    <row r="868" spans="2:35" hidden="1" x14ac:dyDescent="0.3">
      <c r="B868" s="86">
        <f t="shared" si="1709"/>
        <v>42094</v>
      </c>
      <c r="C868" s="3"/>
      <c r="D868" s="3"/>
      <c r="E868" s="5">
        <f t="shared" ref="E868:AI868" si="1714">E798-E833</f>
        <v>0</v>
      </c>
      <c r="F868" s="5">
        <f t="shared" si="1714"/>
        <v>0</v>
      </c>
      <c r="G868" s="5">
        <f t="shared" si="1714"/>
        <v>0</v>
      </c>
      <c r="H868" s="5">
        <f t="shared" si="1714"/>
        <v>0</v>
      </c>
      <c r="I868" s="5">
        <f t="shared" si="1714"/>
        <v>0</v>
      </c>
      <c r="J868" s="5">
        <f t="shared" si="1714"/>
        <v>0</v>
      </c>
      <c r="K868" s="5">
        <f t="shared" si="1714"/>
        <v>0</v>
      </c>
      <c r="L868" s="5"/>
      <c r="M868" s="5">
        <f t="shared" si="1714"/>
        <v>0</v>
      </c>
      <c r="N868" s="5">
        <f t="shared" si="1714"/>
        <v>0</v>
      </c>
      <c r="O868" s="5">
        <f t="shared" si="1714"/>
        <v>0</v>
      </c>
      <c r="P868" s="5">
        <f t="shared" si="1714"/>
        <v>0</v>
      </c>
      <c r="Q868" s="5">
        <f t="shared" si="1714"/>
        <v>0</v>
      </c>
      <c r="R868" s="5">
        <f t="shared" si="1714"/>
        <v>0</v>
      </c>
      <c r="S868" s="5">
        <f t="shared" si="1714"/>
        <v>0</v>
      </c>
      <c r="T868" s="5"/>
      <c r="U868" s="5">
        <f t="shared" si="1714"/>
        <v>0</v>
      </c>
      <c r="V868" s="5">
        <f t="shared" si="1714"/>
        <v>0</v>
      </c>
      <c r="W868" s="5">
        <f t="shared" si="1714"/>
        <v>0</v>
      </c>
      <c r="X868" s="5">
        <f t="shared" si="1714"/>
        <v>0</v>
      </c>
      <c r="Y868" s="5">
        <f t="shared" si="1714"/>
        <v>0</v>
      </c>
      <c r="Z868" s="5">
        <f t="shared" si="1714"/>
        <v>0</v>
      </c>
      <c r="AA868" s="5">
        <f t="shared" si="1714"/>
        <v>0</v>
      </c>
      <c r="AB868" s="5"/>
      <c r="AC868" s="5">
        <f t="shared" si="1714"/>
        <v>0</v>
      </c>
      <c r="AD868" s="5">
        <f t="shared" si="1714"/>
        <v>0</v>
      </c>
      <c r="AE868" s="5">
        <f t="shared" si="1714"/>
        <v>0</v>
      </c>
      <c r="AF868" s="5">
        <f t="shared" si="1714"/>
        <v>0</v>
      </c>
      <c r="AG868" s="5">
        <f t="shared" si="1714"/>
        <v>0</v>
      </c>
      <c r="AH868" s="5">
        <f t="shared" si="1714"/>
        <v>0</v>
      </c>
      <c r="AI868" s="5">
        <f t="shared" si="1714"/>
        <v>0</v>
      </c>
    </row>
    <row r="869" spans="2:35" hidden="1" x14ac:dyDescent="0.3">
      <c r="B869" s="86">
        <f t="shared" si="1709"/>
        <v>42460</v>
      </c>
      <c r="C869" s="3"/>
      <c r="D869" s="3"/>
      <c r="E869" s="5">
        <f t="shared" ref="E869:AI869" si="1715">E799-E834</f>
        <v>0</v>
      </c>
      <c r="F869" s="5">
        <f t="shared" si="1715"/>
        <v>0</v>
      </c>
      <c r="G869" s="5">
        <f t="shared" si="1715"/>
        <v>0</v>
      </c>
      <c r="H869" s="5">
        <f t="shared" si="1715"/>
        <v>0</v>
      </c>
      <c r="I869" s="5">
        <f t="shared" si="1715"/>
        <v>0</v>
      </c>
      <c r="J869" s="5">
        <f t="shared" si="1715"/>
        <v>0</v>
      </c>
      <c r="K869" s="5">
        <f t="shared" si="1715"/>
        <v>0</v>
      </c>
      <c r="L869" s="5"/>
      <c r="M869" s="5">
        <f t="shared" si="1715"/>
        <v>0</v>
      </c>
      <c r="N869" s="5">
        <f t="shared" si="1715"/>
        <v>0</v>
      </c>
      <c r="O869" s="5">
        <f t="shared" si="1715"/>
        <v>0</v>
      </c>
      <c r="P869" s="5">
        <f t="shared" si="1715"/>
        <v>0</v>
      </c>
      <c r="Q869" s="5">
        <f t="shared" si="1715"/>
        <v>0</v>
      </c>
      <c r="R869" s="5">
        <f t="shared" si="1715"/>
        <v>0</v>
      </c>
      <c r="S869" s="5">
        <f t="shared" si="1715"/>
        <v>0</v>
      </c>
      <c r="T869" s="5"/>
      <c r="U869" s="5">
        <f t="shared" si="1715"/>
        <v>0</v>
      </c>
      <c r="V869" s="5">
        <f t="shared" si="1715"/>
        <v>0</v>
      </c>
      <c r="W869" s="5">
        <f t="shared" si="1715"/>
        <v>0</v>
      </c>
      <c r="X869" s="5">
        <f t="shared" si="1715"/>
        <v>0</v>
      </c>
      <c r="Y869" s="5">
        <f t="shared" si="1715"/>
        <v>0</v>
      </c>
      <c r="Z869" s="5">
        <f t="shared" si="1715"/>
        <v>0</v>
      </c>
      <c r="AA869" s="5">
        <f t="shared" si="1715"/>
        <v>0</v>
      </c>
      <c r="AB869" s="5"/>
      <c r="AC869" s="5">
        <f t="shared" si="1715"/>
        <v>0</v>
      </c>
      <c r="AD869" s="5">
        <f t="shared" si="1715"/>
        <v>0</v>
      </c>
      <c r="AE869" s="5">
        <f t="shared" si="1715"/>
        <v>0</v>
      </c>
      <c r="AF869" s="5">
        <f t="shared" si="1715"/>
        <v>0</v>
      </c>
      <c r="AG869" s="5">
        <f t="shared" si="1715"/>
        <v>0</v>
      </c>
      <c r="AH869" s="5">
        <f t="shared" si="1715"/>
        <v>0</v>
      </c>
      <c r="AI869" s="5">
        <f t="shared" si="1715"/>
        <v>0</v>
      </c>
    </row>
    <row r="870" spans="2:35" hidden="1" x14ac:dyDescent="0.3">
      <c r="B870" s="86">
        <f t="shared" si="1709"/>
        <v>42825</v>
      </c>
      <c r="C870" s="3"/>
      <c r="D870" s="3"/>
      <c r="E870" s="5">
        <f t="shared" ref="E870:AI870" si="1716">E800-E835</f>
        <v>0</v>
      </c>
      <c r="F870" s="5">
        <f t="shared" si="1716"/>
        <v>0</v>
      </c>
      <c r="G870" s="5">
        <f t="shared" si="1716"/>
        <v>0</v>
      </c>
      <c r="H870" s="5">
        <f t="shared" si="1716"/>
        <v>0</v>
      </c>
      <c r="I870" s="5">
        <f t="shared" si="1716"/>
        <v>0</v>
      </c>
      <c r="J870" s="5">
        <f t="shared" si="1716"/>
        <v>0</v>
      </c>
      <c r="K870" s="5">
        <f t="shared" si="1716"/>
        <v>0</v>
      </c>
      <c r="L870" s="5"/>
      <c r="M870" s="5">
        <f t="shared" si="1716"/>
        <v>0</v>
      </c>
      <c r="N870" s="5">
        <f t="shared" si="1716"/>
        <v>0</v>
      </c>
      <c r="O870" s="5">
        <f t="shared" si="1716"/>
        <v>0</v>
      </c>
      <c r="P870" s="5">
        <f t="shared" si="1716"/>
        <v>0</v>
      </c>
      <c r="Q870" s="5">
        <f t="shared" si="1716"/>
        <v>0</v>
      </c>
      <c r="R870" s="5">
        <f t="shared" si="1716"/>
        <v>0</v>
      </c>
      <c r="S870" s="5">
        <f t="shared" si="1716"/>
        <v>0</v>
      </c>
      <c r="T870" s="5"/>
      <c r="U870" s="5">
        <f t="shared" si="1716"/>
        <v>0</v>
      </c>
      <c r="V870" s="5">
        <f t="shared" si="1716"/>
        <v>0</v>
      </c>
      <c r="W870" s="5">
        <f t="shared" si="1716"/>
        <v>0</v>
      </c>
      <c r="X870" s="5">
        <f t="shared" si="1716"/>
        <v>0</v>
      </c>
      <c r="Y870" s="5">
        <f t="shared" si="1716"/>
        <v>0</v>
      </c>
      <c r="Z870" s="5">
        <f t="shared" si="1716"/>
        <v>0</v>
      </c>
      <c r="AA870" s="5">
        <f t="shared" si="1716"/>
        <v>0</v>
      </c>
      <c r="AB870" s="5"/>
      <c r="AC870" s="5">
        <f t="shared" si="1716"/>
        <v>0</v>
      </c>
      <c r="AD870" s="5">
        <f t="shared" si="1716"/>
        <v>0</v>
      </c>
      <c r="AE870" s="5">
        <f t="shared" si="1716"/>
        <v>0</v>
      </c>
      <c r="AF870" s="5">
        <f t="shared" si="1716"/>
        <v>0</v>
      </c>
      <c r="AG870" s="5">
        <f t="shared" si="1716"/>
        <v>0</v>
      </c>
      <c r="AH870" s="5">
        <f t="shared" si="1716"/>
        <v>0</v>
      </c>
      <c r="AI870" s="5">
        <f t="shared" si="1716"/>
        <v>0</v>
      </c>
    </row>
    <row r="871" spans="2:35" hidden="1" x14ac:dyDescent="0.3">
      <c r="B871" s="86">
        <f t="shared" si="1709"/>
        <v>43190</v>
      </c>
      <c r="C871" s="3"/>
      <c r="D871" s="3"/>
      <c r="E871" s="5">
        <f t="shared" ref="E871:AI871" si="1717">E801-E836</f>
        <v>0</v>
      </c>
      <c r="F871" s="5">
        <f t="shared" si="1717"/>
        <v>0</v>
      </c>
      <c r="G871" s="5">
        <f t="shared" si="1717"/>
        <v>0</v>
      </c>
      <c r="H871" s="5">
        <f t="shared" si="1717"/>
        <v>0</v>
      </c>
      <c r="I871" s="5">
        <f t="shared" si="1717"/>
        <v>0</v>
      </c>
      <c r="J871" s="5">
        <f t="shared" si="1717"/>
        <v>0</v>
      </c>
      <c r="K871" s="5">
        <f t="shared" si="1717"/>
        <v>0</v>
      </c>
      <c r="L871" s="5"/>
      <c r="M871" s="5">
        <f t="shared" si="1717"/>
        <v>0</v>
      </c>
      <c r="N871" s="5">
        <f t="shared" si="1717"/>
        <v>0</v>
      </c>
      <c r="O871" s="5">
        <f t="shared" si="1717"/>
        <v>0</v>
      </c>
      <c r="P871" s="5">
        <f t="shared" si="1717"/>
        <v>0</v>
      </c>
      <c r="Q871" s="5">
        <f t="shared" si="1717"/>
        <v>0</v>
      </c>
      <c r="R871" s="5">
        <f t="shared" si="1717"/>
        <v>0</v>
      </c>
      <c r="S871" s="5">
        <f t="shared" si="1717"/>
        <v>0</v>
      </c>
      <c r="T871" s="5"/>
      <c r="U871" s="5">
        <f t="shared" si="1717"/>
        <v>0</v>
      </c>
      <c r="V871" s="5">
        <f t="shared" si="1717"/>
        <v>0</v>
      </c>
      <c r="W871" s="5">
        <f t="shared" si="1717"/>
        <v>0</v>
      </c>
      <c r="X871" s="5">
        <f t="shared" si="1717"/>
        <v>0</v>
      </c>
      <c r="Y871" s="5">
        <f t="shared" si="1717"/>
        <v>0</v>
      </c>
      <c r="Z871" s="5">
        <f t="shared" si="1717"/>
        <v>0</v>
      </c>
      <c r="AA871" s="5">
        <f t="shared" si="1717"/>
        <v>0</v>
      </c>
      <c r="AB871" s="5"/>
      <c r="AC871" s="5">
        <f t="shared" si="1717"/>
        <v>0</v>
      </c>
      <c r="AD871" s="5">
        <f t="shared" si="1717"/>
        <v>0</v>
      </c>
      <c r="AE871" s="5">
        <f t="shared" si="1717"/>
        <v>0</v>
      </c>
      <c r="AF871" s="5">
        <f t="shared" si="1717"/>
        <v>0</v>
      </c>
      <c r="AG871" s="5">
        <f t="shared" si="1717"/>
        <v>0</v>
      </c>
      <c r="AH871" s="5">
        <f t="shared" si="1717"/>
        <v>0</v>
      </c>
      <c r="AI871" s="5">
        <f t="shared" si="1717"/>
        <v>0</v>
      </c>
    </row>
    <row r="872" spans="2:35" hidden="1" x14ac:dyDescent="0.3">
      <c r="B872" s="86">
        <f t="shared" si="1709"/>
        <v>43555</v>
      </c>
      <c r="C872" s="3"/>
      <c r="D872" s="3"/>
      <c r="E872" s="5">
        <f t="shared" ref="E872:AI872" si="1718">E802-E837</f>
        <v>0</v>
      </c>
      <c r="F872" s="5">
        <f t="shared" si="1718"/>
        <v>0</v>
      </c>
      <c r="G872" s="5">
        <f t="shared" si="1718"/>
        <v>0</v>
      </c>
      <c r="H872" s="5">
        <f t="shared" si="1718"/>
        <v>0</v>
      </c>
      <c r="I872" s="5">
        <f t="shared" si="1718"/>
        <v>0</v>
      </c>
      <c r="J872" s="5">
        <f t="shared" si="1718"/>
        <v>0</v>
      </c>
      <c r="K872" s="5">
        <f t="shared" si="1718"/>
        <v>0</v>
      </c>
      <c r="L872" s="5"/>
      <c r="M872" s="5">
        <f t="shared" si="1718"/>
        <v>0</v>
      </c>
      <c r="N872" s="5">
        <f t="shared" si="1718"/>
        <v>0</v>
      </c>
      <c r="O872" s="5">
        <f t="shared" si="1718"/>
        <v>0</v>
      </c>
      <c r="P872" s="5">
        <f t="shared" si="1718"/>
        <v>0</v>
      </c>
      <c r="Q872" s="5">
        <f t="shared" si="1718"/>
        <v>0</v>
      </c>
      <c r="R872" s="5">
        <f t="shared" si="1718"/>
        <v>0</v>
      </c>
      <c r="S872" s="5">
        <f t="shared" si="1718"/>
        <v>0</v>
      </c>
      <c r="T872" s="5"/>
      <c r="U872" s="5">
        <f t="shared" si="1718"/>
        <v>0</v>
      </c>
      <c r="V872" s="5">
        <f t="shared" si="1718"/>
        <v>0</v>
      </c>
      <c r="W872" s="5">
        <f t="shared" si="1718"/>
        <v>0</v>
      </c>
      <c r="X872" s="5">
        <f t="shared" si="1718"/>
        <v>0</v>
      </c>
      <c r="Y872" s="5">
        <f t="shared" si="1718"/>
        <v>0</v>
      </c>
      <c r="Z872" s="5">
        <f t="shared" si="1718"/>
        <v>0</v>
      </c>
      <c r="AA872" s="5">
        <f t="shared" si="1718"/>
        <v>0</v>
      </c>
      <c r="AB872" s="5"/>
      <c r="AC872" s="5">
        <f t="shared" si="1718"/>
        <v>0</v>
      </c>
      <c r="AD872" s="5">
        <f t="shared" si="1718"/>
        <v>0</v>
      </c>
      <c r="AE872" s="5">
        <f t="shared" si="1718"/>
        <v>0</v>
      </c>
      <c r="AF872" s="5">
        <f t="shared" si="1718"/>
        <v>0</v>
      </c>
      <c r="AG872" s="5">
        <f t="shared" si="1718"/>
        <v>0</v>
      </c>
      <c r="AH872" s="5">
        <f t="shared" si="1718"/>
        <v>0</v>
      </c>
      <c r="AI872" s="5">
        <f t="shared" si="1718"/>
        <v>0</v>
      </c>
    </row>
    <row r="873" spans="2:35" hidden="1" x14ac:dyDescent="0.3">
      <c r="B873" s="86">
        <f t="shared" si="1709"/>
        <v>43921</v>
      </c>
      <c r="C873" s="3"/>
      <c r="D873" s="3"/>
      <c r="E873" s="5">
        <f t="shared" ref="E873:AI873" si="1719">E803-E838</f>
        <v>0</v>
      </c>
      <c r="F873" s="5">
        <f t="shared" si="1719"/>
        <v>0</v>
      </c>
      <c r="G873" s="5">
        <f t="shared" si="1719"/>
        <v>0</v>
      </c>
      <c r="H873" s="5">
        <f t="shared" si="1719"/>
        <v>0</v>
      </c>
      <c r="I873" s="5">
        <f t="shared" si="1719"/>
        <v>0</v>
      </c>
      <c r="J873" s="5">
        <f t="shared" si="1719"/>
        <v>0</v>
      </c>
      <c r="K873" s="5">
        <f t="shared" si="1719"/>
        <v>0</v>
      </c>
      <c r="L873" s="5"/>
      <c r="M873" s="5">
        <f t="shared" si="1719"/>
        <v>0</v>
      </c>
      <c r="N873" s="5">
        <f t="shared" si="1719"/>
        <v>0</v>
      </c>
      <c r="O873" s="5">
        <f t="shared" si="1719"/>
        <v>0</v>
      </c>
      <c r="P873" s="5">
        <f t="shared" si="1719"/>
        <v>0</v>
      </c>
      <c r="Q873" s="5">
        <f t="shared" si="1719"/>
        <v>0</v>
      </c>
      <c r="R873" s="5">
        <f t="shared" si="1719"/>
        <v>0</v>
      </c>
      <c r="S873" s="5">
        <f t="shared" si="1719"/>
        <v>0</v>
      </c>
      <c r="T873" s="5"/>
      <c r="U873" s="5">
        <f t="shared" si="1719"/>
        <v>0</v>
      </c>
      <c r="V873" s="5">
        <f t="shared" si="1719"/>
        <v>0</v>
      </c>
      <c r="W873" s="5">
        <f t="shared" si="1719"/>
        <v>0</v>
      </c>
      <c r="X873" s="5">
        <f t="shared" si="1719"/>
        <v>0</v>
      </c>
      <c r="Y873" s="5">
        <f t="shared" si="1719"/>
        <v>0</v>
      </c>
      <c r="Z873" s="5">
        <f t="shared" si="1719"/>
        <v>0</v>
      </c>
      <c r="AA873" s="5">
        <f t="shared" si="1719"/>
        <v>0</v>
      </c>
      <c r="AB873" s="5"/>
      <c r="AC873" s="5">
        <f t="shared" si="1719"/>
        <v>0</v>
      </c>
      <c r="AD873" s="5">
        <f t="shared" si="1719"/>
        <v>0</v>
      </c>
      <c r="AE873" s="5">
        <f t="shared" si="1719"/>
        <v>0</v>
      </c>
      <c r="AF873" s="5">
        <f t="shared" si="1719"/>
        <v>0</v>
      </c>
      <c r="AG873" s="5">
        <f t="shared" si="1719"/>
        <v>0</v>
      </c>
      <c r="AH873" s="5">
        <f t="shared" si="1719"/>
        <v>0</v>
      </c>
      <c r="AI873" s="5">
        <f t="shared" si="1719"/>
        <v>0</v>
      </c>
    </row>
    <row r="874" spans="2:35" hidden="1" x14ac:dyDescent="0.3">
      <c r="B874" s="86">
        <f t="shared" si="1709"/>
        <v>44286</v>
      </c>
      <c r="C874" s="3"/>
      <c r="D874" s="3"/>
      <c r="E874" s="5">
        <f t="shared" ref="E874:AI874" si="1720">E804-E839</f>
        <v>0</v>
      </c>
      <c r="F874" s="5">
        <f t="shared" si="1720"/>
        <v>0</v>
      </c>
      <c r="G874" s="5">
        <f t="shared" si="1720"/>
        <v>0</v>
      </c>
      <c r="H874" s="5">
        <f t="shared" si="1720"/>
        <v>0</v>
      </c>
      <c r="I874" s="5">
        <f t="shared" si="1720"/>
        <v>0</v>
      </c>
      <c r="J874" s="5">
        <f t="shared" si="1720"/>
        <v>0</v>
      </c>
      <c r="K874" s="5">
        <f t="shared" si="1720"/>
        <v>0</v>
      </c>
      <c r="L874" s="5"/>
      <c r="M874" s="5">
        <f t="shared" si="1720"/>
        <v>0</v>
      </c>
      <c r="N874" s="5">
        <f t="shared" si="1720"/>
        <v>0</v>
      </c>
      <c r="O874" s="5">
        <f t="shared" si="1720"/>
        <v>0</v>
      </c>
      <c r="P874" s="5">
        <f t="shared" si="1720"/>
        <v>0</v>
      </c>
      <c r="Q874" s="5">
        <f t="shared" si="1720"/>
        <v>0</v>
      </c>
      <c r="R874" s="5">
        <f t="shared" si="1720"/>
        <v>0</v>
      </c>
      <c r="S874" s="5">
        <f t="shared" si="1720"/>
        <v>0</v>
      </c>
      <c r="T874" s="5"/>
      <c r="U874" s="5">
        <f t="shared" si="1720"/>
        <v>0</v>
      </c>
      <c r="V874" s="5">
        <f t="shared" si="1720"/>
        <v>0</v>
      </c>
      <c r="W874" s="5">
        <f t="shared" si="1720"/>
        <v>0</v>
      </c>
      <c r="X874" s="5">
        <f t="shared" si="1720"/>
        <v>0</v>
      </c>
      <c r="Y874" s="5">
        <f t="shared" si="1720"/>
        <v>0</v>
      </c>
      <c r="Z874" s="5">
        <f t="shared" si="1720"/>
        <v>0</v>
      </c>
      <c r="AA874" s="5">
        <f t="shared" si="1720"/>
        <v>0</v>
      </c>
      <c r="AB874" s="5"/>
      <c r="AC874" s="5">
        <f t="shared" si="1720"/>
        <v>0</v>
      </c>
      <c r="AD874" s="5">
        <f t="shared" si="1720"/>
        <v>0</v>
      </c>
      <c r="AE874" s="5">
        <f t="shared" si="1720"/>
        <v>0</v>
      </c>
      <c r="AF874" s="5">
        <f t="shared" si="1720"/>
        <v>0</v>
      </c>
      <c r="AG874" s="5">
        <f t="shared" si="1720"/>
        <v>0</v>
      </c>
      <c r="AH874" s="5">
        <f t="shared" si="1720"/>
        <v>0</v>
      </c>
      <c r="AI874" s="5">
        <f t="shared" si="1720"/>
        <v>0</v>
      </c>
    </row>
    <row r="875" spans="2:35" x14ac:dyDescent="0.3">
      <c r="B875" s="86">
        <f t="shared" si="1709"/>
        <v>44651</v>
      </c>
      <c r="C875" s="3"/>
      <c r="D875" s="3"/>
      <c r="E875" s="5">
        <f t="shared" ref="E875:AI875" si="1721">E805-E840</f>
        <v>0</v>
      </c>
      <c r="F875" s="5">
        <f t="shared" si="1721"/>
        <v>0</v>
      </c>
      <c r="G875" s="5">
        <f t="shared" si="1721"/>
        <v>0</v>
      </c>
      <c r="H875" s="5">
        <f t="shared" si="1721"/>
        <v>0</v>
      </c>
      <c r="I875" s="5">
        <f t="shared" si="1721"/>
        <v>0</v>
      </c>
      <c r="J875" s="5">
        <f t="shared" si="1721"/>
        <v>0</v>
      </c>
      <c r="K875" s="5">
        <f t="shared" si="1721"/>
        <v>0</v>
      </c>
      <c r="L875" s="5"/>
      <c r="M875" s="5">
        <f t="shared" si="1721"/>
        <v>0</v>
      </c>
      <c r="N875" s="5">
        <f t="shared" si="1721"/>
        <v>0</v>
      </c>
      <c r="O875" s="5">
        <f t="shared" si="1721"/>
        <v>0</v>
      </c>
      <c r="P875" s="5">
        <f t="shared" si="1721"/>
        <v>0</v>
      </c>
      <c r="Q875" s="5">
        <f t="shared" si="1721"/>
        <v>0</v>
      </c>
      <c r="R875" s="5">
        <f t="shared" si="1721"/>
        <v>0</v>
      </c>
      <c r="S875" s="5">
        <f t="shared" si="1721"/>
        <v>0</v>
      </c>
      <c r="T875" s="5"/>
      <c r="U875" s="5">
        <f t="shared" si="1721"/>
        <v>0</v>
      </c>
      <c r="V875" s="5">
        <f t="shared" si="1721"/>
        <v>0</v>
      </c>
      <c r="W875" s="5">
        <f t="shared" si="1721"/>
        <v>0</v>
      </c>
      <c r="X875" s="5">
        <f t="shared" si="1721"/>
        <v>0</v>
      </c>
      <c r="Y875" s="5">
        <f t="shared" si="1721"/>
        <v>0</v>
      </c>
      <c r="Z875" s="5">
        <f t="shared" si="1721"/>
        <v>0</v>
      </c>
      <c r="AA875" s="5">
        <f t="shared" si="1721"/>
        <v>0</v>
      </c>
      <c r="AB875" s="5"/>
      <c r="AC875" s="5">
        <f t="shared" si="1721"/>
        <v>0</v>
      </c>
      <c r="AD875" s="5">
        <f t="shared" si="1721"/>
        <v>0</v>
      </c>
      <c r="AE875" s="5">
        <f t="shared" si="1721"/>
        <v>0</v>
      </c>
      <c r="AF875" s="5">
        <f t="shared" si="1721"/>
        <v>0</v>
      </c>
      <c r="AG875" s="5">
        <f t="shared" si="1721"/>
        <v>0</v>
      </c>
      <c r="AH875" s="5">
        <f t="shared" si="1721"/>
        <v>0</v>
      </c>
      <c r="AI875" s="5">
        <f t="shared" si="1721"/>
        <v>0</v>
      </c>
    </row>
    <row r="876" spans="2:35" x14ac:dyDescent="0.3">
      <c r="B876" s="86">
        <f t="shared" si="1709"/>
        <v>45016</v>
      </c>
      <c r="C876" s="3"/>
      <c r="D876" s="3"/>
      <c r="E876" s="5">
        <f t="shared" ref="E876:AI876" si="1722">E806-E841</f>
        <v>0</v>
      </c>
      <c r="F876" s="5">
        <f t="shared" si="1722"/>
        <v>0</v>
      </c>
      <c r="G876" s="5">
        <f t="shared" si="1722"/>
        <v>0</v>
      </c>
      <c r="H876" s="5">
        <f t="shared" si="1722"/>
        <v>0</v>
      </c>
      <c r="I876" s="5">
        <f t="shared" si="1722"/>
        <v>0</v>
      </c>
      <c r="J876" s="5">
        <f t="shared" si="1722"/>
        <v>0</v>
      </c>
      <c r="K876" s="5">
        <f t="shared" si="1722"/>
        <v>0</v>
      </c>
      <c r="L876" s="5"/>
      <c r="M876" s="5">
        <f t="shared" si="1722"/>
        <v>0</v>
      </c>
      <c r="N876" s="5">
        <f t="shared" si="1722"/>
        <v>0</v>
      </c>
      <c r="O876" s="5">
        <f t="shared" si="1722"/>
        <v>0</v>
      </c>
      <c r="P876" s="5">
        <f t="shared" si="1722"/>
        <v>0</v>
      </c>
      <c r="Q876" s="5">
        <f t="shared" si="1722"/>
        <v>0</v>
      </c>
      <c r="R876" s="5">
        <f t="shared" si="1722"/>
        <v>0</v>
      </c>
      <c r="S876" s="5">
        <f t="shared" si="1722"/>
        <v>0</v>
      </c>
      <c r="T876" s="5"/>
      <c r="U876" s="5">
        <f t="shared" si="1722"/>
        <v>0</v>
      </c>
      <c r="V876" s="5">
        <f t="shared" si="1722"/>
        <v>0</v>
      </c>
      <c r="W876" s="5">
        <f t="shared" si="1722"/>
        <v>0</v>
      </c>
      <c r="X876" s="5">
        <f t="shared" si="1722"/>
        <v>0</v>
      </c>
      <c r="Y876" s="5">
        <f t="shared" si="1722"/>
        <v>0</v>
      </c>
      <c r="Z876" s="5">
        <f t="shared" si="1722"/>
        <v>0</v>
      </c>
      <c r="AA876" s="5">
        <f t="shared" si="1722"/>
        <v>0</v>
      </c>
      <c r="AB876" s="5"/>
      <c r="AC876" s="5">
        <f t="shared" si="1722"/>
        <v>0</v>
      </c>
      <c r="AD876" s="5">
        <f t="shared" si="1722"/>
        <v>0</v>
      </c>
      <c r="AE876" s="5">
        <f t="shared" si="1722"/>
        <v>0</v>
      </c>
      <c r="AF876" s="5">
        <f t="shared" si="1722"/>
        <v>0</v>
      </c>
      <c r="AG876" s="5">
        <f t="shared" si="1722"/>
        <v>0</v>
      </c>
      <c r="AH876" s="5">
        <f t="shared" si="1722"/>
        <v>0</v>
      </c>
      <c r="AI876" s="5">
        <f t="shared" si="1722"/>
        <v>0</v>
      </c>
    </row>
    <row r="877" spans="2:35" x14ac:dyDescent="0.3">
      <c r="B877" s="86">
        <f t="shared" si="1709"/>
        <v>45382</v>
      </c>
      <c r="C877" s="3"/>
      <c r="D877" s="3"/>
      <c r="E877" s="5">
        <f t="shared" ref="E877:AI877" si="1723">E807-E842</f>
        <v>0</v>
      </c>
      <c r="F877" s="5">
        <f t="shared" si="1723"/>
        <v>0</v>
      </c>
      <c r="G877" s="5">
        <f t="shared" si="1723"/>
        <v>0</v>
      </c>
      <c r="H877" s="5">
        <f t="shared" si="1723"/>
        <v>0</v>
      </c>
      <c r="I877" s="5">
        <f t="shared" si="1723"/>
        <v>0</v>
      </c>
      <c r="J877" s="5">
        <f t="shared" si="1723"/>
        <v>0</v>
      </c>
      <c r="K877" s="5">
        <f t="shared" si="1723"/>
        <v>0</v>
      </c>
      <c r="L877" s="5"/>
      <c r="M877" s="5">
        <f t="shared" si="1723"/>
        <v>0</v>
      </c>
      <c r="N877" s="5">
        <f t="shared" si="1723"/>
        <v>0</v>
      </c>
      <c r="O877" s="5">
        <f t="shared" si="1723"/>
        <v>0</v>
      </c>
      <c r="P877" s="5">
        <f t="shared" si="1723"/>
        <v>0</v>
      </c>
      <c r="Q877" s="5">
        <f t="shared" si="1723"/>
        <v>0</v>
      </c>
      <c r="R877" s="5">
        <f t="shared" si="1723"/>
        <v>0</v>
      </c>
      <c r="S877" s="5">
        <f t="shared" si="1723"/>
        <v>0</v>
      </c>
      <c r="T877" s="5"/>
      <c r="U877" s="5">
        <f t="shared" si="1723"/>
        <v>0</v>
      </c>
      <c r="V877" s="5">
        <f t="shared" si="1723"/>
        <v>0</v>
      </c>
      <c r="W877" s="5">
        <f t="shared" si="1723"/>
        <v>0</v>
      </c>
      <c r="X877" s="5">
        <f t="shared" si="1723"/>
        <v>0</v>
      </c>
      <c r="Y877" s="5">
        <f t="shared" si="1723"/>
        <v>0</v>
      </c>
      <c r="Z877" s="5">
        <f t="shared" si="1723"/>
        <v>0</v>
      </c>
      <c r="AA877" s="5">
        <f t="shared" si="1723"/>
        <v>0</v>
      </c>
      <c r="AB877" s="5"/>
      <c r="AC877" s="5">
        <f t="shared" si="1723"/>
        <v>0</v>
      </c>
      <c r="AD877" s="5">
        <f t="shared" si="1723"/>
        <v>0</v>
      </c>
      <c r="AE877" s="5">
        <f t="shared" si="1723"/>
        <v>0</v>
      </c>
      <c r="AF877" s="5">
        <f t="shared" si="1723"/>
        <v>0</v>
      </c>
      <c r="AG877" s="5">
        <f t="shared" si="1723"/>
        <v>0</v>
      </c>
      <c r="AH877" s="5">
        <f t="shared" si="1723"/>
        <v>0</v>
      </c>
      <c r="AI877" s="5">
        <f t="shared" si="1723"/>
        <v>0</v>
      </c>
    </row>
    <row r="878" spans="2:35" x14ac:dyDescent="0.3">
      <c r="B878" s="86">
        <f t="shared" si="1709"/>
        <v>45747</v>
      </c>
      <c r="C878" s="3"/>
      <c r="D878" s="3"/>
      <c r="E878" s="5">
        <f t="shared" ref="E878:AI878" si="1724">E808-E843</f>
        <v>0</v>
      </c>
      <c r="F878" s="5">
        <f t="shared" si="1724"/>
        <v>0</v>
      </c>
      <c r="G878" s="5">
        <f t="shared" si="1724"/>
        <v>0</v>
      </c>
      <c r="H878" s="5">
        <f t="shared" si="1724"/>
        <v>0</v>
      </c>
      <c r="I878" s="5">
        <f t="shared" si="1724"/>
        <v>0</v>
      </c>
      <c r="J878" s="5">
        <f t="shared" si="1724"/>
        <v>0</v>
      </c>
      <c r="K878" s="5">
        <f t="shared" si="1724"/>
        <v>0</v>
      </c>
      <c r="L878" s="5"/>
      <c r="M878" s="5">
        <f t="shared" si="1724"/>
        <v>0</v>
      </c>
      <c r="N878" s="5">
        <f t="shared" si="1724"/>
        <v>0</v>
      </c>
      <c r="O878" s="5">
        <f t="shared" si="1724"/>
        <v>0</v>
      </c>
      <c r="P878" s="5">
        <f t="shared" si="1724"/>
        <v>0</v>
      </c>
      <c r="Q878" s="5">
        <f t="shared" si="1724"/>
        <v>0</v>
      </c>
      <c r="R878" s="5">
        <f t="shared" si="1724"/>
        <v>0</v>
      </c>
      <c r="S878" s="5">
        <f t="shared" si="1724"/>
        <v>0</v>
      </c>
      <c r="T878" s="5"/>
      <c r="U878" s="5">
        <f t="shared" si="1724"/>
        <v>0</v>
      </c>
      <c r="V878" s="5">
        <f t="shared" si="1724"/>
        <v>0</v>
      </c>
      <c r="W878" s="5">
        <f t="shared" si="1724"/>
        <v>0</v>
      </c>
      <c r="X878" s="5">
        <f t="shared" si="1724"/>
        <v>0</v>
      </c>
      <c r="Y878" s="5">
        <f t="shared" si="1724"/>
        <v>0</v>
      </c>
      <c r="Z878" s="5">
        <f t="shared" si="1724"/>
        <v>0</v>
      </c>
      <c r="AA878" s="5">
        <f t="shared" si="1724"/>
        <v>0</v>
      </c>
      <c r="AB878" s="5"/>
      <c r="AC878" s="5">
        <f t="shared" si="1724"/>
        <v>0</v>
      </c>
      <c r="AD878" s="5">
        <f t="shared" si="1724"/>
        <v>0</v>
      </c>
      <c r="AE878" s="5">
        <f t="shared" si="1724"/>
        <v>0</v>
      </c>
      <c r="AF878" s="5">
        <f t="shared" si="1724"/>
        <v>0</v>
      </c>
      <c r="AG878" s="5">
        <f t="shared" si="1724"/>
        <v>0</v>
      </c>
      <c r="AH878" s="5">
        <f t="shared" si="1724"/>
        <v>0</v>
      </c>
      <c r="AI878" s="5">
        <f t="shared" si="1724"/>
        <v>0</v>
      </c>
    </row>
    <row r="879" spans="2:35" x14ac:dyDescent="0.3">
      <c r="B879" s="86">
        <f t="shared" si="1709"/>
        <v>46112</v>
      </c>
      <c r="C879" s="3"/>
      <c r="D879" s="3"/>
      <c r="E879" s="5">
        <f t="shared" ref="E879:AI879" si="1725">E809-E844</f>
        <v>0</v>
      </c>
      <c r="F879" s="5">
        <f t="shared" si="1725"/>
        <v>0</v>
      </c>
      <c r="G879" s="5">
        <f t="shared" si="1725"/>
        <v>0</v>
      </c>
      <c r="H879" s="5">
        <f t="shared" si="1725"/>
        <v>0</v>
      </c>
      <c r="I879" s="5">
        <f t="shared" si="1725"/>
        <v>0</v>
      </c>
      <c r="J879" s="5">
        <f t="shared" si="1725"/>
        <v>0</v>
      </c>
      <c r="K879" s="5">
        <f t="shared" si="1725"/>
        <v>0</v>
      </c>
      <c r="L879" s="5"/>
      <c r="M879" s="5">
        <f t="shared" si="1725"/>
        <v>0</v>
      </c>
      <c r="N879" s="5">
        <f t="shared" si="1725"/>
        <v>0</v>
      </c>
      <c r="O879" s="5">
        <f t="shared" si="1725"/>
        <v>0</v>
      </c>
      <c r="P879" s="5">
        <f t="shared" si="1725"/>
        <v>0</v>
      </c>
      <c r="Q879" s="5">
        <f t="shared" si="1725"/>
        <v>0</v>
      </c>
      <c r="R879" s="5">
        <f t="shared" si="1725"/>
        <v>0</v>
      </c>
      <c r="S879" s="5">
        <f t="shared" si="1725"/>
        <v>0</v>
      </c>
      <c r="T879" s="5"/>
      <c r="U879" s="5">
        <f t="shared" si="1725"/>
        <v>0</v>
      </c>
      <c r="V879" s="5">
        <f t="shared" si="1725"/>
        <v>0</v>
      </c>
      <c r="W879" s="5">
        <f t="shared" si="1725"/>
        <v>0</v>
      </c>
      <c r="X879" s="5">
        <f t="shared" si="1725"/>
        <v>0</v>
      </c>
      <c r="Y879" s="5">
        <f t="shared" si="1725"/>
        <v>0</v>
      </c>
      <c r="Z879" s="5">
        <f t="shared" si="1725"/>
        <v>0</v>
      </c>
      <c r="AA879" s="5">
        <f t="shared" si="1725"/>
        <v>0</v>
      </c>
      <c r="AB879" s="5"/>
      <c r="AC879" s="5">
        <f t="shared" si="1725"/>
        <v>0</v>
      </c>
      <c r="AD879" s="5">
        <f t="shared" si="1725"/>
        <v>0</v>
      </c>
      <c r="AE879" s="5">
        <f t="shared" si="1725"/>
        <v>0</v>
      </c>
      <c r="AF879" s="5">
        <f t="shared" si="1725"/>
        <v>0</v>
      </c>
      <c r="AG879" s="5">
        <f t="shared" si="1725"/>
        <v>0</v>
      </c>
      <c r="AH879" s="5">
        <f t="shared" si="1725"/>
        <v>0</v>
      </c>
      <c r="AI879" s="5">
        <f t="shared" si="1725"/>
        <v>0</v>
      </c>
    </row>
    <row r="880" spans="2:35" x14ac:dyDescent="0.3">
      <c r="B880" s="86">
        <f t="shared" si="1709"/>
        <v>46477</v>
      </c>
      <c r="C880" s="3"/>
      <c r="D880" s="3"/>
      <c r="E880" s="5">
        <f t="shared" ref="E880:AI880" si="1726">E810-E845</f>
        <v>0</v>
      </c>
      <c r="F880" s="5">
        <f t="shared" si="1726"/>
        <v>0</v>
      </c>
      <c r="G880" s="5">
        <f t="shared" si="1726"/>
        <v>0</v>
      </c>
      <c r="H880" s="5">
        <f t="shared" si="1726"/>
        <v>0</v>
      </c>
      <c r="I880" s="5">
        <f t="shared" si="1726"/>
        <v>0</v>
      </c>
      <c r="J880" s="5">
        <f t="shared" si="1726"/>
        <v>0</v>
      </c>
      <c r="K880" s="5">
        <f t="shared" si="1726"/>
        <v>0</v>
      </c>
      <c r="L880" s="5"/>
      <c r="M880" s="5">
        <f t="shared" si="1726"/>
        <v>0</v>
      </c>
      <c r="N880" s="5">
        <f t="shared" si="1726"/>
        <v>0</v>
      </c>
      <c r="O880" s="5">
        <f t="shared" si="1726"/>
        <v>0</v>
      </c>
      <c r="P880" s="5">
        <f t="shared" si="1726"/>
        <v>0</v>
      </c>
      <c r="Q880" s="5">
        <f t="shared" si="1726"/>
        <v>0</v>
      </c>
      <c r="R880" s="5">
        <f t="shared" si="1726"/>
        <v>0</v>
      </c>
      <c r="S880" s="5">
        <f t="shared" si="1726"/>
        <v>0</v>
      </c>
      <c r="T880" s="5"/>
      <c r="U880" s="5">
        <f t="shared" si="1726"/>
        <v>0</v>
      </c>
      <c r="V880" s="5">
        <f t="shared" si="1726"/>
        <v>0</v>
      </c>
      <c r="W880" s="5">
        <f t="shared" si="1726"/>
        <v>0</v>
      </c>
      <c r="X880" s="5">
        <f t="shared" si="1726"/>
        <v>0</v>
      </c>
      <c r="Y880" s="5">
        <f t="shared" si="1726"/>
        <v>0</v>
      </c>
      <c r="Z880" s="5">
        <f t="shared" si="1726"/>
        <v>0</v>
      </c>
      <c r="AA880" s="5">
        <f t="shared" si="1726"/>
        <v>0</v>
      </c>
      <c r="AB880" s="5"/>
      <c r="AC880" s="5">
        <f t="shared" si="1726"/>
        <v>0</v>
      </c>
      <c r="AD880" s="5">
        <f t="shared" si="1726"/>
        <v>0</v>
      </c>
      <c r="AE880" s="5">
        <f t="shared" si="1726"/>
        <v>0</v>
      </c>
      <c r="AF880" s="5">
        <f t="shared" si="1726"/>
        <v>0</v>
      </c>
      <c r="AG880" s="5">
        <f t="shared" si="1726"/>
        <v>0</v>
      </c>
      <c r="AH880" s="5">
        <f t="shared" si="1726"/>
        <v>0</v>
      </c>
      <c r="AI880" s="5">
        <f t="shared" si="1726"/>
        <v>0</v>
      </c>
    </row>
    <row r="881" spans="2:35" x14ac:dyDescent="0.3">
      <c r="B881" s="86">
        <f t="shared" si="1709"/>
        <v>46843</v>
      </c>
      <c r="C881" s="3"/>
      <c r="D881" s="3"/>
      <c r="E881" s="5">
        <f t="shared" ref="E881:AI881" si="1727">E811-E846</f>
        <v>0</v>
      </c>
      <c r="F881" s="5">
        <f t="shared" si="1727"/>
        <v>0</v>
      </c>
      <c r="G881" s="5">
        <f t="shared" si="1727"/>
        <v>0</v>
      </c>
      <c r="H881" s="5">
        <f t="shared" si="1727"/>
        <v>0</v>
      </c>
      <c r="I881" s="5">
        <f t="shared" si="1727"/>
        <v>0</v>
      </c>
      <c r="J881" s="5">
        <f t="shared" si="1727"/>
        <v>0</v>
      </c>
      <c r="K881" s="5">
        <f t="shared" si="1727"/>
        <v>0</v>
      </c>
      <c r="L881" s="5"/>
      <c r="M881" s="5">
        <f t="shared" si="1727"/>
        <v>0</v>
      </c>
      <c r="N881" s="5">
        <f t="shared" si="1727"/>
        <v>0</v>
      </c>
      <c r="O881" s="5">
        <f t="shared" si="1727"/>
        <v>0</v>
      </c>
      <c r="P881" s="5">
        <f t="shared" si="1727"/>
        <v>0</v>
      </c>
      <c r="Q881" s="5">
        <f t="shared" si="1727"/>
        <v>0</v>
      </c>
      <c r="R881" s="5">
        <f t="shared" si="1727"/>
        <v>0</v>
      </c>
      <c r="S881" s="5">
        <f t="shared" si="1727"/>
        <v>0</v>
      </c>
      <c r="T881" s="5"/>
      <c r="U881" s="5">
        <f t="shared" si="1727"/>
        <v>0</v>
      </c>
      <c r="V881" s="5">
        <f t="shared" si="1727"/>
        <v>0</v>
      </c>
      <c r="W881" s="5">
        <f t="shared" si="1727"/>
        <v>0</v>
      </c>
      <c r="X881" s="5">
        <f t="shared" si="1727"/>
        <v>0</v>
      </c>
      <c r="Y881" s="5">
        <f t="shared" si="1727"/>
        <v>0</v>
      </c>
      <c r="Z881" s="5">
        <f t="shared" si="1727"/>
        <v>0</v>
      </c>
      <c r="AA881" s="5">
        <f t="shared" si="1727"/>
        <v>0</v>
      </c>
      <c r="AB881" s="5"/>
      <c r="AC881" s="5">
        <f t="shared" si="1727"/>
        <v>0</v>
      </c>
      <c r="AD881" s="5">
        <f t="shared" si="1727"/>
        <v>0</v>
      </c>
      <c r="AE881" s="5">
        <f t="shared" si="1727"/>
        <v>0</v>
      </c>
      <c r="AF881" s="5">
        <f t="shared" si="1727"/>
        <v>0</v>
      </c>
      <c r="AG881" s="5">
        <f t="shared" si="1727"/>
        <v>0</v>
      </c>
      <c r="AH881" s="5">
        <f t="shared" si="1727"/>
        <v>0</v>
      </c>
      <c r="AI881" s="5">
        <f t="shared" si="1727"/>
        <v>0</v>
      </c>
    </row>
    <row r="882" spans="2:35" x14ac:dyDescent="0.3">
      <c r="B882" s="86">
        <f t="shared" si="1709"/>
        <v>47208</v>
      </c>
      <c r="C882" s="3"/>
      <c r="D882" s="3"/>
      <c r="E882" s="5">
        <f t="shared" ref="E882:AI882" si="1728">E812-E847</f>
        <v>0</v>
      </c>
      <c r="F882" s="5">
        <f t="shared" si="1728"/>
        <v>0</v>
      </c>
      <c r="G882" s="5">
        <f t="shared" si="1728"/>
        <v>0</v>
      </c>
      <c r="H882" s="5">
        <f t="shared" si="1728"/>
        <v>0</v>
      </c>
      <c r="I882" s="5">
        <f t="shared" si="1728"/>
        <v>0</v>
      </c>
      <c r="J882" s="5">
        <f t="shared" si="1728"/>
        <v>0</v>
      </c>
      <c r="K882" s="5">
        <f t="shared" si="1728"/>
        <v>0</v>
      </c>
      <c r="L882" s="5"/>
      <c r="M882" s="5">
        <f t="shared" si="1728"/>
        <v>0</v>
      </c>
      <c r="N882" s="5">
        <f t="shared" si="1728"/>
        <v>0</v>
      </c>
      <c r="O882" s="5">
        <f t="shared" si="1728"/>
        <v>0</v>
      </c>
      <c r="P882" s="5">
        <f t="shared" si="1728"/>
        <v>0</v>
      </c>
      <c r="Q882" s="5">
        <f t="shared" si="1728"/>
        <v>0</v>
      </c>
      <c r="R882" s="5">
        <f t="shared" si="1728"/>
        <v>0</v>
      </c>
      <c r="S882" s="5">
        <f t="shared" si="1728"/>
        <v>0</v>
      </c>
      <c r="T882" s="5"/>
      <c r="U882" s="5">
        <f t="shared" si="1728"/>
        <v>0</v>
      </c>
      <c r="V882" s="5">
        <f t="shared" si="1728"/>
        <v>0</v>
      </c>
      <c r="W882" s="5">
        <f t="shared" si="1728"/>
        <v>0</v>
      </c>
      <c r="X882" s="5">
        <f t="shared" si="1728"/>
        <v>0</v>
      </c>
      <c r="Y882" s="5">
        <f t="shared" si="1728"/>
        <v>0</v>
      </c>
      <c r="Z882" s="5">
        <f t="shared" si="1728"/>
        <v>0</v>
      </c>
      <c r="AA882" s="5">
        <f t="shared" si="1728"/>
        <v>0</v>
      </c>
      <c r="AB882" s="5"/>
      <c r="AC882" s="5">
        <f t="shared" si="1728"/>
        <v>0</v>
      </c>
      <c r="AD882" s="5">
        <f t="shared" si="1728"/>
        <v>0</v>
      </c>
      <c r="AE882" s="5">
        <f t="shared" si="1728"/>
        <v>0</v>
      </c>
      <c r="AF882" s="5">
        <f t="shared" si="1728"/>
        <v>0</v>
      </c>
      <c r="AG882" s="5">
        <f t="shared" si="1728"/>
        <v>0</v>
      </c>
      <c r="AH882" s="5">
        <f t="shared" si="1728"/>
        <v>0</v>
      </c>
      <c r="AI882" s="5">
        <f t="shared" si="1728"/>
        <v>0</v>
      </c>
    </row>
    <row r="883" spans="2:35" x14ac:dyDescent="0.3">
      <c r="B883" s="86">
        <f t="shared" si="1709"/>
        <v>47573</v>
      </c>
      <c r="C883" s="3"/>
      <c r="D883" s="3"/>
      <c r="E883" s="5">
        <f t="shared" ref="E883:AI883" si="1729">E813-E848</f>
        <v>0</v>
      </c>
      <c r="F883" s="5">
        <f t="shared" si="1729"/>
        <v>0</v>
      </c>
      <c r="G883" s="5">
        <f t="shared" si="1729"/>
        <v>0</v>
      </c>
      <c r="H883" s="5">
        <f t="shared" si="1729"/>
        <v>0</v>
      </c>
      <c r="I883" s="5">
        <f t="shared" si="1729"/>
        <v>0</v>
      </c>
      <c r="J883" s="5">
        <f t="shared" si="1729"/>
        <v>0</v>
      </c>
      <c r="K883" s="5">
        <f t="shared" si="1729"/>
        <v>0</v>
      </c>
      <c r="L883" s="5"/>
      <c r="M883" s="5">
        <f t="shared" si="1729"/>
        <v>0</v>
      </c>
      <c r="N883" s="5">
        <f t="shared" si="1729"/>
        <v>0</v>
      </c>
      <c r="O883" s="5">
        <f t="shared" si="1729"/>
        <v>0</v>
      </c>
      <c r="P883" s="5">
        <f t="shared" si="1729"/>
        <v>0</v>
      </c>
      <c r="Q883" s="5">
        <f t="shared" si="1729"/>
        <v>0</v>
      </c>
      <c r="R883" s="5">
        <f t="shared" si="1729"/>
        <v>0</v>
      </c>
      <c r="S883" s="5">
        <f t="shared" si="1729"/>
        <v>0</v>
      </c>
      <c r="T883" s="5"/>
      <c r="U883" s="5">
        <f t="shared" si="1729"/>
        <v>0</v>
      </c>
      <c r="V883" s="5">
        <f t="shared" si="1729"/>
        <v>0</v>
      </c>
      <c r="W883" s="5">
        <f t="shared" si="1729"/>
        <v>0</v>
      </c>
      <c r="X883" s="5">
        <f t="shared" si="1729"/>
        <v>0</v>
      </c>
      <c r="Y883" s="5">
        <f t="shared" si="1729"/>
        <v>0</v>
      </c>
      <c r="Z883" s="5">
        <f t="shared" si="1729"/>
        <v>0</v>
      </c>
      <c r="AA883" s="5">
        <f t="shared" si="1729"/>
        <v>0</v>
      </c>
      <c r="AB883" s="5"/>
      <c r="AC883" s="5">
        <f t="shared" si="1729"/>
        <v>0</v>
      </c>
      <c r="AD883" s="5">
        <f t="shared" si="1729"/>
        <v>0</v>
      </c>
      <c r="AE883" s="5">
        <f t="shared" si="1729"/>
        <v>0</v>
      </c>
      <c r="AF883" s="5">
        <f t="shared" si="1729"/>
        <v>0</v>
      </c>
      <c r="AG883" s="5">
        <f t="shared" si="1729"/>
        <v>0</v>
      </c>
      <c r="AH883" s="5">
        <f t="shared" si="1729"/>
        <v>0</v>
      </c>
      <c r="AI883" s="5">
        <f t="shared" si="1729"/>
        <v>0</v>
      </c>
    </row>
    <row r="884" spans="2:35" x14ac:dyDescent="0.3">
      <c r="B884" s="86">
        <f t="shared" si="1709"/>
        <v>47938</v>
      </c>
      <c r="C884" s="3"/>
      <c r="D884" s="3"/>
      <c r="E884" s="5">
        <f t="shared" ref="E884:AI884" si="1730">E814-E849</f>
        <v>0</v>
      </c>
      <c r="F884" s="5">
        <f t="shared" si="1730"/>
        <v>0</v>
      </c>
      <c r="G884" s="5">
        <f t="shared" si="1730"/>
        <v>0</v>
      </c>
      <c r="H884" s="5">
        <f t="shared" si="1730"/>
        <v>0</v>
      </c>
      <c r="I884" s="5">
        <f t="shared" si="1730"/>
        <v>0</v>
      </c>
      <c r="J884" s="5">
        <f t="shared" si="1730"/>
        <v>0</v>
      </c>
      <c r="K884" s="5">
        <f t="shared" si="1730"/>
        <v>0</v>
      </c>
      <c r="L884" s="5"/>
      <c r="M884" s="5">
        <f t="shared" si="1730"/>
        <v>0</v>
      </c>
      <c r="N884" s="5">
        <f t="shared" si="1730"/>
        <v>0</v>
      </c>
      <c r="O884" s="5">
        <f t="shared" si="1730"/>
        <v>0</v>
      </c>
      <c r="P884" s="5">
        <f t="shared" si="1730"/>
        <v>0</v>
      </c>
      <c r="Q884" s="5">
        <f t="shared" si="1730"/>
        <v>0</v>
      </c>
      <c r="R884" s="5">
        <f t="shared" si="1730"/>
        <v>0</v>
      </c>
      <c r="S884" s="5">
        <f t="shared" si="1730"/>
        <v>0</v>
      </c>
      <c r="T884" s="5"/>
      <c r="U884" s="5">
        <f t="shared" si="1730"/>
        <v>0</v>
      </c>
      <c r="V884" s="5">
        <f t="shared" si="1730"/>
        <v>0</v>
      </c>
      <c r="W884" s="5">
        <f t="shared" si="1730"/>
        <v>0</v>
      </c>
      <c r="X884" s="5">
        <f t="shared" si="1730"/>
        <v>0</v>
      </c>
      <c r="Y884" s="5">
        <f t="shared" si="1730"/>
        <v>0</v>
      </c>
      <c r="Z884" s="5">
        <f t="shared" si="1730"/>
        <v>0</v>
      </c>
      <c r="AA884" s="5">
        <f t="shared" si="1730"/>
        <v>0</v>
      </c>
      <c r="AB884" s="5"/>
      <c r="AC884" s="5">
        <f t="shared" si="1730"/>
        <v>0</v>
      </c>
      <c r="AD884" s="5">
        <f t="shared" si="1730"/>
        <v>0</v>
      </c>
      <c r="AE884" s="5">
        <f t="shared" si="1730"/>
        <v>0</v>
      </c>
      <c r="AF884" s="5">
        <f t="shared" si="1730"/>
        <v>0</v>
      </c>
      <c r="AG884" s="5">
        <f t="shared" si="1730"/>
        <v>0</v>
      </c>
      <c r="AH884" s="5">
        <f t="shared" si="1730"/>
        <v>0</v>
      </c>
      <c r="AI884" s="5">
        <f t="shared" si="1730"/>
        <v>0</v>
      </c>
    </row>
    <row r="885" spans="2:35" x14ac:dyDescent="0.3">
      <c r="B885" s="86">
        <f t="shared" si="1709"/>
        <v>48304</v>
      </c>
      <c r="C885" s="3"/>
      <c r="D885" s="3"/>
      <c r="E885" s="5">
        <f t="shared" ref="E885:AI885" si="1731">E815-E850</f>
        <v>0</v>
      </c>
      <c r="F885" s="5">
        <f t="shared" si="1731"/>
        <v>0</v>
      </c>
      <c r="G885" s="5">
        <f t="shared" si="1731"/>
        <v>0</v>
      </c>
      <c r="H885" s="5">
        <f t="shared" si="1731"/>
        <v>0</v>
      </c>
      <c r="I885" s="5">
        <f t="shared" si="1731"/>
        <v>0</v>
      </c>
      <c r="J885" s="5">
        <f t="shared" si="1731"/>
        <v>0</v>
      </c>
      <c r="K885" s="5">
        <f t="shared" si="1731"/>
        <v>0</v>
      </c>
      <c r="L885" s="5"/>
      <c r="M885" s="5">
        <f t="shared" si="1731"/>
        <v>0</v>
      </c>
      <c r="N885" s="5">
        <f t="shared" si="1731"/>
        <v>0</v>
      </c>
      <c r="O885" s="5">
        <f t="shared" si="1731"/>
        <v>0</v>
      </c>
      <c r="P885" s="5">
        <f t="shared" si="1731"/>
        <v>0</v>
      </c>
      <c r="Q885" s="5">
        <f t="shared" si="1731"/>
        <v>0</v>
      </c>
      <c r="R885" s="5">
        <f t="shared" si="1731"/>
        <v>0</v>
      </c>
      <c r="S885" s="5">
        <f t="shared" si="1731"/>
        <v>0</v>
      </c>
      <c r="T885" s="5"/>
      <c r="U885" s="5">
        <f t="shared" si="1731"/>
        <v>0</v>
      </c>
      <c r="V885" s="5">
        <f t="shared" si="1731"/>
        <v>0</v>
      </c>
      <c r="W885" s="5">
        <f t="shared" si="1731"/>
        <v>0</v>
      </c>
      <c r="X885" s="5">
        <f t="shared" si="1731"/>
        <v>0</v>
      </c>
      <c r="Y885" s="5">
        <f t="shared" si="1731"/>
        <v>0</v>
      </c>
      <c r="Z885" s="5">
        <f t="shared" si="1731"/>
        <v>0</v>
      </c>
      <c r="AA885" s="5">
        <f t="shared" si="1731"/>
        <v>0</v>
      </c>
      <c r="AB885" s="5"/>
      <c r="AC885" s="5">
        <f t="shared" si="1731"/>
        <v>0</v>
      </c>
      <c r="AD885" s="5">
        <f t="shared" si="1731"/>
        <v>0</v>
      </c>
      <c r="AE885" s="5">
        <f t="shared" si="1731"/>
        <v>0</v>
      </c>
      <c r="AF885" s="5">
        <f t="shared" si="1731"/>
        <v>0</v>
      </c>
      <c r="AG885" s="5">
        <f t="shared" si="1731"/>
        <v>0</v>
      </c>
      <c r="AH885" s="5">
        <f t="shared" si="1731"/>
        <v>0</v>
      </c>
      <c r="AI885" s="5">
        <f t="shared" si="1731"/>
        <v>0</v>
      </c>
    </row>
    <row r="886" spans="2:35" x14ac:dyDescent="0.3">
      <c r="B886" s="86">
        <f t="shared" si="1709"/>
        <v>48669</v>
      </c>
      <c r="C886" s="3"/>
      <c r="D886" s="3"/>
      <c r="E886" s="5">
        <f t="shared" ref="E886:AI886" si="1732">E816-E851</f>
        <v>0</v>
      </c>
      <c r="F886" s="5">
        <f t="shared" si="1732"/>
        <v>0</v>
      </c>
      <c r="G886" s="5">
        <f t="shared" si="1732"/>
        <v>0</v>
      </c>
      <c r="H886" s="5">
        <f t="shared" si="1732"/>
        <v>0</v>
      </c>
      <c r="I886" s="5">
        <f t="shared" si="1732"/>
        <v>0</v>
      </c>
      <c r="J886" s="5">
        <f t="shared" si="1732"/>
        <v>0</v>
      </c>
      <c r="K886" s="5">
        <f t="shared" si="1732"/>
        <v>0</v>
      </c>
      <c r="L886" s="5"/>
      <c r="M886" s="5">
        <f t="shared" si="1732"/>
        <v>0</v>
      </c>
      <c r="N886" s="5">
        <f t="shared" si="1732"/>
        <v>0</v>
      </c>
      <c r="O886" s="5">
        <f t="shared" si="1732"/>
        <v>0</v>
      </c>
      <c r="P886" s="5">
        <f t="shared" si="1732"/>
        <v>0</v>
      </c>
      <c r="Q886" s="5">
        <f t="shared" si="1732"/>
        <v>0</v>
      </c>
      <c r="R886" s="5">
        <f t="shared" si="1732"/>
        <v>0</v>
      </c>
      <c r="S886" s="5">
        <f t="shared" si="1732"/>
        <v>0</v>
      </c>
      <c r="T886" s="5"/>
      <c r="U886" s="5">
        <f t="shared" si="1732"/>
        <v>0</v>
      </c>
      <c r="V886" s="5">
        <f t="shared" si="1732"/>
        <v>0</v>
      </c>
      <c r="W886" s="5">
        <f t="shared" si="1732"/>
        <v>0</v>
      </c>
      <c r="X886" s="5">
        <f t="shared" si="1732"/>
        <v>0</v>
      </c>
      <c r="Y886" s="5">
        <f t="shared" si="1732"/>
        <v>0</v>
      </c>
      <c r="Z886" s="5">
        <f t="shared" si="1732"/>
        <v>0</v>
      </c>
      <c r="AA886" s="5">
        <f t="shared" si="1732"/>
        <v>0</v>
      </c>
      <c r="AB886" s="5"/>
      <c r="AC886" s="5">
        <f t="shared" si="1732"/>
        <v>0</v>
      </c>
      <c r="AD886" s="5">
        <f t="shared" si="1732"/>
        <v>0</v>
      </c>
      <c r="AE886" s="5">
        <f t="shared" si="1732"/>
        <v>0</v>
      </c>
      <c r="AF886" s="5">
        <f t="shared" si="1732"/>
        <v>0</v>
      </c>
      <c r="AG886" s="5">
        <f t="shared" si="1732"/>
        <v>0</v>
      </c>
      <c r="AH886" s="5">
        <f t="shared" si="1732"/>
        <v>0</v>
      </c>
      <c r="AI886" s="5">
        <f t="shared" si="1732"/>
        <v>0</v>
      </c>
    </row>
    <row r="887" spans="2:35" x14ac:dyDescent="0.3">
      <c r="B887" s="86">
        <f t="shared" si="1709"/>
        <v>49034</v>
      </c>
      <c r="C887" s="3"/>
      <c r="D887" s="3"/>
      <c r="E887" s="5">
        <f t="shared" ref="E887:AI887" si="1733">E817-E852</f>
        <v>0</v>
      </c>
      <c r="F887" s="5">
        <f t="shared" si="1733"/>
        <v>0</v>
      </c>
      <c r="G887" s="5">
        <f t="shared" si="1733"/>
        <v>0</v>
      </c>
      <c r="H887" s="5">
        <f t="shared" si="1733"/>
        <v>0</v>
      </c>
      <c r="I887" s="5">
        <f t="shared" si="1733"/>
        <v>0</v>
      </c>
      <c r="J887" s="5">
        <f t="shared" si="1733"/>
        <v>0</v>
      </c>
      <c r="K887" s="5">
        <f t="shared" si="1733"/>
        <v>0</v>
      </c>
      <c r="L887" s="5"/>
      <c r="M887" s="5">
        <f t="shared" si="1733"/>
        <v>0</v>
      </c>
      <c r="N887" s="5">
        <f t="shared" si="1733"/>
        <v>0</v>
      </c>
      <c r="O887" s="5">
        <f t="shared" si="1733"/>
        <v>0</v>
      </c>
      <c r="P887" s="5">
        <f t="shared" si="1733"/>
        <v>0</v>
      </c>
      <c r="Q887" s="5">
        <f t="shared" si="1733"/>
        <v>0</v>
      </c>
      <c r="R887" s="5">
        <f t="shared" si="1733"/>
        <v>0</v>
      </c>
      <c r="S887" s="5">
        <f t="shared" si="1733"/>
        <v>0</v>
      </c>
      <c r="T887" s="5"/>
      <c r="U887" s="5">
        <f t="shared" si="1733"/>
        <v>0</v>
      </c>
      <c r="V887" s="5">
        <f t="shared" si="1733"/>
        <v>0</v>
      </c>
      <c r="W887" s="5">
        <f t="shared" si="1733"/>
        <v>0</v>
      </c>
      <c r="X887" s="5">
        <f t="shared" si="1733"/>
        <v>0</v>
      </c>
      <c r="Y887" s="5">
        <f t="shared" si="1733"/>
        <v>0</v>
      </c>
      <c r="Z887" s="5">
        <f t="shared" si="1733"/>
        <v>0</v>
      </c>
      <c r="AA887" s="5">
        <f t="shared" si="1733"/>
        <v>0</v>
      </c>
      <c r="AB887" s="5"/>
      <c r="AC887" s="5">
        <f t="shared" si="1733"/>
        <v>0</v>
      </c>
      <c r="AD887" s="5">
        <f t="shared" si="1733"/>
        <v>0</v>
      </c>
      <c r="AE887" s="5">
        <f t="shared" si="1733"/>
        <v>0</v>
      </c>
      <c r="AF887" s="5">
        <f t="shared" si="1733"/>
        <v>0</v>
      </c>
      <c r="AG887" s="5">
        <f t="shared" si="1733"/>
        <v>0</v>
      </c>
      <c r="AH887" s="5">
        <f t="shared" si="1733"/>
        <v>0</v>
      </c>
      <c r="AI887" s="5">
        <f t="shared" si="1733"/>
        <v>0</v>
      </c>
    </row>
    <row r="888" spans="2:35" x14ac:dyDescent="0.3">
      <c r="B888" s="86">
        <f t="shared" si="1709"/>
        <v>49399</v>
      </c>
      <c r="C888" s="3"/>
      <c r="D888" s="3"/>
      <c r="E888" s="5">
        <f t="shared" ref="E888:AI888" si="1734">E818-E853</f>
        <v>0</v>
      </c>
      <c r="F888" s="5">
        <f t="shared" si="1734"/>
        <v>0</v>
      </c>
      <c r="G888" s="5">
        <f t="shared" si="1734"/>
        <v>0</v>
      </c>
      <c r="H888" s="5">
        <f t="shared" si="1734"/>
        <v>0</v>
      </c>
      <c r="I888" s="5">
        <f t="shared" si="1734"/>
        <v>0</v>
      </c>
      <c r="J888" s="5">
        <f t="shared" si="1734"/>
        <v>0</v>
      </c>
      <c r="K888" s="5">
        <f t="shared" si="1734"/>
        <v>0</v>
      </c>
      <c r="L888" s="5"/>
      <c r="M888" s="5">
        <f t="shared" si="1734"/>
        <v>0</v>
      </c>
      <c r="N888" s="5">
        <f t="shared" si="1734"/>
        <v>0</v>
      </c>
      <c r="O888" s="5">
        <f t="shared" si="1734"/>
        <v>0</v>
      </c>
      <c r="P888" s="5">
        <f t="shared" si="1734"/>
        <v>0</v>
      </c>
      <c r="Q888" s="5">
        <f t="shared" si="1734"/>
        <v>0</v>
      </c>
      <c r="R888" s="5">
        <f t="shared" si="1734"/>
        <v>0</v>
      </c>
      <c r="S888" s="5">
        <f t="shared" si="1734"/>
        <v>0</v>
      </c>
      <c r="T888" s="5"/>
      <c r="U888" s="5">
        <f t="shared" si="1734"/>
        <v>0</v>
      </c>
      <c r="V888" s="5">
        <f t="shared" si="1734"/>
        <v>0</v>
      </c>
      <c r="W888" s="5">
        <f t="shared" si="1734"/>
        <v>0</v>
      </c>
      <c r="X888" s="5">
        <f t="shared" si="1734"/>
        <v>0</v>
      </c>
      <c r="Y888" s="5">
        <f t="shared" si="1734"/>
        <v>0</v>
      </c>
      <c r="Z888" s="5">
        <f t="shared" si="1734"/>
        <v>0</v>
      </c>
      <c r="AA888" s="5">
        <f t="shared" si="1734"/>
        <v>0</v>
      </c>
      <c r="AB888" s="5"/>
      <c r="AC888" s="5">
        <f t="shared" si="1734"/>
        <v>0</v>
      </c>
      <c r="AD888" s="5">
        <f t="shared" si="1734"/>
        <v>0</v>
      </c>
      <c r="AE888" s="5">
        <f t="shared" si="1734"/>
        <v>0</v>
      </c>
      <c r="AF888" s="5">
        <f t="shared" si="1734"/>
        <v>0</v>
      </c>
      <c r="AG888" s="5">
        <f t="shared" si="1734"/>
        <v>0</v>
      </c>
      <c r="AH888" s="5">
        <f t="shared" si="1734"/>
        <v>0</v>
      </c>
      <c r="AI888" s="5">
        <f t="shared" si="1734"/>
        <v>0</v>
      </c>
    </row>
    <row r="889" spans="2:35" x14ac:dyDescent="0.3">
      <c r="B889" s="86">
        <f t="shared" si="1709"/>
        <v>49765</v>
      </c>
      <c r="C889" s="3"/>
      <c r="D889" s="3"/>
      <c r="E889" s="5">
        <f t="shared" ref="E889:AI889" si="1735">E819-E854</f>
        <v>0</v>
      </c>
      <c r="F889" s="5">
        <f t="shared" si="1735"/>
        <v>0</v>
      </c>
      <c r="G889" s="5">
        <f t="shared" si="1735"/>
        <v>0</v>
      </c>
      <c r="H889" s="5">
        <f t="shared" si="1735"/>
        <v>0</v>
      </c>
      <c r="I889" s="5">
        <f t="shared" si="1735"/>
        <v>0</v>
      </c>
      <c r="J889" s="5">
        <f t="shared" si="1735"/>
        <v>0</v>
      </c>
      <c r="K889" s="5">
        <f t="shared" si="1735"/>
        <v>0</v>
      </c>
      <c r="L889" s="5"/>
      <c r="M889" s="5">
        <f t="shared" si="1735"/>
        <v>0</v>
      </c>
      <c r="N889" s="5">
        <f t="shared" si="1735"/>
        <v>0</v>
      </c>
      <c r="O889" s="5">
        <f t="shared" si="1735"/>
        <v>0</v>
      </c>
      <c r="P889" s="5">
        <f t="shared" si="1735"/>
        <v>0</v>
      </c>
      <c r="Q889" s="5">
        <f t="shared" si="1735"/>
        <v>0</v>
      </c>
      <c r="R889" s="5">
        <f t="shared" si="1735"/>
        <v>0</v>
      </c>
      <c r="S889" s="5">
        <f t="shared" si="1735"/>
        <v>0</v>
      </c>
      <c r="T889" s="5"/>
      <c r="U889" s="5">
        <f t="shared" si="1735"/>
        <v>0</v>
      </c>
      <c r="V889" s="5">
        <f t="shared" si="1735"/>
        <v>0</v>
      </c>
      <c r="W889" s="5">
        <f t="shared" si="1735"/>
        <v>0</v>
      </c>
      <c r="X889" s="5">
        <f t="shared" si="1735"/>
        <v>0</v>
      </c>
      <c r="Y889" s="5">
        <f t="shared" si="1735"/>
        <v>0</v>
      </c>
      <c r="Z889" s="5">
        <f t="shared" si="1735"/>
        <v>0</v>
      </c>
      <c r="AA889" s="5">
        <f t="shared" si="1735"/>
        <v>0</v>
      </c>
      <c r="AB889" s="5"/>
      <c r="AC889" s="5">
        <f t="shared" si="1735"/>
        <v>0</v>
      </c>
      <c r="AD889" s="5">
        <f t="shared" si="1735"/>
        <v>0</v>
      </c>
      <c r="AE889" s="5">
        <f t="shared" si="1735"/>
        <v>0</v>
      </c>
      <c r="AF889" s="5">
        <f t="shared" si="1735"/>
        <v>0</v>
      </c>
      <c r="AG889" s="5">
        <f t="shared" si="1735"/>
        <v>0</v>
      </c>
      <c r="AH889" s="5">
        <f t="shared" si="1735"/>
        <v>0</v>
      </c>
      <c r="AI889" s="5">
        <f t="shared" si="1735"/>
        <v>0</v>
      </c>
    </row>
    <row r="890" spans="2:35" x14ac:dyDescent="0.3">
      <c r="B890" s="86">
        <f t="shared" si="1709"/>
        <v>50130</v>
      </c>
      <c r="C890" s="3"/>
      <c r="D890" s="3"/>
      <c r="E890" s="5">
        <f t="shared" ref="E890:AI890" si="1736">E820-E855</f>
        <v>0</v>
      </c>
      <c r="F890" s="5">
        <f t="shared" si="1736"/>
        <v>0</v>
      </c>
      <c r="G890" s="5">
        <f t="shared" si="1736"/>
        <v>0</v>
      </c>
      <c r="H890" s="5">
        <f t="shared" si="1736"/>
        <v>0</v>
      </c>
      <c r="I890" s="5">
        <f t="shared" si="1736"/>
        <v>0</v>
      </c>
      <c r="J890" s="5">
        <f t="shared" si="1736"/>
        <v>0</v>
      </c>
      <c r="K890" s="5">
        <f t="shared" si="1736"/>
        <v>0</v>
      </c>
      <c r="L890" s="5"/>
      <c r="M890" s="5">
        <f t="shared" si="1736"/>
        <v>0</v>
      </c>
      <c r="N890" s="5">
        <f t="shared" si="1736"/>
        <v>0</v>
      </c>
      <c r="O890" s="5">
        <f t="shared" si="1736"/>
        <v>0</v>
      </c>
      <c r="P890" s="5">
        <f t="shared" si="1736"/>
        <v>0</v>
      </c>
      <c r="Q890" s="5">
        <f t="shared" si="1736"/>
        <v>0</v>
      </c>
      <c r="R890" s="5">
        <f t="shared" si="1736"/>
        <v>0</v>
      </c>
      <c r="S890" s="5">
        <f t="shared" si="1736"/>
        <v>0</v>
      </c>
      <c r="T890" s="5"/>
      <c r="U890" s="5">
        <f t="shared" si="1736"/>
        <v>0</v>
      </c>
      <c r="V890" s="5">
        <f t="shared" si="1736"/>
        <v>0</v>
      </c>
      <c r="W890" s="5">
        <f t="shared" si="1736"/>
        <v>0</v>
      </c>
      <c r="X890" s="5">
        <f t="shared" si="1736"/>
        <v>0</v>
      </c>
      <c r="Y890" s="5">
        <f t="shared" si="1736"/>
        <v>0</v>
      </c>
      <c r="Z890" s="5">
        <f t="shared" si="1736"/>
        <v>0</v>
      </c>
      <c r="AA890" s="5">
        <f t="shared" si="1736"/>
        <v>0</v>
      </c>
      <c r="AB890" s="5"/>
      <c r="AC890" s="5">
        <f t="shared" si="1736"/>
        <v>0</v>
      </c>
      <c r="AD890" s="5">
        <f t="shared" si="1736"/>
        <v>0</v>
      </c>
      <c r="AE890" s="5">
        <f t="shared" si="1736"/>
        <v>0</v>
      </c>
      <c r="AF890" s="5">
        <f t="shared" si="1736"/>
        <v>0</v>
      </c>
      <c r="AG890" s="5">
        <f t="shared" si="1736"/>
        <v>0</v>
      </c>
      <c r="AH890" s="5">
        <f t="shared" si="1736"/>
        <v>0</v>
      </c>
      <c r="AI890" s="5">
        <f t="shared" si="1736"/>
        <v>0</v>
      </c>
    </row>
    <row r="891" spans="2:35" x14ac:dyDescent="0.3">
      <c r="B891" s="86">
        <f t="shared" si="1709"/>
        <v>50495</v>
      </c>
      <c r="C891" s="3"/>
      <c r="D891" s="3"/>
      <c r="E891" s="5">
        <f t="shared" ref="E891:AI891" si="1737">E821-E856</f>
        <v>0</v>
      </c>
      <c r="F891" s="5">
        <f t="shared" si="1737"/>
        <v>0</v>
      </c>
      <c r="G891" s="5">
        <f t="shared" si="1737"/>
        <v>0</v>
      </c>
      <c r="H891" s="5">
        <f t="shared" si="1737"/>
        <v>0</v>
      </c>
      <c r="I891" s="5">
        <f t="shared" si="1737"/>
        <v>0</v>
      </c>
      <c r="J891" s="5">
        <f t="shared" si="1737"/>
        <v>0</v>
      </c>
      <c r="K891" s="5">
        <f t="shared" si="1737"/>
        <v>0</v>
      </c>
      <c r="L891" s="5"/>
      <c r="M891" s="5">
        <f t="shared" si="1737"/>
        <v>0</v>
      </c>
      <c r="N891" s="5">
        <f t="shared" si="1737"/>
        <v>0</v>
      </c>
      <c r="O891" s="5">
        <f t="shared" si="1737"/>
        <v>0</v>
      </c>
      <c r="P891" s="5">
        <f t="shared" si="1737"/>
        <v>0</v>
      </c>
      <c r="Q891" s="5">
        <f t="shared" si="1737"/>
        <v>0</v>
      </c>
      <c r="R891" s="5">
        <f t="shared" si="1737"/>
        <v>0</v>
      </c>
      <c r="S891" s="5">
        <f t="shared" si="1737"/>
        <v>0</v>
      </c>
      <c r="T891" s="5"/>
      <c r="U891" s="5">
        <f t="shared" si="1737"/>
        <v>0</v>
      </c>
      <c r="V891" s="5">
        <f t="shared" si="1737"/>
        <v>0</v>
      </c>
      <c r="W891" s="5">
        <f t="shared" si="1737"/>
        <v>0</v>
      </c>
      <c r="X891" s="5">
        <f t="shared" si="1737"/>
        <v>0</v>
      </c>
      <c r="Y891" s="5">
        <f t="shared" si="1737"/>
        <v>0</v>
      </c>
      <c r="Z891" s="5">
        <f t="shared" si="1737"/>
        <v>0</v>
      </c>
      <c r="AA891" s="5">
        <f t="shared" si="1737"/>
        <v>0</v>
      </c>
      <c r="AB891" s="5"/>
      <c r="AC891" s="5">
        <f t="shared" si="1737"/>
        <v>0</v>
      </c>
      <c r="AD891" s="5">
        <f t="shared" si="1737"/>
        <v>0</v>
      </c>
      <c r="AE891" s="5">
        <f t="shared" si="1737"/>
        <v>0</v>
      </c>
      <c r="AF891" s="5">
        <f t="shared" si="1737"/>
        <v>0</v>
      </c>
      <c r="AG891" s="5">
        <f t="shared" si="1737"/>
        <v>0</v>
      </c>
      <c r="AH891" s="5">
        <f t="shared" si="1737"/>
        <v>0</v>
      </c>
      <c r="AI891" s="5">
        <f t="shared" si="1737"/>
        <v>0</v>
      </c>
    </row>
    <row r="892" spans="2:35" x14ac:dyDescent="0.3">
      <c r="B892" s="86">
        <f t="shared" si="1709"/>
        <v>50860</v>
      </c>
      <c r="C892" s="3"/>
      <c r="D892" s="3"/>
      <c r="E892" s="5">
        <f t="shared" ref="E892:AI892" si="1738">E822-E857</f>
        <v>0</v>
      </c>
      <c r="F892" s="5">
        <f t="shared" si="1738"/>
        <v>0</v>
      </c>
      <c r="G892" s="5">
        <f t="shared" si="1738"/>
        <v>0</v>
      </c>
      <c r="H892" s="5">
        <f t="shared" si="1738"/>
        <v>0</v>
      </c>
      <c r="I892" s="5">
        <f t="shared" si="1738"/>
        <v>0</v>
      </c>
      <c r="J892" s="5">
        <f t="shared" si="1738"/>
        <v>0</v>
      </c>
      <c r="K892" s="5">
        <f t="shared" si="1738"/>
        <v>0</v>
      </c>
      <c r="L892" s="5"/>
      <c r="M892" s="5">
        <f t="shared" si="1738"/>
        <v>0</v>
      </c>
      <c r="N892" s="5">
        <f t="shared" si="1738"/>
        <v>0</v>
      </c>
      <c r="O892" s="5">
        <f t="shared" si="1738"/>
        <v>0</v>
      </c>
      <c r="P892" s="5">
        <f t="shared" si="1738"/>
        <v>0</v>
      </c>
      <c r="Q892" s="5">
        <f t="shared" si="1738"/>
        <v>0</v>
      </c>
      <c r="R892" s="5">
        <f t="shared" si="1738"/>
        <v>0</v>
      </c>
      <c r="S892" s="5">
        <f t="shared" si="1738"/>
        <v>0</v>
      </c>
      <c r="T892" s="5"/>
      <c r="U892" s="5">
        <f t="shared" si="1738"/>
        <v>0</v>
      </c>
      <c r="V892" s="5">
        <f t="shared" si="1738"/>
        <v>0</v>
      </c>
      <c r="W892" s="5">
        <f t="shared" si="1738"/>
        <v>0</v>
      </c>
      <c r="X892" s="5">
        <f t="shared" si="1738"/>
        <v>0</v>
      </c>
      <c r="Y892" s="5">
        <f t="shared" si="1738"/>
        <v>0</v>
      </c>
      <c r="Z892" s="5">
        <f t="shared" si="1738"/>
        <v>0</v>
      </c>
      <c r="AA892" s="5">
        <f t="shared" si="1738"/>
        <v>0</v>
      </c>
      <c r="AB892" s="5"/>
      <c r="AC892" s="5">
        <f t="shared" si="1738"/>
        <v>0</v>
      </c>
      <c r="AD892" s="5">
        <f t="shared" si="1738"/>
        <v>0</v>
      </c>
      <c r="AE892" s="5">
        <f t="shared" si="1738"/>
        <v>0</v>
      </c>
      <c r="AF892" s="5">
        <f t="shared" si="1738"/>
        <v>0</v>
      </c>
      <c r="AG892" s="5">
        <f t="shared" si="1738"/>
        <v>0</v>
      </c>
      <c r="AH892" s="5">
        <f t="shared" si="1738"/>
        <v>0</v>
      </c>
      <c r="AI892" s="5">
        <f t="shared" si="1738"/>
        <v>0</v>
      </c>
    </row>
    <row r="893" spans="2:35" x14ac:dyDescent="0.3">
      <c r="B893" s="86">
        <f t="shared" si="1709"/>
        <v>51226</v>
      </c>
      <c r="C893" s="3"/>
      <c r="D893" s="3"/>
      <c r="E893" s="5">
        <f t="shared" ref="E893:AI893" si="1739">E823-E858</f>
        <v>0</v>
      </c>
      <c r="F893" s="5">
        <f t="shared" si="1739"/>
        <v>0</v>
      </c>
      <c r="G893" s="5">
        <f t="shared" si="1739"/>
        <v>0</v>
      </c>
      <c r="H893" s="5">
        <f t="shared" si="1739"/>
        <v>0</v>
      </c>
      <c r="I893" s="5">
        <f t="shared" si="1739"/>
        <v>0</v>
      </c>
      <c r="J893" s="5">
        <f t="shared" si="1739"/>
        <v>0</v>
      </c>
      <c r="K893" s="5">
        <f t="shared" si="1739"/>
        <v>0</v>
      </c>
      <c r="L893" s="5"/>
      <c r="M893" s="5">
        <f t="shared" si="1739"/>
        <v>0</v>
      </c>
      <c r="N893" s="5">
        <f t="shared" si="1739"/>
        <v>0</v>
      </c>
      <c r="O893" s="5">
        <f t="shared" si="1739"/>
        <v>0</v>
      </c>
      <c r="P893" s="5">
        <f t="shared" si="1739"/>
        <v>0</v>
      </c>
      <c r="Q893" s="5">
        <f t="shared" si="1739"/>
        <v>0</v>
      </c>
      <c r="R893" s="5">
        <f t="shared" si="1739"/>
        <v>0</v>
      </c>
      <c r="S893" s="5">
        <f t="shared" si="1739"/>
        <v>0</v>
      </c>
      <c r="T893" s="5"/>
      <c r="U893" s="5">
        <f t="shared" si="1739"/>
        <v>0</v>
      </c>
      <c r="V893" s="5">
        <f t="shared" si="1739"/>
        <v>0</v>
      </c>
      <c r="W893" s="5">
        <f t="shared" si="1739"/>
        <v>0</v>
      </c>
      <c r="X893" s="5">
        <f t="shared" si="1739"/>
        <v>0</v>
      </c>
      <c r="Y893" s="5">
        <f t="shared" si="1739"/>
        <v>0</v>
      </c>
      <c r="Z893" s="5">
        <f t="shared" si="1739"/>
        <v>0</v>
      </c>
      <c r="AA893" s="5">
        <f t="shared" si="1739"/>
        <v>0</v>
      </c>
      <c r="AB893" s="5"/>
      <c r="AC893" s="5">
        <f t="shared" si="1739"/>
        <v>0</v>
      </c>
      <c r="AD893" s="5">
        <f t="shared" si="1739"/>
        <v>0</v>
      </c>
      <c r="AE893" s="5">
        <f t="shared" si="1739"/>
        <v>0</v>
      </c>
      <c r="AF893" s="5">
        <f t="shared" si="1739"/>
        <v>0</v>
      </c>
      <c r="AG893" s="5">
        <f t="shared" si="1739"/>
        <v>0</v>
      </c>
      <c r="AH893" s="5">
        <f t="shared" si="1739"/>
        <v>0</v>
      </c>
      <c r="AI893" s="5">
        <f t="shared" si="1739"/>
        <v>0</v>
      </c>
    </row>
    <row r="894" spans="2:35" x14ac:dyDescent="0.3">
      <c r="B894" s="86">
        <f t="shared" si="1709"/>
        <v>51591</v>
      </c>
      <c r="C894" s="3"/>
      <c r="D894" s="3"/>
      <c r="E894" s="5">
        <f t="shared" ref="E894:AI894" si="1740">E824-E859</f>
        <v>0</v>
      </c>
      <c r="F894" s="5">
        <f t="shared" si="1740"/>
        <v>0</v>
      </c>
      <c r="G894" s="5">
        <f t="shared" si="1740"/>
        <v>0</v>
      </c>
      <c r="H894" s="5">
        <f t="shared" si="1740"/>
        <v>0</v>
      </c>
      <c r="I894" s="5">
        <f t="shared" si="1740"/>
        <v>0</v>
      </c>
      <c r="J894" s="5">
        <f t="shared" si="1740"/>
        <v>0</v>
      </c>
      <c r="K894" s="5">
        <f t="shared" si="1740"/>
        <v>0</v>
      </c>
      <c r="L894" s="5"/>
      <c r="M894" s="5">
        <f t="shared" si="1740"/>
        <v>0</v>
      </c>
      <c r="N894" s="5">
        <f t="shared" si="1740"/>
        <v>0</v>
      </c>
      <c r="O894" s="5">
        <f t="shared" si="1740"/>
        <v>0</v>
      </c>
      <c r="P894" s="5">
        <f t="shared" si="1740"/>
        <v>0</v>
      </c>
      <c r="Q894" s="5">
        <f t="shared" si="1740"/>
        <v>0</v>
      </c>
      <c r="R894" s="5">
        <f t="shared" si="1740"/>
        <v>0</v>
      </c>
      <c r="S894" s="5">
        <f t="shared" si="1740"/>
        <v>0</v>
      </c>
      <c r="T894" s="5"/>
      <c r="U894" s="5">
        <f t="shared" si="1740"/>
        <v>0</v>
      </c>
      <c r="V894" s="5">
        <f t="shared" si="1740"/>
        <v>0</v>
      </c>
      <c r="W894" s="5">
        <f t="shared" si="1740"/>
        <v>0</v>
      </c>
      <c r="X894" s="5">
        <f t="shared" si="1740"/>
        <v>0</v>
      </c>
      <c r="Y894" s="5">
        <f t="shared" si="1740"/>
        <v>0</v>
      </c>
      <c r="Z894" s="5">
        <f t="shared" si="1740"/>
        <v>0</v>
      </c>
      <c r="AA894" s="5">
        <f t="shared" si="1740"/>
        <v>0</v>
      </c>
      <c r="AB894" s="5"/>
      <c r="AC894" s="5">
        <f t="shared" si="1740"/>
        <v>0</v>
      </c>
      <c r="AD894" s="5">
        <f t="shared" si="1740"/>
        <v>0</v>
      </c>
      <c r="AE894" s="5">
        <f t="shared" si="1740"/>
        <v>0</v>
      </c>
      <c r="AF894" s="5">
        <f t="shared" si="1740"/>
        <v>0</v>
      </c>
      <c r="AG894" s="5">
        <f t="shared" si="1740"/>
        <v>0</v>
      </c>
      <c r="AH894" s="5">
        <f t="shared" si="1740"/>
        <v>0</v>
      </c>
      <c r="AI894" s="5">
        <f t="shared" si="1740"/>
        <v>0</v>
      </c>
    </row>
    <row r="895" spans="2:35" x14ac:dyDescent="0.3">
      <c r="E895" s="2"/>
      <c r="M895" s="2"/>
    </row>
    <row r="896" spans="2:35" x14ac:dyDescent="0.3">
      <c r="B896" s="85"/>
      <c r="C896" s="3"/>
      <c r="D896" s="3"/>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row>
    <row r="897" spans="2:35" s="10" customFormat="1" x14ac:dyDescent="0.3">
      <c r="B897" s="11" t="s">
        <v>229</v>
      </c>
      <c r="C897" s="11"/>
      <c r="D897" s="11"/>
    </row>
    <row r="898" spans="2:35" s="78" customFormat="1" x14ac:dyDescent="0.3">
      <c r="B898" s="77" t="s">
        <v>251</v>
      </c>
      <c r="C898" s="77"/>
      <c r="D898" s="77"/>
    </row>
    <row r="899" spans="2:35" x14ac:dyDescent="0.3">
      <c r="E899" s="301" t="s">
        <v>89</v>
      </c>
      <c r="F899" s="301"/>
      <c r="G899" s="301"/>
      <c r="H899" s="301"/>
      <c r="I899" s="301"/>
      <c r="J899" s="301"/>
      <c r="K899" s="301"/>
      <c r="M899" s="301" t="s">
        <v>64</v>
      </c>
      <c r="N899" s="301"/>
      <c r="O899" s="301"/>
      <c r="P899" s="301"/>
      <c r="Q899" s="301"/>
      <c r="R899" s="301"/>
      <c r="S899" s="301"/>
      <c r="U899" s="301" t="s">
        <v>65</v>
      </c>
      <c r="V899" s="301"/>
      <c r="W899" s="301"/>
      <c r="X899" s="301"/>
      <c r="Y899" s="301"/>
      <c r="Z899" s="301"/>
      <c r="AA899" s="301"/>
      <c r="AC899" s="301" t="s">
        <v>66</v>
      </c>
      <c r="AD899" s="301"/>
      <c r="AE899" s="301"/>
      <c r="AF899" s="301"/>
      <c r="AG899" s="301"/>
      <c r="AH899" s="301"/>
      <c r="AI899" s="301"/>
    </row>
    <row r="900" spans="2:35" s="3" customFormat="1" x14ac:dyDescent="0.3">
      <c r="B900" s="4" t="s">
        <v>211</v>
      </c>
      <c r="C900" s="4"/>
      <c r="D900" s="4"/>
      <c r="E900" s="3" t="s">
        <v>70</v>
      </c>
      <c r="F900" s="3" t="s">
        <v>69</v>
      </c>
      <c r="G900" s="3" t="s">
        <v>61</v>
      </c>
      <c r="H900" s="3" t="s">
        <v>68</v>
      </c>
      <c r="I900" s="3" t="s">
        <v>71</v>
      </c>
      <c r="J900" s="3" t="s">
        <v>72</v>
      </c>
      <c r="K900" s="3" t="s">
        <v>62</v>
      </c>
      <c r="M900" s="3" t="s">
        <v>70</v>
      </c>
      <c r="N900" s="3" t="s">
        <v>69</v>
      </c>
      <c r="O900" s="3" t="s">
        <v>61</v>
      </c>
      <c r="P900" s="3" t="s">
        <v>68</v>
      </c>
      <c r="Q900" s="3" t="s">
        <v>71</v>
      </c>
      <c r="R900" s="3" t="s">
        <v>72</v>
      </c>
      <c r="S900" s="3" t="s">
        <v>62</v>
      </c>
      <c r="U900" s="3" t="s">
        <v>70</v>
      </c>
      <c r="V900" s="3" t="s">
        <v>69</v>
      </c>
      <c r="W900" s="3" t="s">
        <v>61</v>
      </c>
      <c r="X900" s="3" t="s">
        <v>68</v>
      </c>
      <c r="Y900" s="3" t="s">
        <v>71</v>
      </c>
      <c r="Z900" s="3" t="s">
        <v>72</v>
      </c>
      <c r="AA900" s="3" t="s">
        <v>62</v>
      </c>
      <c r="AC900" s="3" t="s">
        <v>70</v>
      </c>
      <c r="AD900" s="3" t="s">
        <v>69</v>
      </c>
      <c r="AE900" s="3" t="s">
        <v>61</v>
      </c>
      <c r="AF900" s="3" t="s">
        <v>68</v>
      </c>
      <c r="AG900" s="3" t="s">
        <v>71</v>
      </c>
      <c r="AH900" s="3" t="s">
        <v>72</v>
      </c>
      <c r="AI900" s="3" t="s">
        <v>62</v>
      </c>
    </row>
    <row r="901" spans="2:35" hidden="1" x14ac:dyDescent="0.3">
      <c r="B901" s="86">
        <f>DATE(IF(MONTH(B724)&lt;=3,YEAR(B724),YEAR(B724)+1), 3, 31)</f>
        <v>40633</v>
      </c>
      <c r="C901" s="3"/>
      <c r="D901" s="3"/>
      <c r="E901" s="5">
        <f>E338-E759</f>
        <v>160.64500000000001</v>
      </c>
      <c r="F901" s="5">
        <f t="shared" ref="F901:AI901" si="1741">F338-F759</f>
        <v>14.417499999999999</v>
      </c>
      <c r="G901" s="5">
        <f t="shared" si="1741"/>
        <v>18.888749999999998</v>
      </c>
      <c r="H901" s="5">
        <f t="shared" si="1741"/>
        <v>57.927499999999988</v>
      </c>
      <c r="I901" s="5">
        <f t="shared" si="1741"/>
        <v>178.04249999999999</v>
      </c>
      <c r="J901" s="5">
        <f t="shared" si="1741"/>
        <v>312.3</v>
      </c>
      <c r="K901" s="5">
        <f t="shared" si="1741"/>
        <v>20.790000000000003</v>
      </c>
      <c r="L901" s="5"/>
      <c r="M901" s="5">
        <f t="shared" si="1741"/>
        <v>67.64</v>
      </c>
      <c r="N901" s="5">
        <f t="shared" si="1741"/>
        <v>0</v>
      </c>
      <c r="O901" s="5">
        <f t="shared" si="1741"/>
        <v>0</v>
      </c>
      <c r="P901" s="5">
        <f t="shared" si="1741"/>
        <v>0</v>
      </c>
      <c r="Q901" s="5">
        <f t="shared" si="1741"/>
        <v>0</v>
      </c>
      <c r="R901" s="5">
        <f t="shared" si="1741"/>
        <v>0</v>
      </c>
      <c r="S901" s="5">
        <f t="shared" si="1741"/>
        <v>0</v>
      </c>
      <c r="T901" s="5"/>
      <c r="U901" s="5">
        <f t="shared" si="1741"/>
        <v>35.933750000000003</v>
      </c>
      <c r="V901" s="5">
        <f t="shared" si="1741"/>
        <v>1.7774999999999999</v>
      </c>
      <c r="W901" s="5">
        <f t="shared" si="1741"/>
        <v>2.3287499999999999</v>
      </c>
      <c r="X901" s="5">
        <f t="shared" si="1741"/>
        <v>20.336250000000003</v>
      </c>
      <c r="Y901" s="5">
        <f t="shared" si="1741"/>
        <v>11.941875000000001</v>
      </c>
      <c r="Z901" s="5">
        <f t="shared" si="1741"/>
        <v>25.374375000000001</v>
      </c>
      <c r="AA901" s="5">
        <f t="shared" si="1741"/>
        <v>1.6199999999999999</v>
      </c>
      <c r="AB901" s="5"/>
      <c r="AC901" s="5">
        <f t="shared" si="1741"/>
        <v>27.478750000000002</v>
      </c>
      <c r="AD901" s="5">
        <f t="shared" si="1741"/>
        <v>0.88874999999999993</v>
      </c>
      <c r="AE901" s="5">
        <f t="shared" si="1741"/>
        <v>1.1643749999999999</v>
      </c>
      <c r="AF901" s="5">
        <f t="shared" si="1741"/>
        <v>12.325000000000001</v>
      </c>
      <c r="AG901" s="5">
        <f t="shared" si="1741"/>
        <v>7.5993750000000011</v>
      </c>
      <c r="AH901" s="5">
        <f t="shared" si="1741"/>
        <v>13.663125000000001</v>
      </c>
      <c r="AI901" s="5">
        <f t="shared" si="1741"/>
        <v>1.4850000000000001</v>
      </c>
    </row>
    <row r="902" spans="2:35" hidden="1" x14ac:dyDescent="0.3">
      <c r="B902" s="86">
        <f t="shared" ref="B902:B931" si="1742">DATE(IF(MONTH(B725)&lt;=3,YEAR(B725),YEAR(B725)+1), 3, 31)</f>
        <v>40999</v>
      </c>
      <c r="C902" s="3"/>
      <c r="D902" s="3"/>
      <c r="E902" s="5">
        <f t="shared" ref="E902:AI902" si="1743">E339-E760</f>
        <v>171.9025</v>
      </c>
      <c r="F902" s="5">
        <f t="shared" si="1743"/>
        <v>15.147500000000001</v>
      </c>
      <c r="G902" s="5">
        <f t="shared" si="1743"/>
        <v>19.983750000000001</v>
      </c>
      <c r="H902" s="5">
        <f t="shared" si="1743"/>
        <v>60.395000000000003</v>
      </c>
      <c r="I902" s="5">
        <f t="shared" si="1743"/>
        <v>190.13749999999996</v>
      </c>
      <c r="J902" s="5">
        <f t="shared" si="1743"/>
        <v>334.70000000000005</v>
      </c>
      <c r="K902" s="5">
        <f t="shared" si="1743"/>
        <v>22.33</v>
      </c>
      <c r="L902" s="5"/>
      <c r="M902" s="5">
        <f t="shared" si="1743"/>
        <v>72.38000000000001</v>
      </c>
      <c r="N902" s="5">
        <f t="shared" si="1743"/>
        <v>0</v>
      </c>
      <c r="O902" s="5">
        <f t="shared" si="1743"/>
        <v>0</v>
      </c>
      <c r="P902" s="5">
        <f t="shared" si="1743"/>
        <v>0</v>
      </c>
      <c r="Q902" s="5">
        <f t="shared" si="1743"/>
        <v>0</v>
      </c>
      <c r="R902" s="5">
        <f t="shared" si="1743"/>
        <v>0</v>
      </c>
      <c r="S902" s="5">
        <f t="shared" si="1743"/>
        <v>0</v>
      </c>
      <c r="T902" s="5"/>
      <c r="U902" s="5">
        <f t="shared" si="1743"/>
        <v>38.451875000000008</v>
      </c>
      <c r="V902" s="5">
        <f t="shared" si="1743"/>
        <v>1.8674999999999999</v>
      </c>
      <c r="W902" s="5">
        <f t="shared" si="1743"/>
        <v>2.4637499999999997</v>
      </c>
      <c r="X902" s="5">
        <f t="shared" si="1743"/>
        <v>21.202500000000004</v>
      </c>
      <c r="Y902" s="5">
        <f t="shared" si="1743"/>
        <v>12.753125000000002</v>
      </c>
      <c r="Z902" s="5">
        <f t="shared" si="1743"/>
        <v>27.194374999999997</v>
      </c>
      <c r="AA902" s="5">
        <f t="shared" si="1743"/>
        <v>1.74</v>
      </c>
      <c r="AB902" s="5"/>
      <c r="AC902" s="5">
        <f t="shared" si="1743"/>
        <v>29.404375000000002</v>
      </c>
      <c r="AD902" s="5">
        <f t="shared" si="1743"/>
        <v>0.93374999999999997</v>
      </c>
      <c r="AE902" s="5">
        <f t="shared" si="1743"/>
        <v>1.2318749999999998</v>
      </c>
      <c r="AF902" s="5">
        <f t="shared" si="1743"/>
        <v>12.850000000000001</v>
      </c>
      <c r="AG902" s="5">
        <f t="shared" si="1743"/>
        <v>8.1156250000000014</v>
      </c>
      <c r="AH902" s="5">
        <f t="shared" si="1743"/>
        <v>14.643125</v>
      </c>
      <c r="AI902" s="5">
        <f t="shared" si="1743"/>
        <v>1.595</v>
      </c>
    </row>
    <row r="903" spans="2:35" hidden="1" x14ac:dyDescent="0.3">
      <c r="B903" s="86">
        <f t="shared" si="1742"/>
        <v>41364</v>
      </c>
      <c r="C903" s="3"/>
      <c r="D903" s="3"/>
      <c r="E903" s="5">
        <f t="shared" ref="E903:AI903" si="1744">E340-E761</f>
        <v>188.90750000000003</v>
      </c>
      <c r="F903" s="5">
        <f t="shared" si="1744"/>
        <v>16.2425</v>
      </c>
      <c r="G903" s="5">
        <f t="shared" si="1744"/>
        <v>21.626249999999999</v>
      </c>
      <c r="H903" s="5">
        <f t="shared" si="1744"/>
        <v>64.801249999999996</v>
      </c>
      <c r="I903" s="5">
        <f t="shared" si="1744"/>
        <v>208.38250000000002</v>
      </c>
      <c r="J903" s="5">
        <f t="shared" si="1744"/>
        <v>368.8</v>
      </c>
      <c r="K903" s="5">
        <f t="shared" si="1744"/>
        <v>24.543749999999999</v>
      </c>
      <c r="L903" s="5"/>
      <c r="M903" s="5">
        <f t="shared" si="1744"/>
        <v>79.540000000000006</v>
      </c>
      <c r="N903" s="5">
        <f t="shared" si="1744"/>
        <v>0</v>
      </c>
      <c r="O903" s="5">
        <f t="shared" si="1744"/>
        <v>0</v>
      </c>
      <c r="P903" s="5">
        <f t="shared" si="1744"/>
        <v>0</v>
      </c>
      <c r="Q903" s="5">
        <f t="shared" si="1744"/>
        <v>0</v>
      </c>
      <c r="R903" s="5">
        <f t="shared" si="1744"/>
        <v>0</v>
      </c>
      <c r="S903" s="5">
        <f t="shared" si="1744"/>
        <v>0</v>
      </c>
      <c r="T903" s="5"/>
      <c r="U903" s="5">
        <f t="shared" si="1744"/>
        <v>42.255625000000002</v>
      </c>
      <c r="V903" s="5">
        <f t="shared" si="1744"/>
        <v>2.0024999999999999</v>
      </c>
      <c r="W903" s="5">
        <f t="shared" si="1744"/>
        <v>2.6662500000000002</v>
      </c>
      <c r="X903" s="5">
        <f t="shared" si="1744"/>
        <v>22.749375000000001</v>
      </c>
      <c r="Y903" s="5">
        <f t="shared" si="1744"/>
        <v>13.976875</v>
      </c>
      <c r="Z903" s="5">
        <f t="shared" si="1744"/>
        <v>29.965</v>
      </c>
      <c r="AA903" s="5">
        <f t="shared" si="1744"/>
        <v>1.9124999999999999</v>
      </c>
      <c r="AB903" s="5"/>
      <c r="AC903" s="5">
        <f t="shared" si="1744"/>
        <v>32.313125000000007</v>
      </c>
      <c r="AD903" s="5">
        <f t="shared" si="1744"/>
        <v>1.00125</v>
      </c>
      <c r="AE903" s="5">
        <f t="shared" si="1744"/>
        <v>1.3331250000000001</v>
      </c>
      <c r="AF903" s="5">
        <f t="shared" si="1744"/>
        <v>13.7875</v>
      </c>
      <c r="AG903" s="5">
        <f t="shared" si="1744"/>
        <v>8.8943750000000019</v>
      </c>
      <c r="AH903" s="5">
        <f t="shared" si="1744"/>
        <v>16.135000000000002</v>
      </c>
      <c r="AI903" s="5">
        <f t="shared" si="1744"/>
        <v>1.753125</v>
      </c>
    </row>
    <row r="904" spans="2:35" hidden="1" x14ac:dyDescent="0.3">
      <c r="B904" s="86">
        <f t="shared" si="1742"/>
        <v>41729</v>
      </c>
      <c r="C904" s="3"/>
      <c r="D904" s="3"/>
      <c r="E904" s="5">
        <f t="shared" ref="E904:AI904" si="1745">E341-E762</f>
        <v>216.74249999999998</v>
      </c>
      <c r="F904" s="5">
        <f t="shared" si="1745"/>
        <v>18.158749999999998</v>
      </c>
      <c r="G904" s="5">
        <f t="shared" si="1745"/>
        <v>24.36375</v>
      </c>
      <c r="H904" s="5">
        <f t="shared" si="1745"/>
        <v>72.497499999999988</v>
      </c>
      <c r="I904" s="5">
        <f t="shared" si="1745"/>
        <v>238.51750000000001</v>
      </c>
      <c r="J904" s="5">
        <f t="shared" si="1745"/>
        <v>425.5</v>
      </c>
      <c r="K904" s="5">
        <f t="shared" si="1745"/>
        <v>28.297499999999999</v>
      </c>
      <c r="L904" s="5"/>
      <c r="M904" s="5">
        <f t="shared" si="1745"/>
        <v>91.26</v>
      </c>
      <c r="N904" s="5">
        <f t="shared" si="1745"/>
        <v>0</v>
      </c>
      <c r="O904" s="5">
        <f t="shared" si="1745"/>
        <v>0</v>
      </c>
      <c r="P904" s="5">
        <f t="shared" si="1745"/>
        <v>0</v>
      </c>
      <c r="Q904" s="5">
        <f t="shared" si="1745"/>
        <v>0</v>
      </c>
      <c r="R904" s="5">
        <f t="shared" si="1745"/>
        <v>0</v>
      </c>
      <c r="S904" s="5">
        <f t="shared" si="1745"/>
        <v>0</v>
      </c>
      <c r="T904" s="5"/>
      <c r="U904" s="5">
        <f t="shared" si="1745"/>
        <v>48.481875000000002</v>
      </c>
      <c r="V904" s="5">
        <f t="shared" si="1745"/>
        <v>2.23875</v>
      </c>
      <c r="W904" s="5">
        <f t="shared" si="1745"/>
        <v>3.0037499999999997</v>
      </c>
      <c r="X904" s="5">
        <f t="shared" si="1745"/>
        <v>25.451250000000002</v>
      </c>
      <c r="Y904" s="5">
        <f t="shared" si="1745"/>
        <v>15.998125</v>
      </c>
      <c r="Z904" s="5">
        <f t="shared" si="1745"/>
        <v>34.571874999999999</v>
      </c>
      <c r="AA904" s="5">
        <f t="shared" si="1745"/>
        <v>2.2050000000000001</v>
      </c>
      <c r="AB904" s="5"/>
      <c r="AC904" s="5">
        <f t="shared" si="1745"/>
        <v>37.074375000000003</v>
      </c>
      <c r="AD904" s="5">
        <f t="shared" si="1745"/>
        <v>1.119375</v>
      </c>
      <c r="AE904" s="5">
        <f t="shared" si="1745"/>
        <v>1.5018749999999998</v>
      </c>
      <c r="AF904" s="5">
        <f t="shared" si="1745"/>
        <v>15.424999999999999</v>
      </c>
      <c r="AG904" s="5">
        <f t="shared" si="1745"/>
        <v>10.180625000000001</v>
      </c>
      <c r="AH904" s="5">
        <f t="shared" si="1745"/>
        <v>18.615625000000001</v>
      </c>
      <c r="AI904" s="5">
        <f t="shared" si="1745"/>
        <v>2.0212500000000002</v>
      </c>
    </row>
    <row r="905" spans="2:35" hidden="1" x14ac:dyDescent="0.3">
      <c r="B905" s="86">
        <f t="shared" si="1742"/>
        <v>42094</v>
      </c>
      <c r="C905" s="3"/>
      <c r="D905" s="3"/>
      <c r="E905" s="5">
        <f t="shared" ref="E905:AI905" si="1746">E342-E763</f>
        <v>231.99</v>
      </c>
      <c r="F905" s="5">
        <f t="shared" si="1746"/>
        <v>19.162499999999998</v>
      </c>
      <c r="G905" s="5">
        <f t="shared" si="1746"/>
        <v>25.55</v>
      </c>
      <c r="H905" s="5">
        <f t="shared" si="1746"/>
        <v>75.787499999999994</v>
      </c>
      <c r="I905" s="5">
        <f t="shared" si="1746"/>
        <v>254.81499999999997</v>
      </c>
      <c r="J905" s="5">
        <f t="shared" si="1746"/>
        <v>456.09999999999997</v>
      </c>
      <c r="K905" s="5">
        <f t="shared" si="1746"/>
        <v>30.51125</v>
      </c>
      <c r="L905" s="5"/>
      <c r="M905" s="5">
        <f t="shared" si="1746"/>
        <v>97.679999999999993</v>
      </c>
      <c r="N905" s="5">
        <f t="shared" si="1746"/>
        <v>0</v>
      </c>
      <c r="O905" s="5">
        <f t="shared" si="1746"/>
        <v>0</v>
      </c>
      <c r="P905" s="5">
        <f t="shared" si="1746"/>
        <v>0</v>
      </c>
      <c r="Q905" s="5">
        <f t="shared" si="1746"/>
        <v>0</v>
      </c>
      <c r="R905" s="5">
        <f t="shared" si="1746"/>
        <v>0</v>
      </c>
      <c r="S905" s="5">
        <f t="shared" si="1746"/>
        <v>0</v>
      </c>
      <c r="T905" s="5"/>
      <c r="U905" s="5">
        <f t="shared" si="1746"/>
        <v>51.892500000000005</v>
      </c>
      <c r="V905" s="5">
        <f t="shared" si="1746"/>
        <v>2.3624999999999998</v>
      </c>
      <c r="W905" s="5">
        <f t="shared" si="1746"/>
        <v>3.15</v>
      </c>
      <c r="X905" s="5">
        <f t="shared" si="1746"/>
        <v>26.606250000000003</v>
      </c>
      <c r="Y905" s="5">
        <f t="shared" si="1746"/>
        <v>17.091249999999999</v>
      </c>
      <c r="Z905" s="5">
        <f t="shared" si="1746"/>
        <v>37.058124999999997</v>
      </c>
      <c r="AA905" s="5">
        <f t="shared" si="1746"/>
        <v>2.3774999999999999</v>
      </c>
      <c r="AB905" s="5"/>
      <c r="AC905" s="5">
        <f t="shared" si="1746"/>
        <v>39.682499999999997</v>
      </c>
      <c r="AD905" s="5">
        <f t="shared" si="1746"/>
        <v>1.1812499999999999</v>
      </c>
      <c r="AE905" s="5">
        <f t="shared" si="1746"/>
        <v>1.575</v>
      </c>
      <c r="AF905" s="5">
        <f t="shared" si="1746"/>
        <v>16.125</v>
      </c>
      <c r="AG905" s="5">
        <f t="shared" si="1746"/>
        <v>10.876249999999999</v>
      </c>
      <c r="AH905" s="5">
        <f t="shared" si="1746"/>
        <v>19.954375000000002</v>
      </c>
      <c r="AI905" s="5">
        <f t="shared" si="1746"/>
        <v>2.1793749999999998</v>
      </c>
    </row>
    <row r="906" spans="2:35" hidden="1" x14ac:dyDescent="0.3">
      <c r="B906" s="86">
        <f t="shared" si="1742"/>
        <v>42460</v>
      </c>
      <c r="C906" s="3"/>
      <c r="D906" s="3"/>
      <c r="E906" s="5">
        <f t="shared" ref="E906:AI906" si="1747">E343-E764</f>
        <v>248.61500000000001</v>
      </c>
      <c r="F906" s="5">
        <f t="shared" si="1747"/>
        <v>19.892500000000002</v>
      </c>
      <c r="G906" s="5">
        <f t="shared" si="1747"/>
        <v>27.01</v>
      </c>
      <c r="H906" s="5">
        <f t="shared" si="1747"/>
        <v>79.136250000000004</v>
      </c>
      <c r="I906" s="5">
        <f t="shared" si="1747"/>
        <v>272.44499999999999</v>
      </c>
      <c r="J906" s="5">
        <f t="shared" si="1747"/>
        <v>489.5</v>
      </c>
      <c r="K906" s="5">
        <f t="shared" si="1747"/>
        <v>32.532500000000006</v>
      </c>
      <c r="L906" s="5"/>
      <c r="M906" s="5">
        <f t="shared" si="1747"/>
        <v>104.68</v>
      </c>
      <c r="N906" s="5">
        <f t="shared" si="1747"/>
        <v>0</v>
      </c>
      <c r="O906" s="5">
        <f t="shared" si="1747"/>
        <v>0</v>
      </c>
      <c r="P906" s="5">
        <f t="shared" si="1747"/>
        <v>0</v>
      </c>
      <c r="Q906" s="5">
        <f t="shared" si="1747"/>
        <v>0</v>
      </c>
      <c r="R906" s="5">
        <f t="shared" si="1747"/>
        <v>0</v>
      </c>
      <c r="S906" s="5">
        <f t="shared" si="1747"/>
        <v>0</v>
      </c>
      <c r="T906" s="5"/>
      <c r="U906" s="5">
        <f t="shared" si="1747"/>
        <v>55.611250000000005</v>
      </c>
      <c r="V906" s="5">
        <f t="shared" si="1747"/>
        <v>2.4525000000000001</v>
      </c>
      <c r="W906" s="5">
        <f t="shared" si="1747"/>
        <v>3.3299999999999996</v>
      </c>
      <c r="X906" s="5">
        <f t="shared" si="1747"/>
        <v>27.781874999999999</v>
      </c>
      <c r="Y906" s="5">
        <f t="shared" si="1747"/>
        <v>18.273750000000003</v>
      </c>
      <c r="Z906" s="5">
        <f t="shared" si="1747"/>
        <v>39.771875000000001</v>
      </c>
      <c r="AA906" s="5">
        <f t="shared" si="1747"/>
        <v>2.5349999999999997</v>
      </c>
      <c r="AB906" s="5"/>
      <c r="AC906" s="5">
        <f t="shared" si="1747"/>
        <v>42.526250000000005</v>
      </c>
      <c r="AD906" s="5">
        <f t="shared" si="1747"/>
        <v>1.2262500000000001</v>
      </c>
      <c r="AE906" s="5">
        <f t="shared" si="1747"/>
        <v>1.6649999999999998</v>
      </c>
      <c r="AF906" s="5">
        <f t="shared" si="1747"/>
        <v>16.837500000000002</v>
      </c>
      <c r="AG906" s="5">
        <f t="shared" si="1747"/>
        <v>11.628750000000002</v>
      </c>
      <c r="AH906" s="5">
        <f t="shared" si="1747"/>
        <v>21.415625000000006</v>
      </c>
      <c r="AI906" s="5">
        <f t="shared" si="1747"/>
        <v>2.32375</v>
      </c>
    </row>
    <row r="907" spans="2:35" hidden="1" x14ac:dyDescent="0.3">
      <c r="B907" s="86">
        <f t="shared" si="1742"/>
        <v>42825</v>
      </c>
      <c r="C907" s="3"/>
      <c r="D907" s="3"/>
      <c r="E907" s="5">
        <f t="shared" ref="E907:AI907" si="1748">E344-E765</f>
        <v>267.52</v>
      </c>
      <c r="F907" s="5">
        <f t="shared" si="1748"/>
        <v>20.713750000000001</v>
      </c>
      <c r="G907" s="5">
        <f t="shared" si="1748"/>
        <v>28.561250000000001</v>
      </c>
      <c r="H907" s="5">
        <f t="shared" si="1748"/>
        <v>82.72</v>
      </c>
      <c r="I907" s="5">
        <f t="shared" si="1748"/>
        <v>291.8175</v>
      </c>
      <c r="J907" s="5">
        <f t="shared" si="1748"/>
        <v>526.70000000000005</v>
      </c>
      <c r="K907" s="5">
        <f t="shared" si="1748"/>
        <v>34.938749999999999</v>
      </c>
      <c r="L907" s="5"/>
      <c r="M907" s="5">
        <f t="shared" si="1748"/>
        <v>112.63999999999999</v>
      </c>
      <c r="N907" s="5">
        <f t="shared" si="1748"/>
        <v>0</v>
      </c>
      <c r="O907" s="5">
        <f t="shared" si="1748"/>
        <v>0</v>
      </c>
      <c r="P907" s="5">
        <f t="shared" si="1748"/>
        <v>0</v>
      </c>
      <c r="Q907" s="5">
        <f t="shared" si="1748"/>
        <v>0</v>
      </c>
      <c r="R907" s="5">
        <f t="shared" si="1748"/>
        <v>0</v>
      </c>
      <c r="S907" s="5">
        <f t="shared" si="1748"/>
        <v>0</v>
      </c>
      <c r="T907" s="5"/>
      <c r="U907" s="5">
        <f t="shared" si="1748"/>
        <v>59.84</v>
      </c>
      <c r="V907" s="5">
        <f t="shared" si="1748"/>
        <v>2.55375</v>
      </c>
      <c r="W907" s="5">
        <f t="shared" si="1748"/>
        <v>3.5212499999999998</v>
      </c>
      <c r="X907" s="5">
        <f t="shared" si="1748"/>
        <v>29.040000000000003</v>
      </c>
      <c r="Y907" s="5">
        <f t="shared" si="1748"/>
        <v>19.573125000000001</v>
      </c>
      <c r="Z907" s="5">
        <f t="shared" si="1748"/>
        <v>42.794375000000002</v>
      </c>
      <c r="AA907" s="5">
        <f t="shared" si="1748"/>
        <v>2.7225000000000001</v>
      </c>
      <c r="AB907" s="5"/>
      <c r="AC907" s="5">
        <f t="shared" si="1748"/>
        <v>45.76</v>
      </c>
      <c r="AD907" s="5">
        <f t="shared" si="1748"/>
        <v>1.276875</v>
      </c>
      <c r="AE907" s="5">
        <f t="shared" si="1748"/>
        <v>1.7606249999999999</v>
      </c>
      <c r="AF907" s="5">
        <f t="shared" si="1748"/>
        <v>17.600000000000001</v>
      </c>
      <c r="AG907" s="5">
        <f t="shared" si="1748"/>
        <v>12.455625000000003</v>
      </c>
      <c r="AH907" s="5">
        <f t="shared" si="1748"/>
        <v>23.043125000000003</v>
      </c>
      <c r="AI907" s="5">
        <f t="shared" si="1748"/>
        <v>2.4956250000000004</v>
      </c>
    </row>
    <row r="908" spans="2:35" hidden="1" x14ac:dyDescent="0.3">
      <c r="B908" s="86">
        <f t="shared" si="1742"/>
        <v>43190</v>
      </c>
      <c r="C908" s="3"/>
      <c r="D908" s="3"/>
      <c r="E908" s="5">
        <f t="shared" ref="E908:AI908" si="1749">E345-E766</f>
        <v>287.70749999999998</v>
      </c>
      <c r="F908" s="5">
        <f t="shared" si="1749"/>
        <v>21.80875</v>
      </c>
      <c r="G908" s="5">
        <f t="shared" si="1749"/>
        <v>30.38625</v>
      </c>
      <c r="H908" s="5">
        <f t="shared" si="1749"/>
        <v>86.538749999999993</v>
      </c>
      <c r="I908" s="5">
        <f t="shared" si="1749"/>
        <v>312.93249999999995</v>
      </c>
      <c r="J908" s="5">
        <f t="shared" si="1749"/>
        <v>566.9</v>
      </c>
      <c r="K908" s="5">
        <f t="shared" si="1749"/>
        <v>37.729999999999997</v>
      </c>
      <c r="L908" s="5"/>
      <c r="M908" s="5">
        <f t="shared" si="1749"/>
        <v>121.14</v>
      </c>
      <c r="N908" s="5">
        <f t="shared" si="1749"/>
        <v>0</v>
      </c>
      <c r="O908" s="5">
        <f t="shared" si="1749"/>
        <v>0</v>
      </c>
      <c r="P908" s="5">
        <f t="shared" si="1749"/>
        <v>0</v>
      </c>
      <c r="Q908" s="5">
        <f t="shared" si="1749"/>
        <v>0</v>
      </c>
      <c r="R908" s="5">
        <f t="shared" si="1749"/>
        <v>0</v>
      </c>
      <c r="S908" s="5">
        <f t="shared" si="1749"/>
        <v>0</v>
      </c>
      <c r="T908" s="5"/>
      <c r="U908" s="5">
        <f t="shared" si="1749"/>
        <v>64.355625000000003</v>
      </c>
      <c r="V908" s="5">
        <f t="shared" si="1749"/>
        <v>2.6887500000000002</v>
      </c>
      <c r="W908" s="5">
        <f t="shared" si="1749"/>
        <v>3.7462499999999999</v>
      </c>
      <c r="X908" s="5">
        <f t="shared" si="1749"/>
        <v>30.380624999999998</v>
      </c>
      <c r="Y908" s="5">
        <f t="shared" si="1749"/>
        <v>20.989374999999999</v>
      </c>
      <c r="Z908" s="5">
        <f t="shared" si="1749"/>
        <v>46.060624999999995</v>
      </c>
      <c r="AA908" s="5">
        <f t="shared" si="1749"/>
        <v>2.94</v>
      </c>
      <c r="AB908" s="5"/>
      <c r="AC908" s="5">
        <f t="shared" si="1749"/>
        <v>49.213124999999998</v>
      </c>
      <c r="AD908" s="5">
        <f t="shared" si="1749"/>
        <v>1.3443750000000001</v>
      </c>
      <c r="AE908" s="5">
        <f t="shared" si="1749"/>
        <v>1.8731249999999999</v>
      </c>
      <c r="AF908" s="5">
        <f t="shared" si="1749"/>
        <v>18.412499999999998</v>
      </c>
      <c r="AG908" s="5">
        <f t="shared" si="1749"/>
        <v>13.356875000000002</v>
      </c>
      <c r="AH908" s="5">
        <f t="shared" si="1749"/>
        <v>24.801874999999999</v>
      </c>
      <c r="AI908" s="5">
        <f t="shared" si="1749"/>
        <v>2.6950000000000003</v>
      </c>
    </row>
    <row r="909" spans="2:35" hidden="1" x14ac:dyDescent="0.3">
      <c r="B909" s="86">
        <f t="shared" si="1742"/>
        <v>43555</v>
      </c>
      <c r="C909" s="3"/>
      <c r="D909" s="3"/>
      <c r="E909" s="5">
        <f t="shared" ref="E909:AI909" si="1750">E346-E767</f>
        <v>309.5575</v>
      </c>
      <c r="F909" s="5">
        <f t="shared" si="1750"/>
        <v>22.903749999999999</v>
      </c>
      <c r="G909" s="5">
        <f t="shared" si="1750"/>
        <v>32.119999999999997</v>
      </c>
      <c r="H909" s="5">
        <f t="shared" si="1750"/>
        <v>90.592499999999987</v>
      </c>
      <c r="I909" s="5">
        <f t="shared" si="1750"/>
        <v>335.17499999999995</v>
      </c>
      <c r="J909" s="5">
        <f t="shared" si="1750"/>
        <v>609.79999999999995</v>
      </c>
      <c r="K909" s="5">
        <f t="shared" si="1750"/>
        <v>40.713749999999997</v>
      </c>
      <c r="L909" s="5"/>
      <c r="M909" s="5">
        <f t="shared" si="1750"/>
        <v>130.34</v>
      </c>
      <c r="N909" s="5">
        <f t="shared" si="1750"/>
        <v>0</v>
      </c>
      <c r="O909" s="5">
        <f t="shared" si="1750"/>
        <v>0</v>
      </c>
      <c r="P909" s="5">
        <f t="shared" si="1750"/>
        <v>0</v>
      </c>
      <c r="Q909" s="5">
        <f t="shared" si="1750"/>
        <v>0</v>
      </c>
      <c r="R909" s="5">
        <f t="shared" si="1750"/>
        <v>0</v>
      </c>
      <c r="S909" s="5">
        <f t="shared" si="1750"/>
        <v>0</v>
      </c>
      <c r="T909" s="5"/>
      <c r="U909" s="5">
        <f t="shared" si="1750"/>
        <v>69.243125000000006</v>
      </c>
      <c r="V909" s="5">
        <f t="shared" si="1750"/>
        <v>2.82375</v>
      </c>
      <c r="W909" s="5">
        <f t="shared" si="1750"/>
        <v>3.9599999999999995</v>
      </c>
      <c r="X909" s="5">
        <f t="shared" si="1750"/>
        <v>31.803749999999997</v>
      </c>
      <c r="Y909" s="5">
        <f t="shared" si="1750"/>
        <v>22.481249999999999</v>
      </c>
      <c r="Z909" s="5">
        <f t="shared" si="1750"/>
        <v>49.546250000000008</v>
      </c>
      <c r="AA909" s="5">
        <f t="shared" si="1750"/>
        <v>3.1724999999999999</v>
      </c>
      <c r="AB909" s="5"/>
      <c r="AC909" s="5">
        <f t="shared" si="1750"/>
        <v>52.950625000000002</v>
      </c>
      <c r="AD909" s="5">
        <f t="shared" si="1750"/>
        <v>1.411875</v>
      </c>
      <c r="AE909" s="5">
        <f t="shared" si="1750"/>
        <v>1.9799999999999998</v>
      </c>
      <c r="AF909" s="5">
        <f t="shared" si="1750"/>
        <v>19.275000000000002</v>
      </c>
      <c r="AG909" s="5">
        <f t="shared" si="1750"/>
        <v>14.30625</v>
      </c>
      <c r="AH909" s="5">
        <f t="shared" si="1750"/>
        <v>26.678750000000004</v>
      </c>
      <c r="AI909" s="5">
        <f t="shared" si="1750"/>
        <v>2.9081250000000001</v>
      </c>
    </row>
    <row r="910" spans="2:35" hidden="1" x14ac:dyDescent="0.3">
      <c r="B910" s="86">
        <f t="shared" si="1742"/>
        <v>43921</v>
      </c>
      <c r="C910" s="3"/>
      <c r="D910" s="3"/>
      <c r="E910" s="5">
        <f t="shared" ref="E910:AI910" si="1751">E347-E768</f>
        <v>332.97500000000002</v>
      </c>
      <c r="F910" s="5">
        <f t="shared" si="1751"/>
        <v>23.998750000000001</v>
      </c>
      <c r="G910" s="5">
        <f t="shared" si="1751"/>
        <v>33.762499999999996</v>
      </c>
      <c r="H910" s="5">
        <f t="shared" si="1751"/>
        <v>94.88124999999998</v>
      </c>
      <c r="I910" s="5">
        <f t="shared" si="1751"/>
        <v>359.36500000000001</v>
      </c>
      <c r="J910" s="5">
        <f t="shared" si="1751"/>
        <v>656.30000000000007</v>
      </c>
      <c r="K910" s="5">
        <f t="shared" si="1751"/>
        <v>43.60125</v>
      </c>
      <c r="L910" s="5"/>
      <c r="M910" s="5">
        <f t="shared" si="1751"/>
        <v>140.19999999999999</v>
      </c>
      <c r="N910" s="5">
        <f t="shared" si="1751"/>
        <v>0</v>
      </c>
      <c r="O910" s="5">
        <f t="shared" si="1751"/>
        <v>0</v>
      </c>
      <c r="P910" s="5">
        <f t="shared" si="1751"/>
        <v>0</v>
      </c>
      <c r="Q910" s="5">
        <f t="shared" si="1751"/>
        <v>0</v>
      </c>
      <c r="R910" s="5">
        <f t="shared" si="1751"/>
        <v>0</v>
      </c>
      <c r="S910" s="5">
        <f t="shared" si="1751"/>
        <v>0</v>
      </c>
      <c r="T910" s="5"/>
      <c r="U910" s="5">
        <f t="shared" si="1751"/>
        <v>74.481250000000003</v>
      </c>
      <c r="V910" s="5">
        <f t="shared" si="1751"/>
        <v>2.9587499999999998</v>
      </c>
      <c r="W910" s="5">
        <f t="shared" si="1751"/>
        <v>4.1624999999999996</v>
      </c>
      <c r="X910" s="5">
        <f t="shared" si="1751"/>
        <v>33.309375000000003</v>
      </c>
      <c r="Y910" s="5">
        <f t="shared" si="1751"/>
        <v>24.103750000000002</v>
      </c>
      <c r="Z910" s="5">
        <f t="shared" si="1751"/>
        <v>53.324375000000003</v>
      </c>
      <c r="AA910" s="5">
        <f t="shared" si="1751"/>
        <v>3.3974999999999995</v>
      </c>
      <c r="AB910" s="5"/>
      <c r="AC910" s="5">
        <f t="shared" si="1751"/>
        <v>56.95624999999999</v>
      </c>
      <c r="AD910" s="5">
        <f t="shared" si="1751"/>
        <v>1.4793749999999999</v>
      </c>
      <c r="AE910" s="5">
        <f t="shared" si="1751"/>
        <v>2.0812499999999998</v>
      </c>
      <c r="AF910" s="5">
        <f t="shared" si="1751"/>
        <v>20.1875</v>
      </c>
      <c r="AG910" s="5">
        <f t="shared" si="1751"/>
        <v>15.338749999999999</v>
      </c>
      <c r="AH910" s="5">
        <f t="shared" si="1751"/>
        <v>28.713125000000005</v>
      </c>
      <c r="AI910" s="5">
        <f t="shared" si="1751"/>
        <v>3.1143750000000003</v>
      </c>
    </row>
    <row r="911" spans="2:35" hidden="1" x14ac:dyDescent="0.3">
      <c r="B911" s="86">
        <f t="shared" si="1742"/>
        <v>44286</v>
      </c>
      <c r="C911" s="3"/>
      <c r="D911" s="3"/>
      <c r="E911" s="5">
        <f t="shared" ref="E911:AI911" si="1752">E348-E769</f>
        <v>276.59250000000003</v>
      </c>
      <c r="F911" s="5">
        <f t="shared" si="1752"/>
        <v>25.367499999999996</v>
      </c>
      <c r="G911" s="5">
        <f t="shared" si="1752"/>
        <v>36.408749999999998</v>
      </c>
      <c r="H911" s="5">
        <f t="shared" si="1752"/>
        <v>76.14</v>
      </c>
      <c r="I911" s="5">
        <f t="shared" si="1752"/>
        <v>293.86749999999995</v>
      </c>
      <c r="J911" s="5">
        <f t="shared" si="1752"/>
        <v>574.6</v>
      </c>
      <c r="K911" s="5">
        <f t="shared" si="1752"/>
        <v>38.307499999999997</v>
      </c>
      <c r="L911" s="5"/>
      <c r="M911" s="5">
        <f t="shared" si="1752"/>
        <v>116.46</v>
      </c>
      <c r="N911" s="5">
        <f t="shared" si="1752"/>
        <v>0</v>
      </c>
      <c r="O911" s="5">
        <f t="shared" si="1752"/>
        <v>0</v>
      </c>
      <c r="P911" s="5">
        <f t="shared" si="1752"/>
        <v>0</v>
      </c>
      <c r="Q911" s="5">
        <f t="shared" si="1752"/>
        <v>0</v>
      </c>
      <c r="R911" s="5">
        <f t="shared" si="1752"/>
        <v>0</v>
      </c>
      <c r="S911" s="5">
        <f t="shared" si="1752"/>
        <v>0</v>
      </c>
      <c r="T911" s="5"/>
      <c r="U911" s="5">
        <f t="shared" si="1752"/>
        <v>61.869374999999998</v>
      </c>
      <c r="V911" s="5">
        <f t="shared" si="1752"/>
        <v>3.1274999999999999</v>
      </c>
      <c r="W911" s="5">
        <f t="shared" si="1752"/>
        <v>4.4887500000000005</v>
      </c>
      <c r="X911" s="5">
        <f t="shared" si="1752"/>
        <v>26.73</v>
      </c>
      <c r="Y911" s="5">
        <f t="shared" si="1752"/>
        <v>19.710625</v>
      </c>
      <c r="Z911" s="5">
        <f t="shared" si="1752"/>
        <v>46.686250000000001</v>
      </c>
      <c r="AA911" s="5">
        <f t="shared" si="1752"/>
        <v>2.9849999999999999</v>
      </c>
      <c r="AB911" s="5"/>
      <c r="AC911" s="5">
        <f t="shared" si="1752"/>
        <v>47.311874999999993</v>
      </c>
      <c r="AD911" s="5">
        <f t="shared" si="1752"/>
        <v>1.56375</v>
      </c>
      <c r="AE911" s="5">
        <f t="shared" si="1752"/>
        <v>2.2443750000000002</v>
      </c>
      <c r="AF911" s="5">
        <f t="shared" si="1752"/>
        <v>16.200000000000003</v>
      </c>
      <c r="AG911" s="5">
        <f t="shared" si="1752"/>
        <v>12.543125000000002</v>
      </c>
      <c r="AH911" s="5">
        <f t="shared" si="1752"/>
        <v>25.138750000000005</v>
      </c>
      <c r="AI911" s="5">
        <f t="shared" si="1752"/>
        <v>2.7362500000000001</v>
      </c>
    </row>
    <row r="912" spans="2:35" x14ac:dyDescent="0.3">
      <c r="B912" s="86">
        <f t="shared" si="1742"/>
        <v>44651</v>
      </c>
      <c r="C912" s="3"/>
      <c r="D912" s="3"/>
      <c r="E912" s="5">
        <f t="shared" ref="E912:AI912" si="1753">E349-E770</f>
        <v>52.259025000000001</v>
      </c>
      <c r="F912" s="5">
        <f t="shared" si="1753"/>
        <v>27.212574999999998</v>
      </c>
      <c r="G912" s="5">
        <f t="shared" si="1753"/>
        <v>39.715650000000004</v>
      </c>
      <c r="H912" s="5">
        <f t="shared" si="1753"/>
        <v>9.9440249999999981</v>
      </c>
      <c r="I912" s="5">
        <f t="shared" si="1753"/>
        <v>40.481349999999999</v>
      </c>
      <c r="J912" s="5">
        <f t="shared" si="1753"/>
        <v>220.441</v>
      </c>
      <c r="K912" s="5">
        <f t="shared" si="1753"/>
        <v>14.739725000000002</v>
      </c>
      <c r="L912" s="5"/>
      <c r="M912" s="5">
        <f t="shared" si="1753"/>
        <v>22.003800000000002</v>
      </c>
      <c r="N912" s="5">
        <f t="shared" si="1753"/>
        <v>0</v>
      </c>
      <c r="O912" s="5">
        <f t="shared" si="1753"/>
        <v>0</v>
      </c>
      <c r="P912" s="5">
        <f t="shared" si="1753"/>
        <v>0</v>
      </c>
      <c r="Q912" s="5">
        <f t="shared" si="1753"/>
        <v>0</v>
      </c>
      <c r="R912" s="5">
        <f t="shared" si="1753"/>
        <v>0</v>
      </c>
      <c r="S912" s="5">
        <f t="shared" si="1753"/>
        <v>0</v>
      </c>
      <c r="T912" s="5"/>
      <c r="U912" s="5">
        <f t="shared" si="1753"/>
        <v>11.68951875</v>
      </c>
      <c r="V912" s="5">
        <f t="shared" si="1753"/>
        <v>3.3549749999999996</v>
      </c>
      <c r="W912" s="5">
        <f t="shared" si="1753"/>
        <v>4.8964499999999989</v>
      </c>
      <c r="X912" s="5">
        <f t="shared" si="1753"/>
        <v>3.4909875000000006</v>
      </c>
      <c r="Y912" s="5">
        <f t="shared" si="1753"/>
        <v>2.7152124999999998</v>
      </c>
      <c r="Z912" s="5">
        <f t="shared" si="1753"/>
        <v>17.910831250000001</v>
      </c>
      <c r="AA912" s="5">
        <f t="shared" si="1753"/>
        <v>1.14855</v>
      </c>
      <c r="AB912" s="5"/>
      <c r="AC912" s="5">
        <f t="shared" si="1753"/>
        <v>8.9390437500000015</v>
      </c>
      <c r="AD912" s="5">
        <f t="shared" si="1753"/>
        <v>1.6774874999999998</v>
      </c>
      <c r="AE912" s="5">
        <f t="shared" si="1753"/>
        <v>2.4482249999999994</v>
      </c>
      <c r="AF912" s="5">
        <f t="shared" si="1753"/>
        <v>2.1157500000000002</v>
      </c>
      <c r="AG912" s="5">
        <f t="shared" si="1753"/>
        <v>1.7278624999999999</v>
      </c>
      <c r="AH912" s="5">
        <f t="shared" si="1753"/>
        <v>9.644293750000001</v>
      </c>
      <c r="AI912" s="5">
        <f t="shared" si="1753"/>
        <v>1.0528374999999999</v>
      </c>
    </row>
    <row r="913" spans="2:35" x14ac:dyDescent="0.3">
      <c r="B913" s="86">
        <f t="shared" si="1742"/>
        <v>45016</v>
      </c>
      <c r="C913" s="3"/>
      <c r="D913" s="3"/>
      <c r="E913" s="5">
        <f t="shared" ref="E913:AI913" si="1754">E350-E771</f>
        <v>53.826795750000002</v>
      </c>
      <c r="F913" s="5">
        <f t="shared" si="1754"/>
        <v>28.02895225</v>
      </c>
      <c r="G913" s="5">
        <f t="shared" si="1754"/>
        <v>40.9071195</v>
      </c>
      <c r="H913" s="5">
        <f t="shared" si="1754"/>
        <v>10.242345749999998</v>
      </c>
      <c r="I913" s="5">
        <f t="shared" si="1754"/>
        <v>41.695790499999994</v>
      </c>
      <c r="J913" s="5">
        <f t="shared" si="1754"/>
        <v>227.05422999999999</v>
      </c>
      <c r="K913" s="5">
        <f t="shared" si="1754"/>
        <v>15.181916750000001</v>
      </c>
      <c r="L913" s="5"/>
      <c r="M913" s="5">
        <f t="shared" si="1754"/>
        <v>22.663914000000002</v>
      </c>
      <c r="N913" s="5">
        <f t="shared" si="1754"/>
        <v>0</v>
      </c>
      <c r="O913" s="5">
        <f t="shared" si="1754"/>
        <v>0</v>
      </c>
      <c r="P913" s="5">
        <f t="shared" si="1754"/>
        <v>0</v>
      </c>
      <c r="Q913" s="5">
        <f t="shared" si="1754"/>
        <v>0</v>
      </c>
      <c r="R913" s="5">
        <f t="shared" si="1754"/>
        <v>0</v>
      </c>
      <c r="S913" s="5">
        <f t="shared" si="1754"/>
        <v>0</v>
      </c>
      <c r="T913" s="5"/>
      <c r="U913" s="5">
        <f t="shared" si="1754"/>
        <v>12.0402043125</v>
      </c>
      <c r="V913" s="5">
        <f t="shared" si="1754"/>
        <v>3.4556242499999996</v>
      </c>
      <c r="W913" s="5">
        <f t="shared" si="1754"/>
        <v>5.0433434999999998</v>
      </c>
      <c r="X913" s="5">
        <f t="shared" si="1754"/>
        <v>3.5957171250000002</v>
      </c>
      <c r="Y913" s="5">
        <f t="shared" si="1754"/>
        <v>2.7966688749999999</v>
      </c>
      <c r="Z913" s="5">
        <f t="shared" si="1754"/>
        <v>18.4481561875</v>
      </c>
      <c r="AA913" s="5">
        <f t="shared" si="1754"/>
        <v>1.1830064999999998</v>
      </c>
      <c r="AB913" s="5"/>
      <c r="AC913" s="5">
        <f t="shared" si="1754"/>
        <v>9.2072150625000013</v>
      </c>
      <c r="AD913" s="5">
        <f t="shared" si="1754"/>
        <v>1.7278121249999998</v>
      </c>
      <c r="AE913" s="5">
        <f t="shared" si="1754"/>
        <v>2.5216717499999999</v>
      </c>
      <c r="AF913" s="5">
        <f t="shared" si="1754"/>
        <v>2.1792224999999998</v>
      </c>
      <c r="AG913" s="5">
        <f t="shared" si="1754"/>
        <v>1.7796983749999999</v>
      </c>
      <c r="AH913" s="5">
        <f t="shared" si="1754"/>
        <v>9.9336225625000001</v>
      </c>
      <c r="AI913" s="5">
        <f t="shared" si="1754"/>
        <v>1.084422625</v>
      </c>
    </row>
    <row r="914" spans="2:35" x14ac:dyDescent="0.3">
      <c r="B914" s="86">
        <f t="shared" si="1742"/>
        <v>45382</v>
      </c>
      <c r="C914" s="3"/>
      <c r="D914" s="3"/>
      <c r="E914" s="5">
        <f t="shared" ref="E914:AI914" si="1755">E351-E772</f>
        <v>55.441599622500007</v>
      </c>
      <c r="F914" s="5">
        <f t="shared" si="1755"/>
        <v>28.869820817499999</v>
      </c>
      <c r="G914" s="5">
        <f t="shared" si="1755"/>
        <v>42.134333085000009</v>
      </c>
      <c r="H914" s="5">
        <f t="shared" si="1755"/>
        <v>10.5496161225</v>
      </c>
      <c r="I914" s="5">
        <f t="shared" si="1755"/>
        <v>42.946664214999998</v>
      </c>
      <c r="J914" s="5">
        <f t="shared" si="1755"/>
        <v>233.86585690000001</v>
      </c>
      <c r="K914" s="5">
        <f t="shared" si="1755"/>
        <v>15.637374252500001</v>
      </c>
      <c r="L914" s="5"/>
      <c r="M914" s="5">
        <f t="shared" si="1755"/>
        <v>23.343831419999997</v>
      </c>
      <c r="N914" s="5">
        <f t="shared" si="1755"/>
        <v>0</v>
      </c>
      <c r="O914" s="5">
        <f t="shared" si="1755"/>
        <v>0</v>
      </c>
      <c r="P914" s="5">
        <f t="shared" si="1755"/>
        <v>0</v>
      </c>
      <c r="Q914" s="5">
        <f t="shared" si="1755"/>
        <v>0</v>
      </c>
      <c r="R914" s="5">
        <f t="shared" si="1755"/>
        <v>0</v>
      </c>
      <c r="S914" s="5">
        <f t="shared" si="1755"/>
        <v>0</v>
      </c>
      <c r="T914" s="5"/>
      <c r="U914" s="5">
        <f t="shared" si="1755"/>
        <v>12.401410441875001</v>
      </c>
      <c r="V914" s="5">
        <f t="shared" si="1755"/>
        <v>3.5592929775000002</v>
      </c>
      <c r="W914" s="5">
        <f t="shared" si="1755"/>
        <v>5.194643805000001</v>
      </c>
      <c r="X914" s="5">
        <f t="shared" si="1755"/>
        <v>3.7035886387500003</v>
      </c>
      <c r="Y914" s="5">
        <f t="shared" si="1755"/>
        <v>2.8805689412499995</v>
      </c>
      <c r="Z914" s="5">
        <f t="shared" si="1755"/>
        <v>19.001600873125</v>
      </c>
      <c r="AA914" s="5">
        <f t="shared" si="1755"/>
        <v>1.218496695</v>
      </c>
      <c r="AB914" s="5"/>
      <c r="AC914" s="5">
        <f t="shared" si="1755"/>
        <v>9.4834315143750008</v>
      </c>
      <c r="AD914" s="5">
        <f t="shared" si="1755"/>
        <v>1.7796464887500001</v>
      </c>
      <c r="AE914" s="5">
        <f t="shared" si="1755"/>
        <v>2.5973219025000005</v>
      </c>
      <c r="AF914" s="5">
        <f t="shared" si="1755"/>
        <v>2.2445991749999998</v>
      </c>
      <c r="AG914" s="5">
        <f t="shared" si="1755"/>
        <v>1.8330893262499999</v>
      </c>
      <c r="AH914" s="5">
        <f t="shared" si="1755"/>
        <v>10.231631239375</v>
      </c>
      <c r="AI914" s="5">
        <f t="shared" si="1755"/>
        <v>1.11695530375</v>
      </c>
    </row>
    <row r="915" spans="2:35" x14ac:dyDescent="0.3">
      <c r="B915" s="86">
        <f t="shared" si="1742"/>
        <v>45747</v>
      </c>
      <c r="C915" s="3"/>
      <c r="D915" s="3"/>
      <c r="E915" s="5">
        <f t="shared" ref="E915:AI915" si="1756">E352-E773</f>
        <v>57.104847611175011</v>
      </c>
      <c r="F915" s="5">
        <f t="shared" si="1756"/>
        <v>29.735915442025004</v>
      </c>
      <c r="G915" s="5">
        <f t="shared" si="1756"/>
        <v>43.398363077550016</v>
      </c>
      <c r="H915" s="5">
        <f t="shared" si="1756"/>
        <v>10.866104606175</v>
      </c>
      <c r="I915" s="5">
        <f t="shared" si="1756"/>
        <v>44.235064141450003</v>
      </c>
      <c r="J915" s="5">
        <f t="shared" si="1756"/>
        <v>240.88183260699998</v>
      </c>
      <c r="K915" s="5">
        <f t="shared" si="1756"/>
        <v>16.106495480075001</v>
      </c>
      <c r="L915" s="5"/>
      <c r="M915" s="5">
        <f t="shared" si="1756"/>
        <v>24.044146362600003</v>
      </c>
      <c r="N915" s="5">
        <f t="shared" si="1756"/>
        <v>0</v>
      </c>
      <c r="O915" s="5">
        <f t="shared" si="1756"/>
        <v>0</v>
      </c>
      <c r="P915" s="5">
        <f t="shared" si="1756"/>
        <v>0</v>
      </c>
      <c r="Q915" s="5">
        <f t="shared" si="1756"/>
        <v>0</v>
      </c>
      <c r="R915" s="5">
        <f t="shared" si="1756"/>
        <v>0</v>
      </c>
      <c r="S915" s="5">
        <f t="shared" si="1756"/>
        <v>0</v>
      </c>
      <c r="T915" s="5"/>
      <c r="U915" s="5">
        <f t="shared" si="1756"/>
        <v>12.773452755131252</v>
      </c>
      <c r="V915" s="5">
        <f t="shared" si="1756"/>
        <v>3.6660717668250005</v>
      </c>
      <c r="W915" s="5">
        <f t="shared" si="1756"/>
        <v>5.3504831191500015</v>
      </c>
      <c r="X915" s="5">
        <f t="shared" si="1756"/>
        <v>3.8146962979125001</v>
      </c>
      <c r="Y915" s="5">
        <f t="shared" si="1756"/>
        <v>2.9669860094874996</v>
      </c>
      <c r="Z915" s="5">
        <f t="shared" si="1756"/>
        <v>19.571648899318745</v>
      </c>
      <c r="AA915" s="5">
        <f t="shared" si="1756"/>
        <v>1.2550515958499999</v>
      </c>
      <c r="AB915" s="5"/>
      <c r="AC915" s="5">
        <f t="shared" si="1756"/>
        <v>9.7679344598062503</v>
      </c>
      <c r="AD915" s="5">
        <f t="shared" si="1756"/>
        <v>1.8330358834125002</v>
      </c>
      <c r="AE915" s="5">
        <f t="shared" si="1756"/>
        <v>2.6752415595750008</v>
      </c>
      <c r="AF915" s="5">
        <f t="shared" si="1756"/>
        <v>2.3119371502499999</v>
      </c>
      <c r="AG915" s="5">
        <f t="shared" si="1756"/>
        <v>1.8880820060375001</v>
      </c>
      <c r="AH915" s="5">
        <f t="shared" si="1756"/>
        <v>10.53858017655625</v>
      </c>
      <c r="AI915" s="5">
        <f t="shared" si="1756"/>
        <v>1.1504639628625002</v>
      </c>
    </row>
    <row r="916" spans="2:35" x14ac:dyDescent="0.3">
      <c r="B916" s="86">
        <f t="shared" si="1742"/>
        <v>46112</v>
      </c>
      <c r="C916" s="3"/>
      <c r="D916" s="3"/>
      <c r="E916" s="5">
        <f t="shared" ref="E916:AI916" si="1757">E353-E774</f>
        <v>58.817993039510263</v>
      </c>
      <c r="F916" s="5">
        <f t="shared" si="1757"/>
        <v>30.627992905285755</v>
      </c>
      <c r="G916" s="5">
        <f t="shared" si="1757"/>
        <v>44.700313969876511</v>
      </c>
      <c r="H916" s="5">
        <f t="shared" si="1757"/>
        <v>11.192087744360251</v>
      </c>
      <c r="I916" s="5">
        <f t="shared" si="1757"/>
        <v>45.562116065693488</v>
      </c>
      <c r="J916" s="5">
        <f t="shared" si="1757"/>
        <v>248.10828758520998</v>
      </c>
      <c r="K916" s="5">
        <f t="shared" si="1757"/>
        <v>16.589690344477251</v>
      </c>
      <c r="L916" s="5"/>
      <c r="M916" s="5">
        <f t="shared" si="1757"/>
        <v>24.765470753478002</v>
      </c>
      <c r="N916" s="5">
        <f t="shared" si="1757"/>
        <v>0</v>
      </c>
      <c r="O916" s="5">
        <f t="shared" si="1757"/>
        <v>0</v>
      </c>
      <c r="P916" s="5">
        <f t="shared" si="1757"/>
        <v>0</v>
      </c>
      <c r="Q916" s="5">
        <f t="shared" si="1757"/>
        <v>0</v>
      </c>
      <c r="R916" s="5">
        <f t="shared" si="1757"/>
        <v>0</v>
      </c>
      <c r="S916" s="5">
        <f t="shared" si="1757"/>
        <v>0</v>
      </c>
      <c r="T916" s="5"/>
      <c r="U916" s="5">
        <f t="shared" si="1757"/>
        <v>13.156656337785188</v>
      </c>
      <c r="V916" s="5">
        <f t="shared" si="1757"/>
        <v>3.7760539198297498</v>
      </c>
      <c r="W916" s="5">
        <f t="shared" si="1757"/>
        <v>5.5109976127245011</v>
      </c>
      <c r="X916" s="5">
        <f t="shared" si="1757"/>
        <v>3.9291371868498755</v>
      </c>
      <c r="Y916" s="5">
        <f t="shared" si="1757"/>
        <v>3.0559955897721252</v>
      </c>
      <c r="Z916" s="5">
        <f t="shared" si="1757"/>
        <v>20.158798366298313</v>
      </c>
      <c r="AA916" s="5">
        <f t="shared" si="1757"/>
        <v>1.2927031437255001</v>
      </c>
      <c r="AB916" s="5"/>
      <c r="AC916" s="5">
        <f t="shared" si="1757"/>
        <v>10.060972493600438</v>
      </c>
      <c r="AD916" s="5">
        <f t="shared" si="1757"/>
        <v>1.8880269599148749</v>
      </c>
      <c r="AE916" s="5">
        <f t="shared" si="1757"/>
        <v>2.7554988063622505</v>
      </c>
      <c r="AF916" s="5">
        <f t="shared" si="1757"/>
        <v>2.3812952647575001</v>
      </c>
      <c r="AG916" s="5">
        <f t="shared" si="1757"/>
        <v>1.9447244662186252</v>
      </c>
      <c r="AH916" s="5">
        <f t="shared" si="1757"/>
        <v>10.854737581852937</v>
      </c>
      <c r="AI916" s="5">
        <f t="shared" si="1757"/>
        <v>1.1849778817483749</v>
      </c>
    </row>
    <row r="917" spans="2:35" x14ac:dyDescent="0.3">
      <c r="B917" s="86">
        <f t="shared" si="1742"/>
        <v>46477</v>
      </c>
      <c r="C917" s="3"/>
      <c r="D917" s="3"/>
      <c r="E917" s="5">
        <f t="shared" ref="E917:AI917" si="1758">E354-E775</f>
        <v>60.582532830695563</v>
      </c>
      <c r="F917" s="5">
        <f t="shared" si="1758"/>
        <v>31.546832692444326</v>
      </c>
      <c r="G917" s="5">
        <f t="shared" si="1758"/>
        <v>46.041323388972806</v>
      </c>
      <c r="H917" s="5">
        <f t="shared" si="1758"/>
        <v>11.527850376691058</v>
      </c>
      <c r="I917" s="5">
        <f t="shared" si="1758"/>
        <v>46.928979547664291</v>
      </c>
      <c r="J917" s="5">
        <f t="shared" si="1758"/>
        <v>255.55153621276634</v>
      </c>
      <c r="K917" s="5">
        <f t="shared" si="1758"/>
        <v>17.087381054811569</v>
      </c>
      <c r="L917" s="5"/>
      <c r="M917" s="5">
        <f t="shared" si="1758"/>
        <v>25.508434876082344</v>
      </c>
      <c r="N917" s="5">
        <f t="shared" si="1758"/>
        <v>0</v>
      </c>
      <c r="O917" s="5">
        <f t="shared" si="1758"/>
        <v>0</v>
      </c>
      <c r="P917" s="5">
        <f t="shared" si="1758"/>
        <v>0</v>
      </c>
      <c r="Q917" s="5">
        <f t="shared" si="1758"/>
        <v>0</v>
      </c>
      <c r="R917" s="5">
        <f t="shared" si="1758"/>
        <v>0</v>
      </c>
      <c r="S917" s="5">
        <f t="shared" si="1758"/>
        <v>0</v>
      </c>
      <c r="T917" s="5"/>
      <c r="U917" s="5">
        <f t="shared" si="1758"/>
        <v>13.551356027918745</v>
      </c>
      <c r="V917" s="5">
        <f t="shared" si="1758"/>
        <v>3.889335537424643</v>
      </c>
      <c r="W917" s="5">
        <f t="shared" si="1758"/>
        <v>5.6763275411062368</v>
      </c>
      <c r="X917" s="5">
        <f t="shared" si="1758"/>
        <v>4.0470113024553713</v>
      </c>
      <c r="Y917" s="5">
        <f t="shared" si="1758"/>
        <v>3.1476754574652883</v>
      </c>
      <c r="Z917" s="5">
        <f t="shared" si="1758"/>
        <v>20.763562317287263</v>
      </c>
      <c r="AA917" s="5">
        <f t="shared" si="1758"/>
        <v>1.3314842380372649</v>
      </c>
      <c r="AB917" s="5"/>
      <c r="AC917" s="5">
        <f t="shared" si="1758"/>
        <v>10.362801668408451</v>
      </c>
      <c r="AD917" s="5">
        <f t="shared" si="1758"/>
        <v>1.9446677687123215</v>
      </c>
      <c r="AE917" s="5">
        <f t="shared" si="1758"/>
        <v>2.8381637705531184</v>
      </c>
      <c r="AF917" s="5">
        <f t="shared" si="1758"/>
        <v>2.4527341227002251</v>
      </c>
      <c r="AG917" s="5">
        <f t="shared" si="1758"/>
        <v>2.003066200205184</v>
      </c>
      <c r="AH917" s="5">
        <f t="shared" si="1758"/>
        <v>11.180379709308527</v>
      </c>
      <c r="AI917" s="5">
        <f t="shared" si="1758"/>
        <v>1.2205272182008262</v>
      </c>
    </row>
    <row r="918" spans="2:35" x14ac:dyDescent="0.3">
      <c r="B918" s="86">
        <f t="shared" si="1742"/>
        <v>46843</v>
      </c>
      <c r="C918" s="3"/>
      <c r="D918" s="3"/>
      <c r="E918" s="5">
        <f t="shared" ref="E918:AI918" si="1759">E355-E776</f>
        <v>62.400008815616438</v>
      </c>
      <c r="F918" s="5">
        <f t="shared" si="1759"/>
        <v>32.493237673217656</v>
      </c>
      <c r="G918" s="5">
        <f t="shared" si="1759"/>
        <v>47.422563090641994</v>
      </c>
      <c r="H918" s="5">
        <f t="shared" si="1759"/>
        <v>11.87368588799179</v>
      </c>
      <c r="I918" s="5">
        <f t="shared" si="1759"/>
        <v>48.336848934094228</v>
      </c>
      <c r="J918" s="5">
        <f t="shared" si="1759"/>
        <v>263.21808229914933</v>
      </c>
      <c r="K918" s="5">
        <f t="shared" si="1759"/>
        <v>17.600002486455917</v>
      </c>
      <c r="L918" s="5"/>
      <c r="M918" s="5">
        <f t="shared" si="1759"/>
        <v>26.273687922364815</v>
      </c>
      <c r="N918" s="5">
        <f t="shared" si="1759"/>
        <v>0</v>
      </c>
      <c r="O918" s="5">
        <f t="shared" si="1759"/>
        <v>0</v>
      </c>
      <c r="P918" s="5">
        <f t="shared" si="1759"/>
        <v>0</v>
      </c>
      <c r="Q918" s="5">
        <f t="shared" si="1759"/>
        <v>0</v>
      </c>
      <c r="R918" s="5">
        <f t="shared" si="1759"/>
        <v>0</v>
      </c>
      <c r="S918" s="5">
        <f t="shared" si="1759"/>
        <v>0</v>
      </c>
      <c r="T918" s="5"/>
      <c r="U918" s="5">
        <f t="shared" si="1759"/>
        <v>13.957896708756309</v>
      </c>
      <c r="V918" s="5">
        <f t="shared" si="1759"/>
        <v>4.0060156035473815</v>
      </c>
      <c r="W918" s="5">
        <f t="shared" si="1759"/>
        <v>5.8466173673394239</v>
      </c>
      <c r="X918" s="5">
        <f t="shared" si="1759"/>
        <v>4.1684216415290329</v>
      </c>
      <c r="Y918" s="5">
        <f t="shared" si="1759"/>
        <v>3.2421057211892474</v>
      </c>
      <c r="Z918" s="5">
        <f t="shared" si="1759"/>
        <v>21.386469186805883</v>
      </c>
      <c r="AA918" s="5">
        <f t="shared" si="1759"/>
        <v>1.371428765178383</v>
      </c>
      <c r="AB918" s="5"/>
      <c r="AC918" s="5">
        <f t="shared" si="1759"/>
        <v>10.673685718460709</v>
      </c>
      <c r="AD918" s="5">
        <f t="shared" si="1759"/>
        <v>2.0030078017736908</v>
      </c>
      <c r="AE918" s="5">
        <f t="shared" si="1759"/>
        <v>2.923308683669712</v>
      </c>
      <c r="AF918" s="5">
        <f t="shared" si="1759"/>
        <v>2.5263161463812325</v>
      </c>
      <c r="AG918" s="5">
        <f t="shared" si="1759"/>
        <v>2.0631581862113397</v>
      </c>
      <c r="AH918" s="5">
        <f t="shared" si="1759"/>
        <v>11.515791100587784</v>
      </c>
      <c r="AI918" s="5">
        <f t="shared" si="1759"/>
        <v>1.2571430347468511</v>
      </c>
    </row>
    <row r="919" spans="2:35" x14ac:dyDescent="0.3">
      <c r="B919" s="86">
        <f t="shared" si="1742"/>
        <v>47208</v>
      </c>
      <c r="C919" s="3"/>
      <c r="D919" s="3"/>
      <c r="E919" s="5">
        <f t="shared" ref="E919:AI919" si="1760">E356-E777</f>
        <v>64.272009080084928</v>
      </c>
      <c r="F919" s="5">
        <f t="shared" si="1760"/>
        <v>33.468034803414184</v>
      </c>
      <c r="G919" s="5">
        <f t="shared" si="1760"/>
        <v>48.845239983361246</v>
      </c>
      <c r="H919" s="5">
        <f t="shared" si="1760"/>
        <v>12.229896464631542</v>
      </c>
      <c r="I919" s="5">
        <f t="shared" si="1760"/>
        <v>49.786954402117054</v>
      </c>
      <c r="J919" s="5">
        <f t="shared" si="1760"/>
        <v>271.11462476812386</v>
      </c>
      <c r="K919" s="5">
        <f t="shared" si="1760"/>
        <v>18.128002561049591</v>
      </c>
      <c r="L919" s="5"/>
      <c r="M919" s="5">
        <f t="shared" si="1760"/>
        <v>27.061898560035758</v>
      </c>
      <c r="N919" s="5">
        <f t="shared" si="1760"/>
        <v>0</v>
      </c>
      <c r="O919" s="5">
        <f t="shared" si="1760"/>
        <v>0</v>
      </c>
      <c r="P919" s="5">
        <f t="shared" si="1760"/>
        <v>0</v>
      </c>
      <c r="Q919" s="5">
        <f t="shared" si="1760"/>
        <v>0</v>
      </c>
      <c r="R919" s="5">
        <f t="shared" si="1760"/>
        <v>0</v>
      </c>
      <c r="S919" s="5">
        <f t="shared" si="1760"/>
        <v>0</v>
      </c>
      <c r="T919" s="5"/>
      <c r="U919" s="5">
        <f t="shared" si="1760"/>
        <v>14.376633610018999</v>
      </c>
      <c r="V919" s="5">
        <f t="shared" si="1760"/>
        <v>4.126196071653804</v>
      </c>
      <c r="W919" s="5">
        <f t="shared" si="1760"/>
        <v>6.0220158883596069</v>
      </c>
      <c r="X919" s="5">
        <f t="shared" si="1760"/>
        <v>4.2934742907749044</v>
      </c>
      <c r="Y919" s="5">
        <f t="shared" si="1760"/>
        <v>3.3393688928249241</v>
      </c>
      <c r="Z919" s="5">
        <f t="shared" si="1760"/>
        <v>22.028063262410061</v>
      </c>
      <c r="AA919" s="5">
        <f t="shared" si="1760"/>
        <v>1.4125716281337342</v>
      </c>
      <c r="AB919" s="5"/>
      <c r="AC919" s="5">
        <f t="shared" si="1760"/>
        <v>10.993896290014527</v>
      </c>
      <c r="AD919" s="5">
        <f t="shared" si="1760"/>
        <v>2.063098035826902</v>
      </c>
      <c r="AE919" s="5">
        <f t="shared" si="1760"/>
        <v>3.0110079441798034</v>
      </c>
      <c r="AF919" s="5">
        <f t="shared" si="1760"/>
        <v>2.6021056307726691</v>
      </c>
      <c r="AG919" s="5">
        <f t="shared" si="1760"/>
        <v>2.1250529317976796</v>
      </c>
      <c r="AH919" s="5">
        <f t="shared" si="1760"/>
        <v>11.861264833605418</v>
      </c>
      <c r="AI919" s="5">
        <f t="shared" si="1760"/>
        <v>1.2948573257892566</v>
      </c>
    </row>
    <row r="920" spans="2:35" x14ac:dyDescent="0.3">
      <c r="B920" s="86">
        <f t="shared" si="1742"/>
        <v>47573</v>
      </c>
      <c r="C920" s="3"/>
      <c r="D920" s="3"/>
      <c r="E920" s="5">
        <f t="shared" ref="E920:AI920" si="1761">E357-E778</f>
        <v>66.200169352487478</v>
      </c>
      <c r="F920" s="5">
        <f t="shared" si="1761"/>
        <v>34.472075847516606</v>
      </c>
      <c r="G920" s="5">
        <f t="shared" si="1761"/>
        <v>50.310597182862097</v>
      </c>
      <c r="H920" s="5">
        <f t="shared" si="1761"/>
        <v>12.596793358570489</v>
      </c>
      <c r="I920" s="5">
        <f t="shared" si="1761"/>
        <v>51.280563034180567</v>
      </c>
      <c r="J920" s="5">
        <f t="shared" si="1761"/>
        <v>279.24806351116757</v>
      </c>
      <c r="K920" s="5">
        <f t="shared" si="1761"/>
        <v>18.671842637881081</v>
      </c>
      <c r="L920" s="5"/>
      <c r="M920" s="5">
        <f t="shared" si="1761"/>
        <v>27.873755516836834</v>
      </c>
      <c r="N920" s="5">
        <f t="shared" si="1761"/>
        <v>0</v>
      </c>
      <c r="O920" s="5">
        <f t="shared" si="1761"/>
        <v>0</v>
      </c>
      <c r="P920" s="5">
        <f t="shared" si="1761"/>
        <v>0</v>
      </c>
      <c r="Q920" s="5">
        <f t="shared" si="1761"/>
        <v>0</v>
      </c>
      <c r="R920" s="5">
        <f t="shared" si="1761"/>
        <v>0</v>
      </c>
      <c r="S920" s="5">
        <f t="shared" si="1761"/>
        <v>0</v>
      </c>
      <c r="T920" s="5"/>
      <c r="U920" s="5">
        <f t="shared" si="1761"/>
        <v>14.807932618319569</v>
      </c>
      <c r="V920" s="5">
        <f t="shared" si="1761"/>
        <v>4.2499819538034176</v>
      </c>
      <c r="W920" s="5">
        <f t="shared" si="1761"/>
        <v>6.2026763650103947</v>
      </c>
      <c r="X920" s="5">
        <f t="shared" si="1761"/>
        <v>4.4222785194981524</v>
      </c>
      <c r="Y920" s="5">
        <f t="shared" si="1761"/>
        <v>3.4395499596096726</v>
      </c>
      <c r="Z920" s="5">
        <f t="shared" si="1761"/>
        <v>22.688905160282363</v>
      </c>
      <c r="AA920" s="5">
        <f t="shared" si="1761"/>
        <v>1.4549487769777467</v>
      </c>
      <c r="AB920" s="5"/>
      <c r="AC920" s="5">
        <f t="shared" si="1761"/>
        <v>11.323713178714963</v>
      </c>
      <c r="AD920" s="5">
        <f t="shared" si="1761"/>
        <v>2.1249909769017088</v>
      </c>
      <c r="AE920" s="5">
        <f t="shared" si="1761"/>
        <v>3.1013381825051973</v>
      </c>
      <c r="AF920" s="5">
        <f t="shared" si="1761"/>
        <v>2.6801687996958492</v>
      </c>
      <c r="AG920" s="5">
        <f t="shared" si="1761"/>
        <v>2.1888045197516099</v>
      </c>
      <c r="AH920" s="5">
        <f t="shared" si="1761"/>
        <v>12.217102778613581</v>
      </c>
      <c r="AI920" s="5">
        <f t="shared" si="1761"/>
        <v>1.3337030455629344</v>
      </c>
    </row>
    <row r="921" spans="2:35" x14ac:dyDescent="0.3">
      <c r="B921" s="86">
        <f t="shared" si="1742"/>
        <v>47938</v>
      </c>
      <c r="C921" s="3"/>
      <c r="D921" s="3"/>
      <c r="E921" s="5">
        <f t="shared" ref="E921:AI921" si="1762">E358-E779</f>
        <v>68.186174433062106</v>
      </c>
      <c r="F921" s="5">
        <f t="shared" si="1762"/>
        <v>35.506238122942108</v>
      </c>
      <c r="G921" s="5">
        <f t="shared" si="1762"/>
        <v>51.819915098347963</v>
      </c>
      <c r="H921" s="5">
        <f t="shared" si="1762"/>
        <v>12.974697159327604</v>
      </c>
      <c r="I921" s="5">
        <f t="shared" si="1762"/>
        <v>52.818979925205987</v>
      </c>
      <c r="J921" s="5">
        <f t="shared" si="1762"/>
        <v>287.62550541650262</v>
      </c>
      <c r="K921" s="5">
        <f t="shared" si="1762"/>
        <v>19.231997917017512</v>
      </c>
      <c r="L921" s="5"/>
      <c r="M921" s="5">
        <f t="shared" si="1762"/>
        <v>28.709968182341935</v>
      </c>
      <c r="N921" s="5">
        <f t="shared" si="1762"/>
        <v>0</v>
      </c>
      <c r="O921" s="5">
        <f t="shared" si="1762"/>
        <v>0</v>
      </c>
      <c r="P921" s="5">
        <f t="shared" si="1762"/>
        <v>0</v>
      </c>
      <c r="Q921" s="5">
        <f t="shared" si="1762"/>
        <v>0</v>
      </c>
      <c r="R921" s="5">
        <f t="shared" si="1762"/>
        <v>0</v>
      </c>
      <c r="S921" s="5">
        <f t="shared" si="1762"/>
        <v>0</v>
      </c>
      <c r="T921" s="5"/>
      <c r="U921" s="5">
        <f t="shared" si="1762"/>
        <v>15.252170596869156</v>
      </c>
      <c r="V921" s="5">
        <f t="shared" si="1762"/>
        <v>4.3774814124175201</v>
      </c>
      <c r="W921" s="5">
        <f t="shared" si="1762"/>
        <v>6.3887566559607079</v>
      </c>
      <c r="X921" s="5">
        <f t="shared" si="1762"/>
        <v>4.5549468750830959</v>
      </c>
      <c r="Y921" s="5">
        <f t="shared" si="1762"/>
        <v>3.5427364583979624</v>
      </c>
      <c r="Z921" s="5">
        <f t="shared" si="1762"/>
        <v>23.369572315090835</v>
      </c>
      <c r="AA921" s="5">
        <f t="shared" si="1762"/>
        <v>1.4985972402870786</v>
      </c>
      <c r="AB921" s="5"/>
      <c r="AC921" s="5">
        <f t="shared" si="1762"/>
        <v>11.663424574076414</v>
      </c>
      <c r="AD921" s="5">
        <f t="shared" si="1762"/>
        <v>2.18874070620876</v>
      </c>
      <c r="AE921" s="5">
        <f t="shared" si="1762"/>
        <v>3.1943783279803539</v>
      </c>
      <c r="AF921" s="5">
        <f t="shared" si="1762"/>
        <v>2.7605738636867247</v>
      </c>
      <c r="AG921" s="5">
        <f t="shared" si="1762"/>
        <v>2.2544686553441582</v>
      </c>
      <c r="AH921" s="5">
        <f t="shared" si="1762"/>
        <v>12.583615861971991</v>
      </c>
      <c r="AI921" s="5">
        <f t="shared" si="1762"/>
        <v>1.3737141369298225</v>
      </c>
    </row>
    <row r="922" spans="2:35" x14ac:dyDescent="0.3">
      <c r="B922" s="86">
        <f t="shared" si="1742"/>
        <v>48304</v>
      </c>
      <c r="C922" s="3"/>
      <c r="D922" s="3"/>
      <c r="E922" s="5">
        <f t="shared" ref="E922:AI922" si="1763">E359-E780</f>
        <v>70.231759666053975</v>
      </c>
      <c r="F922" s="5">
        <f t="shared" si="1763"/>
        <v>36.571425266630371</v>
      </c>
      <c r="G922" s="5">
        <f t="shared" si="1763"/>
        <v>53.374512551298402</v>
      </c>
      <c r="H922" s="5">
        <f t="shared" si="1763"/>
        <v>13.363938074107432</v>
      </c>
      <c r="I922" s="5">
        <f t="shared" si="1763"/>
        <v>54.403549322962164</v>
      </c>
      <c r="J922" s="5">
        <f t="shared" si="1763"/>
        <v>296.25427057899765</v>
      </c>
      <c r="K922" s="5">
        <f t="shared" si="1763"/>
        <v>19.808957854528035</v>
      </c>
      <c r="L922" s="5"/>
      <c r="M922" s="5">
        <f t="shared" si="1763"/>
        <v>29.5712672278122</v>
      </c>
      <c r="N922" s="5">
        <f t="shared" si="1763"/>
        <v>0</v>
      </c>
      <c r="O922" s="5">
        <f t="shared" si="1763"/>
        <v>0</v>
      </c>
      <c r="P922" s="5">
        <f t="shared" si="1763"/>
        <v>0</v>
      </c>
      <c r="Q922" s="5">
        <f t="shared" si="1763"/>
        <v>0</v>
      </c>
      <c r="R922" s="5">
        <f t="shared" si="1763"/>
        <v>0</v>
      </c>
      <c r="S922" s="5">
        <f t="shared" si="1763"/>
        <v>0</v>
      </c>
      <c r="T922" s="5"/>
      <c r="U922" s="5">
        <f t="shared" si="1763"/>
        <v>15.709735714775233</v>
      </c>
      <c r="V922" s="5">
        <f t="shared" si="1763"/>
        <v>4.5088058547900465</v>
      </c>
      <c r="W922" s="5">
        <f t="shared" si="1763"/>
        <v>6.5804193556395276</v>
      </c>
      <c r="X922" s="5">
        <f t="shared" si="1763"/>
        <v>4.6915952813355881</v>
      </c>
      <c r="Y922" s="5">
        <f t="shared" si="1763"/>
        <v>3.6490185521499012</v>
      </c>
      <c r="Z922" s="5">
        <f t="shared" si="1763"/>
        <v>24.070659484543558</v>
      </c>
      <c r="AA922" s="5">
        <f t="shared" si="1763"/>
        <v>1.5435551574956909</v>
      </c>
      <c r="AB922" s="5"/>
      <c r="AC922" s="5">
        <f t="shared" si="1763"/>
        <v>12.013327311298708</v>
      </c>
      <c r="AD922" s="5">
        <f t="shared" si="1763"/>
        <v>2.2544029273950232</v>
      </c>
      <c r="AE922" s="5">
        <f t="shared" si="1763"/>
        <v>3.2902096778197638</v>
      </c>
      <c r="AF922" s="5">
        <f t="shared" si="1763"/>
        <v>2.843391079597327</v>
      </c>
      <c r="AG922" s="5">
        <f t="shared" si="1763"/>
        <v>2.3221027150044828</v>
      </c>
      <c r="AH922" s="5">
        <f t="shared" si="1763"/>
        <v>12.961124337831151</v>
      </c>
      <c r="AI922" s="5">
        <f t="shared" si="1763"/>
        <v>1.4149255610377169</v>
      </c>
    </row>
    <row r="923" spans="2:35" x14ac:dyDescent="0.3">
      <c r="B923" s="86">
        <f t="shared" si="1742"/>
        <v>48669</v>
      </c>
      <c r="C923" s="3"/>
      <c r="D923" s="3"/>
      <c r="E923" s="5">
        <f t="shared" ref="E923:AI923" si="1764">E360-E781</f>
        <v>72.338712456035594</v>
      </c>
      <c r="F923" s="5">
        <f t="shared" si="1764"/>
        <v>37.66856802462928</v>
      </c>
      <c r="G923" s="5">
        <f t="shared" si="1764"/>
        <v>54.975747927837347</v>
      </c>
      <c r="H923" s="5">
        <f t="shared" si="1764"/>
        <v>13.764856216330656</v>
      </c>
      <c r="I923" s="5">
        <f t="shared" si="1764"/>
        <v>56.035655802651029</v>
      </c>
      <c r="J923" s="5">
        <f t="shared" si="1764"/>
        <v>305.1418986963676</v>
      </c>
      <c r="K923" s="5">
        <f t="shared" si="1764"/>
        <v>20.403226590163879</v>
      </c>
      <c r="L923" s="5"/>
      <c r="M923" s="5">
        <f t="shared" si="1764"/>
        <v>30.458405244646571</v>
      </c>
      <c r="N923" s="5">
        <f t="shared" si="1764"/>
        <v>0</v>
      </c>
      <c r="O923" s="5">
        <f t="shared" si="1764"/>
        <v>0</v>
      </c>
      <c r="P923" s="5">
        <f t="shared" si="1764"/>
        <v>0</v>
      </c>
      <c r="Q923" s="5">
        <f t="shared" si="1764"/>
        <v>0</v>
      </c>
      <c r="R923" s="5">
        <f t="shared" si="1764"/>
        <v>0</v>
      </c>
      <c r="S923" s="5">
        <f t="shared" si="1764"/>
        <v>0</v>
      </c>
      <c r="T923" s="5"/>
      <c r="U923" s="5">
        <f t="shared" si="1764"/>
        <v>16.18102778621849</v>
      </c>
      <c r="V923" s="5">
        <f t="shared" si="1764"/>
        <v>4.6440700304337463</v>
      </c>
      <c r="W923" s="5">
        <f t="shared" si="1764"/>
        <v>6.7778319363087141</v>
      </c>
      <c r="X923" s="5">
        <f t="shared" si="1764"/>
        <v>4.8323431397756558</v>
      </c>
      <c r="Y923" s="5">
        <f t="shared" si="1764"/>
        <v>3.7584891087143979</v>
      </c>
      <c r="Z923" s="5">
        <f t="shared" si="1764"/>
        <v>24.792779269079869</v>
      </c>
      <c r="AA923" s="5">
        <f t="shared" si="1764"/>
        <v>1.5898618122205619</v>
      </c>
      <c r="AB923" s="5"/>
      <c r="AC923" s="5">
        <f t="shared" si="1764"/>
        <v>12.373727130637668</v>
      </c>
      <c r="AD923" s="5">
        <f t="shared" si="1764"/>
        <v>2.3220350152168732</v>
      </c>
      <c r="AE923" s="5">
        <f t="shared" si="1764"/>
        <v>3.388915968154357</v>
      </c>
      <c r="AF923" s="5">
        <f t="shared" si="1764"/>
        <v>2.9286928119852464</v>
      </c>
      <c r="AG923" s="5">
        <f t="shared" si="1764"/>
        <v>2.3917657964546173</v>
      </c>
      <c r="AH923" s="5">
        <f t="shared" si="1764"/>
        <v>13.349958067966085</v>
      </c>
      <c r="AI923" s="5">
        <f t="shared" si="1764"/>
        <v>1.4573733278688483</v>
      </c>
    </row>
    <row r="924" spans="2:35" x14ac:dyDescent="0.3">
      <c r="B924" s="86">
        <f t="shared" si="1742"/>
        <v>49034</v>
      </c>
      <c r="C924" s="3"/>
      <c r="D924" s="3"/>
      <c r="E924" s="5">
        <f t="shared" ref="E924:AI924" si="1765">E361-E782</f>
        <v>74.508873829716663</v>
      </c>
      <c r="F924" s="5">
        <f t="shared" si="1765"/>
        <v>38.798625065368164</v>
      </c>
      <c r="G924" s="5">
        <f t="shared" si="1765"/>
        <v>56.625020365672469</v>
      </c>
      <c r="H924" s="5">
        <f t="shared" si="1765"/>
        <v>14.177801902820576</v>
      </c>
      <c r="I924" s="5">
        <f t="shared" si="1765"/>
        <v>57.716725476730552</v>
      </c>
      <c r="J924" s="5">
        <f t="shared" si="1765"/>
        <v>314.29615565725868</v>
      </c>
      <c r="K924" s="5">
        <f t="shared" si="1765"/>
        <v>21.015323387868794</v>
      </c>
      <c r="L924" s="5"/>
      <c r="M924" s="5">
        <f t="shared" si="1765"/>
        <v>31.372157401985962</v>
      </c>
      <c r="N924" s="5">
        <f t="shared" si="1765"/>
        <v>0</v>
      </c>
      <c r="O924" s="5">
        <f t="shared" si="1765"/>
        <v>0</v>
      </c>
      <c r="P924" s="5">
        <f t="shared" si="1765"/>
        <v>0</v>
      </c>
      <c r="Q924" s="5">
        <f t="shared" si="1765"/>
        <v>0</v>
      </c>
      <c r="R924" s="5">
        <f t="shared" si="1765"/>
        <v>0</v>
      </c>
      <c r="S924" s="5">
        <f t="shared" si="1765"/>
        <v>0</v>
      </c>
      <c r="T924" s="5"/>
      <c r="U924" s="5">
        <f t="shared" si="1765"/>
        <v>16.666458619805045</v>
      </c>
      <c r="V924" s="5">
        <f t="shared" si="1765"/>
        <v>4.7833921313467602</v>
      </c>
      <c r="W924" s="5">
        <f t="shared" si="1765"/>
        <v>6.9811668943979752</v>
      </c>
      <c r="X924" s="5">
        <f t="shared" si="1765"/>
        <v>4.9773134339689262</v>
      </c>
      <c r="Y924" s="5">
        <f t="shared" si="1765"/>
        <v>3.8712437819758301</v>
      </c>
      <c r="Z924" s="5">
        <f t="shared" si="1765"/>
        <v>25.536562647152266</v>
      </c>
      <c r="AA924" s="5">
        <f t="shared" si="1765"/>
        <v>1.6375576665871787</v>
      </c>
      <c r="AB924" s="5"/>
      <c r="AC924" s="5">
        <f t="shared" si="1765"/>
        <v>12.744938944556798</v>
      </c>
      <c r="AD924" s="5">
        <f t="shared" si="1765"/>
        <v>2.3916960656733801</v>
      </c>
      <c r="AE924" s="5">
        <f t="shared" si="1765"/>
        <v>3.4905834471989876</v>
      </c>
      <c r="AF924" s="5">
        <f t="shared" si="1765"/>
        <v>3.0165535963448042</v>
      </c>
      <c r="AG924" s="5">
        <f t="shared" si="1765"/>
        <v>2.4635187703482555</v>
      </c>
      <c r="AH924" s="5">
        <f t="shared" si="1765"/>
        <v>13.750456810005069</v>
      </c>
      <c r="AI924" s="5">
        <f t="shared" si="1765"/>
        <v>1.5010945277049139</v>
      </c>
    </row>
    <row r="925" spans="2:35" x14ac:dyDescent="0.3">
      <c r="B925" s="86">
        <f t="shared" si="1742"/>
        <v>49399</v>
      </c>
      <c r="C925" s="3"/>
      <c r="D925" s="3"/>
      <c r="E925" s="5">
        <f t="shared" ref="E925:AI925" si="1766">E362-E783</f>
        <v>76.744140044608173</v>
      </c>
      <c r="F925" s="5">
        <f t="shared" si="1766"/>
        <v>39.962583817329211</v>
      </c>
      <c r="G925" s="5">
        <f t="shared" si="1766"/>
        <v>58.323770976642635</v>
      </c>
      <c r="H925" s="5">
        <f t="shared" si="1766"/>
        <v>14.603135959905195</v>
      </c>
      <c r="I925" s="5">
        <f t="shared" si="1766"/>
        <v>59.448227241032463</v>
      </c>
      <c r="J925" s="5">
        <f t="shared" si="1766"/>
        <v>323.72504032697651</v>
      </c>
      <c r="K925" s="5">
        <f t="shared" si="1766"/>
        <v>21.64578308950486</v>
      </c>
      <c r="L925" s="5"/>
      <c r="M925" s="5">
        <f t="shared" si="1766"/>
        <v>32.313322124045548</v>
      </c>
      <c r="N925" s="5">
        <f t="shared" si="1766"/>
        <v>0</v>
      </c>
      <c r="O925" s="5">
        <f t="shared" si="1766"/>
        <v>0</v>
      </c>
      <c r="P925" s="5">
        <f t="shared" si="1766"/>
        <v>0</v>
      </c>
      <c r="Q925" s="5">
        <f t="shared" si="1766"/>
        <v>0</v>
      </c>
      <c r="R925" s="5">
        <f t="shared" si="1766"/>
        <v>0</v>
      </c>
      <c r="S925" s="5">
        <f t="shared" si="1766"/>
        <v>0</v>
      </c>
      <c r="T925" s="5"/>
      <c r="U925" s="5">
        <f t="shared" si="1766"/>
        <v>17.166452378399196</v>
      </c>
      <c r="V925" s="5">
        <f t="shared" si="1766"/>
        <v>4.9268938952871633</v>
      </c>
      <c r="W925" s="5">
        <f t="shared" si="1766"/>
        <v>7.1906019012299138</v>
      </c>
      <c r="X925" s="5">
        <f t="shared" si="1766"/>
        <v>5.1266328369879943</v>
      </c>
      <c r="Y925" s="5">
        <f t="shared" si="1766"/>
        <v>3.9873810954351043</v>
      </c>
      <c r="Z925" s="5">
        <f t="shared" si="1766"/>
        <v>26.302659526566838</v>
      </c>
      <c r="AA925" s="5">
        <f t="shared" si="1766"/>
        <v>1.6866843965847942</v>
      </c>
      <c r="AB925" s="5"/>
      <c r="AC925" s="5">
        <f t="shared" si="1766"/>
        <v>13.127287112893503</v>
      </c>
      <c r="AD925" s="5">
        <f t="shared" si="1766"/>
        <v>2.4634469476435816</v>
      </c>
      <c r="AE925" s="5">
        <f t="shared" si="1766"/>
        <v>3.5953009506149569</v>
      </c>
      <c r="AF925" s="5">
        <f t="shared" si="1766"/>
        <v>3.1070502042351484</v>
      </c>
      <c r="AG925" s="5">
        <f t="shared" si="1766"/>
        <v>2.5374243334587034</v>
      </c>
      <c r="AH925" s="5">
        <f t="shared" si="1766"/>
        <v>14.16297051430522</v>
      </c>
      <c r="AI925" s="5">
        <f t="shared" si="1766"/>
        <v>1.5461273635360613</v>
      </c>
    </row>
    <row r="926" spans="2:35" x14ac:dyDescent="0.3">
      <c r="B926" s="86">
        <f t="shared" si="1742"/>
        <v>49765</v>
      </c>
      <c r="C926" s="3"/>
      <c r="D926" s="3"/>
      <c r="E926" s="5">
        <f t="shared" ref="E926:AI926" si="1767">E363-E784</f>
        <v>79.04646424594641</v>
      </c>
      <c r="F926" s="5">
        <f t="shared" si="1767"/>
        <v>41.16146133184909</v>
      </c>
      <c r="G926" s="5">
        <f t="shared" si="1767"/>
        <v>60.073484105941908</v>
      </c>
      <c r="H926" s="5">
        <f t="shared" si="1767"/>
        <v>15.04123003870235</v>
      </c>
      <c r="I926" s="5">
        <f t="shared" si="1767"/>
        <v>61.231674058263451</v>
      </c>
      <c r="J926" s="5">
        <f t="shared" si="1767"/>
        <v>333.43679153678573</v>
      </c>
      <c r="K926" s="5">
        <f t="shared" si="1767"/>
        <v>22.295156582190007</v>
      </c>
      <c r="L926" s="5"/>
      <c r="M926" s="5">
        <f t="shared" si="1767"/>
        <v>33.28272178776691</v>
      </c>
      <c r="N926" s="5">
        <f t="shared" si="1767"/>
        <v>0</v>
      </c>
      <c r="O926" s="5">
        <f t="shared" si="1767"/>
        <v>0</v>
      </c>
      <c r="P926" s="5">
        <f t="shared" si="1767"/>
        <v>0</v>
      </c>
      <c r="Q926" s="5">
        <f t="shared" si="1767"/>
        <v>0</v>
      </c>
      <c r="R926" s="5">
        <f t="shared" si="1767"/>
        <v>0</v>
      </c>
      <c r="S926" s="5">
        <f t="shared" si="1767"/>
        <v>0</v>
      </c>
      <c r="T926" s="5"/>
      <c r="U926" s="5">
        <f t="shared" si="1767"/>
        <v>17.681445949751168</v>
      </c>
      <c r="V926" s="5">
        <f t="shared" si="1767"/>
        <v>5.0747007121457779</v>
      </c>
      <c r="W926" s="5">
        <f t="shared" si="1767"/>
        <v>7.4063199582668107</v>
      </c>
      <c r="X926" s="5">
        <f t="shared" si="1767"/>
        <v>5.2804318220976336</v>
      </c>
      <c r="Y926" s="5">
        <f t="shared" si="1767"/>
        <v>4.1070025282981577</v>
      </c>
      <c r="Z926" s="5">
        <f t="shared" si="1767"/>
        <v>27.091739312363842</v>
      </c>
      <c r="AA926" s="5">
        <f t="shared" si="1767"/>
        <v>1.7372849284823382</v>
      </c>
      <c r="AB926" s="5"/>
      <c r="AC926" s="5">
        <f t="shared" si="1767"/>
        <v>13.521105726280306</v>
      </c>
      <c r="AD926" s="5">
        <f t="shared" si="1767"/>
        <v>2.5373503560728889</v>
      </c>
      <c r="AE926" s="5">
        <f t="shared" si="1767"/>
        <v>3.7031599791334053</v>
      </c>
      <c r="AF926" s="5">
        <f t="shared" si="1767"/>
        <v>3.2002617103622022</v>
      </c>
      <c r="AG926" s="5">
        <f t="shared" si="1767"/>
        <v>2.6135470634624642</v>
      </c>
      <c r="AH926" s="5">
        <f t="shared" si="1767"/>
        <v>14.587859629734377</v>
      </c>
      <c r="AI926" s="5">
        <f t="shared" si="1767"/>
        <v>1.5925111844421433</v>
      </c>
    </row>
    <row r="927" spans="2:35" x14ac:dyDescent="0.3">
      <c r="B927" s="86">
        <f t="shared" si="1742"/>
        <v>50130</v>
      </c>
      <c r="C927" s="3"/>
      <c r="D927" s="3"/>
      <c r="E927" s="5">
        <f t="shared" ref="E927:AI927" si="1768">E364-E785</f>
        <v>81.417858173324802</v>
      </c>
      <c r="F927" s="5">
        <f t="shared" si="1768"/>
        <v>42.396305171804563</v>
      </c>
      <c r="G927" s="5">
        <f t="shared" si="1768"/>
        <v>61.87568862912017</v>
      </c>
      <c r="H927" s="5">
        <f t="shared" si="1768"/>
        <v>15.492466939863421</v>
      </c>
      <c r="I927" s="5">
        <f t="shared" si="1768"/>
        <v>63.068624280011342</v>
      </c>
      <c r="J927" s="5">
        <f t="shared" si="1768"/>
        <v>343.43989528288938</v>
      </c>
      <c r="K927" s="5">
        <f t="shared" si="1768"/>
        <v>22.964011279655708</v>
      </c>
      <c r="L927" s="5"/>
      <c r="M927" s="5">
        <f t="shared" si="1768"/>
        <v>34.281203441399924</v>
      </c>
      <c r="N927" s="5">
        <f t="shared" si="1768"/>
        <v>0</v>
      </c>
      <c r="O927" s="5">
        <f t="shared" si="1768"/>
        <v>0</v>
      </c>
      <c r="P927" s="5">
        <f t="shared" si="1768"/>
        <v>0</v>
      </c>
      <c r="Q927" s="5">
        <f t="shared" si="1768"/>
        <v>0</v>
      </c>
      <c r="R927" s="5">
        <f t="shared" si="1768"/>
        <v>0</v>
      </c>
      <c r="S927" s="5">
        <f t="shared" si="1768"/>
        <v>0</v>
      </c>
      <c r="T927" s="5"/>
      <c r="U927" s="5">
        <f t="shared" si="1768"/>
        <v>18.211889328243711</v>
      </c>
      <c r="V927" s="5">
        <f t="shared" si="1768"/>
        <v>5.2269417335101522</v>
      </c>
      <c r="W927" s="5">
        <f t="shared" si="1768"/>
        <v>7.6285095570148158</v>
      </c>
      <c r="X927" s="5">
        <f t="shared" si="1768"/>
        <v>5.4388447767605639</v>
      </c>
      <c r="Y927" s="5">
        <f t="shared" si="1768"/>
        <v>4.2302126041471029</v>
      </c>
      <c r="Z927" s="5">
        <f t="shared" si="1768"/>
        <v>27.904491491734763</v>
      </c>
      <c r="AA927" s="5">
        <f t="shared" si="1768"/>
        <v>1.7894034763368083</v>
      </c>
      <c r="AB927" s="5"/>
      <c r="AC927" s="5">
        <f t="shared" si="1768"/>
        <v>13.926738898068718</v>
      </c>
      <c r="AD927" s="5">
        <f t="shared" si="1768"/>
        <v>2.6134708667550761</v>
      </c>
      <c r="AE927" s="5">
        <f t="shared" si="1768"/>
        <v>3.8142547785074079</v>
      </c>
      <c r="AF927" s="5">
        <f t="shared" si="1768"/>
        <v>3.2962695616730691</v>
      </c>
      <c r="AG927" s="5">
        <f t="shared" si="1768"/>
        <v>2.6919534753663386</v>
      </c>
      <c r="AH927" s="5">
        <f t="shared" si="1768"/>
        <v>15.025495418626411</v>
      </c>
      <c r="AI927" s="5">
        <f t="shared" si="1768"/>
        <v>1.6402865199754075</v>
      </c>
    </row>
    <row r="928" spans="2:35" x14ac:dyDescent="0.3">
      <c r="B928" s="86">
        <f t="shared" si="1742"/>
        <v>50495</v>
      </c>
      <c r="C928" s="3"/>
      <c r="D928" s="3"/>
      <c r="E928" s="5">
        <f t="shared" ref="E928:AI928" si="1769">E365-E786</f>
        <v>83.860393918524551</v>
      </c>
      <c r="F928" s="5">
        <f t="shared" si="1769"/>
        <v>43.668194326958691</v>
      </c>
      <c r="G928" s="5">
        <f t="shared" si="1769"/>
        <v>63.731959287993782</v>
      </c>
      <c r="H928" s="5">
        <f t="shared" si="1769"/>
        <v>15.957240948059322</v>
      </c>
      <c r="I928" s="5">
        <f t="shared" si="1769"/>
        <v>64.960683008411692</v>
      </c>
      <c r="J928" s="5">
        <f t="shared" si="1769"/>
        <v>353.74309214137611</v>
      </c>
      <c r="K928" s="5">
        <f t="shared" si="1769"/>
        <v>23.652931618045383</v>
      </c>
      <c r="L928" s="5"/>
      <c r="M928" s="5">
        <f t="shared" si="1769"/>
        <v>35.309639544641918</v>
      </c>
      <c r="N928" s="5">
        <f t="shared" si="1769"/>
        <v>0</v>
      </c>
      <c r="O928" s="5">
        <f t="shared" si="1769"/>
        <v>0</v>
      </c>
      <c r="P928" s="5">
        <f t="shared" si="1769"/>
        <v>0</v>
      </c>
      <c r="Q928" s="5">
        <f t="shared" si="1769"/>
        <v>0</v>
      </c>
      <c r="R928" s="5">
        <f t="shared" si="1769"/>
        <v>0</v>
      </c>
      <c r="S928" s="5">
        <f t="shared" si="1769"/>
        <v>0</v>
      </c>
      <c r="T928" s="5"/>
      <c r="U928" s="5">
        <f t="shared" si="1769"/>
        <v>18.758246008091021</v>
      </c>
      <c r="V928" s="5">
        <f t="shared" si="1769"/>
        <v>5.3837499855154567</v>
      </c>
      <c r="W928" s="5">
        <f t="shared" si="1769"/>
        <v>7.8573648437252608</v>
      </c>
      <c r="X928" s="5">
        <f t="shared" si="1769"/>
        <v>5.6020101200633805</v>
      </c>
      <c r="Y928" s="5">
        <f t="shared" si="1769"/>
        <v>4.3571189822715164</v>
      </c>
      <c r="Z928" s="5">
        <f t="shared" si="1769"/>
        <v>28.741626236486805</v>
      </c>
      <c r="AA928" s="5">
        <f t="shared" si="1769"/>
        <v>1.8430855806269124</v>
      </c>
      <c r="AB928" s="5"/>
      <c r="AC928" s="5">
        <f t="shared" si="1769"/>
        <v>14.34454106501078</v>
      </c>
      <c r="AD928" s="5">
        <f t="shared" si="1769"/>
        <v>2.6918749927577283</v>
      </c>
      <c r="AE928" s="5">
        <f t="shared" si="1769"/>
        <v>3.9286824218626304</v>
      </c>
      <c r="AF928" s="5">
        <f t="shared" si="1769"/>
        <v>3.3951576485232606</v>
      </c>
      <c r="AG928" s="5">
        <f t="shared" si="1769"/>
        <v>2.772712079627329</v>
      </c>
      <c r="AH928" s="5">
        <f t="shared" si="1769"/>
        <v>15.476260281185203</v>
      </c>
      <c r="AI928" s="5">
        <f t="shared" si="1769"/>
        <v>1.68949511557467</v>
      </c>
    </row>
    <row r="929" spans="2:35" x14ac:dyDescent="0.3">
      <c r="B929" s="86">
        <f t="shared" si="1742"/>
        <v>50860</v>
      </c>
      <c r="C929" s="3"/>
      <c r="D929" s="3"/>
      <c r="E929" s="5">
        <f t="shared" ref="E929:AI929" si="1770">E366-E787</f>
        <v>86.376205736080294</v>
      </c>
      <c r="F929" s="5">
        <f t="shared" si="1770"/>
        <v>44.97824015676747</v>
      </c>
      <c r="G929" s="5">
        <f t="shared" si="1770"/>
        <v>65.643918066633603</v>
      </c>
      <c r="H929" s="5">
        <f t="shared" si="1770"/>
        <v>16.435958176501106</v>
      </c>
      <c r="I929" s="5">
        <f t="shared" si="1770"/>
        <v>66.909503498664037</v>
      </c>
      <c r="J929" s="5">
        <f t="shared" si="1770"/>
        <v>364.35538490561731</v>
      </c>
      <c r="K929" s="5">
        <f t="shared" si="1770"/>
        <v>24.362519566586741</v>
      </c>
      <c r="L929" s="5"/>
      <c r="M929" s="5">
        <f t="shared" si="1770"/>
        <v>36.368928730981175</v>
      </c>
      <c r="N929" s="5">
        <f t="shared" si="1770"/>
        <v>0</v>
      </c>
      <c r="O929" s="5">
        <f t="shared" si="1770"/>
        <v>0</v>
      </c>
      <c r="P929" s="5">
        <f t="shared" si="1770"/>
        <v>0</v>
      </c>
      <c r="Q929" s="5">
        <f t="shared" si="1770"/>
        <v>0</v>
      </c>
      <c r="R929" s="5">
        <f t="shared" si="1770"/>
        <v>0</v>
      </c>
      <c r="S929" s="5">
        <f t="shared" si="1770"/>
        <v>0</v>
      </c>
      <c r="T929" s="5"/>
      <c r="U929" s="5">
        <f t="shared" si="1770"/>
        <v>19.320993388333751</v>
      </c>
      <c r="V929" s="5">
        <f t="shared" si="1770"/>
        <v>5.5452624850809196</v>
      </c>
      <c r="W929" s="5">
        <f t="shared" si="1770"/>
        <v>8.0930857890370174</v>
      </c>
      <c r="X929" s="5">
        <f t="shared" si="1770"/>
        <v>5.7700704236652811</v>
      </c>
      <c r="Y929" s="5">
        <f t="shared" si="1770"/>
        <v>4.487832551739662</v>
      </c>
      <c r="Z929" s="5">
        <f t="shared" si="1770"/>
        <v>29.603875023581409</v>
      </c>
      <c r="AA929" s="5">
        <f t="shared" si="1770"/>
        <v>1.8983781480457205</v>
      </c>
      <c r="AB929" s="5"/>
      <c r="AC929" s="5">
        <f t="shared" si="1770"/>
        <v>14.774877296961103</v>
      </c>
      <c r="AD929" s="5">
        <f t="shared" si="1770"/>
        <v>2.7726312425404598</v>
      </c>
      <c r="AE929" s="5">
        <f t="shared" si="1770"/>
        <v>4.0465428945185087</v>
      </c>
      <c r="AF929" s="5">
        <f t="shared" si="1770"/>
        <v>3.4970123779789586</v>
      </c>
      <c r="AG929" s="5">
        <f t="shared" si="1770"/>
        <v>2.8558934420161486</v>
      </c>
      <c r="AH929" s="5">
        <f t="shared" si="1770"/>
        <v>15.94054808962076</v>
      </c>
      <c r="AI929" s="5">
        <f t="shared" si="1770"/>
        <v>1.7401799690419102</v>
      </c>
    </row>
    <row r="930" spans="2:35" x14ac:dyDescent="0.3">
      <c r="B930" s="86">
        <f t="shared" si="1742"/>
        <v>51226</v>
      </c>
      <c r="C930" s="3"/>
      <c r="D930" s="3"/>
      <c r="E930" s="5">
        <f t="shared" ref="E930:AI930" si="1771">E367-E788</f>
        <v>88.9674919081627</v>
      </c>
      <c r="F930" s="5">
        <f t="shared" si="1771"/>
        <v>46.327587361470485</v>
      </c>
      <c r="G930" s="5">
        <f t="shared" si="1771"/>
        <v>67.613235608632621</v>
      </c>
      <c r="H930" s="5">
        <f t="shared" si="1771"/>
        <v>16.929036921796136</v>
      </c>
      <c r="I930" s="5">
        <f t="shared" si="1771"/>
        <v>68.916788603623971</v>
      </c>
      <c r="J930" s="5">
        <f t="shared" si="1771"/>
        <v>375.28604645278591</v>
      </c>
      <c r="K930" s="5">
        <f t="shared" si="1771"/>
        <v>25.09339515358435</v>
      </c>
      <c r="L930" s="5"/>
      <c r="M930" s="5">
        <f t="shared" si="1771"/>
        <v>37.459996592910613</v>
      </c>
      <c r="N930" s="5">
        <f t="shared" si="1771"/>
        <v>0</v>
      </c>
      <c r="O930" s="5">
        <f t="shared" si="1771"/>
        <v>0</v>
      </c>
      <c r="P930" s="5">
        <f t="shared" si="1771"/>
        <v>0</v>
      </c>
      <c r="Q930" s="5">
        <f t="shared" si="1771"/>
        <v>0</v>
      </c>
      <c r="R930" s="5">
        <f t="shared" si="1771"/>
        <v>0</v>
      </c>
      <c r="S930" s="5">
        <f t="shared" si="1771"/>
        <v>0</v>
      </c>
      <c r="T930" s="5"/>
      <c r="U930" s="5">
        <f t="shared" si="1771"/>
        <v>19.900623189983762</v>
      </c>
      <c r="V930" s="5">
        <f t="shared" si="1771"/>
        <v>5.7116203596333479</v>
      </c>
      <c r="W930" s="5">
        <f t="shared" si="1771"/>
        <v>8.3358783627081294</v>
      </c>
      <c r="X930" s="5">
        <f t="shared" si="1771"/>
        <v>5.9431725363752408</v>
      </c>
      <c r="Y930" s="5">
        <f t="shared" si="1771"/>
        <v>4.6224675282918524</v>
      </c>
      <c r="Z930" s="5">
        <f t="shared" si="1771"/>
        <v>30.491991274288853</v>
      </c>
      <c r="AA930" s="5">
        <f t="shared" si="1771"/>
        <v>1.9553294924870919</v>
      </c>
      <c r="AB930" s="5"/>
      <c r="AC930" s="5">
        <f t="shared" si="1771"/>
        <v>15.218123615869937</v>
      </c>
      <c r="AD930" s="5">
        <f t="shared" si="1771"/>
        <v>2.855810179816674</v>
      </c>
      <c r="AE930" s="5">
        <f t="shared" si="1771"/>
        <v>4.1679391813540647</v>
      </c>
      <c r="AF930" s="5">
        <f t="shared" si="1771"/>
        <v>3.601922749318327</v>
      </c>
      <c r="AG930" s="5">
        <f t="shared" si="1771"/>
        <v>2.9415702452766332</v>
      </c>
      <c r="AH930" s="5">
        <f t="shared" si="1771"/>
        <v>16.418764532309385</v>
      </c>
      <c r="AI930" s="5">
        <f t="shared" si="1771"/>
        <v>1.7923853681131678</v>
      </c>
    </row>
    <row r="931" spans="2:35" x14ac:dyDescent="0.3">
      <c r="B931" s="86">
        <f t="shared" si="1742"/>
        <v>51591</v>
      </c>
      <c r="C931" s="3"/>
      <c r="D931" s="3"/>
      <c r="E931" s="5">
        <f t="shared" ref="E931:AI931" si="1772">E368-E789</f>
        <v>68.215769229831949</v>
      </c>
      <c r="F931" s="5">
        <f t="shared" si="1772"/>
        <v>35.521648870209383</v>
      </c>
      <c r="G931" s="5">
        <f t="shared" si="1772"/>
        <v>51.842406459224499</v>
      </c>
      <c r="H931" s="5">
        <f t="shared" si="1772"/>
        <v>12.980328557903242</v>
      </c>
      <c r="I931" s="5">
        <f t="shared" si="1772"/>
        <v>52.841904909478437</v>
      </c>
      <c r="J931" s="5">
        <f t="shared" si="1772"/>
        <v>287.75034330995248</v>
      </c>
      <c r="K931" s="5">
        <f t="shared" si="1772"/>
        <v>19.240345167388497</v>
      </c>
      <c r="L931" s="5"/>
      <c r="M931" s="5">
        <f t="shared" si="1772"/>
        <v>28.722429149402927</v>
      </c>
      <c r="N931" s="5">
        <f t="shared" si="1772"/>
        <v>0</v>
      </c>
      <c r="O931" s="5">
        <f t="shared" si="1772"/>
        <v>0</v>
      </c>
      <c r="P931" s="5">
        <f t="shared" si="1772"/>
        <v>0</v>
      </c>
      <c r="Q931" s="5">
        <f t="shared" si="1772"/>
        <v>0</v>
      </c>
      <c r="R931" s="5">
        <f t="shared" si="1772"/>
        <v>0</v>
      </c>
      <c r="S931" s="5">
        <f t="shared" si="1772"/>
        <v>0</v>
      </c>
      <c r="T931" s="5"/>
      <c r="U931" s="5">
        <f t="shared" si="1772"/>
        <v>15.258790485620304</v>
      </c>
      <c r="V931" s="5">
        <f t="shared" si="1772"/>
        <v>4.379381367560061</v>
      </c>
      <c r="W931" s="5">
        <f t="shared" si="1772"/>
        <v>6.3915295634660358</v>
      </c>
      <c r="X931" s="5">
        <f t="shared" si="1772"/>
        <v>4.5569238554341167</v>
      </c>
      <c r="Y931" s="5">
        <f t="shared" si="1772"/>
        <v>3.5442741097820893</v>
      </c>
      <c r="Z931" s="5">
        <f t="shared" si="1772"/>
        <v>23.37971539393364</v>
      </c>
      <c r="AA931" s="5">
        <f t="shared" si="1772"/>
        <v>1.4992476753809216</v>
      </c>
      <c r="AB931" s="5"/>
      <c r="AC931" s="5">
        <f t="shared" si="1772"/>
        <v>11.66848684194494</v>
      </c>
      <c r="AD931" s="5">
        <f t="shared" si="1772"/>
        <v>2.1896906837800305</v>
      </c>
      <c r="AE931" s="5">
        <f t="shared" si="1772"/>
        <v>3.1957647817330179</v>
      </c>
      <c r="AF931" s="5">
        <f t="shared" si="1772"/>
        <v>2.7617720335964346</v>
      </c>
      <c r="AG931" s="5">
        <f t="shared" si="1772"/>
        <v>2.2554471607704207</v>
      </c>
      <c r="AH931" s="5">
        <f t="shared" si="1772"/>
        <v>12.589077519810422</v>
      </c>
      <c r="AI931" s="5">
        <f t="shared" si="1772"/>
        <v>1.3743103690991783</v>
      </c>
    </row>
    <row r="932" spans="2:35" x14ac:dyDescent="0.3">
      <c r="E932" s="2"/>
      <c r="M932" s="2"/>
    </row>
    <row r="933" spans="2:35" s="97" customFormat="1" x14ac:dyDescent="0.3">
      <c r="B933" s="96" t="s">
        <v>252</v>
      </c>
      <c r="C933" s="96"/>
      <c r="D933" s="96"/>
    </row>
    <row r="934" spans="2:35" x14ac:dyDescent="0.3">
      <c r="E934" s="301" t="s">
        <v>89</v>
      </c>
      <c r="F934" s="301"/>
      <c r="G934" s="301"/>
      <c r="H934" s="301"/>
      <c r="I934" s="301"/>
      <c r="J934" s="301"/>
      <c r="K934" s="301"/>
      <c r="M934" s="301" t="s">
        <v>64</v>
      </c>
      <c r="N934" s="301"/>
      <c r="O934" s="301"/>
      <c r="P934" s="301"/>
      <c r="Q934" s="301"/>
      <c r="R934" s="301"/>
      <c r="S934" s="301"/>
      <c r="U934" s="301" t="s">
        <v>65</v>
      </c>
      <c r="V934" s="301"/>
      <c r="W934" s="301"/>
      <c r="X934" s="301"/>
      <c r="Y934" s="301"/>
      <c r="Z934" s="301"/>
      <c r="AA934" s="301"/>
      <c r="AC934" s="301" t="s">
        <v>66</v>
      </c>
      <c r="AD934" s="301"/>
      <c r="AE934" s="301"/>
      <c r="AF934" s="301"/>
      <c r="AG934" s="301"/>
      <c r="AH934" s="301"/>
      <c r="AI934" s="301"/>
    </row>
    <row r="935" spans="2:35" s="3" customFormat="1" x14ac:dyDescent="0.3">
      <c r="B935" s="4" t="s">
        <v>211</v>
      </c>
      <c r="C935" s="4"/>
      <c r="D935" s="4"/>
      <c r="E935" s="3" t="s">
        <v>70</v>
      </c>
      <c r="F935" s="3" t="s">
        <v>69</v>
      </c>
      <c r="G935" s="3" t="s">
        <v>61</v>
      </c>
      <c r="H935" s="3" t="s">
        <v>68</v>
      </c>
      <c r="I935" s="3" t="s">
        <v>71</v>
      </c>
      <c r="J935" s="3" t="s">
        <v>72</v>
      </c>
      <c r="K935" s="3" t="s">
        <v>62</v>
      </c>
      <c r="M935" s="3" t="s">
        <v>70</v>
      </c>
      <c r="N935" s="3" t="s">
        <v>69</v>
      </c>
      <c r="O935" s="3" t="s">
        <v>61</v>
      </c>
      <c r="P935" s="3" t="s">
        <v>68</v>
      </c>
      <c r="Q935" s="3" t="s">
        <v>71</v>
      </c>
      <c r="R935" s="3" t="s">
        <v>72</v>
      </c>
      <c r="S935" s="3" t="s">
        <v>62</v>
      </c>
      <c r="U935" s="3" t="s">
        <v>70</v>
      </c>
      <c r="V935" s="3" t="s">
        <v>69</v>
      </c>
      <c r="W935" s="3" t="s">
        <v>61</v>
      </c>
      <c r="X935" s="3" t="s">
        <v>68</v>
      </c>
      <c r="Y935" s="3" t="s">
        <v>71</v>
      </c>
      <c r="Z935" s="3" t="s">
        <v>72</v>
      </c>
      <c r="AA935" s="3" t="s">
        <v>62</v>
      </c>
      <c r="AC935" s="3" t="s">
        <v>70</v>
      </c>
      <c r="AD935" s="3" t="s">
        <v>69</v>
      </c>
      <c r="AE935" s="3" t="s">
        <v>61</v>
      </c>
      <c r="AF935" s="3" t="s">
        <v>68</v>
      </c>
      <c r="AG935" s="3" t="s">
        <v>71</v>
      </c>
      <c r="AH935" s="3" t="s">
        <v>72</v>
      </c>
      <c r="AI935" s="3" t="s">
        <v>62</v>
      </c>
    </row>
    <row r="936" spans="2:35" hidden="1" x14ac:dyDescent="0.3">
      <c r="B936" s="86">
        <f>B901</f>
        <v>40633</v>
      </c>
      <c r="C936" s="3"/>
      <c r="D936" s="3"/>
      <c r="E936" s="5">
        <f>E901*(1-E$51)</f>
        <v>132.37148000000002</v>
      </c>
      <c r="F936" s="5">
        <f t="shared" ref="F936:K936" si="1773">F901*(1-F$51)</f>
        <v>10.294094999999999</v>
      </c>
      <c r="G936" s="5">
        <f t="shared" si="1773"/>
        <v>16.792098749999997</v>
      </c>
      <c r="H936" s="5">
        <f t="shared" si="1773"/>
        <v>35.277847499999993</v>
      </c>
      <c r="I936" s="5">
        <f t="shared" si="1773"/>
        <v>118.75434749999999</v>
      </c>
      <c r="J936" s="5">
        <f t="shared" si="1773"/>
        <v>161.14680000000001</v>
      </c>
      <c r="K936" s="5">
        <f t="shared" si="1773"/>
        <v>5.5883520000000013</v>
      </c>
      <c r="L936" s="5"/>
      <c r="M936" s="5">
        <f>M901*(1-E$51)</f>
        <v>55.735360000000007</v>
      </c>
      <c r="N936" s="5">
        <f t="shared" ref="N936:S936" si="1774">N901*(1-F$51)</f>
        <v>0</v>
      </c>
      <c r="O936" s="5">
        <f t="shared" si="1774"/>
        <v>0</v>
      </c>
      <c r="P936" s="5">
        <f t="shared" si="1774"/>
        <v>0</v>
      </c>
      <c r="Q936" s="5">
        <f t="shared" si="1774"/>
        <v>0</v>
      </c>
      <c r="R936" s="5">
        <f t="shared" si="1774"/>
        <v>0</v>
      </c>
      <c r="S936" s="5">
        <f t="shared" si="1774"/>
        <v>0</v>
      </c>
      <c r="T936" s="5"/>
      <c r="U936" s="5">
        <f>U901*(1-E$51)</f>
        <v>29.609410000000004</v>
      </c>
      <c r="V936" s="5">
        <f t="shared" ref="V936:AA936" si="1775">V901*(1-F$51)</f>
        <v>1.2691349999999999</v>
      </c>
      <c r="W936" s="5">
        <f t="shared" si="1775"/>
        <v>2.0702587499999998</v>
      </c>
      <c r="X936" s="5">
        <f t="shared" si="1775"/>
        <v>12.384776250000002</v>
      </c>
      <c r="Y936" s="5">
        <f t="shared" si="1775"/>
        <v>7.9652306250000011</v>
      </c>
      <c r="Z936" s="5">
        <f t="shared" si="1775"/>
        <v>13.093177500000001</v>
      </c>
      <c r="AA936" s="5">
        <f t="shared" si="1775"/>
        <v>0.43545600000000001</v>
      </c>
      <c r="AB936" s="5"/>
      <c r="AC936" s="5">
        <f>AC901*(1-E$51)</f>
        <v>22.642490000000002</v>
      </c>
      <c r="AD936" s="5">
        <f t="shared" ref="AD936:AI936" si="1776">AD901*(1-F$51)</f>
        <v>0.63456749999999995</v>
      </c>
      <c r="AE936" s="5">
        <f t="shared" si="1776"/>
        <v>1.0351293749999999</v>
      </c>
      <c r="AF936" s="5">
        <f t="shared" si="1776"/>
        <v>7.5059250000000004</v>
      </c>
      <c r="AG936" s="5">
        <f t="shared" si="1776"/>
        <v>5.0687831250000013</v>
      </c>
      <c r="AH936" s="5">
        <f t="shared" si="1776"/>
        <v>7.0501725000000004</v>
      </c>
      <c r="AI936" s="5">
        <f t="shared" si="1776"/>
        <v>0.39916800000000008</v>
      </c>
    </row>
    <row r="937" spans="2:35" hidden="1" x14ac:dyDescent="0.3">
      <c r="B937" s="86">
        <f t="shared" ref="B937:B966" si="1777">B902</f>
        <v>40999</v>
      </c>
      <c r="C937" s="3"/>
      <c r="D937" s="3"/>
      <c r="E937" s="5">
        <f t="shared" ref="E937:K937" si="1778">E902*(1-E$51)</f>
        <v>141.64766</v>
      </c>
      <c r="F937" s="5">
        <f t="shared" si="1778"/>
        <v>10.815315</v>
      </c>
      <c r="G937" s="5">
        <f t="shared" si="1778"/>
        <v>17.765553750000002</v>
      </c>
      <c r="H937" s="5">
        <f t="shared" si="1778"/>
        <v>36.780555</v>
      </c>
      <c r="I937" s="5">
        <f t="shared" si="1778"/>
        <v>126.82171249999998</v>
      </c>
      <c r="J937" s="5">
        <f t="shared" si="1778"/>
        <v>172.70520000000002</v>
      </c>
      <c r="K937" s="5">
        <f t="shared" si="1778"/>
        <v>6.0023040000000005</v>
      </c>
      <c r="L937" s="5"/>
      <c r="M937" s="5">
        <f t="shared" ref="M937:S937" si="1779">M902*(1-E$51)</f>
        <v>59.641120000000015</v>
      </c>
      <c r="N937" s="5">
        <f t="shared" si="1779"/>
        <v>0</v>
      </c>
      <c r="O937" s="5">
        <f t="shared" si="1779"/>
        <v>0</v>
      </c>
      <c r="P937" s="5">
        <f t="shared" si="1779"/>
        <v>0</v>
      </c>
      <c r="Q937" s="5">
        <f t="shared" si="1779"/>
        <v>0</v>
      </c>
      <c r="R937" s="5">
        <f t="shared" si="1779"/>
        <v>0</v>
      </c>
      <c r="S937" s="5">
        <f t="shared" si="1779"/>
        <v>0</v>
      </c>
      <c r="T937" s="5"/>
      <c r="U937" s="5">
        <f t="shared" ref="U937:AA937" si="1780">U902*(1-E$51)</f>
        <v>31.684345000000011</v>
      </c>
      <c r="V937" s="5">
        <f t="shared" si="1780"/>
        <v>1.3333949999999999</v>
      </c>
      <c r="W937" s="5">
        <f t="shared" si="1780"/>
        <v>2.1902737499999998</v>
      </c>
      <c r="X937" s="5">
        <f t="shared" si="1780"/>
        <v>12.912322500000002</v>
      </c>
      <c r="Y937" s="5">
        <f t="shared" si="1780"/>
        <v>8.5063343750000016</v>
      </c>
      <c r="Z937" s="5">
        <f t="shared" si="1780"/>
        <v>14.032297499999999</v>
      </c>
      <c r="AA937" s="5">
        <f t="shared" si="1780"/>
        <v>0.46771200000000007</v>
      </c>
      <c r="AB937" s="5"/>
      <c r="AC937" s="5">
        <f t="shared" ref="AC937:AI937" si="1781">AC902*(1-E$51)</f>
        <v>24.229205000000004</v>
      </c>
      <c r="AD937" s="5">
        <f t="shared" si="1781"/>
        <v>0.66669749999999994</v>
      </c>
      <c r="AE937" s="5">
        <f t="shared" si="1781"/>
        <v>1.0951368749999999</v>
      </c>
      <c r="AF937" s="5">
        <f t="shared" si="1781"/>
        <v>7.8256500000000004</v>
      </c>
      <c r="AG937" s="5">
        <f t="shared" si="1781"/>
        <v>5.4131218750000016</v>
      </c>
      <c r="AH937" s="5">
        <f t="shared" si="1781"/>
        <v>7.5558525000000003</v>
      </c>
      <c r="AI937" s="5">
        <f t="shared" si="1781"/>
        <v>0.42873600000000006</v>
      </c>
    </row>
    <row r="938" spans="2:35" hidden="1" x14ac:dyDescent="0.3">
      <c r="B938" s="86">
        <f t="shared" si="1777"/>
        <v>41364</v>
      </c>
      <c r="C938" s="3"/>
      <c r="D938" s="3"/>
      <c r="E938" s="5">
        <f t="shared" ref="E938:K938" si="1782">E903*(1-E$51)</f>
        <v>155.65978000000004</v>
      </c>
      <c r="F938" s="5">
        <f t="shared" si="1782"/>
        <v>11.597144999999999</v>
      </c>
      <c r="G938" s="5">
        <f t="shared" si="1782"/>
        <v>19.225736250000001</v>
      </c>
      <c r="H938" s="5">
        <f t="shared" si="1782"/>
        <v>39.463961249999997</v>
      </c>
      <c r="I938" s="5">
        <f t="shared" si="1782"/>
        <v>138.99112750000003</v>
      </c>
      <c r="J938" s="5">
        <f t="shared" si="1782"/>
        <v>190.30080000000001</v>
      </c>
      <c r="K938" s="5">
        <f t="shared" si="1782"/>
        <v>6.597360000000001</v>
      </c>
      <c r="L938" s="5"/>
      <c r="M938" s="5">
        <f t="shared" ref="M938:S938" si="1783">M903*(1-E$51)</f>
        <v>65.540960000000013</v>
      </c>
      <c r="N938" s="5">
        <f t="shared" si="1783"/>
        <v>0</v>
      </c>
      <c r="O938" s="5">
        <f t="shared" si="1783"/>
        <v>0</v>
      </c>
      <c r="P938" s="5">
        <f t="shared" si="1783"/>
        <v>0</v>
      </c>
      <c r="Q938" s="5">
        <f t="shared" si="1783"/>
        <v>0</v>
      </c>
      <c r="R938" s="5">
        <f t="shared" si="1783"/>
        <v>0</v>
      </c>
      <c r="S938" s="5">
        <f t="shared" si="1783"/>
        <v>0</v>
      </c>
      <c r="T938" s="5"/>
      <c r="U938" s="5">
        <f t="shared" ref="U938:AA938" si="1784">U903*(1-E$51)</f>
        <v>34.818635000000008</v>
      </c>
      <c r="V938" s="5">
        <f t="shared" si="1784"/>
        <v>1.4297849999999999</v>
      </c>
      <c r="W938" s="5">
        <f t="shared" si="1784"/>
        <v>2.3702962500000004</v>
      </c>
      <c r="X938" s="5">
        <f t="shared" si="1784"/>
        <v>13.854369374999999</v>
      </c>
      <c r="Y938" s="5">
        <f t="shared" si="1784"/>
        <v>9.3225756250000007</v>
      </c>
      <c r="Z938" s="5">
        <f t="shared" si="1784"/>
        <v>15.46194</v>
      </c>
      <c r="AA938" s="5">
        <f t="shared" si="1784"/>
        <v>0.51408000000000009</v>
      </c>
      <c r="AB938" s="5"/>
      <c r="AC938" s="5">
        <f t="shared" ref="AC938:AI938" si="1785">AC903*(1-E$51)</f>
        <v>26.626015000000006</v>
      </c>
      <c r="AD938" s="5">
        <f t="shared" si="1785"/>
        <v>0.71489249999999993</v>
      </c>
      <c r="AE938" s="5">
        <f t="shared" si="1785"/>
        <v>1.1851481250000002</v>
      </c>
      <c r="AF938" s="5">
        <f t="shared" si="1785"/>
        <v>8.396587499999999</v>
      </c>
      <c r="AG938" s="5">
        <f t="shared" si="1785"/>
        <v>5.9325481250000012</v>
      </c>
      <c r="AH938" s="5">
        <f t="shared" si="1785"/>
        <v>8.3256600000000009</v>
      </c>
      <c r="AI938" s="5">
        <f t="shared" si="1785"/>
        <v>0.4712400000000001</v>
      </c>
    </row>
    <row r="939" spans="2:35" hidden="1" x14ac:dyDescent="0.3">
      <c r="B939" s="86">
        <f t="shared" si="1777"/>
        <v>41729</v>
      </c>
      <c r="C939" s="3"/>
      <c r="D939" s="3"/>
      <c r="E939" s="5">
        <f t="shared" ref="E939:K939" si="1786">E904*(1-E$51)</f>
        <v>178.59582</v>
      </c>
      <c r="F939" s="5">
        <f t="shared" si="1786"/>
        <v>12.965347499999998</v>
      </c>
      <c r="G939" s="5">
        <f t="shared" si="1786"/>
        <v>21.65937375</v>
      </c>
      <c r="H939" s="5">
        <f t="shared" si="1786"/>
        <v>44.150977499999989</v>
      </c>
      <c r="I939" s="5">
        <f t="shared" si="1786"/>
        <v>159.09117250000003</v>
      </c>
      <c r="J939" s="5">
        <f t="shared" si="1786"/>
        <v>219.55799999999999</v>
      </c>
      <c r="K939" s="5">
        <f t="shared" si="1786"/>
        <v>7.6063680000000007</v>
      </c>
      <c r="L939" s="5"/>
      <c r="M939" s="5">
        <f t="shared" ref="M939:S939" si="1787">M904*(1-E$51)</f>
        <v>75.198240000000013</v>
      </c>
      <c r="N939" s="5">
        <f t="shared" si="1787"/>
        <v>0</v>
      </c>
      <c r="O939" s="5">
        <f t="shared" si="1787"/>
        <v>0</v>
      </c>
      <c r="P939" s="5">
        <f t="shared" si="1787"/>
        <v>0</v>
      </c>
      <c r="Q939" s="5">
        <f t="shared" si="1787"/>
        <v>0</v>
      </c>
      <c r="R939" s="5">
        <f t="shared" si="1787"/>
        <v>0</v>
      </c>
      <c r="S939" s="5">
        <f t="shared" si="1787"/>
        <v>0</v>
      </c>
      <c r="T939" s="5"/>
      <c r="U939" s="5">
        <f t="shared" ref="U939:AA939" si="1788">U904*(1-E$51)</f>
        <v>39.949065000000004</v>
      </c>
      <c r="V939" s="5">
        <f t="shared" si="1788"/>
        <v>1.5984674999999999</v>
      </c>
      <c r="W939" s="5">
        <f t="shared" si="1788"/>
        <v>2.6703337499999997</v>
      </c>
      <c r="X939" s="5">
        <f t="shared" si="1788"/>
        <v>15.49981125</v>
      </c>
      <c r="Y939" s="5">
        <f t="shared" si="1788"/>
        <v>10.670749375</v>
      </c>
      <c r="Z939" s="5">
        <f t="shared" si="1788"/>
        <v>17.839087499999998</v>
      </c>
      <c r="AA939" s="5">
        <f t="shared" si="1788"/>
        <v>0.59270400000000012</v>
      </c>
      <c r="AB939" s="5"/>
      <c r="AC939" s="5">
        <f t="shared" ref="AC939:AI939" si="1789">AC904*(1-E$51)</f>
        <v>30.549285000000005</v>
      </c>
      <c r="AD939" s="5">
        <f t="shared" si="1789"/>
        <v>0.79923374999999997</v>
      </c>
      <c r="AE939" s="5">
        <f t="shared" si="1789"/>
        <v>1.3351668749999999</v>
      </c>
      <c r="AF939" s="5">
        <f t="shared" si="1789"/>
        <v>9.3938249999999996</v>
      </c>
      <c r="AG939" s="5">
        <f t="shared" si="1789"/>
        <v>6.7904768750000013</v>
      </c>
      <c r="AH939" s="5">
        <f t="shared" si="1789"/>
        <v>9.6056625000000011</v>
      </c>
      <c r="AI939" s="5">
        <f t="shared" si="1789"/>
        <v>0.54331200000000013</v>
      </c>
    </row>
    <row r="940" spans="2:35" hidden="1" x14ac:dyDescent="0.3">
      <c r="B940" s="86">
        <f t="shared" si="1777"/>
        <v>42094</v>
      </c>
      <c r="C940" s="3"/>
      <c r="D940" s="3"/>
      <c r="E940" s="5">
        <f t="shared" ref="E940:K940" si="1790">E905*(1-E$51)</f>
        <v>191.15976000000003</v>
      </c>
      <c r="F940" s="5">
        <f t="shared" si="1790"/>
        <v>13.682024999999998</v>
      </c>
      <c r="G940" s="5">
        <f t="shared" si="1790"/>
        <v>22.713950000000001</v>
      </c>
      <c r="H940" s="5">
        <f t="shared" si="1790"/>
        <v>46.154587499999998</v>
      </c>
      <c r="I940" s="5">
        <f t="shared" si="1790"/>
        <v>169.96160499999999</v>
      </c>
      <c r="J940" s="5">
        <f t="shared" si="1790"/>
        <v>235.3476</v>
      </c>
      <c r="K940" s="5">
        <f t="shared" si="1790"/>
        <v>8.2014240000000012</v>
      </c>
      <c r="L940" s="5"/>
      <c r="M940" s="5">
        <f t="shared" ref="M940:S940" si="1791">M905*(1-E$51)</f>
        <v>80.488320000000002</v>
      </c>
      <c r="N940" s="5">
        <f t="shared" si="1791"/>
        <v>0</v>
      </c>
      <c r="O940" s="5">
        <f t="shared" si="1791"/>
        <v>0</v>
      </c>
      <c r="P940" s="5">
        <f t="shared" si="1791"/>
        <v>0</v>
      </c>
      <c r="Q940" s="5">
        <f t="shared" si="1791"/>
        <v>0</v>
      </c>
      <c r="R940" s="5">
        <f t="shared" si="1791"/>
        <v>0</v>
      </c>
      <c r="S940" s="5">
        <f t="shared" si="1791"/>
        <v>0</v>
      </c>
      <c r="T940" s="5"/>
      <c r="U940" s="5">
        <f t="shared" ref="U940:AA940" si="1792">U905*(1-E$51)</f>
        <v>42.759420000000006</v>
      </c>
      <c r="V940" s="5">
        <f t="shared" si="1792"/>
        <v>1.6868249999999998</v>
      </c>
      <c r="W940" s="5">
        <f t="shared" si="1792"/>
        <v>2.8003499999999999</v>
      </c>
      <c r="X940" s="5">
        <f t="shared" si="1792"/>
        <v>16.203206250000001</v>
      </c>
      <c r="Y940" s="5">
        <f t="shared" si="1792"/>
        <v>11.39986375</v>
      </c>
      <c r="Z940" s="5">
        <f t="shared" si="1792"/>
        <v>19.121992499999998</v>
      </c>
      <c r="AA940" s="5">
        <f t="shared" si="1792"/>
        <v>0.63907200000000008</v>
      </c>
      <c r="AB940" s="5"/>
      <c r="AC940" s="5">
        <f t="shared" ref="AC940:AI940" si="1793">AC905*(1-E$51)</f>
        <v>32.69838</v>
      </c>
      <c r="AD940" s="5">
        <f t="shared" si="1793"/>
        <v>0.8434124999999999</v>
      </c>
      <c r="AE940" s="5">
        <f t="shared" si="1793"/>
        <v>1.4001749999999999</v>
      </c>
      <c r="AF940" s="5">
        <f t="shared" si="1793"/>
        <v>9.8201249999999991</v>
      </c>
      <c r="AG940" s="5">
        <f t="shared" si="1793"/>
        <v>7.2544587499999995</v>
      </c>
      <c r="AH940" s="5">
        <f t="shared" si="1793"/>
        <v>10.296457500000001</v>
      </c>
      <c r="AI940" s="5">
        <f t="shared" si="1793"/>
        <v>0.585816</v>
      </c>
    </row>
    <row r="941" spans="2:35" hidden="1" x14ac:dyDescent="0.3">
      <c r="B941" s="86">
        <f t="shared" si="1777"/>
        <v>42460</v>
      </c>
      <c r="C941" s="3"/>
      <c r="D941" s="3"/>
      <c r="E941" s="5">
        <f t="shared" ref="E941:K941" si="1794">E906*(1-E$51)</f>
        <v>204.85876000000002</v>
      </c>
      <c r="F941" s="5">
        <f t="shared" si="1794"/>
        <v>14.203245000000001</v>
      </c>
      <c r="G941" s="5">
        <f t="shared" si="1794"/>
        <v>24.011890000000001</v>
      </c>
      <c r="H941" s="5">
        <f t="shared" si="1794"/>
        <v>48.193976249999999</v>
      </c>
      <c r="I941" s="5">
        <f t="shared" si="1794"/>
        <v>181.72081500000002</v>
      </c>
      <c r="J941" s="5">
        <f t="shared" si="1794"/>
        <v>252.58199999999999</v>
      </c>
      <c r="K941" s="5">
        <f t="shared" si="1794"/>
        <v>8.7447360000000032</v>
      </c>
      <c r="L941" s="5"/>
      <c r="M941" s="5">
        <f t="shared" ref="M941:S941" si="1795">M906*(1-E$51)</f>
        <v>86.256320000000017</v>
      </c>
      <c r="N941" s="5">
        <f t="shared" si="1795"/>
        <v>0</v>
      </c>
      <c r="O941" s="5">
        <f t="shared" si="1795"/>
        <v>0</v>
      </c>
      <c r="P941" s="5">
        <f t="shared" si="1795"/>
        <v>0</v>
      </c>
      <c r="Q941" s="5">
        <f t="shared" si="1795"/>
        <v>0</v>
      </c>
      <c r="R941" s="5">
        <f t="shared" si="1795"/>
        <v>0</v>
      </c>
      <c r="S941" s="5">
        <f t="shared" si="1795"/>
        <v>0</v>
      </c>
      <c r="T941" s="5"/>
      <c r="U941" s="5">
        <f t="shared" ref="U941:AA941" si="1796">U906*(1-E$51)</f>
        <v>45.823670000000007</v>
      </c>
      <c r="V941" s="5">
        <f t="shared" si="1796"/>
        <v>1.751085</v>
      </c>
      <c r="W941" s="5">
        <f t="shared" si="1796"/>
        <v>2.9603699999999997</v>
      </c>
      <c r="X941" s="5">
        <f t="shared" si="1796"/>
        <v>16.919161875</v>
      </c>
      <c r="Y941" s="5">
        <f t="shared" si="1796"/>
        <v>12.188591250000004</v>
      </c>
      <c r="Z941" s="5">
        <f t="shared" si="1796"/>
        <v>20.522287500000001</v>
      </c>
      <c r="AA941" s="5">
        <f t="shared" si="1796"/>
        <v>0.68140800000000001</v>
      </c>
      <c r="AB941" s="5"/>
      <c r="AC941" s="5">
        <f t="shared" ref="AC941:AI941" si="1797">AC906*(1-E$51)</f>
        <v>35.041630000000005</v>
      </c>
      <c r="AD941" s="5">
        <f t="shared" si="1797"/>
        <v>0.8755425</v>
      </c>
      <c r="AE941" s="5">
        <f t="shared" si="1797"/>
        <v>1.4801849999999999</v>
      </c>
      <c r="AF941" s="5">
        <f t="shared" si="1797"/>
        <v>10.254037500000001</v>
      </c>
      <c r="AG941" s="5">
        <f t="shared" si="1797"/>
        <v>7.7563762500000015</v>
      </c>
      <c r="AH941" s="5">
        <f t="shared" si="1797"/>
        <v>11.050462500000004</v>
      </c>
      <c r="AI941" s="5">
        <f t="shared" si="1797"/>
        <v>0.62462400000000007</v>
      </c>
    </row>
    <row r="942" spans="2:35" hidden="1" x14ac:dyDescent="0.3">
      <c r="B942" s="86">
        <f t="shared" si="1777"/>
        <v>42825</v>
      </c>
      <c r="C942" s="3"/>
      <c r="D942" s="3"/>
      <c r="E942" s="5">
        <f t="shared" ref="E942:K942" si="1798">E907*(1-E$51)</f>
        <v>220.43647999999999</v>
      </c>
      <c r="F942" s="5">
        <f t="shared" si="1798"/>
        <v>14.7896175</v>
      </c>
      <c r="G942" s="5">
        <f t="shared" si="1798"/>
        <v>25.390951250000001</v>
      </c>
      <c r="H942" s="5">
        <f t="shared" si="1798"/>
        <v>50.376480000000001</v>
      </c>
      <c r="I942" s="5">
        <f t="shared" si="1798"/>
        <v>194.64227250000002</v>
      </c>
      <c r="J942" s="5">
        <f t="shared" si="1798"/>
        <v>271.77720000000005</v>
      </c>
      <c r="K942" s="5">
        <f t="shared" si="1798"/>
        <v>9.3915360000000003</v>
      </c>
      <c r="L942" s="5"/>
      <c r="M942" s="5">
        <f t="shared" ref="M942:S942" si="1799">M907*(1-E$51)</f>
        <v>92.815359999999998</v>
      </c>
      <c r="N942" s="5">
        <f t="shared" si="1799"/>
        <v>0</v>
      </c>
      <c r="O942" s="5">
        <f t="shared" si="1799"/>
        <v>0</v>
      </c>
      <c r="P942" s="5">
        <f t="shared" si="1799"/>
        <v>0</v>
      </c>
      <c r="Q942" s="5">
        <f t="shared" si="1799"/>
        <v>0</v>
      </c>
      <c r="R942" s="5">
        <f t="shared" si="1799"/>
        <v>0</v>
      </c>
      <c r="S942" s="5">
        <f t="shared" si="1799"/>
        <v>0</v>
      </c>
      <c r="T942" s="5"/>
      <c r="U942" s="5">
        <f t="shared" ref="U942:AA942" si="1800">U907*(1-E$51)</f>
        <v>49.308160000000008</v>
      </c>
      <c r="V942" s="5">
        <f t="shared" si="1800"/>
        <v>1.8233774999999999</v>
      </c>
      <c r="W942" s="5">
        <f t="shared" si="1800"/>
        <v>3.1303912499999997</v>
      </c>
      <c r="X942" s="5">
        <f t="shared" si="1800"/>
        <v>17.685360000000003</v>
      </c>
      <c r="Y942" s="5">
        <f t="shared" si="1800"/>
        <v>13.055274375000002</v>
      </c>
      <c r="Z942" s="5">
        <f t="shared" si="1800"/>
        <v>22.0818975</v>
      </c>
      <c r="AA942" s="5">
        <f t="shared" si="1800"/>
        <v>0.73180800000000013</v>
      </c>
      <c r="AB942" s="5"/>
      <c r="AC942" s="5">
        <f t="shared" ref="AC942:AI942" si="1801">AC907*(1-E$51)</f>
        <v>37.706240000000001</v>
      </c>
      <c r="AD942" s="5">
        <f t="shared" si="1801"/>
        <v>0.91168874999999994</v>
      </c>
      <c r="AE942" s="5">
        <f t="shared" si="1801"/>
        <v>1.5651956249999999</v>
      </c>
      <c r="AF942" s="5">
        <f t="shared" si="1801"/>
        <v>10.718400000000001</v>
      </c>
      <c r="AG942" s="5">
        <f t="shared" si="1801"/>
        <v>8.3079018750000024</v>
      </c>
      <c r="AH942" s="5">
        <f t="shared" si="1801"/>
        <v>11.890252500000003</v>
      </c>
      <c r="AI942" s="5">
        <f t="shared" si="1801"/>
        <v>0.6708240000000002</v>
      </c>
    </row>
    <row r="943" spans="2:35" hidden="1" x14ac:dyDescent="0.3">
      <c r="B943" s="86">
        <f t="shared" si="1777"/>
        <v>43190</v>
      </c>
      <c r="C943" s="3"/>
      <c r="D943" s="3"/>
      <c r="E943" s="5">
        <f t="shared" ref="E943:K943" si="1802">E908*(1-E$51)</f>
        <v>237.07097999999999</v>
      </c>
      <c r="F943" s="5">
        <f t="shared" si="1802"/>
        <v>15.5714475</v>
      </c>
      <c r="G943" s="5">
        <f t="shared" si="1802"/>
        <v>27.01337625</v>
      </c>
      <c r="H943" s="5">
        <f t="shared" si="1802"/>
        <v>52.702098749999998</v>
      </c>
      <c r="I943" s="5">
        <f t="shared" si="1802"/>
        <v>208.72597749999997</v>
      </c>
      <c r="J943" s="5">
        <f t="shared" si="1802"/>
        <v>292.5204</v>
      </c>
      <c r="K943" s="5">
        <f t="shared" si="1802"/>
        <v>10.141824000000002</v>
      </c>
      <c r="L943" s="5"/>
      <c r="M943" s="5">
        <f t="shared" ref="M943:S943" si="1803">M908*(1-E$51)</f>
        <v>99.819360000000003</v>
      </c>
      <c r="N943" s="5">
        <f t="shared" si="1803"/>
        <v>0</v>
      </c>
      <c r="O943" s="5">
        <f t="shared" si="1803"/>
        <v>0</v>
      </c>
      <c r="P943" s="5">
        <f t="shared" si="1803"/>
        <v>0</v>
      </c>
      <c r="Q943" s="5">
        <f t="shared" si="1803"/>
        <v>0</v>
      </c>
      <c r="R943" s="5">
        <f t="shared" si="1803"/>
        <v>0</v>
      </c>
      <c r="S943" s="5">
        <f t="shared" si="1803"/>
        <v>0</v>
      </c>
      <c r="T943" s="5"/>
      <c r="U943" s="5">
        <f t="shared" ref="U943:AA943" si="1804">U908*(1-E$51)</f>
        <v>53.029035000000007</v>
      </c>
      <c r="V943" s="5">
        <f t="shared" si="1804"/>
        <v>1.9197675000000001</v>
      </c>
      <c r="W943" s="5">
        <f t="shared" si="1804"/>
        <v>3.3304162499999999</v>
      </c>
      <c r="X943" s="5">
        <f t="shared" si="1804"/>
        <v>18.501800624999998</v>
      </c>
      <c r="Y943" s="5">
        <f t="shared" si="1804"/>
        <v>13.999913125000001</v>
      </c>
      <c r="Z943" s="5">
        <f t="shared" si="1804"/>
        <v>23.767282499999997</v>
      </c>
      <c r="AA943" s="5">
        <f t="shared" si="1804"/>
        <v>0.79027200000000009</v>
      </c>
      <c r="AB943" s="5"/>
      <c r="AC943" s="5">
        <f t="shared" ref="AC943:AI943" si="1805">AC908*(1-E$51)</f>
        <v>40.551614999999998</v>
      </c>
      <c r="AD943" s="5">
        <f t="shared" si="1805"/>
        <v>0.95988375000000004</v>
      </c>
      <c r="AE943" s="5">
        <f t="shared" si="1805"/>
        <v>1.6652081249999999</v>
      </c>
      <c r="AF943" s="5">
        <f t="shared" si="1805"/>
        <v>11.213212499999999</v>
      </c>
      <c r="AG943" s="5">
        <f t="shared" si="1805"/>
        <v>8.9090356250000013</v>
      </c>
      <c r="AH943" s="5">
        <f t="shared" si="1805"/>
        <v>12.797767499999999</v>
      </c>
      <c r="AI943" s="5">
        <f t="shared" si="1805"/>
        <v>0.72441600000000017</v>
      </c>
    </row>
    <row r="944" spans="2:35" hidden="1" x14ac:dyDescent="0.3">
      <c r="B944" s="86">
        <f t="shared" si="1777"/>
        <v>43555</v>
      </c>
      <c r="C944" s="3"/>
      <c r="D944" s="3"/>
      <c r="E944" s="5">
        <f t="shared" ref="E944:K944" si="1806">E909*(1-E$51)</f>
        <v>255.07538000000002</v>
      </c>
      <c r="F944" s="5">
        <f t="shared" si="1806"/>
        <v>16.353277499999997</v>
      </c>
      <c r="G944" s="5">
        <f t="shared" si="1806"/>
        <v>28.554679999999998</v>
      </c>
      <c r="H944" s="5">
        <f t="shared" si="1806"/>
        <v>55.170832499999989</v>
      </c>
      <c r="I944" s="5">
        <f t="shared" si="1806"/>
        <v>223.561725</v>
      </c>
      <c r="J944" s="5">
        <f t="shared" si="1806"/>
        <v>314.65679999999998</v>
      </c>
      <c r="K944" s="5">
        <f t="shared" si="1806"/>
        <v>10.943856</v>
      </c>
      <c r="L944" s="5"/>
      <c r="M944" s="5">
        <f t="shared" ref="M944:S944" si="1807">M909*(1-E$51)</f>
        <v>107.40016000000001</v>
      </c>
      <c r="N944" s="5">
        <f t="shared" si="1807"/>
        <v>0</v>
      </c>
      <c r="O944" s="5">
        <f t="shared" si="1807"/>
        <v>0</v>
      </c>
      <c r="P944" s="5">
        <f t="shared" si="1807"/>
        <v>0</v>
      </c>
      <c r="Q944" s="5">
        <f t="shared" si="1807"/>
        <v>0</v>
      </c>
      <c r="R944" s="5">
        <f t="shared" si="1807"/>
        <v>0</v>
      </c>
      <c r="S944" s="5">
        <f t="shared" si="1807"/>
        <v>0</v>
      </c>
      <c r="T944" s="5"/>
      <c r="U944" s="5">
        <f t="shared" ref="U944:AA944" si="1808">U909*(1-E$51)</f>
        <v>57.056335000000011</v>
      </c>
      <c r="V944" s="5">
        <f t="shared" si="1808"/>
        <v>2.0161574999999998</v>
      </c>
      <c r="W944" s="5">
        <f t="shared" si="1808"/>
        <v>3.5204399999999998</v>
      </c>
      <c r="X944" s="5">
        <f t="shared" si="1808"/>
        <v>19.368483749999999</v>
      </c>
      <c r="Y944" s="5">
        <f t="shared" si="1808"/>
        <v>14.994993750000001</v>
      </c>
      <c r="Z944" s="5">
        <f t="shared" si="1808"/>
        <v>25.565865000000006</v>
      </c>
      <c r="AA944" s="5">
        <f t="shared" si="1808"/>
        <v>0.85276800000000008</v>
      </c>
      <c r="AB944" s="5"/>
      <c r="AC944" s="5">
        <f t="shared" ref="AC944:AI944" si="1809">AC909*(1-E$51)</f>
        <v>43.631315000000008</v>
      </c>
      <c r="AD944" s="5">
        <f t="shared" si="1809"/>
        <v>1.0080787499999999</v>
      </c>
      <c r="AE944" s="5">
        <f t="shared" si="1809"/>
        <v>1.7602199999999999</v>
      </c>
      <c r="AF944" s="5">
        <f t="shared" si="1809"/>
        <v>11.738475000000001</v>
      </c>
      <c r="AG944" s="5">
        <f t="shared" si="1809"/>
        <v>9.5422687500000016</v>
      </c>
      <c r="AH944" s="5">
        <f t="shared" si="1809"/>
        <v>13.766235000000002</v>
      </c>
      <c r="AI944" s="5">
        <f t="shared" si="1809"/>
        <v>0.78170400000000018</v>
      </c>
    </row>
    <row r="945" spans="2:35" hidden="1" x14ac:dyDescent="0.3">
      <c r="B945" s="86">
        <f t="shared" si="1777"/>
        <v>43921</v>
      </c>
      <c r="C945" s="3"/>
      <c r="D945" s="3"/>
      <c r="E945" s="5">
        <f t="shared" ref="E945:K945" si="1810">E910*(1-E$51)</f>
        <v>274.37140000000005</v>
      </c>
      <c r="F945" s="5">
        <f t="shared" si="1810"/>
        <v>17.1351075</v>
      </c>
      <c r="G945" s="5">
        <f t="shared" si="1810"/>
        <v>30.014862499999996</v>
      </c>
      <c r="H945" s="5">
        <f t="shared" si="1810"/>
        <v>57.782681249999989</v>
      </c>
      <c r="I945" s="5">
        <f t="shared" si="1810"/>
        <v>239.69645500000001</v>
      </c>
      <c r="J945" s="5">
        <f t="shared" si="1810"/>
        <v>338.65080000000006</v>
      </c>
      <c r="K945" s="5">
        <f t="shared" si="1810"/>
        <v>11.720016000000001</v>
      </c>
      <c r="L945" s="5"/>
      <c r="M945" s="5">
        <f t="shared" ref="M945:S945" si="1811">M910*(1-E$51)</f>
        <v>115.5248</v>
      </c>
      <c r="N945" s="5">
        <f t="shared" si="1811"/>
        <v>0</v>
      </c>
      <c r="O945" s="5">
        <f t="shared" si="1811"/>
        <v>0</v>
      </c>
      <c r="P945" s="5">
        <f t="shared" si="1811"/>
        <v>0</v>
      </c>
      <c r="Q945" s="5">
        <f t="shared" si="1811"/>
        <v>0</v>
      </c>
      <c r="R945" s="5">
        <f t="shared" si="1811"/>
        <v>0</v>
      </c>
      <c r="S945" s="5">
        <f t="shared" si="1811"/>
        <v>0</v>
      </c>
      <c r="T945" s="5"/>
      <c r="U945" s="5">
        <f t="shared" ref="U945:AA945" si="1812">U910*(1-E$51)</f>
        <v>61.372550000000004</v>
      </c>
      <c r="V945" s="5">
        <f t="shared" si="1812"/>
        <v>2.1125474999999998</v>
      </c>
      <c r="W945" s="5">
        <f t="shared" si="1812"/>
        <v>3.7004624999999995</v>
      </c>
      <c r="X945" s="5">
        <f t="shared" si="1812"/>
        <v>20.285409375</v>
      </c>
      <c r="Y945" s="5">
        <f t="shared" si="1812"/>
        <v>16.077201250000002</v>
      </c>
      <c r="Z945" s="5">
        <f t="shared" si="1812"/>
        <v>27.515377500000003</v>
      </c>
      <c r="AA945" s="5">
        <f t="shared" si="1812"/>
        <v>0.91324799999999995</v>
      </c>
      <c r="AB945" s="5"/>
      <c r="AC945" s="5">
        <f t="shared" ref="AC945:AI945" si="1813">AC910*(1-E$51)</f>
        <v>46.931949999999993</v>
      </c>
      <c r="AD945" s="5">
        <f t="shared" si="1813"/>
        <v>1.0562737499999999</v>
      </c>
      <c r="AE945" s="5">
        <f t="shared" si="1813"/>
        <v>1.8502312499999998</v>
      </c>
      <c r="AF945" s="5">
        <f t="shared" si="1813"/>
        <v>12.2941875</v>
      </c>
      <c r="AG945" s="5">
        <f t="shared" si="1813"/>
        <v>10.230946250000001</v>
      </c>
      <c r="AH945" s="5">
        <f t="shared" si="1813"/>
        <v>14.815972500000003</v>
      </c>
      <c r="AI945" s="5">
        <f t="shared" si="1813"/>
        <v>0.83714400000000022</v>
      </c>
    </row>
    <row r="946" spans="2:35" hidden="1" x14ac:dyDescent="0.3">
      <c r="B946" s="86">
        <f t="shared" si="1777"/>
        <v>44286</v>
      </c>
      <c r="C946" s="3"/>
      <c r="D946" s="3"/>
      <c r="E946" s="5">
        <f t="shared" ref="E946:K946" si="1814">E911*(1-E$51)</f>
        <v>227.91222000000005</v>
      </c>
      <c r="F946" s="5">
        <f t="shared" si="1814"/>
        <v>18.112394999999996</v>
      </c>
      <c r="G946" s="5">
        <f t="shared" si="1814"/>
        <v>32.36737875</v>
      </c>
      <c r="H946" s="5">
        <f t="shared" si="1814"/>
        <v>46.369259999999997</v>
      </c>
      <c r="I946" s="5">
        <f t="shared" si="1814"/>
        <v>196.00962249999998</v>
      </c>
      <c r="J946" s="5">
        <f t="shared" si="1814"/>
        <v>296.49360000000001</v>
      </c>
      <c r="K946" s="5">
        <f t="shared" si="1814"/>
        <v>10.297056000000001</v>
      </c>
      <c r="L946" s="5"/>
      <c r="M946" s="5">
        <f t="shared" ref="M946:S946" si="1815">M911*(1-E$51)</f>
        <v>95.963040000000007</v>
      </c>
      <c r="N946" s="5">
        <f t="shared" si="1815"/>
        <v>0</v>
      </c>
      <c r="O946" s="5">
        <f t="shared" si="1815"/>
        <v>0</v>
      </c>
      <c r="P946" s="5">
        <f t="shared" si="1815"/>
        <v>0</v>
      </c>
      <c r="Q946" s="5">
        <f t="shared" si="1815"/>
        <v>0</v>
      </c>
      <c r="R946" s="5">
        <f t="shared" si="1815"/>
        <v>0</v>
      </c>
      <c r="S946" s="5">
        <f t="shared" si="1815"/>
        <v>0</v>
      </c>
      <c r="T946" s="5"/>
      <c r="U946" s="5">
        <f t="shared" ref="U946:AA946" si="1816">U911*(1-E$51)</f>
        <v>50.980364999999999</v>
      </c>
      <c r="V946" s="5">
        <f t="shared" si="1816"/>
        <v>2.2330349999999997</v>
      </c>
      <c r="W946" s="5">
        <f t="shared" si="1816"/>
        <v>3.9904987500000004</v>
      </c>
      <c r="X946" s="5">
        <f t="shared" si="1816"/>
        <v>16.278569999999998</v>
      </c>
      <c r="Y946" s="5">
        <f t="shared" si="1816"/>
        <v>13.146986875000001</v>
      </c>
      <c r="Z946" s="5">
        <f t="shared" si="1816"/>
        <v>24.090105000000001</v>
      </c>
      <c r="AA946" s="5">
        <f t="shared" si="1816"/>
        <v>0.80236800000000008</v>
      </c>
      <c r="AB946" s="5"/>
      <c r="AC946" s="5">
        <f t="shared" ref="AC946:AI946" si="1817">AC911*(1-E$51)</f>
        <v>38.984984999999995</v>
      </c>
      <c r="AD946" s="5">
        <f t="shared" si="1817"/>
        <v>1.1165174999999998</v>
      </c>
      <c r="AE946" s="5">
        <f t="shared" si="1817"/>
        <v>1.9952493750000002</v>
      </c>
      <c r="AF946" s="5">
        <f t="shared" si="1817"/>
        <v>9.8658000000000019</v>
      </c>
      <c r="AG946" s="5">
        <f t="shared" si="1817"/>
        <v>8.3662643750000019</v>
      </c>
      <c r="AH946" s="5">
        <f t="shared" si="1817"/>
        <v>12.971595000000002</v>
      </c>
      <c r="AI946" s="5">
        <f t="shared" si="1817"/>
        <v>0.73550400000000016</v>
      </c>
    </row>
    <row r="947" spans="2:35" x14ac:dyDescent="0.3">
      <c r="B947" s="86">
        <f t="shared" si="1777"/>
        <v>44651</v>
      </c>
      <c r="C947" s="3"/>
      <c r="D947" s="3"/>
      <c r="E947" s="5">
        <f t="shared" ref="E947:K947" si="1818">E912*(1-E$51)</f>
        <v>43.061436600000008</v>
      </c>
      <c r="F947" s="5">
        <f t="shared" si="1818"/>
        <v>19.429778549999998</v>
      </c>
      <c r="G947" s="5">
        <f t="shared" si="1818"/>
        <v>35.307212850000006</v>
      </c>
      <c r="H947" s="5">
        <f t="shared" si="1818"/>
        <v>6.0559112249999991</v>
      </c>
      <c r="I947" s="5">
        <f t="shared" si="1818"/>
        <v>27.001060450000001</v>
      </c>
      <c r="J947" s="5">
        <f t="shared" si="1818"/>
        <v>113.747556</v>
      </c>
      <c r="K947" s="5">
        <f t="shared" si="1818"/>
        <v>3.962038080000001</v>
      </c>
      <c r="L947" s="5"/>
      <c r="M947" s="5">
        <f t="shared" ref="M947:S947" si="1819">M912*(1-E$51)</f>
        <v>18.131131200000002</v>
      </c>
      <c r="N947" s="5">
        <f t="shared" si="1819"/>
        <v>0</v>
      </c>
      <c r="O947" s="5">
        <f t="shared" si="1819"/>
        <v>0</v>
      </c>
      <c r="P947" s="5">
        <f t="shared" si="1819"/>
        <v>0</v>
      </c>
      <c r="Q947" s="5">
        <f t="shared" si="1819"/>
        <v>0</v>
      </c>
      <c r="R947" s="5">
        <f t="shared" si="1819"/>
        <v>0</v>
      </c>
      <c r="S947" s="5">
        <f t="shared" si="1819"/>
        <v>0</v>
      </c>
      <c r="T947" s="5"/>
      <c r="U947" s="5">
        <f t="shared" ref="U947:AA947" si="1820">U912*(1-E$51)</f>
        <v>9.6321634500000002</v>
      </c>
      <c r="V947" s="5">
        <f t="shared" si="1820"/>
        <v>2.3954521499999997</v>
      </c>
      <c r="W947" s="5">
        <f t="shared" si="1820"/>
        <v>4.3529440499999987</v>
      </c>
      <c r="X947" s="5">
        <f t="shared" si="1820"/>
        <v>2.1260113875000002</v>
      </c>
      <c r="Y947" s="5">
        <f t="shared" si="1820"/>
        <v>1.8110467374999999</v>
      </c>
      <c r="Z947" s="5">
        <f t="shared" si="1820"/>
        <v>9.2419889250000011</v>
      </c>
      <c r="AA947" s="5">
        <f t="shared" si="1820"/>
        <v>0.30873024000000004</v>
      </c>
      <c r="AB947" s="5"/>
      <c r="AC947" s="5">
        <f t="shared" ref="AC947:AI947" si="1821">AC912*(1-E$51)</f>
        <v>7.3657720500000021</v>
      </c>
      <c r="AD947" s="5">
        <f t="shared" si="1821"/>
        <v>1.1977260749999998</v>
      </c>
      <c r="AE947" s="5">
        <f t="shared" si="1821"/>
        <v>2.1764720249999994</v>
      </c>
      <c r="AF947" s="5">
        <f t="shared" si="1821"/>
        <v>1.2884917500000002</v>
      </c>
      <c r="AG947" s="5">
        <f t="shared" si="1821"/>
        <v>1.1524842874999999</v>
      </c>
      <c r="AH947" s="5">
        <f t="shared" si="1821"/>
        <v>4.976455575000001</v>
      </c>
      <c r="AI947" s="5">
        <f t="shared" si="1821"/>
        <v>0.28300271999999999</v>
      </c>
    </row>
    <row r="948" spans="2:35" x14ac:dyDescent="0.3">
      <c r="B948" s="86">
        <f t="shared" si="1777"/>
        <v>45016</v>
      </c>
      <c r="C948" s="3"/>
      <c r="D948" s="3"/>
      <c r="E948" s="5">
        <f t="shared" ref="E948:K948" si="1822">E913*(1-E$51)</f>
        <v>44.353279698000009</v>
      </c>
      <c r="F948" s="5">
        <f t="shared" si="1822"/>
        <v>20.0126719065</v>
      </c>
      <c r="G948" s="5">
        <f t="shared" si="1822"/>
        <v>36.3664292355</v>
      </c>
      <c r="H948" s="5">
        <f t="shared" si="1822"/>
        <v>6.2375885617499991</v>
      </c>
      <c r="I948" s="5">
        <f t="shared" si="1822"/>
        <v>27.811092263499997</v>
      </c>
      <c r="J948" s="5">
        <f t="shared" si="1822"/>
        <v>117.15998268</v>
      </c>
      <c r="K948" s="5">
        <f t="shared" si="1822"/>
        <v>4.0808992224000011</v>
      </c>
      <c r="L948" s="5"/>
      <c r="M948" s="5">
        <f t="shared" ref="M948:S948" si="1823">M913*(1-E$51)</f>
        <v>18.675065136000004</v>
      </c>
      <c r="N948" s="5">
        <f t="shared" si="1823"/>
        <v>0</v>
      </c>
      <c r="O948" s="5">
        <f t="shared" si="1823"/>
        <v>0</v>
      </c>
      <c r="P948" s="5">
        <f t="shared" si="1823"/>
        <v>0</v>
      </c>
      <c r="Q948" s="5">
        <f t="shared" si="1823"/>
        <v>0</v>
      </c>
      <c r="R948" s="5">
        <f t="shared" si="1823"/>
        <v>0</v>
      </c>
      <c r="S948" s="5">
        <f t="shared" si="1823"/>
        <v>0</v>
      </c>
      <c r="T948" s="5"/>
      <c r="U948" s="5">
        <f t="shared" ref="U948:AA948" si="1824">U913*(1-E$51)</f>
        <v>9.9211283535000003</v>
      </c>
      <c r="V948" s="5">
        <f t="shared" si="1824"/>
        <v>2.4673157144999998</v>
      </c>
      <c r="W948" s="5">
        <f t="shared" si="1824"/>
        <v>4.4835323714999999</v>
      </c>
      <c r="X948" s="5">
        <f t="shared" si="1824"/>
        <v>2.189791729125</v>
      </c>
      <c r="Y948" s="5">
        <f t="shared" si="1824"/>
        <v>1.865378139625</v>
      </c>
      <c r="Z948" s="5">
        <f t="shared" si="1824"/>
        <v>9.5192485927500012</v>
      </c>
      <c r="AA948" s="5">
        <f t="shared" si="1824"/>
        <v>0.31799214720000002</v>
      </c>
      <c r="AB948" s="5"/>
      <c r="AC948" s="5">
        <f t="shared" ref="AC948:AI948" si="1825">AC913*(1-E$51)</f>
        <v>7.586745211500002</v>
      </c>
      <c r="AD948" s="5">
        <f t="shared" si="1825"/>
        <v>1.2336578572499999</v>
      </c>
      <c r="AE948" s="5">
        <f t="shared" si="1825"/>
        <v>2.24176618575</v>
      </c>
      <c r="AF948" s="5">
        <f t="shared" si="1825"/>
        <v>1.3271465024999998</v>
      </c>
      <c r="AG948" s="5">
        <f t="shared" si="1825"/>
        <v>1.187058816125</v>
      </c>
      <c r="AH948" s="5">
        <f t="shared" si="1825"/>
        <v>5.1257492422500004</v>
      </c>
      <c r="AI948" s="5">
        <f t="shared" si="1825"/>
        <v>0.29149280160000002</v>
      </c>
    </row>
    <row r="949" spans="2:35" x14ac:dyDescent="0.3">
      <c r="B949" s="86">
        <f t="shared" si="1777"/>
        <v>45382</v>
      </c>
      <c r="C949" s="3"/>
      <c r="D949" s="3"/>
      <c r="E949" s="5">
        <f t="shared" ref="E949:K949" si="1826">E914*(1-E$51)</f>
        <v>45.683878088940013</v>
      </c>
      <c r="F949" s="5">
        <f t="shared" si="1826"/>
        <v>20.613052063694997</v>
      </c>
      <c r="G949" s="5">
        <f t="shared" si="1826"/>
        <v>37.457422112565006</v>
      </c>
      <c r="H949" s="5">
        <f t="shared" si="1826"/>
        <v>6.4247162186024998</v>
      </c>
      <c r="I949" s="5">
        <f t="shared" si="1826"/>
        <v>28.645425031405001</v>
      </c>
      <c r="J949" s="5">
        <f t="shared" si="1826"/>
        <v>120.67478216040001</v>
      </c>
      <c r="K949" s="5">
        <f t="shared" si="1826"/>
        <v>4.2033261990720012</v>
      </c>
      <c r="L949" s="5"/>
      <c r="M949" s="5">
        <f t="shared" ref="M949:S949" si="1827">M914*(1-E$51)</f>
        <v>19.235317090079999</v>
      </c>
      <c r="N949" s="5">
        <f t="shared" si="1827"/>
        <v>0</v>
      </c>
      <c r="O949" s="5">
        <f t="shared" si="1827"/>
        <v>0</v>
      </c>
      <c r="P949" s="5">
        <f t="shared" si="1827"/>
        <v>0</v>
      </c>
      <c r="Q949" s="5">
        <f t="shared" si="1827"/>
        <v>0</v>
      </c>
      <c r="R949" s="5">
        <f t="shared" si="1827"/>
        <v>0</v>
      </c>
      <c r="S949" s="5">
        <f t="shared" si="1827"/>
        <v>0</v>
      </c>
      <c r="T949" s="5"/>
      <c r="U949" s="5">
        <f t="shared" ref="U949:AA949" si="1828">U914*(1-E$51)</f>
        <v>10.218762204105001</v>
      </c>
      <c r="V949" s="5">
        <f t="shared" si="1828"/>
        <v>2.541335185935</v>
      </c>
      <c r="W949" s="5">
        <f t="shared" si="1828"/>
        <v>4.6180383426450007</v>
      </c>
      <c r="X949" s="5">
        <f t="shared" si="1828"/>
        <v>2.2554854809987503</v>
      </c>
      <c r="Y949" s="5">
        <f t="shared" si="1828"/>
        <v>1.9213394838137499</v>
      </c>
      <c r="Z949" s="5">
        <f t="shared" si="1828"/>
        <v>9.8048260505324993</v>
      </c>
      <c r="AA949" s="5">
        <f t="shared" si="1828"/>
        <v>0.32753191161600004</v>
      </c>
      <c r="AB949" s="5"/>
      <c r="AC949" s="5">
        <f t="shared" ref="AC949:AI949" si="1829">AC914*(1-E$51)</f>
        <v>7.814347567845001</v>
      </c>
      <c r="AD949" s="5">
        <f t="shared" si="1829"/>
        <v>1.2706675929675</v>
      </c>
      <c r="AE949" s="5">
        <f t="shared" si="1829"/>
        <v>2.3090191713225003</v>
      </c>
      <c r="AF949" s="5">
        <f t="shared" si="1829"/>
        <v>1.3669608975749998</v>
      </c>
      <c r="AG949" s="5">
        <f t="shared" si="1829"/>
        <v>1.2226705806087499</v>
      </c>
      <c r="AH949" s="5">
        <f t="shared" si="1829"/>
        <v>5.2795217195174997</v>
      </c>
      <c r="AI949" s="5">
        <f t="shared" si="1829"/>
        <v>0.30023758564800002</v>
      </c>
    </row>
    <row r="950" spans="2:35" x14ac:dyDescent="0.3">
      <c r="B950" s="86">
        <f t="shared" si="1777"/>
        <v>45747</v>
      </c>
      <c r="C950" s="3"/>
      <c r="D950" s="3"/>
      <c r="E950" s="5">
        <f t="shared" ref="E950:K950" si="1830">E915*(1-E$51)</f>
        <v>47.054394431608209</v>
      </c>
      <c r="F950" s="5">
        <f t="shared" si="1830"/>
        <v>21.231443625605852</v>
      </c>
      <c r="G950" s="5">
        <f t="shared" si="1830"/>
        <v>38.581144775941965</v>
      </c>
      <c r="H950" s="5">
        <f t="shared" si="1830"/>
        <v>6.6174577051605752</v>
      </c>
      <c r="I950" s="5">
        <f t="shared" si="1830"/>
        <v>29.504787782347154</v>
      </c>
      <c r="J950" s="5">
        <f t="shared" si="1830"/>
        <v>124.29502562521199</v>
      </c>
      <c r="K950" s="5">
        <f t="shared" si="1830"/>
        <v>4.3294259850441605</v>
      </c>
      <c r="L950" s="5"/>
      <c r="M950" s="5">
        <f t="shared" ref="M950:S950" si="1831">M915*(1-E$51)</f>
        <v>19.812376602782404</v>
      </c>
      <c r="N950" s="5">
        <f t="shared" si="1831"/>
        <v>0</v>
      </c>
      <c r="O950" s="5">
        <f t="shared" si="1831"/>
        <v>0</v>
      </c>
      <c r="P950" s="5">
        <f t="shared" si="1831"/>
        <v>0</v>
      </c>
      <c r="Q950" s="5">
        <f t="shared" si="1831"/>
        <v>0</v>
      </c>
      <c r="R950" s="5">
        <f t="shared" si="1831"/>
        <v>0</v>
      </c>
      <c r="S950" s="5">
        <f t="shared" si="1831"/>
        <v>0</v>
      </c>
      <c r="T950" s="5"/>
      <c r="U950" s="5">
        <f t="shared" ref="U950:AA950" si="1832">U915*(1-E$51)</f>
        <v>10.525325070228153</v>
      </c>
      <c r="V950" s="5">
        <f t="shared" si="1832"/>
        <v>2.6175752415130504</v>
      </c>
      <c r="W950" s="5">
        <f t="shared" si="1832"/>
        <v>4.7565794929243514</v>
      </c>
      <c r="X950" s="5">
        <f t="shared" si="1832"/>
        <v>2.3231500454287124</v>
      </c>
      <c r="Y950" s="5">
        <f t="shared" si="1832"/>
        <v>1.9789796683281624</v>
      </c>
      <c r="Z950" s="5">
        <f t="shared" si="1832"/>
        <v>10.098970832048472</v>
      </c>
      <c r="AA950" s="5">
        <f t="shared" si="1832"/>
        <v>0.33735786896448</v>
      </c>
      <c r="AB950" s="5"/>
      <c r="AC950" s="5">
        <f t="shared" ref="AC950:AI950" si="1833">AC915*(1-E$51)</f>
        <v>8.0487779948803517</v>
      </c>
      <c r="AD950" s="5">
        <f t="shared" si="1833"/>
        <v>1.3087876207565252</v>
      </c>
      <c r="AE950" s="5">
        <f t="shared" si="1833"/>
        <v>2.3782897464621757</v>
      </c>
      <c r="AF950" s="5">
        <f t="shared" si="1833"/>
        <v>1.40796972450225</v>
      </c>
      <c r="AG950" s="5">
        <f t="shared" si="1833"/>
        <v>1.2593506980270126</v>
      </c>
      <c r="AH950" s="5">
        <f t="shared" si="1833"/>
        <v>5.4379073711030248</v>
      </c>
      <c r="AI950" s="5">
        <f t="shared" si="1833"/>
        <v>0.30924471321744007</v>
      </c>
    </row>
    <row r="951" spans="2:35" x14ac:dyDescent="0.3">
      <c r="B951" s="86">
        <f t="shared" si="1777"/>
        <v>46112</v>
      </c>
      <c r="C951" s="3"/>
      <c r="D951" s="3"/>
      <c r="E951" s="5">
        <f t="shared" ref="E951:K951" si="1834">E916*(1-E$51)</f>
        <v>48.466026264556461</v>
      </c>
      <c r="F951" s="5">
        <f t="shared" si="1834"/>
        <v>21.868386934374026</v>
      </c>
      <c r="G951" s="5">
        <f t="shared" si="1834"/>
        <v>39.738579119220219</v>
      </c>
      <c r="H951" s="5">
        <f t="shared" si="1834"/>
        <v>6.8159814363153925</v>
      </c>
      <c r="I951" s="5">
        <f t="shared" si="1834"/>
        <v>30.389931415817557</v>
      </c>
      <c r="J951" s="5">
        <f t="shared" si="1834"/>
        <v>128.02387639396835</v>
      </c>
      <c r="K951" s="5">
        <f t="shared" si="1834"/>
        <v>4.4593087645954856</v>
      </c>
      <c r="L951" s="5"/>
      <c r="M951" s="5">
        <f t="shared" ref="M951:S951" si="1835">M916*(1-E$51)</f>
        <v>20.406747900865877</v>
      </c>
      <c r="N951" s="5">
        <f t="shared" si="1835"/>
        <v>0</v>
      </c>
      <c r="O951" s="5">
        <f t="shared" si="1835"/>
        <v>0</v>
      </c>
      <c r="P951" s="5">
        <f t="shared" si="1835"/>
        <v>0</v>
      </c>
      <c r="Q951" s="5">
        <f t="shared" si="1835"/>
        <v>0</v>
      </c>
      <c r="R951" s="5">
        <f t="shared" si="1835"/>
        <v>0</v>
      </c>
      <c r="S951" s="5">
        <f t="shared" si="1835"/>
        <v>0</v>
      </c>
      <c r="T951" s="5"/>
      <c r="U951" s="5">
        <f t="shared" ref="U951:AA951" si="1836">U916*(1-E$51)</f>
        <v>10.841084822334995</v>
      </c>
      <c r="V951" s="5">
        <f t="shared" si="1836"/>
        <v>2.6961024987584414</v>
      </c>
      <c r="W951" s="5">
        <f t="shared" si="1836"/>
        <v>4.8992768777120812</v>
      </c>
      <c r="X951" s="5">
        <f t="shared" si="1836"/>
        <v>2.392844546791574</v>
      </c>
      <c r="Y951" s="5">
        <f t="shared" si="1836"/>
        <v>2.0383490583780075</v>
      </c>
      <c r="Z951" s="5">
        <f t="shared" si="1836"/>
        <v>10.40193995700993</v>
      </c>
      <c r="AA951" s="5">
        <f t="shared" si="1836"/>
        <v>0.34747860503341449</v>
      </c>
      <c r="AB951" s="5"/>
      <c r="AC951" s="5">
        <f t="shared" ref="AC951:AI951" si="1837">AC916*(1-E$51)</f>
        <v>8.2902413347267618</v>
      </c>
      <c r="AD951" s="5">
        <f t="shared" si="1837"/>
        <v>1.3480512493792207</v>
      </c>
      <c r="AE951" s="5">
        <f t="shared" si="1837"/>
        <v>2.4496384388560406</v>
      </c>
      <c r="AF951" s="5">
        <f t="shared" si="1837"/>
        <v>1.4502088162373175</v>
      </c>
      <c r="AG951" s="5">
        <f t="shared" si="1837"/>
        <v>1.297131218967823</v>
      </c>
      <c r="AH951" s="5">
        <f t="shared" si="1837"/>
        <v>5.6010445922361161</v>
      </c>
      <c r="AI951" s="5">
        <f t="shared" si="1837"/>
        <v>0.31852205461396321</v>
      </c>
    </row>
    <row r="952" spans="2:35" x14ac:dyDescent="0.3">
      <c r="B952" s="86">
        <f t="shared" si="1777"/>
        <v>46477</v>
      </c>
      <c r="C952" s="3"/>
      <c r="D952" s="3"/>
      <c r="E952" s="5">
        <f t="shared" ref="E952:K952" si="1838">E917*(1-E$51)</f>
        <v>49.920007052493148</v>
      </c>
      <c r="F952" s="5">
        <f t="shared" si="1838"/>
        <v>22.52443854240525</v>
      </c>
      <c r="G952" s="5">
        <f t="shared" si="1838"/>
        <v>40.930736492796825</v>
      </c>
      <c r="H952" s="5">
        <f t="shared" si="1838"/>
        <v>7.0204608794048537</v>
      </c>
      <c r="I952" s="5">
        <f t="shared" si="1838"/>
        <v>31.301629358292082</v>
      </c>
      <c r="J952" s="5">
        <f t="shared" si="1838"/>
        <v>131.86459268578744</v>
      </c>
      <c r="K952" s="5">
        <f t="shared" si="1838"/>
        <v>4.5930880275333505</v>
      </c>
      <c r="L952" s="5"/>
      <c r="M952" s="5">
        <f t="shared" ref="M952:S952" si="1839">M917*(1-E$51)</f>
        <v>21.018950337891852</v>
      </c>
      <c r="N952" s="5">
        <f t="shared" si="1839"/>
        <v>0</v>
      </c>
      <c r="O952" s="5">
        <f t="shared" si="1839"/>
        <v>0</v>
      </c>
      <c r="P952" s="5">
        <f t="shared" si="1839"/>
        <v>0</v>
      </c>
      <c r="Q952" s="5">
        <f t="shared" si="1839"/>
        <v>0</v>
      </c>
      <c r="R952" s="5">
        <f t="shared" si="1839"/>
        <v>0</v>
      </c>
      <c r="S952" s="5">
        <f t="shared" si="1839"/>
        <v>0</v>
      </c>
      <c r="T952" s="5"/>
      <c r="U952" s="5">
        <f t="shared" ref="U952:AA952" si="1840">U917*(1-E$51)</f>
        <v>11.166317367005046</v>
      </c>
      <c r="V952" s="5">
        <f t="shared" si="1840"/>
        <v>2.7769855737211948</v>
      </c>
      <c r="W952" s="5">
        <f t="shared" si="1840"/>
        <v>5.0462551840434449</v>
      </c>
      <c r="X952" s="5">
        <f t="shared" si="1840"/>
        <v>2.4646298831953213</v>
      </c>
      <c r="Y952" s="5">
        <f t="shared" si="1840"/>
        <v>2.0994995301293473</v>
      </c>
      <c r="Z952" s="5">
        <f t="shared" si="1840"/>
        <v>10.713998155720228</v>
      </c>
      <c r="AA952" s="5">
        <f t="shared" si="1840"/>
        <v>0.35790296318441683</v>
      </c>
      <c r="AB952" s="5"/>
      <c r="AC952" s="5">
        <f t="shared" ref="AC952:AI952" si="1841">AC917*(1-E$51)</f>
        <v>8.5389485747685647</v>
      </c>
      <c r="AD952" s="5">
        <f t="shared" si="1841"/>
        <v>1.3884927868605974</v>
      </c>
      <c r="AE952" s="5">
        <f t="shared" si="1841"/>
        <v>2.5231275920217224</v>
      </c>
      <c r="AF952" s="5">
        <f t="shared" si="1841"/>
        <v>1.493715080724437</v>
      </c>
      <c r="AG952" s="5">
        <f t="shared" si="1841"/>
        <v>1.3360451555368578</v>
      </c>
      <c r="AH952" s="5">
        <f t="shared" si="1841"/>
        <v>5.7690759300031997</v>
      </c>
      <c r="AI952" s="5">
        <f t="shared" si="1841"/>
        <v>0.32807771625238213</v>
      </c>
    </row>
    <row r="953" spans="2:35" x14ac:dyDescent="0.3">
      <c r="B953" s="86">
        <f t="shared" si="1777"/>
        <v>46843</v>
      </c>
      <c r="C953" s="3"/>
      <c r="D953" s="3"/>
      <c r="E953" s="5">
        <f t="shared" ref="E953:K953" si="1842">E918*(1-E$51)</f>
        <v>51.417607264067946</v>
      </c>
      <c r="F953" s="5">
        <f t="shared" si="1842"/>
        <v>23.200171698677405</v>
      </c>
      <c r="G953" s="5">
        <f t="shared" si="1842"/>
        <v>42.158658587580732</v>
      </c>
      <c r="H953" s="5">
        <f t="shared" si="1842"/>
        <v>7.231074705787</v>
      </c>
      <c r="I953" s="5">
        <f t="shared" si="1842"/>
        <v>32.240678239040854</v>
      </c>
      <c r="J953" s="5">
        <f t="shared" si="1842"/>
        <v>135.82053046636105</v>
      </c>
      <c r="K953" s="5">
        <f t="shared" si="1842"/>
        <v>4.7308806683593509</v>
      </c>
      <c r="L953" s="5"/>
      <c r="M953" s="5">
        <f t="shared" ref="M953:S953" si="1843">M918*(1-E$51)</f>
        <v>21.64951884802861</v>
      </c>
      <c r="N953" s="5">
        <f t="shared" si="1843"/>
        <v>0</v>
      </c>
      <c r="O953" s="5">
        <f t="shared" si="1843"/>
        <v>0</v>
      </c>
      <c r="P953" s="5">
        <f t="shared" si="1843"/>
        <v>0</v>
      </c>
      <c r="Q953" s="5">
        <f t="shared" si="1843"/>
        <v>0</v>
      </c>
      <c r="R953" s="5">
        <f t="shared" si="1843"/>
        <v>0</v>
      </c>
      <c r="S953" s="5">
        <f t="shared" si="1843"/>
        <v>0</v>
      </c>
      <c r="T953" s="5"/>
      <c r="U953" s="5">
        <f t="shared" ref="U953:AA953" si="1844">U918*(1-E$51)</f>
        <v>11.501306888015199</v>
      </c>
      <c r="V953" s="5">
        <f t="shared" si="1844"/>
        <v>2.8602951409328301</v>
      </c>
      <c r="W953" s="5">
        <f t="shared" si="1844"/>
        <v>5.1976428395647476</v>
      </c>
      <c r="X953" s="5">
        <f t="shared" si="1844"/>
        <v>2.5385687796911811</v>
      </c>
      <c r="Y953" s="5">
        <f t="shared" si="1844"/>
        <v>2.1624845160332282</v>
      </c>
      <c r="Z953" s="5">
        <f t="shared" si="1844"/>
        <v>11.035418100391835</v>
      </c>
      <c r="AA953" s="5">
        <f t="shared" si="1844"/>
        <v>0.36864005207994938</v>
      </c>
      <c r="AB953" s="5"/>
      <c r="AC953" s="5">
        <f t="shared" ref="AC953:AI953" si="1845">AC918*(1-E$51)</f>
        <v>8.7951170320116248</v>
      </c>
      <c r="AD953" s="5">
        <f t="shared" si="1845"/>
        <v>1.4301475704664151</v>
      </c>
      <c r="AE953" s="5">
        <f t="shared" si="1845"/>
        <v>2.5988214197823738</v>
      </c>
      <c r="AF953" s="5">
        <f t="shared" si="1845"/>
        <v>1.5385265331461706</v>
      </c>
      <c r="AG953" s="5">
        <f t="shared" si="1845"/>
        <v>1.3761265102029636</v>
      </c>
      <c r="AH953" s="5">
        <f t="shared" si="1845"/>
        <v>5.9421482079032968</v>
      </c>
      <c r="AI953" s="5">
        <f t="shared" si="1845"/>
        <v>0.3379200477399536</v>
      </c>
    </row>
    <row r="954" spans="2:35" x14ac:dyDescent="0.3">
      <c r="B954" s="86">
        <f t="shared" si="1777"/>
        <v>47208</v>
      </c>
      <c r="C954" s="3"/>
      <c r="D954" s="3"/>
      <c r="E954" s="5">
        <f t="shared" ref="E954:K954" si="1846">E919*(1-E$51)</f>
        <v>52.960135481989987</v>
      </c>
      <c r="F954" s="5">
        <f t="shared" si="1846"/>
        <v>23.896176849637726</v>
      </c>
      <c r="G954" s="5">
        <f t="shared" si="1846"/>
        <v>43.423418345208148</v>
      </c>
      <c r="H954" s="5">
        <f t="shared" si="1846"/>
        <v>7.4480069469606089</v>
      </c>
      <c r="I954" s="5">
        <f t="shared" si="1846"/>
        <v>33.207898586212075</v>
      </c>
      <c r="J954" s="5">
        <f t="shared" si="1846"/>
        <v>139.89514638035192</v>
      </c>
      <c r="K954" s="5">
        <f t="shared" si="1846"/>
        <v>4.8728070884101307</v>
      </c>
      <c r="L954" s="5"/>
      <c r="M954" s="5">
        <f t="shared" ref="M954:S954" si="1847">M919*(1-E$51)</f>
        <v>22.299004413469465</v>
      </c>
      <c r="N954" s="5">
        <f t="shared" si="1847"/>
        <v>0</v>
      </c>
      <c r="O954" s="5">
        <f t="shared" si="1847"/>
        <v>0</v>
      </c>
      <c r="P954" s="5">
        <f t="shared" si="1847"/>
        <v>0</v>
      </c>
      <c r="Q954" s="5">
        <f t="shared" si="1847"/>
        <v>0</v>
      </c>
      <c r="R954" s="5">
        <f t="shared" si="1847"/>
        <v>0</v>
      </c>
      <c r="S954" s="5">
        <f t="shared" si="1847"/>
        <v>0</v>
      </c>
      <c r="T954" s="5"/>
      <c r="U954" s="5">
        <f t="shared" ref="U954:AA954" si="1848">U919*(1-E$51)</f>
        <v>11.846346094655656</v>
      </c>
      <c r="V954" s="5">
        <f t="shared" si="1848"/>
        <v>2.9461039951608159</v>
      </c>
      <c r="W954" s="5">
        <f t="shared" si="1848"/>
        <v>5.3535721247516905</v>
      </c>
      <c r="X954" s="5">
        <f t="shared" si="1848"/>
        <v>2.6147258430819167</v>
      </c>
      <c r="Y954" s="5">
        <f t="shared" si="1848"/>
        <v>2.2273590515142243</v>
      </c>
      <c r="Z954" s="5">
        <f t="shared" si="1848"/>
        <v>11.366480643403593</v>
      </c>
      <c r="AA954" s="5">
        <f t="shared" si="1848"/>
        <v>0.3796992536423478</v>
      </c>
      <c r="AB954" s="5"/>
      <c r="AC954" s="5">
        <f t="shared" ref="AC954:AI954" si="1849">AC919*(1-E$51)</f>
        <v>9.0589705429719718</v>
      </c>
      <c r="AD954" s="5">
        <f t="shared" si="1849"/>
        <v>1.4730519975804079</v>
      </c>
      <c r="AE954" s="5">
        <f t="shared" si="1849"/>
        <v>2.6767860623758453</v>
      </c>
      <c r="AF954" s="5">
        <f t="shared" si="1849"/>
        <v>1.5846823291405554</v>
      </c>
      <c r="AG954" s="5">
        <f t="shared" si="1849"/>
        <v>1.4174103055090523</v>
      </c>
      <c r="AH954" s="5">
        <f t="shared" si="1849"/>
        <v>6.120412654140396</v>
      </c>
      <c r="AI954" s="5">
        <f t="shared" si="1849"/>
        <v>0.34805764917215221</v>
      </c>
    </row>
    <row r="955" spans="2:35" x14ac:dyDescent="0.3">
      <c r="B955" s="86">
        <f t="shared" si="1777"/>
        <v>47573</v>
      </c>
      <c r="C955" s="3"/>
      <c r="D955" s="3"/>
      <c r="E955" s="5">
        <f t="shared" ref="E955:K955" si="1850">E920*(1-E$51)</f>
        <v>54.548939546449688</v>
      </c>
      <c r="F955" s="5">
        <f t="shared" si="1850"/>
        <v>24.613062155126855</v>
      </c>
      <c r="G955" s="5">
        <f t="shared" si="1850"/>
        <v>44.726120895564407</v>
      </c>
      <c r="H955" s="5">
        <f t="shared" si="1850"/>
        <v>7.6714471553694272</v>
      </c>
      <c r="I955" s="5">
        <f t="shared" si="1850"/>
        <v>34.204135543798436</v>
      </c>
      <c r="J955" s="5">
        <f t="shared" si="1850"/>
        <v>144.09200077176246</v>
      </c>
      <c r="K955" s="5">
        <f t="shared" si="1850"/>
        <v>5.0189913010624352</v>
      </c>
      <c r="L955" s="5"/>
      <c r="M955" s="5">
        <f t="shared" ref="M955:S955" si="1851">M920*(1-E$51)</f>
        <v>22.967974545873552</v>
      </c>
      <c r="N955" s="5">
        <f t="shared" si="1851"/>
        <v>0</v>
      </c>
      <c r="O955" s="5">
        <f t="shared" si="1851"/>
        <v>0</v>
      </c>
      <c r="P955" s="5">
        <f t="shared" si="1851"/>
        <v>0</v>
      </c>
      <c r="Q955" s="5">
        <f t="shared" si="1851"/>
        <v>0</v>
      </c>
      <c r="R955" s="5">
        <f t="shared" si="1851"/>
        <v>0</v>
      </c>
      <c r="S955" s="5">
        <f t="shared" si="1851"/>
        <v>0</v>
      </c>
      <c r="T955" s="5"/>
      <c r="U955" s="5">
        <f t="shared" ref="U955:AA955" si="1852">U920*(1-E$51)</f>
        <v>12.201736477495325</v>
      </c>
      <c r="V955" s="5">
        <f t="shared" si="1852"/>
        <v>3.0344871150156401</v>
      </c>
      <c r="W955" s="5">
        <f t="shared" si="1852"/>
        <v>5.5141792884942413</v>
      </c>
      <c r="X955" s="5">
        <f t="shared" si="1852"/>
        <v>2.6931676183743747</v>
      </c>
      <c r="Y955" s="5">
        <f t="shared" si="1852"/>
        <v>2.2941798230596517</v>
      </c>
      <c r="Z955" s="5">
        <f t="shared" si="1852"/>
        <v>11.707475062705701</v>
      </c>
      <c r="AA955" s="5">
        <f t="shared" si="1852"/>
        <v>0.39109023125161835</v>
      </c>
      <c r="AB955" s="5"/>
      <c r="AC955" s="5">
        <f t="shared" ref="AC955:AI955" si="1853">AC920*(1-E$51)</f>
        <v>9.3307396592611305</v>
      </c>
      <c r="AD955" s="5">
        <f t="shared" si="1853"/>
        <v>1.51724355750782</v>
      </c>
      <c r="AE955" s="5">
        <f t="shared" si="1853"/>
        <v>2.7570896442471207</v>
      </c>
      <c r="AF955" s="5">
        <f t="shared" si="1853"/>
        <v>1.6322227990147722</v>
      </c>
      <c r="AG955" s="5">
        <f t="shared" si="1853"/>
        <v>1.4599326146743239</v>
      </c>
      <c r="AH955" s="5">
        <f t="shared" si="1853"/>
        <v>6.3040250337646082</v>
      </c>
      <c r="AI955" s="5">
        <f t="shared" si="1853"/>
        <v>0.35849937864731679</v>
      </c>
    </row>
    <row r="956" spans="2:35" x14ac:dyDescent="0.3">
      <c r="B956" s="86">
        <f t="shared" si="1777"/>
        <v>47938</v>
      </c>
      <c r="C956" s="3"/>
      <c r="D956" s="3"/>
      <c r="E956" s="5">
        <f t="shared" ref="E956:K956" si="1854">E921*(1-E$51)</f>
        <v>56.185407732843181</v>
      </c>
      <c r="F956" s="5">
        <f t="shared" si="1854"/>
        <v>25.351454019780665</v>
      </c>
      <c r="G956" s="5">
        <f t="shared" si="1854"/>
        <v>46.067904522431341</v>
      </c>
      <c r="H956" s="5">
        <f t="shared" si="1854"/>
        <v>7.9015905700305105</v>
      </c>
      <c r="I956" s="5">
        <f t="shared" si="1854"/>
        <v>35.230259610112398</v>
      </c>
      <c r="J956" s="5">
        <f t="shared" si="1854"/>
        <v>148.41476079491537</v>
      </c>
      <c r="K956" s="5">
        <f t="shared" si="1854"/>
        <v>5.1695610400943082</v>
      </c>
      <c r="L956" s="5"/>
      <c r="M956" s="5">
        <f t="shared" ref="M956:S956" si="1855">M921*(1-E$51)</f>
        <v>23.657013782249756</v>
      </c>
      <c r="N956" s="5">
        <f t="shared" si="1855"/>
        <v>0</v>
      </c>
      <c r="O956" s="5">
        <f t="shared" si="1855"/>
        <v>0</v>
      </c>
      <c r="P956" s="5">
        <f t="shared" si="1855"/>
        <v>0</v>
      </c>
      <c r="Q956" s="5">
        <f t="shared" si="1855"/>
        <v>0</v>
      </c>
      <c r="R956" s="5">
        <f t="shared" si="1855"/>
        <v>0</v>
      </c>
      <c r="S956" s="5">
        <f t="shared" si="1855"/>
        <v>0</v>
      </c>
      <c r="T956" s="5"/>
      <c r="U956" s="5">
        <f t="shared" ref="U956:AA956" si="1856">U921*(1-E$51)</f>
        <v>12.567788571820186</v>
      </c>
      <c r="V956" s="5">
        <f t="shared" si="1856"/>
        <v>3.1255217284661092</v>
      </c>
      <c r="W956" s="5">
        <f t="shared" si="1856"/>
        <v>5.6796046671490696</v>
      </c>
      <c r="X956" s="5">
        <f t="shared" si="1856"/>
        <v>2.7739626469256056</v>
      </c>
      <c r="Y956" s="5">
        <f t="shared" si="1856"/>
        <v>2.3630052177514411</v>
      </c>
      <c r="Z956" s="5">
        <f t="shared" si="1856"/>
        <v>12.058699314586871</v>
      </c>
      <c r="AA956" s="5">
        <f t="shared" si="1856"/>
        <v>0.40282293818916681</v>
      </c>
      <c r="AB956" s="5"/>
      <c r="AC956" s="5">
        <f t="shared" ref="AC956:AI956" si="1857">AC921*(1-E$51)</f>
        <v>9.6106618490389657</v>
      </c>
      <c r="AD956" s="5">
        <f t="shared" si="1857"/>
        <v>1.5627608642330546</v>
      </c>
      <c r="AE956" s="5">
        <f t="shared" si="1857"/>
        <v>2.8398023335745348</v>
      </c>
      <c r="AF956" s="5">
        <f t="shared" si="1857"/>
        <v>1.6811894829852154</v>
      </c>
      <c r="AG956" s="5">
        <f t="shared" si="1857"/>
        <v>1.5037305931145537</v>
      </c>
      <c r="AH956" s="5">
        <f t="shared" si="1857"/>
        <v>6.4931457847775471</v>
      </c>
      <c r="AI956" s="5">
        <f t="shared" si="1857"/>
        <v>0.36925436000673634</v>
      </c>
    </row>
    <row r="957" spans="2:35" x14ac:dyDescent="0.3">
      <c r="B957" s="86">
        <f t="shared" si="1777"/>
        <v>48304</v>
      </c>
      <c r="C957" s="3"/>
      <c r="D957" s="3"/>
      <c r="E957" s="5">
        <f t="shared" ref="E957:K957" si="1858">E922*(1-E$51)</f>
        <v>57.870969964828483</v>
      </c>
      <c r="F957" s="5">
        <f t="shared" si="1858"/>
        <v>26.111997640374085</v>
      </c>
      <c r="G957" s="5">
        <f t="shared" si="1858"/>
        <v>47.449941658104279</v>
      </c>
      <c r="H957" s="5">
        <f t="shared" si="1858"/>
        <v>8.1386382871314265</v>
      </c>
      <c r="I957" s="5">
        <f t="shared" si="1858"/>
        <v>36.287167398415768</v>
      </c>
      <c r="J957" s="5">
        <f t="shared" si="1858"/>
        <v>152.8672036187628</v>
      </c>
      <c r="K957" s="5">
        <f t="shared" si="1858"/>
        <v>5.3246478712971363</v>
      </c>
      <c r="L957" s="5"/>
      <c r="M957" s="5">
        <f t="shared" ref="M957:S957" si="1859">M922*(1-E$51)</f>
        <v>24.366724195717254</v>
      </c>
      <c r="N957" s="5">
        <f t="shared" si="1859"/>
        <v>0</v>
      </c>
      <c r="O957" s="5">
        <f t="shared" si="1859"/>
        <v>0</v>
      </c>
      <c r="P957" s="5">
        <f t="shared" si="1859"/>
        <v>0</v>
      </c>
      <c r="Q957" s="5">
        <f t="shared" si="1859"/>
        <v>0</v>
      </c>
      <c r="R957" s="5">
        <f t="shared" si="1859"/>
        <v>0</v>
      </c>
      <c r="S957" s="5">
        <f t="shared" si="1859"/>
        <v>0</v>
      </c>
      <c r="T957" s="5"/>
      <c r="U957" s="5">
        <f t="shared" ref="U957:AA957" si="1860">U922*(1-E$51)</f>
        <v>12.944822228974793</v>
      </c>
      <c r="V957" s="5">
        <f t="shared" si="1860"/>
        <v>3.2192873803200932</v>
      </c>
      <c r="W957" s="5">
        <f t="shared" si="1860"/>
        <v>5.8499928071635399</v>
      </c>
      <c r="X957" s="5">
        <f t="shared" si="1860"/>
        <v>2.8571815263333731</v>
      </c>
      <c r="Y957" s="5">
        <f t="shared" si="1860"/>
        <v>2.4338953742839844</v>
      </c>
      <c r="Z957" s="5">
        <f t="shared" si="1860"/>
        <v>12.420460294024476</v>
      </c>
      <c r="AA957" s="5">
        <f t="shared" si="1860"/>
        <v>0.41490762633484179</v>
      </c>
      <c r="AB957" s="5"/>
      <c r="AC957" s="5">
        <f t="shared" ref="AC957:AI957" si="1861">AC922*(1-E$51)</f>
        <v>9.8989817045101365</v>
      </c>
      <c r="AD957" s="5">
        <f t="shared" si="1861"/>
        <v>1.6096436901600466</v>
      </c>
      <c r="AE957" s="5">
        <f t="shared" si="1861"/>
        <v>2.9249964035817699</v>
      </c>
      <c r="AF957" s="5">
        <f t="shared" si="1861"/>
        <v>1.731625167474772</v>
      </c>
      <c r="AG957" s="5">
        <f t="shared" si="1861"/>
        <v>1.5488425109079902</v>
      </c>
      <c r="AH957" s="5">
        <f t="shared" si="1861"/>
        <v>6.687940158320874</v>
      </c>
      <c r="AI957" s="5">
        <f t="shared" si="1861"/>
        <v>0.38033199080693836</v>
      </c>
    </row>
    <row r="958" spans="2:35" x14ac:dyDescent="0.3">
      <c r="B958" s="86">
        <f t="shared" si="1777"/>
        <v>48669</v>
      </c>
      <c r="C958" s="3"/>
      <c r="D958" s="3"/>
      <c r="E958" s="5">
        <f t="shared" ref="E958:K958" si="1862">E923*(1-E$51)</f>
        <v>59.607099063773333</v>
      </c>
      <c r="F958" s="5">
        <f t="shared" si="1862"/>
        <v>26.895357569585304</v>
      </c>
      <c r="G958" s="5">
        <f t="shared" si="1862"/>
        <v>48.873439907847398</v>
      </c>
      <c r="H958" s="5">
        <f t="shared" si="1862"/>
        <v>8.3827974357453687</v>
      </c>
      <c r="I958" s="5">
        <f t="shared" si="1862"/>
        <v>37.375782420368239</v>
      </c>
      <c r="J958" s="5">
        <f t="shared" si="1862"/>
        <v>157.45321972732569</v>
      </c>
      <c r="K958" s="5">
        <f t="shared" si="1862"/>
        <v>5.4843873074360516</v>
      </c>
      <c r="L958" s="5"/>
      <c r="M958" s="5">
        <f t="shared" ref="M958:S958" si="1863">M923*(1-E$51)</f>
        <v>25.097725921588776</v>
      </c>
      <c r="N958" s="5">
        <f t="shared" si="1863"/>
        <v>0</v>
      </c>
      <c r="O958" s="5">
        <f t="shared" si="1863"/>
        <v>0</v>
      </c>
      <c r="P958" s="5">
        <f t="shared" si="1863"/>
        <v>0</v>
      </c>
      <c r="Q958" s="5">
        <f t="shared" si="1863"/>
        <v>0</v>
      </c>
      <c r="R958" s="5">
        <f t="shared" si="1863"/>
        <v>0</v>
      </c>
      <c r="S958" s="5">
        <f t="shared" si="1863"/>
        <v>0</v>
      </c>
      <c r="T958" s="5"/>
      <c r="U958" s="5">
        <f t="shared" ref="U958:AA958" si="1864">U923*(1-E$51)</f>
        <v>13.333166895844036</v>
      </c>
      <c r="V958" s="5">
        <f t="shared" si="1864"/>
        <v>3.3158660017296948</v>
      </c>
      <c r="W958" s="5">
        <f t="shared" si="1864"/>
        <v>6.0254925913784465</v>
      </c>
      <c r="X958" s="5">
        <f t="shared" si="1864"/>
        <v>2.9428969721233744</v>
      </c>
      <c r="Y958" s="5">
        <f t="shared" si="1864"/>
        <v>2.5069122355125035</v>
      </c>
      <c r="Z958" s="5">
        <f t="shared" si="1864"/>
        <v>12.793074102845212</v>
      </c>
      <c r="AA958" s="5">
        <f t="shared" si="1864"/>
        <v>0.42735485512488708</v>
      </c>
      <c r="AB958" s="5"/>
      <c r="AC958" s="5">
        <f t="shared" ref="AC958:AI958" si="1865">AC923*(1-E$51)</f>
        <v>10.195951155645439</v>
      </c>
      <c r="AD958" s="5">
        <f t="shared" si="1865"/>
        <v>1.6579330008648474</v>
      </c>
      <c r="AE958" s="5">
        <f t="shared" si="1865"/>
        <v>3.0127462956892233</v>
      </c>
      <c r="AF958" s="5">
        <f t="shared" si="1865"/>
        <v>1.783573922499015</v>
      </c>
      <c r="AG958" s="5">
        <f t="shared" si="1865"/>
        <v>1.5953077862352298</v>
      </c>
      <c r="AH958" s="5">
        <f t="shared" si="1865"/>
        <v>6.8885783630704998</v>
      </c>
      <c r="AI958" s="5">
        <f t="shared" si="1865"/>
        <v>0.39174195053114647</v>
      </c>
    </row>
    <row r="959" spans="2:35" x14ac:dyDescent="0.3">
      <c r="B959" s="86">
        <f t="shared" si="1777"/>
        <v>49034</v>
      </c>
      <c r="C959" s="3"/>
      <c r="D959" s="3"/>
      <c r="E959" s="5">
        <f t="shared" ref="E959:K959" si="1866">E924*(1-E$51)</f>
        <v>61.395312035686537</v>
      </c>
      <c r="F959" s="5">
        <f t="shared" si="1866"/>
        <v>27.702218296672868</v>
      </c>
      <c r="G959" s="5">
        <f t="shared" si="1866"/>
        <v>50.339643105082828</v>
      </c>
      <c r="H959" s="5">
        <f t="shared" si="1866"/>
        <v>8.6342813588177307</v>
      </c>
      <c r="I959" s="5">
        <f t="shared" si="1866"/>
        <v>38.497055892979283</v>
      </c>
      <c r="J959" s="5">
        <f t="shared" si="1866"/>
        <v>162.17681631914547</v>
      </c>
      <c r="K959" s="5">
        <f t="shared" si="1866"/>
        <v>5.6489189266591326</v>
      </c>
      <c r="L959" s="5"/>
      <c r="M959" s="5">
        <f t="shared" ref="M959:S959" si="1867">M924*(1-E$51)</f>
        <v>25.850657699236436</v>
      </c>
      <c r="N959" s="5">
        <f t="shared" si="1867"/>
        <v>0</v>
      </c>
      <c r="O959" s="5">
        <f t="shared" si="1867"/>
        <v>0</v>
      </c>
      <c r="P959" s="5">
        <f t="shared" si="1867"/>
        <v>0</v>
      </c>
      <c r="Q959" s="5">
        <f t="shared" si="1867"/>
        <v>0</v>
      </c>
      <c r="R959" s="5">
        <f t="shared" si="1867"/>
        <v>0</v>
      </c>
      <c r="S959" s="5">
        <f t="shared" si="1867"/>
        <v>0</v>
      </c>
      <c r="T959" s="5"/>
      <c r="U959" s="5">
        <f t="shared" ref="U959:AA959" si="1868">U924*(1-E$51)</f>
        <v>13.733161902719358</v>
      </c>
      <c r="V959" s="5">
        <f t="shared" si="1868"/>
        <v>3.4153419817815864</v>
      </c>
      <c r="W959" s="5">
        <f t="shared" si="1868"/>
        <v>6.2062573691198004</v>
      </c>
      <c r="X959" s="5">
        <f t="shared" si="1868"/>
        <v>3.0311838812870762</v>
      </c>
      <c r="Y959" s="5">
        <f t="shared" si="1868"/>
        <v>2.5821196025778788</v>
      </c>
      <c r="Z959" s="5">
        <f t="shared" si="1868"/>
        <v>13.17686632593057</v>
      </c>
      <c r="AA959" s="5">
        <f t="shared" si="1868"/>
        <v>0.44017550077863371</v>
      </c>
      <c r="AB959" s="5"/>
      <c r="AC959" s="5">
        <f t="shared" ref="AC959:AI959" si="1869">AC924*(1-E$51)</f>
        <v>10.501829690314803</v>
      </c>
      <c r="AD959" s="5">
        <f t="shared" si="1869"/>
        <v>1.7076709908907932</v>
      </c>
      <c r="AE959" s="5">
        <f t="shared" si="1869"/>
        <v>3.1031286845599002</v>
      </c>
      <c r="AF959" s="5">
        <f t="shared" si="1869"/>
        <v>1.8370811401739857</v>
      </c>
      <c r="AG959" s="5">
        <f t="shared" si="1869"/>
        <v>1.6431670198222865</v>
      </c>
      <c r="AH959" s="5">
        <f t="shared" si="1869"/>
        <v>7.0952357139626159</v>
      </c>
      <c r="AI959" s="5">
        <f t="shared" si="1869"/>
        <v>0.40349420904708094</v>
      </c>
    </row>
    <row r="960" spans="2:35" x14ac:dyDescent="0.3">
      <c r="B960" s="86">
        <f t="shared" si="1777"/>
        <v>49399</v>
      </c>
      <c r="C960" s="3"/>
      <c r="D960" s="3"/>
      <c r="E960" s="5">
        <f t="shared" ref="E960:K960" si="1870">E925*(1-E$51)</f>
        <v>63.237171396757141</v>
      </c>
      <c r="F960" s="5">
        <f t="shared" si="1870"/>
        <v>28.533284845573057</v>
      </c>
      <c r="G960" s="5">
        <f t="shared" si="1870"/>
        <v>51.8498323982353</v>
      </c>
      <c r="H960" s="5">
        <f t="shared" si="1870"/>
        <v>8.8933097995822639</v>
      </c>
      <c r="I960" s="5">
        <f t="shared" si="1870"/>
        <v>39.651967569768658</v>
      </c>
      <c r="J960" s="5">
        <f t="shared" si="1870"/>
        <v>167.04212080871989</v>
      </c>
      <c r="K960" s="5">
        <f t="shared" si="1870"/>
        <v>5.818386494458907</v>
      </c>
      <c r="L960" s="5"/>
      <c r="M960" s="5">
        <f t="shared" ref="M960:S960" si="1871">M925*(1-E$51)</f>
        <v>26.626177430213534</v>
      </c>
      <c r="N960" s="5">
        <f t="shared" si="1871"/>
        <v>0</v>
      </c>
      <c r="O960" s="5">
        <f t="shared" si="1871"/>
        <v>0</v>
      </c>
      <c r="P960" s="5">
        <f t="shared" si="1871"/>
        <v>0</v>
      </c>
      <c r="Q960" s="5">
        <f t="shared" si="1871"/>
        <v>0</v>
      </c>
      <c r="R960" s="5">
        <f t="shared" si="1871"/>
        <v>0</v>
      </c>
      <c r="S960" s="5">
        <f t="shared" si="1871"/>
        <v>0</v>
      </c>
      <c r="T960" s="5"/>
      <c r="U960" s="5">
        <f t="shared" ref="U960:AA960" si="1872">U925*(1-E$51)</f>
        <v>14.145156759800939</v>
      </c>
      <c r="V960" s="5">
        <f t="shared" si="1872"/>
        <v>3.5178022412350343</v>
      </c>
      <c r="W960" s="5">
        <f t="shared" si="1872"/>
        <v>6.3924450901933936</v>
      </c>
      <c r="X960" s="5">
        <f t="shared" si="1872"/>
        <v>3.1221193977256885</v>
      </c>
      <c r="Y960" s="5">
        <f t="shared" si="1872"/>
        <v>2.6595831906552148</v>
      </c>
      <c r="Z960" s="5">
        <f t="shared" si="1872"/>
        <v>13.572172315708489</v>
      </c>
      <c r="AA960" s="5">
        <f t="shared" si="1872"/>
        <v>0.45338076580199277</v>
      </c>
      <c r="AB960" s="5"/>
      <c r="AC960" s="5">
        <f t="shared" ref="AC960:AI960" si="1873">AC925*(1-E$51)</f>
        <v>10.816884581024247</v>
      </c>
      <c r="AD960" s="5">
        <f t="shared" si="1873"/>
        <v>1.7589011206175171</v>
      </c>
      <c r="AE960" s="5">
        <f t="shared" si="1873"/>
        <v>3.1962225450966968</v>
      </c>
      <c r="AF960" s="5">
        <f t="shared" si="1873"/>
        <v>1.8921935743792053</v>
      </c>
      <c r="AG960" s="5">
        <f t="shared" si="1873"/>
        <v>1.6924620304169553</v>
      </c>
      <c r="AH960" s="5">
        <f t="shared" si="1873"/>
        <v>7.3080927853814934</v>
      </c>
      <c r="AI960" s="5">
        <f t="shared" si="1873"/>
        <v>0.41559903531849335</v>
      </c>
    </row>
    <row r="961" spans="2:35" x14ac:dyDescent="0.3">
      <c r="B961" s="86">
        <f t="shared" si="1777"/>
        <v>49765</v>
      </c>
      <c r="C961" s="3"/>
      <c r="D961" s="3"/>
      <c r="E961" s="5">
        <f t="shared" ref="E961:K961" si="1874">E926*(1-E$51)</f>
        <v>65.13428653865985</v>
      </c>
      <c r="F961" s="5">
        <f t="shared" si="1874"/>
        <v>29.38928339094025</v>
      </c>
      <c r="G961" s="5">
        <f t="shared" si="1874"/>
        <v>53.405327370182356</v>
      </c>
      <c r="H961" s="5">
        <f t="shared" si="1874"/>
        <v>9.1601090935697318</v>
      </c>
      <c r="I961" s="5">
        <f t="shared" si="1874"/>
        <v>40.841526596861726</v>
      </c>
      <c r="J961" s="5">
        <f t="shared" si="1874"/>
        <v>172.05338443298143</v>
      </c>
      <c r="K961" s="5">
        <f t="shared" si="1874"/>
        <v>5.9929380892926751</v>
      </c>
      <c r="L961" s="5"/>
      <c r="M961" s="5">
        <f t="shared" ref="M961:S961" si="1875">M926*(1-E$51)</f>
        <v>27.424962753119935</v>
      </c>
      <c r="N961" s="5">
        <f t="shared" si="1875"/>
        <v>0</v>
      </c>
      <c r="O961" s="5">
        <f t="shared" si="1875"/>
        <v>0</v>
      </c>
      <c r="P961" s="5">
        <f t="shared" si="1875"/>
        <v>0</v>
      </c>
      <c r="Q961" s="5">
        <f t="shared" si="1875"/>
        <v>0</v>
      </c>
      <c r="R961" s="5">
        <f t="shared" si="1875"/>
        <v>0</v>
      </c>
      <c r="S961" s="5">
        <f t="shared" si="1875"/>
        <v>0</v>
      </c>
      <c r="T961" s="5"/>
      <c r="U961" s="5">
        <f t="shared" ref="U961:AA961" si="1876">U926*(1-E$51)</f>
        <v>14.569511462594964</v>
      </c>
      <c r="V961" s="5">
        <f t="shared" si="1876"/>
        <v>3.6233363084720853</v>
      </c>
      <c r="W961" s="5">
        <f t="shared" si="1876"/>
        <v>6.5842184428991946</v>
      </c>
      <c r="X961" s="5">
        <f t="shared" si="1876"/>
        <v>3.2157829796574586</v>
      </c>
      <c r="Y961" s="5">
        <f t="shared" si="1876"/>
        <v>2.7393706863748712</v>
      </c>
      <c r="Z961" s="5">
        <f t="shared" si="1876"/>
        <v>13.979337485179743</v>
      </c>
      <c r="AA961" s="5">
        <f t="shared" si="1876"/>
        <v>0.46698218877605258</v>
      </c>
      <c r="AB961" s="5"/>
      <c r="AC961" s="5">
        <f t="shared" ref="AC961:AI961" si="1877">AC926*(1-E$51)</f>
        <v>11.141391118454973</v>
      </c>
      <c r="AD961" s="5">
        <f t="shared" si="1877"/>
        <v>1.8116681542360427</v>
      </c>
      <c r="AE961" s="5">
        <f t="shared" si="1877"/>
        <v>3.2921092214495973</v>
      </c>
      <c r="AF961" s="5">
        <f t="shared" si="1877"/>
        <v>1.948959381610581</v>
      </c>
      <c r="AG961" s="5">
        <f t="shared" si="1877"/>
        <v>1.7432358913294637</v>
      </c>
      <c r="AH961" s="5">
        <f t="shared" si="1877"/>
        <v>7.5273355689429389</v>
      </c>
      <c r="AI961" s="5">
        <f t="shared" si="1877"/>
        <v>0.42806700637804818</v>
      </c>
    </row>
    <row r="962" spans="2:35" x14ac:dyDescent="0.3">
      <c r="B962" s="86">
        <f t="shared" si="1777"/>
        <v>50130</v>
      </c>
      <c r="C962" s="3"/>
      <c r="D962" s="3"/>
      <c r="E962" s="5">
        <f t="shared" ref="E962:K962" si="1878">E927*(1-E$51)</f>
        <v>67.088315134819638</v>
      </c>
      <c r="F962" s="5">
        <f t="shared" si="1878"/>
        <v>30.270961892668456</v>
      </c>
      <c r="G962" s="5">
        <f t="shared" si="1878"/>
        <v>55.007487191287829</v>
      </c>
      <c r="H962" s="5">
        <f t="shared" si="1878"/>
        <v>9.4349123663768228</v>
      </c>
      <c r="I962" s="5">
        <f t="shared" si="1878"/>
        <v>42.066772394767568</v>
      </c>
      <c r="J962" s="5">
        <f t="shared" si="1878"/>
        <v>177.21498596597093</v>
      </c>
      <c r="K962" s="5">
        <f t="shared" si="1878"/>
        <v>6.1727262319714553</v>
      </c>
      <c r="L962" s="5"/>
      <c r="M962" s="5">
        <f t="shared" ref="M962:S962" si="1879">M927*(1-E$51)</f>
        <v>28.247711635713539</v>
      </c>
      <c r="N962" s="5">
        <f t="shared" si="1879"/>
        <v>0</v>
      </c>
      <c r="O962" s="5">
        <f t="shared" si="1879"/>
        <v>0</v>
      </c>
      <c r="P962" s="5">
        <f t="shared" si="1879"/>
        <v>0</v>
      </c>
      <c r="Q962" s="5">
        <f t="shared" si="1879"/>
        <v>0</v>
      </c>
      <c r="R962" s="5">
        <f t="shared" si="1879"/>
        <v>0</v>
      </c>
      <c r="S962" s="5">
        <f t="shared" si="1879"/>
        <v>0</v>
      </c>
      <c r="T962" s="5"/>
      <c r="U962" s="5">
        <f t="shared" ref="U962:AA962" si="1880">U927*(1-E$51)</f>
        <v>15.006596806472819</v>
      </c>
      <c r="V962" s="5">
        <f t="shared" si="1880"/>
        <v>3.7320363977262487</v>
      </c>
      <c r="W962" s="5">
        <f t="shared" si="1880"/>
        <v>6.7817449961861715</v>
      </c>
      <c r="X962" s="5">
        <f t="shared" si="1880"/>
        <v>3.3122564690471834</v>
      </c>
      <c r="Y962" s="5">
        <f t="shared" si="1880"/>
        <v>2.8215518069661178</v>
      </c>
      <c r="Z962" s="5">
        <f t="shared" si="1880"/>
        <v>14.398717609735138</v>
      </c>
      <c r="AA962" s="5">
        <f t="shared" si="1880"/>
        <v>0.48099165443933412</v>
      </c>
      <c r="AB962" s="5"/>
      <c r="AC962" s="5">
        <f t="shared" ref="AC962:AI962" si="1881">AC927*(1-E$51)</f>
        <v>11.475632852008625</v>
      </c>
      <c r="AD962" s="5">
        <f t="shared" si="1881"/>
        <v>1.8660181988631244</v>
      </c>
      <c r="AE962" s="5">
        <f t="shared" si="1881"/>
        <v>3.3908724980930858</v>
      </c>
      <c r="AF962" s="5">
        <f t="shared" si="1881"/>
        <v>2.0074281630588988</v>
      </c>
      <c r="AG962" s="5">
        <f t="shared" si="1881"/>
        <v>1.7955329680693479</v>
      </c>
      <c r="AH962" s="5">
        <f t="shared" si="1881"/>
        <v>7.7531556360112281</v>
      </c>
      <c r="AI962" s="5">
        <f t="shared" si="1881"/>
        <v>0.44090901656938963</v>
      </c>
    </row>
    <row r="963" spans="2:35" x14ac:dyDescent="0.3">
      <c r="B963" s="86">
        <f t="shared" si="1777"/>
        <v>50495</v>
      </c>
      <c r="C963" s="3"/>
      <c r="D963" s="3"/>
      <c r="E963" s="5">
        <f t="shared" ref="E963:K963" si="1882">E928*(1-E$51)</f>
        <v>69.10096458886423</v>
      </c>
      <c r="F963" s="5">
        <f t="shared" si="1882"/>
        <v>31.179090749448505</v>
      </c>
      <c r="G963" s="5">
        <f t="shared" si="1882"/>
        <v>56.657711807026473</v>
      </c>
      <c r="H963" s="5">
        <f t="shared" si="1882"/>
        <v>9.7179597373681279</v>
      </c>
      <c r="I963" s="5">
        <f t="shared" si="1882"/>
        <v>43.328775566610602</v>
      </c>
      <c r="J963" s="5">
        <f t="shared" si="1882"/>
        <v>182.53143554495009</v>
      </c>
      <c r="K963" s="5">
        <f t="shared" si="1882"/>
        <v>6.3579080189305994</v>
      </c>
      <c r="L963" s="5"/>
      <c r="M963" s="5">
        <f t="shared" ref="M963:S963" si="1883">M928*(1-E$51)</f>
        <v>29.095142984784943</v>
      </c>
      <c r="N963" s="5">
        <f t="shared" si="1883"/>
        <v>0</v>
      </c>
      <c r="O963" s="5">
        <f t="shared" si="1883"/>
        <v>0</v>
      </c>
      <c r="P963" s="5">
        <f t="shared" si="1883"/>
        <v>0</v>
      </c>
      <c r="Q963" s="5">
        <f t="shared" si="1883"/>
        <v>0</v>
      </c>
      <c r="R963" s="5">
        <f t="shared" si="1883"/>
        <v>0</v>
      </c>
      <c r="S963" s="5">
        <f t="shared" si="1883"/>
        <v>0</v>
      </c>
      <c r="T963" s="5"/>
      <c r="U963" s="5">
        <f t="shared" ref="U963:AA963" si="1884">U928*(1-E$51)</f>
        <v>15.456794710667003</v>
      </c>
      <c r="V963" s="5">
        <f t="shared" si="1884"/>
        <v>3.8439974896580358</v>
      </c>
      <c r="W963" s="5">
        <f t="shared" si="1884"/>
        <v>6.9851973460717574</v>
      </c>
      <c r="X963" s="5">
        <f t="shared" si="1884"/>
        <v>3.4116241631185988</v>
      </c>
      <c r="Y963" s="5">
        <f t="shared" si="1884"/>
        <v>2.9061983611751017</v>
      </c>
      <c r="Z963" s="5">
        <f t="shared" si="1884"/>
        <v>14.830679138027191</v>
      </c>
      <c r="AA963" s="5">
        <f t="shared" si="1884"/>
        <v>0.49542140407251412</v>
      </c>
      <c r="AB963" s="5"/>
      <c r="AC963" s="5">
        <f t="shared" ref="AC963:AI963" si="1885">AC928*(1-E$51)</f>
        <v>11.819901837568883</v>
      </c>
      <c r="AD963" s="5">
        <f t="shared" si="1885"/>
        <v>1.9219987448290179</v>
      </c>
      <c r="AE963" s="5">
        <f t="shared" si="1885"/>
        <v>3.4925986730358787</v>
      </c>
      <c r="AF963" s="5">
        <f t="shared" si="1885"/>
        <v>2.0676510079506656</v>
      </c>
      <c r="AG963" s="5">
        <f t="shared" si="1885"/>
        <v>1.8493989571114287</v>
      </c>
      <c r="AH963" s="5">
        <f t="shared" si="1885"/>
        <v>7.9857503050915648</v>
      </c>
      <c r="AI963" s="5">
        <f t="shared" si="1885"/>
        <v>0.45413628706647136</v>
      </c>
    </row>
    <row r="964" spans="2:35" x14ac:dyDescent="0.3">
      <c r="B964" s="86">
        <f t="shared" si="1777"/>
        <v>50860</v>
      </c>
      <c r="C964" s="3"/>
      <c r="D964" s="3"/>
      <c r="E964" s="5">
        <f t="shared" ref="E964:K964" si="1886">E929*(1-E$51)</f>
        <v>71.173993526530168</v>
      </c>
      <c r="F964" s="5">
        <f t="shared" si="1886"/>
        <v>32.11446347193197</v>
      </c>
      <c r="G964" s="5">
        <f t="shared" si="1886"/>
        <v>58.357443161237271</v>
      </c>
      <c r="H964" s="5">
        <f t="shared" si="1886"/>
        <v>10.009498529489173</v>
      </c>
      <c r="I964" s="5">
        <f t="shared" si="1886"/>
        <v>44.628638833608917</v>
      </c>
      <c r="J964" s="5">
        <f t="shared" si="1886"/>
        <v>188.00737861129855</v>
      </c>
      <c r="K964" s="5">
        <f t="shared" si="1886"/>
        <v>6.5486452594985165</v>
      </c>
      <c r="L964" s="5"/>
      <c r="M964" s="5">
        <f t="shared" ref="M964:S964" si="1887">M929*(1-E$51)</f>
        <v>29.967997274328489</v>
      </c>
      <c r="N964" s="5">
        <f t="shared" si="1887"/>
        <v>0</v>
      </c>
      <c r="O964" s="5">
        <f t="shared" si="1887"/>
        <v>0</v>
      </c>
      <c r="P964" s="5">
        <f t="shared" si="1887"/>
        <v>0</v>
      </c>
      <c r="Q964" s="5">
        <f t="shared" si="1887"/>
        <v>0</v>
      </c>
      <c r="R964" s="5">
        <f t="shared" si="1887"/>
        <v>0</v>
      </c>
      <c r="S964" s="5">
        <f t="shared" si="1887"/>
        <v>0</v>
      </c>
      <c r="T964" s="5"/>
      <c r="U964" s="5">
        <f t="shared" ref="U964:AA964" si="1888">U929*(1-E$51)</f>
        <v>15.920498551987011</v>
      </c>
      <c r="V964" s="5">
        <f t="shared" si="1888"/>
        <v>3.9593174143477765</v>
      </c>
      <c r="W964" s="5">
        <f t="shared" si="1888"/>
        <v>7.1947532664539082</v>
      </c>
      <c r="X964" s="5">
        <f t="shared" si="1888"/>
        <v>3.5139728880121561</v>
      </c>
      <c r="Y964" s="5">
        <f t="shared" si="1888"/>
        <v>2.9933843120103547</v>
      </c>
      <c r="Z964" s="5">
        <f t="shared" si="1888"/>
        <v>15.275599512168007</v>
      </c>
      <c r="AA964" s="5">
        <f t="shared" si="1888"/>
        <v>0.5102840461946897</v>
      </c>
      <c r="AB964" s="5"/>
      <c r="AC964" s="5">
        <f t="shared" ref="AC964:AI964" si="1889">AC929*(1-E$51)</f>
        <v>12.174498892695949</v>
      </c>
      <c r="AD964" s="5">
        <f t="shared" si="1889"/>
        <v>1.9796587071738883</v>
      </c>
      <c r="AE964" s="5">
        <f t="shared" si="1889"/>
        <v>3.5973766332269541</v>
      </c>
      <c r="AF964" s="5">
        <f t="shared" si="1889"/>
        <v>2.1296805381891857</v>
      </c>
      <c r="AG964" s="5">
        <f t="shared" si="1889"/>
        <v>1.9048809258247712</v>
      </c>
      <c r="AH964" s="5">
        <f t="shared" si="1889"/>
        <v>8.2253228142443131</v>
      </c>
      <c r="AI964" s="5">
        <f t="shared" si="1889"/>
        <v>0.46776037567846551</v>
      </c>
    </row>
    <row r="965" spans="2:35" x14ac:dyDescent="0.3">
      <c r="B965" s="86">
        <f t="shared" si="1777"/>
        <v>51226</v>
      </c>
      <c r="C965" s="3"/>
      <c r="D965" s="3"/>
      <c r="E965" s="5">
        <f t="shared" ref="E965:K965" si="1890">E930*(1-E$51)</f>
        <v>73.309213332326067</v>
      </c>
      <c r="F965" s="5">
        <f t="shared" si="1890"/>
        <v>33.077897376089922</v>
      </c>
      <c r="G965" s="5">
        <f t="shared" si="1890"/>
        <v>60.1081664560744</v>
      </c>
      <c r="H965" s="5">
        <f t="shared" si="1890"/>
        <v>10.309783485373847</v>
      </c>
      <c r="I965" s="5">
        <f t="shared" si="1890"/>
        <v>45.967497998617191</v>
      </c>
      <c r="J965" s="5">
        <f t="shared" si="1890"/>
        <v>193.64759996963753</v>
      </c>
      <c r="K965" s="5">
        <f t="shared" si="1890"/>
        <v>6.7451046172834745</v>
      </c>
      <c r="L965" s="5"/>
      <c r="M965" s="5">
        <f t="shared" ref="M965:S965" si="1891">M930*(1-E$51)</f>
        <v>30.86703719255835</v>
      </c>
      <c r="N965" s="5">
        <f t="shared" si="1891"/>
        <v>0</v>
      </c>
      <c r="O965" s="5">
        <f t="shared" si="1891"/>
        <v>0</v>
      </c>
      <c r="P965" s="5">
        <f t="shared" si="1891"/>
        <v>0</v>
      </c>
      <c r="Q965" s="5">
        <f t="shared" si="1891"/>
        <v>0</v>
      </c>
      <c r="R965" s="5">
        <f t="shared" si="1891"/>
        <v>0</v>
      </c>
      <c r="S965" s="5">
        <f t="shared" si="1891"/>
        <v>0</v>
      </c>
      <c r="T965" s="5"/>
      <c r="U965" s="5">
        <f t="shared" ref="U965:AA965" si="1892">U930*(1-E$51)</f>
        <v>16.398113508546622</v>
      </c>
      <c r="V965" s="5">
        <f t="shared" si="1892"/>
        <v>4.0780969367782101</v>
      </c>
      <c r="W965" s="5">
        <f t="shared" si="1892"/>
        <v>7.4105958644475276</v>
      </c>
      <c r="X965" s="5">
        <f t="shared" si="1892"/>
        <v>3.6193920746525214</v>
      </c>
      <c r="Y965" s="5">
        <f t="shared" si="1892"/>
        <v>3.0831858413706659</v>
      </c>
      <c r="Z965" s="5">
        <f t="shared" si="1892"/>
        <v>15.733867497533049</v>
      </c>
      <c r="AA965" s="5">
        <f t="shared" si="1892"/>
        <v>0.52559256758053041</v>
      </c>
      <c r="AB965" s="5"/>
      <c r="AC965" s="5">
        <f t="shared" ref="AC965:AI965" si="1893">AC930*(1-E$51)</f>
        <v>12.539733859476829</v>
      </c>
      <c r="AD965" s="5">
        <f t="shared" si="1893"/>
        <v>2.039048468389105</v>
      </c>
      <c r="AE965" s="5">
        <f t="shared" si="1893"/>
        <v>3.7052979322237638</v>
      </c>
      <c r="AF965" s="5">
        <f t="shared" si="1893"/>
        <v>2.1935709543348612</v>
      </c>
      <c r="AG965" s="5">
        <f t="shared" si="1893"/>
        <v>1.9620273535995145</v>
      </c>
      <c r="AH965" s="5">
        <f t="shared" si="1893"/>
        <v>8.472082498671643</v>
      </c>
      <c r="AI965" s="5">
        <f t="shared" si="1893"/>
        <v>0.48179318694881956</v>
      </c>
    </row>
    <row r="966" spans="2:35" x14ac:dyDescent="0.3">
      <c r="B966" s="86">
        <f t="shared" si="1777"/>
        <v>51591</v>
      </c>
      <c r="C966" s="3"/>
      <c r="D966" s="3"/>
      <c r="E966" s="5">
        <f t="shared" ref="E966:K966" si="1894">E931*(1-E$51)</f>
        <v>56.209793845381533</v>
      </c>
      <c r="F966" s="5">
        <f t="shared" si="1894"/>
        <v>25.362457293329498</v>
      </c>
      <c r="G966" s="5">
        <f t="shared" si="1894"/>
        <v>46.08789934225058</v>
      </c>
      <c r="H966" s="5">
        <f t="shared" si="1894"/>
        <v>7.905020091763074</v>
      </c>
      <c r="I966" s="5">
        <f t="shared" si="1894"/>
        <v>35.245550574622122</v>
      </c>
      <c r="J966" s="5">
        <f t="shared" si="1894"/>
        <v>148.47917714793547</v>
      </c>
      <c r="K966" s="5">
        <f t="shared" si="1894"/>
        <v>5.1718047809940284</v>
      </c>
      <c r="L966" s="5"/>
      <c r="M966" s="5">
        <f t="shared" ref="M966:S966" si="1895">M931*(1-E$51)</f>
        <v>23.667281619108014</v>
      </c>
      <c r="N966" s="5">
        <f t="shared" si="1895"/>
        <v>0</v>
      </c>
      <c r="O966" s="5">
        <f t="shared" si="1895"/>
        <v>0</v>
      </c>
      <c r="P966" s="5">
        <f t="shared" si="1895"/>
        <v>0</v>
      </c>
      <c r="Q966" s="5">
        <f t="shared" si="1895"/>
        <v>0</v>
      </c>
      <c r="R966" s="5">
        <f t="shared" si="1895"/>
        <v>0</v>
      </c>
      <c r="S966" s="5">
        <f t="shared" si="1895"/>
        <v>0</v>
      </c>
      <c r="T966" s="5"/>
      <c r="U966" s="5">
        <f t="shared" ref="U966:AA966" si="1896">U931*(1-E$51)</f>
        <v>12.573243360151132</v>
      </c>
      <c r="V966" s="5">
        <f t="shared" si="1896"/>
        <v>3.1268782964378836</v>
      </c>
      <c r="W966" s="5">
        <f t="shared" si="1896"/>
        <v>5.6820697819213057</v>
      </c>
      <c r="X966" s="5">
        <f t="shared" si="1896"/>
        <v>2.775166627959377</v>
      </c>
      <c r="Y966" s="5">
        <f t="shared" si="1896"/>
        <v>2.3640308312246536</v>
      </c>
      <c r="Z966" s="5">
        <f t="shared" si="1896"/>
        <v>12.063933143269759</v>
      </c>
      <c r="AA966" s="5">
        <f t="shared" si="1896"/>
        <v>0.40299777514239177</v>
      </c>
      <c r="AB966" s="5"/>
      <c r="AC966" s="5">
        <f t="shared" ref="AC966:AI966" si="1897">AC931*(1-E$51)</f>
        <v>9.6148331577626323</v>
      </c>
      <c r="AD966" s="5">
        <f t="shared" si="1897"/>
        <v>1.5634391482189418</v>
      </c>
      <c r="AE966" s="5">
        <f t="shared" si="1897"/>
        <v>2.8410348909606529</v>
      </c>
      <c r="AF966" s="5">
        <f t="shared" si="1897"/>
        <v>1.6819191684602286</v>
      </c>
      <c r="AG966" s="5">
        <f t="shared" si="1897"/>
        <v>1.5043832562338708</v>
      </c>
      <c r="AH966" s="5">
        <f t="shared" si="1897"/>
        <v>6.4959640002221777</v>
      </c>
      <c r="AI966" s="5">
        <f t="shared" si="1897"/>
        <v>0.36941462721385915</v>
      </c>
    </row>
    <row r="967" spans="2:35" x14ac:dyDescent="0.3">
      <c r="E967" s="2"/>
      <c r="M967" s="2"/>
    </row>
    <row r="968" spans="2:35" s="97" customFormat="1" x14ac:dyDescent="0.3">
      <c r="B968" s="96" t="s">
        <v>253</v>
      </c>
      <c r="C968" s="96"/>
      <c r="D968" s="96"/>
    </row>
    <row r="969" spans="2:35" x14ac:dyDescent="0.3">
      <c r="E969" s="301" t="s">
        <v>89</v>
      </c>
      <c r="F969" s="301"/>
      <c r="G969" s="301"/>
      <c r="H969" s="301"/>
      <c r="I969" s="301"/>
      <c r="J969" s="301"/>
      <c r="K969" s="301"/>
      <c r="M969" s="301" t="s">
        <v>64</v>
      </c>
      <c r="N969" s="301"/>
      <c r="O969" s="301"/>
      <c r="P969" s="301"/>
      <c r="Q969" s="301"/>
      <c r="R969" s="301"/>
      <c r="S969" s="301"/>
      <c r="U969" s="301" t="s">
        <v>65</v>
      </c>
      <c r="V969" s="301"/>
      <c r="W969" s="301"/>
      <c r="X969" s="301"/>
      <c r="Y969" s="301"/>
      <c r="Z969" s="301"/>
      <c r="AA969" s="301"/>
      <c r="AC969" s="301" t="s">
        <v>66</v>
      </c>
      <c r="AD969" s="301"/>
      <c r="AE969" s="301"/>
      <c r="AF969" s="301"/>
      <c r="AG969" s="301"/>
      <c r="AH969" s="301"/>
      <c r="AI969" s="301"/>
    </row>
    <row r="970" spans="2:35" s="3" customFormat="1" x14ac:dyDescent="0.3">
      <c r="B970" s="4" t="s">
        <v>211</v>
      </c>
      <c r="C970" s="4"/>
      <c r="D970" s="4"/>
      <c r="E970" s="3" t="s">
        <v>70</v>
      </c>
      <c r="F970" s="3" t="s">
        <v>69</v>
      </c>
      <c r="G970" s="3" t="s">
        <v>61</v>
      </c>
      <c r="H970" s="3" t="s">
        <v>68</v>
      </c>
      <c r="I970" s="3" t="s">
        <v>71</v>
      </c>
      <c r="J970" s="3" t="s">
        <v>72</v>
      </c>
      <c r="K970" s="3" t="s">
        <v>62</v>
      </c>
      <c r="M970" s="3" t="s">
        <v>70</v>
      </c>
      <c r="N970" s="3" t="s">
        <v>69</v>
      </c>
      <c r="O970" s="3" t="s">
        <v>61</v>
      </c>
      <c r="P970" s="3" t="s">
        <v>68</v>
      </c>
      <c r="Q970" s="3" t="s">
        <v>71</v>
      </c>
      <c r="R970" s="3" t="s">
        <v>72</v>
      </c>
      <c r="S970" s="3" t="s">
        <v>62</v>
      </c>
      <c r="U970" s="3" t="s">
        <v>70</v>
      </c>
      <c r="V970" s="3" t="s">
        <v>69</v>
      </c>
      <c r="W970" s="3" t="s">
        <v>61</v>
      </c>
      <c r="X970" s="3" t="s">
        <v>68</v>
      </c>
      <c r="Y970" s="3" t="s">
        <v>71</v>
      </c>
      <c r="Z970" s="3" t="s">
        <v>72</v>
      </c>
      <c r="AA970" s="3" t="s">
        <v>62</v>
      </c>
      <c r="AC970" s="3" t="s">
        <v>70</v>
      </c>
      <c r="AD970" s="3" t="s">
        <v>69</v>
      </c>
      <c r="AE970" s="3" t="s">
        <v>61</v>
      </c>
      <c r="AF970" s="3" t="s">
        <v>68</v>
      </c>
      <c r="AG970" s="3" t="s">
        <v>71</v>
      </c>
      <c r="AH970" s="3" t="s">
        <v>72</v>
      </c>
      <c r="AI970" s="3" t="s">
        <v>62</v>
      </c>
    </row>
    <row r="971" spans="2:35" hidden="1" x14ac:dyDescent="0.3">
      <c r="B971" s="86">
        <f t="shared" ref="B971:B1001" si="1898">DATE(IF(MONTH(B901)&lt;=3,YEAR(B901),YEAR(B901)+1), 3, 31)</f>
        <v>40633</v>
      </c>
      <c r="C971" s="3"/>
      <c r="D971" s="3"/>
      <c r="E971" s="5">
        <f t="shared" ref="E971:K980" si="1899">E901-E936</f>
        <v>28.273519999999991</v>
      </c>
      <c r="F971" s="5">
        <f t="shared" si="1899"/>
        <v>4.123405</v>
      </c>
      <c r="G971" s="5">
        <f t="shared" si="1899"/>
        <v>2.0966512500000007</v>
      </c>
      <c r="H971" s="5">
        <f t="shared" si="1899"/>
        <v>22.649652499999995</v>
      </c>
      <c r="I971" s="5">
        <f t="shared" si="1899"/>
        <v>59.288152499999995</v>
      </c>
      <c r="J971" s="5">
        <f t="shared" si="1899"/>
        <v>151.1532</v>
      </c>
      <c r="K971" s="5">
        <f t="shared" si="1899"/>
        <v>15.201648000000002</v>
      </c>
      <c r="L971" s="5"/>
      <c r="M971" s="5">
        <f t="shared" ref="M971:S980" si="1900">M901-M936</f>
        <v>11.904639999999993</v>
      </c>
      <c r="N971" s="5">
        <f t="shared" si="1900"/>
        <v>0</v>
      </c>
      <c r="O971" s="5">
        <f t="shared" si="1900"/>
        <v>0</v>
      </c>
      <c r="P971" s="5">
        <f t="shared" si="1900"/>
        <v>0</v>
      </c>
      <c r="Q971" s="5">
        <f t="shared" si="1900"/>
        <v>0</v>
      </c>
      <c r="R971" s="5">
        <f t="shared" si="1900"/>
        <v>0</v>
      </c>
      <c r="S971" s="5">
        <f t="shared" si="1900"/>
        <v>0</v>
      </c>
      <c r="T971" s="5"/>
      <c r="U971" s="5">
        <f t="shared" ref="U971:AA980" si="1901">U901-U936</f>
        <v>6.3243399999999994</v>
      </c>
      <c r="V971" s="5">
        <f t="shared" si="1901"/>
        <v>0.50836499999999996</v>
      </c>
      <c r="W971" s="5">
        <f t="shared" si="1901"/>
        <v>0.25849125000000006</v>
      </c>
      <c r="X971" s="5">
        <f t="shared" si="1901"/>
        <v>7.9514737500000017</v>
      </c>
      <c r="Y971" s="5">
        <f t="shared" si="1901"/>
        <v>3.9766443750000002</v>
      </c>
      <c r="Z971" s="5">
        <f t="shared" si="1901"/>
        <v>12.281197499999999</v>
      </c>
      <c r="AA971" s="5">
        <f t="shared" si="1901"/>
        <v>1.1845439999999998</v>
      </c>
      <c r="AB971" s="5"/>
      <c r="AC971" s="5">
        <f t="shared" ref="AC971:AI980" si="1902">AC901-AC936</f>
        <v>4.8362599999999993</v>
      </c>
      <c r="AD971" s="5">
        <f t="shared" si="1902"/>
        <v>0.25418249999999998</v>
      </c>
      <c r="AE971" s="5">
        <f t="shared" si="1902"/>
        <v>0.12924562500000003</v>
      </c>
      <c r="AF971" s="5">
        <f t="shared" si="1902"/>
        <v>4.8190750000000007</v>
      </c>
      <c r="AG971" s="5">
        <f t="shared" si="1902"/>
        <v>2.5305918749999998</v>
      </c>
      <c r="AH971" s="5">
        <f t="shared" si="1902"/>
        <v>6.6129525000000005</v>
      </c>
      <c r="AI971" s="5">
        <f t="shared" si="1902"/>
        <v>1.0858319999999999</v>
      </c>
    </row>
    <row r="972" spans="2:35" hidden="1" x14ac:dyDescent="0.3">
      <c r="B972" s="86">
        <f t="shared" si="1898"/>
        <v>40999</v>
      </c>
      <c r="C972" s="3"/>
      <c r="D972" s="3"/>
      <c r="E972" s="5">
        <f t="shared" si="1899"/>
        <v>30.254840000000002</v>
      </c>
      <c r="F972" s="5">
        <f t="shared" si="1899"/>
        <v>4.3321850000000008</v>
      </c>
      <c r="G972" s="5">
        <f t="shared" si="1899"/>
        <v>2.2181962499999983</v>
      </c>
      <c r="H972" s="5">
        <f t="shared" si="1899"/>
        <v>23.614445000000003</v>
      </c>
      <c r="I972" s="5">
        <f t="shared" si="1899"/>
        <v>63.315787499999985</v>
      </c>
      <c r="J972" s="5">
        <f t="shared" si="1899"/>
        <v>161.99480000000003</v>
      </c>
      <c r="K972" s="5">
        <f t="shared" si="1899"/>
        <v>16.327695999999996</v>
      </c>
      <c r="L972" s="5"/>
      <c r="M972" s="5">
        <f t="shared" si="1900"/>
        <v>12.738879999999995</v>
      </c>
      <c r="N972" s="5">
        <f t="shared" si="1900"/>
        <v>0</v>
      </c>
      <c r="O972" s="5">
        <f t="shared" si="1900"/>
        <v>0</v>
      </c>
      <c r="P972" s="5">
        <f t="shared" si="1900"/>
        <v>0</v>
      </c>
      <c r="Q972" s="5">
        <f t="shared" si="1900"/>
        <v>0</v>
      </c>
      <c r="R972" s="5">
        <f t="shared" si="1900"/>
        <v>0</v>
      </c>
      <c r="S972" s="5">
        <f t="shared" si="1900"/>
        <v>0</v>
      </c>
      <c r="T972" s="5"/>
      <c r="U972" s="5">
        <f t="shared" si="1901"/>
        <v>6.7675299999999972</v>
      </c>
      <c r="V972" s="5">
        <f t="shared" si="1901"/>
        <v>0.53410500000000005</v>
      </c>
      <c r="W972" s="5">
        <f t="shared" si="1901"/>
        <v>0.27347624999999987</v>
      </c>
      <c r="X972" s="5">
        <f t="shared" si="1901"/>
        <v>8.2901775000000022</v>
      </c>
      <c r="Y972" s="5">
        <f t="shared" si="1901"/>
        <v>4.2467906250000009</v>
      </c>
      <c r="Z972" s="5">
        <f t="shared" si="1901"/>
        <v>13.162077499999999</v>
      </c>
      <c r="AA972" s="5">
        <f t="shared" si="1901"/>
        <v>1.2722879999999999</v>
      </c>
      <c r="AB972" s="5"/>
      <c r="AC972" s="5">
        <f t="shared" si="1902"/>
        <v>5.1751699999999978</v>
      </c>
      <c r="AD972" s="5">
        <f t="shared" si="1902"/>
        <v>0.26705250000000003</v>
      </c>
      <c r="AE972" s="5">
        <f t="shared" si="1902"/>
        <v>0.13673812499999993</v>
      </c>
      <c r="AF972" s="5">
        <f t="shared" si="1902"/>
        <v>5.024350000000001</v>
      </c>
      <c r="AG972" s="5">
        <f t="shared" si="1902"/>
        <v>2.7025031249999998</v>
      </c>
      <c r="AH972" s="5">
        <f t="shared" si="1902"/>
        <v>7.0872724999999992</v>
      </c>
      <c r="AI972" s="5">
        <f t="shared" si="1902"/>
        <v>1.166264</v>
      </c>
    </row>
    <row r="973" spans="2:35" hidden="1" x14ac:dyDescent="0.3">
      <c r="B973" s="86">
        <f t="shared" si="1898"/>
        <v>41364</v>
      </c>
      <c r="C973" s="3"/>
      <c r="D973" s="3"/>
      <c r="E973" s="5">
        <f t="shared" si="1899"/>
        <v>33.247719999999987</v>
      </c>
      <c r="F973" s="5">
        <f t="shared" si="1899"/>
        <v>4.6453550000000003</v>
      </c>
      <c r="G973" s="5">
        <f t="shared" si="1899"/>
        <v>2.4005137499999982</v>
      </c>
      <c r="H973" s="5">
        <f t="shared" si="1899"/>
        <v>25.337288749999999</v>
      </c>
      <c r="I973" s="5">
        <f t="shared" si="1899"/>
        <v>69.391372499999989</v>
      </c>
      <c r="J973" s="5">
        <f t="shared" si="1899"/>
        <v>178.4992</v>
      </c>
      <c r="K973" s="5">
        <f t="shared" si="1899"/>
        <v>17.946389999999997</v>
      </c>
      <c r="L973" s="5"/>
      <c r="M973" s="5">
        <f t="shared" si="1900"/>
        <v>13.999039999999994</v>
      </c>
      <c r="N973" s="5">
        <f t="shared" si="1900"/>
        <v>0</v>
      </c>
      <c r="O973" s="5">
        <f t="shared" si="1900"/>
        <v>0</v>
      </c>
      <c r="P973" s="5">
        <f t="shared" si="1900"/>
        <v>0</v>
      </c>
      <c r="Q973" s="5">
        <f t="shared" si="1900"/>
        <v>0</v>
      </c>
      <c r="R973" s="5">
        <f t="shared" si="1900"/>
        <v>0</v>
      </c>
      <c r="S973" s="5">
        <f t="shared" si="1900"/>
        <v>0</v>
      </c>
      <c r="T973" s="5"/>
      <c r="U973" s="5">
        <f t="shared" si="1901"/>
        <v>7.4369899999999944</v>
      </c>
      <c r="V973" s="5">
        <f t="shared" si="1901"/>
        <v>0.57271500000000009</v>
      </c>
      <c r="W973" s="5">
        <f t="shared" si="1901"/>
        <v>0.29595374999999979</v>
      </c>
      <c r="X973" s="5">
        <f t="shared" si="1901"/>
        <v>8.8950056250000014</v>
      </c>
      <c r="Y973" s="5">
        <f t="shared" si="1901"/>
        <v>4.654299374999999</v>
      </c>
      <c r="Z973" s="5">
        <f t="shared" si="1901"/>
        <v>14.50306</v>
      </c>
      <c r="AA973" s="5">
        <f t="shared" si="1901"/>
        <v>1.3984199999999998</v>
      </c>
      <c r="AB973" s="5"/>
      <c r="AC973" s="5">
        <f t="shared" si="1902"/>
        <v>5.6871100000000006</v>
      </c>
      <c r="AD973" s="5">
        <f t="shared" si="1902"/>
        <v>0.28635750000000004</v>
      </c>
      <c r="AE973" s="5">
        <f t="shared" si="1902"/>
        <v>0.1479768749999999</v>
      </c>
      <c r="AF973" s="5">
        <f t="shared" si="1902"/>
        <v>5.3909125000000007</v>
      </c>
      <c r="AG973" s="5">
        <f t="shared" si="1902"/>
        <v>2.9618268750000007</v>
      </c>
      <c r="AH973" s="5">
        <f t="shared" si="1902"/>
        <v>7.8093400000000006</v>
      </c>
      <c r="AI973" s="5">
        <f t="shared" si="1902"/>
        <v>1.2818849999999999</v>
      </c>
    </row>
    <row r="974" spans="2:35" hidden="1" x14ac:dyDescent="0.3">
      <c r="B974" s="86">
        <f t="shared" si="1898"/>
        <v>41729</v>
      </c>
      <c r="C974" s="3"/>
      <c r="D974" s="3"/>
      <c r="E974" s="5">
        <f t="shared" si="1899"/>
        <v>38.146679999999975</v>
      </c>
      <c r="F974" s="5">
        <f t="shared" si="1899"/>
        <v>5.1934024999999995</v>
      </c>
      <c r="G974" s="5">
        <f t="shared" si="1899"/>
        <v>2.7043762499999993</v>
      </c>
      <c r="H974" s="5">
        <f t="shared" si="1899"/>
        <v>28.346522499999999</v>
      </c>
      <c r="I974" s="5">
        <f t="shared" si="1899"/>
        <v>79.426327499999985</v>
      </c>
      <c r="J974" s="5">
        <f t="shared" si="1899"/>
        <v>205.94200000000001</v>
      </c>
      <c r="K974" s="5">
        <f t="shared" si="1899"/>
        <v>20.691132</v>
      </c>
      <c r="L974" s="5"/>
      <c r="M974" s="5">
        <f t="shared" si="1900"/>
        <v>16.061759999999992</v>
      </c>
      <c r="N974" s="5">
        <f t="shared" si="1900"/>
        <v>0</v>
      </c>
      <c r="O974" s="5">
        <f t="shared" si="1900"/>
        <v>0</v>
      </c>
      <c r="P974" s="5">
        <f t="shared" si="1900"/>
        <v>0</v>
      </c>
      <c r="Q974" s="5">
        <f t="shared" si="1900"/>
        <v>0</v>
      </c>
      <c r="R974" s="5">
        <f t="shared" si="1900"/>
        <v>0</v>
      </c>
      <c r="S974" s="5">
        <f t="shared" si="1900"/>
        <v>0</v>
      </c>
      <c r="T974" s="5"/>
      <c r="U974" s="5">
        <f t="shared" si="1901"/>
        <v>8.5328099999999978</v>
      </c>
      <c r="V974" s="5">
        <f t="shared" si="1901"/>
        <v>0.64028250000000009</v>
      </c>
      <c r="W974" s="5">
        <f t="shared" si="1901"/>
        <v>0.33341624999999997</v>
      </c>
      <c r="X974" s="5">
        <f t="shared" si="1901"/>
        <v>9.9514387500000012</v>
      </c>
      <c r="Y974" s="5">
        <f t="shared" si="1901"/>
        <v>5.3273756250000002</v>
      </c>
      <c r="Z974" s="5">
        <f t="shared" si="1901"/>
        <v>16.732787500000001</v>
      </c>
      <c r="AA974" s="5">
        <f t="shared" si="1901"/>
        <v>1.612296</v>
      </c>
      <c r="AB974" s="5"/>
      <c r="AC974" s="5">
        <f t="shared" si="1902"/>
        <v>6.5250899999999987</v>
      </c>
      <c r="AD974" s="5">
        <f t="shared" si="1902"/>
        <v>0.32014125000000004</v>
      </c>
      <c r="AE974" s="5">
        <f t="shared" si="1902"/>
        <v>0.16670812499999998</v>
      </c>
      <c r="AF974" s="5">
        <f t="shared" si="1902"/>
        <v>6.0311749999999993</v>
      </c>
      <c r="AG974" s="5">
        <f t="shared" si="1902"/>
        <v>3.3901481249999996</v>
      </c>
      <c r="AH974" s="5">
        <f t="shared" si="1902"/>
        <v>9.0099625000000003</v>
      </c>
      <c r="AI974" s="5">
        <f t="shared" si="1902"/>
        <v>1.477938</v>
      </c>
    </row>
    <row r="975" spans="2:35" hidden="1" x14ac:dyDescent="0.3">
      <c r="B975" s="86">
        <f t="shared" si="1898"/>
        <v>42094</v>
      </c>
      <c r="C975" s="3"/>
      <c r="D975" s="3"/>
      <c r="E975" s="5">
        <f t="shared" si="1899"/>
        <v>40.830239999999975</v>
      </c>
      <c r="F975" s="5">
        <f t="shared" si="1899"/>
        <v>5.4804750000000002</v>
      </c>
      <c r="G975" s="5">
        <f t="shared" si="1899"/>
        <v>2.8360500000000002</v>
      </c>
      <c r="H975" s="5">
        <f t="shared" si="1899"/>
        <v>29.632912499999996</v>
      </c>
      <c r="I975" s="5">
        <f t="shared" si="1899"/>
        <v>84.853394999999978</v>
      </c>
      <c r="J975" s="5">
        <f t="shared" si="1899"/>
        <v>220.75239999999997</v>
      </c>
      <c r="K975" s="5">
        <f t="shared" si="1899"/>
        <v>22.309826000000001</v>
      </c>
      <c r="L975" s="5"/>
      <c r="M975" s="5">
        <f t="shared" si="1900"/>
        <v>17.191679999999991</v>
      </c>
      <c r="N975" s="5">
        <f t="shared" si="1900"/>
        <v>0</v>
      </c>
      <c r="O975" s="5">
        <f t="shared" si="1900"/>
        <v>0</v>
      </c>
      <c r="P975" s="5">
        <f t="shared" si="1900"/>
        <v>0</v>
      </c>
      <c r="Q975" s="5">
        <f t="shared" si="1900"/>
        <v>0</v>
      </c>
      <c r="R975" s="5">
        <f t="shared" si="1900"/>
        <v>0</v>
      </c>
      <c r="S975" s="5">
        <f t="shared" si="1900"/>
        <v>0</v>
      </c>
      <c r="T975" s="5"/>
      <c r="U975" s="5">
        <f t="shared" si="1901"/>
        <v>9.1330799999999996</v>
      </c>
      <c r="V975" s="5">
        <f t="shared" si="1901"/>
        <v>0.67567500000000003</v>
      </c>
      <c r="W975" s="5">
        <f t="shared" si="1901"/>
        <v>0.34965000000000002</v>
      </c>
      <c r="X975" s="5">
        <f t="shared" si="1901"/>
        <v>10.403043750000002</v>
      </c>
      <c r="Y975" s="5">
        <f t="shared" si="1901"/>
        <v>5.691386249999999</v>
      </c>
      <c r="Z975" s="5">
        <f t="shared" si="1901"/>
        <v>17.936132499999999</v>
      </c>
      <c r="AA975" s="5">
        <f t="shared" si="1901"/>
        <v>1.7384279999999999</v>
      </c>
      <c r="AB975" s="5"/>
      <c r="AC975" s="5">
        <f t="shared" si="1902"/>
        <v>6.9841199999999972</v>
      </c>
      <c r="AD975" s="5">
        <f t="shared" si="1902"/>
        <v>0.33783750000000001</v>
      </c>
      <c r="AE975" s="5">
        <f t="shared" si="1902"/>
        <v>0.17482500000000001</v>
      </c>
      <c r="AF975" s="5">
        <f t="shared" si="1902"/>
        <v>6.3048750000000009</v>
      </c>
      <c r="AG975" s="5">
        <f t="shared" si="1902"/>
        <v>3.6217912499999994</v>
      </c>
      <c r="AH975" s="5">
        <f t="shared" si="1902"/>
        <v>9.6579175000000017</v>
      </c>
      <c r="AI975" s="5">
        <f t="shared" si="1902"/>
        <v>1.5935589999999999</v>
      </c>
    </row>
    <row r="976" spans="2:35" hidden="1" x14ac:dyDescent="0.3">
      <c r="B976" s="86">
        <f t="shared" si="1898"/>
        <v>42460</v>
      </c>
      <c r="C976" s="3"/>
      <c r="D976" s="3"/>
      <c r="E976" s="5">
        <f t="shared" si="1899"/>
        <v>43.756239999999991</v>
      </c>
      <c r="F976" s="5">
        <f t="shared" si="1899"/>
        <v>5.6892550000000011</v>
      </c>
      <c r="G976" s="5">
        <f t="shared" si="1899"/>
        <v>2.9981100000000005</v>
      </c>
      <c r="H976" s="5">
        <f t="shared" si="1899"/>
        <v>30.942273750000005</v>
      </c>
      <c r="I976" s="5">
        <f t="shared" si="1899"/>
        <v>90.724184999999977</v>
      </c>
      <c r="J976" s="5">
        <f t="shared" si="1899"/>
        <v>236.91800000000001</v>
      </c>
      <c r="K976" s="5">
        <f t="shared" si="1899"/>
        <v>23.787764000000003</v>
      </c>
      <c r="L976" s="5"/>
      <c r="M976" s="5">
        <f t="shared" si="1900"/>
        <v>18.42367999999999</v>
      </c>
      <c r="N976" s="5">
        <f t="shared" si="1900"/>
        <v>0</v>
      </c>
      <c r="O976" s="5">
        <f t="shared" si="1900"/>
        <v>0</v>
      </c>
      <c r="P976" s="5">
        <f t="shared" si="1900"/>
        <v>0</v>
      </c>
      <c r="Q976" s="5">
        <f t="shared" si="1900"/>
        <v>0</v>
      </c>
      <c r="R976" s="5">
        <f t="shared" si="1900"/>
        <v>0</v>
      </c>
      <c r="S976" s="5">
        <f t="shared" si="1900"/>
        <v>0</v>
      </c>
      <c r="T976" s="5"/>
      <c r="U976" s="5">
        <f t="shared" si="1901"/>
        <v>9.7875799999999984</v>
      </c>
      <c r="V976" s="5">
        <f t="shared" si="1901"/>
        <v>0.70141500000000012</v>
      </c>
      <c r="W976" s="5">
        <f t="shared" si="1901"/>
        <v>0.3696299999999999</v>
      </c>
      <c r="X976" s="5">
        <f t="shared" si="1901"/>
        <v>10.862713124999999</v>
      </c>
      <c r="Y976" s="5">
        <f t="shared" si="1901"/>
        <v>6.0851587499999997</v>
      </c>
      <c r="Z976" s="5">
        <f t="shared" si="1901"/>
        <v>19.249587500000001</v>
      </c>
      <c r="AA976" s="5">
        <f t="shared" si="1901"/>
        <v>1.8535919999999997</v>
      </c>
      <c r="AB976" s="5"/>
      <c r="AC976" s="5">
        <f t="shared" si="1902"/>
        <v>7.4846199999999996</v>
      </c>
      <c r="AD976" s="5">
        <f t="shared" si="1902"/>
        <v>0.35070750000000006</v>
      </c>
      <c r="AE976" s="5">
        <f t="shared" si="1902"/>
        <v>0.18481499999999995</v>
      </c>
      <c r="AF976" s="5">
        <f t="shared" si="1902"/>
        <v>6.5834625000000013</v>
      </c>
      <c r="AG976" s="5">
        <f t="shared" si="1902"/>
        <v>3.8723737500000004</v>
      </c>
      <c r="AH976" s="5">
        <f t="shared" si="1902"/>
        <v>10.365162500000002</v>
      </c>
      <c r="AI976" s="5">
        <f t="shared" si="1902"/>
        <v>1.6991259999999999</v>
      </c>
    </row>
    <row r="977" spans="2:35" hidden="1" x14ac:dyDescent="0.3">
      <c r="B977" s="86">
        <f t="shared" si="1898"/>
        <v>42825</v>
      </c>
      <c r="C977" s="3"/>
      <c r="D977" s="3"/>
      <c r="E977" s="5">
        <f t="shared" si="1899"/>
        <v>47.083519999999993</v>
      </c>
      <c r="F977" s="5">
        <f t="shared" si="1899"/>
        <v>5.9241325000000007</v>
      </c>
      <c r="G977" s="5">
        <f t="shared" si="1899"/>
        <v>3.1702987500000006</v>
      </c>
      <c r="H977" s="5">
        <f t="shared" si="1899"/>
        <v>32.343519999999998</v>
      </c>
      <c r="I977" s="5">
        <f t="shared" si="1899"/>
        <v>97.175227499999977</v>
      </c>
      <c r="J977" s="5">
        <f t="shared" si="1899"/>
        <v>254.9228</v>
      </c>
      <c r="K977" s="5">
        <f t="shared" si="1899"/>
        <v>25.547213999999997</v>
      </c>
      <c r="L977" s="5"/>
      <c r="M977" s="5">
        <f t="shared" si="1900"/>
        <v>19.824639999999988</v>
      </c>
      <c r="N977" s="5">
        <f t="shared" si="1900"/>
        <v>0</v>
      </c>
      <c r="O977" s="5">
        <f t="shared" si="1900"/>
        <v>0</v>
      </c>
      <c r="P977" s="5">
        <f t="shared" si="1900"/>
        <v>0</v>
      </c>
      <c r="Q977" s="5">
        <f t="shared" si="1900"/>
        <v>0</v>
      </c>
      <c r="R977" s="5">
        <f t="shared" si="1900"/>
        <v>0</v>
      </c>
      <c r="S977" s="5">
        <f t="shared" si="1900"/>
        <v>0</v>
      </c>
      <c r="T977" s="5"/>
      <c r="U977" s="5">
        <f t="shared" si="1901"/>
        <v>10.531839999999995</v>
      </c>
      <c r="V977" s="5">
        <f t="shared" si="1901"/>
        <v>0.73037250000000009</v>
      </c>
      <c r="W977" s="5">
        <f t="shared" si="1901"/>
        <v>0.39085875000000003</v>
      </c>
      <c r="X977" s="5">
        <f t="shared" si="1901"/>
        <v>11.35464</v>
      </c>
      <c r="Y977" s="5">
        <f t="shared" si="1901"/>
        <v>6.5178506249999995</v>
      </c>
      <c r="Z977" s="5">
        <f t="shared" si="1901"/>
        <v>20.712477500000002</v>
      </c>
      <c r="AA977" s="5">
        <f t="shared" si="1901"/>
        <v>1.9906920000000001</v>
      </c>
      <c r="AB977" s="5"/>
      <c r="AC977" s="5">
        <f t="shared" si="1902"/>
        <v>8.0537599999999969</v>
      </c>
      <c r="AD977" s="5">
        <f t="shared" si="1902"/>
        <v>0.36518625000000005</v>
      </c>
      <c r="AE977" s="5">
        <f t="shared" si="1902"/>
        <v>0.19542937500000002</v>
      </c>
      <c r="AF977" s="5">
        <f t="shared" si="1902"/>
        <v>6.8816000000000006</v>
      </c>
      <c r="AG977" s="5">
        <f t="shared" si="1902"/>
        <v>4.1477231250000006</v>
      </c>
      <c r="AH977" s="5">
        <f t="shared" si="1902"/>
        <v>11.152872500000001</v>
      </c>
      <c r="AI977" s="5">
        <f t="shared" si="1902"/>
        <v>1.8248010000000003</v>
      </c>
    </row>
    <row r="978" spans="2:35" hidden="1" x14ac:dyDescent="0.3">
      <c r="B978" s="86">
        <f t="shared" si="1898"/>
        <v>43190</v>
      </c>
      <c r="C978" s="3"/>
      <c r="D978" s="3"/>
      <c r="E978" s="5">
        <f t="shared" si="1899"/>
        <v>50.63651999999999</v>
      </c>
      <c r="F978" s="5">
        <f t="shared" si="1899"/>
        <v>6.2373025000000002</v>
      </c>
      <c r="G978" s="5">
        <f t="shared" si="1899"/>
        <v>3.3728737500000001</v>
      </c>
      <c r="H978" s="5">
        <f t="shared" si="1899"/>
        <v>33.836651249999996</v>
      </c>
      <c r="I978" s="5">
        <f t="shared" si="1899"/>
        <v>104.20652249999998</v>
      </c>
      <c r="J978" s="5">
        <f t="shared" si="1899"/>
        <v>274.37959999999998</v>
      </c>
      <c r="K978" s="5">
        <f t="shared" si="1899"/>
        <v>27.588175999999997</v>
      </c>
      <c r="L978" s="5"/>
      <c r="M978" s="5">
        <f t="shared" si="1900"/>
        <v>21.320639999999997</v>
      </c>
      <c r="N978" s="5">
        <f t="shared" si="1900"/>
        <v>0</v>
      </c>
      <c r="O978" s="5">
        <f t="shared" si="1900"/>
        <v>0</v>
      </c>
      <c r="P978" s="5">
        <f t="shared" si="1900"/>
        <v>0</v>
      </c>
      <c r="Q978" s="5">
        <f t="shared" si="1900"/>
        <v>0</v>
      </c>
      <c r="R978" s="5">
        <f t="shared" si="1900"/>
        <v>0</v>
      </c>
      <c r="S978" s="5">
        <f t="shared" si="1900"/>
        <v>0</v>
      </c>
      <c r="T978" s="5"/>
      <c r="U978" s="5">
        <f t="shared" si="1901"/>
        <v>11.326589999999996</v>
      </c>
      <c r="V978" s="5">
        <f t="shared" si="1901"/>
        <v>0.76898250000000012</v>
      </c>
      <c r="W978" s="5">
        <f t="shared" si="1901"/>
        <v>0.41583375</v>
      </c>
      <c r="X978" s="5">
        <f t="shared" si="1901"/>
        <v>11.878824375000001</v>
      </c>
      <c r="Y978" s="5">
        <f t="shared" si="1901"/>
        <v>6.9894618749999982</v>
      </c>
      <c r="Z978" s="5">
        <f t="shared" si="1901"/>
        <v>22.293342499999998</v>
      </c>
      <c r="AA978" s="5">
        <f t="shared" si="1901"/>
        <v>2.1497279999999996</v>
      </c>
      <c r="AB978" s="5"/>
      <c r="AC978" s="5">
        <f t="shared" si="1902"/>
        <v>8.6615099999999998</v>
      </c>
      <c r="AD978" s="5">
        <f t="shared" si="1902"/>
        <v>0.38449125000000006</v>
      </c>
      <c r="AE978" s="5">
        <f t="shared" si="1902"/>
        <v>0.207916875</v>
      </c>
      <c r="AF978" s="5">
        <f t="shared" si="1902"/>
        <v>7.1992874999999987</v>
      </c>
      <c r="AG978" s="5">
        <f t="shared" si="1902"/>
        <v>4.4478393750000009</v>
      </c>
      <c r="AH978" s="5">
        <f t="shared" si="1902"/>
        <v>12.0041075</v>
      </c>
      <c r="AI978" s="5">
        <f t="shared" si="1902"/>
        <v>1.9705840000000001</v>
      </c>
    </row>
    <row r="979" spans="2:35" hidden="1" x14ac:dyDescent="0.3">
      <c r="B979" s="86">
        <f t="shared" si="1898"/>
        <v>43555</v>
      </c>
      <c r="C979" s="3"/>
      <c r="D979" s="3"/>
      <c r="E979" s="5">
        <f t="shared" si="1899"/>
        <v>54.482119999999981</v>
      </c>
      <c r="F979" s="5">
        <f t="shared" si="1899"/>
        <v>6.5504725000000015</v>
      </c>
      <c r="G979" s="5">
        <f t="shared" si="1899"/>
        <v>3.5653199999999998</v>
      </c>
      <c r="H979" s="5">
        <f t="shared" si="1899"/>
        <v>35.421667499999998</v>
      </c>
      <c r="I979" s="5">
        <f t="shared" si="1899"/>
        <v>111.61327499999996</v>
      </c>
      <c r="J979" s="5">
        <f t="shared" si="1899"/>
        <v>295.14319999999998</v>
      </c>
      <c r="K979" s="5">
        <f t="shared" si="1899"/>
        <v>29.769893999999997</v>
      </c>
      <c r="L979" s="5"/>
      <c r="M979" s="5">
        <f t="shared" si="1900"/>
        <v>22.93983999999999</v>
      </c>
      <c r="N979" s="5">
        <f t="shared" si="1900"/>
        <v>0</v>
      </c>
      <c r="O979" s="5">
        <f t="shared" si="1900"/>
        <v>0</v>
      </c>
      <c r="P979" s="5">
        <f t="shared" si="1900"/>
        <v>0</v>
      </c>
      <c r="Q979" s="5">
        <f t="shared" si="1900"/>
        <v>0</v>
      </c>
      <c r="R979" s="5">
        <f t="shared" si="1900"/>
        <v>0</v>
      </c>
      <c r="S979" s="5">
        <f t="shared" si="1900"/>
        <v>0</v>
      </c>
      <c r="T979" s="5"/>
      <c r="U979" s="5">
        <f t="shared" si="1901"/>
        <v>12.186789999999995</v>
      </c>
      <c r="V979" s="5">
        <f t="shared" si="1901"/>
        <v>0.80759250000000016</v>
      </c>
      <c r="W979" s="5">
        <f t="shared" si="1901"/>
        <v>0.43955999999999973</v>
      </c>
      <c r="X979" s="5">
        <f t="shared" si="1901"/>
        <v>12.435266249999998</v>
      </c>
      <c r="Y979" s="5">
        <f t="shared" si="1901"/>
        <v>7.4862562499999985</v>
      </c>
      <c r="Z979" s="5">
        <f t="shared" si="1901"/>
        <v>23.980385000000002</v>
      </c>
      <c r="AA979" s="5">
        <f t="shared" si="1901"/>
        <v>2.3197319999999997</v>
      </c>
      <c r="AB979" s="5"/>
      <c r="AC979" s="5">
        <f t="shared" si="1902"/>
        <v>9.3193099999999944</v>
      </c>
      <c r="AD979" s="5">
        <f t="shared" si="1902"/>
        <v>0.40379625000000008</v>
      </c>
      <c r="AE979" s="5">
        <f t="shared" si="1902"/>
        <v>0.21977999999999986</v>
      </c>
      <c r="AF979" s="5">
        <f t="shared" si="1902"/>
        <v>7.536525000000001</v>
      </c>
      <c r="AG979" s="5">
        <f t="shared" si="1902"/>
        <v>4.7639812499999987</v>
      </c>
      <c r="AH979" s="5">
        <f t="shared" si="1902"/>
        <v>12.912515000000003</v>
      </c>
      <c r="AI979" s="5">
        <f t="shared" si="1902"/>
        <v>2.1264209999999997</v>
      </c>
    </row>
    <row r="980" spans="2:35" hidden="1" x14ac:dyDescent="0.3">
      <c r="B980" s="86">
        <f t="shared" si="1898"/>
        <v>43921</v>
      </c>
      <c r="C980" s="3"/>
      <c r="D980" s="3"/>
      <c r="E980" s="5">
        <f t="shared" si="1899"/>
        <v>58.603599999999972</v>
      </c>
      <c r="F980" s="5">
        <f t="shared" si="1899"/>
        <v>6.863642500000001</v>
      </c>
      <c r="G980" s="5">
        <f t="shared" si="1899"/>
        <v>3.7476374999999997</v>
      </c>
      <c r="H980" s="5">
        <f t="shared" si="1899"/>
        <v>37.098568749999991</v>
      </c>
      <c r="I980" s="5">
        <f t="shared" si="1899"/>
        <v>119.66854499999999</v>
      </c>
      <c r="J980" s="5">
        <f t="shared" si="1899"/>
        <v>317.64920000000001</v>
      </c>
      <c r="K980" s="5">
        <f t="shared" si="1899"/>
        <v>31.881233999999999</v>
      </c>
      <c r="L980" s="5"/>
      <c r="M980" s="5">
        <f t="shared" si="1900"/>
        <v>24.67519999999999</v>
      </c>
      <c r="N980" s="5">
        <f t="shared" si="1900"/>
        <v>0</v>
      </c>
      <c r="O980" s="5">
        <f t="shared" si="1900"/>
        <v>0</v>
      </c>
      <c r="P980" s="5">
        <f t="shared" si="1900"/>
        <v>0</v>
      </c>
      <c r="Q980" s="5">
        <f t="shared" si="1900"/>
        <v>0</v>
      </c>
      <c r="R980" s="5">
        <f t="shared" si="1900"/>
        <v>0</v>
      </c>
      <c r="S980" s="5">
        <f t="shared" si="1900"/>
        <v>0</v>
      </c>
      <c r="T980" s="5"/>
      <c r="U980" s="5">
        <f t="shared" si="1901"/>
        <v>13.108699999999999</v>
      </c>
      <c r="V980" s="5">
        <f t="shared" si="1901"/>
        <v>0.84620249999999997</v>
      </c>
      <c r="W980" s="5">
        <f t="shared" si="1901"/>
        <v>0.4620375000000001</v>
      </c>
      <c r="X980" s="5">
        <f t="shared" si="1901"/>
        <v>13.023965625000002</v>
      </c>
      <c r="Y980" s="5">
        <f t="shared" si="1901"/>
        <v>8.0265487499999999</v>
      </c>
      <c r="Z980" s="5">
        <f t="shared" si="1901"/>
        <v>25.8089975</v>
      </c>
      <c r="AA980" s="5">
        <f t="shared" si="1901"/>
        <v>2.4842519999999997</v>
      </c>
      <c r="AB980" s="5"/>
      <c r="AC980" s="5">
        <f t="shared" si="1902"/>
        <v>10.024299999999997</v>
      </c>
      <c r="AD980" s="5">
        <f t="shared" si="1902"/>
        <v>0.42310124999999998</v>
      </c>
      <c r="AE980" s="5">
        <f t="shared" si="1902"/>
        <v>0.23101875000000005</v>
      </c>
      <c r="AF980" s="5">
        <f t="shared" si="1902"/>
        <v>7.8933125000000004</v>
      </c>
      <c r="AG980" s="5">
        <f t="shared" si="1902"/>
        <v>5.1078037499999986</v>
      </c>
      <c r="AH980" s="5">
        <f t="shared" si="1902"/>
        <v>13.897152500000002</v>
      </c>
      <c r="AI980" s="5">
        <f t="shared" si="1902"/>
        <v>2.277231</v>
      </c>
    </row>
    <row r="981" spans="2:35" hidden="1" x14ac:dyDescent="0.3">
      <c r="B981" s="86">
        <f t="shared" si="1898"/>
        <v>44286</v>
      </c>
      <c r="C981" s="3"/>
      <c r="D981" s="3"/>
      <c r="E981" s="5">
        <f t="shared" ref="E981:K990" si="1903">E911-E946</f>
        <v>48.680279999999982</v>
      </c>
      <c r="F981" s="5">
        <f t="shared" si="1903"/>
        <v>7.2551050000000004</v>
      </c>
      <c r="G981" s="5">
        <f t="shared" si="1903"/>
        <v>4.0413712499999974</v>
      </c>
      <c r="H981" s="5">
        <f t="shared" si="1903"/>
        <v>29.770740000000004</v>
      </c>
      <c r="I981" s="5">
        <f t="shared" si="1903"/>
        <v>97.857877499999972</v>
      </c>
      <c r="J981" s="5">
        <f t="shared" si="1903"/>
        <v>278.10640000000001</v>
      </c>
      <c r="K981" s="5">
        <f t="shared" si="1903"/>
        <v>28.010443999999996</v>
      </c>
      <c r="L981" s="5"/>
      <c r="M981" s="5">
        <f t="shared" ref="M981:S990" si="1904">M911-M946</f>
        <v>20.496959999999987</v>
      </c>
      <c r="N981" s="5">
        <f t="shared" si="1904"/>
        <v>0</v>
      </c>
      <c r="O981" s="5">
        <f t="shared" si="1904"/>
        <v>0</v>
      </c>
      <c r="P981" s="5">
        <f t="shared" si="1904"/>
        <v>0</v>
      </c>
      <c r="Q981" s="5">
        <f t="shared" si="1904"/>
        <v>0</v>
      </c>
      <c r="R981" s="5">
        <f t="shared" si="1904"/>
        <v>0</v>
      </c>
      <c r="S981" s="5">
        <f t="shared" si="1904"/>
        <v>0</v>
      </c>
      <c r="T981" s="5"/>
      <c r="U981" s="5">
        <f t="shared" ref="U981:AA990" si="1905">U911-U946</f>
        <v>10.889009999999999</v>
      </c>
      <c r="V981" s="5">
        <f t="shared" si="1905"/>
        <v>0.89446500000000029</v>
      </c>
      <c r="W981" s="5">
        <f t="shared" si="1905"/>
        <v>0.49825125000000003</v>
      </c>
      <c r="X981" s="5">
        <f t="shared" si="1905"/>
        <v>10.451430000000002</v>
      </c>
      <c r="Y981" s="5">
        <f t="shared" si="1905"/>
        <v>6.5636381249999989</v>
      </c>
      <c r="Z981" s="5">
        <f t="shared" si="1905"/>
        <v>22.596145</v>
      </c>
      <c r="AA981" s="5">
        <f t="shared" si="1905"/>
        <v>2.1826319999999999</v>
      </c>
      <c r="AB981" s="5"/>
      <c r="AC981" s="5">
        <f t="shared" ref="AC981:AI990" si="1906">AC911-AC946</f>
        <v>8.3268899999999988</v>
      </c>
      <c r="AD981" s="5">
        <f t="shared" si="1906"/>
        <v>0.44723250000000014</v>
      </c>
      <c r="AE981" s="5">
        <f t="shared" si="1906"/>
        <v>0.24912562500000002</v>
      </c>
      <c r="AF981" s="5">
        <f t="shared" si="1906"/>
        <v>6.3342000000000009</v>
      </c>
      <c r="AG981" s="5">
        <f t="shared" si="1906"/>
        <v>4.1768606249999998</v>
      </c>
      <c r="AH981" s="5">
        <f t="shared" si="1906"/>
        <v>12.167155000000003</v>
      </c>
      <c r="AI981" s="5">
        <f t="shared" si="1906"/>
        <v>2.0007459999999999</v>
      </c>
    </row>
    <row r="982" spans="2:35" x14ac:dyDescent="0.3">
      <c r="B982" s="86">
        <f t="shared" si="1898"/>
        <v>44651</v>
      </c>
      <c r="C982" s="3"/>
      <c r="D982" s="3"/>
      <c r="E982" s="5">
        <f t="shared" si="1903"/>
        <v>9.1975883999999937</v>
      </c>
      <c r="F982" s="5">
        <f t="shared" si="1903"/>
        <v>7.7827964499999993</v>
      </c>
      <c r="G982" s="5">
        <f t="shared" si="1903"/>
        <v>4.4084371499999975</v>
      </c>
      <c r="H982" s="5">
        <f t="shared" si="1903"/>
        <v>3.888113774999999</v>
      </c>
      <c r="I982" s="5">
        <f t="shared" si="1903"/>
        <v>13.480289549999998</v>
      </c>
      <c r="J982" s="5">
        <f t="shared" si="1903"/>
        <v>106.693444</v>
      </c>
      <c r="K982" s="5">
        <f t="shared" si="1903"/>
        <v>10.777686920000001</v>
      </c>
      <c r="L982" s="5"/>
      <c r="M982" s="5">
        <f t="shared" si="1904"/>
        <v>3.8726687999999996</v>
      </c>
      <c r="N982" s="5">
        <f t="shared" si="1904"/>
        <v>0</v>
      </c>
      <c r="O982" s="5">
        <f t="shared" si="1904"/>
        <v>0</v>
      </c>
      <c r="P982" s="5">
        <f t="shared" si="1904"/>
        <v>0</v>
      </c>
      <c r="Q982" s="5">
        <f t="shared" si="1904"/>
        <v>0</v>
      </c>
      <c r="R982" s="5">
        <f t="shared" si="1904"/>
        <v>0</v>
      </c>
      <c r="S982" s="5">
        <f t="shared" si="1904"/>
        <v>0</v>
      </c>
      <c r="T982" s="5"/>
      <c r="U982" s="5">
        <f t="shared" si="1905"/>
        <v>2.0573552999999993</v>
      </c>
      <c r="V982" s="5">
        <f t="shared" si="1905"/>
        <v>0.95952284999999993</v>
      </c>
      <c r="W982" s="5">
        <f t="shared" si="1905"/>
        <v>0.54350595000000013</v>
      </c>
      <c r="X982" s="5">
        <f t="shared" si="1905"/>
        <v>1.3649761125000004</v>
      </c>
      <c r="Y982" s="5">
        <f t="shared" si="1905"/>
        <v>0.90416576249999991</v>
      </c>
      <c r="Z982" s="5">
        <f t="shared" si="1905"/>
        <v>8.668842325</v>
      </c>
      <c r="AA982" s="5">
        <f t="shared" si="1905"/>
        <v>0.83981975999999992</v>
      </c>
      <c r="AB982" s="5"/>
      <c r="AC982" s="5">
        <f t="shared" si="1906"/>
        <v>1.5732716999999994</v>
      </c>
      <c r="AD982" s="5">
        <f t="shared" si="1906"/>
        <v>0.47976142499999996</v>
      </c>
      <c r="AE982" s="5">
        <f t="shared" si="1906"/>
        <v>0.27175297500000006</v>
      </c>
      <c r="AF982" s="5">
        <f t="shared" si="1906"/>
        <v>0.82725825000000008</v>
      </c>
      <c r="AG982" s="5">
        <f t="shared" si="1906"/>
        <v>0.57537821249999999</v>
      </c>
      <c r="AH982" s="5">
        <f t="shared" si="1906"/>
        <v>4.667838175</v>
      </c>
      <c r="AI982" s="5">
        <f t="shared" si="1906"/>
        <v>0.76983477999999983</v>
      </c>
    </row>
    <row r="983" spans="2:35" x14ac:dyDescent="0.3">
      <c r="B983" s="86">
        <f t="shared" si="1898"/>
        <v>45016</v>
      </c>
      <c r="C983" s="3"/>
      <c r="D983" s="3"/>
      <c r="E983" s="5">
        <f t="shared" si="1903"/>
        <v>9.4735160519999937</v>
      </c>
      <c r="F983" s="5">
        <f t="shared" si="1903"/>
        <v>8.0162803435000001</v>
      </c>
      <c r="G983" s="5">
        <f t="shared" si="1903"/>
        <v>4.5406902645000002</v>
      </c>
      <c r="H983" s="5">
        <f t="shared" si="1903"/>
        <v>4.0047571882499993</v>
      </c>
      <c r="I983" s="5">
        <f t="shared" si="1903"/>
        <v>13.884698236499997</v>
      </c>
      <c r="J983" s="5">
        <f t="shared" si="1903"/>
        <v>109.89424731999999</v>
      </c>
      <c r="K983" s="5">
        <f t="shared" si="1903"/>
        <v>11.1010175276</v>
      </c>
      <c r="L983" s="5"/>
      <c r="M983" s="5">
        <f t="shared" si="1904"/>
        <v>3.9888488639999977</v>
      </c>
      <c r="N983" s="5">
        <f t="shared" si="1904"/>
        <v>0</v>
      </c>
      <c r="O983" s="5">
        <f t="shared" si="1904"/>
        <v>0</v>
      </c>
      <c r="P983" s="5">
        <f t="shared" si="1904"/>
        <v>0</v>
      </c>
      <c r="Q983" s="5">
        <f t="shared" si="1904"/>
        <v>0</v>
      </c>
      <c r="R983" s="5">
        <f t="shared" si="1904"/>
        <v>0</v>
      </c>
      <c r="S983" s="5">
        <f t="shared" si="1904"/>
        <v>0</v>
      </c>
      <c r="T983" s="5"/>
      <c r="U983" s="5">
        <f t="shared" si="1905"/>
        <v>2.1190759589999999</v>
      </c>
      <c r="V983" s="5">
        <f t="shared" si="1905"/>
        <v>0.98830853549999986</v>
      </c>
      <c r="W983" s="5">
        <f t="shared" si="1905"/>
        <v>0.55981112849999981</v>
      </c>
      <c r="X983" s="5">
        <f t="shared" si="1905"/>
        <v>1.4059253958750002</v>
      </c>
      <c r="Y983" s="5">
        <f t="shared" si="1905"/>
        <v>0.93129073537499996</v>
      </c>
      <c r="Z983" s="5">
        <f t="shared" si="1905"/>
        <v>8.9289075947499992</v>
      </c>
      <c r="AA983" s="5">
        <f t="shared" si="1905"/>
        <v>0.86501435279999983</v>
      </c>
      <c r="AB983" s="5"/>
      <c r="AC983" s="5">
        <f t="shared" si="1906"/>
        <v>1.6204698509999993</v>
      </c>
      <c r="AD983" s="5">
        <f t="shared" si="1906"/>
        <v>0.49415426774999993</v>
      </c>
      <c r="AE983" s="5">
        <f t="shared" si="1906"/>
        <v>0.27990556424999991</v>
      </c>
      <c r="AF983" s="5">
        <f t="shared" si="1906"/>
        <v>0.85207599750000007</v>
      </c>
      <c r="AG983" s="5">
        <f t="shared" si="1906"/>
        <v>0.59263955887499997</v>
      </c>
      <c r="AH983" s="5">
        <f t="shared" si="1906"/>
        <v>4.8078733202499997</v>
      </c>
      <c r="AI983" s="5">
        <f t="shared" si="1906"/>
        <v>0.79292982339999996</v>
      </c>
    </row>
    <row r="984" spans="2:35" x14ac:dyDescent="0.3">
      <c r="B984" s="86">
        <f t="shared" si="1898"/>
        <v>45382</v>
      </c>
      <c r="C984" s="3"/>
      <c r="D984" s="3"/>
      <c r="E984" s="5">
        <f t="shared" si="1903"/>
        <v>9.7577215335599945</v>
      </c>
      <c r="F984" s="5">
        <f t="shared" si="1903"/>
        <v>8.2567687538050016</v>
      </c>
      <c r="G984" s="5">
        <f t="shared" si="1903"/>
        <v>4.6769109724350031</v>
      </c>
      <c r="H984" s="5">
        <f t="shared" si="1903"/>
        <v>4.1248999038975001</v>
      </c>
      <c r="I984" s="5">
        <f t="shared" si="1903"/>
        <v>14.301239183594998</v>
      </c>
      <c r="J984" s="5">
        <f t="shared" si="1903"/>
        <v>113.1910747396</v>
      </c>
      <c r="K984" s="5">
        <f t="shared" si="1903"/>
        <v>11.434048053428</v>
      </c>
      <c r="L984" s="5"/>
      <c r="M984" s="5">
        <f t="shared" si="1904"/>
        <v>4.1085143299199984</v>
      </c>
      <c r="N984" s="5">
        <f t="shared" si="1904"/>
        <v>0</v>
      </c>
      <c r="O984" s="5">
        <f t="shared" si="1904"/>
        <v>0</v>
      </c>
      <c r="P984" s="5">
        <f t="shared" si="1904"/>
        <v>0</v>
      </c>
      <c r="Q984" s="5">
        <f t="shared" si="1904"/>
        <v>0</v>
      </c>
      <c r="R984" s="5">
        <f t="shared" si="1904"/>
        <v>0</v>
      </c>
      <c r="S984" s="5">
        <f t="shared" si="1904"/>
        <v>0</v>
      </c>
      <c r="T984" s="5"/>
      <c r="U984" s="5">
        <f t="shared" si="1905"/>
        <v>2.1826482377699996</v>
      </c>
      <c r="V984" s="5">
        <f t="shared" si="1905"/>
        <v>1.0179577915650002</v>
      </c>
      <c r="W984" s="5">
        <f t="shared" si="1905"/>
        <v>0.57660546235500032</v>
      </c>
      <c r="X984" s="5">
        <f t="shared" si="1905"/>
        <v>1.44810315775125</v>
      </c>
      <c r="Y984" s="5">
        <f t="shared" si="1905"/>
        <v>0.95922945743624966</v>
      </c>
      <c r="Z984" s="5">
        <f t="shared" si="1905"/>
        <v>9.1967748225925003</v>
      </c>
      <c r="AA984" s="5">
        <f t="shared" si="1905"/>
        <v>0.89096478338399998</v>
      </c>
      <c r="AB984" s="5"/>
      <c r="AC984" s="5">
        <f t="shared" si="1906"/>
        <v>1.6690839465299998</v>
      </c>
      <c r="AD984" s="5">
        <f t="shared" si="1906"/>
        <v>0.50897889578250011</v>
      </c>
      <c r="AE984" s="5">
        <f t="shared" si="1906"/>
        <v>0.28830273117750016</v>
      </c>
      <c r="AF984" s="5">
        <f t="shared" si="1906"/>
        <v>0.877638277425</v>
      </c>
      <c r="AG984" s="5">
        <f t="shared" si="1906"/>
        <v>0.61041874564124998</v>
      </c>
      <c r="AH984" s="5">
        <f t="shared" si="1906"/>
        <v>4.9521095198575003</v>
      </c>
      <c r="AI984" s="5">
        <f t="shared" si="1906"/>
        <v>0.816717718102</v>
      </c>
    </row>
    <row r="985" spans="2:35" x14ac:dyDescent="0.3">
      <c r="B985" s="86">
        <f t="shared" si="1898"/>
        <v>45747</v>
      </c>
      <c r="C985" s="3"/>
      <c r="D985" s="3"/>
      <c r="E985" s="5">
        <f t="shared" si="1903"/>
        <v>10.050453179566802</v>
      </c>
      <c r="F985" s="5">
        <f t="shared" si="1903"/>
        <v>8.5044718164191515</v>
      </c>
      <c r="G985" s="5">
        <f t="shared" si="1903"/>
        <v>4.817218301608051</v>
      </c>
      <c r="H985" s="5">
        <f t="shared" si="1903"/>
        <v>4.2486469010144248</v>
      </c>
      <c r="I985" s="5">
        <f t="shared" si="1903"/>
        <v>14.730276359102849</v>
      </c>
      <c r="J985" s="5">
        <f t="shared" si="1903"/>
        <v>116.58680698178799</v>
      </c>
      <c r="K985" s="5">
        <f t="shared" si="1903"/>
        <v>11.77706949503084</v>
      </c>
      <c r="L985" s="5"/>
      <c r="M985" s="5">
        <f t="shared" si="1904"/>
        <v>4.231769759817599</v>
      </c>
      <c r="N985" s="5">
        <f t="shared" si="1904"/>
        <v>0</v>
      </c>
      <c r="O985" s="5">
        <f t="shared" si="1904"/>
        <v>0</v>
      </c>
      <c r="P985" s="5">
        <f t="shared" si="1904"/>
        <v>0</v>
      </c>
      <c r="Q985" s="5">
        <f t="shared" si="1904"/>
        <v>0</v>
      </c>
      <c r="R985" s="5">
        <f t="shared" si="1904"/>
        <v>0</v>
      </c>
      <c r="S985" s="5">
        <f t="shared" si="1904"/>
        <v>0</v>
      </c>
      <c r="T985" s="5"/>
      <c r="U985" s="5">
        <f t="shared" si="1905"/>
        <v>2.2481276849030998</v>
      </c>
      <c r="V985" s="5">
        <f t="shared" si="1905"/>
        <v>1.04849652531195</v>
      </c>
      <c r="W985" s="5">
        <f t="shared" si="1905"/>
        <v>0.59390362622565007</v>
      </c>
      <c r="X985" s="5">
        <f t="shared" si="1905"/>
        <v>1.4915462524837877</v>
      </c>
      <c r="Y985" s="5">
        <f t="shared" si="1905"/>
        <v>0.98800634115933716</v>
      </c>
      <c r="Z985" s="5">
        <f t="shared" si="1905"/>
        <v>9.4726780672702731</v>
      </c>
      <c r="AA985" s="5">
        <f t="shared" si="1905"/>
        <v>0.91769372688551987</v>
      </c>
      <c r="AB985" s="5"/>
      <c r="AC985" s="5">
        <f t="shared" si="1906"/>
        <v>1.7191564649258986</v>
      </c>
      <c r="AD985" s="5">
        <f t="shared" si="1906"/>
        <v>0.52424826265597502</v>
      </c>
      <c r="AE985" s="5">
        <f t="shared" si="1906"/>
        <v>0.29695181311282504</v>
      </c>
      <c r="AF985" s="5">
        <f t="shared" si="1906"/>
        <v>0.90396742574774991</v>
      </c>
      <c r="AG985" s="5">
        <f t="shared" si="1906"/>
        <v>0.62873130801048749</v>
      </c>
      <c r="AH985" s="5">
        <f t="shared" si="1906"/>
        <v>5.1006728054532253</v>
      </c>
      <c r="AI985" s="5">
        <f t="shared" si="1906"/>
        <v>0.84121924964506012</v>
      </c>
    </row>
    <row r="986" spans="2:35" x14ac:dyDescent="0.3">
      <c r="B986" s="86">
        <f t="shared" si="1898"/>
        <v>46112</v>
      </c>
      <c r="C986" s="3"/>
      <c r="D986" s="3"/>
      <c r="E986" s="5">
        <f t="shared" si="1903"/>
        <v>10.351966774953802</v>
      </c>
      <c r="F986" s="5">
        <f t="shared" si="1903"/>
        <v>8.7596059709117284</v>
      </c>
      <c r="G986" s="5">
        <f t="shared" si="1903"/>
        <v>4.9617348506562919</v>
      </c>
      <c r="H986" s="5">
        <f t="shared" si="1903"/>
        <v>4.3761063080448581</v>
      </c>
      <c r="I986" s="5">
        <f t="shared" si="1903"/>
        <v>15.172184649875931</v>
      </c>
      <c r="J986" s="5">
        <f t="shared" si="1903"/>
        <v>120.08441119124163</v>
      </c>
      <c r="K986" s="5">
        <f t="shared" si="1903"/>
        <v>12.130381579881766</v>
      </c>
      <c r="L986" s="5"/>
      <c r="M986" s="5">
        <f t="shared" si="1904"/>
        <v>4.3587228526121251</v>
      </c>
      <c r="N986" s="5">
        <f t="shared" si="1904"/>
        <v>0</v>
      </c>
      <c r="O986" s="5">
        <f t="shared" si="1904"/>
        <v>0</v>
      </c>
      <c r="P986" s="5">
        <f t="shared" si="1904"/>
        <v>0</v>
      </c>
      <c r="Q986" s="5">
        <f t="shared" si="1904"/>
        <v>0</v>
      </c>
      <c r="R986" s="5">
        <f t="shared" si="1904"/>
        <v>0</v>
      </c>
      <c r="S986" s="5">
        <f t="shared" si="1904"/>
        <v>0</v>
      </c>
      <c r="T986" s="5"/>
      <c r="U986" s="5">
        <f t="shared" si="1905"/>
        <v>2.315571515450193</v>
      </c>
      <c r="V986" s="5">
        <f t="shared" si="1905"/>
        <v>1.0799514210713084</v>
      </c>
      <c r="W986" s="5">
        <f t="shared" si="1905"/>
        <v>0.61172073501241986</v>
      </c>
      <c r="X986" s="5">
        <f t="shared" si="1905"/>
        <v>1.5362926400583015</v>
      </c>
      <c r="Y986" s="5">
        <f t="shared" si="1905"/>
        <v>1.0176465313941176</v>
      </c>
      <c r="Z986" s="5">
        <f t="shared" si="1905"/>
        <v>9.7568584092883839</v>
      </c>
      <c r="AA986" s="5">
        <f t="shared" si="1905"/>
        <v>0.94522453869208567</v>
      </c>
      <c r="AB986" s="5"/>
      <c r="AC986" s="5">
        <f t="shared" si="1906"/>
        <v>1.7707311588736765</v>
      </c>
      <c r="AD986" s="5">
        <f t="shared" si="1906"/>
        <v>0.53997571053565419</v>
      </c>
      <c r="AE986" s="5">
        <f t="shared" si="1906"/>
        <v>0.30586036750620993</v>
      </c>
      <c r="AF986" s="5">
        <f t="shared" si="1906"/>
        <v>0.93108644852018263</v>
      </c>
      <c r="AG986" s="5">
        <f t="shared" si="1906"/>
        <v>0.64759324725080214</v>
      </c>
      <c r="AH986" s="5">
        <f t="shared" si="1906"/>
        <v>5.2536929896168214</v>
      </c>
      <c r="AI986" s="5">
        <f t="shared" si="1906"/>
        <v>0.86645582713441172</v>
      </c>
    </row>
    <row r="987" spans="2:35" x14ac:dyDescent="0.3">
      <c r="B987" s="86">
        <f t="shared" si="1898"/>
        <v>46477</v>
      </c>
      <c r="C987" s="3"/>
      <c r="D987" s="3"/>
      <c r="E987" s="5">
        <f t="shared" si="1903"/>
        <v>10.662525778202415</v>
      </c>
      <c r="F987" s="5">
        <f t="shared" si="1903"/>
        <v>9.0223941500390765</v>
      </c>
      <c r="G987" s="5">
        <f t="shared" si="1903"/>
        <v>5.1105868961759811</v>
      </c>
      <c r="H987" s="5">
        <f t="shared" si="1903"/>
        <v>4.5073894972862041</v>
      </c>
      <c r="I987" s="5">
        <f t="shared" si="1903"/>
        <v>15.627350189372208</v>
      </c>
      <c r="J987" s="5">
        <f t="shared" si="1903"/>
        <v>123.68694352697889</v>
      </c>
      <c r="K987" s="5">
        <f t="shared" si="1903"/>
        <v>12.494293027278218</v>
      </c>
      <c r="L987" s="5"/>
      <c r="M987" s="5">
        <f t="shared" si="1904"/>
        <v>4.4894845381904922</v>
      </c>
      <c r="N987" s="5">
        <f t="shared" si="1904"/>
        <v>0</v>
      </c>
      <c r="O987" s="5">
        <f t="shared" si="1904"/>
        <v>0</v>
      </c>
      <c r="P987" s="5">
        <f t="shared" si="1904"/>
        <v>0</v>
      </c>
      <c r="Q987" s="5">
        <f t="shared" si="1904"/>
        <v>0</v>
      </c>
      <c r="R987" s="5">
        <f t="shared" si="1904"/>
        <v>0</v>
      </c>
      <c r="S987" s="5">
        <f t="shared" si="1904"/>
        <v>0</v>
      </c>
      <c r="T987" s="5"/>
      <c r="U987" s="5">
        <f t="shared" si="1905"/>
        <v>2.3850386609136986</v>
      </c>
      <c r="V987" s="5">
        <f t="shared" si="1905"/>
        <v>1.1123499637034482</v>
      </c>
      <c r="W987" s="5">
        <f t="shared" si="1905"/>
        <v>0.63007235706279197</v>
      </c>
      <c r="X987" s="5">
        <f t="shared" si="1905"/>
        <v>1.58238141926005</v>
      </c>
      <c r="Y987" s="5">
        <f t="shared" si="1905"/>
        <v>1.048175927335941</v>
      </c>
      <c r="Z987" s="5">
        <f t="shared" si="1905"/>
        <v>10.049564161567035</v>
      </c>
      <c r="AA987" s="5">
        <f t="shared" si="1905"/>
        <v>0.97358127485284807</v>
      </c>
      <c r="AB987" s="5"/>
      <c r="AC987" s="5">
        <f t="shared" si="1906"/>
        <v>1.8238530936398867</v>
      </c>
      <c r="AD987" s="5">
        <f t="shared" si="1906"/>
        <v>0.55617498185172409</v>
      </c>
      <c r="AE987" s="5">
        <f t="shared" si="1906"/>
        <v>0.31503617853139598</v>
      </c>
      <c r="AF987" s="5">
        <f t="shared" si="1906"/>
        <v>0.95901904197578802</v>
      </c>
      <c r="AG987" s="5">
        <f t="shared" si="1906"/>
        <v>0.66702104466832624</v>
      </c>
      <c r="AH987" s="5">
        <f t="shared" si="1906"/>
        <v>5.4113037793053271</v>
      </c>
      <c r="AI987" s="5">
        <f t="shared" si="1906"/>
        <v>0.89244950194844408</v>
      </c>
    </row>
    <row r="988" spans="2:35" x14ac:dyDescent="0.3">
      <c r="B988" s="86">
        <f t="shared" si="1898"/>
        <v>46843</v>
      </c>
      <c r="C988" s="3"/>
      <c r="D988" s="3"/>
      <c r="E988" s="5">
        <f t="shared" si="1903"/>
        <v>10.982401551548492</v>
      </c>
      <c r="F988" s="5">
        <f t="shared" si="1903"/>
        <v>9.2930659745402515</v>
      </c>
      <c r="G988" s="5">
        <f t="shared" si="1903"/>
        <v>5.2639045030612621</v>
      </c>
      <c r="H988" s="5">
        <f t="shared" si="1903"/>
        <v>4.6426111822047904</v>
      </c>
      <c r="I988" s="5">
        <f t="shared" si="1903"/>
        <v>16.096170695053374</v>
      </c>
      <c r="J988" s="5">
        <f t="shared" si="1903"/>
        <v>127.39755183278828</v>
      </c>
      <c r="K988" s="5">
        <f t="shared" si="1903"/>
        <v>12.869121818096566</v>
      </c>
      <c r="L988" s="5"/>
      <c r="M988" s="5">
        <f t="shared" si="1904"/>
        <v>4.6241690743362049</v>
      </c>
      <c r="N988" s="5">
        <f t="shared" si="1904"/>
        <v>0</v>
      </c>
      <c r="O988" s="5">
        <f t="shared" si="1904"/>
        <v>0</v>
      </c>
      <c r="P988" s="5">
        <f t="shared" si="1904"/>
        <v>0</v>
      </c>
      <c r="Q988" s="5">
        <f t="shared" si="1904"/>
        <v>0</v>
      </c>
      <c r="R988" s="5">
        <f t="shared" si="1904"/>
        <v>0</v>
      </c>
      <c r="S988" s="5">
        <f t="shared" si="1904"/>
        <v>0</v>
      </c>
      <c r="T988" s="5"/>
      <c r="U988" s="5">
        <f t="shared" si="1905"/>
        <v>2.4565898207411099</v>
      </c>
      <c r="V988" s="5">
        <f t="shared" si="1905"/>
        <v>1.1457204626145514</v>
      </c>
      <c r="W988" s="5">
        <f t="shared" si="1905"/>
        <v>0.64897452777467635</v>
      </c>
      <c r="X988" s="5">
        <f t="shared" si="1905"/>
        <v>1.6298528618378518</v>
      </c>
      <c r="Y988" s="5">
        <f t="shared" si="1905"/>
        <v>1.0796212051560192</v>
      </c>
      <c r="Z988" s="5">
        <f t="shared" si="1905"/>
        <v>10.351051086414047</v>
      </c>
      <c r="AA988" s="5">
        <f t="shared" si="1905"/>
        <v>1.0027887130984336</v>
      </c>
      <c r="AB988" s="5"/>
      <c r="AC988" s="5">
        <f t="shared" si="1906"/>
        <v>1.8785686864490838</v>
      </c>
      <c r="AD988" s="5">
        <f t="shared" si="1906"/>
        <v>0.5728602313072757</v>
      </c>
      <c r="AE988" s="5">
        <f t="shared" si="1906"/>
        <v>0.32448726388733817</v>
      </c>
      <c r="AF988" s="5">
        <f t="shared" si="1906"/>
        <v>0.98778961323506187</v>
      </c>
      <c r="AG988" s="5">
        <f t="shared" si="1906"/>
        <v>0.68703167600837611</v>
      </c>
      <c r="AH988" s="5">
        <f t="shared" si="1906"/>
        <v>5.5736428926844868</v>
      </c>
      <c r="AI988" s="5">
        <f t="shared" si="1906"/>
        <v>0.91922298700689753</v>
      </c>
    </row>
    <row r="989" spans="2:35" x14ac:dyDescent="0.3">
      <c r="B989" s="86">
        <f t="shared" si="1898"/>
        <v>47208</v>
      </c>
      <c r="C989" s="3"/>
      <c r="D989" s="3"/>
      <c r="E989" s="5">
        <f t="shared" si="1903"/>
        <v>11.311873598094941</v>
      </c>
      <c r="F989" s="5">
        <f t="shared" si="1903"/>
        <v>9.5718579537764583</v>
      </c>
      <c r="G989" s="5">
        <f t="shared" si="1903"/>
        <v>5.4218216381530979</v>
      </c>
      <c r="H989" s="5">
        <f t="shared" si="1903"/>
        <v>4.7818895176709333</v>
      </c>
      <c r="I989" s="5">
        <f t="shared" si="1903"/>
        <v>16.579055815904979</v>
      </c>
      <c r="J989" s="5">
        <f t="shared" si="1903"/>
        <v>131.21947838777194</v>
      </c>
      <c r="K989" s="5">
        <f t="shared" si="1903"/>
        <v>13.255195472639461</v>
      </c>
      <c r="L989" s="5"/>
      <c r="M989" s="5">
        <f t="shared" si="1904"/>
        <v>4.7628941465662926</v>
      </c>
      <c r="N989" s="5">
        <f t="shared" si="1904"/>
        <v>0</v>
      </c>
      <c r="O989" s="5">
        <f t="shared" si="1904"/>
        <v>0</v>
      </c>
      <c r="P989" s="5">
        <f t="shared" si="1904"/>
        <v>0</v>
      </c>
      <c r="Q989" s="5">
        <f t="shared" si="1904"/>
        <v>0</v>
      </c>
      <c r="R989" s="5">
        <f t="shared" si="1904"/>
        <v>0</v>
      </c>
      <c r="S989" s="5">
        <f t="shared" si="1904"/>
        <v>0</v>
      </c>
      <c r="T989" s="5"/>
      <c r="U989" s="5">
        <f t="shared" si="1905"/>
        <v>2.5302875153633426</v>
      </c>
      <c r="V989" s="5">
        <f t="shared" si="1905"/>
        <v>1.1800920764929881</v>
      </c>
      <c r="W989" s="5">
        <f t="shared" si="1905"/>
        <v>0.66844376360791635</v>
      </c>
      <c r="X989" s="5">
        <f t="shared" si="1905"/>
        <v>1.6787484476929877</v>
      </c>
      <c r="Y989" s="5">
        <f t="shared" si="1905"/>
        <v>1.1120098413106998</v>
      </c>
      <c r="Z989" s="5">
        <f t="shared" si="1905"/>
        <v>10.661582619006468</v>
      </c>
      <c r="AA989" s="5">
        <f t="shared" si="1905"/>
        <v>1.0328723744913864</v>
      </c>
      <c r="AB989" s="5"/>
      <c r="AC989" s="5">
        <f t="shared" si="1906"/>
        <v>1.9349257470425556</v>
      </c>
      <c r="AD989" s="5">
        <f t="shared" si="1906"/>
        <v>0.59004603824649404</v>
      </c>
      <c r="AE989" s="5">
        <f t="shared" si="1906"/>
        <v>0.33422188180395818</v>
      </c>
      <c r="AF989" s="5">
        <f t="shared" si="1906"/>
        <v>1.0174233016321137</v>
      </c>
      <c r="AG989" s="5">
        <f t="shared" si="1906"/>
        <v>0.70764262628862729</v>
      </c>
      <c r="AH989" s="5">
        <f t="shared" si="1906"/>
        <v>5.7408521794650218</v>
      </c>
      <c r="AI989" s="5">
        <f t="shared" si="1906"/>
        <v>0.9467996766171044</v>
      </c>
    </row>
    <row r="990" spans="2:35" x14ac:dyDescent="0.3">
      <c r="B990" s="86">
        <f t="shared" si="1898"/>
        <v>47573</v>
      </c>
      <c r="C990" s="3"/>
      <c r="D990" s="3"/>
      <c r="E990" s="5">
        <f t="shared" si="1903"/>
        <v>11.65122980603779</v>
      </c>
      <c r="F990" s="5">
        <f t="shared" si="1903"/>
        <v>9.8590136923897518</v>
      </c>
      <c r="G990" s="5">
        <f t="shared" si="1903"/>
        <v>5.5844762872976901</v>
      </c>
      <c r="H990" s="5">
        <f t="shared" si="1903"/>
        <v>4.9253462032010615</v>
      </c>
      <c r="I990" s="5">
        <f t="shared" si="1903"/>
        <v>17.07642749038213</v>
      </c>
      <c r="J990" s="5">
        <f t="shared" si="1903"/>
        <v>135.15606273940512</v>
      </c>
      <c r="K990" s="5">
        <f t="shared" si="1903"/>
        <v>13.652851336818646</v>
      </c>
      <c r="L990" s="5"/>
      <c r="M990" s="5">
        <f t="shared" si="1904"/>
        <v>4.9057809709632814</v>
      </c>
      <c r="N990" s="5">
        <f t="shared" si="1904"/>
        <v>0</v>
      </c>
      <c r="O990" s="5">
        <f t="shared" si="1904"/>
        <v>0</v>
      </c>
      <c r="P990" s="5">
        <f t="shared" si="1904"/>
        <v>0</v>
      </c>
      <c r="Q990" s="5">
        <f t="shared" si="1904"/>
        <v>0</v>
      </c>
      <c r="R990" s="5">
        <f t="shared" si="1904"/>
        <v>0</v>
      </c>
      <c r="S990" s="5">
        <f t="shared" si="1904"/>
        <v>0</v>
      </c>
      <c r="T990" s="5"/>
      <c r="U990" s="5">
        <f t="shared" si="1905"/>
        <v>2.6061961408242436</v>
      </c>
      <c r="V990" s="5">
        <f t="shared" si="1905"/>
        <v>1.2154948387877775</v>
      </c>
      <c r="W990" s="5">
        <f t="shared" si="1905"/>
        <v>0.68849707651615333</v>
      </c>
      <c r="X990" s="5">
        <f t="shared" si="1905"/>
        <v>1.7291109011237777</v>
      </c>
      <c r="Y990" s="5">
        <f t="shared" si="1905"/>
        <v>1.1453701365500208</v>
      </c>
      <c r="Z990" s="5">
        <f t="shared" si="1905"/>
        <v>10.981430097576663</v>
      </c>
      <c r="AA990" s="5">
        <f t="shared" si="1905"/>
        <v>1.0638585457261285</v>
      </c>
      <c r="AB990" s="5"/>
      <c r="AC990" s="5">
        <f t="shared" si="1906"/>
        <v>1.9929735194538321</v>
      </c>
      <c r="AD990" s="5">
        <f t="shared" si="1906"/>
        <v>0.60774741939388877</v>
      </c>
      <c r="AE990" s="5">
        <f t="shared" si="1906"/>
        <v>0.34424853825807666</v>
      </c>
      <c r="AF990" s="5">
        <f t="shared" si="1906"/>
        <v>1.047946000681077</v>
      </c>
      <c r="AG990" s="5">
        <f t="shared" si="1906"/>
        <v>0.72887190507728605</v>
      </c>
      <c r="AH990" s="5">
        <f t="shared" si="1906"/>
        <v>5.9130777448489731</v>
      </c>
      <c r="AI990" s="5">
        <f t="shared" si="1906"/>
        <v>0.97520366691561766</v>
      </c>
    </row>
    <row r="991" spans="2:35" x14ac:dyDescent="0.3">
      <c r="B991" s="86">
        <f t="shared" si="1898"/>
        <v>47938</v>
      </c>
      <c r="C991" s="3"/>
      <c r="D991" s="3"/>
      <c r="E991" s="5">
        <f t="shared" ref="E991:K1000" si="1907">E921-E956</f>
        <v>12.000766700218925</v>
      </c>
      <c r="F991" s="5">
        <f t="shared" si="1907"/>
        <v>10.154784103161443</v>
      </c>
      <c r="G991" s="5">
        <f t="shared" si="1907"/>
        <v>5.7520105759166213</v>
      </c>
      <c r="H991" s="5">
        <f t="shared" si="1907"/>
        <v>5.0731065892970939</v>
      </c>
      <c r="I991" s="5">
        <f t="shared" si="1907"/>
        <v>17.588720315093589</v>
      </c>
      <c r="J991" s="5">
        <f t="shared" si="1907"/>
        <v>139.21074462158725</v>
      </c>
      <c r="K991" s="5">
        <f t="shared" si="1907"/>
        <v>14.062436876923204</v>
      </c>
      <c r="L991" s="5"/>
      <c r="M991" s="5">
        <f t="shared" ref="M991:S1000" si="1908">M921-M956</f>
        <v>5.0529544000921796</v>
      </c>
      <c r="N991" s="5">
        <f t="shared" si="1908"/>
        <v>0</v>
      </c>
      <c r="O991" s="5">
        <f t="shared" si="1908"/>
        <v>0</v>
      </c>
      <c r="P991" s="5">
        <f t="shared" si="1908"/>
        <v>0</v>
      </c>
      <c r="Q991" s="5">
        <f t="shared" si="1908"/>
        <v>0</v>
      </c>
      <c r="R991" s="5">
        <f t="shared" si="1908"/>
        <v>0</v>
      </c>
      <c r="S991" s="5">
        <f t="shared" si="1908"/>
        <v>0</v>
      </c>
      <c r="T991" s="5"/>
      <c r="U991" s="5">
        <f t="shared" ref="U991:AA1000" si="1909">U921-U956</f>
        <v>2.6843820250489703</v>
      </c>
      <c r="V991" s="5">
        <f t="shared" si="1909"/>
        <v>1.2519596839514109</v>
      </c>
      <c r="W991" s="5">
        <f t="shared" si="1909"/>
        <v>0.70915198881163821</v>
      </c>
      <c r="X991" s="5">
        <f t="shared" si="1909"/>
        <v>1.7809842281574904</v>
      </c>
      <c r="Y991" s="5">
        <f t="shared" si="1909"/>
        <v>1.1797312406465212</v>
      </c>
      <c r="Z991" s="5">
        <f t="shared" si="1909"/>
        <v>11.310873000503964</v>
      </c>
      <c r="AA991" s="5">
        <f t="shared" si="1909"/>
        <v>1.0957743020979118</v>
      </c>
      <c r="AB991" s="5"/>
      <c r="AC991" s="5">
        <f t="shared" ref="AC991:AI1000" si="1910">AC921-AC956</f>
        <v>2.0527627250374483</v>
      </c>
      <c r="AD991" s="5">
        <f t="shared" si="1910"/>
        <v>0.62597984197570544</v>
      </c>
      <c r="AE991" s="5">
        <f t="shared" si="1910"/>
        <v>0.35457599440581911</v>
      </c>
      <c r="AF991" s="5">
        <f t="shared" si="1910"/>
        <v>1.0793843807015093</v>
      </c>
      <c r="AG991" s="5">
        <f t="shared" si="1910"/>
        <v>0.75073806222960449</v>
      </c>
      <c r="AH991" s="5">
        <f t="shared" si="1910"/>
        <v>6.0904700771944436</v>
      </c>
      <c r="AI991" s="5">
        <f t="shared" si="1910"/>
        <v>1.0044597769230861</v>
      </c>
    </row>
    <row r="992" spans="2:35" x14ac:dyDescent="0.3">
      <c r="B992" s="86">
        <f t="shared" si="1898"/>
        <v>48304</v>
      </c>
      <c r="C992" s="3"/>
      <c r="D992" s="3"/>
      <c r="E992" s="5">
        <f t="shared" si="1907"/>
        <v>12.360789701225492</v>
      </c>
      <c r="F992" s="5">
        <f t="shared" si="1907"/>
        <v>10.459427626256286</v>
      </c>
      <c r="G992" s="5">
        <f t="shared" si="1907"/>
        <v>5.9245708931941223</v>
      </c>
      <c r="H992" s="5">
        <f t="shared" si="1907"/>
        <v>5.2252997869760058</v>
      </c>
      <c r="I992" s="5">
        <f t="shared" si="1907"/>
        <v>18.116381924546396</v>
      </c>
      <c r="J992" s="5">
        <f t="shared" si="1907"/>
        <v>143.38706696023485</v>
      </c>
      <c r="K992" s="5">
        <f t="shared" si="1907"/>
        <v>14.484309983230899</v>
      </c>
      <c r="L992" s="5"/>
      <c r="M992" s="5">
        <f t="shared" si="1908"/>
        <v>5.2045430320949464</v>
      </c>
      <c r="N992" s="5">
        <f t="shared" si="1908"/>
        <v>0</v>
      </c>
      <c r="O992" s="5">
        <f t="shared" si="1908"/>
        <v>0</v>
      </c>
      <c r="P992" s="5">
        <f t="shared" si="1908"/>
        <v>0</v>
      </c>
      <c r="Q992" s="5">
        <f t="shared" si="1908"/>
        <v>0</v>
      </c>
      <c r="R992" s="5">
        <f t="shared" si="1908"/>
        <v>0</v>
      </c>
      <c r="S992" s="5">
        <f t="shared" si="1908"/>
        <v>0</v>
      </c>
      <c r="T992" s="5"/>
      <c r="U992" s="5">
        <f t="shared" si="1909"/>
        <v>2.7649134858004398</v>
      </c>
      <c r="V992" s="5">
        <f t="shared" si="1909"/>
        <v>1.2895184744699533</v>
      </c>
      <c r="W992" s="5">
        <f t="shared" si="1909"/>
        <v>0.73042654847598776</v>
      </c>
      <c r="X992" s="5">
        <f t="shared" si="1909"/>
        <v>1.834413755002215</v>
      </c>
      <c r="Y992" s="5">
        <f t="shared" si="1909"/>
        <v>1.2151231778659168</v>
      </c>
      <c r="Z992" s="5">
        <f t="shared" si="1909"/>
        <v>11.650199190519082</v>
      </c>
      <c r="AA992" s="5">
        <f t="shared" si="1909"/>
        <v>1.128647531160849</v>
      </c>
      <c r="AB992" s="5"/>
      <c r="AC992" s="5">
        <f t="shared" si="1910"/>
        <v>2.1143456067885715</v>
      </c>
      <c r="AD992" s="5">
        <f t="shared" si="1910"/>
        <v>0.64475923723497663</v>
      </c>
      <c r="AE992" s="5">
        <f t="shared" si="1910"/>
        <v>0.36521327423799388</v>
      </c>
      <c r="AF992" s="5">
        <f t="shared" si="1910"/>
        <v>1.1117659121225549</v>
      </c>
      <c r="AG992" s="5">
        <f t="shared" si="1910"/>
        <v>0.77326020409649265</v>
      </c>
      <c r="AH992" s="5">
        <f t="shared" si="1910"/>
        <v>6.2731841795102774</v>
      </c>
      <c r="AI992" s="5">
        <f t="shared" si="1910"/>
        <v>1.0345935702307787</v>
      </c>
    </row>
    <row r="993" spans="2:35" x14ac:dyDescent="0.3">
      <c r="B993" s="86">
        <f t="shared" si="1898"/>
        <v>48669</v>
      </c>
      <c r="C993" s="3"/>
      <c r="D993" s="3"/>
      <c r="E993" s="5">
        <f t="shared" si="1907"/>
        <v>12.731613392262261</v>
      </c>
      <c r="F993" s="5">
        <f t="shared" si="1907"/>
        <v>10.773210455043976</v>
      </c>
      <c r="G993" s="5">
        <f t="shared" si="1907"/>
        <v>6.1023080199899482</v>
      </c>
      <c r="H993" s="5">
        <f t="shared" si="1907"/>
        <v>5.3820587805852877</v>
      </c>
      <c r="I993" s="5">
        <f t="shared" si="1907"/>
        <v>18.65987338228279</v>
      </c>
      <c r="J993" s="5">
        <f t="shared" si="1907"/>
        <v>147.68867896904192</v>
      </c>
      <c r="K993" s="5">
        <f t="shared" si="1907"/>
        <v>14.918839282727827</v>
      </c>
      <c r="L993" s="5"/>
      <c r="M993" s="5">
        <f t="shared" si="1908"/>
        <v>5.3606793230577949</v>
      </c>
      <c r="N993" s="5">
        <f t="shared" si="1908"/>
        <v>0</v>
      </c>
      <c r="O993" s="5">
        <f t="shared" si="1908"/>
        <v>0</v>
      </c>
      <c r="P993" s="5">
        <f t="shared" si="1908"/>
        <v>0</v>
      </c>
      <c r="Q993" s="5">
        <f t="shared" si="1908"/>
        <v>0</v>
      </c>
      <c r="R993" s="5">
        <f t="shared" si="1908"/>
        <v>0</v>
      </c>
      <c r="S993" s="5">
        <f t="shared" si="1908"/>
        <v>0</v>
      </c>
      <c r="T993" s="5"/>
      <c r="U993" s="5">
        <f t="shared" si="1909"/>
        <v>2.847860890374454</v>
      </c>
      <c r="V993" s="5">
        <f t="shared" si="1909"/>
        <v>1.3282040287040515</v>
      </c>
      <c r="W993" s="5">
        <f t="shared" si="1909"/>
        <v>0.75233934493026755</v>
      </c>
      <c r="X993" s="5">
        <f t="shared" si="1909"/>
        <v>1.8894461676522813</v>
      </c>
      <c r="Y993" s="5">
        <f t="shared" si="1909"/>
        <v>1.2515768732018944</v>
      </c>
      <c r="Z993" s="5">
        <f t="shared" si="1909"/>
        <v>11.999705166234657</v>
      </c>
      <c r="AA993" s="5">
        <f t="shared" si="1909"/>
        <v>1.1625069570956748</v>
      </c>
      <c r="AB993" s="5"/>
      <c r="AC993" s="5">
        <f t="shared" si="1910"/>
        <v>2.1777759749922296</v>
      </c>
      <c r="AD993" s="5">
        <f t="shared" si="1910"/>
        <v>0.66410201435202576</v>
      </c>
      <c r="AE993" s="5">
        <f t="shared" si="1910"/>
        <v>0.37616967246513378</v>
      </c>
      <c r="AF993" s="5">
        <f t="shared" si="1910"/>
        <v>1.1451188894862314</v>
      </c>
      <c r="AG993" s="5">
        <f t="shared" si="1910"/>
        <v>0.79645801021938745</v>
      </c>
      <c r="AH993" s="5">
        <f t="shared" si="1910"/>
        <v>6.4613797048955854</v>
      </c>
      <c r="AI993" s="5">
        <f t="shared" si="1910"/>
        <v>1.0656313773377017</v>
      </c>
    </row>
    <row r="994" spans="2:35" x14ac:dyDescent="0.3">
      <c r="B994" s="86">
        <f t="shared" si="1898"/>
        <v>49034</v>
      </c>
      <c r="C994" s="3"/>
      <c r="D994" s="3"/>
      <c r="E994" s="5">
        <f t="shared" si="1907"/>
        <v>13.113561794030126</v>
      </c>
      <c r="F994" s="5">
        <f t="shared" si="1907"/>
        <v>11.096406768695296</v>
      </c>
      <c r="G994" s="5">
        <f t="shared" si="1907"/>
        <v>6.285377260589641</v>
      </c>
      <c r="H994" s="5">
        <f t="shared" si="1907"/>
        <v>5.5435205440028454</v>
      </c>
      <c r="I994" s="5">
        <f t="shared" si="1907"/>
        <v>19.219669583751269</v>
      </c>
      <c r="J994" s="5">
        <f t="shared" si="1907"/>
        <v>152.11933933811321</v>
      </c>
      <c r="K994" s="5">
        <f t="shared" si="1907"/>
        <v>15.366404461209662</v>
      </c>
      <c r="L994" s="5"/>
      <c r="M994" s="5">
        <f t="shared" si="1908"/>
        <v>5.5214997027495265</v>
      </c>
      <c r="N994" s="5">
        <f t="shared" si="1908"/>
        <v>0</v>
      </c>
      <c r="O994" s="5">
        <f t="shared" si="1908"/>
        <v>0</v>
      </c>
      <c r="P994" s="5">
        <f t="shared" si="1908"/>
        <v>0</v>
      </c>
      <c r="Q994" s="5">
        <f t="shared" si="1908"/>
        <v>0</v>
      </c>
      <c r="R994" s="5">
        <f t="shared" si="1908"/>
        <v>0</v>
      </c>
      <c r="S994" s="5">
        <f t="shared" si="1908"/>
        <v>0</v>
      </c>
      <c r="T994" s="5"/>
      <c r="U994" s="5">
        <f t="shared" si="1909"/>
        <v>2.9332967170856872</v>
      </c>
      <c r="V994" s="5">
        <f t="shared" si="1909"/>
        <v>1.3680501495651738</v>
      </c>
      <c r="W994" s="5">
        <f t="shared" si="1909"/>
        <v>0.7749095252781748</v>
      </c>
      <c r="X994" s="5">
        <f t="shared" si="1909"/>
        <v>1.9461295526818501</v>
      </c>
      <c r="Y994" s="5">
        <f t="shared" si="1909"/>
        <v>1.2891241793979513</v>
      </c>
      <c r="Z994" s="5">
        <f t="shared" si="1909"/>
        <v>12.359696321221696</v>
      </c>
      <c r="AA994" s="5">
        <f t="shared" si="1909"/>
        <v>1.1973821658085451</v>
      </c>
      <c r="AB994" s="5"/>
      <c r="AC994" s="5">
        <f t="shared" si="1910"/>
        <v>2.243109254241995</v>
      </c>
      <c r="AD994" s="5">
        <f t="shared" si="1910"/>
        <v>0.68402507478258689</v>
      </c>
      <c r="AE994" s="5">
        <f t="shared" si="1910"/>
        <v>0.3874547626390874</v>
      </c>
      <c r="AF994" s="5">
        <f t="shared" si="1910"/>
        <v>1.1794724561708185</v>
      </c>
      <c r="AG994" s="5">
        <f t="shared" si="1910"/>
        <v>0.82035175052596898</v>
      </c>
      <c r="AH994" s="5">
        <f t="shared" si="1910"/>
        <v>6.6552210960424532</v>
      </c>
      <c r="AI994" s="5">
        <f t="shared" si="1910"/>
        <v>1.0976003186578329</v>
      </c>
    </row>
    <row r="995" spans="2:35" x14ac:dyDescent="0.3">
      <c r="B995" s="86">
        <f t="shared" si="1898"/>
        <v>49399</v>
      </c>
      <c r="C995" s="3"/>
      <c r="D995" s="3"/>
      <c r="E995" s="5">
        <f t="shared" si="1907"/>
        <v>13.506968647851032</v>
      </c>
      <c r="F995" s="5">
        <f t="shared" si="1907"/>
        <v>11.429298971756154</v>
      </c>
      <c r="G995" s="5">
        <f t="shared" si="1907"/>
        <v>6.4739385784073349</v>
      </c>
      <c r="H995" s="5">
        <f t="shared" si="1907"/>
        <v>5.7098261603229314</v>
      </c>
      <c r="I995" s="5">
        <f t="shared" si="1907"/>
        <v>19.796259671263805</v>
      </c>
      <c r="J995" s="5">
        <f t="shared" si="1907"/>
        <v>156.68291951825663</v>
      </c>
      <c r="K995" s="5">
        <f t="shared" si="1907"/>
        <v>15.827396595045954</v>
      </c>
      <c r="L995" s="5"/>
      <c r="M995" s="5">
        <f t="shared" si="1908"/>
        <v>5.687144693832014</v>
      </c>
      <c r="N995" s="5">
        <f t="shared" si="1908"/>
        <v>0</v>
      </c>
      <c r="O995" s="5">
        <f t="shared" si="1908"/>
        <v>0</v>
      </c>
      <c r="P995" s="5">
        <f t="shared" si="1908"/>
        <v>0</v>
      </c>
      <c r="Q995" s="5">
        <f t="shared" si="1908"/>
        <v>0</v>
      </c>
      <c r="R995" s="5">
        <f t="shared" si="1908"/>
        <v>0</v>
      </c>
      <c r="S995" s="5">
        <f t="shared" si="1908"/>
        <v>0</v>
      </c>
      <c r="T995" s="5"/>
      <c r="U995" s="5">
        <f t="shared" si="1909"/>
        <v>3.0212956185982573</v>
      </c>
      <c r="V995" s="5">
        <f t="shared" si="1909"/>
        <v>1.409091654052129</v>
      </c>
      <c r="W995" s="5">
        <f t="shared" si="1909"/>
        <v>0.79815681103652025</v>
      </c>
      <c r="X995" s="5">
        <f t="shared" si="1909"/>
        <v>2.0045134392623059</v>
      </c>
      <c r="Y995" s="5">
        <f t="shared" si="1909"/>
        <v>1.3277979047798896</v>
      </c>
      <c r="Z995" s="5">
        <f t="shared" si="1909"/>
        <v>12.73048721085835</v>
      </c>
      <c r="AA995" s="5">
        <f t="shared" si="1909"/>
        <v>1.2333036307828014</v>
      </c>
      <c r="AB995" s="5"/>
      <c r="AC995" s="5">
        <f t="shared" si="1910"/>
        <v>2.310402531869256</v>
      </c>
      <c r="AD995" s="5">
        <f t="shared" si="1910"/>
        <v>0.7045458270260645</v>
      </c>
      <c r="AE995" s="5">
        <f t="shared" si="1910"/>
        <v>0.39907840551826013</v>
      </c>
      <c r="AF995" s="5">
        <f t="shared" si="1910"/>
        <v>1.2148566298559431</v>
      </c>
      <c r="AG995" s="5">
        <f t="shared" si="1910"/>
        <v>0.84496230304174813</v>
      </c>
      <c r="AH995" s="5">
        <f t="shared" si="1910"/>
        <v>6.8548777289237268</v>
      </c>
      <c r="AI995" s="5">
        <f t="shared" si="1910"/>
        <v>1.130528328217568</v>
      </c>
    </row>
    <row r="996" spans="2:35" x14ac:dyDescent="0.3">
      <c r="B996" s="86">
        <f t="shared" si="1898"/>
        <v>49765</v>
      </c>
      <c r="C996" s="3"/>
      <c r="D996" s="3"/>
      <c r="E996" s="5">
        <f t="shared" si="1907"/>
        <v>13.91217770728656</v>
      </c>
      <c r="F996" s="5">
        <f t="shared" si="1907"/>
        <v>11.77217794090884</v>
      </c>
      <c r="G996" s="5">
        <f t="shared" si="1907"/>
        <v>6.6681567357595526</v>
      </c>
      <c r="H996" s="5">
        <f t="shared" si="1907"/>
        <v>5.8811209451326185</v>
      </c>
      <c r="I996" s="5">
        <f t="shared" si="1907"/>
        <v>20.390147461401725</v>
      </c>
      <c r="J996" s="5">
        <f t="shared" si="1907"/>
        <v>161.3834071038043</v>
      </c>
      <c r="K996" s="5">
        <f t="shared" si="1907"/>
        <v>16.302218492897332</v>
      </c>
      <c r="L996" s="5"/>
      <c r="M996" s="5">
        <f t="shared" si="1908"/>
        <v>5.8577590346469748</v>
      </c>
      <c r="N996" s="5">
        <f t="shared" si="1908"/>
        <v>0</v>
      </c>
      <c r="O996" s="5">
        <f t="shared" si="1908"/>
        <v>0</v>
      </c>
      <c r="P996" s="5">
        <f t="shared" si="1908"/>
        <v>0</v>
      </c>
      <c r="Q996" s="5">
        <f t="shared" si="1908"/>
        <v>0</v>
      </c>
      <c r="R996" s="5">
        <f t="shared" si="1908"/>
        <v>0</v>
      </c>
      <c r="S996" s="5">
        <f t="shared" si="1908"/>
        <v>0</v>
      </c>
      <c r="T996" s="5"/>
      <c r="U996" s="5">
        <f t="shared" si="1909"/>
        <v>3.1119344871562049</v>
      </c>
      <c r="V996" s="5">
        <f t="shared" si="1909"/>
        <v>1.4513644036736926</v>
      </c>
      <c r="W996" s="5">
        <f t="shared" si="1909"/>
        <v>0.82210151536761611</v>
      </c>
      <c r="X996" s="5">
        <f t="shared" si="1909"/>
        <v>2.064648842440175</v>
      </c>
      <c r="Y996" s="5">
        <f t="shared" si="1909"/>
        <v>1.3676318419232865</v>
      </c>
      <c r="Z996" s="5">
        <f t="shared" si="1909"/>
        <v>13.112401827184099</v>
      </c>
      <c r="AA996" s="5">
        <f t="shared" si="1909"/>
        <v>1.2703027397062856</v>
      </c>
      <c r="AB996" s="5"/>
      <c r="AC996" s="5">
        <f t="shared" si="1910"/>
        <v>2.3797146078253331</v>
      </c>
      <c r="AD996" s="5">
        <f t="shared" si="1910"/>
        <v>0.72568220183684629</v>
      </c>
      <c r="AE996" s="5">
        <f t="shared" si="1910"/>
        <v>0.41105075768380805</v>
      </c>
      <c r="AF996" s="5">
        <f t="shared" si="1910"/>
        <v>1.2513023287516212</v>
      </c>
      <c r="AG996" s="5">
        <f t="shared" si="1910"/>
        <v>0.87031117213300058</v>
      </c>
      <c r="AH996" s="5">
        <f t="shared" si="1910"/>
        <v>7.0605240607914377</v>
      </c>
      <c r="AI996" s="5">
        <f t="shared" si="1910"/>
        <v>1.1644441780640951</v>
      </c>
    </row>
    <row r="997" spans="2:35" x14ac:dyDescent="0.3">
      <c r="B997" s="86">
        <f t="shared" si="1898"/>
        <v>50130</v>
      </c>
      <c r="C997" s="3"/>
      <c r="D997" s="3"/>
      <c r="E997" s="5">
        <f>E927-E962</f>
        <v>14.329543038505165</v>
      </c>
      <c r="F997" s="5">
        <f t="shared" si="1907"/>
        <v>12.125343279136107</v>
      </c>
      <c r="G997" s="5">
        <f t="shared" si="1907"/>
        <v>6.8682014378323402</v>
      </c>
      <c r="H997" s="5">
        <f t="shared" si="1907"/>
        <v>6.0575545734865983</v>
      </c>
      <c r="I997" s="5">
        <f t="shared" si="1907"/>
        <v>21.001851885243774</v>
      </c>
      <c r="J997" s="5">
        <f t="shared" si="1907"/>
        <v>166.22490931691846</v>
      </c>
      <c r="K997" s="5">
        <f t="shared" si="1907"/>
        <v>16.791285047684251</v>
      </c>
      <c r="L997" s="5"/>
      <c r="M997" s="5">
        <f t="shared" si="1908"/>
        <v>6.0334918056863849</v>
      </c>
      <c r="N997" s="5">
        <f t="shared" si="1908"/>
        <v>0</v>
      </c>
      <c r="O997" s="5">
        <f t="shared" si="1908"/>
        <v>0</v>
      </c>
      <c r="P997" s="5">
        <f t="shared" si="1908"/>
        <v>0</v>
      </c>
      <c r="Q997" s="5">
        <f t="shared" si="1908"/>
        <v>0</v>
      </c>
      <c r="R997" s="5">
        <f t="shared" si="1908"/>
        <v>0</v>
      </c>
      <c r="S997" s="5">
        <f t="shared" si="1908"/>
        <v>0</v>
      </c>
      <c r="T997" s="5"/>
      <c r="U997" s="5">
        <f t="shared" si="1909"/>
        <v>3.2052925217708914</v>
      </c>
      <c r="V997" s="5">
        <f t="shared" si="1909"/>
        <v>1.4949053357839035</v>
      </c>
      <c r="W997" s="5">
        <f t="shared" si="1909"/>
        <v>0.84676456082864426</v>
      </c>
      <c r="X997" s="5">
        <f t="shared" si="1909"/>
        <v>2.1265883077133805</v>
      </c>
      <c r="Y997" s="5">
        <f t="shared" si="1909"/>
        <v>1.408660797180985</v>
      </c>
      <c r="Z997" s="5">
        <f t="shared" si="1909"/>
        <v>13.505773881999625</v>
      </c>
      <c r="AA997" s="5">
        <f t="shared" si="1909"/>
        <v>1.3084118218974741</v>
      </c>
      <c r="AB997" s="5"/>
      <c r="AC997" s="5">
        <f t="shared" si="1910"/>
        <v>2.4511060460600937</v>
      </c>
      <c r="AD997" s="5">
        <f t="shared" si="1910"/>
        <v>0.74745266789195175</v>
      </c>
      <c r="AE997" s="5">
        <f t="shared" si="1910"/>
        <v>0.42338228041432213</v>
      </c>
      <c r="AF997" s="5">
        <f t="shared" si="1910"/>
        <v>1.2888413986141702</v>
      </c>
      <c r="AG997" s="5">
        <f t="shared" si="1910"/>
        <v>0.89642050729699063</v>
      </c>
      <c r="AH997" s="5">
        <f t="shared" si="1910"/>
        <v>7.272339782615183</v>
      </c>
      <c r="AI997" s="5">
        <f t="shared" si="1910"/>
        <v>1.1993775034060179</v>
      </c>
    </row>
    <row r="998" spans="2:35" x14ac:dyDescent="0.3">
      <c r="B998" s="86">
        <f t="shared" si="1898"/>
        <v>50495</v>
      </c>
      <c r="C998" s="3"/>
      <c r="D998" s="3"/>
      <c r="E998" s="5">
        <f t="shared" si="1907"/>
        <v>14.759429329660321</v>
      </c>
      <c r="F998" s="5">
        <f t="shared" si="1907"/>
        <v>12.489103577510186</v>
      </c>
      <c r="G998" s="5">
        <f t="shared" si="1907"/>
        <v>7.0742474809673084</v>
      </c>
      <c r="H998" s="5">
        <f t="shared" si="1907"/>
        <v>6.2392812106911943</v>
      </c>
      <c r="I998" s="5">
        <f t="shared" si="1907"/>
        <v>21.63190744180109</v>
      </c>
      <c r="J998" s="5">
        <f t="shared" si="1907"/>
        <v>171.21165659642602</v>
      </c>
      <c r="K998" s="5">
        <f t="shared" si="1907"/>
        <v>17.295023599114785</v>
      </c>
      <c r="L998" s="5"/>
      <c r="M998" s="5">
        <f t="shared" si="1908"/>
        <v>6.2144965598569755</v>
      </c>
      <c r="N998" s="5">
        <f t="shared" si="1908"/>
        <v>0</v>
      </c>
      <c r="O998" s="5">
        <f t="shared" si="1908"/>
        <v>0</v>
      </c>
      <c r="P998" s="5">
        <f t="shared" si="1908"/>
        <v>0</v>
      </c>
      <c r="Q998" s="5">
        <f t="shared" si="1908"/>
        <v>0</v>
      </c>
      <c r="R998" s="5">
        <f t="shared" si="1908"/>
        <v>0</v>
      </c>
      <c r="S998" s="5">
        <f t="shared" si="1908"/>
        <v>0</v>
      </c>
      <c r="T998" s="5"/>
      <c r="U998" s="5">
        <f t="shared" si="1909"/>
        <v>3.301451297424018</v>
      </c>
      <c r="V998" s="5">
        <f t="shared" si="1909"/>
        <v>1.5397524958574209</v>
      </c>
      <c r="W998" s="5">
        <f t="shared" si="1909"/>
        <v>0.87216749765350343</v>
      </c>
      <c r="X998" s="5">
        <f t="shared" si="1909"/>
        <v>2.1903859569447817</v>
      </c>
      <c r="Y998" s="5">
        <f t="shared" si="1909"/>
        <v>1.4509206210964147</v>
      </c>
      <c r="Z998" s="5">
        <f t="shared" si="1909"/>
        <v>13.910947098459614</v>
      </c>
      <c r="AA998" s="5">
        <f t="shared" si="1909"/>
        <v>1.3476641765543982</v>
      </c>
      <c r="AB998" s="5"/>
      <c r="AC998" s="5">
        <f t="shared" si="1910"/>
        <v>2.5246392274418969</v>
      </c>
      <c r="AD998" s="5">
        <f t="shared" si="1910"/>
        <v>0.76987624792871046</v>
      </c>
      <c r="AE998" s="5">
        <f t="shared" si="1910"/>
        <v>0.43608374882675172</v>
      </c>
      <c r="AF998" s="5">
        <f t="shared" si="1910"/>
        <v>1.327506640572595</v>
      </c>
      <c r="AG998" s="5">
        <f t="shared" si="1910"/>
        <v>0.92331312251590036</v>
      </c>
      <c r="AH998" s="5">
        <f t="shared" si="1910"/>
        <v>7.4905099760936382</v>
      </c>
      <c r="AI998" s="5">
        <f t="shared" si="1910"/>
        <v>1.2353588285081987</v>
      </c>
    </row>
    <row r="999" spans="2:35" x14ac:dyDescent="0.3">
      <c r="B999" s="86">
        <f t="shared" si="1898"/>
        <v>50860</v>
      </c>
      <c r="C999" s="3"/>
      <c r="D999" s="3"/>
      <c r="E999" s="5">
        <f t="shared" si="1907"/>
        <v>15.202212209550126</v>
      </c>
      <c r="F999" s="5">
        <f t="shared" si="1907"/>
        <v>12.8637766848355</v>
      </c>
      <c r="G999" s="5">
        <f t="shared" si="1907"/>
        <v>7.2864749053963322</v>
      </c>
      <c r="H999" s="5">
        <f t="shared" si="1907"/>
        <v>6.4264596470119333</v>
      </c>
      <c r="I999" s="5">
        <f t="shared" si="1907"/>
        <v>22.28086466505512</v>
      </c>
      <c r="J999" s="5">
        <f t="shared" si="1907"/>
        <v>176.34800629431876</v>
      </c>
      <c r="K999" s="5">
        <f t="shared" si="1907"/>
        <v>17.813874307088224</v>
      </c>
      <c r="L999" s="5"/>
      <c r="M999" s="5">
        <f t="shared" si="1908"/>
        <v>6.4009314566526854</v>
      </c>
      <c r="N999" s="5">
        <f t="shared" si="1908"/>
        <v>0</v>
      </c>
      <c r="O999" s="5">
        <f t="shared" si="1908"/>
        <v>0</v>
      </c>
      <c r="P999" s="5">
        <f t="shared" si="1908"/>
        <v>0</v>
      </c>
      <c r="Q999" s="5">
        <f t="shared" si="1908"/>
        <v>0</v>
      </c>
      <c r="R999" s="5">
        <f t="shared" si="1908"/>
        <v>0</v>
      </c>
      <c r="S999" s="5">
        <f t="shared" si="1908"/>
        <v>0</v>
      </c>
      <c r="T999" s="5"/>
      <c r="U999" s="5">
        <f t="shared" si="1909"/>
        <v>3.4004948363467395</v>
      </c>
      <c r="V999" s="5">
        <f t="shared" si="1909"/>
        <v>1.5859450707331431</v>
      </c>
      <c r="W999" s="5">
        <f t="shared" si="1909"/>
        <v>0.89833252258310914</v>
      </c>
      <c r="X999" s="5">
        <f t="shared" si="1909"/>
        <v>2.256097535653125</v>
      </c>
      <c r="Y999" s="5">
        <f t="shared" si="1909"/>
        <v>1.4944482397293073</v>
      </c>
      <c r="Z999" s="5">
        <f t="shared" si="1909"/>
        <v>14.328275511413402</v>
      </c>
      <c r="AA999" s="5">
        <f t="shared" si="1909"/>
        <v>1.3880941018510309</v>
      </c>
      <c r="AB999" s="5"/>
      <c r="AC999" s="5">
        <f t="shared" si="1910"/>
        <v>2.6003784042651539</v>
      </c>
      <c r="AD999" s="5">
        <f t="shared" si="1910"/>
        <v>0.79297253536657153</v>
      </c>
      <c r="AE999" s="5">
        <f t="shared" si="1910"/>
        <v>0.44916626129155457</v>
      </c>
      <c r="AF999" s="5">
        <f t="shared" si="1910"/>
        <v>1.3673318397897729</v>
      </c>
      <c r="AG999" s="5">
        <f t="shared" si="1910"/>
        <v>0.95101251619137739</v>
      </c>
      <c r="AH999" s="5">
        <f t="shared" si="1910"/>
        <v>7.7152252753764472</v>
      </c>
      <c r="AI999" s="5">
        <f t="shared" si="1910"/>
        <v>1.2724195933634448</v>
      </c>
    </row>
    <row r="1000" spans="2:35" x14ac:dyDescent="0.3">
      <c r="B1000" s="86">
        <f t="shared" si="1898"/>
        <v>51226</v>
      </c>
      <c r="C1000" s="3"/>
      <c r="D1000" s="3"/>
      <c r="E1000" s="5">
        <f t="shared" si="1907"/>
        <v>15.658278575836633</v>
      </c>
      <c r="F1000" s="5">
        <f t="shared" si="1907"/>
        <v>13.249689985380563</v>
      </c>
      <c r="G1000" s="5">
        <f t="shared" si="1907"/>
        <v>7.5050691525582209</v>
      </c>
      <c r="H1000" s="5">
        <f t="shared" si="1907"/>
        <v>6.619253436422289</v>
      </c>
      <c r="I1000" s="5">
        <f t="shared" si="1907"/>
        <v>22.94929060500678</v>
      </c>
      <c r="J1000" s="5">
        <f t="shared" si="1907"/>
        <v>181.63844648314839</v>
      </c>
      <c r="K1000" s="5">
        <f t="shared" si="1907"/>
        <v>18.348290536300876</v>
      </c>
      <c r="L1000" s="5"/>
      <c r="M1000" s="5">
        <f t="shared" si="1908"/>
        <v>6.5929594003522638</v>
      </c>
      <c r="N1000" s="5">
        <f t="shared" si="1908"/>
        <v>0</v>
      </c>
      <c r="O1000" s="5">
        <f t="shared" si="1908"/>
        <v>0</v>
      </c>
      <c r="P1000" s="5">
        <f t="shared" si="1908"/>
        <v>0</v>
      </c>
      <c r="Q1000" s="5">
        <f t="shared" si="1908"/>
        <v>0</v>
      </c>
      <c r="R1000" s="5">
        <f t="shared" si="1908"/>
        <v>0</v>
      </c>
      <c r="S1000" s="5">
        <f t="shared" si="1908"/>
        <v>0</v>
      </c>
      <c r="T1000" s="5"/>
      <c r="U1000" s="5">
        <f t="shared" si="1909"/>
        <v>3.5025096814371395</v>
      </c>
      <c r="V1000" s="5">
        <f t="shared" si="1909"/>
        <v>1.6335234228551379</v>
      </c>
      <c r="W1000" s="5">
        <f t="shared" si="1909"/>
        <v>0.92528249826060183</v>
      </c>
      <c r="X1000" s="5">
        <f t="shared" si="1909"/>
        <v>2.3237804617227193</v>
      </c>
      <c r="Y1000" s="5">
        <f t="shared" si="1909"/>
        <v>1.5392816869211865</v>
      </c>
      <c r="Z1000" s="5">
        <f t="shared" si="1909"/>
        <v>14.758123776755804</v>
      </c>
      <c r="AA1000" s="5">
        <f t="shared" si="1909"/>
        <v>1.4297369249065615</v>
      </c>
      <c r="AB1000" s="5"/>
      <c r="AC1000" s="5">
        <f t="shared" si="1910"/>
        <v>2.6783897563931074</v>
      </c>
      <c r="AD1000" s="5">
        <f t="shared" si="1910"/>
        <v>0.81676171142756893</v>
      </c>
      <c r="AE1000" s="5">
        <f t="shared" si="1910"/>
        <v>0.46264124913030091</v>
      </c>
      <c r="AF1000" s="5">
        <f t="shared" si="1910"/>
        <v>1.4083517949834659</v>
      </c>
      <c r="AG1000" s="5">
        <f t="shared" si="1910"/>
        <v>0.97954289167711872</v>
      </c>
      <c r="AH1000" s="5">
        <f t="shared" si="1910"/>
        <v>7.9466820336377424</v>
      </c>
      <c r="AI1000" s="5">
        <f t="shared" si="1910"/>
        <v>1.3105921811643482</v>
      </c>
    </row>
    <row r="1001" spans="2:35" x14ac:dyDescent="0.3">
      <c r="B1001" s="86">
        <f t="shared" si="1898"/>
        <v>51591</v>
      </c>
      <c r="C1001" s="3"/>
      <c r="D1001" s="3"/>
      <c r="E1001" s="5">
        <f t="shared" ref="E1001:K1001" si="1911">E931-E966</f>
        <v>12.005975384450416</v>
      </c>
      <c r="F1001" s="5">
        <f t="shared" si="1911"/>
        <v>10.159191576879884</v>
      </c>
      <c r="G1001" s="5">
        <f t="shared" si="1911"/>
        <v>5.7545071169739188</v>
      </c>
      <c r="H1001" s="5">
        <f t="shared" si="1911"/>
        <v>5.075308466140168</v>
      </c>
      <c r="I1001" s="5">
        <f t="shared" si="1911"/>
        <v>17.596354334856315</v>
      </c>
      <c r="J1001" s="5">
        <f t="shared" si="1911"/>
        <v>139.27116616201701</v>
      </c>
      <c r="K1001" s="5">
        <f t="shared" si="1911"/>
        <v>14.068540386394469</v>
      </c>
      <c r="L1001" s="5"/>
      <c r="M1001" s="5">
        <f t="shared" ref="M1001:S1001" si="1912">M931-M966</f>
        <v>5.0551475302949136</v>
      </c>
      <c r="N1001" s="5">
        <f t="shared" si="1912"/>
        <v>0</v>
      </c>
      <c r="O1001" s="5">
        <f t="shared" si="1912"/>
        <v>0</v>
      </c>
      <c r="P1001" s="5">
        <f t="shared" si="1912"/>
        <v>0</v>
      </c>
      <c r="Q1001" s="5">
        <f t="shared" si="1912"/>
        <v>0</v>
      </c>
      <c r="R1001" s="5">
        <f t="shared" si="1912"/>
        <v>0</v>
      </c>
      <c r="S1001" s="5">
        <f t="shared" si="1912"/>
        <v>0</v>
      </c>
      <c r="T1001" s="5"/>
      <c r="U1001" s="5">
        <f t="shared" ref="U1001:AA1001" si="1913">U931-U966</f>
        <v>2.6855471254691725</v>
      </c>
      <c r="V1001" s="5">
        <f t="shared" si="1913"/>
        <v>1.2525030711221774</v>
      </c>
      <c r="W1001" s="5">
        <f t="shared" si="1913"/>
        <v>0.70945978154473011</v>
      </c>
      <c r="X1001" s="5">
        <f t="shared" si="1913"/>
        <v>1.7817572274747397</v>
      </c>
      <c r="Y1001" s="5">
        <f t="shared" si="1913"/>
        <v>1.1802432785574357</v>
      </c>
      <c r="Z1001" s="5">
        <f t="shared" si="1913"/>
        <v>11.315782250663881</v>
      </c>
      <c r="AA1001" s="5">
        <f t="shared" si="1913"/>
        <v>1.0962499002385298</v>
      </c>
      <c r="AB1001" s="5"/>
      <c r="AC1001" s="5">
        <f t="shared" ref="AC1001:AI1001" si="1914">AC931-AC966</f>
        <v>2.0536536841823079</v>
      </c>
      <c r="AD1001" s="5">
        <f t="shared" si="1914"/>
        <v>0.6262515355610887</v>
      </c>
      <c r="AE1001" s="5">
        <f t="shared" si="1914"/>
        <v>0.35472989077236505</v>
      </c>
      <c r="AF1001" s="5">
        <f t="shared" si="1914"/>
        <v>1.079852865136206</v>
      </c>
      <c r="AG1001" s="5">
        <f t="shared" si="1914"/>
        <v>0.75106390453654992</v>
      </c>
      <c r="AH1001" s="5">
        <f t="shared" si="1914"/>
        <v>6.0931135195882442</v>
      </c>
      <c r="AI1001" s="5">
        <f t="shared" si="1914"/>
        <v>1.004895741885319</v>
      </c>
    </row>
    <row r="1002" spans="2:35" x14ac:dyDescent="0.3">
      <c r="E1002" s="2"/>
      <c r="M1002" s="2"/>
    </row>
    <row r="1003" spans="2:35" s="78" customFormat="1" x14ac:dyDescent="0.3">
      <c r="B1003" s="77" t="s">
        <v>254</v>
      </c>
      <c r="C1003" s="77"/>
      <c r="D1003" s="77"/>
    </row>
    <row r="1004" spans="2:35" x14ac:dyDescent="0.3">
      <c r="E1004" s="301" t="s">
        <v>89</v>
      </c>
      <c r="F1004" s="301"/>
      <c r="G1004" s="301"/>
      <c r="H1004" s="301"/>
      <c r="I1004" s="301"/>
      <c r="J1004" s="301"/>
      <c r="K1004" s="301"/>
      <c r="M1004" s="301" t="s">
        <v>64</v>
      </c>
      <c r="N1004" s="301"/>
      <c r="O1004" s="301"/>
      <c r="P1004" s="301"/>
      <c r="Q1004" s="301"/>
      <c r="R1004" s="301"/>
      <c r="S1004" s="301"/>
      <c r="U1004" s="301" t="s">
        <v>65</v>
      </c>
      <c r="V1004" s="301"/>
      <c r="W1004" s="301"/>
      <c r="X1004" s="301"/>
      <c r="Y1004" s="301"/>
      <c r="Z1004" s="301"/>
      <c r="AA1004" s="301"/>
      <c r="AC1004" s="301" t="s">
        <v>66</v>
      </c>
      <c r="AD1004" s="301"/>
      <c r="AE1004" s="301"/>
      <c r="AF1004" s="301"/>
      <c r="AG1004" s="301"/>
      <c r="AH1004" s="301"/>
      <c r="AI1004" s="301"/>
    </row>
    <row r="1005" spans="2:35" s="3" customFormat="1" x14ac:dyDescent="0.3">
      <c r="B1005" s="4" t="s">
        <v>211</v>
      </c>
      <c r="C1005" s="4"/>
      <c r="D1005" s="4"/>
      <c r="E1005" s="3" t="s">
        <v>70</v>
      </c>
      <c r="F1005" s="3" t="s">
        <v>69</v>
      </c>
      <c r="G1005" s="3" t="s">
        <v>61</v>
      </c>
      <c r="H1005" s="3" t="s">
        <v>68</v>
      </c>
      <c r="I1005" s="3" t="s">
        <v>71</v>
      </c>
      <c r="J1005" s="3" t="s">
        <v>72</v>
      </c>
      <c r="K1005" s="3" t="s">
        <v>62</v>
      </c>
      <c r="M1005" s="3" t="s">
        <v>70</v>
      </c>
      <c r="N1005" s="3" t="s">
        <v>69</v>
      </c>
      <c r="O1005" s="3" t="s">
        <v>61</v>
      </c>
      <c r="P1005" s="3" t="s">
        <v>68</v>
      </c>
      <c r="Q1005" s="3" t="s">
        <v>71</v>
      </c>
      <c r="R1005" s="3" t="s">
        <v>72</v>
      </c>
      <c r="S1005" s="3" t="s">
        <v>62</v>
      </c>
      <c r="U1005" s="3" t="s">
        <v>70</v>
      </c>
      <c r="V1005" s="3" t="s">
        <v>69</v>
      </c>
      <c r="W1005" s="3" t="s">
        <v>61</v>
      </c>
      <c r="X1005" s="3" t="s">
        <v>68</v>
      </c>
      <c r="Y1005" s="3" t="s">
        <v>71</v>
      </c>
      <c r="Z1005" s="3" t="s">
        <v>72</v>
      </c>
      <c r="AA1005" s="3" t="s">
        <v>62</v>
      </c>
      <c r="AC1005" s="3" t="s">
        <v>70</v>
      </c>
      <c r="AD1005" s="3" t="s">
        <v>69</v>
      </c>
      <c r="AE1005" s="3" t="s">
        <v>61</v>
      </c>
      <c r="AF1005" s="3" t="s">
        <v>68</v>
      </c>
      <c r="AG1005" s="3" t="s">
        <v>71</v>
      </c>
      <c r="AH1005" s="3" t="s">
        <v>72</v>
      </c>
      <c r="AI1005" s="3" t="s">
        <v>62</v>
      </c>
    </row>
    <row r="1006" spans="2:35" hidden="1" x14ac:dyDescent="0.3">
      <c r="B1006" s="85">
        <f>B901</f>
        <v>40633</v>
      </c>
      <c r="C1006" s="3"/>
      <c r="D1006" s="3"/>
      <c r="E1006" s="5">
        <f>E303-E619</f>
        <v>130.875</v>
      </c>
      <c r="F1006" s="5">
        <f t="shared" ref="F1006:AI1006" si="1915">F303-F619</f>
        <v>33.479999999999997</v>
      </c>
      <c r="G1006" s="5">
        <f t="shared" si="1915"/>
        <v>33.634999999999998</v>
      </c>
      <c r="H1006" s="5">
        <f t="shared" si="1915"/>
        <v>152.09</v>
      </c>
      <c r="I1006" s="5">
        <f t="shared" si="1915"/>
        <v>199.38124999999999</v>
      </c>
      <c r="J1006" s="5">
        <f t="shared" si="1915"/>
        <v>256.15749999999997</v>
      </c>
      <c r="K1006" s="5">
        <f t="shared" si="1915"/>
        <v>36.329999999999991</v>
      </c>
      <c r="L1006" s="5"/>
      <c r="M1006" s="5">
        <f t="shared" si="1915"/>
        <v>83.76</v>
      </c>
      <c r="N1006" s="5">
        <f t="shared" si="1915"/>
        <v>0</v>
      </c>
      <c r="O1006" s="5">
        <f t="shared" si="1915"/>
        <v>0</v>
      </c>
      <c r="P1006" s="5">
        <f t="shared" si="1915"/>
        <v>0</v>
      </c>
      <c r="Q1006" s="5">
        <f t="shared" si="1915"/>
        <v>0</v>
      </c>
      <c r="R1006" s="5">
        <f t="shared" si="1915"/>
        <v>0</v>
      </c>
      <c r="S1006" s="5">
        <f t="shared" si="1915"/>
        <v>0</v>
      </c>
      <c r="T1006" s="5"/>
      <c r="U1006" s="5">
        <f t="shared" si="1915"/>
        <v>73.290000000000006</v>
      </c>
      <c r="V1006" s="5">
        <f t="shared" si="1915"/>
        <v>7.5600000000000014</v>
      </c>
      <c r="W1006" s="5">
        <f t="shared" si="1915"/>
        <v>7.5950000000000015</v>
      </c>
      <c r="X1006" s="5">
        <f t="shared" si="1915"/>
        <v>22.700000000000003</v>
      </c>
      <c r="Y1006" s="5">
        <f t="shared" si="1915"/>
        <v>16.387499999999999</v>
      </c>
      <c r="Z1006" s="5">
        <f t="shared" si="1915"/>
        <v>21.076249999999998</v>
      </c>
      <c r="AA1006" s="5">
        <f t="shared" si="1915"/>
        <v>2.5950000000000002</v>
      </c>
      <c r="AB1006" s="5"/>
      <c r="AC1006" s="5">
        <f t="shared" si="1915"/>
        <v>39.262499999999996</v>
      </c>
      <c r="AD1006" s="5">
        <f t="shared" si="1915"/>
        <v>2.7000000000000006</v>
      </c>
      <c r="AE1006" s="5">
        <f t="shared" si="1915"/>
        <v>2.7125000000000004</v>
      </c>
      <c r="AF1006" s="5">
        <f t="shared" si="1915"/>
        <v>14.755000000000001</v>
      </c>
      <c r="AG1006" s="5">
        <f t="shared" si="1915"/>
        <v>20.484374999999996</v>
      </c>
      <c r="AH1006" s="5">
        <f t="shared" si="1915"/>
        <v>12.969999999999999</v>
      </c>
      <c r="AI1006" s="5">
        <f t="shared" si="1915"/>
        <v>0.86499999999999988</v>
      </c>
    </row>
    <row r="1007" spans="2:35" hidden="1" x14ac:dyDescent="0.3">
      <c r="B1007" s="85">
        <f t="shared" ref="B1007:B1036" si="1916">B902</f>
        <v>40999</v>
      </c>
      <c r="C1007" s="3"/>
      <c r="D1007" s="3"/>
      <c r="E1007" s="5">
        <f t="shared" ref="E1007:AI1007" si="1917">E304-E620</f>
        <v>140.0625</v>
      </c>
      <c r="F1007" s="5">
        <f t="shared" si="1917"/>
        <v>34.797499999999992</v>
      </c>
      <c r="G1007" s="5">
        <f t="shared" si="1917"/>
        <v>35.494999999999997</v>
      </c>
      <c r="H1007" s="5">
        <f t="shared" si="1917"/>
        <v>158.87375</v>
      </c>
      <c r="I1007" s="5">
        <f t="shared" si="1917"/>
        <v>213.06874999999999</v>
      </c>
      <c r="J1007" s="5">
        <f t="shared" si="1917"/>
        <v>274.62375000000003</v>
      </c>
      <c r="K1007" s="5">
        <f t="shared" si="1917"/>
        <v>38.85</v>
      </c>
      <c r="L1007" s="5"/>
      <c r="M1007" s="5">
        <f t="shared" si="1917"/>
        <v>89.64</v>
      </c>
      <c r="N1007" s="5">
        <f t="shared" si="1917"/>
        <v>0</v>
      </c>
      <c r="O1007" s="5">
        <f t="shared" si="1917"/>
        <v>0</v>
      </c>
      <c r="P1007" s="5">
        <f t="shared" si="1917"/>
        <v>0</v>
      </c>
      <c r="Q1007" s="5">
        <f t="shared" si="1917"/>
        <v>0</v>
      </c>
      <c r="R1007" s="5">
        <f t="shared" si="1917"/>
        <v>0</v>
      </c>
      <c r="S1007" s="5">
        <f t="shared" si="1917"/>
        <v>0</v>
      </c>
      <c r="T1007" s="5"/>
      <c r="U1007" s="5">
        <f t="shared" si="1917"/>
        <v>78.435000000000016</v>
      </c>
      <c r="V1007" s="5">
        <f t="shared" si="1917"/>
        <v>7.8575000000000008</v>
      </c>
      <c r="W1007" s="5">
        <f t="shared" si="1917"/>
        <v>8.0150000000000006</v>
      </c>
      <c r="X1007" s="5">
        <f t="shared" si="1917"/>
        <v>23.712500000000002</v>
      </c>
      <c r="Y1007" s="5">
        <f t="shared" si="1917"/>
        <v>17.512499999999999</v>
      </c>
      <c r="Z1007" s="5">
        <f t="shared" si="1917"/>
        <v>22.595625000000002</v>
      </c>
      <c r="AA1007" s="5">
        <f t="shared" si="1917"/>
        <v>2.7749999999999999</v>
      </c>
      <c r="AB1007" s="5"/>
      <c r="AC1007" s="5">
        <f t="shared" si="1917"/>
        <v>42.018750000000004</v>
      </c>
      <c r="AD1007" s="5">
        <f t="shared" si="1917"/>
        <v>2.8062500000000004</v>
      </c>
      <c r="AE1007" s="5">
        <f t="shared" si="1917"/>
        <v>2.8625000000000003</v>
      </c>
      <c r="AF1007" s="5">
        <f t="shared" si="1917"/>
        <v>15.413125000000001</v>
      </c>
      <c r="AG1007" s="5">
        <f t="shared" si="1917"/>
        <v>21.890625</v>
      </c>
      <c r="AH1007" s="5">
        <f t="shared" si="1917"/>
        <v>13.905000000000001</v>
      </c>
      <c r="AI1007" s="5">
        <f t="shared" si="1917"/>
        <v>0.92499999999999993</v>
      </c>
    </row>
    <row r="1008" spans="2:35" hidden="1" x14ac:dyDescent="0.3">
      <c r="B1008" s="85">
        <f t="shared" si="1916"/>
        <v>41364</v>
      </c>
      <c r="C1008" s="3"/>
      <c r="D1008" s="3"/>
      <c r="E1008" s="5">
        <f t="shared" ref="E1008:AI1008" si="1918">E305-E621</f>
        <v>153.90625</v>
      </c>
      <c r="F1008" s="5">
        <f t="shared" si="1918"/>
        <v>37.354999999999997</v>
      </c>
      <c r="G1008" s="5">
        <f t="shared" si="1918"/>
        <v>38.362500000000004</v>
      </c>
      <c r="H1008" s="5">
        <f t="shared" si="1918"/>
        <v>170.18000000000004</v>
      </c>
      <c r="I1008" s="5">
        <f t="shared" si="1918"/>
        <v>233.50874999999999</v>
      </c>
      <c r="J1008" s="5">
        <f t="shared" si="1918"/>
        <v>302.57</v>
      </c>
      <c r="K1008" s="5">
        <f t="shared" si="1918"/>
        <v>42.63</v>
      </c>
      <c r="L1008" s="5"/>
      <c r="M1008" s="5">
        <f t="shared" si="1918"/>
        <v>98.5</v>
      </c>
      <c r="N1008" s="5">
        <f t="shared" si="1918"/>
        <v>0</v>
      </c>
      <c r="O1008" s="5">
        <f t="shared" si="1918"/>
        <v>0</v>
      </c>
      <c r="P1008" s="5">
        <f t="shared" si="1918"/>
        <v>0</v>
      </c>
      <c r="Q1008" s="5">
        <f t="shared" si="1918"/>
        <v>0</v>
      </c>
      <c r="R1008" s="5">
        <f t="shared" si="1918"/>
        <v>0</v>
      </c>
      <c r="S1008" s="5">
        <f t="shared" si="1918"/>
        <v>0</v>
      </c>
      <c r="T1008" s="5"/>
      <c r="U1008" s="5">
        <f t="shared" si="1918"/>
        <v>86.1875</v>
      </c>
      <c r="V1008" s="5">
        <f t="shared" si="1918"/>
        <v>8.4350000000000005</v>
      </c>
      <c r="W1008" s="5">
        <f t="shared" si="1918"/>
        <v>8.6624999999999996</v>
      </c>
      <c r="X1008" s="5">
        <f t="shared" si="1918"/>
        <v>25.400000000000002</v>
      </c>
      <c r="Y1008" s="5">
        <f t="shared" si="1918"/>
        <v>19.192499999999999</v>
      </c>
      <c r="Z1008" s="5">
        <f t="shared" si="1918"/>
        <v>24.895</v>
      </c>
      <c r="AA1008" s="5">
        <f t="shared" si="1918"/>
        <v>3.0449999999999999</v>
      </c>
      <c r="AB1008" s="5"/>
      <c r="AC1008" s="5">
        <f t="shared" si="1918"/>
        <v>46.171875</v>
      </c>
      <c r="AD1008" s="5">
        <f t="shared" si="1918"/>
        <v>3.0125000000000006</v>
      </c>
      <c r="AE1008" s="5">
        <f t="shared" si="1918"/>
        <v>3.09375</v>
      </c>
      <c r="AF1008" s="5">
        <f t="shared" si="1918"/>
        <v>16.510000000000002</v>
      </c>
      <c r="AG1008" s="5">
        <f t="shared" si="1918"/>
        <v>23.990625000000005</v>
      </c>
      <c r="AH1008" s="5">
        <f t="shared" si="1918"/>
        <v>15.319999999999999</v>
      </c>
      <c r="AI1008" s="5">
        <f t="shared" si="1918"/>
        <v>1.0149999999999999</v>
      </c>
    </row>
    <row r="1009" spans="2:35" hidden="1" x14ac:dyDescent="0.3">
      <c r="B1009" s="85">
        <f t="shared" si="1916"/>
        <v>41729</v>
      </c>
      <c r="C1009" s="3"/>
      <c r="D1009" s="3"/>
      <c r="E1009" s="5">
        <f t="shared" ref="E1009:AI1009" si="1919">E306-E622</f>
        <v>176.5625</v>
      </c>
      <c r="F1009" s="5">
        <f t="shared" si="1919"/>
        <v>42.005000000000003</v>
      </c>
      <c r="G1009" s="5">
        <f t="shared" si="1919"/>
        <v>43.322499999999998</v>
      </c>
      <c r="H1009" s="5">
        <f t="shared" si="1919"/>
        <v>190.36375000000001</v>
      </c>
      <c r="I1009" s="5">
        <f t="shared" si="1919"/>
        <v>267.27125000000001</v>
      </c>
      <c r="J1009" s="5">
        <f t="shared" si="1919"/>
        <v>348.98250000000007</v>
      </c>
      <c r="K1009" s="5">
        <f t="shared" si="1919"/>
        <v>49.139999999999993</v>
      </c>
      <c r="L1009" s="5"/>
      <c r="M1009" s="5">
        <f t="shared" si="1919"/>
        <v>113</v>
      </c>
      <c r="N1009" s="5">
        <f t="shared" si="1919"/>
        <v>0</v>
      </c>
      <c r="O1009" s="5">
        <f t="shared" si="1919"/>
        <v>0</v>
      </c>
      <c r="P1009" s="5">
        <f t="shared" si="1919"/>
        <v>0</v>
      </c>
      <c r="Q1009" s="5">
        <f t="shared" si="1919"/>
        <v>0</v>
      </c>
      <c r="R1009" s="5">
        <f t="shared" si="1919"/>
        <v>0</v>
      </c>
      <c r="S1009" s="5">
        <f t="shared" si="1919"/>
        <v>0</v>
      </c>
      <c r="T1009" s="5"/>
      <c r="U1009" s="5">
        <f t="shared" si="1919"/>
        <v>98.875</v>
      </c>
      <c r="V1009" s="5">
        <f t="shared" si="1919"/>
        <v>9.4850000000000012</v>
      </c>
      <c r="W1009" s="5">
        <f t="shared" si="1919"/>
        <v>9.7825000000000006</v>
      </c>
      <c r="X1009" s="5">
        <f t="shared" si="1919"/>
        <v>28.412500000000005</v>
      </c>
      <c r="Y1009" s="5">
        <f t="shared" si="1919"/>
        <v>21.967500000000001</v>
      </c>
      <c r="Z1009" s="5">
        <f t="shared" si="1919"/>
        <v>28.713750000000005</v>
      </c>
      <c r="AA1009" s="5">
        <f t="shared" si="1919"/>
        <v>3.51</v>
      </c>
      <c r="AB1009" s="5"/>
      <c r="AC1009" s="5">
        <f t="shared" si="1919"/>
        <v>52.96875</v>
      </c>
      <c r="AD1009" s="5">
        <f t="shared" si="1919"/>
        <v>3.3875000000000006</v>
      </c>
      <c r="AE1009" s="5">
        <f t="shared" si="1919"/>
        <v>3.4937499999999999</v>
      </c>
      <c r="AF1009" s="5">
        <f t="shared" si="1919"/>
        <v>18.468125000000001</v>
      </c>
      <c r="AG1009" s="5">
        <f t="shared" si="1919"/>
        <v>27.459374999999998</v>
      </c>
      <c r="AH1009" s="5">
        <f t="shared" si="1919"/>
        <v>17.670000000000002</v>
      </c>
      <c r="AI1009" s="5">
        <f t="shared" si="1919"/>
        <v>1.1700000000000002</v>
      </c>
    </row>
    <row r="1010" spans="2:35" hidden="1" x14ac:dyDescent="0.3">
      <c r="B1010" s="85">
        <f t="shared" si="1916"/>
        <v>42094</v>
      </c>
      <c r="C1010" s="3"/>
      <c r="D1010" s="3"/>
      <c r="E1010" s="5">
        <f t="shared" ref="E1010:AI1010" si="1920">E307-E623</f>
        <v>189.03125</v>
      </c>
      <c r="F1010" s="5">
        <f t="shared" si="1920"/>
        <v>43.865000000000002</v>
      </c>
      <c r="G1010" s="5">
        <f t="shared" si="1920"/>
        <v>45.57</v>
      </c>
      <c r="H1010" s="5">
        <f t="shared" si="1920"/>
        <v>198.82249999999999</v>
      </c>
      <c r="I1010" s="5">
        <f t="shared" si="1920"/>
        <v>285.43</v>
      </c>
      <c r="J1010" s="5">
        <f t="shared" si="1920"/>
        <v>373.96625</v>
      </c>
      <c r="K1010" s="5">
        <f t="shared" si="1920"/>
        <v>52.604999999999997</v>
      </c>
      <c r="L1010" s="5"/>
      <c r="M1010" s="5">
        <f t="shared" si="1920"/>
        <v>120.98000000000002</v>
      </c>
      <c r="N1010" s="5">
        <f t="shared" si="1920"/>
        <v>0</v>
      </c>
      <c r="O1010" s="5">
        <f t="shared" si="1920"/>
        <v>0</v>
      </c>
      <c r="P1010" s="5">
        <f t="shared" si="1920"/>
        <v>0</v>
      </c>
      <c r="Q1010" s="5">
        <f t="shared" si="1920"/>
        <v>0</v>
      </c>
      <c r="R1010" s="5">
        <f t="shared" si="1920"/>
        <v>0</v>
      </c>
      <c r="S1010" s="5">
        <f t="shared" si="1920"/>
        <v>0</v>
      </c>
      <c r="T1010" s="5"/>
      <c r="U1010" s="5">
        <f t="shared" si="1920"/>
        <v>105.8575</v>
      </c>
      <c r="V1010" s="5">
        <f t="shared" si="1920"/>
        <v>9.9050000000000011</v>
      </c>
      <c r="W1010" s="5">
        <f t="shared" si="1920"/>
        <v>10.290000000000001</v>
      </c>
      <c r="X1010" s="5">
        <f t="shared" si="1920"/>
        <v>29.675000000000001</v>
      </c>
      <c r="Y1010" s="5">
        <f t="shared" si="1920"/>
        <v>23.459999999999997</v>
      </c>
      <c r="Z1010" s="5">
        <f t="shared" si="1920"/>
        <v>30.769375000000007</v>
      </c>
      <c r="AA1010" s="5">
        <f t="shared" si="1920"/>
        <v>3.7575000000000003</v>
      </c>
      <c r="AB1010" s="5"/>
      <c r="AC1010" s="5">
        <f t="shared" si="1920"/>
        <v>56.709375000000001</v>
      </c>
      <c r="AD1010" s="5">
        <f t="shared" si="1920"/>
        <v>3.5375000000000001</v>
      </c>
      <c r="AE1010" s="5">
        <f t="shared" si="1920"/>
        <v>3.6750000000000003</v>
      </c>
      <c r="AF1010" s="5">
        <f t="shared" si="1920"/>
        <v>19.288749999999997</v>
      </c>
      <c r="AG1010" s="5">
        <f t="shared" si="1920"/>
        <v>29.324999999999999</v>
      </c>
      <c r="AH1010" s="5">
        <f t="shared" si="1920"/>
        <v>18.935000000000002</v>
      </c>
      <c r="AI1010" s="5">
        <f t="shared" si="1920"/>
        <v>1.2525000000000002</v>
      </c>
    </row>
    <row r="1011" spans="2:35" hidden="1" x14ac:dyDescent="0.3">
      <c r="B1011" s="85">
        <f t="shared" si="1916"/>
        <v>42460</v>
      </c>
      <c r="C1011" s="3"/>
      <c r="D1011" s="3"/>
      <c r="E1011" s="5">
        <f t="shared" ref="E1011:AI1011" si="1921">E308-E624</f>
        <v>202.625</v>
      </c>
      <c r="F1011" s="5">
        <f t="shared" si="1921"/>
        <v>45.802500000000002</v>
      </c>
      <c r="G1011" s="5">
        <f t="shared" si="1921"/>
        <v>48.127499999999998</v>
      </c>
      <c r="H1011" s="5">
        <f t="shared" si="1921"/>
        <v>207.78375000000003</v>
      </c>
      <c r="I1011" s="5">
        <f t="shared" si="1921"/>
        <v>305.04874999999998</v>
      </c>
      <c r="J1011" s="5">
        <f t="shared" si="1921"/>
        <v>401.32</v>
      </c>
      <c r="K1011" s="5">
        <f t="shared" si="1921"/>
        <v>56.49</v>
      </c>
      <c r="L1011" s="5"/>
      <c r="M1011" s="5">
        <f t="shared" si="1921"/>
        <v>129.67999999999998</v>
      </c>
      <c r="N1011" s="5">
        <f t="shared" si="1921"/>
        <v>0</v>
      </c>
      <c r="O1011" s="5">
        <f t="shared" si="1921"/>
        <v>0</v>
      </c>
      <c r="P1011" s="5">
        <f t="shared" si="1921"/>
        <v>0</v>
      </c>
      <c r="Q1011" s="5">
        <f t="shared" si="1921"/>
        <v>0</v>
      </c>
      <c r="R1011" s="5">
        <f t="shared" si="1921"/>
        <v>0</v>
      </c>
      <c r="S1011" s="5">
        <f t="shared" si="1921"/>
        <v>0</v>
      </c>
      <c r="T1011" s="5"/>
      <c r="U1011" s="5">
        <f t="shared" si="1921"/>
        <v>113.47000000000001</v>
      </c>
      <c r="V1011" s="5">
        <f t="shared" si="1921"/>
        <v>10.342500000000001</v>
      </c>
      <c r="W1011" s="5">
        <f t="shared" si="1921"/>
        <v>10.867500000000001</v>
      </c>
      <c r="X1011" s="5">
        <f t="shared" si="1921"/>
        <v>31.012500000000003</v>
      </c>
      <c r="Y1011" s="5">
        <f t="shared" si="1921"/>
        <v>25.072500000000002</v>
      </c>
      <c r="Z1011" s="5">
        <f t="shared" si="1921"/>
        <v>33.020000000000003</v>
      </c>
      <c r="AA1011" s="5">
        <f t="shared" si="1921"/>
        <v>4.0350000000000001</v>
      </c>
      <c r="AB1011" s="5"/>
      <c r="AC1011" s="5">
        <f t="shared" si="1921"/>
        <v>60.787499999999994</v>
      </c>
      <c r="AD1011" s="5">
        <f t="shared" si="1921"/>
        <v>3.6937500000000001</v>
      </c>
      <c r="AE1011" s="5">
        <f t="shared" si="1921"/>
        <v>3.8812500000000001</v>
      </c>
      <c r="AF1011" s="5">
        <f t="shared" si="1921"/>
        <v>20.158125000000002</v>
      </c>
      <c r="AG1011" s="5">
        <f t="shared" si="1921"/>
        <v>31.340624999999999</v>
      </c>
      <c r="AH1011" s="5">
        <f t="shared" si="1921"/>
        <v>20.32</v>
      </c>
      <c r="AI1011" s="5">
        <f t="shared" si="1921"/>
        <v>1.345</v>
      </c>
    </row>
    <row r="1012" spans="2:35" hidden="1" x14ac:dyDescent="0.3">
      <c r="B1012" s="85">
        <f t="shared" si="1916"/>
        <v>42825</v>
      </c>
      <c r="C1012" s="3"/>
      <c r="D1012" s="3"/>
      <c r="E1012" s="5">
        <f t="shared" ref="E1012:AI1012" si="1922">E309-E625</f>
        <v>217.9375</v>
      </c>
      <c r="F1012" s="5">
        <f t="shared" si="1922"/>
        <v>47.972500000000004</v>
      </c>
      <c r="G1012" s="5">
        <f t="shared" si="1922"/>
        <v>50.917499999999997</v>
      </c>
      <c r="H1012" s="5">
        <f t="shared" si="1922"/>
        <v>217.58250000000001</v>
      </c>
      <c r="I1012" s="5">
        <f t="shared" si="1922"/>
        <v>326.94874999999996</v>
      </c>
      <c r="J1012" s="5">
        <f t="shared" si="1922"/>
        <v>431.93250000000006</v>
      </c>
      <c r="K1012" s="5">
        <f t="shared" si="1922"/>
        <v>60.794999999999995</v>
      </c>
      <c r="L1012" s="5"/>
      <c r="M1012" s="5">
        <f t="shared" si="1922"/>
        <v>139.48000000000002</v>
      </c>
      <c r="N1012" s="5">
        <f t="shared" si="1922"/>
        <v>0</v>
      </c>
      <c r="O1012" s="5">
        <f t="shared" si="1922"/>
        <v>0</v>
      </c>
      <c r="P1012" s="5">
        <f t="shared" si="1922"/>
        <v>0</v>
      </c>
      <c r="Q1012" s="5">
        <f t="shared" si="1922"/>
        <v>0</v>
      </c>
      <c r="R1012" s="5">
        <f t="shared" si="1922"/>
        <v>0</v>
      </c>
      <c r="S1012" s="5">
        <f t="shared" si="1922"/>
        <v>0</v>
      </c>
      <c r="T1012" s="5"/>
      <c r="U1012" s="5">
        <f t="shared" si="1922"/>
        <v>122.045</v>
      </c>
      <c r="V1012" s="5">
        <f t="shared" si="1922"/>
        <v>10.832500000000001</v>
      </c>
      <c r="W1012" s="5">
        <f t="shared" si="1922"/>
        <v>11.497500000000002</v>
      </c>
      <c r="X1012" s="5">
        <f t="shared" si="1922"/>
        <v>32.475000000000001</v>
      </c>
      <c r="Y1012" s="5">
        <f t="shared" si="1922"/>
        <v>26.872500000000002</v>
      </c>
      <c r="Z1012" s="5">
        <f t="shared" si="1922"/>
        <v>35.53875</v>
      </c>
      <c r="AA1012" s="5">
        <f t="shared" si="1922"/>
        <v>4.3425000000000002</v>
      </c>
      <c r="AB1012" s="5"/>
      <c r="AC1012" s="5">
        <f t="shared" si="1922"/>
        <v>65.381249999999994</v>
      </c>
      <c r="AD1012" s="5">
        <f t="shared" si="1922"/>
        <v>3.8687500000000004</v>
      </c>
      <c r="AE1012" s="5">
        <f t="shared" si="1922"/>
        <v>4.1062500000000002</v>
      </c>
      <c r="AF1012" s="5">
        <f t="shared" si="1922"/>
        <v>21.108750000000001</v>
      </c>
      <c r="AG1012" s="5">
        <f t="shared" si="1922"/>
        <v>33.590624999999996</v>
      </c>
      <c r="AH1012" s="5">
        <f t="shared" si="1922"/>
        <v>21.870000000000005</v>
      </c>
      <c r="AI1012" s="5">
        <f t="shared" si="1922"/>
        <v>1.4474999999999998</v>
      </c>
    </row>
    <row r="1013" spans="2:35" hidden="1" x14ac:dyDescent="0.3">
      <c r="B1013" s="85">
        <f t="shared" si="1916"/>
        <v>43190</v>
      </c>
      <c r="C1013" s="3"/>
      <c r="D1013" s="3"/>
      <c r="E1013" s="5">
        <f t="shared" ref="E1013:AI1013" si="1923">E310-E626</f>
        <v>234.46875</v>
      </c>
      <c r="F1013" s="5">
        <f t="shared" si="1923"/>
        <v>50.142500000000005</v>
      </c>
      <c r="G1013" s="5">
        <f t="shared" si="1923"/>
        <v>53.784999999999997</v>
      </c>
      <c r="H1013" s="5">
        <f t="shared" si="1923"/>
        <v>227.71625000000003</v>
      </c>
      <c r="I1013" s="5">
        <f t="shared" si="1923"/>
        <v>350.40000000000003</v>
      </c>
      <c r="J1013" s="5">
        <f t="shared" si="1923"/>
        <v>464.91500000000002</v>
      </c>
      <c r="K1013" s="5">
        <f t="shared" si="1923"/>
        <v>65.414999999999992</v>
      </c>
      <c r="L1013" s="5"/>
      <c r="M1013" s="5">
        <f t="shared" si="1923"/>
        <v>150.06</v>
      </c>
      <c r="N1013" s="5">
        <f t="shared" si="1923"/>
        <v>0</v>
      </c>
      <c r="O1013" s="5">
        <f t="shared" si="1923"/>
        <v>0</v>
      </c>
      <c r="P1013" s="5">
        <f t="shared" si="1923"/>
        <v>0</v>
      </c>
      <c r="Q1013" s="5">
        <f t="shared" si="1923"/>
        <v>0</v>
      </c>
      <c r="R1013" s="5">
        <f t="shared" si="1923"/>
        <v>0</v>
      </c>
      <c r="S1013" s="5">
        <f t="shared" si="1923"/>
        <v>0</v>
      </c>
      <c r="T1013" s="5"/>
      <c r="U1013" s="5">
        <f t="shared" si="1923"/>
        <v>131.30250000000001</v>
      </c>
      <c r="V1013" s="5">
        <f t="shared" si="1923"/>
        <v>11.3225</v>
      </c>
      <c r="W1013" s="5">
        <f t="shared" si="1923"/>
        <v>12.145000000000001</v>
      </c>
      <c r="X1013" s="5">
        <f t="shared" si="1923"/>
        <v>33.987500000000004</v>
      </c>
      <c r="Y1013" s="5">
        <f t="shared" si="1923"/>
        <v>28.799999999999997</v>
      </c>
      <c r="Z1013" s="5">
        <f t="shared" si="1923"/>
        <v>38.252500000000005</v>
      </c>
      <c r="AA1013" s="5">
        <f t="shared" si="1923"/>
        <v>4.6725000000000003</v>
      </c>
      <c r="AB1013" s="5"/>
      <c r="AC1013" s="5">
        <f t="shared" si="1923"/>
        <v>70.340625000000003</v>
      </c>
      <c r="AD1013" s="5">
        <f t="shared" si="1923"/>
        <v>4.0437500000000002</v>
      </c>
      <c r="AE1013" s="5">
        <f t="shared" si="1923"/>
        <v>4.3375000000000004</v>
      </c>
      <c r="AF1013" s="5">
        <f t="shared" si="1923"/>
        <v>22.091875000000002</v>
      </c>
      <c r="AG1013" s="5">
        <f t="shared" si="1923"/>
        <v>36</v>
      </c>
      <c r="AH1013" s="5">
        <f t="shared" si="1923"/>
        <v>23.540000000000003</v>
      </c>
      <c r="AI1013" s="5">
        <f t="shared" si="1923"/>
        <v>1.5574999999999999</v>
      </c>
    </row>
    <row r="1014" spans="2:35" hidden="1" x14ac:dyDescent="0.3">
      <c r="B1014" s="85">
        <f t="shared" si="1916"/>
        <v>43555</v>
      </c>
      <c r="C1014" s="3"/>
      <c r="D1014" s="3"/>
      <c r="E1014" s="5">
        <f t="shared" ref="E1014:AI1014" si="1924">E311-E627</f>
        <v>252.1875</v>
      </c>
      <c r="F1014" s="5">
        <f t="shared" si="1924"/>
        <v>52.390000000000008</v>
      </c>
      <c r="G1014" s="5">
        <f t="shared" si="1924"/>
        <v>56.884999999999998</v>
      </c>
      <c r="H1014" s="5">
        <f t="shared" si="1924"/>
        <v>238.26875000000004</v>
      </c>
      <c r="I1014" s="5">
        <f t="shared" si="1924"/>
        <v>375.58499999999998</v>
      </c>
      <c r="J1014" s="5">
        <f t="shared" si="1924"/>
        <v>500.26749999999998</v>
      </c>
      <c r="K1014" s="5">
        <f t="shared" si="1924"/>
        <v>70.24499999999999</v>
      </c>
      <c r="L1014" s="5"/>
      <c r="M1014" s="5">
        <f t="shared" si="1924"/>
        <v>161.4</v>
      </c>
      <c r="N1014" s="5">
        <f t="shared" si="1924"/>
        <v>0</v>
      </c>
      <c r="O1014" s="5">
        <f t="shared" si="1924"/>
        <v>0</v>
      </c>
      <c r="P1014" s="5">
        <f t="shared" si="1924"/>
        <v>0</v>
      </c>
      <c r="Q1014" s="5">
        <f t="shared" si="1924"/>
        <v>0</v>
      </c>
      <c r="R1014" s="5">
        <f t="shared" si="1924"/>
        <v>0</v>
      </c>
      <c r="S1014" s="5">
        <f t="shared" si="1924"/>
        <v>0</v>
      </c>
      <c r="T1014" s="5"/>
      <c r="U1014" s="5">
        <f t="shared" si="1924"/>
        <v>141.22500000000002</v>
      </c>
      <c r="V1014" s="5">
        <f t="shared" si="1924"/>
        <v>11.83</v>
      </c>
      <c r="W1014" s="5">
        <f t="shared" si="1924"/>
        <v>12.845000000000001</v>
      </c>
      <c r="X1014" s="5">
        <f t="shared" si="1924"/>
        <v>35.5625</v>
      </c>
      <c r="Y1014" s="5">
        <f t="shared" si="1924"/>
        <v>30.869999999999994</v>
      </c>
      <c r="Z1014" s="5">
        <f t="shared" si="1924"/>
        <v>41.161250000000003</v>
      </c>
      <c r="AA1014" s="5">
        <f t="shared" si="1924"/>
        <v>5.0175000000000001</v>
      </c>
      <c r="AB1014" s="5"/>
      <c r="AC1014" s="5">
        <f t="shared" si="1924"/>
        <v>75.65625</v>
      </c>
      <c r="AD1014" s="5">
        <f t="shared" si="1924"/>
        <v>4.2249999999999996</v>
      </c>
      <c r="AE1014" s="5">
        <f t="shared" si="1924"/>
        <v>4.5875000000000004</v>
      </c>
      <c r="AF1014" s="5">
        <f t="shared" si="1924"/>
        <v>23.115624999999998</v>
      </c>
      <c r="AG1014" s="5">
        <f t="shared" si="1924"/>
        <v>38.587499999999999</v>
      </c>
      <c r="AH1014" s="5">
        <f t="shared" si="1924"/>
        <v>25.330000000000002</v>
      </c>
      <c r="AI1014" s="5">
        <f t="shared" si="1924"/>
        <v>1.6725000000000001</v>
      </c>
    </row>
    <row r="1015" spans="2:35" hidden="1" x14ac:dyDescent="0.3">
      <c r="B1015" s="85">
        <f t="shared" si="1916"/>
        <v>43921</v>
      </c>
      <c r="C1015" s="3"/>
      <c r="D1015" s="3"/>
      <c r="E1015" s="5">
        <f t="shared" ref="E1015:AI1015" si="1925">E312-E628</f>
        <v>271.28125</v>
      </c>
      <c r="F1015" s="5">
        <f t="shared" si="1925"/>
        <v>54.870000000000005</v>
      </c>
      <c r="G1015" s="5">
        <f t="shared" si="1925"/>
        <v>60.0625</v>
      </c>
      <c r="H1015" s="5">
        <f t="shared" si="1925"/>
        <v>249.4075</v>
      </c>
      <c r="I1015" s="5">
        <f t="shared" si="1925"/>
        <v>402.41250000000008</v>
      </c>
      <c r="J1015" s="5">
        <f t="shared" si="1925"/>
        <v>538.1875</v>
      </c>
      <c r="K1015" s="5">
        <f t="shared" si="1925"/>
        <v>75.704999999999998</v>
      </c>
      <c r="L1015" s="5"/>
      <c r="M1015" s="5">
        <f t="shared" si="1925"/>
        <v>173.62</v>
      </c>
      <c r="N1015" s="5">
        <f t="shared" si="1925"/>
        <v>0</v>
      </c>
      <c r="O1015" s="5">
        <f t="shared" si="1925"/>
        <v>0</v>
      </c>
      <c r="P1015" s="5">
        <f t="shared" si="1925"/>
        <v>0</v>
      </c>
      <c r="Q1015" s="5">
        <f t="shared" si="1925"/>
        <v>0</v>
      </c>
      <c r="R1015" s="5">
        <f t="shared" si="1925"/>
        <v>0</v>
      </c>
      <c r="S1015" s="5">
        <f t="shared" si="1925"/>
        <v>0</v>
      </c>
      <c r="T1015" s="5"/>
      <c r="U1015" s="5">
        <f t="shared" si="1925"/>
        <v>151.91750000000002</v>
      </c>
      <c r="V1015" s="5">
        <f t="shared" si="1925"/>
        <v>12.39</v>
      </c>
      <c r="W1015" s="5">
        <f t="shared" si="1925"/>
        <v>13.5625</v>
      </c>
      <c r="X1015" s="5">
        <f t="shared" si="1925"/>
        <v>37.225000000000001</v>
      </c>
      <c r="Y1015" s="5">
        <f t="shared" si="1925"/>
        <v>33.075000000000003</v>
      </c>
      <c r="Z1015" s="5">
        <f t="shared" si="1925"/>
        <v>44.28125</v>
      </c>
      <c r="AA1015" s="5">
        <f t="shared" si="1925"/>
        <v>5.4074999999999998</v>
      </c>
      <c r="AB1015" s="5"/>
      <c r="AC1015" s="5">
        <f t="shared" si="1925"/>
        <v>81.384374999999991</v>
      </c>
      <c r="AD1015" s="5">
        <f t="shared" si="1925"/>
        <v>4.4249999999999998</v>
      </c>
      <c r="AE1015" s="5">
        <f t="shared" si="1925"/>
        <v>4.84375</v>
      </c>
      <c r="AF1015" s="5">
        <f t="shared" si="1925"/>
        <v>24.196250000000003</v>
      </c>
      <c r="AG1015" s="5">
        <f t="shared" si="1925"/>
        <v>41.34375</v>
      </c>
      <c r="AH1015" s="5">
        <f t="shared" si="1925"/>
        <v>27.25</v>
      </c>
      <c r="AI1015" s="5">
        <f t="shared" si="1925"/>
        <v>1.8025</v>
      </c>
    </row>
    <row r="1016" spans="2:35" hidden="1" x14ac:dyDescent="0.3">
      <c r="B1016" s="85">
        <f t="shared" si="1916"/>
        <v>44286</v>
      </c>
      <c r="C1016" s="3"/>
      <c r="D1016" s="3"/>
      <c r="E1016" s="5">
        <f t="shared" ref="E1016:AI1016" si="1926">E313-E629</f>
        <v>228.78125</v>
      </c>
      <c r="F1016" s="5">
        <f t="shared" si="1926"/>
        <v>51.46</v>
      </c>
      <c r="G1016" s="5">
        <f t="shared" si="1926"/>
        <v>56.962499999999999</v>
      </c>
      <c r="H1016" s="5">
        <f t="shared" si="1926"/>
        <v>204.01499999999999</v>
      </c>
      <c r="I1016" s="5">
        <f t="shared" si="1926"/>
        <v>335.98250000000002</v>
      </c>
      <c r="J1016" s="5">
        <f t="shared" si="1926"/>
        <v>472.4199999999999</v>
      </c>
      <c r="K1016" s="5">
        <f t="shared" si="1926"/>
        <v>66.36</v>
      </c>
      <c r="L1016" s="5"/>
      <c r="M1016" s="5">
        <f t="shared" si="1926"/>
        <v>146.41999999999999</v>
      </c>
      <c r="N1016" s="5">
        <f t="shared" si="1926"/>
        <v>0</v>
      </c>
      <c r="O1016" s="5">
        <f t="shared" si="1926"/>
        <v>0</v>
      </c>
      <c r="P1016" s="5">
        <f t="shared" si="1926"/>
        <v>0</v>
      </c>
      <c r="Q1016" s="5">
        <f t="shared" si="1926"/>
        <v>0</v>
      </c>
      <c r="R1016" s="5">
        <f t="shared" si="1926"/>
        <v>0</v>
      </c>
      <c r="S1016" s="5">
        <f t="shared" si="1926"/>
        <v>0</v>
      </c>
      <c r="T1016" s="5"/>
      <c r="U1016" s="5">
        <f t="shared" si="1926"/>
        <v>128.11749999999998</v>
      </c>
      <c r="V1016" s="5">
        <f t="shared" si="1926"/>
        <v>11.62</v>
      </c>
      <c r="W1016" s="5">
        <f t="shared" si="1926"/>
        <v>12.862500000000002</v>
      </c>
      <c r="X1016" s="5">
        <f t="shared" si="1926"/>
        <v>30.45</v>
      </c>
      <c r="Y1016" s="5">
        <f t="shared" si="1926"/>
        <v>27.614999999999998</v>
      </c>
      <c r="Z1016" s="5">
        <f t="shared" si="1926"/>
        <v>38.869999999999997</v>
      </c>
      <c r="AA1016" s="5">
        <f t="shared" si="1926"/>
        <v>4.74</v>
      </c>
      <c r="AB1016" s="5"/>
      <c r="AC1016" s="5">
        <f t="shared" si="1926"/>
        <v>68.634374999999991</v>
      </c>
      <c r="AD1016" s="5">
        <f t="shared" si="1926"/>
        <v>4.1500000000000004</v>
      </c>
      <c r="AE1016" s="5">
        <f t="shared" si="1926"/>
        <v>4.59375</v>
      </c>
      <c r="AF1016" s="5">
        <f t="shared" si="1926"/>
        <v>19.7925</v>
      </c>
      <c r="AG1016" s="5">
        <f t="shared" si="1926"/>
        <v>34.518750000000004</v>
      </c>
      <c r="AH1016" s="5">
        <f t="shared" si="1926"/>
        <v>23.919999999999998</v>
      </c>
      <c r="AI1016" s="5">
        <f t="shared" si="1926"/>
        <v>1.58</v>
      </c>
    </row>
    <row r="1017" spans="2:35" x14ac:dyDescent="0.3">
      <c r="B1017" s="85">
        <f t="shared" si="1916"/>
        <v>44651</v>
      </c>
      <c r="C1017" s="3"/>
      <c r="D1017" s="3"/>
      <c r="E1017" s="5">
        <f t="shared" ref="E1017:AI1017" si="1927">E314-E630</f>
        <v>56.419999999999995</v>
      </c>
      <c r="F1017" s="5">
        <f t="shared" si="1927"/>
        <v>35.917375</v>
      </c>
      <c r="G1017" s="5">
        <f t="shared" si="1927"/>
        <v>40.289925000000004</v>
      </c>
      <c r="H1017" s="5">
        <f t="shared" si="1927"/>
        <v>42.526575000000001</v>
      </c>
      <c r="I1017" s="5">
        <f t="shared" si="1927"/>
        <v>73.179762499999995</v>
      </c>
      <c r="J1017" s="5">
        <f t="shared" si="1927"/>
        <v>185.8484875</v>
      </c>
      <c r="K1017" s="5">
        <f t="shared" si="1927"/>
        <v>26.235299999999995</v>
      </c>
      <c r="L1017" s="5"/>
      <c r="M1017" s="5">
        <f t="shared" si="1927"/>
        <v>36.108800000000002</v>
      </c>
      <c r="N1017" s="5">
        <f t="shared" si="1927"/>
        <v>0</v>
      </c>
      <c r="O1017" s="5">
        <f t="shared" si="1927"/>
        <v>0</v>
      </c>
      <c r="P1017" s="5">
        <f t="shared" si="1927"/>
        <v>0</v>
      </c>
      <c r="Q1017" s="5">
        <f t="shared" si="1927"/>
        <v>0</v>
      </c>
      <c r="R1017" s="5">
        <f t="shared" si="1927"/>
        <v>0</v>
      </c>
      <c r="S1017" s="5">
        <f t="shared" si="1927"/>
        <v>0</v>
      </c>
      <c r="T1017" s="5"/>
      <c r="U1017" s="5">
        <f t="shared" si="1927"/>
        <v>31.595200000000002</v>
      </c>
      <c r="V1017" s="5">
        <f t="shared" si="1927"/>
        <v>8.1103749999999994</v>
      </c>
      <c r="W1017" s="5">
        <f t="shared" si="1927"/>
        <v>9.0977250000000023</v>
      </c>
      <c r="X1017" s="5">
        <f t="shared" si="1927"/>
        <v>6.3472499999999998</v>
      </c>
      <c r="Y1017" s="5">
        <f t="shared" si="1927"/>
        <v>6.0147750000000002</v>
      </c>
      <c r="Z1017" s="5">
        <f t="shared" si="1927"/>
        <v>15.291331249999999</v>
      </c>
      <c r="AA1017" s="5">
        <f t="shared" si="1927"/>
        <v>1.8739499999999998</v>
      </c>
      <c r="AB1017" s="5"/>
      <c r="AC1017" s="5">
        <f t="shared" si="1927"/>
        <v>16.926000000000002</v>
      </c>
      <c r="AD1017" s="5">
        <f t="shared" si="1927"/>
        <v>2.8965624999999999</v>
      </c>
      <c r="AE1017" s="5">
        <f t="shared" si="1927"/>
        <v>3.2491875000000001</v>
      </c>
      <c r="AF1017" s="5">
        <f t="shared" si="1927"/>
        <v>4.1257124999999997</v>
      </c>
      <c r="AG1017" s="5">
        <f t="shared" si="1927"/>
        <v>7.5184687499999994</v>
      </c>
      <c r="AH1017" s="5">
        <f t="shared" si="1927"/>
        <v>9.41005</v>
      </c>
      <c r="AI1017" s="5">
        <f t="shared" si="1927"/>
        <v>0.62465000000000004</v>
      </c>
    </row>
    <row r="1018" spans="2:35" x14ac:dyDescent="0.3">
      <c r="B1018" s="85">
        <f t="shared" si="1916"/>
        <v>45016</v>
      </c>
      <c r="C1018" s="3"/>
      <c r="D1018" s="3"/>
      <c r="E1018" s="5">
        <f t="shared" ref="E1018:AI1018" si="1928">E315-E631</f>
        <v>58.112600000000008</v>
      </c>
      <c r="F1018" s="5">
        <f t="shared" si="1928"/>
        <v>36.994896250000004</v>
      </c>
      <c r="G1018" s="5">
        <f t="shared" si="1928"/>
        <v>41.498622750000003</v>
      </c>
      <c r="H1018" s="5">
        <f t="shared" si="1928"/>
        <v>43.802372249999998</v>
      </c>
      <c r="I1018" s="5">
        <f t="shared" si="1928"/>
        <v>75.375155374999991</v>
      </c>
      <c r="J1018" s="5">
        <f t="shared" si="1928"/>
        <v>191.42394212500002</v>
      </c>
      <c r="K1018" s="5">
        <f t="shared" si="1928"/>
        <v>27.022358999999998</v>
      </c>
      <c r="L1018" s="5"/>
      <c r="M1018" s="5">
        <f t="shared" si="1928"/>
        <v>37.192064000000002</v>
      </c>
      <c r="N1018" s="5">
        <f t="shared" si="1928"/>
        <v>0</v>
      </c>
      <c r="O1018" s="5">
        <f t="shared" si="1928"/>
        <v>0</v>
      </c>
      <c r="P1018" s="5">
        <f t="shared" si="1928"/>
        <v>0</v>
      </c>
      <c r="Q1018" s="5">
        <f t="shared" si="1928"/>
        <v>0</v>
      </c>
      <c r="R1018" s="5">
        <f t="shared" si="1928"/>
        <v>0</v>
      </c>
      <c r="S1018" s="5">
        <f t="shared" si="1928"/>
        <v>0</v>
      </c>
      <c r="T1018" s="5"/>
      <c r="U1018" s="5">
        <f t="shared" si="1928"/>
        <v>32.543056</v>
      </c>
      <c r="V1018" s="5">
        <f t="shared" si="1928"/>
        <v>8.3536862500000009</v>
      </c>
      <c r="W1018" s="5">
        <f t="shared" si="1928"/>
        <v>9.3706567500000002</v>
      </c>
      <c r="X1018" s="5">
        <f t="shared" si="1928"/>
        <v>6.5376675000000013</v>
      </c>
      <c r="Y1018" s="5">
        <f t="shared" si="1928"/>
        <v>6.195218249999999</v>
      </c>
      <c r="Z1018" s="5">
        <f t="shared" si="1928"/>
        <v>15.7500711875</v>
      </c>
      <c r="AA1018" s="5">
        <f t="shared" si="1928"/>
        <v>1.9301685</v>
      </c>
      <c r="AB1018" s="5"/>
      <c r="AC1018" s="5">
        <f t="shared" si="1928"/>
        <v>17.433779999999999</v>
      </c>
      <c r="AD1018" s="5">
        <f t="shared" si="1928"/>
        <v>2.9834593750000002</v>
      </c>
      <c r="AE1018" s="5">
        <f t="shared" si="1928"/>
        <v>3.3466631250000005</v>
      </c>
      <c r="AF1018" s="5">
        <f t="shared" si="1928"/>
        <v>4.2494838750000001</v>
      </c>
      <c r="AG1018" s="5">
        <f t="shared" si="1928"/>
        <v>7.744022812499999</v>
      </c>
      <c r="AH1018" s="5">
        <f t="shared" si="1928"/>
        <v>9.6923515000000009</v>
      </c>
      <c r="AI1018" s="5">
        <f t="shared" si="1928"/>
        <v>0.64338950000000006</v>
      </c>
    </row>
    <row r="1019" spans="2:35" x14ac:dyDescent="0.3">
      <c r="B1019" s="85">
        <f t="shared" si="1916"/>
        <v>45382</v>
      </c>
      <c r="C1019" s="3"/>
      <c r="D1019" s="3"/>
      <c r="E1019" s="5">
        <f t="shared" ref="E1019:AI1019" si="1929">E316-E632</f>
        <v>59.855978000000015</v>
      </c>
      <c r="F1019" s="5">
        <f t="shared" si="1929"/>
        <v>38.104743137500002</v>
      </c>
      <c r="G1019" s="5">
        <f t="shared" si="1929"/>
        <v>42.743581432500001</v>
      </c>
      <c r="H1019" s="5">
        <f t="shared" si="1929"/>
        <v>45.116443417500001</v>
      </c>
      <c r="I1019" s="5">
        <f t="shared" si="1929"/>
        <v>77.636410036249998</v>
      </c>
      <c r="J1019" s="5">
        <f t="shared" si="1929"/>
        <v>197.16666038874999</v>
      </c>
      <c r="K1019" s="5">
        <f t="shared" si="1929"/>
        <v>27.83302977</v>
      </c>
      <c r="L1019" s="5"/>
      <c r="M1019" s="5">
        <f t="shared" si="1929"/>
        <v>38.307825920000006</v>
      </c>
      <c r="N1019" s="5">
        <f t="shared" si="1929"/>
        <v>0</v>
      </c>
      <c r="O1019" s="5">
        <f t="shared" si="1929"/>
        <v>0</v>
      </c>
      <c r="P1019" s="5">
        <f t="shared" si="1929"/>
        <v>0</v>
      </c>
      <c r="Q1019" s="5">
        <f t="shared" si="1929"/>
        <v>0</v>
      </c>
      <c r="R1019" s="5">
        <f t="shared" si="1929"/>
        <v>0</v>
      </c>
      <c r="S1019" s="5">
        <f t="shared" si="1929"/>
        <v>0</v>
      </c>
      <c r="T1019" s="5"/>
      <c r="U1019" s="5">
        <f t="shared" si="1929"/>
        <v>33.51934768000001</v>
      </c>
      <c r="V1019" s="5">
        <f t="shared" si="1929"/>
        <v>8.6042968374999997</v>
      </c>
      <c r="W1019" s="5">
        <f t="shared" si="1929"/>
        <v>9.6517764525000018</v>
      </c>
      <c r="X1019" s="5">
        <f t="shared" si="1929"/>
        <v>6.7337975250000008</v>
      </c>
      <c r="Y1019" s="5">
        <f t="shared" si="1929"/>
        <v>6.3810747974999993</v>
      </c>
      <c r="Z1019" s="5">
        <f t="shared" si="1929"/>
        <v>16.222573323125001</v>
      </c>
      <c r="AA1019" s="5">
        <f t="shared" si="1929"/>
        <v>1.9880735549999999</v>
      </c>
      <c r="AB1019" s="5"/>
      <c r="AC1019" s="5">
        <f t="shared" si="1929"/>
        <v>17.956793399999999</v>
      </c>
      <c r="AD1019" s="5">
        <f t="shared" si="1929"/>
        <v>3.0729631562499997</v>
      </c>
      <c r="AE1019" s="5">
        <f t="shared" si="1929"/>
        <v>3.4470630187500002</v>
      </c>
      <c r="AF1019" s="5">
        <f t="shared" si="1929"/>
        <v>4.3769683912500001</v>
      </c>
      <c r="AG1019" s="5">
        <f t="shared" si="1929"/>
        <v>7.9763434968749998</v>
      </c>
      <c r="AH1019" s="5">
        <f t="shared" si="1929"/>
        <v>9.983122045</v>
      </c>
      <c r="AI1019" s="5">
        <f t="shared" si="1929"/>
        <v>0.66269118500000002</v>
      </c>
    </row>
    <row r="1020" spans="2:35" x14ac:dyDescent="0.3">
      <c r="B1020" s="85">
        <f t="shared" si="1916"/>
        <v>45747</v>
      </c>
      <c r="C1020" s="3"/>
      <c r="D1020" s="3"/>
      <c r="E1020" s="5">
        <f t="shared" ref="E1020:AI1020" si="1930">E317-E633</f>
        <v>61.651657340000007</v>
      </c>
      <c r="F1020" s="5">
        <f t="shared" si="1930"/>
        <v>39.247885431625008</v>
      </c>
      <c r="G1020" s="5">
        <f t="shared" si="1930"/>
        <v>44.025888875474998</v>
      </c>
      <c r="H1020" s="5">
        <f t="shared" si="1930"/>
        <v>46.469936720025011</v>
      </c>
      <c r="I1020" s="5">
        <f t="shared" si="1930"/>
        <v>79.965502337337497</v>
      </c>
      <c r="J1020" s="5">
        <f t="shared" si="1930"/>
        <v>203.08166020041253</v>
      </c>
      <c r="K1020" s="5">
        <f t="shared" si="1930"/>
        <v>28.668020663099998</v>
      </c>
      <c r="L1020" s="5"/>
      <c r="M1020" s="5">
        <f t="shared" si="1930"/>
        <v>39.457060697600006</v>
      </c>
      <c r="N1020" s="5">
        <f t="shared" si="1930"/>
        <v>0</v>
      </c>
      <c r="O1020" s="5">
        <f t="shared" si="1930"/>
        <v>0</v>
      </c>
      <c r="P1020" s="5">
        <f t="shared" si="1930"/>
        <v>0</v>
      </c>
      <c r="Q1020" s="5">
        <f t="shared" si="1930"/>
        <v>0</v>
      </c>
      <c r="R1020" s="5">
        <f t="shared" si="1930"/>
        <v>0</v>
      </c>
      <c r="S1020" s="5">
        <f t="shared" si="1930"/>
        <v>0</v>
      </c>
      <c r="T1020" s="5"/>
      <c r="U1020" s="5">
        <f t="shared" si="1930"/>
        <v>34.524928110400005</v>
      </c>
      <c r="V1020" s="5">
        <f t="shared" si="1930"/>
        <v>8.8624257426250015</v>
      </c>
      <c r="W1020" s="5">
        <f t="shared" si="1930"/>
        <v>9.9413297460750005</v>
      </c>
      <c r="X1020" s="5">
        <f t="shared" si="1930"/>
        <v>6.9358114507500011</v>
      </c>
      <c r="Y1020" s="5">
        <f t="shared" si="1930"/>
        <v>6.5725070414249993</v>
      </c>
      <c r="Z1020" s="5">
        <f t="shared" si="1930"/>
        <v>16.709250522818749</v>
      </c>
      <c r="AA1020" s="5">
        <f t="shared" si="1930"/>
        <v>2.0477157616500001</v>
      </c>
      <c r="AB1020" s="5"/>
      <c r="AC1020" s="5">
        <f t="shared" si="1930"/>
        <v>18.495497201999999</v>
      </c>
      <c r="AD1020" s="5">
        <f t="shared" si="1930"/>
        <v>3.1651520509375004</v>
      </c>
      <c r="AE1020" s="5">
        <f t="shared" si="1930"/>
        <v>3.5504749093125003</v>
      </c>
      <c r="AF1020" s="5">
        <f t="shared" si="1930"/>
        <v>4.5082774429874997</v>
      </c>
      <c r="AG1020" s="5">
        <f t="shared" si="1930"/>
        <v>8.2156338017812498</v>
      </c>
      <c r="AH1020" s="5">
        <f t="shared" si="1930"/>
        <v>10.282615706350001</v>
      </c>
      <c r="AI1020" s="5">
        <f t="shared" si="1930"/>
        <v>0.68257192055000004</v>
      </c>
    </row>
    <row r="1021" spans="2:35" x14ac:dyDescent="0.3">
      <c r="B1021" s="85">
        <f t="shared" si="1916"/>
        <v>46112</v>
      </c>
      <c r="C1021" s="3"/>
      <c r="D1021" s="3"/>
      <c r="E1021" s="5">
        <f t="shared" ref="E1021:AI1021" si="1931">E318-E634</f>
        <v>63.501207060200009</v>
      </c>
      <c r="F1021" s="5">
        <f t="shared" si="1931"/>
        <v>40.42532199457375</v>
      </c>
      <c r="G1021" s="5">
        <f t="shared" si="1931"/>
        <v>45.346665541739249</v>
      </c>
      <c r="H1021" s="5">
        <f t="shared" si="1931"/>
        <v>47.864034821625758</v>
      </c>
      <c r="I1021" s="5">
        <f t="shared" si="1931"/>
        <v>82.364467407457639</v>
      </c>
      <c r="J1021" s="5">
        <f t="shared" si="1931"/>
        <v>209.17411000642485</v>
      </c>
      <c r="K1021" s="5">
        <f t="shared" si="1931"/>
        <v>29.528061282993004</v>
      </c>
      <c r="L1021" s="5"/>
      <c r="M1021" s="5">
        <f t="shared" si="1931"/>
        <v>40.640772518528003</v>
      </c>
      <c r="N1021" s="5">
        <f t="shared" si="1931"/>
        <v>0</v>
      </c>
      <c r="O1021" s="5">
        <f t="shared" si="1931"/>
        <v>0</v>
      </c>
      <c r="P1021" s="5">
        <f t="shared" si="1931"/>
        <v>0</v>
      </c>
      <c r="Q1021" s="5">
        <f t="shared" si="1931"/>
        <v>0</v>
      </c>
      <c r="R1021" s="5">
        <f t="shared" si="1931"/>
        <v>0</v>
      </c>
      <c r="S1021" s="5">
        <f t="shared" si="1931"/>
        <v>0</v>
      </c>
      <c r="T1021" s="5"/>
      <c r="U1021" s="5">
        <f t="shared" si="1931"/>
        <v>35.560675953712007</v>
      </c>
      <c r="V1021" s="5">
        <f t="shared" si="1931"/>
        <v>9.1282985149037525</v>
      </c>
      <c r="W1021" s="5">
        <f t="shared" si="1931"/>
        <v>10.239569638457251</v>
      </c>
      <c r="X1021" s="5">
        <f t="shared" si="1931"/>
        <v>7.143885794272502</v>
      </c>
      <c r="Y1021" s="5">
        <f t="shared" si="1931"/>
        <v>6.7696822526677503</v>
      </c>
      <c r="Z1021" s="5">
        <f t="shared" si="1931"/>
        <v>17.210528038503313</v>
      </c>
      <c r="AA1021" s="5">
        <f t="shared" si="1931"/>
        <v>2.1091472344995004</v>
      </c>
      <c r="AB1021" s="5"/>
      <c r="AC1021" s="5">
        <f t="shared" si="1931"/>
        <v>19.050362118060001</v>
      </c>
      <c r="AD1021" s="5">
        <f t="shared" si="1931"/>
        <v>3.2601066124656253</v>
      </c>
      <c r="AE1021" s="5">
        <f t="shared" si="1931"/>
        <v>3.6569891565918748</v>
      </c>
      <c r="AF1021" s="5">
        <f t="shared" si="1931"/>
        <v>4.6435257662771265</v>
      </c>
      <c r="AG1021" s="5">
        <f t="shared" si="1931"/>
        <v>8.4621028158346885</v>
      </c>
      <c r="AH1021" s="5">
        <f t="shared" si="1931"/>
        <v>10.5910941775405</v>
      </c>
      <c r="AI1021" s="5">
        <f t="shared" si="1931"/>
        <v>0.70304907816650009</v>
      </c>
    </row>
    <row r="1022" spans="2:35" x14ac:dyDescent="0.3">
      <c r="B1022" s="85">
        <f t="shared" si="1916"/>
        <v>46477</v>
      </c>
      <c r="C1022" s="3"/>
      <c r="D1022" s="3"/>
      <c r="E1022" s="5">
        <f t="shared" ref="E1022:AI1022" si="1932">E319-E635</f>
        <v>65.406243272006009</v>
      </c>
      <c r="F1022" s="5">
        <f t="shared" si="1932"/>
        <v>41.638081654410968</v>
      </c>
      <c r="G1022" s="5">
        <f t="shared" si="1932"/>
        <v>46.707065507991423</v>
      </c>
      <c r="H1022" s="5">
        <f t="shared" si="1932"/>
        <v>49.299955866274537</v>
      </c>
      <c r="I1022" s="5">
        <f t="shared" si="1932"/>
        <v>84.835401429681369</v>
      </c>
      <c r="J1022" s="5">
        <f t="shared" si="1932"/>
        <v>215.44933330661763</v>
      </c>
      <c r="K1022" s="5">
        <f t="shared" si="1932"/>
        <v>30.4139031214828</v>
      </c>
      <c r="L1022" s="5"/>
      <c r="M1022" s="5">
        <f t="shared" si="1932"/>
        <v>41.85999569408385</v>
      </c>
      <c r="N1022" s="5">
        <f t="shared" si="1932"/>
        <v>0</v>
      </c>
      <c r="O1022" s="5">
        <f t="shared" si="1932"/>
        <v>0</v>
      </c>
      <c r="P1022" s="5">
        <f t="shared" si="1932"/>
        <v>0</v>
      </c>
      <c r="Q1022" s="5">
        <f t="shared" si="1932"/>
        <v>0</v>
      </c>
      <c r="R1022" s="5">
        <f t="shared" si="1932"/>
        <v>0</v>
      </c>
      <c r="S1022" s="5">
        <f t="shared" si="1932"/>
        <v>0</v>
      </c>
      <c r="T1022" s="5"/>
      <c r="U1022" s="5">
        <f t="shared" si="1932"/>
        <v>36.627496232323374</v>
      </c>
      <c r="V1022" s="5">
        <f t="shared" si="1932"/>
        <v>9.4021474703508634</v>
      </c>
      <c r="W1022" s="5">
        <f t="shared" si="1932"/>
        <v>10.546756727610967</v>
      </c>
      <c r="X1022" s="5">
        <f t="shared" si="1932"/>
        <v>7.3582023681006774</v>
      </c>
      <c r="Y1022" s="5">
        <f t="shared" si="1932"/>
        <v>6.9727727202477823</v>
      </c>
      <c r="Z1022" s="5">
        <f t="shared" si="1932"/>
        <v>17.726843879658414</v>
      </c>
      <c r="AA1022" s="5">
        <f t="shared" si="1932"/>
        <v>2.1724216515344854</v>
      </c>
      <c r="AB1022" s="5"/>
      <c r="AC1022" s="5">
        <f t="shared" si="1932"/>
        <v>19.6218729816018</v>
      </c>
      <c r="AD1022" s="5">
        <f t="shared" si="1932"/>
        <v>3.3579098108395939</v>
      </c>
      <c r="AE1022" s="5">
        <f t="shared" si="1932"/>
        <v>3.7666988312896312</v>
      </c>
      <c r="AF1022" s="5">
        <f t="shared" si="1932"/>
        <v>4.7828315392654401</v>
      </c>
      <c r="AG1022" s="5">
        <f t="shared" si="1932"/>
        <v>8.7159659003097278</v>
      </c>
      <c r="AH1022" s="5">
        <f t="shared" si="1932"/>
        <v>10.908827002866717</v>
      </c>
      <c r="AI1022" s="5">
        <f t="shared" si="1932"/>
        <v>0.72414055051149517</v>
      </c>
    </row>
    <row r="1023" spans="2:35" x14ac:dyDescent="0.3">
      <c r="B1023" s="85">
        <f t="shared" si="1916"/>
        <v>46843</v>
      </c>
      <c r="C1023" s="3"/>
      <c r="D1023" s="3"/>
      <c r="E1023" s="5">
        <f t="shared" ref="E1023:AI1023" si="1933">E320-E636</f>
        <v>67.368430570166197</v>
      </c>
      <c r="F1023" s="5">
        <f t="shared" si="1933"/>
        <v>42.887224104043298</v>
      </c>
      <c r="G1023" s="5">
        <f t="shared" si="1933"/>
        <v>48.108277473231169</v>
      </c>
      <c r="H1023" s="5">
        <f t="shared" si="1933"/>
        <v>50.778954542262774</v>
      </c>
      <c r="I1023" s="5">
        <f t="shared" si="1933"/>
        <v>87.380463472571805</v>
      </c>
      <c r="J1023" s="5">
        <f t="shared" si="1933"/>
        <v>221.91281330581617</v>
      </c>
      <c r="K1023" s="5">
        <f t="shared" si="1933"/>
        <v>31.326320215127282</v>
      </c>
      <c r="L1023" s="5"/>
      <c r="M1023" s="5">
        <f t="shared" si="1933"/>
        <v>43.115795564906364</v>
      </c>
      <c r="N1023" s="5">
        <f t="shared" si="1933"/>
        <v>0</v>
      </c>
      <c r="O1023" s="5">
        <f t="shared" si="1933"/>
        <v>0</v>
      </c>
      <c r="P1023" s="5">
        <f t="shared" si="1933"/>
        <v>0</v>
      </c>
      <c r="Q1023" s="5">
        <f t="shared" si="1933"/>
        <v>0</v>
      </c>
      <c r="R1023" s="5">
        <f t="shared" si="1933"/>
        <v>0</v>
      </c>
      <c r="S1023" s="5">
        <f t="shared" si="1933"/>
        <v>0</v>
      </c>
      <c r="T1023" s="5"/>
      <c r="U1023" s="5">
        <f t="shared" si="1933"/>
        <v>37.726321119293068</v>
      </c>
      <c r="V1023" s="5">
        <f t="shared" si="1933"/>
        <v>9.6842118944613897</v>
      </c>
      <c r="W1023" s="5">
        <f t="shared" si="1933"/>
        <v>10.863159429439298</v>
      </c>
      <c r="X1023" s="5">
        <f t="shared" si="1933"/>
        <v>7.578948439143697</v>
      </c>
      <c r="Y1023" s="5">
        <f t="shared" si="1933"/>
        <v>7.1819559018552157</v>
      </c>
      <c r="Z1023" s="5">
        <f t="shared" si="1933"/>
        <v>18.258649196048164</v>
      </c>
      <c r="AA1023" s="5">
        <f t="shared" si="1933"/>
        <v>2.2375943010805197</v>
      </c>
      <c r="AB1023" s="5"/>
      <c r="AC1023" s="5">
        <f t="shared" si="1933"/>
        <v>20.210529171049856</v>
      </c>
      <c r="AD1023" s="5">
        <f t="shared" si="1933"/>
        <v>3.4586471051647822</v>
      </c>
      <c r="AE1023" s="5">
        <f t="shared" si="1933"/>
        <v>3.8796997962283206</v>
      </c>
      <c r="AF1023" s="5">
        <f t="shared" si="1933"/>
        <v>4.9263164854434036</v>
      </c>
      <c r="AG1023" s="5">
        <f t="shared" si="1933"/>
        <v>8.9774448773190212</v>
      </c>
      <c r="AH1023" s="5">
        <f t="shared" si="1933"/>
        <v>11.236091812952717</v>
      </c>
      <c r="AI1023" s="5">
        <f t="shared" si="1933"/>
        <v>0.74586476702684001</v>
      </c>
    </row>
    <row r="1024" spans="2:35" x14ac:dyDescent="0.3">
      <c r="B1024" s="85">
        <f t="shared" si="1916"/>
        <v>47208</v>
      </c>
      <c r="C1024" s="3"/>
      <c r="D1024" s="3"/>
      <c r="E1024" s="5">
        <f t="shared" ref="E1024:AI1024" si="1934">E321-E637</f>
        <v>69.389483487271164</v>
      </c>
      <c r="F1024" s="5">
        <f t="shared" si="1934"/>
        <v>44.173840827164604</v>
      </c>
      <c r="G1024" s="5">
        <f t="shared" si="1934"/>
        <v>49.551525797428106</v>
      </c>
      <c r="H1024" s="5">
        <f t="shared" si="1934"/>
        <v>52.302323178530656</v>
      </c>
      <c r="I1024" s="5">
        <f t="shared" si="1934"/>
        <v>90.001877376748951</v>
      </c>
      <c r="J1024" s="5">
        <f t="shared" si="1934"/>
        <v>228.57019770499065</v>
      </c>
      <c r="K1024" s="5">
        <f t="shared" si="1934"/>
        <v>32.266109821581097</v>
      </c>
      <c r="L1024" s="5"/>
      <c r="M1024" s="5">
        <f t="shared" si="1934"/>
        <v>44.409269431853545</v>
      </c>
      <c r="N1024" s="5">
        <f t="shared" si="1934"/>
        <v>0</v>
      </c>
      <c r="O1024" s="5">
        <f t="shared" si="1934"/>
        <v>0</v>
      </c>
      <c r="P1024" s="5">
        <f t="shared" si="1934"/>
        <v>0</v>
      </c>
      <c r="Q1024" s="5">
        <f t="shared" si="1934"/>
        <v>0</v>
      </c>
      <c r="R1024" s="5">
        <f t="shared" si="1934"/>
        <v>0</v>
      </c>
      <c r="S1024" s="5">
        <f t="shared" si="1934"/>
        <v>0</v>
      </c>
      <c r="T1024" s="5"/>
      <c r="U1024" s="5">
        <f t="shared" si="1934"/>
        <v>38.858110752871859</v>
      </c>
      <c r="V1024" s="5">
        <f t="shared" si="1934"/>
        <v>9.9747382512952338</v>
      </c>
      <c r="W1024" s="5">
        <f t="shared" si="1934"/>
        <v>11.189054212322477</v>
      </c>
      <c r="X1024" s="5">
        <f t="shared" si="1934"/>
        <v>7.8063168923180086</v>
      </c>
      <c r="Y1024" s="5">
        <f t="shared" si="1934"/>
        <v>7.3974145789108725</v>
      </c>
      <c r="Z1024" s="5">
        <f t="shared" si="1934"/>
        <v>18.806408671929614</v>
      </c>
      <c r="AA1024" s="5">
        <f t="shared" si="1934"/>
        <v>2.3047221301129359</v>
      </c>
      <c r="AB1024" s="5"/>
      <c r="AC1024" s="5">
        <f t="shared" si="1934"/>
        <v>20.816845046181349</v>
      </c>
      <c r="AD1024" s="5">
        <f t="shared" si="1934"/>
        <v>3.562406518319726</v>
      </c>
      <c r="AE1024" s="5">
        <f t="shared" si="1934"/>
        <v>3.9960907901151703</v>
      </c>
      <c r="AF1024" s="5">
        <f t="shared" si="1934"/>
        <v>5.0741059800067054</v>
      </c>
      <c r="AG1024" s="5">
        <f t="shared" si="1934"/>
        <v>9.2467682236385915</v>
      </c>
      <c r="AH1024" s="5">
        <f t="shared" si="1934"/>
        <v>11.573174567341297</v>
      </c>
      <c r="AI1024" s="5">
        <f t="shared" si="1934"/>
        <v>0.76824071003764527</v>
      </c>
    </row>
    <row r="1025" spans="2:35" x14ac:dyDescent="0.3">
      <c r="B1025" s="85">
        <f t="shared" si="1916"/>
        <v>47573</v>
      </c>
      <c r="C1025" s="3"/>
      <c r="D1025" s="3"/>
      <c r="E1025" s="5">
        <f t="shared" ref="E1025:AI1025" si="1935">E322-E638</f>
        <v>71.471167991889303</v>
      </c>
      <c r="F1025" s="5">
        <f t="shared" si="1935"/>
        <v>45.499056051979544</v>
      </c>
      <c r="G1025" s="5">
        <f t="shared" si="1935"/>
        <v>51.038071571350947</v>
      </c>
      <c r="H1025" s="5">
        <f t="shared" si="1935"/>
        <v>53.871392873886585</v>
      </c>
      <c r="I1025" s="5">
        <f t="shared" si="1935"/>
        <v>92.701933698051405</v>
      </c>
      <c r="J1025" s="5">
        <f t="shared" si="1935"/>
        <v>235.42730363614035</v>
      </c>
      <c r="K1025" s="5">
        <f t="shared" si="1935"/>
        <v>33.234093116228536</v>
      </c>
      <c r="L1025" s="5"/>
      <c r="M1025" s="5">
        <f t="shared" si="1935"/>
        <v>45.741547514809156</v>
      </c>
      <c r="N1025" s="5">
        <f t="shared" si="1935"/>
        <v>0</v>
      </c>
      <c r="O1025" s="5">
        <f t="shared" si="1935"/>
        <v>0</v>
      </c>
      <c r="P1025" s="5">
        <f t="shared" si="1935"/>
        <v>0</v>
      </c>
      <c r="Q1025" s="5">
        <f t="shared" si="1935"/>
        <v>0</v>
      </c>
      <c r="R1025" s="5">
        <f t="shared" si="1935"/>
        <v>0</v>
      </c>
      <c r="S1025" s="5">
        <f t="shared" si="1935"/>
        <v>0</v>
      </c>
      <c r="T1025" s="5"/>
      <c r="U1025" s="5">
        <f t="shared" si="1935"/>
        <v>40.023854075458011</v>
      </c>
      <c r="V1025" s="5">
        <f t="shared" si="1935"/>
        <v>10.273980398834093</v>
      </c>
      <c r="W1025" s="5">
        <f t="shared" si="1935"/>
        <v>11.524725838692151</v>
      </c>
      <c r="X1025" s="5">
        <f t="shared" si="1935"/>
        <v>8.0405063990875494</v>
      </c>
      <c r="Y1025" s="5">
        <f t="shared" si="1935"/>
        <v>7.619337016278199</v>
      </c>
      <c r="Z1025" s="5">
        <f t="shared" si="1935"/>
        <v>19.370600932087502</v>
      </c>
      <c r="AA1025" s="5">
        <f t="shared" si="1935"/>
        <v>2.3738637940163234</v>
      </c>
      <c r="AB1025" s="5"/>
      <c r="AC1025" s="5">
        <f t="shared" si="1935"/>
        <v>21.441350397566794</v>
      </c>
      <c r="AD1025" s="5">
        <f t="shared" si="1935"/>
        <v>3.6692787138693177</v>
      </c>
      <c r="AE1025" s="5">
        <f t="shared" si="1935"/>
        <v>4.1159735138186253</v>
      </c>
      <c r="AF1025" s="5">
        <f t="shared" si="1935"/>
        <v>5.226329159406907</v>
      </c>
      <c r="AG1025" s="5">
        <f t="shared" si="1935"/>
        <v>9.5241712703477486</v>
      </c>
      <c r="AH1025" s="5">
        <f t="shared" si="1935"/>
        <v>11.920369804361536</v>
      </c>
      <c r="AI1025" s="5">
        <f t="shared" si="1935"/>
        <v>0.79128793133877462</v>
      </c>
    </row>
    <row r="1026" spans="2:35" x14ac:dyDescent="0.3">
      <c r="B1026" s="85">
        <f t="shared" si="1916"/>
        <v>47938</v>
      </c>
      <c r="C1026" s="3"/>
      <c r="D1026" s="3"/>
      <c r="E1026" s="5">
        <f t="shared" ref="E1026:AI1026" si="1936">E323-E639</f>
        <v>73.615303031645979</v>
      </c>
      <c r="F1026" s="5">
        <f t="shared" si="1936"/>
        <v>46.864027733538933</v>
      </c>
      <c r="G1026" s="5">
        <f t="shared" si="1936"/>
        <v>52.569213718491483</v>
      </c>
      <c r="H1026" s="5">
        <f t="shared" si="1936"/>
        <v>55.487534660103186</v>
      </c>
      <c r="I1026" s="5">
        <f t="shared" si="1936"/>
        <v>95.482991708992969</v>
      </c>
      <c r="J1026" s="5">
        <f t="shared" si="1936"/>
        <v>242.49012274522462</v>
      </c>
      <c r="K1026" s="5">
        <f t="shared" si="1936"/>
        <v>34.231115909715392</v>
      </c>
      <c r="L1026" s="5"/>
      <c r="M1026" s="5">
        <f t="shared" si="1936"/>
        <v>47.113793940253437</v>
      </c>
      <c r="N1026" s="5">
        <f t="shared" si="1936"/>
        <v>0</v>
      </c>
      <c r="O1026" s="5">
        <f t="shared" si="1936"/>
        <v>0</v>
      </c>
      <c r="P1026" s="5">
        <f t="shared" si="1936"/>
        <v>0</v>
      </c>
      <c r="Q1026" s="5">
        <f t="shared" si="1936"/>
        <v>0</v>
      </c>
      <c r="R1026" s="5">
        <f t="shared" si="1936"/>
        <v>0</v>
      </c>
      <c r="S1026" s="5">
        <f t="shared" si="1936"/>
        <v>0</v>
      </c>
      <c r="T1026" s="5"/>
      <c r="U1026" s="5">
        <f t="shared" si="1936"/>
        <v>41.224569697721755</v>
      </c>
      <c r="V1026" s="5">
        <f t="shared" si="1936"/>
        <v>10.582199810799116</v>
      </c>
      <c r="W1026" s="5">
        <f t="shared" si="1936"/>
        <v>11.870467613852915</v>
      </c>
      <c r="X1026" s="5">
        <f t="shared" si="1936"/>
        <v>8.2817215910601778</v>
      </c>
      <c r="Y1026" s="5">
        <f t="shared" si="1936"/>
        <v>7.8479171267665455</v>
      </c>
      <c r="Z1026" s="5">
        <f t="shared" si="1936"/>
        <v>19.951718960050126</v>
      </c>
      <c r="AA1026" s="5">
        <f t="shared" si="1936"/>
        <v>2.4450797078368134</v>
      </c>
      <c r="AB1026" s="5"/>
      <c r="AC1026" s="5">
        <f t="shared" si="1936"/>
        <v>22.084590909493794</v>
      </c>
      <c r="AD1026" s="5">
        <f t="shared" si="1936"/>
        <v>3.779357075285398</v>
      </c>
      <c r="AE1026" s="5">
        <f t="shared" si="1936"/>
        <v>4.2394527192331841</v>
      </c>
      <c r="AF1026" s="5">
        <f t="shared" si="1936"/>
        <v>5.3831190341891144</v>
      </c>
      <c r="AG1026" s="5">
        <f t="shared" si="1936"/>
        <v>9.8098964084581812</v>
      </c>
      <c r="AH1026" s="5">
        <f t="shared" si="1936"/>
        <v>12.277980898492386</v>
      </c>
      <c r="AI1026" s="5">
        <f t="shared" si="1936"/>
        <v>0.81502656927893791</v>
      </c>
    </row>
    <row r="1027" spans="2:35" x14ac:dyDescent="0.3">
      <c r="B1027" s="85">
        <f t="shared" si="1916"/>
        <v>48304</v>
      </c>
      <c r="C1027" s="3"/>
      <c r="D1027" s="3"/>
      <c r="E1027" s="5">
        <f t="shared" ref="E1027:AI1027" si="1937">E324-E640</f>
        <v>75.823762122595383</v>
      </c>
      <c r="F1027" s="5">
        <f t="shared" si="1937"/>
        <v>48.2699485655451</v>
      </c>
      <c r="G1027" s="5">
        <f t="shared" si="1937"/>
        <v>54.146290130046225</v>
      </c>
      <c r="H1027" s="5">
        <f t="shared" si="1937"/>
        <v>57.15216069990629</v>
      </c>
      <c r="I1027" s="5">
        <f t="shared" si="1937"/>
        <v>98.34748146026277</v>
      </c>
      <c r="J1027" s="5">
        <f t="shared" si="1937"/>
        <v>249.76482642758131</v>
      </c>
      <c r="K1027" s="5">
        <f t="shared" si="1937"/>
        <v>35.258049387006857</v>
      </c>
      <c r="L1027" s="5"/>
      <c r="M1027" s="5">
        <f t="shared" si="1937"/>
        <v>48.527207758461039</v>
      </c>
      <c r="N1027" s="5">
        <f t="shared" si="1937"/>
        <v>0</v>
      </c>
      <c r="O1027" s="5">
        <f t="shared" si="1937"/>
        <v>0</v>
      </c>
      <c r="P1027" s="5">
        <f t="shared" si="1937"/>
        <v>0</v>
      </c>
      <c r="Q1027" s="5">
        <f t="shared" si="1937"/>
        <v>0</v>
      </c>
      <c r="R1027" s="5">
        <f t="shared" si="1937"/>
        <v>0</v>
      </c>
      <c r="S1027" s="5">
        <f t="shared" si="1937"/>
        <v>0</v>
      </c>
      <c r="T1027" s="5"/>
      <c r="U1027" s="5">
        <f t="shared" si="1937"/>
        <v>42.461306788653417</v>
      </c>
      <c r="V1027" s="5">
        <f t="shared" si="1937"/>
        <v>10.899665805123087</v>
      </c>
      <c r="W1027" s="5">
        <f t="shared" si="1937"/>
        <v>12.226581642268505</v>
      </c>
      <c r="X1027" s="5">
        <f t="shared" si="1937"/>
        <v>8.5301732387919831</v>
      </c>
      <c r="Y1027" s="5">
        <f t="shared" si="1937"/>
        <v>8.0833546405695405</v>
      </c>
      <c r="Z1027" s="5">
        <f t="shared" si="1937"/>
        <v>20.55027052885163</v>
      </c>
      <c r="AA1027" s="5">
        <f t="shared" si="1937"/>
        <v>2.518432099071918</v>
      </c>
      <c r="AB1027" s="5"/>
      <c r="AC1027" s="5">
        <f t="shared" si="1937"/>
        <v>22.747128636778609</v>
      </c>
      <c r="AD1027" s="5">
        <f t="shared" si="1937"/>
        <v>3.8927377875439597</v>
      </c>
      <c r="AE1027" s="5">
        <f t="shared" si="1937"/>
        <v>4.3666363008101792</v>
      </c>
      <c r="AF1027" s="5">
        <f t="shared" si="1937"/>
        <v>5.5446126052147902</v>
      </c>
      <c r="AG1027" s="5">
        <f t="shared" si="1937"/>
        <v>10.104193300711927</v>
      </c>
      <c r="AH1027" s="5">
        <f t="shared" si="1937"/>
        <v>12.646320325447155</v>
      </c>
      <c r="AI1027" s="5">
        <f t="shared" si="1937"/>
        <v>0.83947736635730619</v>
      </c>
    </row>
    <row r="1028" spans="2:35" x14ac:dyDescent="0.3">
      <c r="B1028" s="85">
        <f t="shared" si="1916"/>
        <v>48669</v>
      </c>
      <c r="C1028" s="3"/>
      <c r="D1028" s="3"/>
      <c r="E1028" s="5">
        <f t="shared" ref="E1028:AI1028" si="1938">E325-E641</f>
        <v>78.098474986273246</v>
      </c>
      <c r="F1028" s="5">
        <f t="shared" si="1938"/>
        <v>49.718047022511456</v>
      </c>
      <c r="G1028" s="5">
        <f t="shared" si="1938"/>
        <v>55.77067883394762</v>
      </c>
      <c r="H1028" s="5">
        <f t="shared" si="1938"/>
        <v>58.866725520903479</v>
      </c>
      <c r="I1028" s="5">
        <f t="shared" si="1938"/>
        <v>101.29790590407065</v>
      </c>
      <c r="J1028" s="5">
        <f t="shared" si="1938"/>
        <v>257.25777122040876</v>
      </c>
      <c r="K1028" s="5">
        <f t="shared" si="1938"/>
        <v>36.315790868617064</v>
      </c>
      <c r="L1028" s="5"/>
      <c r="M1028" s="5">
        <f t="shared" si="1938"/>
        <v>49.983023991214878</v>
      </c>
      <c r="N1028" s="5">
        <f t="shared" si="1938"/>
        <v>0</v>
      </c>
      <c r="O1028" s="5">
        <f t="shared" si="1938"/>
        <v>0</v>
      </c>
      <c r="P1028" s="5">
        <f t="shared" si="1938"/>
        <v>0</v>
      </c>
      <c r="Q1028" s="5">
        <f t="shared" si="1938"/>
        <v>0</v>
      </c>
      <c r="R1028" s="5">
        <f t="shared" si="1938"/>
        <v>0</v>
      </c>
      <c r="S1028" s="5">
        <f t="shared" si="1938"/>
        <v>0</v>
      </c>
      <c r="T1028" s="5"/>
      <c r="U1028" s="5">
        <f t="shared" si="1938"/>
        <v>43.735145992313022</v>
      </c>
      <c r="V1028" s="5">
        <f t="shared" si="1938"/>
        <v>11.226655779276783</v>
      </c>
      <c r="W1028" s="5">
        <f t="shared" si="1938"/>
        <v>12.593379091536562</v>
      </c>
      <c r="X1028" s="5">
        <f t="shared" si="1938"/>
        <v>8.7860784359557424</v>
      </c>
      <c r="Y1028" s="5">
        <f t="shared" si="1938"/>
        <v>8.3258552797866283</v>
      </c>
      <c r="Z1028" s="5">
        <f t="shared" si="1938"/>
        <v>21.16677864471718</v>
      </c>
      <c r="AA1028" s="5">
        <f t="shared" si="1938"/>
        <v>2.5939850620440761</v>
      </c>
      <c r="AB1028" s="5"/>
      <c r="AC1028" s="5">
        <f t="shared" si="1938"/>
        <v>23.429542495881975</v>
      </c>
      <c r="AD1028" s="5">
        <f t="shared" si="1938"/>
        <v>4.0095199211702779</v>
      </c>
      <c r="AE1028" s="5">
        <f t="shared" si="1938"/>
        <v>4.4976353898344863</v>
      </c>
      <c r="AF1028" s="5">
        <f t="shared" si="1938"/>
        <v>5.7109509833712329</v>
      </c>
      <c r="AG1028" s="5">
        <f t="shared" si="1938"/>
        <v>10.407319099733286</v>
      </c>
      <c r="AH1028" s="5">
        <f t="shared" si="1938"/>
        <v>13.025709935210571</v>
      </c>
      <c r="AI1028" s="5">
        <f t="shared" si="1938"/>
        <v>0.86466168734802518</v>
      </c>
    </row>
    <row r="1029" spans="2:35" x14ac:dyDescent="0.3">
      <c r="B1029" s="85">
        <f t="shared" si="1916"/>
        <v>49034</v>
      </c>
      <c r="C1029" s="3"/>
      <c r="D1029" s="3"/>
      <c r="E1029" s="5">
        <f t="shared" ref="E1029:AI1029" si="1939">E326-E642</f>
        <v>80.441429235861435</v>
      </c>
      <c r="F1029" s="5">
        <f t="shared" si="1939"/>
        <v>51.209588433186802</v>
      </c>
      <c r="G1029" s="5">
        <f t="shared" si="1939"/>
        <v>57.443799198966047</v>
      </c>
      <c r="H1029" s="5">
        <f t="shared" si="1939"/>
        <v>60.632727286530582</v>
      </c>
      <c r="I1029" s="5">
        <f t="shared" si="1939"/>
        <v>104.33684308119275</v>
      </c>
      <c r="J1029" s="5">
        <f t="shared" si="1939"/>
        <v>264.97550435702107</v>
      </c>
      <c r="K1029" s="5">
        <f t="shared" si="1939"/>
        <v>37.405264594675579</v>
      </c>
      <c r="L1029" s="5"/>
      <c r="M1029" s="5">
        <f t="shared" si="1939"/>
        <v>51.482514710951314</v>
      </c>
      <c r="N1029" s="5">
        <f t="shared" si="1939"/>
        <v>0</v>
      </c>
      <c r="O1029" s="5">
        <f t="shared" si="1939"/>
        <v>0</v>
      </c>
      <c r="P1029" s="5">
        <f t="shared" si="1939"/>
        <v>0</v>
      </c>
      <c r="Q1029" s="5">
        <f t="shared" si="1939"/>
        <v>0</v>
      </c>
      <c r="R1029" s="5">
        <f t="shared" si="1939"/>
        <v>0</v>
      </c>
      <c r="S1029" s="5">
        <f t="shared" si="1939"/>
        <v>0</v>
      </c>
      <c r="T1029" s="5"/>
      <c r="U1029" s="5">
        <f t="shared" si="1939"/>
        <v>45.047200372082415</v>
      </c>
      <c r="V1029" s="5">
        <f t="shared" si="1939"/>
        <v>11.563455452655084</v>
      </c>
      <c r="W1029" s="5">
        <f t="shared" si="1939"/>
        <v>12.971180464282659</v>
      </c>
      <c r="X1029" s="5">
        <f t="shared" si="1939"/>
        <v>9.0496607890344141</v>
      </c>
      <c r="Y1029" s="5">
        <f t="shared" si="1939"/>
        <v>8.5756309381802271</v>
      </c>
      <c r="Z1029" s="5">
        <f t="shared" si="1939"/>
        <v>21.801782004058698</v>
      </c>
      <c r="AA1029" s="5">
        <f t="shared" si="1939"/>
        <v>2.6718046139053979</v>
      </c>
      <c r="AB1029" s="5"/>
      <c r="AC1029" s="5">
        <f t="shared" si="1939"/>
        <v>24.132428770758427</v>
      </c>
      <c r="AD1029" s="5">
        <f t="shared" si="1939"/>
        <v>4.1298055188053864</v>
      </c>
      <c r="AE1029" s="5">
        <f t="shared" si="1939"/>
        <v>4.6325644515295208</v>
      </c>
      <c r="AF1029" s="5">
        <f t="shared" si="1939"/>
        <v>5.8822795128723699</v>
      </c>
      <c r="AG1029" s="5">
        <f t="shared" si="1939"/>
        <v>10.719538672725283</v>
      </c>
      <c r="AH1029" s="5">
        <f t="shared" si="1939"/>
        <v>13.416481233266888</v>
      </c>
      <c r="AI1029" s="5">
        <f t="shared" si="1939"/>
        <v>0.89060153796846608</v>
      </c>
    </row>
    <row r="1030" spans="2:35" x14ac:dyDescent="0.3">
      <c r="B1030" s="85">
        <f t="shared" si="1916"/>
        <v>49399</v>
      </c>
      <c r="C1030" s="3"/>
      <c r="D1030" s="3"/>
      <c r="E1030" s="5">
        <f t="shared" ref="E1030:AI1030" si="1940">E327-E643</f>
        <v>82.85467211293728</v>
      </c>
      <c r="F1030" s="5">
        <f t="shared" si="1940"/>
        <v>52.745876086182399</v>
      </c>
      <c r="G1030" s="5">
        <f t="shared" si="1940"/>
        <v>59.167113174935032</v>
      </c>
      <c r="H1030" s="5">
        <f t="shared" si="1940"/>
        <v>62.451709105126504</v>
      </c>
      <c r="I1030" s="5">
        <f t="shared" si="1940"/>
        <v>107.46694837362855</v>
      </c>
      <c r="J1030" s="5">
        <f t="shared" si="1940"/>
        <v>272.92476948773168</v>
      </c>
      <c r="K1030" s="5">
        <f t="shared" si="1940"/>
        <v>38.52742253251585</v>
      </c>
      <c r="L1030" s="5"/>
      <c r="M1030" s="5">
        <f t="shared" si="1940"/>
        <v>53.026990152279865</v>
      </c>
      <c r="N1030" s="5">
        <f t="shared" si="1940"/>
        <v>0</v>
      </c>
      <c r="O1030" s="5">
        <f t="shared" si="1940"/>
        <v>0</v>
      </c>
      <c r="P1030" s="5">
        <f t="shared" si="1940"/>
        <v>0</v>
      </c>
      <c r="Q1030" s="5">
        <f t="shared" si="1940"/>
        <v>0</v>
      </c>
      <c r="R1030" s="5">
        <f t="shared" si="1940"/>
        <v>0</v>
      </c>
      <c r="S1030" s="5">
        <f t="shared" si="1940"/>
        <v>0</v>
      </c>
      <c r="T1030" s="5"/>
      <c r="U1030" s="5">
        <f t="shared" si="1940"/>
        <v>46.398616383244878</v>
      </c>
      <c r="V1030" s="5">
        <f t="shared" si="1940"/>
        <v>11.910359116234737</v>
      </c>
      <c r="W1030" s="5">
        <f t="shared" si="1940"/>
        <v>13.360315878211139</v>
      </c>
      <c r="X1030" s="5">
        <f t="shared" si="1940"/>
        <v>9.3211506127054484</v>
      </c>
      <c r="Y1030" s="5">
        <f t="shared" si="1940"/>
        <v>8.8328998663256346</v>
      </c>
      <c r="Z1030" s="5">
        <f t="shared" si="1940"/>
        <v>22.455835464180456</v>
      </c>
      <c r="AA1030" s="5">
        <f t="shared" si="1940"/>
        <v>2.7519587523225604</v>
      </c>
      <c r="AB1030" s="5"/>
      <c r="AC1030" s="5">
        <f t="shared" si="1940"/>
        <v>24.856401633881188</v>
      </c>
      <c r="AD1030" s="5">
        <f t="shared" si="1940"/>
        <v>4.2536996843695496</v>
      </c>
      <c r="AE1030" s="5">
        <f t="shared" si="1940"/>
        <v>4.7715413850754063</v>
      </c>
      <c r="AF1030" s="5">
        <f t="shared" si="1940"/>
        <v>6.0587478982585417</v>
      </c>
      <c r="AG1030" s="5">
        <f t="shared" si="1940"/>
        <v>11.041124832907043</v>
      </c>
      <c r="AH1030" s="5">
        <f t="shared" si="1940"/>
        <v>13.818975670264896</v>
      </c>
      <c r="AI1030" s="5">
        <f t="shared" si="1940"/>
        <v>0.91731958410752024</v>
      </c>
    </row>
    <row r="1031" spans="2:35" x14ac:dyDescent="0.3">
      <c r="B1031" s="85">
        <f t="shared" si="1916"/>
        <v>49765</v>
      </c>
      <c r="C1031" s="3"/>
      <c r="D1031" s="3"/>
      <c r="E1031" s="5">
        <f t="shared" ref="E1031:AI1031" si="1941">E328-E644</f>
        <v>85.340312276325406</v>
      </c>
      <c r="F1031" s="5">
        <f t="shared" si="1941"/>
        <v>54.328252368767885</v>
      </c>
      <c r="G1031" s="5">
        <f t="shared" si="1941"/>
        <v>60.942126570183092</v>
      </c>
      <c r="H1031" s="5">
        <f t="shared" si="1941"/>
        <v>64.325260378280291</v>
      </c>
      <c r="I1031" s="5">
        <f t="shared" si="1941"/>
        <v>110.69095682483741</v>
      </c>
      <c r="J1031" s="5">
        <f t="shared" si="1941"/>
        <v>281.1125125723637</v>
      </c>
      <c r="K1031" s="5">
        <f t="shared" si="1941"/>
        <v>39.683245208491321</v>
      </c>
      <c r="L1031" s="5"/>
      <c r="M1031" s="5">
        <f t="shared" si="1941"/>
        <v>54.617799856848258</v>
      </c>
      <c r="N1031" s="5">
        <f t="shared" si="1941"/>
        <v>0</v>
      </c>
      <c r="O1031" s="5">
        <f t="shared" si="1941"/>
        <v>0</v>
      </c>
      <c r="P1031" s="5">
        <f t="shared" si="1941"/>
        <v>0</v>
      </c>
      <c r="Q1031" s="5">
        <f t="shared" si="1941"/>
        <v>0</v>
      </c>
      <c r="R1031" s="5">
        <f t="shared" si="1941"/>
        <v>0</v>
      </c>
      <c r="S1031" s="5">
        <f t="shared" si="1941"/>
        <v>0</v>
      </c>
      <c r="T1031" s="5"/>
      <c r="U1031" s="5">
        <f t="shared" si="1941"/>
        <v>47.790574874742241</v>
      </c>
      <c r="V1031" s="5">
        <f t="shared" si="1941"/>
        <v>12.26766988972178</v>
      </c>
      <c r="W1031" s="5">
        <f t="shared" si="1941"/>
        <v>13.761125354557473</v>
      </c>
      <c r="X1031" s="5">
        <f t="shared" si="1941"/>
        <v>9.6007851310866119</v>
      </c>
      <c r="Y1031" s="5">
        <f t="shared" si="1941"/>
        <v>9.0978868623154039</v>
      </c>
      <c r="Z1031" s="5">
        <f t="shared" si="1941"/>
        <v>23.129510528105868</v>
      </c>
      <c r="AA1031" s="5">
        <f t="shared" si="1941"/>
        <v>2.8345175148922372</v>
      </c>
      <c r="AB1031" s="5"/>
      <c r="AC1031" s="5">
        <f t="shared" si="1941"/>
        <v>25.602093682897618</v>
      </c>
      <c r="AD1031" s="5">
        <f t="shared" si="1941"/>
        <v>4.3813106749006359</v>
      </c>
      <c r="AE1031" s="5">
        <f t="shared" si="1941"/>
        <v>4.9146876266276687</v>
      </c>
      <c r="AF1031" s="5">
        <f t="shared" si="1941"/>
        <v>6.2405103352062978</v>
      </c>
      <c r="AG1031" s="5">
        <f t="shared" si="1941"/>
        <v>11.372358577894254</v>
      </c>
      <c r="AH1031" s="5">
        <f t="shared" si="1941"/>
        <v>14.233544940372843</v>
      </c>
      <c r="AI1031" s="5">
        <f t="shared" si="1941"/>
        <v>0.94483917163074571</v>
      </c>
    </row>
    <row r="1032" spans="2:35" x14ac:dyDescent="0.3">
      <c r="B1032" s="85">
        <f t="shared" si="1916"/>
        <v>50130</v>
      </c>
      <c r="C1032" s="3"/>
      <c r="D1032" s="3"/>
      <c r="E1032" s="5">
        <f t="shared" ref="E1032:AI1032" si="1942">E329-E645</f>
        <v>87.900521644615182</v>
      </c>
      <c r="F1032" s="5">
        <f t="shared" si="1942"/>
        <v>55.958099939830923</v>
      </c>
      <c r="G1032" s="5">
        <f t="shared" si="1942"/>
        <v>62.770390367288577</v>
      </c>
      <c r="H1032" s="5">
        <f t="shared" si="1942"/>
        <v>66.2550181896287</v>
      </c>
      <c r="I1032" s="5">
        <f t="shared" si="1942"/>
        <v>114.01168552958252</v>
      </c>
      <c r="J1032" s="5">
        <f t="shared" si="1942"/>
        <v>289.54588794953457</v>
      </c>
      <c r="K1032" s="5">
        <f t="shared" si="1942"/>
        <v>40.873742564746067</v>
      </c>
      <c r="L1032" s="5"/>
      <c r="M1032" s="5">
        <f t="shared" si="1942"/>
        <v>56.256333852553702</v>
      </c>
      <c r="N1032" s="5">
        <f t="shared" si="1942"/>
        <v>0</v>
      </c>
      <c r="O1032" s="5">
        <f t="shared" si="1942"/>
        <v>0</v>
      </c>
      <c r="P1032" s="5">
        <f t="shared" si="1942"/>
        <v>0</v>
      </c>
      <c r="Q1032" s="5">
        <f t="shared" si="1942"/>
        <v>0</v>
      </c>
      <c r="R1032" s="5">
        <f t="shared" si="1942"/>
        <v>0</v>
      </c>
      <c r="S1032" s="5">
        <f t="shared" si="1942"/>
        <v>0</v>
      </c>
      <c r="T1032" s="5"/>
      <c r="U1032" s="5">
        <f t="shared" si="1942"/>
        <v>49.224292120984501</v>
      </c>
      <c r="V1032" s="5">
        <f t="shared" si="1942"/>
        <v>12.635699986413435</v>
      </c>
      <c r="W1032" s="5">
        <f t="shared" si="1942"/>
        <v>14.173959115194195</v>
      </c>
      <c r="X1032" s="5">
        <f t="shared" si="1942"/>
        <v>9.8888086850192103</v>
      </c>
      <c r="Y1032" s="5">
        <f t="shared" si="1942"/>
        <v>9.3708234681848648</v>
      </c>
      <c r="Z1032" s="5">
        <f t="shared" si="1942"/>
        <v>23.823395843949044</v>
      </c>
      <c r="AA1032" s="5">
        <f t="shared" si="1942"/>
        <v>2.9195530403390042</v>
      </c>
      <c r="AB1032" s="5"/>
      <c r="AC1032" s="5">
        <f t="shared" si="1942"/>
        <v>26.370156493384552</v>
      </c>
      <c r="AD1032" s="5">
        <f t="shared" si="1942"/>
        <v>4.5127499951476553</v>
      </c>
      <c r="AE1032" s="5">
        <f t="shared" si="1942"/>
        <v>5.0621282554264999</v>
      </c>
      <c r="AF1032" s="5">
        <f t="shared" si="1942"/>
        <v>6.4277256452624867</v>
      </c>
      <c r="AG1032" s="5">
        <f t="shared" si="1942"/>
        <v>11.713529335231081</v>
      </c>
      <c r="AH1032" s="5">
        <f t="shared" si="1942"/>
        <v>14.660551288584029</v>
      </c>
      <c r="AI1032" s="5">
        <f t="shared" si="1942"/>
        <v>0.97318434677966825</v>
      </c>
    </row>
    <row r="1033" spans="2:35" x14ac:dyDescent="0.3">
      <c r="B1033" s="85">
        <f t="shared" si="1916"/>
        <v>50495</v>
      </c>
      <c r="C1033" s="3"/>
      <c r="D1033" s="3"/>
      <c r="E1033" s="5">
        <f t="shared" ref="E1033:AI1033" si="1943">E330-E646</f>
        <v>90.537537293953633</v>
      </c>
      <c r="F1033" s="5">
        <f t="shared" si="1943"/>
        <v>57.636842938025858</v>
      </c>
      <c r="G1033" s="5">
        <f t="shared" si="1943"/>
        <v>64.653502078307227</v>
      </c>
      <c r="H1033" s="5">
        <f t="shared" si="1943"/>
        <v>68.242668735317579</v>
      </c>
      <c r="I1033" s="5">
        <f t="shared" si="1943"/>
        <v>117.43203609547</v>
      </c>
      <c r="J1033" s="5">
        <f t="shared" si="1943"/>
        <v>298.23226458802066</v>
      </c>
      <c r="K1033" s="5">
        <f t="shared" si="1943"/>
        <v>42.099954841688444</v>
      </c>
      <c r="L1033" s="5"/>
      <c r="M1033" s="5">
        <f t="shared" si="1943"/>
        <v>57.94402386813033</v>
      </c>
      <c r="N1033" s="5">
        <f t="shared" si="1943"/>
        <v>0</v>
      </c>
      <c r="O1033" s="5">
        <f t="shared" si="1943"/>
        <v>0</v>
      </c>
      <c r="P1033" s="5">
        <f t="shared" si="1943"/>
        <v>0</v>
      </c>
      <c r="Q1033" s="5">
        <f t="shared" si="1943"/>
        <v>0</v>
      </c>
      <c r="R1033" s="5">
        <f t="shared" si="1943"/>
        <v>0</v>
      </c>
      <c r="S1033" s="5">
        <f t="shared" si="1943"/>
        <v>0</v>
      </c>
      <c r="T1033" s="5"/>
      <c r="U1033" s="5">
        <f t="shared" si="1943"/>
        <v>50.701020884614046</v>
      </c>
      <c r="V1033" s="5">
        <f t="shared" si="1943"/>
        <v>13.014770986005837</v>
      </c>
      <c r="W1033" s="5">
        <f t="shared" si="1943"/>
        <v>14.599177888650024</v>
      </c>
      <c r="X1033" s="5">
        <f t="shared" si="1943"/>
        <v>10.185472945569787</v>
      </c>
      <c r="Y1033" s="5">
        <f t="shared" si="1943"/>
        <v>9.6519481722304121</v>
      </c>
      <c r="Z1033" s="5">
        <f t="shared" si="1943"/>
        <v>24.538097719267522</v>
      </c>
      <c r="AA1033" s="5">
        <f t="shared" si="1943"/>
        <v>3.0071396315491747</v>
      </c>
      <c r="AB1033" s="5"/>
      <c r="AC1033" s="5">
        <f t="shared" si="1943"/>
        <v>27.161261188186089</v>
      </c>
      <c r="AD1033" s="5">
        <f t="shared" si="1943"/>
        <v>4.648132495002085</v>
      </c>
      <c r="AE1033" s="5">
        <f t="shared" si="1943"/>
        <v>5.2139921030892946</v>
      </c>
      <c r="AF1033" s="5">
        <f t="shared" si="1943"/>
        <v>6.620557414620361</v>
      </c>
      <c r="AG1033" s="5">
        <f t="shared" si="1943"/>
        <v>12.064935215288015</v>
      </c>
      <c r="AH1033" s="5">
        <f t="shared" si="1943"/>
        <v>15.10036782724155</v>
      </c>
      <c r="AI1033" s="5">
        <f t="shared" si="1943"/>
        <v>1.0023798771830583</v>
      </c>
    </row>
    <row r="1034" spans="2:35" x14ac:dyDescent="0.3">
      <c r="B1034" s="85">
        <f t="shared" si="1916"/>
        <v>50860</v>
      </c>
      <c r="C1034" s="3"/>
      <c r="D1034" s="3"/>
      <c r="E1034" s="5">
        <f t="shared" ref="E1034:AI1034" si="1944">E331-E647</f>
        <v>93.253663412772241</v>
      </c>
      <c r="F1034" s="5">
        <f t="shared" si="1944"/>
        <v>59.36594822616663</v>
      </c>
      <c r="G1034" s="5">
        <f t="shared" si="1944"/>
        <v>66.593107140656457</v>
      </c>
      <c r="H1034" s="5">
        <f t="shared" si="1944"/>
        <v>70.289948797377107</v>
      </c>
      <c r="I1034" s="5">
        <f t="shared" si="1944"/>
        <v>120.95499717833412</v>
      </c>
      <c r="J1034" s="5">
        <f t="shared" si="1944"/>
        <v>307.17923252566123</v>
      </c>
      <c r="K1034" s="5">
        <f t="shared" si="1944"/>
        <v>43.362953486939098</v>
      </c>
      <c r="L1034" s="5"/>
      <c r="M1034" s="5">
        <f t="shared" si="1944"/>
        <v>59.682344584174238</v>
      </c>
      <c r="N1034" s="5">
        <f t="shared" si="1944"/>
        <v>0</v>
      </c>
      <c r="O1034" s="5">
        <f t="shared" si="1944"/>
        <v>0</v>
      </c>
      <c r="P1034" s="5">
        <f t="shared" si="1944"/>
        <v>0</v>
      </c>
      <c r="Q1034" s="5">
        <f t="shared" si="1944"/>
        <v>0</v>
      </c>
      <c r="R1034" s="5">
        <f t="shared" si="1944"/>
        <v>0</v>
      </c>
      <c r="S1034" s="5">
        <f t="shared" si="1944"/>
        <v>0</v>
      </c>
      <c r="T1034" s="5"/>
      <c r="U1034" s="5">
        <f t="shared" si="1944"/>
        <v>52.222051511152465</v>
      </c>
      <c r="V1034" s="5">
        <f t="shared" si="1944"/>
        <v>13.405214115586013</v>
      </c>
      <c r="W1034" s="5">
        <f t="shared" si="1944"/>
        <v>15.037153225309524</v>
      </c>
      <c r="X1034" s="5">
        <f t="shared" si="1944"/>
        <v>10.49103713393688</v>
      </c>
      <c r="Y1034" s="5">
        <f t="shared" si="1944"/>
        <v>9.9415066173973248</v>
      </c>
      <c r="Z1034" s="5">
        <f t="shared" si="1944"/>
        <v>25.274240650845545</v>
      </c>
      <c r="AA1034" s="5">
        <f t="shared" si="1944"/>
        <v>3.0973538204956501</v>
      </c>
      <c r="AB1034" s="5"/>
      <c r="AC1034" s="5">
        <f t="shared" si="1944"/>
        <v>27.976099023831676</v>
      </c>
      <c r="AD1034" s="5">
        <f t="shared" si="1944"/>
        <v>4.787576469852147</v>
      </c>
      <c r="AE1034" s="5">
        <f t="shared" si="1944"/>
        <v>5.3704118661819722</v>
      </c>
      <c r="AF1034" s="5">
        <f t="shared" si="1944"/>
        <v>6.8191741370589725</v>
      </c>
      <c r="AG1034" s="5">
        <f t="shared" si="1944"/>
        <v>12.426883271746654</v>
      </c>
      <c r="AH1034" s="5">
        <f t="shared" si="1944"/>
        <v>15.553378862058798</v>
      </c>
      <c r="AI1034" s="5">
        <f t="shared" si="1944"/>
        <v>1.0324512734985503</v>
      </c>
    </row>
    <row r="1035" spans="2:35" x14ac:dyDescent="0.3">
      <c r="B1035" s="85">
        <f t="shared" si="1916"/>
        <v>51226</v>
      </c>
      <c r="C1035" s="3"/>
      <c r="D1035" s="3"/>
      <c r="E1035" s="5">
        <f t="shared" ref="E1035:AI1035" si="1945">E332-E648</f>
        <v>96.051273315155413</v>
      </c>
      <c r="F1035" s="5">
        <f t="shared" si="1945"/>
        <v>61.146926672951622</v>
      </c>
      <c r="G1035" s="5">
        <f t="shared" si="1945"/>
        <v>68.590900354876155</v>
      </c>
      <c r="H1035" s="5">
        <f t="shared" si="1945"/>
        <v>72.398647261298422</v>
      </c>
      <c r="I1035" s="5">
        <f t="shared" si="1945"/>
        <v>124.58364709368414</v>
      </c>
      <c r="J1035" s="5">
        <f t="shared" si="1945"/>
        <v>316.39460950143109</v>
      </c>
      <c r="K1035" s="5">
        <f t="shared" si="1945"/>
        <v>44.663842091547281</v>
      </c>
      <c r="L1035" s="5"/>
      <c r="M1035" s="5">
        <f t="shared" si="1945"/>
        <v>61.472814921699467</v>
      </c>
      <c r="N1035" s="5">
        <f t="shared" si="1945"/>
        <v>0</v>
      </c>
      <c r="O1035" s="5">
        <f t="shared" si="1945"/>
        <v>0</v>
      </c>
      <c r="P1035" s="5">
        <f t="shared" si="1945"/>
        <v>0</v>
      </c>
      <c r="Q1035" s="5">
        <f t="shared" si="1945"/>
        <v>0</v>
      </c>
      <c r="R1035" s="5">
        <f t="shared" si="1945"/>
        <v>0</v>
      </c>
      <c r="S1035" s="5">
        <f t="shared" si="1945"/>
        <v>0</v>
      </c>
      <c r="T1035" s="5"/>
      <c r="U1035" s="5">
        <f t="shared" si="1945"/>
        <v>53.78871305648704</v>
      </c>
      <c r="V1035" s="5">
        <f t="shared" si="1945"/>
        <v>13.807370539053593</v>
      </c>
      <c r="W1035" s="5">
        <f t="shared" si="1945"/>
        <v>15.488267822068812</v>
      </c>
      <c r="X1035" s="5">
        <f t="shared" si="1945"/>
        <v>10.805768247954987</v>
      </c>
      <c r="Y1035" s="5">
        <f t="shared" si="1945"/>
        <v>10.239751815919243</v>
      </c>
      <c r="Z1035" s="5">
        <f t="shared" si="1945"/>
        <v>26.032467870370912</v>
      </c>
      <c r="AA1035" s="5">
        <f t="shared" si="1945"/>
        <v>3.1902744351105201</v>
      </c>
      <c r="AB1035" s="5"/>
      <c r="AC1035" s="5">
        <f t="shared" si="1945"/>
        <v>28.815381994546623</v>
      </c>
      <c r="AD1035" s="5">
        <f t="shared" si="1945"/>
        <v>4.9312037639477113</v>
      </c>
      <c r="AE1035" s="5">
        <f t="shared" si="1945"/>
        <v>5.5315242221674312</v>
      </c>
      <c r="AF1035" s="5">
        <f t="shared" si="1945"/>
        <v>7.0237493611707427</v>
      </c>
      <c r="AG1035" s="5">
        <f t="shared" si="1945"/>
        <v>12.799689769899055</v>
      </c>
      <c r="AH1035" s="5">
        <f t="shared" si="1945"/>
        <v>16.019980227920559</v>
      </c>
      <c r="AI1035" s="5">
        <f t="shared" si="1945"/>
        <v>1.0634248117035066</v>
      </c>
    </row>
    <row r="1036" spans="2:35" x14ac:dyDescent="0.3">
      <c r="B1036" s="85">
        <f t="shared" si="1916"/>
        <v>51591</v>
      </c>
      <c r="C1036" s="3"/>
      <c r="D1036" s="3"/>
      <c r="E1036" s="5">
        <f t="shared" ref="E1036:AI1036" si="1946">E333-E649</f>
        <v>73.647254229238271</v>
      </c>
      <c r="F1036" s="5">
        <f t="shared" si="1946"/>
        <v>46.884368094149011</v>
      </c>
      <c r="G1036" s="5">
        <f t="shared" si="1946"/>
        <v>52.59203029691497</v>
      </c>
      <c r="H1036" s="5">
        <f t="shared" si="1946"/>
        <v>55.511617875288358</v>
      </c>
      <c r="I1036" s="5">
        <f t="shared" si="1946"/>
        <v>95.524434123941433</v>
      </c>
      <c r="J1036" s="5">
        <f t="shared" si="1946"/>
        <v>242.59537056065065</v>
      </c>
      <c r="K1036" s="5">
        <f t="shared" si="1946"/>
        <v>34.2459732165958</v>
      </c>
      <c r="L1036" s="5"/>
      <c r="M1036" s="5">
        <f t="shared" si="1946"/>
        <v>47.134242706712492</v>
      </c>
      <c r="N1036" s="5">
        <f t="shared" si="1946"/>
        <v>0</v>
      </c>
      <c r="O1036" s="5">
        <f t="shared" si="1946"/>
        <v>0</v>
      </c>
      <c r="P1036" s="5">
        <f t="shared" si="1946"/>
        <v>0</v>
      </c>
      <c r="Q1036" s="5">
        <f t="shared" si="1946"/>
        <v>0</v>
      </c>
      <c r="R1036" s="5">
        <f t="shared" si="1946"/>
        <v>0</v>
      </c>
      <c r="S1036" s="5">
        <f t="shared" si="1946"/>
        <v>0</v>
      </c>
      <c r="T1036" s="5"/>
      <c r="U1036" s="5">
        <f t="shared" si="1946"/>
        <v>41.242462368373431</v>
      </c>
      <c r="V1036" s="5">
        <f t="shared" si="1946"/>
        <v>10.586792795453004</v>
      </c>
      <c r="W1036" s="5">
        <f t="shared" si="1946"/>
        <v>11.87561974446467</v>
      </c>
      <c r="X1036" s="5">
        <f t="shared" si="1946"/>
        <v>8.2853161007893092</v>
      </c>
      <c r="Y1036" s="5">
        <f t="shared" si="1946"/>
        <v>7.8513233526527211</v>
      </c>
      <c r="Z1036" s="5">
        <f t="shared" si="1946"/>
        <v>19.96037859043328</v>
      </c>
      <c r="AA1036" s="5">
        <f t="shared" si="1946"/>
        <v>2.4461409440425572</v>
      </c>
      <c r="AB1036" s="5"/>
      <c r="AC1036" s="5">
        <f t="shared" si="1946"/>
        <v>22.094176268771481</v>
      </c>
      <c r="AD1036" s="5">
        <f t="shared" si="1946"/>
        <v>3.780997426947502</v>
      </c>
      <c r="AE1036" s="5">
        <f t="shared" si="1946"/>
        <v>4.2412927658802397</v>
      </c>
      <c r="AF1036" s="5">
        <f t="shared" si="1946"/>
        <v>5.3854554655130507</v>
      </c>
      <c r="AG1036" s="5">
        <f t="shared" si="1946"/>
        <v>9.814154190815902</v>
      </c>
      <c r="AH1036" s="5">
        <f t="shared" si="1946"/>
        <v>12.283309901805096</v>
      </c>
      <c r="AI1036" s="5">
        <f t="shared" si="1946"/>
        <v>0.81538031468085259</v>
      </c>
    </row>
    <row r="1038" spans="2:35" s="97" customFormat="1" x14ac:dyDescent="0.3">
      <c r="B1038" s="96" t="s">
        <v>257</v>
      </c>
      <c r="C1038" s="96"/>
      <c r="D1038" s="96"/>
    </row>
    <row r="1039" spans="2:35" x14ac:dyDescent="0.3">
      <c r="E1039" s="301" t="s">
        <v>89</v>
      </c>
      <c r="F1039" s="301"/>
      <c r="G1039" s="301"/>
      <c r="H1039" s="301"/>
      <c r="I1039" s="301"/>
      <c r="J1039" s="301"/>
      <c r="K1039" s="301"/>
      <c r="M1039" s="301" t="s">
        <v>64</v>
      </c>
      <c r="N1039" s="301"/>
      <c r="O1039" s="301"/>
      <c r="P1039" s="301"/>
      <c r="Q1039" s="301"/>
      <c r="R1039" s="301"/>
      <c r="S1039" s="301"/>
      <c r="U1039" s="301" t="s">
        <v>65</v>
      </c>
      <c r="V1039" s="301"/>
      <c r="W1039" s="301"/>
      <c r="X1039" s="301"/>
      <c r="Y1039" s="301"/>
      <c r="Z1039" s="301"/>
      <c r="AA1039" s="301"/>
      <c r="AC1039" s="301" t="s">
        <v>66</v>
      </c>
      <c r="AD1039" s="301"/>
      <c r="AE1039" s="301"/>
      <c r="AF1039" s="301"/>
      <c r="AG1039" s="301"/>
      <c r="AH1039" s="301"/>
      <c r="AI1039" s="301"/>
    </row>
    <row r="1040" spans="2:35" s="3" customFormat="1" x14ac:dyDescent="0.3">
      <c r="B1040" s="4" t="s">
        <v>211</v>
      </c>
      <c r="C1040" s="4"/>
      <c r="D1040" s="4"/>
      <c r="E1040" s="3" t="s">
        <v>70</v>
      </c>
      <c r="F1040" s="3" t="s">
        <v>69</v>
      </c>
      <c r="G1040" s="3" t="s">
        <v>61</v>
      </c>
      <c r="H1040" s="3" t="s">
        <v>68</v>
      </c>
      <c r="I1040" s="3" t="s">
        <v>71</v>
      </c>
      <c r="J1040" s="3" t="s">
        <v>72</v>
      </c>
      <c r="K1040" s="3" t="s">
        <v>62</v>
      </c>
      <c r="M1040" s="3" t="s">
        <v>70</v>
      </c>
      <c r="N1040" s="3" t="s">
        <v>69</v>
      </c>
      <c r="O1040" s="3" t="s">
        <v>61</v>
      </c>
      <c r="P1040" s="3" t="s">
        <v>68</v>
      </c>
      <c r="Q1040" s="3" t="s">
        <v>71</v>
      </c>
      <c r="R1040" s="3" t="s">
        <v>72</v>
      </c>
      <c r="S1040" s="3" t="s">
        <v>62</v>
      </c>
      <c r="U1040" s="3" t="s">
        <v>70</v>
      </c>
      <c r="V1040" s="3" t="s">
        <v>69</v>
      </c>
      <c r="W1040" s="3" t="s">
        <v>61</v>
      </c>
      <c r="X1040" s="3" t="s">
        <v>68</v>
      </c>
      <c r="Y1040" s="3" t="s">
        <v>71</v>
      </c>
      <c r="Z1040" s="3" t="s">
        <v>72</v>
      </c>
      <c r="AA1040" s="3" t="s">
        <v>62</v>
      </c>
      <c r="AC1040" s="3" t="s">
        <v>70</v>
      </c>
      <c r="AD1040" s="3" t="s">
        <v>69</v>
      </c>
      <c r="AE1040" s="3" t="s">
        <v>61</v>
      </c>
      <c r="AF1040" s="3" t="s">
        <v>68</v>
      </c>
      <c r="AG1040" s="3" t="s">
        <v>71</v>
      </c>
      <c r="AH1040" s="3" t="s">
        <v>72</v>
      </c>
      <c r="AI1040" s="3" t="s">
        <v>62</v>
      </c>
    </row>
    <row r="1041" spans="2:35" hidden="1" x14ac:dyDescent="0.3">
      <c r="B1041" s="86">
        <f t="shared" ref="B1041:B1071" si="1947">DATE(IF(MONTH(B936)&lt;=3,YEAR(B936),YEAR(B936)+1), 3, 31)</f>
        <v>40633</v>
      </c>
      <c r="C1041" s="3"/>
      <c r="D1041" s="3"/>
      <c r="E1041" s="5">
        <f>MAX(E1006-E971,0)</f>
        <v>102.60148000000001</v>
      </c>
      <c r="F1041" s="5">
        <f t="shared" ref="F1041:K1041" si="1948">MAX(F1006-F971,0)</f>
        <v>29.356594999999999</v>
      </c>
      <c r="G1041" s="5">
        <f t="shared" si="1948"/>
        <v>31.538348749999997</v>
      </c>
      <c r="H1041" s="5">
        <f t="shared" si="1948"/>
        <v>129.4403475</v>
      </c>
      <c r="I1041" s="5">
        <f t="shared" si="1948"/>
        <v>140.0930975</v>
      </c>
      <c r="J1041" s="5">
        <f t="shared" si="1948"/>
        <v>105.00429999999997</v>
      </c>
      <c r="K1041" s="5">
        <f t="shared" si="1948"/>
        <v>21.128351999999989</v>
      </c>
      <c r="L1041" s="5"/>
      <c r="M1041" s="5">
        <f t="shared" ref="M1041:S1041" si="1949">MAX(M1006-M971,0)</f>
        <v>71.855360000000019</v>
      </c>
      <c r="N1041" s="5">
        <f t="shared" si="1949"/>
        <v>0</v>
      </c>
      <c r="O1041" s="5">
        <f t="shared" si="1949"/>
        <v>0</v>
      </c>
      <c r="P1041" s="5">
        <f t="shared" si="1949"/>
        <v>0</v>
      </c>
      <c r="Q1041" s="5">
        <f t="shared" si="1949"/>
        <v>0</v>
      </c>
      <c r="R1041" s="5">
        <f t="shared" si="1949"/>
        <v>0</v>
      </c>
      <c r="S1041" s="5">
        <f t="shared" si="1949"/>
        <v>0</v>
      </c>
      <c r="T1041" s="5"/>
      <c r="U1041" s="5">
        <f t="shared" ref="U1041:AA1041" si="1950">MAX(U1006-U971,0)</f>
        <v>66.965660000000014</v>
      </c>
      <c r="V1041" s="5">
        <f t="shared" si="1950"/>
        <v>7.051635000000001</v>
      </c>
      <c r="W1041" s="5">
        <f t="shared" si="1950"/>
        <v>7.3365087500000019</v>
      </c>
      <c r="X1041" s="5">
        <f t="shared" si="1950"/>
        <v>14.748526250000001</v>
      </c>
      <c r="Y1041" s="5">
        <f t="shared" si="1950"/>
        <v>12.410855625</v>
      </c>
      <c r="Z1041" s="5">
        <f t="shared" si="1950"/>
        <v>8.7950524999999988</v>
      </c>
      <c r="AA1041" s="5">
        <f t="shared" si="1950"/>
        <v>1.4104560000000004</v>
      </c>
      <c r="AB1041" s="5"/>
      <c r="AC1041" s="5">
        <f t="shared" ref="AC1041:AI1041" si="1951">MAX(AC1006-AC971,0)</f>
        <v>34.426239999999993</v>
      </c>
      <c r="AD1041" s="5">
        <f t="shared" si="1951"/>
        <v>2.4458175000000004</v>
      </c>
      <c r="AE1041" s="5">
        <f t="shared" si="1951"/>
        <v>2.5832543750000001</v>
      </c>
      <c r="AF1041" s="5">
        <f t="shared" si="1951"/>
        <v>9.935925000000001</v>
      </c>
      <c r="AG1041" s="5">
        <f t="shared" si="1951"/>
        <v>17.953783124999998</v>
      </c>
      <c r="AH1041" s="5">
        <f t="shared" si="1951"/>
        <v>6.3570474999999984</v>
      </c>
      <c r="AI1041" s="5">
        <f t="shared" si="1951"/>
        <v>0</v>
      </c>
    </row>
    <row r="1042" spans="2:35" hidden="1" x14ac:dyDescent="0.3">
      <c r="B1042" s="86">
        <f t="shared" si="1947"/>
        <v>40999</v>
      </c>
      <c r="C1042" s="3"/>
      <c r="D1042" s="3"/>
      <c r="E1042" s="5">
        <f t="shared" ref="E1042:K1042" si="1952">MAX(E1007-E972,0)</f>
        <v>109.80766</v>
      </c>
      <c r="F1042" s="5">
        <f t="shared" si="1952"/>
        <v>30.46531499999999</v>
      </c>
      <c r="G1042" s="5">
        <f t="shared" si="1952"/>
        <v>33.276803749999999</v>
      </c>
      <c r="H1042" s="5">
        <f t="shared" si="1952"/>
        <v>135.25930499999998</v>
      </c>
      <c r="I1042" s="5">
        <f t="shared" si="1952"/>
        <v>149.75296250000002</v>
      </c>
      <c r="J1042" s="5">
        <f t="shared" si="1952"/>
        <v>112.62895</v>
      </c>
      <c r="K1042" s="5">
        <f t="shared" si="1952"/>
        <v>22.522304000000005</v>
      </c>
      <c r="L1042" s="5"/>
      <c r="M1042" s="5">
        <f t="shared" ref="M1042:S1042" si="1953">MAX(M1007-M972,0)</f>
        <v>76.901120000000006</v>
      </c>
      <c r="N1042" s="5">
        <f t="shared" si="1953"/>
        <v>0</v>
      </c>
      <c r="O1042" s="5">
        <f t="shared" si="1953"/>
        <v>0</v>
      </c>
      <c r="P1042" s="5">
        <f t="shared" si="1953"/>
        <v>0</v>
      </c>
      <c r="Q1042" s="5">
        <f t="shared" si="1953"/>
        <v>0</v>
      </c>
      <c r="R1042" s="5">
        <f t="shared" si="1953"/>
        <v>0</v>
      </c>
      <c r="S1042" s="5">
        <f t="shared" si="1953"/>
        <v>0</v>
      </c>
      <c r="T1042" s="5"/>
      <c r="U1042" s="5">
        <f t="shared" ref="U1042:AA1042" si="1954">MAX(U1007-U972,0)</f>
        <v>71.667470000000023</v>
      </c>
      <c r="V1042" s="5">
        <f t="shared" si="1954"/>
        <v>7.3233950000000005</v>
      </c>
      <c r="W1042" s="5">
        <f t="shared" si="1954"/>
        <v>7.7415237500000007</v>
      </c>
      <c r="X1042" s="5">
        <f t="shared" si="1954"/>
        <v>15.4223225</v>
      </c>
      <c r="Y1042" s="5">
        <f t="shared" si="1954"/>
        <v>13.265709374999998</v>
      </c>
      <c r="Z1042" s="5">
        <f t="shared" si="1954"/>
        <v>9.4335475000000031</v>
      </c>
      <c r="AA1042" s="5">
        <f t="shared" si="1954"/>
        <v>1.502712</v>
      </c>
      <c r="AB1042" s="5"/>
      <c r="AC1042" s="5">
        <f t="shared" ref="AC1042:AI1042" si="1955">MAX(AC1007-AC972,0)</f>
        <v>36.843580000000003</v>
      </c>
      <c r="AD1042" s="5">
        <f t="shared" si="1955"/>
        <v>2.5391975000000002</v>
      </c>
      <c r="AE1042" s="5">
        <f t="shared" si="1955"/>
        <v>2.7257618750000003</v>
      </c>
      <c r="AF1042" s="5">
        <f t="shared" si="1955"/>
        <v>10.388774999999999</v>
      </c>
      <c r="AG1042" s="5">
        <f t="shared" si="1955"/>
        <v>19.188121875</v>
      </c>
      <c r="AH1042" s="5">
        <f t="shared" si="1955"/>
        <v>6.8177275000000019</v>
      </c>
      <c r="AI1042" s="5">
        <f t="shared" si="1955"/>
        <v>0</v>
      </c>
    </row>
    <row r="1043" spans="2:35" hidden="1" x14ac:dyDescent="0.3">
      <c r="B1043" s="86">
        <f t="shared" si="1947"/>
        <v>41364</v>
      </c>
      <c r="C1043" s="3"/>
      <c r="D1043" s="3"/>
      <c r="E1043" s="5">
        <f t="shared" ref="E1043:K1043" si="1956">MAX(E1008-E973,0)</f>
        <v>120.65853000000001</v>
      </c>
      <c r="F1043" s="5">
        <f t="shared" si="1956"/>
        <v>32.709644999999995</v>
      </c>
      <c r="G1043" s="5">
        <f t="shared" si="1956"/>
        <v>35.96198625000001</v>
      </c>
      <c r="H1043" s="5">
        <f t="shared" si="1956"/>
        <v>144.84271125000004</v>
      </c>
      <c r="I1043" s="5">
        <f t="shared" si="1956"/>
        <v>164.1173775</v>
      </c>
      <c r="J1043" s="5">
        <f t="shared" si="1956"/>
        <v>124.07079999999999</v>
      </c>
      <c r="K1043" s="5">
        <f t="shared" si="1956"/>
        <v>24.683610000000005</v>
      </c>
      <c r="L1043" s="5"/>
      <c r="M1043" s="5">
        <f t="shared" ref="M1043:S1043" si="1957">MAX(M1008-M973,0)</f>
        <v>84.500960000000006</v>
      </c>
      <c r="N1043" s="5">
        <f t="shared" si="1957"/>
        <v>0</v>
      </c>
      <c r="O1043" s="5">
        <f t="shared" si="1957"/>
        <v>0</v>
      </c>
      <c r="P1043" s="5">
        <f t="shared" si="1957"/>
        <v>0</v>
      </c>
      <c r="Q1043" s="5">
        <f t="shared" si="1957"/>
        <v>0</v>
      </c>
      <c r="R1043" s="5">
        <f t="shared" si="1957"/>
        <v>0</v>
      </c>
      <c r="S1043" s="5">
        <f t="shared" si="1957"/>
        <v>0</v>
      </c>
      <c r="T1043" s="5"/>
      <c r="U1043" s="5">
        <f t="shared" ref="U1043:AA1043" si="1958">MAX(U1008-U973,0)</f>
        <v>78.750510000000006</v>
      </c>
      <c r="V1043" s="5">
        <f t="shared" si="1958"/>
        <v>7.862285</v>
      </c>
      <c r="W1043" s="5">
        <f t="shared" si="1958"/>
        <v>8.366546249999999</v>
      </c>
      <c r="X1043" s="5">
        <f t="shared" si="1958"/>
        <v>16.504994375000003</v>
      </c>
      <c r="Y1043" s="5">
        <f t="shared" si="1958"/>
        <v>14.538200625</v>
      </c>
      <c r="Z1043" s="5">
        <f t="shared" si="1958"/>
        <v>10.39194</v>
      </c>
      <c r="AA1043" s="5">
        <f t="shared" si="1958"/>
        <v>1.6465800000000002</v>
      </c>
      <c r="AB1043" s="5"/>
      <c r="AC1043" s="5">
        <f t="shared" ref="AC1043:AI1043" si="1959">MAX(AC1008-AC973,0)</f>
        <v>40.484764999999996</v>
      </c>
      <c r="AD1043" s="5">
        <f t="shared" si="1959"/>
        <v>2.7261425000000008</v>
      </c>
      <c r="AE1043" s="5">
        <f t="shared" si="1959"/>
        <v>2.9457731250000001</v>
      </c>
      <c r="AF1043" s="5">
        <f t="shared" si="1959"/>
        <v>11.119087500000001</v>
      </c>
      <c r="AG1043" s="5">
        <f t="shared" si="1959"/>
        <v>21.028798125000005</v>
      </c>
      <c r="AH1043" s="5">
        <f t="shared" si="1959"/>
        <v>7.5106599999999979</v>
      </c>
      <c r="AI1043" s="5">
        <f t="shared" si="1959"/>
        <v>0</v>
      </c>
    </row>
    <row r="1044" spans="2:35" hidden="1" x14ac:dyDescent="0.3">
      <c r="B1044" s="86">
        <f t="shared" si="1947"/>
        <v>41729</v>
      </c>
      <c r="C1044" s="3"/>
      <c r="D1044" s="3"/>
      <c r="E1044" s="5">
        <f t="shared" ref="E1044:K1044" si="1960">MAX(E1009-E974,0)</f>
        <v>138.41582000000002</v>
      </c>
      <c r="F1044" s="5">
        <f t="shared" si="1960"/>
        <v>36.811597500000005</v>
      </c>
      <c r="G1044" s="5">
        <f t="shared" si="1960"/>
        <v>40.618123749999995</v>
      </c>
      <c r="H1044" s="5">
        <f t="shared" si="1960"/>
        <v>162.01722750000002</v>
      </c>
      <c r="I1044" s="5">
        <f t="shared" si="1960"/>
        <v>187.84492250000002</v>
      </c>
      <c r="J1044" s="5">
        <f t="shared" si="1960"/>
        <v>143.04050000000007</v>
      </c>
      <c r="K1044" s="5">
        <f t="shared" si="1960"/>
        <v>28.448867999999994</v>
      </c>
      <c r="L1044" s="5"/>
      <c r="M1044" s="5">
        <f t="shared" ref="M1044:S1044" si="1961">MAX(M1009-M974,0)</f>
        <v>96.938240000000008</v>
      </c>
      <c r="N1044" s="5">
        <f t="shared" si="1961"/>
        <v>0</v>
      </c>
      <c r="O1044" s="5">
        <f t="shared" si="1961"/>
        <v>0</v>
      </c>
      <c r="P1044" s="5">
        <f t="shared" si="1961"/>
        <v>0</v>
      </c>
      <c r="Q1044" s="5">
        <f t="shared" si="1961"/>
        <v>0</v>
      </c>
      <c r="R1044" s="5">
        <f t="shared" si="1961"/>
        <v>0</v>
      </c>
      <c r="S1044" s="5">
        <f t="shared" si="1961"/>
        <v>0</v>
      </c>
      <c r="T1044" s="5"/>
      <c r="U1044" s="5">
        <f t="shared" ref="U1044:AA1044" si="1962">MAX(U1009-U974,0)</f>
        <v>90.342190000000002</v>
      </c>
      <c r="V1044" s="5">
        <f t="shared" si="1962"/>
        <v>8.8447175000000016</v>
      </c>
      <c r="W1044" s="5">
        <f t="shared" si="1962"/>
        <v>9.4490837499999998</v>
      </c>
      <c r="X1044" s="5">
        <f t="shared" si="1962"/>
        <v>18.461061250000004</v>
      </c>
      <c r="Y1044" s="5">
        <f t="shared" si="1962"/>
        <v>16.640124374999999</v>
      </c>
      <c r="Z1044" s="5">
        <f t="shared" si="1962"/>
        <v>11.980962500000004</v>
      </c>
      <c r="AA1044" s="5">
        <f t="shared" si="1962"/>
        <v>1.8977039999999998</v>
      </c>
      <c r="AB1044" s="5"/>
      <c r="AC1044" s="5">
        <f t="shared" ref="AC1044:AI1044" si="1963">MAX(AC1009-AC974,0)</f>
        <v>46.443660000000001</v>
      </c>
      <c r="AD1044" s="5">
        <f t="shared" si="1963"/>
        <v>3.0673587500000004</v>
      </c>
      <c r="AE1044" s="5">
        <f t="shared" si="1963"/>
        <v>3.3270418749999999</v>
      </c>
      <c r="AF1044" s="5">
        <f t="shared" si="1963"/>
        <v>12.436950000000001</v>
      </c>
      <c r="AG1044" s="5">
        <f t="shared" si="1963"/>
        <v>24.069226874999998</v>
      </c>
      <c r="AH1044" s="5">
        <f t="shared" si="1963"/>
        <v>8.6600375000000014</v>
      </c>
      <c r="AI1044" s="5">
        <f t="shared" si="1963"/>
        <v>0</v>
      </c>
    </row>
    <row r="1045" spans="2:35" hidden="1" x14ac:dyDescent="0.3">
      <c r="B1045" s="86">
        <f t="shared" si="1947"/>
        <v>42094</v>
      </c>
      <c r="C1045" s="3"/>
      <c r="D1045" s="3"/>
      <c r="E1045" s="5">
        <f t="shared" ref="E1045:K1045" si="1964">MAX(E1010-E975,0)</f>
        <v>148.20101000000003</v>
      </c>
      <c r="F1045" s="5">
        <f t="shared" si="1964"/>
        <v>38.384525000000004</v>
      </c>
      <c r="G1045" s="5">
        <f t="shared" si="1964"/>
        <v>42.73395</v>
      </c>
      <c r="H1045" s="5">
        <f t="shared" si="1964"/>
        <v>169.18958749999999</v>
      </c>
      <c r="I1045" s="5">
        <f t="shared" si="1964"/>
        <v>200.57660500000003</v>
      </c>
      <c r="J1045" s="5">
        <f t="shared" si="1964"/>
        <v>153.21385000000004</v>
      </c>
      <c r="K1045" s="5">
        <f t="shared" si="1964"/>
        <v>30.295173999999996</v>
      </c>
      <c r="L1045" s="5"/>
      <c r="M1045" s="5">
        <f t="shared" ref="M1045:S1045" si="1965">MAX(M1010-M975,0)</f>
        <v>103.78832000000003</v>
      </c>
      <c r="N1045" s="5">
        <f t="shared" si="1965"/>
        <v>0</v>
      </c>
      <c r="O1045" s="5">
        <f t="shared" si="1965"/>
        <v>0</v>
      </c>
      <c r="P1045" s="5">
        <f t="shared" si="1965"/>
        <v>0</v>
      </c>
      <c r="Q1045" s="5">
        <f t="shared" si="1965"/>
        <v>0</v>
      </c>
      <c r="R1045" s="5">
        <f t="shared" si="1965"/>
        <v>0</v>
      </c>
      <c r="S1045" s="5">
        <f t="shared" si="1965"/>
        <v>0</v>
      </c>
      <c r="T1045" s="5"/>
      <c r="U1045" s="5">
        <f t="shared" ref="U1045:AA1045" si="1966">MAX(U1010-U975,0)</f>
        <v>96.724420000000009</v>
      </c>
      <c r="V1045" s="5">
        <f t="shared" si="1966"/>
        <v>9.2293250000000011</v>
      </c>
      <c r="W1045" s="5">
        <f t="shared" si="1966"/>
        <v>9.9403500000000005</v>
      </c>
      <c r="X1045" s="5">
        <f t="shared" si="1966"/>
        <v>19.271956249999999</v>
      </c>
      <c r="Y1045" s="5">
        <f t="shared" si="1966"/>
        <v>17.76861375</v>
      </c>
      <c r="Z1045" s="5">
        <f t="shared" si="1966"/>
        <v>12.833242500000008</v>
      </c>
      <c r="AA1045" s="5">
        <f t="shared" si="1966"/>
        <v>2.0190720000000004</v>
      </c>
      <c r="AB1045" s="5"/>
      <c r="AC1045" s="5">
        <f t="shared" ref="AC1045:AI1045" si="1967">MAX(AC1010-AC975,0)</f>
        <v>49.725255000000004</v>
      </c>
      <c r="AD1045" s="5">
        <f t="shared" si="1967"/>
        <v>3.1996625000000001</v>
      </c>
      <c r="AE1045" s="5">
        <f t="shared" si="1967"/>
        <v>3.5001750000000005</v>
      </c>
      <c r="AF1045" s="5">
        <f t="shared" si="1967"/>
        <v>12.983874999999996</v>
      </c>
      <c r="AG1045" s="5">
        <f t="shared" si="1967"/>
        <v>25.703208750000002</v>
      </c>
      <c r="AH1045" s="5">
        <f t="shared" si="1967"/>
        <v>9.2770825000000006</v>
      </c>
      <c r="AI1045" s="5">
        <f t="shared" si="1967"/>
        <v>0</v>
      </c>
    </row>
    <row r="1046" spans="2:35" hidden="1" x14ac:dyDescent="0.3">
      <c r="B1046" s="86">
        <f t="shared" si="1947"/>
        <v>42460</v>
      </c>
      <c r="C1046" s="3"/>
      <c r="D1046" s="3"/>
      <c r="E1046" s="5">
        <f t="shared" ref="E1046:K1046" si="1968">MAX(E1011-E976,0)</f>
        <v>158.86876000000001</v>
      </c>
      <c r="F1046" s="5">
        <f t="shared" si="1968"/>
        <v>40.113244999999999</v>
      </c>
      <c r="G1046" s="5">
        <f t="shared" si="1968"/>
        <v>45.129390000000001</v>
      </c>
      <c r="H1046" s="5">
        <f t="shared" si="1968"/>
        <v>176.84147625000003</v>
      </c>
      <c r="I1046" s="5">
        <f t="shared" si="1968"/>
        <v>214.32456500000001</v>
      </c>
      <c r="J1046" s="5">
        <f t="shared" si="1968"/>
        <v>164.40199999999999</v>
      </c>
      <c r="K1046" s="5">
        <f t="shared" si="1968"/>
        <v>32.702235999999999</v>
      </c>
      <c r="L1046" s="5"/>
      <c r="M1046" s="5">
        <f t="shared" ref="M1046:S1046" si="1969">MAX(M1011-M976,0)</f>
        <v>111.25631999999999</v>
      </c>
      <c r="N1046" s="5">
        <f t="shared" si="1969"/>
        <v>0</v>
      </c>
      <c r="O1046" s="5">
        <f t="shared" si="1969"/>
        <v>0</v>
      </c>
      <c r="P1046" s="5">
        <f t="shared" si="1969"/>
        <v>0</v>
      </c>
      <c r="Q1046" s="5">
        <f t="shared" si="1969"/>
        <v>0</v>
      </c>
      <c r="R1046" s="5">
        <f t="shared" si="1969"/>
        <v>0</v>
      </c>
      <c r="S1046" s="5">
        <f t="shared" si="1969"/>
        <v>0</v>
      </c>
      <c r="T1046" s="5"/>
      <c r="U1046" s="5">
        <f t="shared" ref="U1046:AA1046" si="1970">MAX(U1011-U976,0)</f>
        <v>103.68242000000001</v>
      </c>
      <c r="V1046" s="5">
        <f t="shared" si="1970"/>
        <v>9.6410850000000003</v>
      </c>
      <c r="W1046" s="5">
        <f t="shared" si="1970"/>
        <v>10.497870000000002</v>
      </c>
      <c r="X1046" s="5">
        <f t="shared" si="1970"/>
        <v>20.149786875000004</v>
      </c>
      <c r="Y1046" s="5">
        <f t="shared" si="1970"/>
        <v>18.98734125</v>
      </c>
      <c r="Z1046" s="5">
        <f t="shared" si="1970"/>
        <v>13.770412500000003</v>
      </c>
      <c r="AA1046" s="5">
        <f t="shared" si="1970"/>
        <v>2.1814080000000002</v>
      </c>
      <c r="AB1046" s="5"/>
      <c r="AC1046" s="5">
        <f t="shared" ref="AC1046:AI1046" si="1971">MAX(AC1011-AC976,0)</f>
        <v>53.302879999999995</v>
      </c>
      <c r="AD1046" s="5">
        <f t="shared" si="1971"/>
        <v>3.3430425000000001</v>
      </c>
      <c r="AE1046" s="5">
        <f t="shared" si="1971"/>
        <v>3.6964350000000001</v>
      </c>
      <c r="AF1046" s="5">
        <f t="shared" si="1971"/>
        <v>13.574662500000001</v>
      </c>
      <c r="AG1046" s="5">
        <f t="shared" si="1971"/>
        <v>27.468251249999998</v>
      </c>
      <c r="AH1046" s="5">
        <f t="shared" si="1971"/>
        <v>9.9548374999999982</v>
      </c>
      <c r="AI1046" s="5">
        <f t="shared" si="1971"/>
        <v>0</v>
      </c>
    </row>
    <row r="1047" spans="2:35" hidden="1" x14ac:dyDescent="0.3">
      <c r="B1047" s="86">
        <f t="shared" si="1947"/>
        <v>42825</v>
      </c>
      <c r="C1047" s="3"/>
      <c r="D1047" s="3"/>
      <c r="E1047" s="5">
        <f t="shared" ref="E1047:K1047" si="1972">MAX(E1012-E977,0)</f>
        <v>170.85398000000001</v>
      </c>
      <c r="F1047" s="5">
        <f t="shared" si="1972"/>
        <v>42.048367500000005</v>
      </c>
      <c r="G1047" s="5">
        <f t="shared" si="1972"/>
        <v>47.747201249999996</v>
      </c>
      <c r="H1047" s="5">
        <f t="shared" si="1972"/>
        <v>185.23898000000003</v>
      </c>
      <c r="I1047" s="5">
        <f t="shared" si="1972"/>
        <v>229.77352249999998</v>
      </c>
      <c r="J1047" s="5">
        <f t="shared" si="1972"/>
        <v>177.00970000000007</v>
      </c>
      <c r="K1047" s="5">
        <f t="shared" si="1972"/>
        <v>35.247785999999998</v>
      </c>
      <c r="L1047" s="5"/>
      <c r="M1047" s="5">
        <f t="shared" ref="M1047:S1047" si="1973">MAX(M1012-M977,0)</f>
        <v>119.65536000000003</v>
      </c>
      <c r="N1047" s="5">
        <f t="shared" si="1973"/>
        <v>0</v>
      </c>
      <c r="O1047" s="5">
        <f t="shared" si="1973"/>
        <v>0</v>
      </c>
      <c r="P1047" s="5">
        <f t="shared" si="1973"/>
        <v>0</v>
      </c>
      <c r="Q1047" s="5">
        <f t="shared" si="1973"/>
        <v>0</v>
      </c>
      <c r="R1047" s="5">
        <f t="shared" si="1973"/>
        <v>0</v>
      </c>
      <c r="S1047" s="5">
        <f t="shared" si="1973"/>
        <v>0</v>
      </c>
      <c r="T1047" s="5"/>
      <c r="U1047" s="5">
        <f t="shared" ref="U1047:AA1047" si="1974">MAX(U1012-U977,0)</f>
        <v>111.51316</v>
      </c>
      <c r="V1047" s="5">
        <f t="shared" si="1974"/>
        <v>10.102127500000002</v>
      </c>
      <c r="W1047" s="5">
        <f t="shared" si="1974"/>
        <v>11.106641250000003</v>
      </c>
      <c r="X1047" s="5">
        <f t="shared" si="1974"/>
        <v>21.120360000000002</v>
      </c>
      <c r="Y1047" s="5">
        <f t="shared" si="1974"/>
        <v>20.354649375000001</v>
      </c>
      <c r="Z1047" s="5">
        <f t="shared" si="1974"/>
        <v>14.826272499999998</v>
      </c>
      <c r="AA1047" s="5">
        <f t="shared" si="1974"/>
        <v>2.3518080000000001</v>
      </c>
      <c r="AB1047" s="5"/>
      <c r="AC1047" s="5">
        <f t="shared" ref="AC1047:AI1047" si="1975">MAX(AC1012-AC977,0)</f>
        <v>57.327489999999997</v>
      </c>
      <c r="AD1047" s="5">
        <f t="shared" si="1975"/>
        <v>3.5035637500000005</v>
      </c>
      <c r="AE1047" s="5">
        <f t="shared" si="1975"/>
        <v>3.9108206250000004</v>
      </c>
      <c r="AF1047" s="5">
        <f t="shared" si="1975"/>
        <v>14.22715</v>
      </c>
      <c r="AG1047" s="5">
        <f t="shared" si="1975"/>
        <v>29.442901874999997</v>
      </c>
      <c r="AH1047" s="5">
        <f t="shared" si="1975"/>
        <v>10.717127500000004</v>
      </c>
      <c r="AI1047" s="5">
        <f t="shared" si="1975"/>
        <v>0</v>
      </c>
    </row>
    <row r="1048" spans="2:35" hidden="1" x14ac:dyDescent="0.3">
      <c r="B1048" s="86">
        <f t="shared" si="1947"/>
        <v>43190</v>
      </c>
      <c r="C1048" s="3"/>
      <c r="D1048" s="3"/>
      <c r="E1048" s="5">
        <f t="shared" ref="E1048:K1048" si="1976">MAX(E1013-E978,0)</f>
        <v>183.83223000000001</v>
      </c>
      <c r="F1048" s="5">
        <f t="shared" si="1976"/>
        <v>43.905197500000007</v>
      </c>
      <c r="G1048" s="5">
        <f t="shared" si="1976"/>
        <v>50.41212625</v>
      </c>
      <c r="H1048" s="5">
        <f t="shared" si="1976"/>
        <v>193.87959875000004</v>
      </c>
      <c r="I1048" s="5">
        <f t="shared" si="1976"/>
        <v>246.19347750000006</v>
      </c>
      <c r="J1048" s="5">
        <f t="shared" si="1976"/>
        <v>190.53540000000004</v>
      </c>
      <c r="K1048" s="5">
        <f t="shared" si="1976"/>
        <v>37.826823999999995</v>
      </c>
      <c r="L1048" s="5"/>
      <c r="M1048" s="5">
        <f t="shared" ref="M1048:S1048" si="1977">MAX(M1013-M978,0)</f>
        <v>128.73936</v>
      </c>
      <c r="N1048" s="5">
        <f t="shared" si="1977"/>
        <v>0</v>
      </c>
      <c r="O1048" s="5">
        <f t="shared" si="1977"/>
        <v>0</v>
      </c>
      <c r="P1048" s="5">
        <f t="shared" si="1977"/>
        <v>0</v>
      </c>
      <c r="Q1048" s="5">
        <f t="shared" si="1977"/>
        <v>0</v>
      </c>
      <c r="R1048" s="5">
        <f t="shared" si="1977"/>
        <v>0</v>
      </c>
      <c r="S1048" s="5">
        <f t="shared" si="1977"/>
        <v>0</v>
      </c>
      <c r="T1048" s="5"/>
      <c r="U1048" s="5">
        <f t="shared" ref="U1048:AA1048" si="1978">MAX(U1013-U978,0)</f>
        <v>119.97591000000001</v>
      </c>
      <c r="V1048" s="5">
        <f t="shared" si="1978"/>
        <v>10.5535175</v>
      </c>
      <c r="W1048" s="5">
        <f t="shared" si="1978"/>
        <v>11.729166250000002</v>
      </c>
      <c r="X1048" s="5">
        <f t="shared" si="1978"/>
        <v>22.108675625000004</v>
      </c>
      <c r="Y1048" s="5">
        <f t="shared" si="1978"/>
        <v>21.810538125000001</v>
      </c>
      <c r="Z1048" s="5">
        <f t="shared" si="1978"/>
        <v>15.959157500000007</v>
      </c>
      <c r="AA1048" s="5">
        <f t="shared" si="1978"/>
        <v>2.5227720000000007</v>
      </c>
      <c r="AB1048" s="5"/>
      <c r="AC1048" s="5">
        <f t="shared" ref="AC1048:AI1048" si="1979">MAX(AC1013-AC978,0)</f>
        <v>61.679115000000003</v>
      </c>
      <c r="AD1048" s="5">
        <f t="shared" si="1979"/>
        <v>3.6592587500000002</v>
      </c>
      <c r="AE1048" s="5">
        <f t="shared" si="1979"/>
        <v>4.1295831249999999</v>
      </c>
      <c r="AF1048" s="5">
        <f t="shared" si="1979"/>
        <v>14.892587500000003</v>
      </c>
      <c r="AG1048" s="5">
        <f t="shared" si="1979"/>
        <v>31.552160624999999</v>
      </c>
      <c r="AH1048" s="5">
        <f t="shared" si="1979"/>
        <v>11.535892500000003</v>
      </c>
      <c r="AI1048" s="5">
        <f t="shared" si="1979"/>
        <v>0</v>
      </c>
    </row>
    <row r="1049" spans="2:35" hidden="1" x14ac:dyDescent="0.3">
      <c r="B1049" s="86">
        <f t="shared" si="1947"/>
        <v>43555</v>
      </c>
      <c r="C1049" s="3"/>
      <c r="D1049" s="3"/>
      <c r="E1049" s="5">
        <f t="shared" ref="E1049:K1049" si="1980">MAX(E1014-E979,0)</f>
        <v>197.70538000000002</v>
      </c>
      <c r="F1049" s="5">
        <f t="shared" si="1980"/>
        <v>45.839527500000003</v>
      </c>
      <c r="G1049" s="5">
        <f t="shared" si="1980"/>
        <v>53.319679999999998</v>
      </c>
      <c r="H1049" s="5">
        <f t="shared" si="1980"/>
        <v>202.84708250000006</v>
      </c>
      <c r="I1049" s="5">
        <f t="shared" si="1980"/>
        <v>263.97172499999999</v>
      </c>
      <c r="J1049" s="5">
        <f t="shared" si="1980"/>
        <v>205.12430000000001</v>
      </c>
      <c r="K1049" s="5">
        <f t="shared" si="1980"/>
        <v>40.475105999999997</v>
      </c>
      <c r="L1049" s="5"/>
      <c r="M1049" s="5">
        <f t="shared" ref="M1049:S1049" si="1981">MAX(M1014-M979,0)</f>
        <v>138.46016000000003</v>
      </c>
      <c r="N1049" s="5">
        <f t="shared" si="1981"/>
        <v>0</v>
      </c>
      <c r="O1049" s="5">
        <f t="shared" si="1981"/>
        <v>0</v>
      </c>
      <c r="P1049" s="5">
        <f t="shared" si="1981"/>
        <v>0</v>
      </c>
      <c r="Q1049" s="5">
        <f t="shared" si="1981"/>
        <v>0</v>
      </c>
      <c r="R1049" s="5">
        <f t="shared" si="1981"/>
        <v>0</v>
      </c>
      <c r="S1049" s="5">
        <f t="shared" si="1981"/>
        <v>0</v>
      </c>
      <c r="T1049" s="5"/>
      <c r="U1049" s="5">
        <f t="shared" ref="U1049:AA1049" si="1982">MAX(U1014-U979,0)</f>
        <v>129.03821000000002</v>
      </c>
      <c r="V1049" s="5">
        <f t="shared" si="1982"/>
        <v>11.0224075</v>
      </c>
      <c r="W1049" s="5">
        <f t="shared" si="1982"/>
        <v>12.40544</v>
      </c>
      <c r="X1049" s="5">
        <f t="shared" si="1982"/>
        <v>23.127233750000002</v>
      </c>
      <c r="Y1049" s="5">
        <f t="shared" si="1982"/>
        <v>23.383743749999994</v>
      </c>
      <c r="Z1049" s="5">
        <f t="shared" si="1982"/>
        <v>17.180865000000001</v>
      </c>
      <c r="AA1049" s="5">
        <f t="shared" si="1982"/>
        <v>2.6977680000000004</v>
      </c>
      <c r="AB1049" s="5"/>
      <c r="AC1049" s="5">
        <f t="shared" ref="AC1049:AI1049" si="1983">MAX(AC1014-AC979,0)</f>
        <v>66.336939999999998</v>
      </c>
      <c r="AD1049" s="5">
        <f t="shared" si="1983"/>
        <v>3.8212037499999996</v>
      </c>
      <c r="AE1049" s="5">
        <f t="shared" si="1983"/>
        <v>4.3677200000000003</v>
      </c>
      <c r="AF1049" s="5">
        <f t="shared" si="1983"/>
        <v>15.579099999999997</v>
      </c>
      <c r="AG1049" s="5">
        <f t="shared" si="1983"/>
        <v>33.823518749999998</v>
      </c>
      <c r="AH1049" s="5">
        <f t="shared" si="1983"/>
        <v>12.417484999999999</v>
      </c>
      <c r="AI1049" s="5">
        <f t="shared" si="1983"/>
        <v>0</v>
      </c>
    </row>
    <row r="1050" spans="2:35" hidden="1" x14ac:dyDescent="0.3">
      <c r="B1050" s="86">
        <f t="shared" si="1947"/>
        <v>43921</v>
      </c>
      <c r="C1050" s="3"/>
      <c r="D1050" s="3"/>
      <c r="E1050" s="5">
        <f t="shared" ref="E1050:K1050" si="1984">MAX(E1015-E980,0)</f>
        <v>212.67765000000003</v>
      </c>
      <c r="F1050" s="5">
        <f t="shared" si="1984"/>
        <v>48.006357500000007</v>
      </c>
      <c r="G1050" s="5">
        <f t="shared" si="1984"/>
        <v>56.314862500000004</v>
      </c>
      <c r="H1050" s="5">
        <f t="shared" si="1984"/>
        <v>212.30893125</v>
      </c>
      <c r="I1050" s="5">
        <f t="shared" si="1984"/>
        <v>282.74395500000008</v>
      </c>
      <c r="J1050" s="5">
        <f t="shared" si="1984"/>
        <v>220.53829999999999</v>
      </c>
      <c r="K1050" s="5">
        <f t="shared" si="1984"/>
        <v>43.823765999999999</v>
      </c>
      <c r="L1050" s="5"/>
      <c r="M1050" s="5">
        <f t="shared" ref="M1050:S1050" si="1985">MAX(M1015-M980,0)</f>
        <v>148.94480000000001</v>
      </c>
      <c r="N1050" s="5">
        <f t="shared" si="1985"/>
        <v>0</v>
      </c>
      <c r="O1050" s="5">
        <f t="shared" si="1985"/>
        <v>0</v>
      </c>
      <c r="P1050" s="5">
        <f t="shared" si="1985"/>
        <v>0</v>
      </c>
      <c r="Q1050" s="5">
        <f t="shared" si="1985"/>
        <v>0</v>
      </c>
      <c r="R1050" s="5">
        <f t="shared" si="1985"/>
        <v>0</v>
      </c>
      <c r="S1050" s="5">
        <f t="shared" si="1985"/>
        <v>0</v>
      </c>
      <c r="T1050" s="5"/>
      <c r="U1050" s="5">
        <f t="shared" ref="U1050:AA1050" si="1986">MAX(U1015-U980,0)</f>
        <v>138.80880000000002</v>
      </c>
      <c r="V1050" s="5">
        <f t="shared" si="1986"/>
        <v>11.5437975</v>
      </c>
      <c r="W1050" s="5">
        <f t="shared" si="1986"/>
        <v>13.100462499999999</v>
      </c>
      <c r="X1050" s="5">
        <f t="shared" si="1986"/>
        <v>24.201034374999999</v>
      </c>
      <c r="Y1050" s="5">
        <f t="shared" si="1986"/>
        <v>25.048451250000003</v>
      </c>
      <c r="Z1050" s="5">
        <f t="shared" si="1986"/>
        <v>18.4722525</v>
      </c>
      <c r="AA1050" s="5">
        <f t="shared" si="1986"/>
        <v>2.9232480000000001</v>
      </c>
      <c r="AB1050" s="5"/>
      <c r="AC1050" s="5">
        <f t="shared" ref="AC1050:AI1050" si="1987">MAX(AC1015-AC980,0)</f>
        <v>71.360074999999995</v>
      </c>
      <c r="AD1050" s="5">
        <f t="shared" si="1987"/>
        <v>4.0018987499999996</v>
      </c>
      <c r="AE1050" s="5">
        <f t="shared" si="1987"/>
        <v>4.6127312499999995</v>
      </c>
      <c r="AF1050" s="5">
        <f t="shared" si="1987"/>
        <v>16.302937500000002</v>
      </c>
      <c r="AG1050" s="5">
        <f t="shared" si="1987"/>
        <v>36.235946249999998</v>
      </c>
      <c r="AH1050" s="5">
        <f t="shared" si="1987"/>
        <v>13.352847499999998</v>
      </c>
      <c r="AI1050" s="5">
        <f t="shared" si="1987"/>
        <v>0</v>
      </c>
    </row>
    <row r="1051" spans="2:35" hidden="1" x14ac:dyDescent="0.3">
      <c r="B1051" s="86">
        <f t="shared" si="1947"/>
        <v>44286</v>
      </c>
      <c r="C1051" s="3"/>
      <c r="D1051" s="3"/>
      <c r="E1051" s="5">
        <f t="shared" ref="E1051:K1051" si="1988">MAX(E1016-E981,0)</f>
        <v>180.10097000000002</v>
      </c>
      <c r="F1051" s="5">
        <f t="shared" si="1988"/>
        <v>44.204895</v>
      </c>
      <c r="G1051" s="5">
        <f t="shared" si="1988"/>
        <v>52.921128750000001</v>
      </c>
      <c r="H1051" s="5">
        <f t="shared" si="1988"/>
        <v>174.24426</v>
      </c>
      <c r="I1051" s="5">
        <f t="shared" si="1988"/>
        <v>238.12462250000004</v>
      </c>
      <c r="J1051" s="5">
        <f t="shared" si="1988"/>
        <v>194.31359999999989</v>
      </c>
      <c r="K1051" s="5">
        <f t="shared" si="1988"/>
        <v>38.349556000000007</v>
      </c>
      <c r="L1051" s="5"/>
      <c r="M1051" s="5">
        <f t="shared" ref="M1051:S1051" si="1989">MAX(M1016-M981,0)</f>
        <v>125.92304</v>
      </c>
      <c r="N1051" s="5">
        <f t="shared" si="1989"/>
        <v>0</v>
      </c>
      <c r="O1051" s="5">
        <f t="shared" si="1989"/>
        <v>0</v>
      </c>
      <c r="P1051" s="5">
        <f t="shared" si="1989"/>
        <v>0</v>
      </c>
      <c r="Q1051" s="5">
        <f t="shared" si="1989"/>
        <v>0</v>
      </c>
      <c r="R1051" s="5">
        <f t="shared" si="1989"/>
        <v>0</v>
      </c>
      <c r="S1051" s="5">
        <f t="shared" si="1989"/>
        <v>0</v>
      </c>
      <c r="T1051" s="5"/>
      <c r="U1051" s="5">
        <f t="shared" ref="U1051:AA1051" si="1990">MAX(U1016-U981,0)</f>
        <v>117.22848999999998</v>
      </c>
      <c r="V1051" s="5">
        <f t="shared" si="1990"/>
        <v>10.725534999999999</v>
      </c>
      <c r="W1051" s="5">
        <f t="shared" si="1990"/>
        <v>12.364248750000002</v>
      </c>
      <c r="X1051" s="5">
        <f t="shared" si="1990"/>
        <v>19.998569999999997</v>
      </c>
      <c r="Y1051" s="5">
        <f t="shared" si="1990"/>
        <v>21.051361874999998</v>
      </c>
      <c r="Z1051" s="5">
        <f t="shared" si="1990"/>
        <v>16.273854999999998</v>
      </c>
      <c r="AA1051" s="5">
        <f t="shared" si="1990"/>
        <v>2.5573680000000003</v>
      </c>
      <c r="AB1051" s="5"/>
      <c r="AC1051" s="5">
        <f t="shared" ref="AC1051:AI1051" si="1991">MAX(AC1016-AC981,0)</f>
        <v>60.307484999999993</v>
      </c>
      <c r="AD1051" s="5">
        <f t="shared" si="1991"/>
        <v>3.7027675000000002</v>
      </c>
      <c r="AE1051" s="5">
        <f t="shared" si="1991"/>
        <v>4.3446243750000004</v>
      </c>
      <c r="AF1051" s="5">
        <f t="shared" si="1991"/>
        <v>13.458299999999999</v>
      </c>
      <c r="AG1051" s="5">
        <f t="shared" si="1991"/>
        <v>30.341889375000004</v>
      </c>
      <c r="AH1051" s="5">
        <f t="shared" si="1991"/>
        <v>11.752844999999995</v>
      </c>
      <c r="AI1051" s="5">
        <f t="shared" si="1991"/>
        <v>0</v>
      </c>
    </row>
    <row r="1052" spans="2:35" x14ac:dyDescent="0.3">
      <c r="B1052" s="86">
        <f t="shared" si="1947"/>
        <v>44651</v>
      </c>
      <c r="C1052" s="3"/>
      <c r="D1052" s="3"/>
      <c r="E1052" s="5">
        <f t="shared" ref="E1052:K1052" si="1992">MAX(E1017-E982,0)</f>
        <v>47.222411600000001</v>
      </c>
      <c r="F1052" s="5">
        <f t="shared" si="1992"/>
        <v>28.134578550000001</v>
      </c>
      <c r="G1052" s="5">
        <f t="shared" si="1992"/>
        <v>35.881487850000006</v>
      </c>
      <c r="H1052" s="5">
        <f t="shared" si="1992"/>
        <v>38.638461225</v>
      </c>
      <c r="I1052" s="5">
        <f t="shared" si="1992"/>
        <v>59.699472950000001</v>
      </c>
      <c r="J1052" s="5">
        <f t="shared" si="1992"/>
        <v>79.155043500000005</v>
      </c>
      <c r="K1052" s="5">
        <f t="shared" si="1992"/>
        <v>15.457613079999994</v>
      </c>
      <c r="L1052" s="5"/>
      <c r="M1052" s="5">
        <f t="shared" ref="M1052:S1052" si="1993">MAX(M1017-M982,0)</f>
        <v>32.236131200000003</v>
      </c>
      <c r="N1052" s="5">
        <f t="shared" si="1993"/>
        <v>0</v>
      </c>
      <c r="O1052" s="5">
        <f t="shared" si="1993"/>
        <v>0</v>
      </c>
      <c r="P1052" s="5">
        <f t="shared" si="1993"/>
        <v>0</v>
      </c>
      <c r="Q1052" s="5">
        <f t="shared" si="1993"/>
        <v>0</v>
      </c>
      <c r="R1052" s="5">
        <f t="shared" si="1993"/>
        <v>0</v>
      </c>
      <c r="S1052" s="5">
        <f t="shared" si="1993"/>
        <v>0</v>
      </c>
      <c r="T1052" s="5"/>
      <c r="U1052" s="5">
        <f t="shared" ref="U1052:AA1052" si="1994">MAX(U1017-U982,0)</f>
        <v>29.537844700000001</v>
      </c>
      <c r="V1052" s="5">
        <f t="shared" si="1994"/>
        <v>7.1508521499999995</v>
      </c>
      <c r="W1052" s="5">
        <f t="shared" si="1994"/>
        <v>8.5542190500000022</v>
      </c>
      <c r="X1052" s="5">
        <f t="shared" si="1994"/>
        <v>4.9822738874999999</v>
      </c>
      <c r="Y1052" s="5">
        <f t="shared" si="1994"/>
        <v>5.1106092375000003</v>
      </c>
      <c r="Z1052" s="5">
        <f t="shared" si="1994"/>
        <v>6.622488924999999</v>
      </c>
      <c r="AA1052" s="5">
        <f t="shared" si="1994"/>
        <v>1.0341302399999999</v>
      </c>
      <c r="AB1052" s="5"/>
      <c r="AC1052" s="5">
        <f t="shared" ref="AC1052:AI1052" si="1995">MAX(AC1017-AC982,0)</f>
        <v>15.352728300000003</v>
      </c>
      <c r="AD1052" s="5">
        <f t="shared" si="1995"/>
        <v>2.416801075</v>
      </c>
      <c r="AE1052" s="5">
        <f t="shared" si="1995"/>
        <v>2.9774345250000001</v>
      </c>
      <c r="AF1052" s="5">
        <f t="shared" si="1995"/>
        <v>3.2984542499999998</v>
      </c>
      <c r="AG1052" s="5">
        <f t="shared" si="1995"/>
        <v>6.9430905374999998</v>
      </c>
      <c r="AH1052" s="5">
        <f t="shared" si="1995"/>
        <v>4.742211825</v>
      </c>
      <c r="AI1052" s="5">
        <f t="shared" si="1995"/>
        <v>0</v>
      </c>
    </row>
    <row r="1053" spans="2:35" x14ac:dyDescent="0.3">
      <c r="B1053" s="86">
        <f t="shared" si="1947"/>
        <v>45016</v>
      </c>
      <c r="C1053" s="3"/>
      <c r="D1053" s="3"/>
      <c r="E1053" s="5">
        <f t="shared" ref="E1053:K1053" si="1996">MAX(E1018-E983,0)</f>
        <v>48.639083948000014</v>
      </c>
      <c r="F1053" s="5">
        <f t="shared" si="1996"/>
        <v>28.978615906500004</v>
      </c>
      <c r="G1053" s="5">
        <f t="shared" si="1996"/>
        <v>36.957932485500002</v>
      </c>
      <c r="H1053" s="5">
        <f t="shared" si="1996"/>
        <v>39.797615061750001</v>
      </c>
      <c r="I1053" s="5">
        <f t="shared" si="1996"/>
        <v>61.490457138499991</v>
      </c>
      <c r="J1053" s="5">
        <f t="shared" si="1996"/>
        <v>81.529694805000034</v>
      </c>
      <c r="K1053" s="5">
        <f t="shared" si="1996"/>
        <v>15.921341472399998</v>
      </c>
      <c r="L1053" s="5"/>
      <c r="M1053" s="5">
        <f t="shared" ref="M1053:S1053" si="1997">MAX(M1018-M983,0)</f>
        <v>33.203215136000004</v>
      </c>
      <c r="N1053" s="5">
        <f t="shared" si="1997"/>
        <v>0</v>
      </c>
      <c r="O1053" s="5">
        <f t="shared" si="1997"/>
        <v>0</v>
      </c>
      <c r="P1053" s="5">
        <f t="shared" si="1997"/>
        <v>0</v>
      </c>
      <c r="Q1053" s="5">
        <f t="shared" si="1997"/>
        <v>0</v>
      </c>
      <c r="R1053" s="5">
        <f t="shared" si="1997"/>
        <v>0</v>
      </c>
      <c r="S1053" s="5">
        <f t="shared" si="1997"/>
        <v>0</v>
      </c>
      <c r="T1053" s="5"/>
      <c r="U1053" s="5">
        <f t="shared" ref="U1053:AA1053" si="1998">MAX(U1018-U983,0)</f>
        <v>30.423980041</v>
      </c>
      <c r="V1053" s="5">
        <f t="shared" si="1998"/>
        <v>7.365377714500001</v>
      </c>
      <c r="W1053" s="5">
        <f t="shared" si="1998"/>
        <v>8.8108456215000004</v>
      </c>
      <c r="X1053" s="5">
        <f t="shared" si="1998"/>
        <v>5.1317421041250011</v>
      </c>
      <c r="Y1053" s="5">
        <f t="shared" si="1998"/>
        <v>5.2639275146249993</v>
      </c>
      <c r="Z1053" s="5">
        <f t="shared" si="1998"/>
        <v>6.8211635927500005</v>
      </c>
      <c r="AA1053" s="5">
        <f t="shared" si="1998"/>
        <v>1.0651541472000001</v>
      </c>
      <c r="AB1053" s="5"/>
      <c r="AC1053" s="5">
        <f t="shared" ref="AC1053:AI1053" si="1999">MAX(AC1018-AC983,0)</f>
        <v>15.813310148999999</v>
      </c>
      <c r="AD1053" s="5">
        <f t="shared" si="1999"/>
        <v>2.4893051072500003</v>
      </c>
      <c r="AE1053" s="5">
        <f t="shared" si="1999"/>
        <v>3.0667575607500006</v>
      </c>
      <c r="AF1053" s="5">
        <f t="shared" si="1999"/>
        <v>3.3974078775000001</v>
      </c>
      <c r="AG1053" s="5">
        <f t="shared" si="1999"/>
        <v>7.1513832536249993</v>
      </c>
      <c r="AH1053" s="5">
        <f t="shared" si="1999"/>
        <v>4.8844781797500012</v>
      </c>
      <c r="AI1053" s="5">
        <f t="shared" si="1999"/>
        <v>0</v>
      </c>
    </row>
    <row r="1054" spans="2:35" x14ac:dyDescent="0.3">
      <c r="B1054" s="86">
        <f t="shared" si="1947"/>
        <v>45382</v>
      </c>
      <c r="C1054" s="3"/>
      <c r="D1054" s="3"/>
      <c r="E1054" s="5">
        <f t="shared" ref="E1054:K1054" si="2000">MAX(E1019-E984,0)</f>
        <v>50.09825646644002</v>
      </c>
      <c r="F1054" s="5">
        <f t="shared" si="2000"/>
        <v>29.847974383695</v>
      </c>
      <c r="G1054" s="5">
        <f t="shared" si="2000"/>
        <v>38.066670460064998</v>
      </c>
      <c r="H1054" s="5">
        <f t="shared" si="2000"/>
        <v>40.991543513602501</v>
      </c>
      <c r="I1054" s="5">
        <f t="shared" si="2000"/>
        <v>63.335170852654997</v>
      </c>
      <c r="J1054" s="5">
        <f t="shared" si="2000"/>
        <v>83.975585649149991</v>
      </c>
      <c r="K1054" s="5">
        <f t="shared" si="2000"/>
        <v>16.398981716571999</v>
      </c>
      <c r="L1054" s="5"/>
      <c r="M1054" s="5">
        <f t="shared" ref="M1054:S1054" si="2001">MAX(M1019-M984,0)</f>
        <v>34.199311590080008</v>
      </c>
      <c r="N1054" s="5">
        <f t="shared" si="2001"/>
        <v>0</v>
      </c>
      <c r="O1054" s="5">
        <f t="shared" si="2001"/>
        <v>0</v>
      </c>
      <c r="P1054" s="5">
        <f t="shared" si="2001"/>
        <v>0</v>
      </c>
      <c r="Q1054" s="5">
        <f t="shared" si="2001"/>
        <v>0</v>
      </c>
      <c r="R1054" s="5">
        <f t="shared" si="2001"/>
        <v>0</v>
      </c>
      <c r="S1054" s="5">
        <f t="shared" si="2001"/>
        <v>0</v>
      </c>
      <c r="T1054" s="5"/>
      <c r="U1054" s="5">
        <f t="shared" ref="U1054:AA1054" si="2002">MAX(U1019-U984,0)</f>
        <v>31.33669944223001</v>
      </c>
      <c r="V1054" s="5">
        <f t="shared" si="2002"/>
        <v>7.5863390459349995</v>
      </c>
      <c r="W1054" s="5">
        <f t="shared" si="2002"/>
        <v>9.0751709901450006</v>
      </c>
      <c r="X1054" s="5">
        <f t="shared" si="2002"/>
        <v>5.2856943672487509</v>
      </c>
      <c r="Y1054" s="5">
        <f t="shared" si="2002"/>
        <v>5.4218453400637499</v>
      </c>
      <c r="Z1054" s="5">
        <f t="shared" si="2002"/>
        <v>7.0257985005325008</v>
      </c>
      <c r="AA1054" s="5">
        <f t="shared" si="2002"/>
        <v>1.097108771616</v>
      </c>
      <c r="AB1054" s="5"/>
      <c r="AC1054" s="5">
        <f t="shared" ref="AC1054:AI1054" si="2003">MAX(AC1019-AC984,0)</f>
        <v>16.287709453470001</v>
      </c>
      <c r="AD1054" s="5">
        <f t="shared" si="2003"/>
        <v>2.5639842604674996</v>
      </c>
      <c r="AE1054" s="5">
        <f t="shared" si="2003"/>
        <v>3.1587602875725</v>
      </c>
      <c r="AF1054" s="5">
        <f t="shared" si="2003"/>
        <v>3.4993301138250001</v>
      </c>
      <c r="AG1054" s="5">
        <f t="shared" si="2003"/>
        <v>7.3659247512337496</v>
      </c>
      <c r="AH1054" s="5">
        <f t="shared" si="2003"/>
        <v>5.0310125251424997</v>
      </c>
      <c r="AI1054" s="5">
        <f t="shared" si="2003"/>
        <v>0</v>
      </c>
    </row>
    <row r="1055" spans="2:35" x14ac:dyDescent="0.3">
      <c r="B1055" s="86">
        <f t="shared" si="1947"/>
        <v>45747</v>
      </c>
      <c r="C1055" s="3"/>
      <c r="D1055" s="3"/>
      <c r="E1055" s="5">
        <f t="shared" ref="E1055:K1055" si="2004">MAX(E1020-E985,0)</f>
        <v>51.601204160433205</v>
      </c>
      <c r="F1055" s="5">
        <f t="shared" si="2004"/>
        <v>30.743413615205856</v>
      </c>
      <c r="G1055" s="5">
        <f t="shared" si="2004"/>
        <v>39.208670573866947</v>
      </c>
      <c r="H1055" s="5">
        <f t="shared" si="2004"/>
        <v>42.221289819010586</v>
      </c>
      <c r="I1055" s="5">
        <f t="shared" si="2004"/>
        <v>65.235225978234652</v>
      </c>
      <c r="J1055" s="5">
        <f t="shared" si="2004"/>
        <v>86.494853218624542</v>
      </c>
      <c r="K1055" s="5">
        <f t="shared" si="2004"/>
        <v>16.890951168069158</v>
      </c>
      <c r="L1055" s="5"/>
      <c r="M1055" s="5">
        <f t="shared" ref="M1055:S1055" si="2005">MAX(M1020-M985,0)</f>
        <v>35.225290937782404</v>
      </c>
      <c r="N1055" s="5">
        <f t="shared" si="2005"/>
        <v>0</v>
      </c>
      <c r="O1055" s="5">
        <f t="shared" si="2005"/>
        <v>0</v>
      </c>
      <c r="P1055" s="5">
        <f t="shared" si="2005"/>
        <v>0</v>
      </c>
      <c r="Q1055" s="5">
        <f t="shared" si="2005"/>
        <v>0</v>
      </c>
      <c r="R1055" s="5">
        <f t="shared" si="2005"/>
        <v>0</v>
      </c>
      <c r="S1055" s="5">
        <f t="shared" si="2005"/>
        <v>0</v>
      </c>
      <c r="T1055" s="5"/>
      <c r="U1055" s="5">
        <f t="shared" ref="U1055:AA1055" si="2006">MAX(U1020-U985,0)</f>
        <v>32.276800425496901</v>
      </c>
      <c r="V1055" s="5">
        <f t="shared" si="2006"/>
        <v>7.813929217313051</v>
      </c>
      <c r="W1055" s="5">
        <f t="shared" si="2006"/>
        <v>9.3474261198493505</v>
      </c>
      <c r="X1055" s="5">
        <f t="shared" si="2006"/>
        <v>5.4442651982662138</v>
      </c>
      <c r="Y1055" s="5">
        <f t="shared" si="2006"/>
        <v>5.5845007002656626</v>
      </c>
      <c r="Z1055" s="5">
        <f t="shared" si="2006"/>
        <v>7.2365724555484761</v>
      </c>
      <c r="AA1055" s="5">
        <f t="shared" si="2006"/>
        <v>1.1300220347644803</v>
      </c>
      <c r="AB1055" s="5"/>
      <c r="AC1055" s="5">
        <f t="shared" ref="AC1055:AI1055" si="2007">MAX(AC1020-AC985,0)</f>
        <v>16.776340737074101</v>
      </c>
      <c r="AD1055" s="5">
        <f t="shared" si="2007"/>
        <v>2.6409037882815252</v>
      </c>
      <c r="AE1055" s="5">
        <f t="shared" si="2007"/>
        <v>3.2535230961996753</v>
      </c>
      <c r="AF1055" s="5">
        <f t="shared" si="2007"/>
        <v>3.60431001723975</v>
      </c>
      <c r="AG1055" s="5">
        <f t="shared" si="2007"/>
        <v>7.5869024937707623</v>
      </c>
      <c r="AH1055" s="5">
        <f t="shared" si="2007"/>
        <v>5.1819429008967752</v>
      </c>
      <c r="AI1055" s="5">
        <f t="shared" si="2007"/>
        <v>0</v>
      </c>
    </row>
    <row r="1056" spans="2:35" x14ac:dyDescent="0.3">
      <c r="B1056" s="86">
        <f t="shared" si="1947"/>
        <v>46112</v>
      </c>
      <c r="C1056" s="3"/>
      <c r="D1056" s="3"/>
      <c r="E1056" s="5">
        <f t="shared" ref="E1056:K1056" si="2008">MAX(E1021-E986,0)</f>
        <v>53.149240285246208</v>
      </c>
      <c r="F1056" s="5">
        <f t="shared" si="2008"/>
        <v>31.665716023662021</v>
      </c>
      <c r="G1056" s="5">
        <f t="shared" si="2008"/>
        <v>40.384930691082957</v>
      </c>
      <c r="H1056" s="5">
        <f t="shared" si="2008"/>
        <v>43.487928513580897</v>
      </c>
      <c r="I1056" s="5">
        <f t="shared" si="2008"/>
        <v>67.192282757581708</v>
      </c>
      <c r="J1056" s="5">
        <f t="shared" si="2008"/>
        <v>89.089698815183226</v>
      </c>
      <c r="K1056" s="5">
        <f t="shared" si="2008"/>
        <v>17.397679703111237</v>
      </c>
      <c r="L1056" s="5"/>
      <c r="M1056" s="5">
        <f t="shared" ref="M1056:S1056" si="2009">MAX(M1021-M986,0)</f>
        <v>36.282049665915878</v>
      </c>
      <c r="N1056" s="5">
        <f t="shared" si="2009"/>
        <v>0</v>
      </c>
      <c r="O1056" s="5">
        <f t="shared" si="2009"/>
        <v>0</v>
      </c>
      <c r="P1056" s="5">
        <f t="shared" si="2009"/>
        <v>0</v>
      </c>
      <c r="Q1056" s="5">
        <f t="shared" si="2009"/>
        <v>0</v>
      </c>
      <c r="R1056" s="5">
        <f t="shared" si="2009"/>
        <v>0</v>
      </c>
      <c r="S1056" s="5">
        <f t="shared" si="2009"/>
        <v>0</v>
      </c>
      <c r="T1056" s="5"/>
      <c r="U1056" s="5">
        <f t="shared" ref="U1056:AA1056" si="2010">MAX(U1021-U986,0)</f>
        <v>33.245104438261812</v>
      </c>
      <c r="V1056" s="5">
        <f t="shared" si="2010"/>
        <v>8.0483470938324437</v>
      </c>
      <c r="W1056" s="5">
        <f t="shared" si="2010"/>
        <v>9.627848903444832</v>
      </c>
      <c r="X1056" s="5">
        <f t="shared" si="2010"/>
        <v>5.6075931542142001</v>
      </c>
      <c r="Y1056" s="5">
        <f t="shared" si="2010"/>
        <v>5.7520357212736322</v>
      </c>
      <c r="Z1056" s="5">
        <f t="shared" si="2010"/>
        <v>7.4536696292149287</v>
      </c>
      <c r="AA1056" s="5">
        <f t="shared" si="2010"/>
        <v>1.1639226958074147</v>
      </c>
      <c r="AB1056" s="5"/>
      <c r="AC1056" s="5">
        <f t="shared" ref="AC1056:AI1056" si="2011">MAX(AC1021-AC986,0)</f>
        <v>17.279630959186324</v>
      </c>
      <c r="AD1056" s="5">
        <f t="shared" si="2011"/>
        <v>2.7201309019299709</v>
      </c>
      <c r="AE1056" s="5">
        <f t="shared" si="2011"/>
        <v>3.3511287890856649</v>
      </c>
      <c r="AF1056" s="5">
        <f t="shared" si="2011"/>
        <v>3.7124393177569441</v>
      </c>
      <c r="AG1056" s="5">
        <f t="shared" si="2011"/>
        <v>7.8145095685838868</v>
      </c>
      <c r="AH1056" s="5">
        <f t="shared" si="2011"/>
        <v>5.3374011879236782</v>
      </c>
      <c r="AI1056" s="5">
        <f t="shared" si="2011"/>
        <v>0</v>
      </c>
    </row>
    <row r="1057" spans="2:35" x14ac:dyDescent="0.3">
      <c r="B1057" s="86">
        <f t="shared" si="1947"/>
        <v>46477</v>
      </c>
      <c r="C1057" s="3"/>
      <c r="D1057" s="3"/>
      <c r="E1057" s="5">
        <f t="shared" ref="E1057:K1057" si="2012">MAX(E1022-E987,0)</f>
        <v>54.743717493803594</v>
      </c>
      <c r="F1057" s="5">
        <f t="shared" si="2012"/>
        <v>32.615687504371891</v>
      </c>
      <c r="G1057" s="5">
        <f t="shared" si="2012"/>
        <v>41.596478611815442</v>
      </c>
      <c r="H1057" s="5">
        <f t="shared" si="2012"/>
        <v>44.792566368988332</v>
      </c>
      <c r="I1057" s="5">
        <f t="shared" si="2012"/>
        <v>69.20805124030916</v>
      </c>
      <c r="J1057" s="5">
        <f t="shared" si="2012"/>
        <v>91.762389779638738</v>
      </c>
      <c r="K1057" s="5">
        <f t="shared" si="2012"/>
        <v>17.919610094204582</v>
      </c>
      <c r="L1057" s="5"/>
      <c r="M1057" s="5">
        <f t="shared" ref="M1057:S1057" si="2013">MAX(M1022-M987,0)</f>
        <v>37.370511155893354</v>
      </c>
      <c r="N1057" s="5">
        <f t="shared" si="2013"/>
        <v>0</v>
      </c>
      <c r="O1057" s="5">
        <f t="shared" si="2013"/>
        <v>0</v>
      </c>
      <c r="P1057" s="5">
        <f t="shared" si="2013"/>
        <v>0</v>
      </c>
      <c r="Q1057" s="5">
        <f t="shared" si="2013"/>
        <v>0</v>
      </c>
      <c r="R1057" s="5">
        <f t="shared" si="2013"/>
        <v>0</v>
      </c>
      <c r="S1057" s="5">
        <f t="shared" si="2013"/>
        <v>0</v>
      </c>
      <c r="T1057" s="5"/>
      <c r="U1057" s="5">
        <f t="shared" ref="U1057:AA1057" si="2014">MAX(U1022-U987,0)</f>
        <v>34.242457571409673</v>
      </c>
      <c r="V1057" s="5">
        <f t="shared" si="2014"/>
        <v>8.2897975066474157</v>
      </c>
      <c r="W1057" s="5">
        <f t="shared" si="2014"/>
        <v>9.9166843705481753</v>
      </c>
      <c r="X1057" s="5">
        <f t="shared" si="2014"/>
        <v>5.7758209488406269</v>
      </c>
      <c r="Y1057" s="5">
        <f t="shared" si="2014"/>
        <v>5.9245967929118413</v>
      </c>
      <c r="Z1057" s="5">
        <f t="shared" si="2014"/>
        <v>7.6772797180913788</v>
      </c>
      <c r="AA1057" s="5">
        <f t="shared" si="2014"/>
        <v>1.1988403766816373</v>
      </c>
      <c r="AB1057" s="5"/>
      <c r="AC1057" s="5">
        <f t="shared" ref="AC1057:AI1057" si="2015">MAX(AC1022-AC987,0)</f>
        <v>17.798019887961914</v>
      </c>
      <c r="AD1057" s="5">
        <f t="shared" si="2015"/>
        <v>2.8017348289878701</v>
      </c>
      <c r="AE1057" s="5">
        <f t="shared" si="2015"/>
        <v>3.4516626527582353</v>
      </c>
      <c r="AF1057" s="5">
        <f t="shared" si="2015"/>
        <v>3.8238124972896523</v>
      </c>
      <c r="AG1057" s="5">
        <f t="shared" si="2015"/>
        <v>8.0489448556414018</v>
      </c>
      <c r="AH1057" s="5">
        <f t="shared" si="2015"/>
        <v>5.49752322356139</v>
      </c>
      <c r="AI1057" s="5">
        <f t="shared" si="2015"/>
        <v>0</v>
      </c>
    </row>
    <row r="1058" spans="2:35" x14ac:dyDescent="0.3">
      <c r="B1058" s="86">
        <f t="shared" si="1947"/>
        <v>46843</v>
      </c>
      <c r="C1058" s="3"/>
      <c r="D1058" s="3"/>
      <c r="E1058" s="5">
        <f t="shared" ref="E1058:K1058" si="2016">MAX(E1023-E988,0)</f>
        <v>56.386029018617705</v>
      </c>
      <c r="F1058" s="5">
        <f t="shared" si="2016"/>
        <v>33.594158129503043</v>
      </c>
      <c r="G1058" s="5">
        <f t="shared" si="2016"/>
        <v>42.844372970169907</v>
      </c>
      <c r="H1058" s="5">
        <f t="shared" si="2016"/>
        <v>46.136343360057985</v>
      </c>
      <c r="I1058" s="5">
        <f t="shared" si="2016"/>
        <v>71.284292777518431</v>
      </c>
      <c r="J1058" s="5">
        <f t="shared" si="2016"/>
        <v>94.515261473027891</v>
      </c>
      <c r="K1058" s="5">
        <f t="shared" si="2016"/>
        <v>18.457198397030716</v>
      </c>
      <c r="L1058" s="5"/>
      <c r="M1058" s="5">
        <f t="shared" ref="M1058:S1058" si="2017">MAX(M1023-M988,0)</f>
        <v>38.491626490570155</v>
      </c>
      <c r="N1058" s="5">
        <f t="shared" si="2017"/>
        <v>0</v>
      </c>
      <c r="O1058" s="5">
        <f t="shared" si="2017"/>
        <v>0</v>
      </c>
      <c r="P1058" s="5">
        <f t="shared" si="2017"/>
        <v>0</v>
      </c>
      <c r="Q1058" s="5">
        <f t="shared" si="2017"/>
        <v>0</v>
      </c>
      <c r="R1058" s="5">
        <f t="shared" si="2017"/>
        <v>0</v>
      </c>
      <c r="S1058" s="5">
        <f t="shared" si="2017"/>
        <v>0</v>
      </c>
      <c r="T1058" s="5"/>
      <c r="U1058" s="5">
        <f t="shared" ref="U1058:AA1058" si="2018">MAX(U1023-U988,0)</f>
        <v>35.26973129855196</v>
      </c>
      <c r="V1058" s="5">
        <f t="shared" si="2018"/>
        <v>8.5384914318468379</v>
      </c>
      <c r="W1058" s="5">
        <f t="shared" si="2018"/>
        <v>10.214184901664622</v>
      </c>
      <c r="X1058" s="5">
        <f t="shared" si="2018"/>
        <v>5.9490955773058456</v>
      </c>
      <c r="Y1058" s="5">
        <f t="shared" si="2018"/>
        <v>6.1023346966991969</v>
      </c>
      <c r="Z1058" s="5">
        <f t="shared" si="2018"/>
        <v>7.907598109634117</v>
      </c>
      <c r="AA1058" s="5">
        <f t="shared" si="2018"/>
        <v>1.2348055879820861</v>
      </c>
      <c r="AB1058" s="5"/>
      <c r="AC1058" s="5">
        <f t="shared" ref="AC1058:AI1058" si="2019">MAX(AC1023-AC988,0)</f>
        <v>18.331960484600771</v>
      </c>
      <c r="AD1058" s="5">
        <f t="shared" si="2019"/>
        <v>2.8857868738575068</v>
      </c>
      <c r="AE1058" s="5">
        <f t="shared" si="2019"/>
        <v>3.5552125323409824</v>
      </c>
      <c r="AF1058" s="5">
        <f t="shared" si="2019"/>
        <v>3.9385268722083415</v>
      </c>
      <c r="AG1058" s="5">
        <f t="shared" si="2019"/>
        <v>8.2904132013106455</v>
      </c>
      <c r="AH1058" s="5">
        <f t="shared" si="2019"/>
        <v>5.66244892026823</v>
      </c>
      <c r="AI1058" s="5">
        <f t="shared" si="2019"/>
        <v>0</v>
      </c>
    </row>
    <row r="1059" spans="2:35" x14ac:dyDescent="0.3">
      <c r="B1059" s="86">
        <f t="shared" si="1947"/>
        <v>47208</v>
      </c>
      <c r="C1059" s="3"/>
      <c r="D1059" s="3"/>
      <c r="E1059" s="5">
        <f t="shared" ref="E1059:K1059" si="2020">MAX(E1024-E989,0)</f>
        <v>58.077609889176223</v>
      </c>
      <c r="F1059" s="5">
        <f t="shared" si="2020"/>
        <v>34.601982873388145</v>
      </c>
      <c r="G1059" s="5">
        <f t="shared" si="2020"/>
        <v>44.129704159275008</v>
      </c>
      <c r="H1059" s="5">
        <f t="shared" si="2020"/>
        <v>47.520433660859723</v>
      </c>
      <c r="I1059" s="5">
        <f t="shared" si="2020"/>
        <v>73.422821560843971</v>
      </c>
      <c r="J1059" s="5">
        <f t="shared" si="2020"/>
        <v>97.350719317218704</v>
      </c>
      <c r="K1059" s="5">
        <f t="shared" si="2020"/>
        <v>19.010914348941636</v>
      </c>
      <c r="L1059" s="5"/>
      <c r="M1059" s="5">
        <f t="shared" ref="M1059:S1059" si="2021">MAX(M1024-M989,0)</f>
        <v>39.646375285287249</v>
      </c>
      <c r="N1059" s="5">
        <f t="shared" si="2021"/>
        <v>0</v>
      </c>
      <c r="O1059" s="5">
        <f t="shared" si="2021"/>
        <v>0</v>
      </c>
      <c r="P1059" s="5">
        <f t="shared" si="2021"/>
        <v>0</v>
      </c>
      <c r="Q1059" s="5">
        <f t="shared" si="2021"/>
        <v>0</v>
      </c>
      <c r="R1059" s="5">
        <f t="shared" si="2021"/>
        <v>0</v>
      </c>
      <c r="S1059" s="5">
        <f t="shared" si="2021"/>
        <v>0</v>
      </c>
      <c r="T1059" s="5"/>
      <c r="U1059" s="5">
        <f t="shared" ref="U1059:AA1059" si="2022">MAX(U1024-U989,0)</f>
        <v>36.327823237508518</v>
      </c>
      <c r="V1059" s="5">
        <f t="shared" si="2022"/>
        <v>8.7946461748022458</v>
      </c>
      <c r="W1059" s="5">
        <f t="shared" si="2022"/>
        <v>10.52061044871456</v>
      </c>
      <c r="X1059" s="5">
        <f t="shared" si="2022"/>
        <v>6.1275684446250214</v>
      </c>
      <c r="Y1059" s="5">
        <f t="shared" si="2022"/>
        <v>6.2854047376001727</v>
      </c>
      <c r="Z1059" s="5">
        <f t="shared" si="2022"/>
        <v>8.1448260529231451</v>
      </c>
      <c r="AA1059" s="5">
        <f t="shared" si="2022"/>
        <v>1.2718497556215496</v>
      </c>
      <c r="AB1059" s="5"/>
      <c r="AC1059" s="5">
        <f t="shared" ref="AC1059:AI1059" si="2023">MAX(AC1024-AC989,0)</f>
        <v>18.881919299138794</v>
      </c>
      <c r="AD1059" s="5">
        <f t="shared" si="2023"/>
        <v>2.9723604800732319</v>
      </c>
      <c r="AE1059" s="5">
        <f t="shared" si="2023"/>
        <v>3.6618689083112121</v>
      </c>
      <c r="AF1059" s="5">
        <f t="shared" si="2023"/>
        <v>4.0566826783745915</v>
      </c>
      <c r="AG1059" s="5">
        <f t="shared" si="2023"/>
        <v>8.5391255973499636</v>
      </c>
      <c r="AH1059" s="5">
        <f t="shared" si="2023"/>
        <v>5.8323223878762755</v>
      </c>
      <c r="AI1059" s="5">
        <f t="shared" si="2023"/>
        <v>0</v>
      </c>
    </row>
    <row r="1060" spans="2:35" x14ac:dyDescent="0.3">
      <c r="B1060" s="86">
        <f t="shared" si="1947"/>
        <v>47573</v>
      </c>
      <c r="C1060" s="3"/>
      <c r="D1060" s="3"/>
      <c r="E1060" s="5">
        <f t="shared" ref="E1060:K1060" si="2024">MAX(E1025-E990,0)</f>
        <v>59.819938185851512</v>
      </c>
      <c r="F1060" s="5">
        <f t="shared" si="2024"/>
        <v>35.640042359589792</v>
      </c>
      <c r="G1060" s="5">
        <f t="shared" si="2024"/>
        <v>45.453595284053257</v>
      </c>
      <c r="H1060" s="5">
        <f t="shared" si="2024"/>
        <v>48.946046670685526</v>
      </c>
      <c r="I1060" s="5">
        <f t="shared" si="2024"/>
        <v>75.625506207669275</v>
      </c>
      <c r="J1060" s="5">
        <f t="shared" si="2024"/>
        <v>100.27124089673524</v>
      </c>
      <c r="K1060" s="5">
        <f t="shared" si="2024"/>
        <v>19.58124177940989</v>
      </c>
      <c r="L1060" s="5"/>
      <c r="M1060" s="5">
        <f t="shared" ref="M1060:S1060" si="2025">MAX(M1025-M990,0)</f>
        <v>40.835766543845878</v>
      </c>
      <c r="N1060" s="5">
        <f t="shared" si="2025"/>
        <v>0</v>
      </c>
      <c r="O1060" s="5">
        <f t="shared" si="2025"/>
        <v>0</v>
      </c>
      <c r="P1060" s="5">
        <f t="shared" si="2025"/>
        <v>0</v>
      </c>
      <c r="Q1060" s="5">
        <f t="shared" si="2025"/>
        <v>0</v>
      </c>
      <c r="R1060" s="5">
        <f t="shared" si="2025"/>
        <v>0</v>
      </c>
      <c r="S1060" s="5">
        <f t="shared" si="2025"/>
        <v>0</v>
      </c>
      <c r="T1060" s="5"/>
      <c r="U1060" s="5">
        <f t="shared" ref="U1060:AA1060" si="2026">MAX(U1025-U990,0)</f>
        <v>37.417657934633766</v>
      </c>
      <c r="V1060" s="5">
        <f t="shared" si="2026"/>
        <v>9.0584855600463143</v>
      </c>
      <c r="W1060" s="5">
        <f t="shared" si="2026"/>
        <v>10.836228762175997</v>
      </c>
      <c r="X1060" s="5">
        <f t="shared" si="2026"/>
        <v>6.3113954979637716</v>
      </c>
      <c r="Y1060" s="5">
        <f t="shared" si="2026"/>
        <v>6.4739668797281782</v>
      </c>
      <c r="Z1060" s="5">
        <f t="shared" si="2026"/>
        <v>8.3891708345108391</v>
      </c>
      <c r="AA1060" s="5">
        <f t="shared" si="2026"/>
        <v>1.3100052482901949</v>
      </c>
      <c r="AB1060" s="5"/>
      <c r="AC1060" s="5">
        <f t="shared" ref="AC1060:AI1060" si="2027">MAX(AC1025-AC990,0)</f>
        <v>19.44837687811296</v>
      </c>
      <c r="AD1060" s="5">
        <f t="shared" si="2027"/>
        <v>3.0615312944754289</v>
      </c>
      <c r="AE1060" s="5">
        <f t="shared" si="2027"/>
        <v>3.7717249755605486</v>
      </c>
      <c r="AF1060" s="5">
        <f t="shared" si="2027"/>
        <v>4.17838315872583</v>
      </c>
      <c r="AG1060" s="5">
        <f t="shared" si="2027"/>
        <v>8.7952993652704627</v>
      </c>
      <c r="AH1060" s="5">
        <f t="shared" si="2027"/>
        <v>6.0072920595125634</v>
      </c>
      <c r="AI1060" s="5">
        <f t="shared" si="2027"/>
        <v>0</v>
      </c>
    </row>
    <row r="1061" spans="2:35" x14ac:dyDescent="0.3">
      <c r="B1061" s="86">
        <f t="shared" si="1947"/>
        <v>47938</v>
      </c>
      <c r="C1061" s="3"/>
      <c r="D1061" s="3"/>
      <c r="E1061" s="5">
        <f t="shared" ref="E1061:K1061" si="2028">MAX(E1026-E991,0)</f>
        <v>61.614536331427054</v>
      </c>
      <c r="F1061" s="5">
        <f t="shared" si="2028"/>
        <v>36.709243630377486</v>
      </c>
      <c r="G1061" s="5">
        <f t="shared" si="2028"/>
        <v>46.817203142574861</v>
      </c>
      <c r="H1061" s="5">
        <f t="shared" si="2028"/>
        <v>50.414428070806096</v>
      </c>
      <c r="I1061" s="5">
        <f t="shared" si="2028"/>
        <v>77.894271393899373</v>
      </c>
      <c r="J1061" s="5">
        <f t="shared" si="2028"/>
        <v>103.27937812363737</v>
      </c>
      <c r="K1061" s="5">
        <f t="shared" si="2028"/>
        <v>20.168679032792188</v>
      </c>
      <c r="L1061" s="5"/>
      <c r="M1061" s="5">
        <f t="shared" ref="M1061:S1061" si="2029">MAX(M1026-M991,0)</f>
        <v>42.060839540161254</v>
      </c>
      <c r="N1061" s="5">
        <f t="shared" si="2029"/>
        <v>0</v>
      </c>
      <c r="O1061" s="5">
        <f t="shared" si="2029"/>
        <v>0</v>
      </c>
      <c r="P1061" s="5">
        <f t="shared" si="2029"/>
        <v>0</v>
      </c>
      <c r="Q1061" s="5">
        <f t="shared" si="2029"/>
        <v>0</v>
      </c>
      <c r="R1061" s="5">
        <f t="shared" si="2029"/>
        <v>0</v>
      </c>
      <c r="S1061" s="5">
        <f t="shared" si="2029"/>
        <v>0</v>
      </c>
      <c r="T1061" s="5"/>
      <c r="U1061" s="5">
        <f t="shared" ref="U1061:AA1061" si="2030">MAX(U1026-U991,0)</f>
        <v>38.540187672672786</v>
      </c>
      <c r="V1061" s="5">
        <f t="shared" si="2030"/>
        <v>9.3302401268477055</v>
      </c>
      <c r="W1061" s="5">
        <f t="shared" si="2030"/>
        <v>11.161315625041276</v>
      </c>
      <c r="X1061" s="5">
        <f t="shared" si="2030"/>
        <v>6.5007373629026874</v>
      </c>
      <c r="Y1061" s="5">
        <f t="shared" si="2030"/>
        <v>6.6681858861200247</v>
      </c>
      <c r="Z1061" s="5">
        <f t="shared" si="2030"/>
        <v>8.6408459595461622</v>
      </c>
      <c r="AA1061" s="5">
        <f t="shared" si="2030"/>
        <v>1.3493054057389016</v>
      </c>
      <c r="AB1061" s="5"/>
      <c r="AC1061" s="5">
        <f t="shared" ref="AC1061:AI1061" si="2031">MAX(AC1026-AC991,0)</f>
        <v>20.031828184456344</v>
      </c>
      <c r="AD1061" s="5">
        <f t="shared" si="2031"/>
        <v>3.1533772333096923</v>
      </c>
      <c r="AE1061" s="5">
        <f t="shared" si="2031"/>
        <v>3.884876724827365</v>
      </c>
      <c r="AF1061" s="5">
        <f t="shared" si="2031"/>
        <v>4.3037346534876049</v>
      </c>
      <c r="AG1061" s="5">
        <f t="shared" si="2031"/>
        <v>9.0591583462285765</v>
      </c>
      <c r="AH1061" s="5">
        <f t="shared" si="2031"/>
        <v>6.1875108212979422</v>
      </c>
      <c r="AI1061" s="5">
        <f t="shared" si="2031"/>
        <v>0</v>
      </c>
    </row>
    <row r="1062" spans="2:35" x14ac:dyDescent="0.3">
      <c r="B1062" s="86">
        <f t="shared" si="1947"/>
        <v>48304</v>
      </c>
      <c r="C1062" s="3"/>
      <c r="D1062" s="3"/>
      <c r="E1062" s="5">
        <f t="shared" ref="E1062:K1062" si="2032">MAX(E1027-E992,0)</f>
        <v>63.462972421369891</v>
      </c>
      <c r="F1062" s="5">
        <f t="shared" si="2032"/>
        <v>37.810520939288814</v>
      </c>
      <c r="G1062" s="5">
        <f t="shared" si="2032"/>
        <v>48.221719236852103</v>
      </c>
      <c r="H1062" s="5">
        <f t="shared" si="2032"/>
        <v>51.92686091293028</v>
      </c>
      <c r="I1062" s="5">
        <f t="shared" si="2032"/>
        <v>80.231099535716368</v>
      </c>
      <c r="J1062" s="5">
        <f t="shared" si="2032"/>
        <v>106.37775946734646</v>
      </c>
      <c r="K1062" s="5">
        <f t="shared" si="2032"/>
        <v>20.773739403775956</v>
      </c>
      <c r="L1062" s="5"/>
      <c r="M1062" s="5">
        <f t="shared" ref="M1062:S1062" si="2033">MAX(M1027-M992,0)</f>
        <v>43.322664726366092</v>
      </c>
      <c r="N1062" s="5">
        <f t="shared" si="2033"/>
        <v>0</v>
      </c>
      <c r="O1062" s="5">
        <f t="shared" si="2033"/>
        <v>0</v>
      </c>
      <c r="P1062" s="5">
        <f t="shared" si="2033"/>
        <v>0</v>
      </c>
      <c r="Q1062" s="5">
        <f t="shared" si="2033"/>
        <v>0</v>
      </c>
      <c r="R1062" s="5">
        <f t="shared" si="2033"/>
        <v>0</v>
      </c>
      <c r="S1062" s="5">
        <f t="shared" si="2033"/>
        <v>0</v>
      </c>
      <c r="T1062" s="5"/>
      <c r="U1062" s="5">
        <f t="shared" ref="U1062:AA1062" si="2034">MAX(U1027-U992,0)</f>
        <v>39.696393302852975</v>
      </c>
      <c r="V1062" s="5">
        <f t="shared" si="2034"/>
        <v>9.6101473306531346</v>
      </c>
      <c r="W1062" s="5">
        <f t="shared" si="2034"/>
        <v>11.496155093792517</v>
      </c>
      <c r="X1062" s="5">
        <f t="shared" si="2034"/>
        <v>6.695759483789768</v>
      </c>
      <c r="Y1062" s="5">
        <f t="shared" si="2034"/>
        <v>6.8682314627036236</v>
      </c>
      <c r="Z1062" s="5">
        <f t="shared" si="2034"/>
        <v>8.9000713383325483</v>
      </c>
      <c r="AA1062" s="5">
        <f t="shared" si="2034"/>
        <v>1.389784567911069</v>
      </c>
      <c r="AB1062" s="5"/>
      <c r="AC1062" s="5">
        <f t="shared" ref="AC1062:AI1062" si="2035">MAX(AC1027-AC992,0)</f>
        <v>20.632783029990037</v>
      </c>
      <c r="AD1062" s="5">
        <f t="shared" si="2035"/>
        <v>3.2479785503089831</v>
      </c>
      <c r="AE1062" s="5">
        <f t="shared" si="2035"/>
        <v>4.0014230265721853</v>
      </c>
      <c r="AF1062" s="5">
        <f t="shared" si="2035"/>
        <v>4.4328466930922357</v>
      </c>
      <c r="AG1062" s="5">
        <f t="shared" si="2035"/>
        <v>9.3309330966154338</v>
      </c>
      <c r="AH1062" s="5">
        <f t="shared" si="2035"/>
        <v>6.3731361459368774</v>
      </c>
      <c r="AI1062" s="5">
        <f t="shared" si="2035"/>
        <v>0</v>
      </c>
    </row>
    <row r="1063" spans="2:35" x14ac:dyDescent="0.3">
      <c r="B1063" s="86">
        <f t="shared" si="1947"/>
        <v>48669</v>
      </c>
      <c r="C1063" s="3"/>
      <c r="D1063" s="3"/>
      <c r="E1063" s="5">
        <f t="shared" ref="E1063:K1063" si="2036">MAX(E1028-E993,0)</f>
        <v>65.366861594010985</v>
      </c>
      <c r="F1063" s="5">
        <f t="shared" si="2036"/>
        <v>38.944836567467476</v>
      </c>
      <c r="G1063" s="5">
        <f t="shared" si="2036"/>
        <v>49.668370813957672</v>
      </c>
      <c r="H1063" s="5">
        <f t="shared" si="2036"/>
        <v>53.48466674031819</v>
      </c>
      <c r="I1063" s="5">
        <f t="shared" si="2036"/>
        <v>82.638032521787864</v>
      </c>
      <c r="J1063" s="5">
        <f t="shared" si="2036"/>
        <v>109.56909225136684</v>
      </c>
      <c r="K1063" s="5">
        <f t="shared" si="2036"/>
        <v>21.396951585889237</v>
      </c>
      <c r="L1063" s="5"/>
      <c r="M1063" s="5">
        <f t="shared" ref="M1063:S1063" si="2037">MAX(M1028-M993,0)</f>
        <v>44.622344668157083</v>
      </c>
      <c r="N1063" s="5">
        <f t="shared" si="2037"/>
        <v>0</v>
      </c>
      <c r="O1063" s="5">
        <f t="shared" si="2037"/>
        <v>0</v>
      </c>
      <c r="P1063" s="5">
        <f t="shared" si="2037"/>
        <v>0</v>
      </c>
      <c r="Q1063" s="5">
        <f t="shared" si="2037"/>
        <v>0</v>
      </c>
      <c r="R1063" s="5">
        <f t="shared" si="2037"/>
        <v>0</v>
      </c>
      <c r="S1063" s="5">
        <f t="shared" si="2037"/>
        <v>0</v>
      </c>
      <c r="T1063" s="5"/>
      <c r="U1063" s="5">
        <f t="shared" ref="U1063:AA1063" si="2038">MAX(U1028-U993,0)</f>
        <v>40.887285101938566</v>
      </c>
      <c r="V1063" s="5">
        <f t="shared" si="2038"/>
        <v>9.8984517505727307</v>
      </c>
      <c r="W1063" s="5">
        <f t="shared" si="2038"/>
        <v>11.841039746606295</v>
      </c>
      <c r="X1063" s="5">
        <f t="shared" si="2038"/>
        <v>6.8966322683034615</v>
      </c>
      <c r="Y1063" s="5">
        <f t="shared" si="2038"/>
        <v>7.0742784065847335</v>
      </c>
      <c r="Z1063" s="5">
        <f t="shared" si="2038"/>
        <v>9.1670734784825232</v>
      </c>
      <c r="AA1063" s="5">
        <f t="shared" si="2038"/>
        <v>1.4314781049484013</v>
      </c>
      <c r="AB1063" s="5"/>
      <c r="AC1063" s="5">
        <f t="shared" ref="AC1063:AI1063" si="2039">MAX(AC1028-AC993,0)</f>
        <v>21.251766520889745</v>
      </c>
      <c r="AD1063" s="5">
        <f t="shared" si="2039"/>
        <v>3.3454179068182519</v>
      </c>
      <c r="AE1063" s="5">
        <f t="shared" si="2039"/>
        <v>4.1214657173693521</v>
      </c>
      <c r="AF1063" s="5">
        <f t="shared" si="2039"/>
        <v>4.5658320938850014</v>
      </c>
      <c r="AG1063" s="5">
        <f t="shared" si="2039"/>
        <v>9.6108610895138984</v>
      </c>
      <c r="AH1063" s="5">
        <f t="shared" si="2039"/>
        <v>6.5643302303149857</v>
      </c>
      <c r="AI1063" s="5">
        <f t="shared" si="2039"/>
        <v>0</v>
      </c>
    </row>
    <row r="1064" spans="2:35" x14ac:dyDescent="0.3">
      <c r="B1064" s="86">
        <f t="shared" si="1947"/>
        <v>49034</v>
      </c>
      <c r="C1064" s="3"/>
      <c r="D1064" s="3"/>
      <c r="E1064" s="5">
        <f t="shared" ref="E1064:K1064" si="2040">MAX(E1029-E994,0)</f>
        <v>67.327867441831302</v>
      </c>
      <c r="F1064" s="5">
        <f t="shared" si="2040"/>
        <v>40.113181664491506</v>
      </c>
      <c r="G1064" s="5">
        <f t="shared" si="2040"/>
        <v>51.158421938376407</v>
      </c>
      <c r="H1064" s="5">
        <f t="shared" si="2040"/>
        <v>55.089206742527736</v>
      </c>
      <c r="I1064" s="5">
        <f t="shared" si="2040"/>
        <v>85.117173497441485</v>
      </c>
      <c r="J1064" s="5">
        <f t="shared" si="2040"/>
        <v>112.85616501890786</v>
      </c>
      <c r="K1064" s="5">
        <f t="shared" si="2040"/>
        <v>22.038860133465917</v>
      </c>
      <c r="L1064" s="5"/>
      <c r="M1064" s="5">
        <f t="shared" ref="M1064:S1064" si="2041">MAX(M1029-M994,0)</f>
        <v>45.961015008201784</v>
      </c>
      <c r="N1064" s="5">
        <f t="shared" si="2041"/>
        <v>0</v>
      </c>
      <c r="O1064" s="5">
        <f t="shared" si="2041"/>
        <v>0</v>
      </c>
      <c r="P1064" s="5">
        <f t="shared" si="2041"/>
        <v>0</v>
      </c>
      <c r="Q1064" s="5">
        <f t="shared" si="2041"/>
        <v>0</v>
      </c>
      <c r="R1064" s="5">
        <f t="shared" si="2041"/>
        <v>0</v>
      </c>
      <c r="S1064" s="5">
        <f t="shared" si="2041"/>
        <v>0</v>
      </c>
      <c r="T1064" s="5"/>
      <c r="U1064" s="5">
        <f t="shared" ref="U1064:AA1064" si="2042">MAX(U1029-U994,0)</f>
        <v>42.113903654996726</v>
      </c>
      <c r="V1064" s="5">
        <f t="shared" si="2042"/>
        <v>10.19540530308991</v>
      </c>
      <c r="W1064" s="5">
        <f t="shared" si="2042"/>
        <v>12.196270939004485</v>
      </c>
      <c r="X1064" s="5">
        <f t="shared" si="2042"/>
        <v>7.1035312363525644</v>
      </c>
      <c r="Y1064" s="5">
        <f t="shared" si="2042"/>
        <v>7.2865067587822754</v>
      </c>
      <c r="Z1064" s="5">
        <f t="shared" si="2042"/>
        <v>9.4420856828370017</v>
      </c>
      <c r="AA1064" s="5">
        <f t="shared" si="2042"/>
        <v>1.4744224480968529</v>
      </c>
      <c r="AB1064" s="5"/>
      <c r="AC1064" s="5">
        <f t="shared" ref="AC1064:AI1064" si="2043">MAX(AC1029-AC994,0)</f>
        <v>21.88931951651643</v>
      </c>
      <c r="AD1064" s="5">
        <f t="shared" si="2043"/>
        <v>3.4457804440227995</v>
      </c>
      <c r="AE1064" s="5">
        <f t="shared" si="2043"/>
        <v>4.2451096888904338</v>
      </c>
      <c r="AF1064" s="5">
        <f t="shared" si="2043"/>
        <v>4.7028070567015519</v>
      </c>
      <c r="AG1064" s="5">
        <f t="shared" si="2043"/>
        <v>9.8991869221993145</v>
      </c>
      <c r="AH1064" s="5">
        <f t="shared" si="2043"/>
        <v>6.7612601372244345</v>
      </c>
      <c r="AI1064" s="5">
        <f t="shared" si="2043"/>
        <v>0</v>
      </c>
    </row>
    <row r="1065" spans="2:35" x14ac:dyDescent="0.3">
      <c r="B1065" s="86">
        <f t="shared" si="1947"/>
        <v>49399</v>
      </c>
      <c r="C1065" s="3"/>
      <c r="D1065" s="3"/>
      <c r="E1065" s="5">
        <f t="shared" ref="E1065:K1065" si="2044">MAX(E1030-E995,0)</f>
        <v>69.347703465086255</v>
      </c>
      <c r="F1065" s="5">
        <f t="shared" si="2044"/>
        <v>41.316577114426245</v>
      </c>
      <c r="G1065" s="5">
        <f t="shared" si="2044"/>
        <v>52.693174596527697</v>
      </c>
      <c r="H1065" s="5">
        <f t="shared" si="2044"/>
        <v>56.741882944803571</v>
      </c>
      <c r="I1065" s="5">
        <f t="shared" si="2044"/>
        <v>87.670688702364743</v>
      </c>
      <c r="J1065" s="5">
        <f t="shared" si="2044"/>
        <v>116.24184996947506</v>
      </c>
      <c r="K1065" s="5">
        <f t="shared" si="2044"/>
        <v>22.700025937469896</v>
      </c>
      <c r="L1065" s="5"/>
      <c r="M1065" s="5">
        <f t="shared" ref="M1065:S1065" si="2045">MAX(M1030-M995,0)</f>
        <v>47.339845458447854</v>
      </c>
      <c r="N1065" s="5">
        <f t="shared" si="2045"/>
        <v>0</v>
      </c>
      <c r="O1065" s="5">
        <f t="shared" si="2045"/>
        <v>0</v>
      </c>
      <c r="P1065" s="5">
        <f t="shared" si="2045"/>
        <v>0</v>
      </c>
      <c r="Q1065" s="5">
        <f t="shared" si="2045"/>
        <v>0</v>
      </c>
      <c r="R1065" s="5">
        <f t="shared" si="2045"/>
        <v>0</v>
      </c>
      <c r="S1065" s="5">
        <f t="shared" si="2045"/>
        <v>0</v>
      </c>
      <c r="T1065" s="5"/>
      <c r="U1065" s="5">
        <f t="shared" ref="U1065:AA1065" si="2046">MAX(U1030-U995,0)</f>
        <v>43.377320764646619</v>
      </c>
      <c r="V1065" s="5">
        <f t="shared" si="2046"/>
        <v>10.501267462182607</v>
      </c>
      <c r="W1065" s="5">
        <f t="shared" si="2046"/>
        <v>12.562159067174619</v>
      </c>
      <c r="X1065" s="5">
        <f t="shared" si="2046"/>
        <v>7.3166371734431426</v>
      </c>
      <c r="Y1065" s="5">
        <f t="shared" si="2046"/>
        <v>7.505101961545745</v>
      </c>
      <c r="Z1065" s="5">
        <f t="shared" si="2046"/>
        <v>9.7253482533221067</v>
      </c>
      <c r="AA1065" s="5">
        <f t="shared" si="2046"/>
        <v>1.518655121539759</v>
      </c>
      <c r="AB1065" s="5"/>
      <c r="AC1065" s="5">
        <f t="shared" ref="AC1065:AI1065" si="2047">MAX(AC1030-AC995,0)</f>
        <v>22.545999102011933</v>
      </c>
      <c r="AD1065" s="5">
        <f t="shared" si="2047"/>
        <v>3.5491538573434851</v>
      </c>
      <c r="AE1065" s="5">
        <f t="shared" si="2047"/>
        <v>4.3724629795571461</v>
      </c>
      <c r="AF1065" s="5">
        <f t="shared" si="2047"/>
        <v>4.843891268402599</v>
      </c>
      <c r="AG1065" s="5">
        <f t="shared" si="2047"/>
        <v>10.196162529865294</v>
      </c>
      <c r="AH1065" s="5">
        <f t="shared" si="2047"/>
        <v>6.9640979413411692</v>
      </c>
      <c r="AI1065" s="5">
        <f t="shared" si="2047"/>
        <v>0</v>
      </c>
    </row>
    <row r="1066" spans="2:35" x14ac:dyDescent="0.3">
      <c r="B1066" s="86">
        <f t="shared" si="1947"/>
        <v>49765</v>
      </c>
      <c r="C1066" s="3"/>
      <c r="D1066" s="3"/>
      <c r="E1066" s="5">
        <f t="shared" ref="E1066:K1066" si="2048">MAX(E1031-E996,0)</f>
        <v>71.428134569038846</v>
      </c>
      <c r="F1066" s="5">
        <f t="shared" si="2048"/>
        <v>42.556074427859045</v>
      </c>
      <c r="G1066" s="5">
        <f t="shared" si="2048"/>
        <v>54.273969834423539</v>
      </c>
      <c r="H1066" s="5">
        <f t="shared" si="2048"/>
        <v>58.444139433147669</v>
      </c>
      <c r="I1066" s="5">
        <f t="shared" si="2048"/>
        <v>90.30080936343569</v>
      </c>
      <c r="J1066" s="5">
        <f t="shared" si="2048"/>
        <v>119.7291054685594</v>
      </c>
      <c r="K1066" s="5">
        <f t="shared" si="2048"/>
        <v>23.38102671559399</v>
      </c>
      <c r="L1066" s="5"/>
      <c r="M1066" s="5">
        <f t="shared" ref="M1066:S1066" si="2049">MAX(M1031-M996,0)</f>
        <v>48.760040822201283</v>
      </c>
      <c r="N1066" s="5">
        <f t="shared" si="2049"/>
        <v>0</v>
      </c>
      <c r="O1066" s="5">
        <f t="shared" si="2049"/>
        <v>0</v>
      </c>
      <c r="P1066" s="5">
        <f t="shared" si="2049"/>
        <v>0</v>
      </c>
      <c r="Q1066" s="5">
        <f t="shared" si="2049"/>
        <v>0</v>
      </c>
      <c r="R1066" s="5">
        <f t="shared" si="2049"/>
        <v>0</v>
      </c>
      <c r="S1066" s="5">
        <f t="shared" si="2049"/>
        <v>0</v>
      </c>
      <c r="T1066" s="5"/>
      <c r="U1066" s="5">
        <f t="shared" ref="U1066:AA1066" si="2050">MAX(U1031-U996,0)</f>
        <v>44.678640387586036</v>
      </c>
      <c r="V1066" s="5">
        <f t="shared" si="2050"/>
        <v>10.816305486048087</v>
      </c>
      <c r="W1066" s="5">
        <f t="shared" si="2050"/>
        <v>12.939023839189858</v>
      </c>
      <c r="X1066" s="5">
        <f t="shared" si="2050"/>
        <v>7.5361362886464374</v>
      </c>
      <c r="Y1066" s="5">
        <f t="shared" si="2050"/>
        <v>7.7302550203921179</v>
      </c>
      <c r="Z1066" s="5">
        <f t="shared" si="2050"/>
        <v>10.017108700921769</v>
      </c>
      <c r="AA1066" s="5">
        <f t="shared" si="2050"/>
        <v>1.5642147751859516</v>
      </c>
      <c r="AB1066" s="5"/>
      <c r="AC1066" s="5">
        <f t="shared" ref="AC1066:AI1066" si="2051">MAX(AC1031-AC996,0)</f>
        <v>23.222379075072283</v>
      </c>
      <c r="AD1066" s="5">
        <f t="shared" si="2051"/>
        <v>3.6556284730637896</v>
      </c>
      <c r="AE1066" s="5">
        <f t="shared" si="2051"/>
        <v>4.5036368689438611</v>
      </c>
      <c r="AF1066" s="5">
        <f t="shared" si="2051"/>
        <v>4.9892080064546764</v>
      </c>
      <c r="AG1066" s="5">
        <f t="shared" si="2051"/>
        <v>10.502047405761253</v>
      </c>
      <c r="AH1066" s="5">
        <f t="shared" si="2051"/>
        <v>7.1730208795814052</v>
      </c>
      <c r="AI1066" s="5">
        <f t="shared" si="2051"/>
        <v>0</v>
      </c>
    </row>
    <row r="1067" spans="2:35" x14ac:dyDescent="0.3">
      <c r="B1067" s="86">
        <f t="shared" si="1947"/>
        <v>50130</v>
      </c>
      <c r="C1067" s="3"/>
      <c r="D1067" s="3"/>
      <c r="E1067" s="5">
        <f t="shared" ref="E1067:K1067" si="2052">MAX(E1032-E997,0)</f>
        <v>73.570978606110017</v>
      </c>
      <c r="F1067" s="5">
        <f t="shared" si="2052"/>
        <v>43.832756660694812</v>
      </c>
      <c r="G1067" s="5">
        <f t="shared" si="2052"/>
        <v>55.902188929456237</v>
      </c>
      <c r="H1067" s="5">
        <f t="shared" si="2052"/>
        <v>60.197463616142102</v>
      </c>
      <c r="I1067" s="5">
        <f t="shared" si="2052"/>
        <v>93.009833644338755</v>
      </c>
      <c r="J1067" s="5">
        <f t="shared" si="2052"/>
        <v>123.32097863261612</v>
      </c>
      <c r="K1067" s="5">
        <f t="shared" si="2052"/>
        <v>24.082457517061815</v>
      </c>
      <c r="L1067" s="5"/>
      <c r="M1067" s="5">
        <f t="shared" ref="M1067:S1067" si="2053">MAX(M1032-M997,0)</f>
        <v>50.222842046867314</v>
      </c>
      <c r="N1067" s="5">
        <f t="shared" si="2053"/>
        <v>0</v>
      </c>
      <c r="O1067" s="5">
        <f t="shared" si="2053"/>
        <v>0</v>
      </c>
      <c r="P1067" s="5">
        <f t="shared" si="2053"/>
        <v>0</v>
      </c>
      <c r="Q1067" s="5">
        <f t="shared" si="2053"/>
        <v>0</v>
      </c>
      <c r="R1067" s="5">
        <f t="shared" si="2053"/>
        <v>0</v>
      </c>
      <c r="S1067" s="5">
        <f t="shared" si="2053"/>
        <v>0</v>
      </c>
      <c r="T1067" s="5"/>
      <c r="U1067" s="5">
        <f t="shared" ref="U1067:AA1067" si="2054">MAX(U1032-U997,0)</f>
        <v>46.018999599213608</v>
      </c>
      <c r="V1067" s="5">
        <f t="shared" si="2054"/>
        <v>11.140794650629532</v>
      </c>
      <c r="W1067" s="5">
        <f t="shared" si="2054"/>
        <v>13.327194554365551</v>
      </c>
      <c r="X1067" s="5">
        <f t="shared" si="2054"/>
        <v>7.7622203773058303</v>
      </c>
      <c r="Y1067" s="5">
        <f t="shared" si="2054"/>
        <v>7.9621626710038793</v>
      </c>
      <c r="Z1067" s="5">
        <f t="shared" si="2054"/>
        <v>10.317621961949419</v>
      </c>
      <c r="AA1067" s="5">
        <f t="shared" si="2054"/>
        <v>1.6111412184415301</v>
      </c>
      <c r="AB1067" s="5"/>
      <c r="AC1067" s="5">
        <f t="shared" ref="AC1067:AI1067" si="2055">MAX(AC1032-AC997,0)</f>
        <v>23.919050447324459</v>
      </c>
      <c r="AD1067" s="5">
        <f t="shared" si="2055"/>
        <v>3.7652973272557038</v>
      </c>
      <c r="AE1067" s="5">
        <f t="shared" si="2055"/>
        <v>4.6387459750121778</v>
      </c>
      <c r="AF1067" s="5">
        <f t="shared" si="2055"/>
        <v>5.1388842466483169</v>
      </c>
      <c r="AG1067" s="5">
        <f t="shared" si="2055"/>
        <v>10.81710882793409</v>
      </c>
      <c r="AH1067" s="5">
        <f t="shared" si="2055"/>
        <v>7.3882115059688465</v>
      </c>
      <c r="AI1067" s="5">
        <f t="shared" si="2055"/>
        <v>0</v>
      </c>
    </row>
    <row r="1068" spans="2:35" x14ac:dyDescent="0.3">
      <c r="B1068" s="86">
        <f t="shared" si="1947"/>
        <v>50495</v>
      </c>
      <c r="C1068" s="3"/>
      <c r="D1068" s="3"/>
      <c r="E1068" s="5">
        <f t="shared" ref="E1068:K1068" si="2056">MAX(E1033-E998,0)</f>
        <v>75.778107964293312</v>
      </c>
      <c r="F1068" s="5">
        <f t="shared" si="2056"/>
        <v>45.147739360515672</v>
      </c>
      <c r="G1068" s="5">
        <f t="shared" si="2056"/>
        <v>57.579254597339919</v>
      </c>
      <c r="H1068" s="5">
        <f t="shared" si="2056"/>
        <v>62.003387524626383</v>
      </c>
      <c r="I1068" s="5">
        <f t="shared" si="2056"/>
        <v>95.800128653668907</v>
      </c>
      <c r="J1068" s="5">
        <f t="shared" si="2056"/>
        <v>127.02060799159463</v>
      </c>
      <c r="K1068" s="5">
        <f t="shared" si="2056"/>
        <v>24.804931242573659</v>
      </c>
      <c r="L1068" s="5"/>
      <c r="M1068" s="5">
        <f t="shared" ref="M1068:S1068" si="2057">MAX(M1033-M998,0)</f>
        <v>51.729527308273354</v>
      </c>
      <c r="N1068" s="5">
        <f t="shared" si="2057"/>
        <v>0</v>
      </c>
      <c r="O1068" s="5">
        <f t="shared" si="2057"/>
        <v>0</v>
      </c>
      <c r="P1068" s="5">
        <f t="shared" si="2057"/>
        <v>0</v>
      </c>
      <c r="Q1068" s="5">
        <f t="shared" si="2057"/>
        <v>0</v>
      </c>
      <c r="R1068" s="5">
        <f t="shared" si="2057"/>
        <v>0</v>
      </c>
      <c r="S1068" s="5">
        <f t="shared" si="2057"/>
        <v>0</v>
      </c>
      <c r="T1068" s="5"/>
      <c r="U1068" s="5">
        <f t="shared" ref="U1068:AA1068" si="2058">MAX(U1033-U998,0)</f>
        <v>47.39956958719003</v>
      </c>
      <c r="V1068" s="5">
        <f t="shared" si="2058"/>
        <v>11.475018490148416</v>
      </c>
      <c r="W1068" s="5">
        <f t="shared" si="2058"/>
        <v>13.72701039099652</v>
      </c>
      <c r="X1068" s="5">
        <f t="shared" si="2058"/>
        <v>7.9950869886250047</v>
      </c>
      <c r="Y1068" s="5">
        <f t="shared" si="2058"/>
        <v>8.201027551133997</v>
      </c>
      <c r="Z1068" s="5">
        <f t="shared" si="2058"/>
        <v>10.627150620807909</v>
      </c>
      <c r="AA1068" s="5">
        <f t="shared" si="2058"/>
        <v>1.6594754549947766</v>
      </c>
      <c r="AB1068" s="5"/>
      <c r="AC1068" s="5">
        <f t="shared" ref="AC1068:AI1068" si="2059">MAX(AC1033-AC998,0)</f>
        <v>24.636621960744193</v>
      </c>
      <c r="AD1068" s="5">
        <f t="shared" si="2059"/>
        <v>3.8782562470733746</v>
      </c>
      <c r="AE1068" s="5">
        <f t="shared" si="2059"/>
        <v>4.7779083542625429</v>
      </c>
      <c r="AF1068" s="5">
        <f t="shared" si="2059"/>
        <v>5.2930507740477655</v>
      </c>
      <c r="AG1068" s="5">
        <f t="shared" si="2059"/>
        <v>11.141622092772115</v>
      </c>
      <c r="AH1068" s="5">
        <f t="shared" si="2059"/>
        <v>7.609857851147912</v>
      </c>
      <c r="AI1068" s="5">
        <f t="shared" si="2059"/>
        <v>0</v>
      </c>
    </row>
    <row r="1069" spans="2:35" x14ac:dyDescent="0.3">
      <c r="B1069" s="86">
        <f t="shared" si="1947"/>
        <v>50860</v>
      </c>
      <c r="C1069" s="3"/>
      <c r="D1069" s="3"/>
      <c r="E1069" s="5">
        <f t="shared" ref="E1069:K1069" si="2060">MAX(E1034-E999,0)</f>
        <v>78.051451203222115</v>
      </c>
      <c r="F1069" s="5">
        <f t="shared" si="2060"/>
        <v>46.50217154133113</v>
      </c>
      <c r="G1069" s="5">
        <f t="shared" si="2060"/>
        <v>59.306632235260125</v>
      </c>
      <c r="H1069" s="5">
        <f t="shared" si="2060"/>
        <v>63.863489150365176</v>
      </c>
      <c r="I1069" s="5">
        <f t="shared" si="2060"/>
        <v>98.674132513279005</v>
      </c>
      <c r="J1069" s="5">
        <f t="shared" si="2060"/>
        <v>130.83122623134247</v>
      </c>
      <c r="K1069" s="5">
        <f t="shared" si="2060"/>
        <v>25.549079179850875</v>
      </c>
      <c r="L1069" s="5"/>
      <c r="M1069" s="5">
        <f t="shared" ref="M1069:S1069" si="2061">MAX(M1034-M999,0)</f>
        <v>53.281413127521553</v>
      </c>
      <c r="N1069" s="5">
        <f t="shared" si="2061"/>
        <v>0</v>
      </c>
      <c r="O1069" s="5">
        <f t="shared" si="2061"/>
        <v>0</v>
      </c>
      <c r="P1069" s="5">
        <f t="shared" si="2061"/>
        <v>0</v>
      </c>
      <c r="Q1069" s="5">
        <f t="shared" si="2061"/>
        <v>0</v>
      </c>
      <c r="R1069" s="5">
        <f t="shared" si="2061"/>
        <v>0</v>
      </c>
      <c r="S1069" s="5">
        <f t="shared" si="2061"/>
        <v>0</v>
      </c>
      <c r="T1069" s="5"/>
      <c r="U1069" s="5">
        <f t="shared" ref="U1069:AA1069" si="2062">MAX(U1034-U999,0)</f>
        <v>48.821556674805727</v>
      </c>
      <c r="V1069" s="5">
        <f t="shared" si="2062"/>
        <v>11.81926904485287</v>
      </c>
      <c r="W1069" s="5">
        <f t="shared" si="2062"/>
        <v>14.138820702726415</v>
      </c>
      <c r="X1069" s="5">
        <f t="shared" si="2062"/>
        <v>8.2349395982837557</v>
      </c>
      <c r="Y1069" s="5">
        <f t="shared" si="2062"/>
        <v>8.4470583776680179</v>
      </c>
      <c r="Z1069" s="5">
        <f t="shared" si="2062"/>
        <v>10.945965139432143</v>
      </c>
      <c r="AA1069" s="5">
        <f t="shared" si="2062"/>
        <v>1.7092597186446192</v>
      </c>
      <c r="AB1069" s="5"/>
      <c r="AC1069" s="5">
        <f t="shared" ref="AC1069:AI1069" si="2063">MAX(AC1034-AC999,0)</f>
        <v>25.375720619566522</v>
      </c>
      <c r="AD1069" s="5">
        <f t="shared" si="2063"/>
        <v>3.9946039344855757</v>
      </c>
      <c r="AE1069" s="5">
        <f t="shared" si="2063"/>
        <v>4.9212456048904176</v>
      </c>
      <c r="AF1069" s="5">
        <f t="shared" si="2063"/>
        <v>5.4518422972691996</v>
      </c>
      <c r="AG1069" s="5">
        <f t="shared" si="2063"/>
        <v>11.475870755555276</v>
      </c>
      <c r="AH1069" s="5">
        <f t="shared" si="2063"/>
        <v>7.8381535866823508</v>
      </c>
      <c r="AI1069" s="5">
        <f t="shared" si="2063"/>
        <v>0</v>
      </c>
    </row>
    <row r="1070" spans="2:35" x14ac:dyDescent="0.3">
      <c r="B1070" s="86">
        <f t="shared" si="1947"/>
        <v>51226</v>
      </c>
      <c r="C1070" s="3"/>
      <c r="D1070" s="3"/>
      <c r="E1070" s="5">
        <f t="shared" ref="E1070:K1070" si="2064">MAX(E1035-E1000,0)</f>
        <v>80.39299473931878</v>
      </c>
      <c r="F1070" s="5">
        <f t="shared" si="2064"/>
        <v>47.897236687571059</v>
      </c>
      <c r="G1070" s="5">
        <f t="shared" si="2064"/>
        <v>61.085831202317934</v>
      </c>
      <c r="H1070" s="5">
        <f t="shared" si="2064"/>
        <v>65.779393824876138</v>
      </c>
      <c r="I1070" s="5">
        <f t="shared" si="2064"/>
        <v>101.63435648867735</v>
      </c>
      <c r="J1070" s="5">
        <f t="shared" si="2064"/>
        <v>134.75616301828271</v>
      </c>
      <c r="K1070" s="5">
        <f t="shared" si="2064"/>
        <v>26.315551555246405</v>
      </c>
      <c r="L1070" s="5"/>
      <c r="M1070" s="5">
        <f t="shared" ref="M1070:S1070" si="2065">MAX(M1035-M1000,0)</f>
        <v>54.879855521347203</v>
      </c>
      <c r="N1070" s="5">
        <f t="shared" si="2065"/>
        <v>0</v>
      </c>
      <c r="O1070" s="5">
        <f t="shared" si="2065"/>
        <v>0</v>
      </c>
      <c r="P1070" s="5">
        <f t="shared" si="2065"/>
        <v>0</v>
      </c>
      <c r="Q1070" s="5">
        <f t="shared" si="2065"/>
        <v>0</v>
      </c>
      <c r="R1070" s="5">
        <f t="shared" si="2065"/>
        <v>0</v>
      </c>
      <c r="S1070" s="5">
        <f t="shared" si="2065"/>
        <v>0</v>
      </c>
      <c r="T1070" s="5"/>
      <c r="U1070" s="5">
        <f t="shared" ref="U1070:AA1070" si="2066">MAX(U1035-U1000,0)</f>
        <v>50.286203375049901</v>
      </c>
      <c r="V1070" s="5">
        <f t="shared" si="2066"/>
        <v>12.173847116198456</v>
      </c>
      <c r="W1070" s="5">
        <f t="shared" si="2066"/>
        <v>14.56298532380821</v>
      </c>
      <c r="X1070" s="5">
        <f t="shared" si="2066"/>
        <v>8.481987786232267</v>
      </c>
      <c r="Y1070" s="5">
        <f t="shared" si="2066"/>
        <v>8.7004701289980559</v>
      </c>
      <c r="Z1070" s="5">
        <f t="shared" si="2066"/>
        <v>11.274344093615108</v>
      </c>
      <c r="AA1070" s="5">
        <f t="shared" si="2066"/>
        <v>1.7605375102039587</v>
      </c>
      <c r="AB1070" s="5"/>
      <c r="AC1070" s="5">
        <f t="shared" ref="AC1070:AI1070" si="2067">MAX(AC1035-AC1000,0)</f>
        <v>26.136992238153518</v>
      </c>
      <c r="AD1070" s="5">
        <f t="shared" si="2067"/>
        <v>4.1144420525201424</v>
      </c>
      <c r="AE1070" s="5">
        <f t="shared" si="2067"/>
        <v>5.0688829730371303</v>
      </c>
      <c r="AF1070" s="5">
        <f t="shared" si="2067"/>
        <v>5.6153975661872764</v>
      </c>
      <c r="AG1070" s="5">
        <f t="shared" si="2067"/>
        <v>11.820146878221937</v>
      </c>
      <c r="AH1070" s="5">
        <f t="shared" si="2067"/>
        <v>8.0732981942828168</v>
      </c>
      <c r="AI1070" s="5">
        <f t="shared" si="2067"/>
        <v>0</v>
      </c>
    </row>
    <row r="1071" spans="2:35" x14ac:dyDescent="0.3">
      <c r="B1071" s="86">
        <f t="shared" si="1947"/>
        <v>51591</v>
      </c>
      <c r="C1071" s="3"/>
      <c r="D1071" s="3"/>
      <c r="E1071" s="5">
        <f t="shared" ref="E1071:K1071" si="2068">MAX(E1036-E1001,0)</f>
        <v>61.641278844787855</v>
      </c>
      <c r="F1071" s="5">
        <f t="shared" si="2068"/>
        <v>36.725176517269126</v>
      </c>
      <c r="G1071" s="5">
        <f t="shared" si="2068"/>
        <v>46.837523179941051</v>
      </c>
      <c r="H1071" s="5">
        <f t="shared" si="2068"/>
        <v>50.436309409148194</v>
      </c>
      <c r="I1071" s="5">
        <f t="shared" si="2068"/>
        <v>77.928079789085118</v>
      </c>
      <c r="J1071" s="5">
        <f t="shared" si="2068"/>
        <v>103.32420439863364</v>
      </c>
      <c r="K1071" s="5">
        <f t="shared" si="2068"/>
        <v>20.177432830201333</v>
      </c>
      <c r="L1071" s="5"/>
      <c r="M1071" s="5">
        <f t="shared" ref="M1071:S1071" si="2069">MAX(M1036-M1001,0)</f>
        <v>42.079095176417582</v>
      </c>
      <c r="N1071" s="5">
        <f t="shared" si="2069"/>
        <v>0</v>
      </c>
      <c r="O1071" s="5">
        <f t="shared" si="2069"/>
        <v>0</v>
      </c>
      <c r="P1071" s="5">
        <f t="shared" si="2069"/>
        <v>0</v>
      </c>
      <c r="Q1071" s="5">
        <f t="shared" si="2069"/>
        <v>0</v>
      </c>
      <c r="R1071" s="5">
        <f t="shared" si="2069"/>
        <v>0</v>
      </c>
      <c r="S1071" s="5">
        <f t="shared" si="2069"/>
        <v>0</v>
      </c>
      <c r="T1071" s="5"/>
      <c r="U1071" s="5">
        <f t="shared" ref="U1071:AA1071" si="2070">MAX(U1036-U1001,0)</f>
        <v>38.55691524290426</v>
      </c>
      <c r="V1071" s="5">
        <f t="shared" si="2070"/>
        <v>9.3342897243308265</v>
      </c>
      <c r="W1071" s="5">
        <f t="shared" si="2070"/>
        <v>11.16615996291994</v>
      </c>
      <c r="X1071" s="5">
        <f t="shared" si="2070"/>
        <v>6.5035588733145691</v>
      </c>
      <c r="Y1071" s="5">
        <f t="shared" si="2070"/>
        <v>6.6710800740952854</v>
      </c>
      <c r="Z1071" s="5">
        <f t="shared" si="2070"/>
        <v>8.6445963397693983</v>
      </c>
      <c r="AA1071" s="5">
        <f t="shared" si="2070"/>
        <v>1.3498910438040275</v>
      </c>
      <c r="AB1071" s="5"/>
      <c r="AC1071" s="5">
        <f t="shared" ref="AC1071:AI1071" si="2071">MAX(AC1036-AC1001,0)</f>
        <v>20.040522584589173</v>
      </c>
      <c r="AD1071" s="5">
        <f t="shared" si="2071"/>
        <v>3.1547458913864133</v>
      </c>
      <c r="AE1071" s="5">
        <f t="shared" si="2071"/>
        <v>3.8865628751078747</v>
      </c>
      <c r="AF1071" s="5">
        <f t="shared" si="2071"/>
        <v>4.3056026003768446</v>
      </c>
      <c r="AG1071" s="5">
        <f t="shared" si="2071"/>
        <v>9.0630902862793512</v>
      </c>
      <c r="AH1071" s="5">
        <f t="shared" si="2071"/>
        <v>6.1901963822168513</v>
      </c>
      <c r="AI1071" s="5">
        <f t="shared" si="2071"/>
        <v>0</v>
      </c>
    </row>
    <row r="1072" spans="2:35" x14ac:dyDescent="0.3">
      <c r="E1072" s="2"/>
      <c r="M1072" s="2"/>
    </row>
    <row r="1073" spans="2:35" s="97" customFormat="1" x14ac:dyDescent="0.3">
      <c r="B1073" s="96" t="s">
        <v>255</v>
      </c>
      <c r="C1073" s="96"/>
      <c r="D1073" s="96"/>
    </row>
    <row r="1074" spans="2:35" x14ac:dyDescent="0.3">
      <c r="E1074" s="301" t="s">
        <v>89</v>
      </c>
      <c r="F1074" s="301"/>
      <c r="G1074" s="301"/>
      <c r="H1074" s="301"/>
      <c r="I1074" s="301"/>
      <c r="J1074" s="301"/>
      <c r="K1074" s="301"/>
      <c r="M1074" s="301" t="s">
        <v>64</v>
      </c>
      <c r="N1074" s="301"/>
      <c r="O1074" s="301"/>
      <c r="P1074" s="301"/>
      <c r="Q1074" s="301"/>
      <c r="R1074" s="301"/>
      <c r="S1074" s="301"/>
      <c r="U1074" s="301" t="s">
        <v>65</v>
      </c>
      <c r="V1074" s="301"/>
      <c r="W1074" s="301"/>
      <c r="X1074" s="301"/>
      <c r="Y1074" s="301"/>
      <c r="Z1074" s="301"/>
      <c r="AA1074" s="301"/>
      <c r="AC1074" s="301" t="s">
        <v>66</v>
      </c>
      <c r="AD1074" s="301"/>
      <c r="AE1074" s="301"/>
      <c r="AF1074" s="301"/>
      <c r="AG1074" s="301"/>
      <c r="AH1074" s="301"/>
      <c r="AI1074" s="301"/>
    </row>
    <row r="1075" spans="2:35" s="3" customFormat="1" x14ac:dyDescent="0.3">
      <c r="B1075" s="4" t="s">
        <v>211</v>
      </c>
      <c r="C1075" s="4"/>
      <c r="D1075" s="4"/>
      <c r="E1075" s="3" t="s">
        <v>70</v>
      </c>
      <c r="F1075" s="3" t="s">
        <v>69</v>
      </c>
      <c r="G1075" s="3" t="s">
        <v>61</v>
      </c>
      <c r="H1075" s="3" t="s">
        <v>68</v>
      </c>
      <c r="I1075" s="3" t="s">
        <v>71</v>
      </c>
      <c r="J1075" s="3" t="s">
        <v>72</v>
      </c>
      <c r="K1075" s="3" t="s">
        <v>62</v>
      </c>
      <c r="M1075" s="3" t="s">
        <v>70</v>
      </c>
      <c r="N1075" s="3" t="s">
        <v>69</v>
      </c>
      <c r="O1075" s="3" t="s">
        <v>61</v>
      </c>
      <c r="P1075" s="3" t="s">
        <v>68</v>
      </c>
      <c r="Q1075" s="3" t="s">
        <v>71</v>
      </c>
      <c r="R1075" s="3" t="s">
        <v>72</v>
      </c>
      <c r="S1075" s="3" t="s">
        <v>62</v>
      </c>
      <c r="U1075" s="3" t="s">
        <v>70</v>
      </c>
      <c r="V1075" s="3" t="s">
        <v>69</v>
      </c>
      <c r="W1075" s="3" t="s">
        <v>61</v>
      </c>
      <c r="X1075" s="3" t="s">
        <v>68</v>
      </c>
      <c r="Y1075" s="3" t="s">
        <v>71</v>
      </c>
      <c r="Z1075" s="3" t="s">
        <v>72</v>
      </c>
      <c r="AA1075" s="3" t="s">
        <v>62</v>
      </c>
      <c r="AC1075" s="3" t="s">
        <v>70</v>
      </c>
      <c r="AD1075" s="3" t="s">
        <v>69</v>
      </c>
      <c r="AE1075" s="3" t="s">
        <v>61</v>
      </c>
      <c r="AF1075" s="3" t="s">
        <v>68</v>
      </c>
      <c r="AG1075" s="3" t="s">
        <v>71</v>
      </c>
      <c r="AH1075" s="3" t="s">
        <v>72</v>
      </c>
      <c r="AI1075" s="3" t="s">
        <v>62</v>
      </c>
    </row>
    <row r="1076" spans="2:35" hidden="1" x14ac:dyDescent="0.3">
      <c r="B1076" s="86">
        <f t="shared" ref="B1076:B1106" si="2072">DATE(IF(MONTH(B971)&lt;=3,YEAR(B971),YEAR(B971)+1), 3, 31)</f>
        <v>40633</v>
      </c>
      <c r="C1076" s="3"/>
      <c r="D1076" s="3"/>
      <c r="E1076" s="5">
        <f>E1041*(1-E$50)</f>
        <v>98.292217840000006</v>
      </c>
      <c r="F1076" s="5">
        <f t="shared" ref="F1076:K1076" si="2073">F1041*(1-F$50)</f>
        <v>27.507129514999999</v>
      </c>
      <c r="G1076" s="5">
        <f t="shared" si="2073"/>
        <v>23.464531469999997</v>
      </c>
      <c r="H1076" s="5">
        <f t="shared" si="2073"/>
        <v>119.08511970000001</v>
      </c>
      <c r="I1076" s="5">
        <f t="shared" si="2073"/>
        <v>123.1418327025</v>
      </c>
      <c r="J1076" s="5">
        <f t="shared" si="2073"/>
        <v>56.07229619999999</v>
      </c>
      <c r="K1076" s="5">
        <f t="shared" si="2073"/>
        <v>5.7891684479999972</v>
      </c>
      <c r="L1076" s="5"/>
      <c r="M1076" s="5">
        <f>M1041*(1-E$50)</f>
        <v>68.837434880000018</v>
      </c>
      <c r="N1076" s="5">
        <f t="shared" ref="N1076:S1076" si="2074">N1041*(1-F$50)</f>
        <v>0</v>
      </c>
      <c r="O1076" s="5">
        <f t="shared" si="2074"/>
        <v>0</v>
      </c>
      <c r="P1076" s="5">
        <f t="shared" si="2074"/>
        <v>0</v>
      </c>
      <c r="Q1076" s="5">
        <f t="shared" si="2074"/>
        <v>0</v>
      </c>
      <c r="R1076" s="5">
        <f t="shared" si="2074"/>
        <v>0</v>
      </c>
      <c r="S1076" s="5">
        <f t="shared" si="2074"/>
        <v>0</v>
      </c>
      <c r="T1076" s="5"/>
      <c r="U1076" s="5">
        <f>U1041*(1-E$50)</f>
        <v>64.153102280000013</v>
      </c>
      <c r="V1076" s="5">
        <f t="shared" ref="V1076:AA1076" si="2075">V1041*(1-F$50)</f>
        <v>6.6073819950000017</v>
      </c>
      <c r="W1076" s="5">
        <f t="shared" si="2075"/>
        <v>5.4583625100000015</v>
      </c>
      <c r="X1076" s="5">
        <f t="shared" si="2075"/>
        <v>13.568644150000001</v>
      </c>
      <c r="Y1076" s="5">
        <f t="shared" si="2075"/>
        <v>10.909142094374999</v>
      </c>
      <c r="Z1076" s="5">
        <f t="shared" si="2075"/>
        <v>4.6965580349999998</v>
      </c>
      <c r="AA1076" s="5">
        <f t="shared" si="2075"/>
        <v>0.38646494400000014</v>
      </c>
      <c r="AB1076" s="5"/>
      <c r="AC1076" s="5">
        <f>AC1041*(1-E$50)</f>
        <v>32.98033791999999</v>
      </c>
      <c r="AD1076" s="5">
        <f t="shared" ref="AD1076:AI1076" si="2076">AD1041*(1-F$50)</f>
        <v>2.2917309975000006</v>
      </c>
      <c r="AE1076" s="5">
        <f t="shared" si="2076"/>
        <v>1.9219412550000001</v>
      </c>
      <c r="AF1076" s="5">
        <f t="shared" si="2076"/>
        <v>9.1410510000000009</v>
      </c>
      <c r="AG1076" s="5">
        <f t="shared" si="2076"/>
        <v>15.781375366874999</v>
      </c>
      <c r="AH1076" s="5">
        <f t="shared" si="2076"/>
        <v>3.3946633649999995</v>
      </c>
      <c r="AI1076" s="5">
        <f t="shared" si="2076"/>
        <v>0</v>
      </c>
    </row>
    <row r="1077" spans="2:35" hidden="1" x14ac:dyDescent="0.3">
      <c r="B1077" s="86">
        <f t="shared" si="2072"/>
        <v>40999</v>
      </c>
      <c r="C1077" s="3"/>
      <c r="D1077" s="3"/>
      <c r="E1077" s="5">
        <f t="shared" ref="E1077:K1077" si="2077">E1042*(1-E$50)</f>
        <v>105.19573828</v>
      </c>
      <c r="F1077" s="5">
        <f t="shared" si="2077"/>
        <v>28.546000154999991</v>
      </c>
      <c r="G1077" s="5">
        <f t="shared" si="2077"/>
        <v>24.757941989999999</v>
      </c>
      <c r="H1077" s="5">
        <f t="shared" si="2077"/>
        <v>124.43856059999999</v>
      </c>
      <c r="I1077" s="5">
        <f t="shared" si="2077"/>
        <v>131.63285403750001</v>
      </c>
      <c r="J1077" s="5">
        <f t="shared" si="2077"/>
        <v>60.143859300000003</v>
      </c>
      <c r="K1077" s="5">
        <f t="shared" si="2077"/>
        <v>6.1711112960000021</v>
      </c>
      <c r="L1077" s="5"/>
      <c r="M1077" s="5">
        <f t="shared" ref="M1077:S1077" si="2078">M1042*(1-E$50)</f>
        <v>73.671272959999996</v>
      </c>
      <c r="N1077" s="5">
        <f t="shared" si="2078"/>
        <v>0</v>
      </c>
      <c r="O1077" s="5">
        <f t="shared" si="2078"/>
        <v>0</v>
      </c>
      <c r="P1077" s="5">
        <f t="shared" si="2078"/>
        <v>0</v>
      </c>
      <c r="Q1077" s="5">
        <f t="shared" si="2078"/>
        <v>0</v>
      </c>
      <c r="R1077" s="5">
        <f t="shared" si="2078"/>
        <v>0</v>
      </c>
      <c r="S1077" s="5">
        <f t="shared" si="2078"/>
        <v>0</v>
      </c>
      <c r="T1077" s="5"/>
      <c r="U1077" s="5">
        <f t="shared" ref="U1077:AA1077" si="2079">U1042*(1-E$50)</f>
        <v>68.657436260000026</v>
      </c>
      <c r="V1077" s="5">
        <f t="shared" si="2079"/>
        <v>6.862021115000001</v>
      </c>
      <c r="W1077" s="5">
        <f t="shared" si="2079"/>
        <v>5.7596936700000008</v>
      </c>
      <c r="X1077" s="5">
        <f t="shared" si="2079"/>
        <v>14.1885367</v>
      </c>
      <c r="Y1077" s="5">
        <f t="shared" si="2079"/>
        <v>11.660558540624999</v>
      </c>
      <c r="Z1077" s="5">
        <f t="shared" si="2079"/>
        <v>5.0375143650000016</v>
      </c>
      <c r="AA1077" s="5">
        <f t="shared" si="2079"/>
        <v>0.41174308800000003</v>
      </c>
      <c r="AB1077" s="5"/>
      <c r="AC1077" s="5">
        <f t="shared" ref="AC1077:AI1077" si="2080">AC1042*(1-E$50)</f>
        <v>35.296149640000003</v>
      </c>
      <c r="AD1077" s="5">
        <f t="shared" si="2080"/>
        <v>2.3792280575000002</v>
      </c>
      <c r="AE1077" s="5">
        <f t="shared" si="2080"/>
        <v>2.0279668350000004</v>
      </c>
      <c r="AF1077" s="5">
        <f t="shared" si="2080"/>
        <v>9.5576729999999994</v>
      </c>
      <c r="AG1077" s="5">
        <f t="shared" si="2080"/>
        <v>16.866359128125001</v>
      </c>
      <c r="AH1077" s="5">
        <f t="shared" si="2080"/>
        <v>3.6406664850000015</v>
      </c>
      <c r="AI1077" s="5">
        <f t="shared" si="2080"/>
        <v>0</v>
      </c>
    </row>
    <row r="1078" spans="2:35" hidden="1" x14ac:dyDescent="0.3">
      <c r="B1078" s="86">
        <f t="shared" si="2072"/>
        <v>41364</v>
      </c>
      <c r="C1078" s="3"/>
      <c r="D1078" s="3"/>
      <c r="E1078" s="5">
        <f t="shared" ref="E1078:K1078" si="2081">E1043*(1-E$50)</f>
        <v>115.59087174000001</v>
      </c>
      <c r="F1078" s="5">
        <f t="shared" si="2081"/>
        <v>30.648937364999998</v>
      </c>
      <c r="G1078" s="5">
        <f t="shared" si="2081"/>
        <v>26.755717770000008</v>
      </c>
      <c r="H1078" s="5">
        <f t="shared" si="2081"/>
        <v>133.25529435000004</v>
      </c>
      <c r="I1078" s="5">
        <f t="shared" si="2081"/>
        <v>144.2591748225</v>
      </c>
      <c r="J1078" s="5">
        <f t="shared" si="2081"/>
        <v>66.253807199999997</v>
      </c>
      <c r="K1078" s="5">
        <f t="shared" si="2081"/>
        <v>6.7633091400000023</v>
      </c>
      <c r="L1078" s="5"/>
      <c r="M1078" s="5">
        <f t="shared" ref="M1078:S1078" si="2082">M1043*(1-E$50)</f>
        <v>80.951919680000003</v>
      </c>
      <c r="N1078" s="5">
        <f t="shared" si="2082"/>
        <v>0</v>
      </c>
      <c r="O1078" s="5">
        <f t="shared" si="2082"/>
        <v>0</v>
      </c>
      <c r="P1078" s="5">
        <f t="shared" si="2082"/>
        <v>0</v>
      </c>
      <c r="Q1078" s="5">
        <f t="shared" si="2082"/>
        <v>0</v>
      </c>
      <c r="R1078" s="5">
        <f t="shared" si="2082"/>
        <v>0</v>
      </c>
      <c r="S1078" s="5">
        <f t="shared" si="2082"/>
        <v>0</v>
      </c>
      <c r="T1078" s="5"/>
      <c r="U1078" s="5">
        <f t="shared" ref="U1078:AA1078" si="2083">U1043*(1-E$50)</f>
        <v>75.442988580000005</v>
      </c>
      <c r="V1078" s="5">
        <f t="shared" si="2083"/>
        <v>7.366961045</v>
      </c>
      <c r="W1078" s="5">
        <f t="shared" si="2083"/>
        <v>6.2247104099999992</v>
      </c>
      <c r="X1078" s="5">
        <f t="shared" si="2083"/>
        <v>15.184594825000003</v>
      </c>
      <c r="Y1078" s="5">
        <f t="shared" si="2083"/>
        <v>12.779078349375</v>
      </c>
      <c r="Z1078" s="5">
        <f t="shared" si="2083"/>
        <v>5.5492959600000002</v>
      </c>
      <c r="AA1078" s="5">
        <f t="shared" si="2083"/>
        <v>0.45116292000000008</v>
      </c>
      <c r="AB1078" s="5"/>
      <c r="AC1078" s="5">
        <f t="shared" ref="AC1078:AI1078" si="2084">AC1043*(1-E$50)</f>
        <v>38.784404869999996</v>
      </c>
      <c r="AD1078" s="5">
        <f t="shared" si="2084"/>
        <v>2.554395522500001</v>
      </c>
      <c r="AE1078" s="5">
        <f t="shared" si="2084"/>
        <v>2.191655205</v>
      </c>
      <c r="AF1078" s="5">
        <f t="shared" si="2084"/>
        <v>10.229560500000002</v>
      </c>
      <c r="AG1078" s="5">
        <f t="shared" si="2084"/>
        <v>18.484313551875005</v>
      </c>
      <c r="AH1078" s="5">
        <f t="shared" si="2084"/>
        <v>4.0106924399999988</v>
      </c>
      <c r="AI1078" s="5">
        <f t="shared" si="2084"/>
        <v>0</v>
      </c>
    </row>
    <row r="1079" spans="2:35" hidden="1" x14ac:dyDescent="0.3">
      <c r="B1079" s="86">
        <f t="shared" si="2072"/>
        <v>41729</v>
      </c>
      <c r="C1079" s="3"/>
      <c r="D1079" s="3"/>
      <c r="E1079" s="5">
        <f t="shared" ref="E1079:K1079" si="2085">E1044*(1-E$50)</f>
        <v>132.60235556000001</v>
      </c>
      <c r="F1079" s="5">
        <f t="shared" si="2085"/>
        <v>34.492466857500006</v>
      </c>
      <c r="G1079" s="5">
        <f t="shared" si="2085"/>
        <v>30.219884069999996</v>
      </c>
      <c r="H1079" s="5">
        <f t="shared" si="2085"/>
        <v>149.05584930000003</v>
      </c>
      <c r="I1079" s="5">
        <f t="shared" si="2085"/>
        <v>165.11568687750002</v>
      </c>
      <c r="J1079" s="5">
        <f t="shared" si="2085"/>
        <v>76.383627000000033</v>
      </c>
      <c r="K1079" s="5">
        <f t="shared" si="2085"/>
        <v>7.7949898319999988</v>
      </c>
      <c r="L1079" s="5"/>
      <c r="M1079" s="5">
        <f t="shared" ref="M1079:S1079" si="2086">M1044*(1-E$50)</f>
        <v>92.866833920000005</v>
      </c>
      <c r="N1079" s="5">
        <f t="shared" si="2086"/>
        <v>0</v>
      </c>
      <c r="O1079" s="5">
        <f t="shared" si="2086"/>
        <v>0</v>
      </c>
      <c r="P1079" s="5">
        <f t="shared" si="2086"/>
        <v>0</v>
      </c>
      <c r="Q1079" s="5">
        <f t="shared" si="2086"/>
        <v>0</v>
      </c>
      <c r="R1079" s="5">
        <f t="shared" si="2086"/>
        <v>0</v>
      </c>
      <c r="S1079" s="5">
        <f t="shared" si="2086"/>
        <v>0</v>
      </c>
      <c r="T1079" s="5"/>
      <c r="U1079" s="5">
        <f t="shared" ref="U1079:AA1079" si="2087">U1044*(1-E$50)</f>
        <v>86.547818019999994</v>
      </c>
      <c r="V1079" s="5">
        <f t="shared" si="2087"/>
        <v>8.2875002975000012</v>
      </c>
      <c r="W1079" s="5">
        <f t="shared" si="2087"/>
        <v>7.0301183099999998</v>
      </c>
      <c r="X1079" s="5">
        <f t="shared" si="2087"/>
        <v>16.984176350000006</v>
      </c>
      <c r="Y1079" s="5">
        <f t="shared" si="2087"/>
        <v>14.626669325624999</v>
      </c>
      <c r="Z1079" s="5">
        <f t="shared" si="2087"/>
        <v>6.3978339750000028</v>
      </c>
      <c r="AA1079" s="5">
        <f t="shared" si="2087"/>
        <v>0.51997089600000002</v>
      </c>
      <c r="AB1079" s="5"/>
      <c r="AC1079" s="5">
        <f t="shared" ref="AC1079:AI1079" si="2088">AC1044*(1-E$50)</f>
        <v>44.493026280000002</v>
      </c>
      <c r="AD1079" s="5">
        <f t="shared" si="2088"/>
        <v>2.8741151487500005</v>
      </c>
      <c r="AE1079" s="5">
        <f t="shared" si="2088"/>
        <v>2.4753191549999998</v>
      </c>
      <c r="AF1079" s="5">
        <f t="shared" si="2088"/>
        <v>11.441994000000001</v>
      </c>
      <c r="AG1079" s="5">
        <f t="shared" si="2088"/>
        <v>21.156850423125</v>
      </c>
      <c r="AH1079" s="5">
        <f t="shared" si="2088"/>
        <v>4.6244600250000012</v>
      </c>
      <c r="AI1079" s="5">
        <f t="shared" si="2088"/>
        <v>0</v>
      </c>
    </row>
    <row r="1080" spans="2:35" hidden="1" x14ac:dyDescent="0.3">
      <c r="B1080" s="86">
        <f t="shared" si="2072"/>
        <v>42094</v>
      </c>
      <c r="C1080" s="3"/>
      <c r="D1080" s="3"/>
      <c r="E1080" s="5">
        <f t="shared" ref="E1080:K1080" si="2089">E1045*(1-E$50)</f>
        <v>141.97656758000002</v>
      </c>
      <c r="F1080" s="5">
        <f t="shared" si="2089"/>
        <v>35.966299925000008</v>
      </c>
      <c r="G1080" s="5">
        <f t="shared" si="2089"/>
        <v>31.794058799999998</v>
      </c>
      <c r="H1080" s="5">
        <f t="shared" si="2089"/>
        <v>155.65442049999999</v>
      </c>
      <c r="I1080" s="5">
        <f t="shared" si="2089"/>
        <v>176.30683579500004</v>
      </c>
      <c r="J1080" s="5">
        <f t="shared" si="2089"/>
        <v>81.816195900000025</v>
      </c>
      <c r="K1080" s="5">
        <f t="shared" si="2089"/>
        <v>8.3008776759999989</v>
      </c>
      <c r="L1080" s="5"/>
      <c r="M1080" s="5">
        <f t="shared" ref="M1080:S1080" si="2090">M1045*(1-E$50)</f>
        <v>99.429210560000016</v>
      </c>
      <c r="N1080" s="5">
        <f t="shared" si="2090"/>
        <v>0</v>
      </c>
      <c r="O1080" s="5">
        <f t="shared" si="2090"/>
        <v>0</v>
      </c>
      <c r="P1080" s="5">
        <f t="shared" si="2090"/>
        <v>0</v>
      </c>
      <c r="Q1080" s="5">
        <f t="shared" si="2090"/>
        <v>0</v>
      </c>
      <c r="R1080" s="5">
        <f t="shared" si="2090"/>
        <v>0</v>
      </c>
      <c r="S1080" s="5">
        <f t="shared" si="2090"/>
        <v>0</v>
      </c>
      <c r="T1080" s="5"/>
      <c r="U1080" s="5">
        <f t="shared" ref="U1080:AA1080" si="2091">U1045*(1-E$50)</f>
        <v>92.661994360000008</v>
      </c>
      <c r="V1080" s="5">
        <f t="shared" si="2091"/>
        <v>8.647877525000002</v>
      </c>
      <c r="W1080" s="5">
        <f t="shared" si="2091"/>
        <v>7.3956204000000003</v>
      </c>
      <c r="X1080" s="5">
        <f t="shared" si="2091"/>
        <v>17.730199750000001</v>
      </c>
      <c r="Y1080" s="5">
        <f t="shared" si="2091"/>
        <v>15.61861148625</v>
      </c>
      <c r="Z1080" s="5">
        <f t="shared" si="2091"/>
        <v>6.8529514950000046</v>
      </c>
      <c r="AA1080" s="5">
        <f t="shared" si="2091"/>
        <v>0.55322572800000014</v>
      </c>
      <c r="AB1080" s="5"/>
      <c r="AC1080" s="5">
        <f t="shared" ref="AC1080:AI1080" si="2092">AC1045*(1-E$50)</f>
        <v>47.636794290000005</v>
      </c>
      <c r="AD1080" s="5">
        <f t="shared" si="2092"/>
        <v>2.9980837625000003</v>
      </c>
      <c r="AE1080" s="5">
        <f t="shared" si="2092"/>
        <v>2.6041302000000002</v>
      </c>
      <c r="AF1080" s="5">
        <f t="shared" si="2092"/>
        <v>11.945164999999996</v>
      </c>
      <c r="AG1080" s="5">
        <f t="shared" si="2092"/>
        <v>22.593120491250001</v>
      </c>
      <c r="AH1080" s="5">
        <f t="shared" si="2092"/>
        <v>4.9539620550000008</v>
      </c>
      <c r="AI1080" s="5">
        <f t="shared" si="2092"/>
        <v>0</v>
      </c>
    </row>
    <row r="1081" spans="2:35" hidden="1" x14ac:dyDescent="0.3">
      <c r="B1081" s="86">
        <f t="shared" si="2072"/>
        <v>42460</v>
      </c>
      <c r="C1081" s="3"/>
      <c r="D1081" s="3"/>
      <c r="E1081" s="5">
        <f t="shared" ref="E1081:K1081" si="2093">E1046*(1-E$50)</f>
        <v>152.19627208</v>
      </c>
      <c r="F1081" s="5">
        <f t="shared" si="2093"/>
        <v>37.586110564999998</v>
      </c>
      <c r="G1081" s="5">
        <f t="shared" si="2093"/>
        <v>33.576266160000003</v>
      </c>
      <c r="H1081" s="5">
        <f t="shared" si="2093"/>
        <v>162.69415815000002</v>
      </c>
      <c r="I1081" s="5">
        <f t="shared" si="2093"/>
        <v>188.39129263500001</v>
      </c>
      <c r="J1081" s="5">
        <f t="shared" si="2093"/>
        <v>87.790667999999997</v>
      </c>
      <c r="K1081" s="5">
        <f t="shared" si="2093"/>
        <v>8.9604126639999997</v>
      </c>
      <c r="L1081" s="5"/>
      <c r="M1081" s="5">
        <f t="shared" ref="M1081:S1081" si="2094">M1046*(1-E$50)</f>
        <v>106.58355455999998</v>
      </c>
      <c r="N1081" s="5">
        <f t="shared" si="2094"/>
        <v>0</v>
      </c>
      <c r="O1081" s="5">
        <f t="shared" si="2094"/>
        <v>0</v>
      </c>
      <c r="P1081" s="5">
        <f t="shared" si="2094"/>
        <v>0</v>
      </c>
      <c r="Q1081" s="5">
        <f t="shared" si="2094"/>
        <v>0</v>
      </c>
      <c r="R1081" s="5">
        <f t="shared" si="2094"/>
        <v>0</v>
      </c>
      <c r="S1081" s="5">
        <f t="shared" si="2094"/>
        <v>0</v>
      </c>
      <c r="T1081" s="5"/>
      <c r="U1081" s="5">
        <f t="shared" ref="U1081:AA1081" si="2095">U1046*(1-E$50)</f>
        <v>99.327758360000004</v>
      </c>
      <c r="V1081" s="5">
        <f t="shared" si="2095"/>
        <v>9.0336966450000009</v>
      </c>
      <c r="W1081" s="5">
        <f t="shared" si="2095"/>
        <v>7.8104152800000017</v>
      </c>
      <c r="X1081" s="5">
        <f t="shared" si="2095"/>
        <v>18.537803925000006</v>
      </c>
      <c r="Y1081" s="5">
        <f t="shared" si="2095"/>
        <v>16.689872958750001</v>
      </c>
      <c r="Z1081" s="5">
        <f t="shared" si="2095"/>
        <v>7.353400275000002</v>
      </c>
      <c r="AA1081" s="5">
        <f t="shared" si="2095"/>
        <v>0.59770579200000007</v>
      </c>
      <c r="AB1081" s="5"/>
      <c r="AC1081" s="5">
        <f t="shared" ref="AC1081:AI1081" si="2096">AC1046*(1-E$50)</f>
        <v>51.064159039999993</v>
      </c>
      <c r="AD1081" s="5">
        <f t="shared" si="2096"/>
        <v>3.1324308225000004</v>
      </c>
      <c r="AE1081" s="5">
        <f t="shared" si="2096"/>
        <v>2.7501476400000002</v>
      </c>
      <c r="AF1081" s="5">
        <f t="shared" si="2096"/>
        <v>12.488689500000001</v>
      </c>
      <c r="AG1081" s="5">
        <f t="shared" si="2096"/>
        <v>24.144592848749998</v>
      </c>
      <c r="AH1081" s="5">
        <f t="shared" si="2096"/>
        <v>5.3158832249999994</v>
      </c>
      <c r="AI1081" s="5">
        <f t="shared" si="2096"/>
        <v>0</v>
      </c>
    </row>
    <row r="1082" spans="2:35" hidden="1" x14ac:dyDescent="0.3">
      <c r="B1082" s="86">
        <f t="shared" si="2072"/>
        <v>42825</v>
      </c>
      <c r="C1082" s="3"/>
      <c r="D1082" s="3"/>
      <c r="E1082" s="5">
        <f t="shared" ref="E1082:K1082" si="2097">E1047*(1-E$50)</f>
        <v>163.67811284000001</v>
      </c>
      <c r="F1082" s="5">
        <f t="shared" si="2097"/>
        <v>39.399320347500009</v>
      </c>
      <c r="G1082" s="5">
        <f t="shared" si="2097"/>
        <v>35.523917729999994</v>
      </c>
      <c r="H1082" s="5">
        <f t="shared" si="2097"/>
        <v>170.41986160000002</v>
      </c>
      <c r="I1082" s="5">
        <f t="shared" si="2097"/>
        <v>201.97092627749998</v>
      </c>
      <c r="J1082" s="5">
        <f t="shared" si="2097"/>
        <v>94.523179800000037</v>
      </c>
      <c r="K1082" s="5">
        <f t="shared" si="2097"/>
        <v>9.6578933639999995</v>
      </c>
      <c r="L1082" s="5"/>
      <c r="M1082" s="5">
        <f t="shared" ref="M1082:S1082" si="2098">M1047*(1-E$50)</f>
        <v>114.62983488000002</v>
      </c>
      <c r="N1082" s="5">
        <f t="shared" si="2098"/>
        <v>0</v>
      </c>
      <c r="O1082" s="5">
        <f t="shared" si="2098"/>
        <v>0</v>
      </c>
      <c r="P1082" s="5">
        <f t="shared" si="2098"/>
        <v>0</v>
      </c>
      <c r="Q1082" s="5">
        <f t="shared" si="2098"/>
        <v>0</v>
      </c>
      <c r="R1082" s="5">
        <f t="shared" si="2098"/>
        <v>0</v>
      </c>
      <c r="S1082" s="5">
        <f t="shared" si="2098"/>
        <v>0</v>
      </c>
      <c r="T1082" s="5"/>
      <c r="U1082" s="5">
        <f t="shared" ref="U1082:AA1082" si="2099">U1047*(1-E$50)</f>
        <v>106.82960727999999</v>
      </c>
      <c r="V1082" s="5">
        <f t="shared" si="2099"/>
        <v>9.4656934675000013</v>
      </c>
      <c r="W1082" s="5">
        <f t="shared" si="2099"/>
        <v>8.2633410900000026</v>
      </c>
      <c r="X1082" s="5">
        <f t="shared" si="2099"/>
        <v>19.430731200000004</v>
      </c>
      <c r="Y1082" s="5">
        <f t="shared" si="2099"/>
        <v>17.891736800625001</v>
      </c>
      <c r="Z1082" s="5">
        <f t="shared" si="2099"/>
        <v>7.9172295149999998</v>
      </c>
      <c r="AA1082" s="5">
        <f t="shared" si="2099"/>
        <v>0.64439539200000007</v>
      </c>
      <c r="AB1082" s="5"/>
      <c r="AC1082" s="5">
        <f t="shared" ref="AC1082:AI1082" si="2100">AC1047*(1-E$50)</f>
        <v>54.919735419999995</v>
      </c>
      <c r="AD1082" s="5">
        <f t="shared" si="2100"/>
        <v>3.2828392337500008</v>
      </c>
      <c r="AE1082" s="5">
        <f t="shared" si="2100"/>
        <v>2.9096505450000003</v>
      </c>
      <c r="AF1082" s="5">
        <f t="shared" si="2100"/>
        <v>13.088978000000001</v>
      </c>
      <c r="AG1082" s="5">
        <f t="shared" si="2100"/>
        <v>25.880310748124998</v>
      </c>
      <c r="AH1082" s="5">
        <f t="shared" si="2100"/>
        <v>5.722946085000002</v>
      </c>
      <c r="AI1082" s="5">
        <f t="shared" si="2100"/>
        <v>0</v>
      </c>
    </row>
    <row r="1083" spans="2:35" hidden="1" x14ac:dyDescent="0.3">
      <c r="B1083" s="86">
        <f t="shared" si="2072"/>
        <v>43190</v>
      </c>
      <c r="C1083" s="3"/>
      <c r="D1083" s="3"/>
      <c r="E1083" s="5">
        <f t="shared" ref="E1083:K1083" si="2101">E1048*(1-E$50)</f>
        <v>176.11127633999999</v>
      </c>
      <c r="F1083" s="5">
        <f t="shared" si="2101"/>
        <v>41.13917005750001</v>
      </c>
      <c r="G1083" s="5">
        <f t="shared" si="2101"/>
        <v>37.506621930000001</v>
      </c>
      <c r="H1083" s="5">
        <f t="shared" si="2101"/>
        <v>178.36923085000004</v>
      </c>
      <c r="I1083" s="5">
        <f t="shared" si="2101"/>
        <v>216.40406672250006</v>
      </c>
      <c r="J1083" s="5">
        <f t="shared" si="2101"/>
        <v>101.74590360000002</v>
      </c>
      <c r="K1083" s="5">
        <f t="shared" si="2101"/>
        <v>10.364549775999999</v>
      </c>
      <c r="L1083" s="5"/>
      <c r="M1083" s="5">
        <f t="shared" ref="M1083:S1083" si="2102">M1048*(1-E$50)</f>
        <v>123.33230688</v>
      </c>
      <c r="N1083" s="5">
        <f t="shared" si="2102"/>
        <v>0</v>
      </c>
      <c r="O1083" s="5">
        <f t="shared" si="2102"/>
        <v>0</v>
      </c>
      <c r="P1083" s="5">
        <f t="shared" si="2102"/>
        <v>0</v>
      </c>
      <c r="Q1083" s="5">
        <f t="shared" si="2102"/>
        <v>0</v>
      </c>
      <c r="R1083" s="5">
        <f t="shared" si="2102"/>
        <v>0</v>
      </c>
      <c r="S1083" s="5">
        <f t="shared" si="2102"/>
        <v>0</v>
      </c>
      <c r="T1083" s="5"/>
      <c r="U1083" s="5">
        <f t="shared" ref="U1083:AA1083" si="2103">U1048*(1-E$50)</f>
        <v>114.93692178000001</v>
      </c>
      <c r="V1083" s="5">
        <f t="shared" si="2103"/>
        <v>9.8886458975</v>
      </c>
      <c r="W1083" s="5">
        <f t="shared" si="2103"/>
        <v>8.7264996900000025</v>
      </c>
      <c r="X1083" s="5">
        <f t="shared" si="2103"/>
        <v>20.339981575000003</v>
      </c>
      <c r="Y1083" s="5">
        <f t="shared" si="2103"/>
        <v>19.171463011875002</v>
      </c>
      <c r="Z1083" s="5">
        <f t="shared" si="2103"/>
        <v>8.5221901050000035</v>
      </c>
      <c r="AA1083" s="5">
        <f t="shared" si="2103"/>
        <v>0.69123952800000021</v>
      </c>
      <c r="AB1083" s="5"/>
      <c r="AC1083" s="5">
        <f t="shared" ref="AC1083:AI1083" si="2104">AC1048*(1-E$50)</f>
        <v>59.088592169999998</v>
      </c>
      <c r="AD1083" s="5">
        <f t="shared" si="2104"/>
        <v>3.4287254487500003</v>
      </c>
      <c r="AE1083" s="5">
        <f t="shared" si="2104"/>
        <v>3.0724098449999997</v>
      </c>
      <c r="AF1083" s="5">
        <f t="shared" si="2104"/>
        <v>13.701180500000003</v>
      </c>
      <c r="AG1083" s="5">
        <f t="shared" si="2104"/>
        <v>27.734349189374999</v>
      </c>
      <c r="AH1083" s="5">
        <f t="shared" si="2104"/>
        <v>6.1601665950000015</v>
      </c>
      <c r="AI1083" s="5">
        <f t="shared" si="2104"/>
        <v>0</v>
      </c>
    </row>
    <row r="1084" spans="2:35" hidden="1" x14ac:dyDescent="0.3">
      <c r="B1084" s="86">
        <f t="shared" si="2072"/>
        <v>43555</v>
      </c>
      <c r="C1084" s="3"/>
      <c r="D1084" s="3"/>
      <c r="E1084" s="5">
        <f t="shared" ref="E1084:K1084" si="2105">E1049*(1-E$50)</f>
        <v>189.40175404000001</v>
      </c>
      <c r="F1084" s="5">
        <f t="shared" si="2105"/>
        <v>42.951637267500004</v>
      </c>
      <c r="G1084" s="5">
        <f t="shared" si="2105"/>
        <v>39.669841919999996</v>
      </c>
      <c r="H1084" s="5">
        <f t="shared" si="2105"/>
        <v>186.61931590000006</v>
      </c>
      <c r="I1084" s="5">
        <f t="shared" si="2105"/>
        <v>232.031146275</v>
      </c>
      <c r="J1084" s="5">
        <f t="shared" si="2105"/>
        <v>109.53637620000001</v>
      </c>
      <c r="K1084" s="5">
        <f t="shared" si="2105"/>
        <v>11.090179043999999</v>
      </c>
      <c r="L1084" s="5"/>
      <c r="M1084" s="5">
        <f t="shared" ref="M1084:S1084" si="2106">M1049*(1-E$50)</f>
        <v>132.64483328000003</v>
      </c>
      <c r="N1084" s="5">
        <f t="shared" si="2106"/>
        <v>0</v>
      </c>
      <c r="O1084" s="5">
        <f t="shared" si="2106"/>
        <v>0</v>
      </c>
      <c r="P1084" s="5">
        <f t="shared" si="2106"/>
        <v>0</v>
      </c>
      <c r="Q1084" s="5">
        <f t="shared" si="2106"/>
        <v>0</v>
      </c>
      <c r="R1084" s="5">
        <f t="shared" si="2106"/>
        <v>0</v>
      </c>
      <c r="S1084" s="5">
        <f t="shared" si="2106"/>
        <v>0</v>
      </c>
      <c r="T1084" s="5"/>
      <c r="U1084" s="5">
        <f t="shared" ref="U1084:AA1084" si="2107">U1049*(1-E$50)</f>
        <v>123.61860518000002</v>
      </c>
      <c r="V1084" s="5">
        <f t="shared" si="2107"/>
        <v>10.327995827500001</v>
      </c>
      <c r="W1084" s="5">
        <f t="shared" si="2107"/>
        <v>9.2296473599999995</v>
      </c>
      <c r="X1084" s="5">
        <f t="shared" si="2107"/>
        <v>21.277055050000001</v>
      </c>
      <c r="Y1084" s="5">
        <f t="shared" si="2107"/>
        <v>20.554310756249993</v>
      </c>
      <c r="Z1084" s="5">
        <f t="shared" si="2107"/>
        <v>9.1745819100000006</v>
      </c>
      <c r="AA1084" s="5">
        <f t="shared" si="2107"/>
        <v>0.73918843200000017</v>
      </c>
      <c r="AB1084" s="5"/>
      <c r="AC1084" s="5">
        <f t="shared" ref="AC1084:AI1084" si="2108">AC1049*(1-E$50)</f>
        <v>63.550788519999998</v>
      </c>
      <c r="AD1084" s="5">
        <f t="shared" si="2108"/>
        <v>3.5804679137499997</v>
      </c>
      <c r="AE1084" s="5">
        <f t="shared" si="2108"/>
        <v>3.2495836800000002</v>
      </c>
      <c r="AF1084" s="5">
        <f t="shared" si="2108"/>
        <v>14.332771999999999</v>
      </c>
      <c r="AG1084" s="5">
        <f t="shared" si="2108"/>
        <v>29.730872981249998</v>
      </c>
      <c r="AH1084" s="5">
        <f t="shared" si="2108"/>
        <v>6.6309369900000004</v>
      </c>
      <c r="AI1084" s="5">
        <f t="shared" si="2108"/>
        <v>0</v>
      </c>
    </row>
    <row r="1085" spans="2:35" hidden="1" x14ac:dyDescent="0.3">
      <c r="B1085" s="86">
        <f t="shared" si="2072"/>
        <v>43921</v>
      </c>
      <c r="C1085" s="3"/>
      <c r="D1085" s="3"/>
      <c r="E1085" s="5">
        <f t="shared" ref="E1085:K1085" si="2109">E1050*(1-E$50)</f>
        <v>203.74518870000003</v>
      </c>
      <c r="F1085" s="5">
        <f t="shared" si="2109"/>
        <v>44.981956977500012</v>
      </c>
      <c r="G1085" s="5">
        <f t="shared" si="2109"/>
        <v>41.898257700000002</v>
      </c>
      <c r="H1085" s="5">
        <f t="shared" si="2109"/>
        <v>195.32421675000001</v>
      </c>
      <c r="I1085" s="5">
        <f t="shared" si="2109"/>
        <v>248.53193644500007</v>
      </c>
      <c r="J1085" s="5">
        <f t="shared" si="2109"/>
        <v>117.76745220000001</v>
      </c>
      <c r="K1085" s="5">
        <f t="shared" si="2109"/>
        <v>12.007711884000001</v>
      </c>
      <c r="L1085" s="5"/>
      <c r="M1085" s="5">
        <f t="shared" ref="M1085:S1085" si="2110">M1050*(1-E$50)</f>
        <v>142.68911840000001</v>
      </c>
      <c r="N1085" s="5">
        <f t="shared" si="2110"/>
        <v>0</v>
      </c>
      <c r="O1085" s="5">
        <f t="shared" si="2110"/>
        <v>0</v>
      </c>
      <c r="P1085" s="5">
        <f t="shared" si="2110"/>
        <v>0</v>
      </c>
      <c r="Q1085" s="5">
        <f t="shared" si="2110"/>
        <v>0</v>
      </c>
      <c r="R1085" s="5">
        <f t="shared" si="2110"/>
        <v>0</v>
      </c>
      <c r="S1085" s="5">
        <f t="shared" si="2110"/>
        <v>0</v>
      </c>
      <c r="T1085" s="5"/>
      <c r="U1085" s="5">
        <f t="shared" ref="U1085:AA1085" si="2111">U1050*(1-E$50)</f>
        <v>132.97883040000002</v>
      </c>
      <c r="V1085" s="5">
        <f t="shared" si="2111"/>
        <v>10.816538257500001</v>
      </c>
      <c r="W1085" s="5">
        <f t="shared" si="2111"/>
        <v>9.746744099999999</v>
      </c>
      <c r="X1085" s="5">
        <f t="shared" si="2111"/>
        <v>22.264951624999998</v>
      </c>
      <c r="Y1085" s="5">
        <f t="shared" si="2111"/>
        <v>22.017588648750003</v>
      </c>
      <c r="Z1085" s="5">
        <f t="shared" si="2111"/>
        <v>9.8641828350000011</v>
      </c>
      <c r="AA1085" s="5">
        <f t="shared" si="2111"/>
        <v>0.8009699520000001</v>
      </c>
      <c r="AB1085" s="5"/>
      <c r="AC1085" s="5">
        <f t="shared" ref="AC1085:AI1085" si="2112">AC1050*(1-E$50)</f>
        <v>68.362951849999988</v>
      </c>
      <c r="AD1085" s="5">
        <f t="shared" si="2112"/>
        <v>3.7497791287499997</v>
      </c>
      <c r="AE1085" s="5">
        <f t="shared" si="2112"/>
        <v>3.4318720499999995</v>
      </c>
      <c r="AF1085" s="5">
        <f t="shared" si="2112"/>
        <v>14.998702500000002</v>
      </c>
      <c r="AG1085" s="5">
        <f t="shared" si="2112"/>
        <v>31.851396753749999</v>
      </c>
      <c r="AH1085" s="5">
        <f t="shared" si="2112"/>
        <v>7.1304205649999988</v>
      </c>
      <c r="AI1085" s="5">
        <f t="shared" si="2112"/>
        <v>0</v>
      </c>
    </row>
    <row r="1086" spans="2:35" hidden="1" x14ac:dyDescent="0.3">
      <c r="B1086" s="86">
        <f t="shared" si="2072"/>
        <v>44286</v>
      </c>
      <c r="C1086" s="3"/>
      <c r="D1086" s="3"/>
      <c r="E1086" s="5">
        <f t="shared" ref="E1086:K1086" si="2113">E1051*(1-E$50)</f>
        <v>172.53672926000002</v>
      </c>
      <c r="F1086" s="5">
        <f t="shared" si="2113"/>
        <v>41.419986615000006</v>
      </c>
      <c r="G1086" s="5">
        <f t="shared" si="2113"/>
        <v>39.373319790000004</v>
      </c>
      <c r="H1086" s="5">
        <f t="shared" si="2113"/>
        <v>160.30471919999999</v>
      </c>
      <c r="I1086" s="5">
        <f t="shared" si="2113"/>
        <v>209.31154317750003</v>
      </c>
      <c r="J1086" s="5">
        <f t="shared" si="2113"/>
        <v>103.76346239999995</v>
      </c>
      <c r="K1086" s="5">
        <f t="shared" si="2113"/>
        <v>10.507778344000002</v>
      </c>
      <c r="L1086" s="5"/>
      <c r="M1086" s="5">
        <f t="shared" ref="M1086:S1086" si="2114">M1051*(1-E$50)</f>
        <v>120.63427231999999</v>
      </c>
      <c r="N1086" s="5">
        <f t="shared" si="2114"/>
        <v>0</v>
      </c>
      <c r="O1086" s="5">
        <f t="shared" si="2114"/>
        <v>0</v>
      </c>
      <c r="P1086" s="5">
        <f t="shared" si="2114"/>
        <v>0</v>
      </c>
      <c r="Q1086" s="5">
        <f t="shared" si="2114"/>
        <v>0</v>
      </c>
      <c r="R1086" s="5">
        <f t="shared" si="2114"/>
        <v>0</v>
      </c>
      <c r="S1086" s="5">
        <f t="shared" si="2114"/>
        <v>0</v>
      </c>
      <c r="T1086" s="5"/>
      <c r="U1086" s="5">
        <f t="shared" ref="U1086:AA1086" si="2115">U1051*(1-E$50)</f>
        <v>112.30489341999997</v>
      </c>
      <c r="V1086" s="5">
        <f t="shared" si="2115"/>
        <v>10.049826294999999</v>
      </c>
      <c r="W1086" s="5">
        <f t="shared" si="2115"/>
        <v>9.1990010700000013</v>
      </c>
      <c r="X1086" s="5">
        <f t="shared" si="2115"/>
        <v>18.398684399999997</v>
      </c>
      <c r="Y1086" s="5">
        <f t="shared" si="2115"/>
        <v>18.504147088124999</v>
      </c>
      <c r="Z1086" s="5">
        <f t="shared" si="2115"/>
        <v>8.69023857</v>
      </c>
      <c r="AA1086" s="5">
        <f t="shared" si="2115"/>
        <v>0.70071883200000018</v>
      </c>
      <c r="AB1086" s="5"/>
      <c r="AC1086" s="5">
        <f t="shared" ref="AC1086:AI1086" si="2116">AC1051*(1-E$50)</f>
        <v>57.774570629999992</v>
      </c>
      <c r="AD1086" s="5">
        <f t="shared" si="2116"/>
        <v>3.4694931475000006</v>
      </c>
      <c r="AE1086" s="5">
        <f t="shared" si="2116"/>
        <v>3.2324005350000005</v>
      </c>
      <c r="AF1086" s="5">
        <f t="shared" si="2116"/>
        <v>12.381636</v>
      </c>
      <c r="AG1086" s="5">
        <f t="shared" si="2116"/>
        <v>26.670520760625003</v>
      </c>
      <c r="AH1086" s="5">
        <f t="shared" si="2116"/>
        <v>6.2760192299999975</v>
      </c>
      <c r="AI1086" s="5">
        <f t="shared" si="2116"/>
        <v>0</v>
      </c>
    </row>
    <row r="1087" spans="2:35" x14ac:dyDescent="0.3">
      <c r="B1087" s="86">
        <f t="shared" si="2072"/>
        <v>44651</v>
      </c>
      <c r="C1087" s="3"/>
      <c r="D1087" s="3"/>
      <c r="E1087" s="5">
        <f t="shared" ref="E1087:K1087" si="2117">E1052*(1-E$50)</f>
        <v>45.239070312799996</v>
      </c>
      <c r="F1087" s="5">
        <f t="shared" si="2117"/>
        <v>26.362100101350002</v>
      </c>
      <c r="G1087" s="5">
        <f t="shared" si="2117"/>
        <v>26.695826960400005</v>
      </c>
      <c r="H1087" s="5">
        <f t="shared" si="2117"/>
        <v>35.547384327000003</v>
      </c>
      <c r="I1087" s="5">
        <f t="shared" si="2117"/>
        <v>52.475836723050001</v>
      </c>
      <c r="J1087" s="5">
        <f t="shared" si="2117"/>
        <v>42.268793229000003</v>
      </c>
      <c r="K1087" s="5">
        <f t="shared" si="2117"/>
        <v>4.2353859839199988</v>
      </c>
      <c r="L1087" s="5"/>
      <c r="M1087" s="5">
        <f t="shared" ref="M1087:S1087" si="2118">M1052*(1-E$50)</f>
        <v>30.8822136896</v>
      </c>
      <c r="N1087" s="5">
        <f t="shared" si="2118"/>
        <v>0</v>
      </c>
      <c r="O1087" s="5">
        <f t="shared" si="2118"/>
        <v>0</v>
      </c>
      <c r="P1087" s="5">
        <f t="shared" si="2118"/>
        <v>0</v>
      </c>
      <c r="Q1087" s="5">
        <f t="shared" si="2118"/>
        <v>0</v>
      </c>
      <c r="R1087" s="5">
        <f t="shared" si="2118"/>
        <v>0</v>
      </c>
      <c r="S1087" s="5">
        <f t="shared" si="2118"/>
        <v>0</v>
      </c>
      <c r="T1087" s="5"/>
      <c r="U1087" s="5">
        <f t="shared" ref="U1087:AA1087" si="2119">U1052*(1-E$50)</f>
        <v>28.2972552226</v>
      </c>
      <c r="V1087" s="5">
        <f t="shared" si="2119"/>
        <v>6.7003484645500002</v>
      </c>
      <c r="W1087" s="5">
        <f t="shared" si="2119"/>
        <v>6.3643389732000015</v>
      </c>
      <c r="X1087" s="5">
        <f t="shared" si="2119"/>
        <v>4.5836919764999999</v>
      </c>
      <c r="Y1087" s="5">
        <f t="shared" si="2119"/>
        <v>4.4922255197625001</v>
      </c>
      <c r="Z1087" s="5">
        <f t="shared" si="2119"/>
        <v>3.5364090859499995</v>
      </c>
      <c r="AA1087" s="5">
        <f t="shared" si="2119"/>
        <v>0.28335168575999997</v>
      </c>
      <c r="AB1087" s="5"/>
      <c r="AC1087" s="5">
        <f t="shared" ref="AC1087:AI1087" si="2120">AC1052*(1-E$50)</f>
        <v>14.707913711400002</v>
      </c>
      <c r="AD1087" s="5">
        <f t="shared" si="2120"/>
        <v>2.2645426072750001</v>
      </c>
      <c r="AE1087" s="5">
        <f t="shared" si="2120"/>
        <v>2.2152112866000002</v>
      </c>
      <c r="AF1087" s="5">
        <f t="shared" si="2120"/>
        <v>3.0345779099999999</v>
      </c>
      <c r="AG1087" s="5">
        <f t="shared" si="2120"/>
        <v>6.1029765824624995</v>
      </c>
      <c r="AH1087" s="5">
        <f t="shared" si="2120"/>
        <v>2.5323411145500003</v>
      </c>
      <c r="AI1087" s="5">
        <f t="shared" si="2120"/>
        <v>0</v>
      </c>
    </row>
    <row r="1088" spans="2:35" x14ac:dyDescent="0.3">
      <c r="B1088" s="86">
        <f t="shared" si="2072"/>
        <v>45016</v>
      </c>
      <c r="C1088" s="3"/>
      <c r="D1088" s="3"/>
      <c r="E1088" s="5">
        <f t="shared" ref="E1088:K1088" si="2121">E1053*(1-E$50)</f>
        <v>46.596242422184012</v>
      </c>
      <c r="F1088" s="5">
        <f t="shared" si="2121"/>
        <v>27.152963104390505</v>
      </c>
      <c r="G1088" s="5">
        <f t="shared" si="2121"/>
        <v>27.496701769212002</v>
      </c>
      <c r="H1088" s="5">
        <f t="shared" si="2121"/>
        <v>36.613805856810004</v>
      </c>
      <c r="I1088" s="5">
        <f t="shared" si="2121"/>
        <v>54.050111824741492</v>
      </c>
      <c r="J1088" s="5">
        <f t="shared" si="2121"/>
        <v>43.53685702587002</v>
      </c>
      <c r="K1088" s="5">
        <f t="shared" si="2121"/>
        <v>4.3624475634376001</v>
      </c>
      <c r="L1088" s="5"/>
      <c r="M1088" s="5">
        <f t="shared" ref="M1088:S1088" si="2122">M1053*(1-E$50)</f>
        <v>31.808680100288004</v>
      </c>
      <c r="N1088" s="5">
        <f t="shared" si="2122"/>
        <v>0</v>
      </c>
      <c r="O1088" s="5">
        <f t="shared" si="2122"/>
        <v>0</v>
      </c>
      <c r="P1088" s="5">
        <f t="shared" si="2122"/>
        <v>0</v>
      </c>
      <c r="Q1088" s="5">
        <f t="shared" si="2122"/>
        <v>0</v>
      </c>
      <c r="R1088" s="5">
        <f t="shared" si="2122"/>
        <v>0</v>
      </c>
      <c r="S1088" s="5">
        <f t="shared" si="2122"/>
        <v>0</v>
      </c>
      <c r="T1088" s="5"/>
      <c r="U1088" s="5">
        <f t="shared" ref="U1088:AA1088" si="2123">U1053*(1-E$50)</f>
        <v>29.146172879277998</v>
      </c>
      <c r="V1088" s="5">
        <f t="shared" si="2123"/>
        <v>6.9013589184865012</v>
      </c>
      <c r="W1088" s="5">
        <f t="shared" si="2123"/>
        <v>6.5552691423959999</v>
      </c>
      <c r="X1088" s="5">
        <f t="shared" si="2123"/>
        <v>4.7212027357950008</v>
      </c>
      <c r="Y1088" s="5">
        <f t="shared" si="2123"/>
        <v>4.6269922853553744</v>
      </c>
      <c r="Z1088" s="5">
        <f t="shared" si="2123"/>
        <v>3.6425013585285004</v>
      </c>
      <c r="AA1088" s="5">
        <f t="shared" si="2123"/>
        <v>0.29185223633280005</v>
      </c>
      <c r="AB1088" s="5"/>
      <c r="AC1088" s="5">
        <f t="shared" ref="AC1088:AI1088" si="2124">AC1053*(1-E$50)</f>
        <v>15.149151122741999</v>
      </c>
      <c r="AD1088" s="5">
        <f t="shared" si="2124"/>
        <v>2.3324788854932503</v>
      </c>
      <c r="AE1088" s="5">
        <f t="shared" si="2124"/>
        <v>2.2816676251980006</v>
      </c>
      <c r="AF1088" s="5">
        <f t="shared" si="2124"/>
        <v>3.1256152473000003</v>
      </c>
      <c r="AG1088" s="5">
        <f t="shared" si="2124"/>
        <v>6.2860658799363742</v>
      </c>
      <c r="AH1088" s="5">
        <f t="shared" si="2124"/>
        <v>2.608311347986501</v>
      </c>
      <c r="AI1088" s="5">
        <f t="shared" si="2124"/>
        <v>0</v>
      </c>
    </row>
    <row r="1089" spans="2:35" x14ac:dyDescent="0.3">
      <c r="B1089" s="86">
        <f t="shared" si="2072"/>
        <v>45382</v>
      </c>
      <c r="C1089" s="3"/>
      <c r="D1089" s="3"/>
      <c r="E1089" s="5">
        <f t="shared" ref="E1089:K1089" si="2125">E1054*(1-E$50)</f>
        <v>47.994129694849541</v>
      </c>
      <c r="F1089" s="5">
        <f t="shared" si="2125"/>
        <v>27.967551997522218</v>
      </c>
      <c r="G1089" s="5">
        <f t="shared" si="2125"/>
        <v>28.321602822288359</v>
      </c>
      <c r="H1089" s="5">
        <f t="shared" si="2125"/>
        <v>37.712220032514303</v>
      </c>
      <c r="I1089" s="5">
        <f t="shared" si="2125"/>
        <v>55.671615179483744</v>
      </c>
      <c r="J1089" s="5">
        <f t="shared" si="2125"/>
        <v>44.842962736646101</v>
      </c>
      <c r="K1089" s="5">
        <f t="shared" si="2125"/>
        <v>4.4933209903407283</v>
      </c>
      <c r="L1089" s="5"/>
      <c r="M1089" s="5">
        <f t="shared" ref="M1089:S1089" si="2126">M1054*(1-E$50)</f>
        <v>32.762940503296647</v>
      </c>
      <c r="N1089" s="5">
        <f t="shared" si="2126"/>
        <v>0</v>
      </c>
      <c r="O1089" s="5">
        <f t="shared" si="2126"/>
        <v>0</v>
      </c>
      <c r="P1089" s="5">
        <f t="shared" si="2126"/>
        <v>0</v>
      </c>
      <c r="Q1089" s="5">
        <f t="shared" si="2126"/>
        <v>0</v>
      </c>
      <c r="R1089" s="5">
        <f t="shared" si="2126"/>
        <v>0</v>
      </c>
      <c r="S1089" s="5">
        <f t="shared" si="2126"/>
        <v>0</v>
      </c>
      <c r="T1089" s="5"/>
      <c r="U1089" s="5">
        <f t="shared" ref="U1089:AA1089" si="2127">U1054*(1-E$50)</f>
        <v>30.020558065656349</v>
      </c>
      <c r="V1089" s="5">
        <f t="shared" si="2127"/>
        <v>7.1083996860410954</v>
      </c>
      <c r="W1089" s="5">
        <f t="shared" si="2127"/>
        <v>6.7519272166678803</v>
      </c>
      <c r="X1089" s="5">
        <f t="shared" si="2127"/>
        <v>4.8628388178688509</v>
      </c>
      <c r="Y1089" s="5">
        <f t="shared" si="2127"/>
        <v>4.765802053916036</v>
      </c>
      <c r="Z1089" s="5">
        <f t="shared" si="2127"/>
        <v>3.7517763992843558</v>
      </c>
      <c r="AA1089" s="5">
        <f t="shared" si="2127"/>
        <v>0.30060780342278404</v>
      </c>
      <c r="AB1089" s="5"/>
      <c r="AC1089" s="5">
        <f t="shared" ref="AC1089:AI1089" si="2128">AC1054*(1-E$50)</f>
        <v>15.60362565642426</v>
      </c>
      <c r="AD1089" s="5">
        <f t="shared" si="2128"/>
        <v>2.4024532520580473</v>
      </c>
      <c r="AE1089" s="5">
        <f t="shared" si="2128"/>
        <v>2.3501176539539399</v>
      </c>
      <c r="AF1089" s="5">
        <f t="shared" si="2128"/>
        <v>3.2193837047190001</v>
      </c>
      <c r="AG1089" s="5">
        <f t="shared" si="2128"/>
        <v>6.4746478563344656</v>
      </c>
      <c r="AH1089" s="5">
        <f t="shared" si="2128"/>
        <v>2.6865606884260949</v>
      </c>
      <c r="AI1089" s="5">
        <f t="shared" si="2128"/>
        <v>0</v>
      </c>
    </row>
    <row r="1090" spans="2:35" x14ac:dyDescent="0.3">
      <c r="B1090" s="86">
        <f t="shared" si="2072"/>
        <v>45747</v>
      </c>
      <c r="C1090" s="3"/>
      <c r="D1090" s="3"/>
      <c r="E1090" s="5">
        <f t="shared" ref="E1090:K1090" si="2129">E1055*(1-E$50)</f>
        <v>49.433953585695008</v>
      </c>
      <c r="F1090" s="5">
        <f t="shared" si="2129"/>
        <v>28.806578557447889</v>
      </c>
      <c r="G1090" s="5">
        <f t="shared" si="2129"/>
        <v>29.17125090695701</v>
      </c>
      <c r="H1090" s="5">
        <f t="shared" si="2129"/>
        <v>38.843586633489743</v>
      </c>
      <c r="I1090" s="5">
        <f t="shared" si="2129"/>
        <v>57.341763634868258</v>
      </c>
      <c r="J1090" s="5">
        <f t="shared" si="2129"/>
        <v>46.188251618745511</v>
      </c>
      <c r="K1090" s="5">
        <f t="shared" si="2129"/>
        <v>4.6281206200509493</v>
      </c>
      <c r="L1090" s="5"/>
      <c r="M1090" s="5">
        <f t="shared" ref="M1090:S1090" si="2130">M1055*(1-E$50)</f>
        <v>33.745828718395543</v>
      </c>
      <c r="N1090" s="5">
        <f t="shared" si="2130"/>
        <v>0</v>
      </c>
      <c r="O1090" s="5">
        <f t="shared" si="2130"/>
        <v>0</v>
      </c>
      <c r="P1090" s="5">
        <f t="shared" si="2130"/>
        <v>0</v>
      </c>
      <c r="Q1090" s="5">
        <f t="shared" si="2130"/>
        <v>0</v>
      </c>
      <c r="R1090" s="5">
        <f t="shared" si="2130"/>
        <v>0</v>
      </c>
      <c r="S1090" s="5">
        <f t="shared" si="2130"/>
        <v>0</v>
      </c>
      <c r="T1090" s="5"/>
      <c r="U1090" s="5">
        <f t="shared" ref="U1090:AA1090" si="2131">U1055*(1-E$50)</f>
        <v>30.921174807626031</v>
      </c>
      <c r="V1090" s="5">
        <f t="shared" si="2131"/>
        <v>7.321651676622329</v>
      </c>
      <c r="W1090" s="5">
        <f t="shared" si="2131"/>
        <v>6.9544850331679164</v>
      </c>
      <c r="X1090" s="5">
        <f t="shared" si="2131"/>
        <v>5.0087239824049172</v>
      </c>
      <c r="Y1090" s="5">
        <f t="shared" si="2131"/>
        <v>4.9087761155335174</v>
      </c>
      <c r="Z1090" s="5">
        <f t="shared" si="2131"/>
        <v>3.8643296912628866</v>
      </c>
      <c r="AA1090" s="5">
        <f t="shared" si="2131"/>
        <v>0.30962603752546763</v>
      </c>
      <c r="AB1090" s="5"/>
      <c r="AC1090" s="5">
        <f t="shared" ref="AC1090:AI1090" si="2132">AC1055*(1-E$50)</f>
        <v>16.071734426116986</v>
      </c>
      <c r="AD1090" s="5">
        <f t="shared" si="2132"/>
        <v>2.4745268496197892</v>
      </c>
      <c r="AE1090" s="5">
        <f t="shared" si="2132"/>
        <v>2.4206211835725582</v>
      </c>
      <c r="AF1090" s="5">
        <f t="shared" si="2132"/>
        <v>3.3159652158605701</v>
      </c>
      <c r="AG1090" s="5">
        <f t="shared" si="2132"/>
        <v>6.6688872920245004</v>
      </c>
      <c r="AH1090" s="5">
        <f t="shared" si="2132"/>
        <v>2.7671575090788783</v>
      </c>
      <c r="AI1090" s="5">
        <f t="shared" si="2132"/>
        <v>0</v>
      </c>
    </row>
    <row r="1091" spans="2:35" x14ac:dyDescent="0.3">
      <c r="B1091" s="86">
        <f t="shared" si="2072"/>
        <v>46112</v>
      </c>
      <c r="C1091" s="3"/>
      <c r="D1091" s="3"/>
      <c r="E1091" s="5">
        <f t="shared" ref="E1091:K1091" si="2133">E1056*(1-E$50)</f>
        <v>50.916972193265863</v>
      </c>
      <c r="F1091" s="5">
        <f t="shared" si="2133"/>
        <v>29.670775914171315</v>
      </c>
      <c r="G1091" s="5">
        <f t="shared" si="2133"/>
        <v>30.046388434165721</v>
      </c>
      <c r="H1091" s="5">
        <f t="shared" si="2133"/>
        <v>40.008894232494427</v>
      </c>
      <c r="I1091" s="5">
        <f t="shared" si="2133"/>
        <v>59.062016543914325</v>
      </c>
      <c r="J1091" s="5">
        <f t="shared" si="2133"/>
        <v>47.573899167307843</v>
      </c>
      <c r="K1091" s="5">
        <f t="shared" si="2133"/>
        <v>4.7669642386524789</v>
      </c>
      <c r="L1091" s="5"/>
      <c r="M1091" s="5">
        <f t="shared" ref="M1091:S1091" si="2134">M1056*(1-E$50)</f>
        <v>34.758203579947413</v>
      </c>
      <c r="N1091" s="5">
        <f t="shared" si="2134"/>
        <v>0</v>
      </c>
      <c r="O1091" s="5">
        <f t="shared" si="2134"/>
        <v>0</v>
      </c>
      <c r="P1091" s="5">
        <f t="shared" si="2134"/>
        <v>0</v>
      </c>
      <c r="Q1091" s="5">
        <f t="shared" si="2134"/>
        <v>0</v>
      </c>
      <c r="R1091" s="5">
        <f t="shared" si="2134"/>
        <v>0</v>
      </c>
      <c r="S1091" s="5">
        <f t="shared" si="2134"/>
        <v>0</v>
      </c>
      <c r="T1091" s="5"/>
      <c r="U1091" s="5">
        <f t="shared" ref="U1091:AA1091" si="2135">U1056*(1-E$50)</f>
        <v>31.848810051854816</v>
      </c>
      <c r="V1091" s="5">
        <f t="shared" si="2135"/>
        <v>7.541301226921</v>
      </c>
      <c r="W1091" s="5">
        <f t="shared" si="2135"/>
        <v>7.1631195841629554</v>
      </c>
      <c r="X1091" s="5">
        <f t="shared" si="2135"/>
        <v>5.1589857018770644</v>
      </c>
      <c r="Y1091" s="5">
        <f t="shared" si="2135"/>
        <v>5.0560393989995225</v>
      </c>
      <c r="Z1091" s="5">
        <f t="shared" si="2135"/>
        <v>3.9802595820007722</v>
      </c>
      <c r="AA1091" s="5">
        <f t="shared" si="2135"/>
        <v>0.31891481865123167</v>
      </c>
      <c r="AB1091" s="5"/>
      <c r="AC1091" s="5">
        <f t="shared" ref="AC1091:AI1091" si="2136">AC1056*(1-E$50)</f>
        <v>16.553886458900497</v>
      </c>
      <c r="AD1091" s="5">
        <f t="shared" si="2136"/>
        <v>2.5487626551083831</v>
      </c>
      <c r="AE1091" s="5">
        <f t="shared" si="2136"/>
        <v>2.4932398190797347</v>
      </c>
      <c r="AF1091" s="5">
        <f t="shared" si="2136"/>
        <v>3.4154441723363886</v>
      </c>
      <c r="AG1091" s="5">
        <f t="shared" si="2136"/>
        <v>6.8689539107852369</v>
      </c>
      <c r="AH1091" s="5">
        <f t="shared" si="2136"/>
        <v>2.8501722343512443</v>
      </c>
      <c r="AI1091" s="5">
        <f t="shared" si="2136"/>
        <v>0</v>
      </c>
    </row>
    <row r="1092" spans="2:35" x14ac:dyDescent="0.3">
      <c r="B1092" s="86">
        <f t="shared" si="2072"/>
        <v>46477</v>
      </c>
      <c r="C1092" s="3"/>
      <c r="D1092" s="3"/>
      <c r="E1092" s="5">
        <f t="shared" ref="E1092:K1092" si="2137">E1057*(1-E$50)</f>
        <v>52.444481359063843</v>
      </c>
      <c r="F1092" s="5">
        <f t="shared" si="2137"/>
        <v>30.560899191596462</v>
      </c>
      <c r="G1092" s="5">
        <f t="shared" si="2137"/>
        <v>30.94778008719069</v>
      </c>
      <c r="H1092" s="5">
        <f t="shared" si="2137"/>
        <v>41.209161059469267</v>
      </c>
      <c r="I1092" s="5">
        <f t="shared" si="2137"/>
        <v>60.833877040231755</v>
      </c>
      <c r="J1092" s="5">
        <f t="shared" si="2137"/>
        <v>49.001116142327092</v>
      </c>
      <c r="K1092" s="5">
        <f t="shared" si="2137"/>
        <v>4.9099731658120556</v>
      </c>
      <c r="L1092" s="5"/>
      <c r="M1092" s="5">
        <f t="shared" ref="M1092:S1092" si="2138">M1057*(1-E$50)</f>
        <v>35.800949687345835</v>
      </c>
      <c r="N1092" s="5">
        <f t="shared" si="2138"/>
        <v>0</v>
      </c>
      <c r="O1092" s="5">
        <f t="shared" si="2138"/>
        <v>0</v>
      </c>
      <c r="P1092" s="5">
        <f t="shared" si="2138"/>
        <v>0</v>
      </c>
      <c r="Q1092" s="5">
        <f t="shared" si="2138"/>
        <v>0</v>
      </c>
      <c r="R1092" s="5">
        <f t="shared" si="2138"/>
        <v>0</v>
      </c>
      <c r="S1092" s="5">
        <f t="shared" si="2138"/>
        <v>0</v>
      </c>
      <c r="T1092" s="5"/>
      <c r="U1092" s="5">
        <f t="shared" ref="U1092:AA1092" si="2139">U1057*(1-E$50)</f>
        <v>32.804274353410463</v>
      </c>
      <c r="V1092" s="5">
        <f t="shared" si="2139"/>
        <v>7.7675402637286286</v>
      </c>
      <c r="W1092" s="5">
        <f t="shared" si="2139"/>
        <v>7.3780131716878428</v>
      </c>
      <c r="X1092" s="5">
        <f t="shared" si="2139"/>
        <v>5.3137552729333768</v>
      </c>
      <c r="Y1092" s="5">
        <f t="shared" si="2139"/>
        <v>5.2077205809695082</v>
      </c>
      <c r="Z1092" s="5">
        <f t="shared" si="2139"/>
        <v>4.0996673694607964</v>
      </c>
      <c r="AA1092" s="5">
        <f t="shared" si="2139"/>
        <v>0.32848226321076868</v>
      </c>
      <c r="AB1092" s="5"/>
      <c r="AC1092" s="5">
        <f t="shared" ref="AC1092:AI1092" si="2140">AC1057*(1-E$50)</f>
        <v>17.050503052667512</v>
      </c>
      <c r="AD1092" s="5">
        <f t="shared" si="2140"/>
        <v>2.6252255347616344</v>
      </c>
      <c r="AE1092" s="5">
        <f t="shared" si="2140"/>
        <v>2.5680370136521269</v>
      </c>
      <c r="AF1092" s="5">
        <f t="shared" si="2140"/>
        <v>3.5179074975064801</v>
      </c>
      <c r="AG1092" s="5">
        <f t="shared" si="2140"/>
        <v>7.075022528108792</v>
      </c>
      <c r="AH1092" s="5">
        <f t="shared" si="2140"/>
        <v>2.9356774013817826</v>
      </c>
      <c r="AI1092" s="5">
        <f t="shared" si="2140"/>
        <v>0</v>
      </c>
    </row>
    <row r="1093" spans="2:35" x14ac:dyDescent="0.3">
      <c r="B1093" s="86">
        <f t="shared" si="2072"/>
        <v>46843</v>
      </c>
      <c r="C1093" s="3"/>
      <c r="D1093" s="3"/>
      <c r="E1093" s="5">
        <f t="shared" ref="E1093:K1093" si="2141">E1058*(1-E$50)</f>
        <v>54.017815799835759</v>
      </c>
      <c r="F1093" s="5">
        <f t="shared" si="2141"/>
        <v>31.477726167344354</v>
      </c>
      <c r="G1093" s="5">
        <f t="shared" si="2141"/>
        <v>31.87621348980641</v>
      </c>
      <c r="H1093" s="5">
        <f t="shared" si="2141"/>
        <v>42.445435891253346</v>
      </c>
      <c r="I1093" s="5">
        <f t="shared" si="2141"/>
        <v>62.658893351438699</v>
      </c>
      <c r="J1093" s="5">
        <f t="shared" si="2141"/>
        <v>50.471149626596898</v>
      </c>
      <c r="K1093" s="5">
        <f t="shared" si="2141"/>
        <v>5.057272360786417</v>
      </c>
      <c r="L1093" s="5"/>
      <c r="M1093" s="5">
        <f t="shared" ref="M1093:S1093" si="2142">M1058*(1-E$50)</f>
        <v>36.874978177966206</v>
      </c>
      <c r="N1093" s="5">
        <f t="shared" si="2142"/>
        <v>0</v>
      </c>
      <c r="O1093" s="5">
        <f t="shared" si="2142"/>
        <v>0</v>
      </c>
      <c r="P1093" s="5">
        <f t="shared" si="2142"/>
        <v>0</v>
      </c>
      <c r="Q1093" s="5">
        <f t="shared" si="2142"/>
        <v>0</v>
      </c>
      <c r="R1093" s="5">
        <f t="shared" si="2142"/>
        <v>0</v>
      </c>
      <c r="S1093" s="5">
        <f t="shared" si="2142"/>
        <v>0</v>
      </c>
      <c r="T1093" s="5"/>
      <c r="U1093" s="5">
        <f t="shared" ref="U1093:AA1093" si="2143">U1058*(1-E$50)</f>
        <v>33.788402584012779</v>
      </c>
      <c r="V1093" s="5">
        <f t="shared" si="2143"/>
        <v>8.0005664716404876</v>
      </c>
      <c r="W1093" s="5">
        <f t="shared" si="2143"/>
        <v>7.5993535668384782</v>
      </c>
      <c r="X1093" s="5">
        <f t="shared" si="2143"/>
        <v>5.4731679311213783</v>
      </c>
      <c r="Y1093" s="5">
        <f t="shared" si="2143"/>
        <v>5.3639521983985938</v>
      </c>
      <c r="Z1093" s="5">
        <f t="shared" si="2143"/>
        <v>4.2226573905446187</v>
      </c>
      <c r="AA1093" s="5">
        <f t="shared" si="2143"/>
        <v>0.33833673110709162</v>
      </c>
      <c r="AB1093" s="5"/>
      <c r="AC1093" s="5">
        <f t="shared" ref="AC1093:AI1093" si="2144">AC1058*(1-E$50)</f>
        <v>17.562018144247538</v>
      </c>
      <c r="AD1093" s="5">
        <f t="shared" si="2144"/>
        <v>2.7039823008044839</v>
      </c>
      <c r="AE1093" s="5">
        <f t="shared" si="2144"/>
        <v>2.645078124061691</v>
      </c>
      <c r="AF1093" s="5">
        <f t="shared" si="2144"/>
        <v>3.6234447224316741</v>
      </c>
      <c r="AG1093" s="5">
        <f t="shared" si="2144"/>
        <v>7.2872732039520578</v>
      </c>
      <c r="AH1093" s="5">
        <f t="shared" si="2144"/>
        <v>3.0237477234232348</v>
      </c>
      <c r="AI1093" s="5">
        <f t="shared" si="2144"/>
        <v>0</v>
      </c>
    </row>
    <row r="1094" spans="2:35" x14ac:dyDescent="0.3">
      <c r="B1094" s="86">
        <f t="shared" si="2072"/>
        <v>47208</v>
      </c>
      <c r="C1094" s="3"/>
      <c r="D1094" s="3"/>
      <c r="E1094" s="5">
        <f t="shared" ref="E1094:K1094" si="2145">E1059*(1-E$50)</f>
        <v>55.638350273830817</v>
      </c>
      <c r="F1094" s="5">
        <f t="shared" si="2145"/>
        <v>32.422057952364696</v>
      </c>
      <c r="G1094" s="5">
        <f t="shared" si="2145"/>
        <v>32.832499894500607</v>
      </c>
      <c r="H1094" s="5">
        <f t="shared" si="2145"/>
        <v>43.718798967990949</v>
      </c>
      <c r="I1094" s="5">
        <f t="shared" si="2145"/>
        <v>64.538660151981844</v>
      </c>
      <c r="J1094" s="5">
        <f t="shared" si="2145"/>
        <v>51.985284115394791</v>
      </c>
      <c r="K1094" s="5">
        <f t="shared" si="2145"/>
        <v>5.2089905316100085</v>
      </c>
      <c r="L1094" s="5"/>
      <c r="M1094" s="5">
        <f t="shared" ref="M1094:S1094" si="2146">M1059*(1-E$50)</f>
        <v>37.981227523305186</v>
      </c>
      <c r="N1094" s="5">
        <f t="shared" si="2146"/>
        <v>0</v>
      </c>
      <c r="O1094" s="5">
        <f t="shared" si="2146"/>
        <v>0</v>
      </c>
      <c r="P1094" s="5">
        <f t="shared" si="2146"/>
        <v>0</v>
      </c>
      <c r="Q1094" s="5">
        <f t="shared" si="2146"/>
        <v>0</v>
      </c>
      <c r="R1094" s="5">
        <f t="shared" si="2146"/>
        <v>0</v>
      </c>
      <c r="S1094" s="5">
        <f t="shared" si="2146"/>
        <v>0</v>
      </c>
      <c r="T1094" s="5"/>
      <c r="U1094" s="5">
        <f t="shared" ref="U1094:AA1094" si="2147">U1059*(1-E$50)</f>
        <v>34.802054661533163</v>
      </c>
      <c r="V1094" s="5">
        <f t="shared" si="2147"/>
        <v>8.2405834657897046</v>
      </c>
      <c r="W1094" s="5">
        <f t="shared" si="2147"/>
        <v>7.8273341738436324</v>
      </c>
      <c r="X1094" s="5">
        <f t="shared" si="2147"/>
        <v>5.6373629690550198</v>
      </c>
      <c r="Y1094" s="5">
        <f t="shared" si="2147"/>
        <v>5.5248707643505517</v>
      </c>
      <c r="Z1094" s="5">
        <f t="shared" si="2147"/>
        <v>4.3493371122609599</v>
      </c>
      <c r="AA1094" s="5">
        <f t="shared" si="2147"/>
        <v>0.34848683304030459</v>
      </c>
      <c r="AB1094" s="5"/>
      <c r="AC1094" s="5">
        <f t="shared" ref="AC1094:AI1094" si="2148">AC1059*(1-E$50)</f>
        <v>18.088878688574965</v>
      </c>
      <c r="AD1094" s="5">
        <f t="shared" si="2148"/>
        <v>2.7851017698286187</v>
      </c>
      <c r="AE1094" s="5">
        <f t="shared" si="2148"/>
        <v>2.724430467783542</v>
      </c>
      <c r="AF1094" s="5">
        <f t="shared" si="2148"/>
        <v>3.7321480641046243</v>
      </c>
      <c r="AG1094" s="5">
        <f t="shared" si="2148"/>
        <v>7.5058914000706176</v>
      </c>
      <c r="AH1094" s="5">
        <f t="shared" si="2148"/>
        <v>3.1144601551259314</v>
      </c>
      <c r="AI1094" s="5">
        <f t="shared" si="2148"/>
        <v>0</v>
      </c>
    </row>
    <row r="1095" spans="2:35" x14ac:dyDescent="0.3">
      <c r="B1095" s="86">
        <f t="shared" si="2072"/>
        <v>47573</v>
      </c>
      <c r="C1095" s="3"/>
      <c r="D1095" s="3"/>
      <c r="E1095" s="5">
        <f t="shared" ref="E1095:K1095" si="2149">E1060*(1-E$50)</f>
        <v>57.30750078204575</v>
      </c>
      <c r="F1095" s="5">
        <f t="shared" si="2149"/>
        <v>33.394719690935638</v>
      </c>
      <c r="G1095" s="5">
        <f t="shared" si="2149"/>
        <v>33.817474891335621</v>
      </c>
      <c r="H1095" s="5">
        <f t="shared" si="2149"/>
        <v>45.030362937030688</v>
      </c>
      <c r="I1095" s="5">
        <f t="shared" si="2149"/>
        <v>66.474819956541296</v>
      </c>
      <c r="J1095" s="5">
        <f t="shared" si="2149"/>
        <v>53.544842638856622</v>
      </c>
      <c r="K1095" s="5">
        <f t="shared" si="2149"/>
        <v>5.36526024755831</v>
      </c>
      <c r="L1095" s="5"/>
      <c r="M1095" s="5">
        <f t="shared" ref="M1095:S1095" si="2150">M1060*(1-E$50)</f>
        <v>39.12066434900435</v>
      </c>
      <c r="N1095" s="5">
        <f t="shared" si="2150"/>
        <v>0</v>
      </c>
      <c r="O1095" s="5">
        <f t="shared" si="2150"/>
        <v>0</v>
      </c>
      <c r="P1095" s="5">
        <f t="shared" si="2150"/>
        <v>0</v>
      </c>
      <c r="Q1095" s="5">
        <f t="shared" si="2150"/>
        <v>0</v>
      </c>
      <c r="R1095" s="5">
        <f t="shared" si="2150"/>
        <v>0</v>
      </c>
      <c r="S1095" s="5">
        <f t="shared" si="2150"/>
        <v>0</v>
      </c>
      <c r="T1095" s="5"/>
      <c r="U1095" s="5">
        <f t="shared" ref="U1095:AA1095" si="2151">U1060*(1-E$50)</f>
        <v>35.846116301379148</v>
      </c>
      <c r="V1095" s="5">
        <f t="shared" si="2151"/>
        <v>8.4878009697633967</v>
      </c>
      <c r="W1095" s="5">
        <f t="shared" si="2151"/>
        <v>8.0621541990589414</v>
      </c>
      <c r="X1095" s="5">
        <f t="shared" si="2151"/>
        <v>5.8064838581266702</v>
      </c>
      <c r="Y1095" s="5">
        <f t="shared" si="2151"/>
        <v>5.6906168872810685</v>
      </c>
      <c r="Z1095" s="5">
        <f t="shared" si="2151"/>
        <v>4.4798172256287883</v>
      </c>
      <c r="AA1095" s="5">
        <f t="shared" si="2151"/>
        <v>0.35894143803151346</v>
      </c>
      <c r="AB1095" s="5"/>
      <c r="AC1095" s="5">
        <f t="shared" ref="AC1095:AI1095" si="2152">AC1060*(1-E$50)</f>
        <v>18.631545049232216</v>
      </c>
      <c r="AD1095" s="5">
        <f t="shared" si="2152"/>
        <v>2.8686548229234772</v>
      </c>
      <c r="AE1095" s="5">
        <f t="shared" si="2152"/>
        <v>2.8061633818170484</v>
      </c>
      <c r="AF1095" s="5">
        <f t="shared" si="2152"/>
        <v>3.8441125060277637</v>
      </c>
      <c r="AG1095" s="5">
        <f t="shared" si="2152"/>
        <v>7.7310681420727372</v>
      </c>
      <c r="AH1095" s="5">
        <f t="shared" si="2152"/>
        <v>3.2078939597797089</v>
      </c>
      <c r="AI1095" s="5">
        <f t="shared" si="2152"/>
        <v>0</v>
      </c>
    </row>
    <row r="1096" spans="2:35" x14ac:dyDescent="0.3">
      <c r="B1096" s="86">
        <f t="shared" si="2072"/>
        <v>47938</v>
      </c>
      <c r="C1096" s="3"/>
      <c r="D1096" s="3"/>
      <c r="E1096" s="5">
        <f t="shared" ref="E1096:K1096" si="2153">E1061*(1-E$50)</f>
        <v>59.026725805507112</v>
      </c>
      <c r="F1096" s="5">
        <f t="shared" si="2153"/>
        <v>34.396561281663708</v>
      </c>
      <c r="G1096" s="5">
        <f t="shared" si="2153"/>
        <v>34.831999138075695</v>
      </c>
      <c r="H1096" s="5">
        <f t="shared" si="2153"/>
        <v>46.381273825141612</v>
      </c>
      <c r="I1096" s="5">
        <f t="shared" si="2153"/>
        <v>68.469064555237551</v>
      </c>
      <c r="J1096" s="5">
        <f t="shared" si="2153"/>
        <v>55.151187918022359</v>
      </c>
      <c r="K1096" s="5">
        <f t="shared" si="2153"/>
        <v>5.5262180549850601</v>
      </c>
      <c r="L1096" s="5"/>
      <c r="M1096" s="5">
        <f t="shared" ref="M1096:S1096" si="2154">M1061*(1-E$50)</f>
        <v>40.294284279474482</v>
      </c>
      <c r="N1096" s="5">
        <f t="shared" si="2154"/>
        <v>0</v>
      </c>
      <c r="O1096" s="5">
        <f t="shared" si="2154"/>
        <v>0</v>
      </c>
      <c r="P1096" s="5">
        <f t="shared" si="2154"/>
        <v>0</v>
      </c>
      <c r="Q1096" s="5">
        <f t="shared" si="2154"/>
        <v>0</v>
      </c>
      <c r="R1096" s="5">
        <f t="shared" si="2154"/>
        <v>0</v>
      </c>
      <c r="S1096" s="5">
        <f t="shared" si="2154"/>
        <v>0</v>
      </c>
      <c r="T1096" s="5"/>
      <c r="U1096" s="5">
        <f t="shared" ref="U1096:AA1096" si="2155">U1061*(1-E$50)</f>
        <v>36.921499790420526</v>
      </c>
      <c r="V1096" s="5">
        <f t="shared" si="2155"/>
        <v>8.7424349988563002</v>
      </c>
      <c r="W1096" s="5">
        <f t="shared" si="2155"/>
        <v>8.3040188250307096</v>
      </c>
      <c r="X1096" s="5">
        <f t="shared" si="2155"/>
        <v>5.9806783738704725</v>
      </c>
      <c r="Y1096" s="5">
        <f t="shared" si="2155"/>
        <v>5.8613353938995019</v>
      </c>
      <c r="Z1096" s="5">
        <f t="shared" si="2155"/>
        <v>4.614211742397651</v>
      </c>
      <c r="AA1096" s="5">
        <f t="shared" si="2155"/>
        <v>0.36970968117245906</v>
      </c>
      <c r="AB1096" s="5"/>
      <c r="AC1096" s="5">
        <f t="shared" ref="AC1096:AI1096" si="2156">AC1061*(1-E$50)</f>
        <v>19.190491400709178</v>
      </c>
      <c r="AD1096" s="5">
        <f t="shared" si="2156"/>
        <v>2.9547144676111818</v>
      </c>
      <c r="AE1096" s="5">
        <f t="shared" si="2156"/>
        <v>2.8903482832715595</v>
      </c>
      <c r="AF1096" s="5">
        <f t="shared" si="2156"/>
        <v>3.9594358812085968</v>
      </c>
      <c r="AG1096" s="5">
        <f t="shared" si="2156"/>
        <v>7.9630001863349191</v>
      </c>
      <c r="AH1096" s="5">
        <f t="shared" si="2156"/>
        <v>3.3041307785731013</v>
      </c>
      <c r="AI1096" s="5">
        <f t="shared" si="2156"/>
        <v>0</v>
      </c>
    </row>
    <row r="1097" spans="2:35" x14ac:dyDescent="0.3">
      <c r="B1097" s="86">
        <f t="shared" si="2072"/>
        <v>48304</v>
      </c>
      <c r="C1097" s="3"/>
      <c r="D1097" s="3"/>
      <c r="E1097" s="5">
        <f t="shared" ref="E1097:K1097" si="2157">E1062*(1-E$50)</f>
        <v>60.797527579672355</v>
      </c>
      <c r="F1097" s="5">
        <f t="shared" si="2157"/>
        <v>35.428458120113618</v>
      </c>
      <c r="G1097" s="5">
        <f t="shared" si="2157"/>
        <v>35.876959112217961</v>
      </c>
      <c r="H1097" s="5">
        <f t="shared" si="2157"/>
        <v>47.772712039895858</v>
      </c>
      <c r="I1097" s="5">
        <f t="shared" si="2157"/>
        <v>70.523136491894689</v>
      </c>
      <c r="J1097" s="5">
        <f t="shared" si="2157"/>
        <v>56.805723555563013</v>
      </c>
      <c r="K1097" s="5">
        <f t="shared" si="2157"/>
        <v>5.6920045966346127</v>
      </c>
      <c r="L1097" s="5"/>
      <c r="M1097" s="5">
        <f t="shared" ref="M1097:S1097" si="2158">M1062*(1-E$50)</f>
        <v>41.503112807858713</v>
      </c>
      <c r="N1097" s="5">
        <f t="shared" si="2158"/>
        <v>0</v>
      </c>
      <c r="O1097" s="5">
        <f t="shared" si="2158"/>
        <v>0</v>
      </c>
      <c r="P1097" s="5">
        <f t="shared" si="2158"/>
        <v>0</v>
      </c>
      <c r="Q1097" s="5">
        <f t="shared" si="2158"/>
        <v>0</v>
      </c>
      <c r="R1097" s="5">
        <f t="shared" si="2158"/>
        <v>0</v>
      </c>
      <c r="S1097" s="5">
        <f t="shared" si="2158"/>
        <v>0</v>
      </c>
      <c r="T1097" s="5"/>
      <c r="U1097" s="5">
        <f t="shared" ref="U1097:AA1097" si="2159">U1062*(1-E$50)</f>
        <v>38.029144784133152</v>
      </c>
      <c r="V1097" s="5">
        <f t="shared" si="2159"/>
        <v>9.0047080488219873</v>
      </c>
      <c r="W1097" s="5">
        <f t="shared" si="2159"/>
        <v>8.5531393897816326</v>
      </c>
      <c r="X1097" s="5">
        <f t="shared" si="2159"/>
        <v>6.1600987250865868</v>
      </c>
      <c r="Y1097" s="5">
        <f t="shared" si="2159"/>
        <v>6.0371754557164854</v>
      </c>
      <c r="Z1097" s="5">
        <f t="shared" si="2159"/>
        <v>4.7526380946695808</v>
      </c>
      <c r="AA1097" s="5">
        <f t="shared" si="2159"/>
        <v>0.38080097160763293</v>
      </c>
      <c r="AB1097" s="5"/>
      <c r="AC1097" s="5">
        <f t="shared" ref="AC1097:AI1097" si="2160">AC1062*(1-E$50)</f>
        <v>19.766206142730454</v>
      </c>
      <c r="AD1097" s="5">
        <f t="shared" si="2160"/>
        <v>3.0433559016395173</v>
      </c>
      <c r="AE1097" s="5">
        <f t="shared" si="2160"/>
        <v>2.9770587317697057</v>
      </c>
      <c r="AF1097" s="5">
        <f t="shared" si="2160"/>
        <v>4.0782189576448573</v>
      </c>
      <c r="AG1097" s="5">
        <f t="shared" si="2160"/>
        <v>8.2018901919249672</v>
      </c>
      <c r="AH1097" s="5">
        <f t="shared" si="2160"/>
        <v>3.4032547019302926</v>
      </c>
      <c r="AI1097" s="5">
        <f t="shared" si="2160"/>
        <v>0</v>
      </c>
    </row>
    <row r="1098" spans="2:35" x14ac:dyDescent="0.3">
      <c r="B1098" s="86">
        <f t="shared" si="2072"/>
        <v>48669</v>
      </c>
      <c r="C1098" s="3"/>
      <c r="D1098" s="3"/>
      <c r="E1098" s="5">
        <f t="shared" ref="E1098:K1098" si="2161">E1063*(1-E$50)</f>
        <v>62.621453407062518</v>
      </c>
      <c r="F1098" s="5">
        <f t="shared" si="2161"/>
        <v>36.49131186371703</v>
      </c>
      <c r="G1098" s="5">
        <f t="shared" si="2161"/>
        <v>36.953267885584509</v>
      </c>
      <c r="H1098" s="5">
        <f t="shared" si="2161"/>
        <v>49.205893401092737</v>
      </c>
      <c r="I1098" s="5">
        <f t="shared" si="2161"/>
        <v>72.638830586651537</v>
      </c>
      <c r="J1098" s="5">
        <f t="shared" si="2161"/>
        <v>58.509895262229897</v>
      </c>
      <c r="K1098" s="5">
        <f t="shared" si="2161"/>
        <v>5.8627647345336511</v>
      </c>
      <c r="L1098" s="5"/>
      <c r="M1098" s="5">
        <f t="shared" ref="M1098:S1098" si="2162">M1063*(1-E$50)</f>
        <v>42.748206192094486</v>
      </c>
      <c r="N1098" s="5">
        <f t="shared" si="2162"/>
        <v>0</v>
      </c>
      <c r="O1098" s="5">
        <f t="shared" si="2162"/>
        <v>0</v>
      </c>
      <c r="P1098" s="5">
        <f t="shared" si="2162"/>
        <v>0</v>
      </c>
      <c r="Q1098" s="5">
        <f t="shared" si="2162"/>
        <v>0</v>
      </c>
      <c r="R1098" s="5">
        <f t="shared" si="2162"/>
        <v>0</v>
      </c>
      <c r="S1098" s="5">
        <f t="shared" si="2162"/>
        <v>0</v>
      </c>
      <c r="T1098" s="5"/>
      <c r="U1098" s="5">
        <f t="shared" ref="U1098:AA1098" si="2163">U1063*(1-E$50)</f>
        <v>39.170019127657142</v>
      </c>
      <c r="V1098" s="5">
        <f t="shared" si="2163"/>
        <v>9.2748492902866495</v>
      </c>
      <c r="W1098" s="5">
        <f t="shared" si="2163"/>
        <v>8.8097335714750837</v>
      </c>
      <c r="X1098" s="5">
        <f t="shared" si="2163"/>
        <v>6.3449016868391848</v>
      </c>
      <c r="Y1098" s="5">
        <f t="shared" si="2163"/>
        <v>6.2182907193879808</v>
      </c>
      <c r="Z1098" s="5">
        <f t="shared" si="2163"/>
        <v>4.8952172375096676</v>
      </c>
      <c r="AA1098" s="5">
        <f t="shared" si="2163"/>
        <v>0.39222500075586197</v>
      </c>
      <c r="AB1098" s="5"/>
      <c r="AC1098" s="5">
        <f t="shared" ref="AC1098:AI1098" si="2164">AC1063*(1-E$50)</f>
        <v>20.359192327012376</v>
      </c>
      <c r="AD1098" s="5">
        <f t="shared" si="2164"/>
        <v>3.1346565786887024</v>
      </c>
      <c r="AE1098" s="5">
        <f t="shared" si="2164"/>
        <v>3.0663704937227978</v>
      </c>
      <c r="AF1098" s="5">
        <f t="shared" si="2164"/>
        <v>4.2005655263742012</v>
      </c>
      <c r="AG1098" s="5">
        <f t="shared" si="2164"/>
        <v>8.4479468976827174</v>
      </c>
      <c r="AH1098" s="5">
        <f t="shared" si="2164"/>
        <v>3.5053523429882025</v>
      </c>
      <c r="AI1098" s="5">
        <f t="shared" si="2164"/>
        <v>0</v>
      </c>
    </row>
    <row r="1099" spans="2:35" x14ac:dyDescent="0.3">
      <c r="B1099" s="86">
        <f t="shared" si="2072"/>
        <v>49034</v>
      </c>
      <c r="C1099" s="3"/>
      <c r="D1099" s="3"/>
      <c r="E1099" s="5">
        <f t="shared" ref="E1099:K1099" si="2165">E1064*(1-E$50)</f>
        <v>64.500097009274384</v>
      </c>
      <c r="F1099" s="5">
        <f t="shared" si="2165"/>
        <v>37.586051219628544</v>
      </c>
      <c r="G1099" s="5">
        <f t="shared" si="2165"/>
        <v>38.061865922152045</v>
      </c>
      <c r="H1099" s="5">
        <f t="shared" si="2165"/>
        <v>50.682070203125519</v>
      </c>
      <c r="I1099" s="5">
        <f t="shared" si="2165"/>
        <v>74.817995504251058</v>
      </c>
      <c r="J1099" s="5">
        <f t="shared" si="2165"/>
        <v>60.265192120096799</v>
      </c>
      <c r="K1099" s="5">
        <f t="shared" si="2165"/>
        <v>6.0386476765696617</v>
      </c>
      <c r="L1099" s="5"/>
      <c r="M1099" s="5">
        <f t="shared" ref="M1099:S1099" si="2166">M1064*(1-E$50)</f>
        <v>44.030652377857308</v>
      </c>
      <c r="N1099" s="5">
        <f t="shared" si="2166"/>
        <v>0</v>
      </c>
      <c r="O1099" s="5">
        <f t="shared" si="2166"/>
        <v>0</v>
      </c>
      <c r="P1099" s="5">
        <f t="shared" si="2166"/>
        <v>0</v>
      </c>
      <c r="Q1099" s="5">
        <f t="shared" si="2166"/>
        <v>0</v>
      </c>
      <c r="R1099" s="5">
        <f t="shared" si="2166"/>
        <v>0</v>
      </c>
      <c r="S1099" s="5">
        <f t="shared" si="2166"/>
        <v>0</v>
      </c>
      <c r="T1099" s="5"/>
      <c r="U1099" s="5">
        <f t="shared" ref="U1099:AA1099" si="2167">U1064*(1-E$50)</f>
        <v>40.345119701486858</v>
      </c>
      <c r="V1099" s="5">
        <f t="shared" si="2167"/>
        <v>9.5530947689952459</v>
      </c>
      <c r="W1099" s="5">
        <f t="shared" si="2167"/>
        <v>9.0740255786193362</v>
      </c>
      <c r="X1099" s="5">
        <f t="shared" si="2167"/>
        <v>6.53524873744436</v>
      </c>
      <c r="Y1099" s="5">
        <f t="shared" si="2167"/>
        <v>6.4048394409696199</v>
      </c>
      <c r="Z1099" s="5">
        <f t="shared" si="2167"/>
        <v>5.0420737546349592</v>
      </c>
      <c r="AA1099" s="5">
        <f t="shared" si="2167"/>
        <v>0.40399175077853772</v>
      </c>
      <c r="AB1099" s="5"/>
      <c r="AC1099" s="5">
        <f t="shared" ref="AC1099:AI1099" si="2168">AC1064*(1-E$50)</f>
        <v>20.96996809682274</v>
      </c>
      <c r="AD1099" s="5">
        <f t="shared" si="2168"/>
        <v>3.2286962760493632</v>
      </c>
      <c r="AE1099" s="5">
        <f t="shared" si="2168"/>
        <v>3.1583616085344826</v>
      </c>
      <c r="AF1099" s="5">
        <f t="shared" si="2168"/>
        <v>4.3265824921654277</v>
      </c>
      <c r="AG1099" s="5">
        <f t="shared" si="2168"/>
        <v>8.701385304613197</v>
      </c>
      <c r="AH1099" s="5">
        <f t="shared" si="2168"/>
        <v>3.6105129132778484</v>
      </c>
      <c r="AI1099" s="5">
        <f t="shared" si="2168"/>
        <v>0</v>
      </c>
    </row>
    <row r="1100" spans="2:35" x14ac:dyDescent="0.3">
      <c r="B1100" s="86">
        <f t="shared" si="2072"/>
        <v>49399</v>
      </c>
      <c r="C1100" s="3"/>
      <c r="D1100" s="3"/>
      <c r="E1100" s="5">
        <f t="shared" ref="E1100:K1100" si="2169">E1065*(1-E$50)</f>
        <v>66.435099919552627</v>
      </c>
      <c r="F1100" s="5">
        <f t="shared" si="2169"/>
        <v>38.713632756217393</v>
      </c>
      <c r="G1100" s="5">
        <f t="shared" si="2169"/>
        <v>39.203721899816607</v>
      </c>
      <c r="H1100" s="5">
        <f t="shared" si="2169"/>
        <v>52.202532309219286</v>
      </c>
      <c r="I1100" s="5">
        <f t="shared" si="2169"/>
        <v>77.062535369378608</v>
      </c>
      <c r="J1100" s="5">
        <f t="shared" si="2169"/>
        <v>62.073147883699683</v>
      </c>
      <c r="K1100" s="5">
        <f t="shared" si="2169"/>
        <v>6.2198071068667522</v>
      </c>
      <c r="L1100" s="5"/>
      <c r="M1100" s="5">
        <f t="shared" ref="M1100:S1100" si="2170">M1065*(1-E$50)</f>
        <v>45.351571949193044</v>
      </c>
      <c r="N1100" s="5">
        <f t="shared" si="2170"/>
        <v>0</v>
      </c>
      <c r="O1100" s="5">
        <f t="shared" si="2170"/>
        <v>0</v>
      </c>
      <c r="P1100" s="5">
        <f t="shared" si="2170"/>
        <v>0</v>
      </c>
      <c r="Q1100" s="5">
        <f t="shared" si="2170"/>
        <v>0</v>
      </c>
      <c r="R1100" s="5">
        <f t="shared" si="2170"/>
        <v>0</v>
      </c>
      <c r="S1100" s="5">
        <f t="shared" si="2170"/>
        <v>0</v>
      </c>
      <c r="T1100" s="5"/>
      <c r="U1100" s="5">
        <f t="shared" ref="U1100:AA1100" si="2171">U1065*(1-E$50)</f>
        <v>41.55547329253146</v>
      </c>
      <c r="V1100" s="5">
        <f t="shared" si="2171"/>
        <v>9.839687612065104</v>
      </c>
      <c r="W1100" s="5">
        <f t="shared" si="2171"/>
        <v>9.3462463459779173</v>
      </c>
      <c r="X1100" s="5">
        <f t="shared" si="2171"/>
        <v>6.7313061995676913</v>
      </c>
      <c r="Y1100" s="5">
        <f t="shared" si="2171"/>
        <v>6.5969846241987096</v>
      </c>
      <c r="Z1100" s="5">
        <f t="shared" si="2171"/>
        <v>5.1933359672740051</v>
      </c>
      <c r="AA1100" s="5">
        <f t="shared" si="2171"/>
        <v>0.416111503301894</v>
      </c>
      <c r="AB1100" s="5"/>
      <c r="AC1100" s="5">
        <f t="shared" ref="AC1100:AI1100" si="2172">AC1065*(1-E$50)</f>
        <v>21.599067139727431</v>
      </c>
      <c r="AD1100" s="5">
        <f t="shared" si="2172"/>
        <v>3.3255571643308457</v>
      </c>
      <c r="AE1100" s="5">
        <f t="shared" si="2172"/>
        <v>3.2531124567905167</v>
      </c>
      <c r="AF1100" s="5">
        <f t="shared" si="2172"/>
        <v>4.456379966930391</v>
      </c>
      <c r="AG1100" s="5">
        <f t="shared" si="2172"/>
        <v>8.9624268637515936</v>
      </c>
      <c r="AH1100" s="5">
        <f t="shared" si="2172"/>
        <v>3.7188283006761846</v>
      </c>
      <c r="AI1100" s="5">
        <f t="shared" si="2172"/>
        <v>0</v>
      </c>
    </row>
    <row r="1101" spans="2:35" x14ac:dyDescent="0.3">
      <c r="B1101" s="86">
        <f t="shared" si="2072"/>
        <v>49765</v>
      </c>
      <c r="C1101" s="3"/>
      <c r="D1101" s="3"/>
      <c r="E1101" s="5">
        <f t="shared" ref="E1101:K1101" si="2173">E1066*(1-E$50)</f>
        <v>68.428152917139215</v>
      </c>
      <c r="F1101" s="5">
        <f t="shared" si="2173"/>
        <v>39.875041738903924</v>
      </c>
      <c r="G1101" s="5">
        <f t="shared" si="2173"/>
        <v>40.379833556811114</v>
      </c>
      <c r="H1101" s="5">
        <f t="shared" si="2173"/>
        <v>53.768608278495854</v>
      </c>
      <c r="I1101" s="5">
        <f t="shared" si="2173"/>
        <v>79.374411430459972</v>
      </c>
      <c r="J1101" s="5">
        <f t="shared" si="2173"/>
        <v>63.935342320210722</v>
      </c>
      <c r="K1101" s="5">
        <f t="shared" si="2173"/>
        <v>6.4064013200727539</v>
      </c>
      <c r="L1101" s="5"/>
      <c r="M1101" s="5">
        <f t="shared" ref="M1101:S1101" si="2174">M1066*(1-E$50)</f>
        <v>46.712119107668826</v>
      </c>
      <c r="N1101" s="5">
        <f t="shared" si="2174"/>
        <v>0</v>
      </c>
      <c r="O1101" s="5">
        <f t="shared" si="2174"/>
        <v>0</v>
      </c>
      <c r="P1101" s="5">
        <f t="shared" si="2174"/>
        <v>0</v>
      </c>
      <c r="Q1101" s="5">
        <f t="shared" si="2174"/>
        <v>0</v>
      </c>
      <c r="R1101" s="5">
        <f t="shared" si="2174"/>
        <v>0</v>
      </c>
      <c r="S1101" s="5">
        <f t="shared" si="2174"/>
        <v>0</v>
      </c>
      <c r="T1101" s="5"/>
      <c r="U1101" s="5">
        <f t="shared" ref="U1101:AA1101" si="2175">U1066*(1-E$50)</f>
        <v>42.80213749130742</v>
      </c>
      <c r="V1101" s="5">
        <f t="shared" si="2175"/>
        <v>10.134878240427058</v>
      </c>
      <c r="W1101" s="5">
        <f t="shared" si="2175"/>
        <v>9.6266337363572543</v>
      </c>
      <c r="X1101" s="5">
        <f t="shared" si="2175"/>
        <v>6.9332453855547227</v>
      </c>
      <c r="Y1101" s="5">
        <f t="shared" si="2175"/>
        <v>6.7948941629246713</v>
      </c>
      <c r="Z1101" s="5">
        <f t="shared" si="2175"/>
        <v>5.3491360462922248</v>
      </c>
      <c r="AA1101" s="5">
        <f t="shared" si="2175"/>
        <v>0.4285948484009508</v>
      </c>
      <c r="AB1101" s="5"/>
      <c r="AC1101" s="5">
        <f t="shared" ref="AC1101:AI1101" si="2176">AC1066*(1-E$50)</f>
        <v>22.247039153919246</v>
      </c>
      <c r="AD1101" s="5">
        <f t="shared" si="2176"/>
        <v>3.425323879260771</v>
      </c>
      <c r="AE1101" s="5">
        <f t="shared" si="2176"/>
        <v>3.3507058304942325</v>
      </c>
      <c r="AF1101" s="5">
        <f t="shared" si="2176"/>
        <v>4.5900713659383028</v>
      </c>
      <c r="AG1101" s="5">
        <f t="shared" si="2176"/>
        <v>9.2312996696641409</v>
      </c>
      <c r="AH1101" s="5">
        <f t="shared" si="2176"/>
        <v>3.8303931496964707</v>
      </c>
      <c r="AI1101" s="5">
        <f t="shared" si="2176"/>
        <v>0</v>
      </c>
    </row>
    <row r="1102" spans="2:35" x14ac:dyDescent="0.3">
      <c r="B1102" s="86">
        <f t="shared" si="2072"/>
        <v>50130</v>
      </c>
      <c r="C1102" s="3"/>
      <c r="D1102" s="3"/>
      <c r="E1102" s="5">
        <f t="shared" ref="E1102:K1102" si="2177">E1067*(1-E$50)</f>
        <v>70.480997504653388</v>
      </c>
      <c r="F1102" s="5">
        <f t="shared" si="2177"/>
        <v>41.07129299107104</v>
      </c>
      <c r="G1102" s="5">
        <f t="shared" si="2177"/>
        <v>41.591228563515443</v>
      </c>
      <c r="H1102" s="5">
        <f t="shared" si="2177"/>
        <v>55.381666526850736</v>
      </c>
      <c r="I1102" s="5">
        <f t="shared" si="2177"/>
        <v>81.755643773373762</v>
      </c>
      <c r="J1102" s="5">
        <f t="shared" si="2177"/>
        <v>65.853402589817009</v>
      </c>
      <c r="K1102" s="5">
        <f t="shared" si="2177"/>
        <v>6.598593359674938</v>
      </c>
      <c r="L1102" s="5"/>
      <c r="M1102" s="5">
        <f t="shared" ref="M1102:S1102" si="2178">M1067*(1-E$50)</f>
        <v>48.113482680898883</v>
      </c>
      <c r="N1102" s="5">
        <f t="shared" si="2178"/>
        <v>0</v>
      </c>
      <c r="O1102" s="5">
        <f t="shared" si="2178"/>
        <v>0</v>
      </c>
      <c r="P1102" s="5">
        <f t="shared" si="2178"/>
        <v>0</v>
      </c>
      <c r="Q1102" s="5">
        <f t="shared" si="2178"/>
        <v>0</v>
      </c>
      <c r="R1102" s="5">
        <f t="shared" si="2178"/>
        <v>0</v>
      </c>
      <c r="S1102" s="5">
        <f t="shared" si="2178"/>
        <v>0</v>
      </c>
      <c r="T1102" s="5"/>
      <c r="U1102" s="5">
        <f t="shared" ref="U1102:AA1102" si="2179">U1067*(1-E$50)</f>
        <v>44.086201616046637</v>
      </c>
      <c r="V1102" s="5">
        <f t="shared" si="2179"/>
        <v>10.438924587639873</v>
      </c>
      <c r="W1102" s="5">
        <f t="shared" si="2179"/>
        <v>9.9154327484479694</v>
      </c>
      <c r="X1102" s="5">
        <f t="shared" si="2179"/>
        <v>7.141242747121364</v>
      </c>
      <c r="Y1102" s="5">
        <f t="shared" si="2179"/>
        <v>6.9987409878124103</v>
      </c>
      <c r="Z1102" s="5">
        <f t="shared" si="2179"/>
        <v>5.5096101276809897</v>
      </c>
      <c r="AA1102" s="5">
        <f t="shared" si="2179"/>
        <v>0.44145269385297931</v>
      </c>
      <c r="AB1102" s="5"/>
      <c r="AC1102" s="5">
        <f t="shared" ref="AC1102:AI1102" si="2180">AC1067*(1-E$50)</f>
        <v>22.91445032853683</v>
      </c>
      <c r="AD1102" s="5">
        <f t="shared" si="2180"/>
        <v>3.5280835956385945</v>
      </c>
      <c r="AE1102" s="5">
        <f t="shared" si="2180"/>
        <v>3.4512270054090601</v>
      </c>
      <c r="AF1102" s="5">
        <f t="shared" si="2180"/>
        <v>4.7277735069164519</v>
      </c>
      <c r="AG1102" s="5">
        <f t="shared" si="2180"/>
        <v>9.5082386597540651</v>
      </c>
      <c r="AH1102" s="5">
        <f t="shared" si="2180"/>
        <v>3.9453049441873644</v>
      </c>
      <c r="AI1102" s="5">
        <f t="shared" si="2180"/>
        <v>0</v>
      </c>
    </row>
    <row r="1103" spans="2:35" x14ac:dyDescent="0.3">
      <c r="B1103" s="86">
        <f t="shared" si="2072"/>
        <v>50495</v>
      </c>
      <c r="C1103" s="3"/>
      <c r="D1103" s="3"/>
      <c r="E1103" s="5">
        <f t="shared" ref="E1103:K1103" si="2181">E1068*(1-E$50)</f>
        <v>72.595427429792991</v>
      </c>
      <c r="F1103" s="5">
        <f t="shared" si="2181"/>
        <v>42.303431780803187</v>
      </c>
      <c r="G1103" s="5">
        <f t="shared" si="2181"/>
        <v>42.838965420420898</v>
      </c>
      <c r="H1103" s="5">
        <f t="shared" si="2181"/>
        <v>57.043116522656277</v>
      </c>
      <c r="I1103" s="5">
        <f t="shared" si="2181"/>
        <v>84.208313086574975</v>
      </c>
      <c r="J1103" s="5">
        <f t="shared" si="2181"/>
        <v>67.829004667511541</v>
      </c>
      <c r="K1103" s="5">
        <f t="shared" si="2181"/>
        <v>6.7965511604651834</v>
      </c>
      <c r="L1103" s="5"/>
      <c r="M1103" s="5">
        <f t="shared" ref="M1103:S1103" si="2182">M1068*(1-E$50)</f>
        <v>49.556887161325875</v>
      </c>
      <c r="N1103" s="5">
        <f t="shared" si="2182"/>
        <v>0</v>
      </c>
      <c r="O1103" s="5">
        <f t="shared" si="2182"/>
        <v>0</v>
      </c>
      <c r="P1103" s="5">
        <f t="shared" si="2182"/>
        <v>0</v>
      </c>
      <c r="Q1103" s="5">
        <f t="shared" si="2182"/>
        <v>0</v>
      </c>
      <c r="R1103" s="5">
        <f t="shared" si="2182"/>
        <v>0</v>
      </c>
      <c r="S1103" s="5">
        <f t="shared" si="2182"/>
        <v>0</v>
      </c>
      <c r="T1103" s="5"/>
      <c r="U1103" s="5">
        <f t="shared" ref="U1103:AA1103" si="2183">U1068*(1-E$50)</f>
        <v>45.408787664528049</v>
      </c>
      <c r="V1103" s="5">
        <f t="shared" si="2183"/>
        <v>10.752092325269066</v>
      </c>
      <c r="W1103" s="5">
        <f t="shared" si="2183"/>
        <v>10.212895730901412</v>
      </c>
      <c r="X1103" s="5">
        <f t="shared" si="2183"/>
        <v>7.3554800295350047</v>
      </c>
      <c r="Y1103" s="5">
        <f t="shared" si="2183"/>
        <v>7.2087032174467831</v>
      </c>
      <c r="Z1103" s="5">
        <f t="shared" si="2183"/>
        <v>5.6748984315114237</v>
      </c>
      <c r="AA1103" s="5">
        <f t="shared" si="2183"/>
        <v>0.45469627466856882</v>
      </c>
      <c r="AB1103" s="5"/>
      <c r="AC1103" s="5">
        <f t="shared" ref="AC1103:AI1103" si="2184">AC1068*(1-E$50)</f>
        <v>23.601883838392936</v>
      </c>
      <c r="AD1103" s="5">
        <f t="shared" si="2184"/>
        <v>3.6339261035077524</v>
      </c>
      <c r="AE1103" s="5">
        <f t="shared" si="2184"/>
        <v>3.5547638155713317</v>
      </c>
      <c r="AF1103" s="5">
        <f t="shared" si="2184"/>
        <v>4.8696067121239448</v>
      </c>
      <c r="AG1103" s="5">
        <f t="shared" si="2184"/>
        <v>9.7934858195466887</v>
      </c>
      <c r="AH1103" s="5">
        <f t="shared" si="2184"/>
        <v>4.063664092512985</v>
      </c>
      <c r="AI1103" s="5">
        <f t="shared" si="2184"/>
        <v>0</v>
      </c>
    </row>
    <row r="1104" spans="2:35" x14ac:dyDescent="0.3">
      <c r="B1104" s="86">
        <f t="shared" si="2072"/>
        <v>50860</v>
      </c>
      <c r="C1104" s="3"/>
      <c r="D1104" s="3"/>
      <c r="E1104" s="5">
        <f t="shared" ref="E1104:K1104" si="2185">E1069*(1-E$50)</f>
        <v>74.773290252686778</v>
      </c>
      <c r="F1104" s="5">
        <f t="shared" si="2185"/>
        <v>43.572534734227268</v>
      </c>
      <c r="G1104" s="5">
        <f t="shared" si="2185"/>
        <v>44.124134383033535</v>
      </c>
      <c r="H1104" s="5">
        <f t="shared" si="2185"/>
        <v>58.754410018335967</v>
      </c>
      <c r="I1104" s="5">
        <f t="shared" si="2185"/>
        <v>86.73456247917224</v>
      </c>
      <c r="J1104" s="5">
        <f t="shared" si="2185"/>
        <v>69.863874807536888</v>
      </c>
      <c r="K1104" s="5">
        <f t="shared" si="2185"/>
        <v>7.0004476952791403</v>
      </c>
      <c r="L1104" s="5"/>
      <c r="M1104" s="5">
        <f t="shared" ref="M1104:S1104" si="2186">M1069*(1-E$50)</f>
        <v>51.043593776165643</v>
      </c>
      <c r="N1104" s="5">
        <f t="shared" si="2186"/>
        <v>0</v>
      </c>
      <c r="O1104" s="5">
        <f t="shared" si="2186"/>
        <v>0</v>
      </c>
      <c r="P1104" s="5">
        <f t="shared" si="2186"/>
        <v>0</v>
      </c>
      <c r="Q1104" s="5">
        <f t="shared" si="2186"/>
        <v>0</v>
      </c>
      <c r="R1104" s="5">
        <f t="shared" si="2186"/>
        <v>0</v>
      </c>
      <c r="S1104" s="5">
        <f t="shared" si="2186"/>
        <v>0</v>
      </c>
      <c r="T1104" s="5"/>
      <c r="U1104" s="5">
        <f t="shared" ref="U1104:AA1104" si="2187">U1069*(1-E$50)</f>
        <v>46.771051294463888</v>
      </c>
      <c r="V1104" s="5">
        <f t="shared" si="2187"/>
        <v>11.07465509502714</v>
      </c>
      <c r="W1104" s="5">
        <f t="shared" si="2187"/>
        <v>10.519282602828453</v>
      </c>
      <c r="X1104" s="5">
        <f t="shared" si="2187"/>
        <v>7.5761444304210555</v>
      </c>
      <c r="Y1104" s="5">
        <f t="shared" si="2187"/>
        <v>7.4249643139701877</v>
      </c>
      <c r="Z1104" s="5">
        <f t="shared" si="2187"/>
        <v>5.8451453844567647</v>
      </c>
      <c r="AA1104" s="5">
        <f t="shared" si="2187"/>
        <v>0.4683371629086257</v>
      </c>
      <c r="AB1104" s="5"/>
      <c r="AC1104" s="5">
        <f t="shared" ref="AC1104:AI1104" si="2188">AC1069*(1-E$50)</f>
        <v>24.309940353544729</v>
      </c>
      <c r="AD1104" s="5">
        <f t="shared" si="2188"/>
        <v>3.7429438866129847</v>
      </c>
      <c r="AE1104" s="5">
        <f t="shared" si="2188"/>
        <v>3.6614067300384705</v>
      </c>
      <c r="AF1104" s="5">
        <f t="shared" si="2188"/>
        <v>5.0156949134876641</v>
      </c>
      <c r="AG1104" s="5">
        <f t="shared" si="2188"/>
        <v>10.087290394133088</v>
      </c>
      <c r="AH1104" s="5">
        <f t="shared" si="2188"/>
        <v>4.1855740152883758</v>
      </c>
      <c r="AI1104" s="5">
        <f t="shared" si="2188"/>
        <v>0</v>
      </c>
    </row>
    <row r="1105" spans="2:35" x14ac:dyDescent="0.3">
      <c r="B1105" s="86">
        <f t="shared" si="2072"/>
        <v>51226</v>
      </c>
      <c r="C1105" s="3"/>
      <c r="D1105" s="3"/>
      <c r="E1105" s="5">
        <f t="shared" ref="E1105:K1105" si="2189">E1070*(1-E$50)</f>
        <v>77.016488960267395</v>
      </c>
      <c r="F1105" s="5">
        <f t="shared" si="2189"/>
        <v>44.879710776254086</v>
      </c>
      <c r="G1105" s="5">
        <f t="shared" si="2189"/>
        <v>45.447858414524539</v>
      </c>
      <c r="H1105" s="5">
        <f t="shared" si="2189"/>
        <v>60.517042318886048</v>
      </c>
      <c r="I1105" s="5">
        <f t="shared" si="2189"/>
        <v>89.336599353547399</v>
      </c>
      <c r="J1105" s="5">
        <f t="shared" si="2189"/>
        <v>71.959791051762963</v>
      </c>
      <c r="K1105" s="5">
        <f t="shared" si="2189"/>
        <v>7.2104611261375151</v>
      </c>
      <c r="L1105" s="5"/>
      <c r="M1105" s="5">
        <f t="shared" ref="M1105:S1105" si="2190">M1070*(1-E$50)</f>
        <v>52.574901589450619</v>
      </c>
      <c r="N1105" s="5">
        <f t="shared" si="2190"/>
        <v>0</v>
      </c>
      <c r="O1105" s="5">
        <f t="shared" si="2190"/>
        <v>0</v>
      </c>
      <c r="P1105" s="5">
        <f t="shared" si="2190"/>
        <v>0</v>
      </c>
      <c r="Q1105" s="5">
        <f t="shared" si="2190"/>
        <v>0</v>
      </c>
      <c r="R1105" s="5">
        <f t="shared" si="2190"/>
        <v>0</v>
      </c>
      <c r="S1105" s="5">
        <f t="shared" si="2190"/>
        <v>0</v>
      </c>
      <c r="T1105" s="5"/>
      <c r="U1105" s="5">
        <f t="shared" ref="U1105:AA1105" si="2191">U1070*(1-E$50)</f>
        <v>48.174182833297806</v>
      </c>
      <c r="V1105" s="5">
        <f t="shared" si="2191"/>
        <v>11.406894747877953</v>
      </c>
      <c r="W1105" s="5">
        <f t="shared" si="2191"/>
        <v>10.834861080913308</v>
      </c>
      <c r="X1105" s="5">
        <f t="shared" si="2191"/>
        <v>7.8034287633336863</v>
      </c>
      <c r="Y1105" s="5">
        <f t="shared" si="2191"/>
        <v>7.6477132433892914</v>
      </c>
      <c r="Z1105" s="5">
        <f t="shared" si="2191"/>
        <v>6.0204997459904677</v>
      </c>
      <c r="AA1105" s="5">
        <f t="shared" si="2191"/>
        <v>0.48238727779588469</v>
      </c>
      <c r="AB1105" s="5"/>
      <c r="AC1105" s="5">
        <f t="shared" ref="AC1105:AI1105" si="2192">AC1070*(1-E$50)</f>
        <v>25.03923856415107</v>
      </c>
      <c r="AD1105" s="5">
        <f t="shared" si="2192"/>
        <v>3.8552322032113735</v>
      </c>
      <c r="AE1105" s="5">
        <f t="shared" si="2192"/>
        <v>3.771248931939625</v>
      </c>
      <c r="AF1105" s="5">
        <f t="shared" si="2192"/>
        <v>5.1661657608922944</v>
      </c>
      <c r="AG1105" s="5">
        <f t="shared" si="2192"/>
        <v>10.389909105957083</v>
      </c>
      <c r="AH1105" s="5">
        <f t="shared" si="2192"/>
        <v>4.3111412357470247</v>
      </c>
      <c r="AI1105" s="5">
        <f t="shared" si="2192"/>
        <v>0</v>
      </c>
    </row>
    <row r="1106" spans="2:35" x14ac:dyDescent="0.3">
      <c r="B1106" s="86">
        <f t="shared" si="2072"/>
        <v>51591</v>
      </c>
      <c r="C1106" s="3"/>
      <c r="D1106" s="3"/>
      <c r="E1106" s="5">
        <f t="shared" ref="E1106:K1106" si="2193">E1071*(1-E$50)</f>
        <v>59.052345133306765</v>
      </c>
      <c r="F1106" s="5">
        <f t="shared" si="2193"/>
        <v>34.411490396681174</v>
      </c>
      <c r="G1106" s="5">
        <f t="shared" si="2193"/>
        <v>34.847117245876142</v>
      </c>
      <c r="H1106" s="5">
        <f t="shared" si="2193"/>
        <v>46.401404656416339</v>
      </c>
      <c r="I1106" s="5">
        <f t="shared" si="2193"/>
        <v>68.498782134605818</v>
      </c>
      <c r="J1106" s="5">
        <f t="shared" si="2193"/>
        <v>55.175125148870364</v>
      </c>
      <c r="K1106" s="5">
        <f t="shared" si="2193"/>
        <v>5.5286165954751656</v>
      </c>
      <c r="L1106" s="5"/>
      <c r="M1106" s="5">
        <f t="shared" ref="M1106:S1106" si="2194">M1071*(1-E$50)</f>
        <v>40.311773179008043</v>
      </c>
      <c r="N1106" s="5">
        <f t="shared" si="2194"/>
        <v>0</v>
      </c>
      <c r="O1106" s="5">
        <f t="shared" si="2194"/>
        <v>0</v>
      </c>
      <c r="P1106" s="5">
        <f t="shared" si="2194"/>
        <v>0</v>
      </c>
      <c r="Q1106" s="5">
        <f t="shared" si="2194"/>
        <v>0</v>
      </c>
      <c r="R1106" s="5">
        <f t="shared" si="2194"/>
        <v>0</v>
      </c>
      <c r="S1106" s="5">
        <f t="shared" si="2194"/>
        <v>0</v>
      </c>
      <c r="T1106" s="5"/>
      <c r="U1106" s="5">
        <f t="shared" ref="U1106:AA1106" si="2195">U1071*(1-E$50)</f>
        <v>36.937524802702278</v>
      </c>
      <c r="V1106" s="5">
        <f t="shared" si="2195"/>
        <v>8.7462294716979851</v>
      </c>
      <c r="W1106" s="5">
        <f t="shared" si="2195"/>
        <v>8.3076230124124351</v>
      </c>
      <c r="X1106" s="5">
        <f t="shared" si="2195"/>
        <v>5.983274163449404</v>
      </c>
      <c r="Y1106" s="5">
        <f t="shared" si="2195"/>
        <v>5.8638793851297555</v>
      </c>
      <c r="Z1106" s="5">
        <f t="shared" si="2195"/>
        <v>4.6162144454368592</v>
      </c>
      <c r="AA1106" s="5">
        <f t="shared" si="2195"/>
        <v>0.36987014600230356</v>
      </c>
      <c r="AB1106" s="5"/>
      <c r="AC1106" s="5">
        <f t="shared" ref="AC1106:AI1106" si="2196">AC1071*(1-E$50)</f>
        <v>19.198820636036427</v>
      </c>
      <c r="AD1106" s="5">
        <f t="shared" si="2196"/>
        <v>2.9559969002290694</v>
      </c>
      <c r="AE1106" s="5">
        <f t="shared" si="2196"/>
        <v>2.8916027790802588</v>
      </c>
      <c r="AF1106" s="5">
        <f t="shared" si="2196"/>
        <v>3.9611543923466974</v>
      </c>
      <c r="AG1106" s="5">
        <f t="shared" si="2196"/>
        <v>7.9664563616395494</v>
      </c>
      <c r="AH1106" s="5">
        <f t="shared" si="2196"/>
        <v>3.3055648681037986</v>
      </c>
      <c r="AI1106" s="5">
        <f t="shared" si="2196"/>
        <v>0</v>
      </c>
    </row>
    <row r="1107" spans="2:35" x14ac:dyDescent="0.3">
      <c r="E1107" s="2"/>
      <c r="M1107" s="2"/>
    </row>
    <row r="1108" spans="2:35" s="97" customFormat="1" x14ac:dyDescent="0.3">
      <c r="B1108" s="96" t="s">
        <v>256</v>
      </c>
      <c r="C1108" s="96"/>
      <c r="D1108" s="96"/>
    </row>
    <row r="1109" spans="2:35" x14ac:dyDescent="0.3">
      <c r="E1109" s="301" t="s">
        <v>89</v>
      </c>
      <c r="F1109" s="301"/>
      <c r="G1109" s="301"/>
      <c r="H1109" s="301"/>
      <c r="I1109" s="301"/>
      <c r="J1109" s="301"/>
      <c r="K1109" s="301"/>
      <c r="M1109" s="301" t="s">
        <v>64</v>
      </c>
      <c r="N1109" s="301"/>
      <c r="O1109" s="301"/>
      <c r="P1109" s="301"/>
      <c r="Q1109" s="301"/>
      <c r="R1109" s="301"/>
      <c r="S1109" s="301"/>
      <c r="U1109" s="301" t="s">
        <v>65</v>
      </c>
      <c r="V1109" s="301"/>
      <c r="W1109" s="301"/>
      <c r="X1109" s="301"/>
      <c r="Y1109" s="301"/>
      <c r="Z1109" s="301"/>
      <c r="AA1109" s="301"/>
      <c r="AC1109" s="301" t="s">
        <v>66</v>
      </c>
      <c r="AD1109" s="301"/>
      <c r="AE1109" s="301"/>
      <c r="AF1109" s="301"/>
      <c r="AG1109" s="301"/>
      <c r="AH1109" s="301"/>
      <c r="AI1109" s="301"/>
    </row>
    <row r="1110" spans="2:35" s="3" customFormat="1" x14ac:dyDescent="0.3">
      <c r="B1110" s="4" t="s">
        <v>211</v>
      </c>
      <c r="C1110" s="4"/>
      <c r="D1110" s="4"/>
      <c r="E1110" s="3" t="s">
        <v>70</v>
      </c>
      <c r="F1110" s="3" t="s">
        <v>69</v>
      </c>
      <c r="G1110" s="3" t="s">
        <v>61</v>
      </c>
      <c r="H1110" s="3" t="s">
        <v>68</v>
      </c>
      <c r="I1110" s="3" t="s">
        <v>71</v>
      </c>
      <c r="J1110" s="3" t="s">
        <v>72</v>
      </c>
      <c r="K1110" s="3" t="s">
        <v>62</v>
      </c>
      <c r="M1110" s="3" t="s">
        <v>70</v>
      </c>
      <c r="N1110" s="3" t="s">
        <v>69</v>
      </c>
      <c r="O1110" s="3" t="s">
        <v>61</v>
      </c>
      <c r="P1110" s="3" t="s">
        <v>68</v>
      </c>
      <c r="Q1110" s="3" t="s">
        <v>71</v>
      </c>
      <c r="R1110" s="3" t="s">
        <v>72</v>
      </c>
      <c r="S1110" s="3" t="s">
        <v>62</v>
      </c>
      <c r="U1110" s="3" t="s">
        <v>70</v>
      </c>
      <c r="V1110" s="3" t="s">
        <v>69</v>
      </c>
      <c r="W1110" s="3" t="s">
        <v>61</v>
      </c>
      <c r="X1110" s="3" t="s">
        <v>68</v>
      </c>
      <c r="Y1110" s="3" t="s">
        <v>71</v>
      </c>
      <c r="Z1110" s="3" t="s">
        <v>72</v>
      </c>
      <c r="AA1110" s="3" t="s">
        <v>62</v>
      </c>
      <c r="AC1110" s="3" t="s">
        <v>70</v>
      </c>
      <c r="AD1110" s="3" t="s">
        <v>69</v>
      </c>
      <c r="AE1110" s="3" t="s">
        <v>61</v>
      </c>
      <c r="AF1110" s="3" t="s">
        <v>68</v>
      </c>
      <c r="AG1110" s="3" t="s">
        <v>71</v>
      </c>
      <c r="AH1110" s="3" t="s">
        <v>72</v>
      </c>
      <c r="AI1110" s="3" t="s">
        <v>62</v>
      </c>
    </row>
    <row r="1111" spans="2:35" hidden="1" x14ac:dyDescent="0.3">
      <c r="B1111" s="86">
        <f t="shared" ref="B1111:B1141" si="2197">DATE(IF(MONTH(B1006)&lt;=3,YEAR(B1006),YEAR(B1006)+1), 3, 31)</f>
        <v>40633</v>
      </c>
      <c r="C1111" s="3"/>
      <c r="D1111" s="3"/>
      <c r="E1111" s="5">
        <f>E1041-E1076</f>
        <v>4.309262160000003</v>
      </c>
      <c r="F1111" s="5">
        <f t="shared" ref="F1111:AI1111" si="2198">F1041-F1076</f>
        <v>1.8494654849999996</v>
      </c>
      <c r="G1111" s="5">
        <f t="shared" si="2198"/>
        <v>8.0738172800000001</v>
      </c>
      <c r="H1111" s="5">
        <f t="shared" si="2198"/>
        <v>10.355227799999994</v>
      </c>
      <c r="I1111" s="5">
        <f t="shared" si="2198"/>
        <v>16.951264797500002</v>
      </c>
      <c r="J1111" s="5">
        <f t="shared" si="2198"/>
        <v>48.932003799999983</v>
      </c>
      <c r="K1111" s="5">
        <f t="shared" si="2198"/>
        <v>15.339183551999991</v>
      </c>
      <c r="L1111" s="5"/>
      <c r="M1111" s="5">
        <f t="shared" si="2198"/>
        <v>3.017925120000001</v>
      </c>
      <c r="N1111" s="5">
        <f t="shared" si="2198"/>
        <v>0</v>
      </c>
      <c r="O1111" s="5">
        <f t="shared" si="2198"/>
        <v>0</v>
      </c>
      <c r="P1111" s="5">
        <f t="shared" si="2198"/>
        <v>0</v>
      </c>
      <c r="Q1111" s="5">
        <f t="shared" si="2198"/>
        <v>0</v>
      </c>
      <c r="R1111" s="5">
        <f t="shared" si="2198"/>
        <v>0</v>
      </c>
      <c r="S1111" s="5">
        <f t="shared" si="2198"/>
        <v>0</v>
      </c>
      <c r="T1111" s="5"/>
      <c r="U1111" s="5">
        <f t="shared" si="2198"/>
        <v>2.8125577200000009</v>
      </c>
      <c r="V1111" s="5">
        <f t="shared" si="2198"/>
        <v>0.44425300499999931</v>
      </c>
      <c r="W1111" s="5">
        <f t="shared" si="2198"/>
        <v>1.8781462400000004</v>
      </c>
      <c r="X1111" s="5">
        <f t="shared" si="2198"/>
        <v>1.1798821000000004</v>
      </c>
      <c r="Y1111" s="5">
        <f t="shared" si="2198"/>
        <v>1.5017135306250005</v>
      </c>
      <c r="Z1111" s="5">
        <f t="shared" si="2198"/>
        <v>4.098494464999999</v>
      </c>
      <c r="AA1111" s="5">
        <f t="shared" si="2198"/>
        <v>1.0239910560000003</v>
      </c>
      <c r="AB1111" s="5"/>
      <c r="AC1111" s="5">
        <f t="shared" si="2198"/>
        <v>1.4459020800000033</v>
      </c>
      <c r="AD1111" s="5">
        <f t="shared" si="2198"/>
        <v>0.15408650249999978</v>
      </c>
      <c r="AE1111" s="5">
        <f t="shared" si="2198"/>
        <v>0.66131311999999998</v>
      </c>
      <c r="AF1111" s="5">
        <f t="shared" si="2198"/>
        <v>0.79487400000000008</v>
      </c>
      <c r="AG1111" s="5">
        <f t="shared" si="2198"/>
        <v>2.172407758124999</v>
      </c>
      <c r="AH1111" s="5">
        <f t="shared" si="2198"/>
        <v>2.9623841349999989</v>
      </c>
      <c r="AI1111" s="5">
        <f t="shared" si="2198"/>
        <v>0</v>
      </c>
    </row>
    <row r="1112" spans="2:35" hidden="1" x14ac:dyDescent="0.3">
      <c r="B1112" s="86">
        <f t="shared" si="2197"/>
        <v>40999</v>
      </c>
      <c r="C1112" s="3"/>
      <c r="D1112" s="3"/>
      <c r="E1112" s="5">
        <f t="shared" ref="E1112:AI1112" si="2199">E1042-E1077</f>
        <v>4.611921719999998</v>
      </c>
      <c r="F1112" s="5">
        <f t="shared" si="2199"/>
        <v>1.9193148449999988</v>
      </c>
      <c r="G1112" s="5">
        <f t="shared" si="2199"/>
        <v>8.5188617600000001</v>
      </c>
      <c r="H1112" s="5">
        <f t="shared" si="2199"/>
        <v>10.820744399999995</v>
      </c>
      <c r="I1112" s="5">
        <f t="shared" si="2199"/>
        <v>18.120108462500014</v>
      </c>
      <c r="J1112" s="5">
        <f t="shared" si="2199"/>
        <v>52.485090700000001</v>
      </c>
      <c r="K1112" s="5">
        <f t="shared" si="2199"/>
        <v>16.351192704000002</v>
      </c>
      <c r="L1112" s="5"/>
      <c r="M1112" s="5">
        <f t="shared" si="2199"/>
        <v>3.2298470400000099</v>
      </c>
      <c r="N1112" s="5">
        <f t="shared" si="2199"/>
        <v>0</v>
      </c>
      <c r="O1112" s="5">
        <f t="shared" si="2199"/>
        <v>0</v>
      </c>
      <c r="P1112" s="5">
        <f t="shared" si="2199"/>
        <v>0</v>
      </c>
      <c r="Q1112" s="5">
        <f t="shared" si="2199"/>
        <v>0</v>
      </c>
      <c r="R1112" s="5">
        <f t="shared" si="2199"/>
        <v>0</v>
      </c>
      <c r="S1112" s="5">
        <f t="shared" si="2199"/>
        <v>0</v>
      </c>
      <c r="T1112" s="5"/>
      <c r="U1112" s="5">
        <f t="shared" si="2199"/>
        <v>3.0100337399999972</v>
      </c>
      <c r="V1112" s="5">
        <f t="shared" si="2199"/>
        <v>0.46137388499999954</v>
      </c>
      <c r="W1112" s="5">
        <f t="shared" si="2199"/>
        <v>1.9818300799999999</v>
      </c>
      <c r="X1112" s="5">
        <f t="shared" si="2199"/>
        <v>1.2337857999999997</v>
      </c>
      <c r="Y1112" s="5">
        <f t="shared" si="2199"/>
        <v>1.6051508343749994</v>
      </c>
      <c r="Z1112" s="5">
        <f t="shared" si="2199"/>
        <v>4.3960331350000015</v>
      </c>
      <c r="AA1112" s="5">
        <f t="shared" si="2199"/>
        <v>1.0909689120000001</v>
      </c>
      <c r="AB1112" s="5"/>
      <c r="AC1112" s="5">
        <f t="shared" si="2199"/>
        <v>1.5474303599999999</v>
      </c>
      <c r="AD1112" s="5">
        <f t="shared" si="2199"/>
        <v>0.1599694425</v>
      </c>
      <c r="AE1112" s="5">
        <f t="shared" si="2199"/>
        <v>0.69779503999999992</v>
      </c>
      <c r="AF1112" s="5">
        <f t="shared" si="2199"/>
        <v>0.83110199999999956</v>
      </c>
      <c r="AG1112" s="5">
        <f t="shared" si="2199"/>
        <v>2.3217627468749988</v>
      </c>
      <c r="AH1112" s="5">
        <f t="shared" si="2199"/>
        <v>3.1770610150000005</v>
      </c>
      <c r="AI1112" s="5">
        <f t="shared" si="2199"/>
        <v>0</v>
      </c>
    </row>
    <row r="1113" spans="2:35" hidden="1" x14ac:dyDescent="0.3">
      <c r="B1113" s="86">
        <f t="shared" si="2197"/>
        <v>41364</v>
      </c>
      <c r="C1113" s="3"/>
      <c r="D1113" s="3"/>
      <c r="E1113" s="5">
        <f t="shared" ref="E1113:AI1113" si="2200">E1043-E1078</f>
        <v>5.0676582600000017</v>
      </c>
      <c r="F1113" s="5">
        <f t="shared" si="2200"/>
        <v>2.0607076349999964</v>
      </c>
      <c r="G1113" s="5">
        <f t="shared" si="2200"/>
        <v>9.2062684800000021</v>
      </c>
      <c r="H1113" s="5">
        <f t="shared" si="2200"/>
        <v>11.587416899999994</v>
      </c>
      <c r="I1113" s="5">
        <f t="shared" si="2200"/>
        <v>19.858202677500003</v>
      </c>
      <c r="J1113" s="5">
        <f t="shared" si="2200"/>
        <v>57.816992799999994</v>
      </c>
      <c r="K1113" s="5">
        <f t="shared" si="2200"/>
        <v>17.920300860000005</v>
      </c>
      <c r="L1113" s="5"/>
      <c r="M1113" s="5">
        <f t="shared" si="2200"/>
        <v>3.5490403200000031</v>
      </c>
      <c r="N1113" s="5">
        <f t="shared" si="2200"/>
        <v>0</v>
      </c>
      <c r="O1113" s="5">
        <f t="shared" si="2200"/>
        <v>0</v>
      </c>
      <c r="P1113" s="5">
        <f t="shared" si="2200"/>
        <v>0</v>
      </c>
      <c r="Q1113" s="5">
        <f t="shared" si="2200"/>
        <v>0</v>
      </c>
      <c r="R1113" s="5">
        <f t="shared" si="2200"/>
        <v>0</v>
      </c>
      <c r="S1113" s="5">
        <f t="shared" si="2200"/>
        <v>0</v>
      </c>
      <c r="T1113" s="5"/>
      <c r="U1113" s="5">
        <f t="shared" si="2200"/>
        <v>3.3075214200000005</v>
      </c>
      <c r="V1113" s="5">
        <f t="shared" si="2200"/>
        <v>0.49532395499999993</v>
      </c>
      <c r="W1113" s="5">
        <f t="shared" si="2200"/>
        <v>2.1418358399999997</v>
      </c>
      <c r="X1113" s="5">
        <f t="shared" si="2200"/>
        <v>1.3203995499999994</v>
      </c>
      <c r="Y1113" s="5">
        <f t="shared" si="2200"/>
        <v>1.7591222756249998</v>
      </c>
      <c r="Z1113" s="5">
        <f t="shared" si="2200"/>
        <v>4.8426440399999997</v>
      </c>
      <c r="AA1113" s="5">
        <f t="shared" si="2200"/>
        <v>1.1954170800000001</v>
      </c>
      <c r="AB1113" s="5"/>
      <c r="AC1113" s="5">
        <f t="shared" si="2200"/>
        <v>1.70036013</v>
      </c>
      <c r="AD1113" s="5">
        <f t="shared" si="2200"/>
        <v>0.17174697749999979</v>
      </c>
      <c r="AE1113" s="5">
        <f t="shared" si="2200"/>
        <v>0.75411792000000011</v>
      </c>
      <c r="AF1113" s="5">
        <f t="shared" si="2200"/>
        <v>0.88952699999999929</v>
      </c>
      <c r="AG1113" s="5">
        <f t="shared" si="2200"/>
        <v>2.5444845731250005</v>
      </c>
      <c r="AH1113" s="5">
        <f t="shared" si="2200"/>
        <v>3.4999675599999991</v>
      </c>
      <c r="AI1113" s="5">
        <f t="shared" si="2200"/>
        <v>0</v>
      </c>
    </row>
    <row r="1114" spans="2:35" hidden="1" x14ac:dyDescent="0.3">
      <c r="B1114" s="86">
        <f t="shared" si="2197"/>
        <v>41729</v>
      </c>
      <c r="C1114" s="3"/>
      <c r="D1114" s="3"/>
      <c r="E1114" s="5">
        <f t="shared" ref="E1114:AI1114" si="2201">E1044-E1079</f>
        <v>5.8134644400000184</v>
      </c>
      <c r="F1114" s="5">
        <f t="shared" si="2201"/>
        <v>2.3191306424999993</v>
      </c>
      <c r="G1114" s="5">
        <f t="shared" si="2201"/>
        <v>10.39823968</v>
      </c>
      <c r="H1114" s="5">
        <f t="shared" si="2201"/>
        <v>12.961378199999984</v>
      </c>
      <c r="I1114" s="5">
        <f t="shared" si="2201"/>
        <v>22.729235622499999</v>
      </c>
      <c r="J1114" s="5">
        <f t="shared" si="2201"/>
        <v>66.656873000000033</v>
      </c>
      <c r="K1114" s="5">
        <f t="shared" si="2201"/>
        <v>20.653878167999995</v>
      </c>
      <c r="L1114" s="5"/>
      <c r="M1114" s="5">
        <f t="shared" si="2201"/>
        <v>4.0714060800000027</v>
      </c>
      <c r="N1114" s="5">
        <f t="shared" si="2201"/>
        <v>0</v>
      </c>
      <c r="O1114" s="5">
        <f t="shared" si="2201"/>
        <v>0</v>
      </c>
      <c r="P1114" s="5">
        <f t="shared" si="2201"/>
        <v>0</v>
      </c>
      <c r="Q1114" s="5">
        <f t="shared" si="2201"/>
        <v>0</v>
      </c>
      <c r="R1114" s="5">
        <f t="shared" si="2201"/>
        <v>0</v>
      </c>
      <c r="S1114" s="5">
        <f t="shared" si="2201"/>
        <v>0</v>
      </c>
      <c r="T1114" s="5"/>
      <c r="U1114" s="5">
        <f t="shared" si="2201"/>
        <v>3.7943719800000082</v>
      </c>
      <c r="V1114" s="5">
        <f t="shared" si="2201"/>
        <v>0.5572172025000004</v>
      </c>
      <c r="W1114" s="5">
        <f t="shared" si="2201"/>
        <v>2.41896544</v>
      </c>
      <c r="X1114" s="5">
        <f t="shared" si="2201"/>
        <v>1.4768848999999982</v>
      </c>
      <c r="Y1114" s="5">
        <f t="shared" si="2201"/>
        <v>2.0134550493750005</v>
      </c>
      <c r="Z1114" s="5">
        <f t="shared" si="2201"/>
        <v>5.5831285250000011</v>
      </c>
      <c r="AA1114" s="5">
        <f t="shared" si="2201"/>
        <v>1.3777331039999998</v>
      </c>
      <c r="AB1114" s="5"/>
      <c r="AC1114" s="5">
        <f t="shared" si="2201"/>
        <v>1.950633719999999</v>
      </c>
      <c r="AD1114" s="5">
        <f t="shared" si="2201"/>
        <v>0.19324360124999984</v>
      </c>
      <c r="AE1114" s="5">
        <f t="shared" si="2201"/>
        <v>0.85172272000000016</v>
      </c>
      <c r="AF1114" s="5">
        <f t="shared" si="2201"/>
        <v>0.99495600000000017</v>
      </c>
      <c r="AG1114" s="5">
        <f t="shared" si="2201"/>
        <v>2.9123764518749979</v>
      </c>
      <c r="AH1114" s="5">
        <f t="shared" si="2201"/>
        <v>4.0355774750000002</v>
      </c>
      <c r="AI1114" s="5">
        <f t="shared" si="2201"/>
        <v>0</v>
      </c>
    </row>
    <row r="1115" spans="2:35" hidden="1" x14ac:dyDescent="0.3">
      <c r="B1115" s="86">
        <f t="shared" si="2197"/>
        <v>42094</v>
      </c>
      <c r="C1115" s="3"/>
      <c r="D1115" s="3"/>
      <c r="E1115" s="5">
        <f t="shared" ref="E1115:AI1115" si="2202">E1045-E1080</f>
        <v>6.2244424200000026</v>
      </c>
      <c r="F1115" s="5">
        <f t="shared" si="2202"/>
        <v>2.4182250749999952</v>
      </c>
      <c r="G1115" s="5">
        <f t="shared" si="2202"/>
        <v>10.939891200000002</v>
      </c>
      <c r="H1115" s="5">
        <f t="shared" si="2202"/>
        <v>13.535167000000001</v>
      </c>
      <c r="I1115" s="5">
        <f t="shared" si="2202"/>
        <v>24.269769204999989</v>
      </c>
      <c r="J1115" s="5">
        <f t="shared" si="2202"/>
        <v>71.397654100000011</v>
      </c>
      <c r="K1115" s="5">
        <f t="shared" si="2202"/>
        <v>21.994296323999997</v>
      </c>
      <c r="L1115" s="5"/>
      <c r="M1115" s="5">
        <f t="shared" si="2202"/>
        <v>4.3591094400000117</v>
      </c>
      <c r="N1115" s="5">
        <f t="shared" si="2202"/>
        <v>0</v>
      </c>
      <c r="O1115" s="5">
        <f t="shared" si="2202"/>
        <v>0</v>
      </c>
      <c r="P1115" s="5">
        <f t="shared" si="2202"/>
        <v>0</v>
      </c>
      <c r="Q1115" s="5">
        <f t="shared" si="2202"/>
        <v>0</v>
      </c>
      <c r="R1115" s="5">
        <f t="shared" si="2202"/>
        <v>0</v>
      </c>
      <c r="S1115" s="5">
        <f t="shared" si="2202"/>
        <v>0</v>
      </c>
      <c r="T1115" s="5"/>
      <c r="U1115" s="5">
        <f t="shared" si="2202"/>
        <v>4.0624256400000007</v>
      </c>
      <c r="V1115" s="5">
        <f t="shared" si="2202"/>
        <v>0.58144747499999916</v>
      </c>
      <c r="W1115" s="5">
        <f t="shared" si="2202"/>
        <v>2.5447296000000001</v>
      </c>
      <c r="X1115" s="5">
        <f t="shared" si="2202"/>
        <v>1.5417564999999982</v>
      </c>
      <c r="Y1115" s="5">
        <f t="shared" si="2202"/>
        <v>2.1500022637500003</v>
      </c>
      <c r="Z1115" s="5">
        <f t="shared" si="2202"/>
        <v>5.9802910050000033</v>
      </c>
      <c r="AA1115" s="5">
        <f t="shared" si="2202"/>
        <v>1.4658462720000003</v>
      </c>
      <c r="AB1115" s="5"/>
      <c r="AC1115" s="5">
        <f t="shared" si="2202"/>
        <v>2.0884607099999997</v>
      </c>
      <c r="AD1115" s="5">
        <f t="shared" si="2202"/>
        <v>0.20157873749999977</v>
      </c>
      <c r="AE1115" s="5">
        <f t="shared" si="2202"/>
        <v>0.89604480000000031</v>
      </c>
      <c r="AF1115" s="5">
        <f t="shared" si="2202"/>
        <v>1.03871</v>
      </c>
      <c r="AG1115" s="5">
        <f t="shared" si="2202"/>
        <v>3.1100882587500003</v>
      </c>
      <c r="AH1115" s="5">
        <f t="shared" si="2202"/>
        <v>4.3231204449999998</v>
      </c>
      <c r="AI1115" s="5">
        <f t="shared" si="2202"/>
        <v>0</v>
      </c>
    </row>
    <row r="1116" spans="2:35" hidden="1" x14ac:dyDescent="0.3">
      <c r="B1116" s="86">
        <f t="shared" si="2197"/>
        <v>42460</v>
      </c>
      <c r="C1116" s="3"/>
      <c r="D1116" s="3"/>
      <c r="E1116" s="5">
        <f t="shared" ref="E1116:AI1116" si="2203">E1046-E1081</f>
        <v>6.6724879200000089</v>
      </c>
      <c r="F1116" s="5">
        <f t="shared" si="2203"/>
        <v>2.5271344350000007</v>
      </c>
      <c r="G1116" s="5">
        <f t="shared" si="2203"/>
        <v>11.553123839999998</v>
      </c>
      <c r="H1116" s="5">
        <f t="shared" si="2203"/>
        <v>14.147318100000007</v>
      </c>
      <c r="I1116" s="5">
        <f t="shared" si="2203"/>
        <v>25.933272364999993</v>
      </c>
      <c r="J1116" s="5">
        <f t="shared" si="2203"/>
        <v>76.61133199999999</v>
      </c>
      <c r="K1116" s="5">
        <f t="shared" si="2203"/>
        <v>23.741823336</v>
      </c>
      <c r="L1116" s="5"/>
      <c r="M1116" s="5">
        <f t="shared" si="2203"/>
        <v>4.6727654400000063</v>
      </c>
      <c r="N1116" s="5">
        <f t="shared" si="2203"/>
        <v>0</v>
      </c>
      <c r="O1116" s="5">
        <f t="shared" si="2203"/>
        <v>0</v>
      </c>
      <c r="P1116" s="5">
        <f t="shared" si="2203"/>
        <v>0</v>
      </c>
      <c r="Q1116" s="5">
        <f t="shared" si="2203"/>
        <v>0</v>
      </c>
      <c r="R1116" s="5">
        <f t="shared" si="2203"/>
        <v>0</v>
      </c>
      <c r="S1116" s="5">
        <f t="shared" si="2203"/>
        <v>0</v>
      </c>
      <c r="T1116" s="5"/>
      <c r="U1116" s="5">
        <f t="shared" si="2203"/>
        <v>4.3546616400000033</v>
      </c>
      <c r="V1116" s="5">
        <f t="shared" si="2203"/>
        <v>0.60738835499999944</v>
      </c>
      <c r="W1116" s="5">
        <f t="shared" si="2203"/>
        <v>2.6874547200000007</v>
      </c>
      <c r="X1116" s="5">
        <f t="shared" si="2203"/>
        <v>1.611982949999998</v>
      </c>
      <c r="Y1116" s="5">
        <f t="shared" si="2203"/>
        <v>2.2974682912499986</v>
      </c>
      <c r="Z1116" s="5">
        <f t="shared" si="2203"/>
        <v>6.4170122250000006</v>
      </c>
      <c r="AA1116" s="5">
        <f t="shared" si="2203"/>
        <v>1.5837022080000001</v>
      </c>
      <c r="AB1116" s="5"/>
      <c r="AC1116" s="5">
        <f t="shared" si="2203"/>
        <v>2.238720960000002</v>
      </c>
      <c r="AD1116" s="5">
        <f t="shared" si="2203"/>
        <v>0.21061167749999976</v>
      </c>
      <c r="AE1116" s="5">
        <f t="shared" si="2203"/>
        <v>0.94628735999999991</v>
      </c>
      <c r="AF1116" s="5">
        <f t="shared" si="2203"/>
        <v>1.0859729999999992</v>
      </c>
      <c r="AG1116" s="5">
        <f t="shared" si="2203"/>
        <v>3.3236584012500003</v>
      </c>
      <c r="AH1116" s="5">
        <f t="shared" si="2203"/>
        <v>4.6389542749999988</v>
      </c>
      <c r="AI1116" s="5">
        <f t="shared" si="2203"/>
        <v>0</v>
      </c>
    </row>
    <row r="1117" spans="2:35" hidden="1" x14ac:dyDescent="0.3">
      <c r="B1117" s="86">
        <f t="shared" si="2197"/>
        <v>42825</v>
      </c>
      <c r="C1117" s="3"/>
      <c r="D1117" s="3"/>
      <c r="E1117" s="5">
        <f t="shared" ref="E1117:AI1117" si="2204">E1047-E1082</f>
        <v>7.1758671599999957</v>
      </c>
      <c r="F1117" s="5">
        <f t="shared" si="2204"/>
        <v>2.6490471524999961</v>
      </c>
      <c r="G1117" s="5">
        <f t="shared" si="2204"/>
        <v>12.223283520000003</v>
      </c>
      <c r="H1117" s="5">
        <f t="shared" si="2204"/>
        <v>14.819118400000008</v>
      </c>
      <c r="I1117" s="5">
        <f t="shared" si="2204"/>
        <v>27.8025962225</v>
      </c>
      <c r="J1117" s="5">
        <f t="shared" si="2204"/>
        <v>82.486520200000029</v>
      </c>
      <c r="K1117" s="5">
        <f t="shared" si="2204"/>
        <v>25.589892635999998</v>
      </c>
      <c r="L1117" s="5"/>
      <c r="M1117" s="5">
        <f t="shared" si="2204"/>
        <v>5.0255251200000117</v>
      </c>
      <c r="N1117" s="5">
        <f t="shared" si="2204"/>
        <v>0</v>
      </c>
      <c r="O1117" s="5">
        <f t="shared" si="2204"/>
        <v>0</v>
      </c>
      <c r="P1117" s="5">
        <f t="shared" si="2204"/>
        <v>0</v>
      </c>
      <c r="Q1117" s="5">
        <f t="shared" si="2204"/>
        <v>0</v>
      </c>
      <c r="R1117" s="5">
        <f t="shared" si="2204"/>
        <v>0</v>
      </c>
      <c r="S1117" s="5">
        <f t="shared" si="2204"/>
        <v>0</v>
      </c>
      <c r="T1117" s="5"/>
      <c r="U1117" s="5">
        <f t="shared" si="2204"/>
        <v>4.6835527200000087</v>
      </c>
      <c r="V1117" s="5">
        <f t="shared" si="2204"/>
        <v>0.63643403250000041</v>
      </c>
      <c r="W1117" s="5">
        <f t="shared" si="2204"/>
        <v>2.8433001600000001</v>
      </c>
      <c r="X1117" s="5">
        <f t="shared" si="2204"/>
        <v>1.6896287999999977</v>
      </c>
      <c r="Y1117" s="5">
        <f t="shared" si="2204"/>
        <v>2.4629125743750002</v>
      </c>
      <c r="Z1117" s="5">
        <f t="shared" si="2204"/>
        <v>6.9090429849999984</v>
      </c>
      <c r="AA1117" s="5">
        <f t="shared" si="2204"/>
        <v>1.7074126080000001</v>
      </c>
      <c r="AB1117" s="5"/>
      <c r="AC1117" s="5">
        <f t="shared" si="2204"/>
        <v>2.4077545800000024</v>
      </c>
      <c r="AD1117" s="5">
        <f t="shared" si="2204"/>
        <v>0.22072451624999978</v>
      </c>
      <c r="AE1117" s="5">
        <f t="shared" si="2204"/>
        <v>1.0011700800000001</v>
      </c>
      <c r="AF1117" s="5">
        <f t="shared" si="2204"/>
        <v>1.1381719999999991</v>
      </c>
      <c r="AG1117" s="5">
        <f t="shared" si="2204"/>
        <v>3.5625911268749988</v>
      </c>
      <c r="AH1117" s="5">
        <f t="shared" si="2204"/>
        <v>4.9941814150000017</v>
      </c>
      <c r="AI1117" s="5">
        <f t="shared" si="2204"/>
        <v>0</v>
      </c>
    </row>
    <row r="1118" spans="2:35" hidden="1" x14ac:dyDescent="0.3">
      <c r="B1118" s="86">
        <f t="shared" si="2197"/>
        <v>43190</v>
      </c>
      <c r="C1118" s="3"/>
      <c r="D1118" s="3"/>
      <c r="E1118" s="5">
        <f t="shared" ref="E1118:AI1118" si="2205">E1048-E1083</f>
        <v>7.7209536600000206</v>
      </c>
      <c r="F1118" s="5">
        <f t="shared" si="2205"/>
        <v>2.7660274424999969</v>
      </c>
      <c r="G1118" s="5">
        <f t="shared" si="2205"/>
        <v>12.905504319999999</v>
      </c>
      <c r="H1118" s="5">
        <f t="shared" si="2205"/>
        <v>15.510367900000006</v>
      </c>
      <c r="I1118" s="5">
        <f t="shared" si="2205"/>
        <v>29.789410777499995</v>
      </c>
      <c r="J1118" s="5">
        <f t="shared" si="2205"/>
        <v>88.789496400000019</v>
      </c>
      <c r="K1118" s="5">
        <f t="shared" si="2205"/>
        <v>27.462274223999998</v>
      </c>
      <c r="L1118" s="5"/>
      <c r="M1118" s="5">
        <f t="shared" si="2205"/>
        <v>5.4070531200000005</v>
      </c>
      <c r="N1118" s="5">
        <f t="shared" si="2205"/>
        <v>0</v>
      </c>
      <c r="O1118" s="5">
        <f t="shared" si="2205"/>
        <v>0</v>
      </c>
      <c r="P1118" s="5">
        <f t="shared" si="2205"/>
        <v>0</v>
      </c>
      <c r="Q1118" s="5">
        <f t="shared" si="2205"/>
        <v>0</v>
      </c>
      <c r="R1118" s="5">
        <f t="shared" si="2205"/>
        <v>0</v>
      </c>
      <c r="S1118" s="5">
        <f t="shared" si="2205"/>
        <v>0</v>
      </c>
      <c r="T1118" s="5"/>
      <c r="U1118" s="5">
        <f t="shared" si="2205"/>
        <v>5.0389882200000073</v>
      </c>
      <c r="V1118" s="5">
        <f t="shared" si="2205"/>
        <v>0.66487160249999988</v>
      </c>
      <c r="W1118" s="5">
        <f t="shared" si="2205"/>
        <v>3.0026665599999998</v>
      </c>
      <c r="X1118" s="5">
        <f t="shared" si="2205"/>
        <v>1.7686940500000006</v>
      </c>
      <c r="Y1118" s="5">
        <f t="shared" si="2205"/>
        <v>2.6390751131249992</v>
      </c>
      <c r="Z1118" s="5">
        <f t="shared" si="2205"/>
        <v>7.4369673950000035</v>
      </c>
      <c r="AA1118" s="5">
        <f t="shared" si="2205"/>
        <v>1.8315324720000006</v>
      </c>
      <c r="AB1118" s="5"/>
      <c r="AC1118" s="5">
        <f t="shared" si="2205"/>
        <v>2.5905228300000047</v>
      </c>
      <c r="AD1118" s="5">
        <f t="shared" si="2205"/>
        <v>0.23053330124999993</v>
      </c>
      <c r="AE1118" s="5">
        <f t="shared" si="2205"/>
        <v>1.0571732800000002</v>
      </c>
      <c r="AF1118" s="5">
        <f t="shared" si="2205"/>
        <v>1.1914069999999999</v>
      </c>
      <c r="AG1118" s="5">
        <f t="shared" si="2205"/>
        <v>3.8178114356249999</v>
      </c>
      <c r="AH1118" s="5">
        <f t="shared" si="2205"/>
        <v>5.3757259050000012</v>
      </c>
      <c r="AI1118" s="5">
        <f t="shared" si="2205"/>
        <v>0</v>
      </c>
    </row>
    <row r="1119" spans="2:35" hidden="1" x14ac:dyDescent="0.3">
      <c r="B1119" s="86">
        <f t="shared" si="2197"/>
        <v>43555</v>
      </c>
      <c r="C1119" s="3"/>
      <c r="D1119" s="3"/>
      <c r="E1119" s="5">
        <f t="shared" ref="E1119:AI1119" si="2206">E1049-E1084</f>
        <v>8.3036259600000051</v>
      </c>
      <c r="F1119" s="5">
        <f t="shared" si="2206"/>
        <v>2.8878902324999984</v>
      </c>
      <c r="G1119" s="5">
        <f t="shared" si="2206"/>
        <v>13.649838080000002</v>
      </c>
      <c r="H1119" s="5">
        <f t="shared" si="2206"/>
        <v>16.227766599999995</v>
      </c>
      <c r="I1119" s="5">
        <f t="shared" si="2206"/>
        <v>31.940578724999995</v>
      </c>
      <c r="J1119" s="5">
        <f t="shared" si="2206"/>
        <v>95.587923799999999</v>
      </c>
      <c r="K1119" s="5">
        <f t="shared" si="2206"/>
        <v>29.384926955999997</v>
      </c>
      <c r="L1119" s="5"/>
      <c r="M1119" s="5">
        <f t="shared" si="2206"/>
        <v>5.8153267200000016</v>
      </c>
      <c r="N1119" s="5">
        <f t="shared" si="2206"/>
        <v>0</v>
      </c>
      <c r="O1119" s="5">
        <f t="shared" si="2206"/>
        <v>0</v>
      </c>
      <c r="P1119" s="5">
        <f t="shared" si="2206"/>
        <v>0</v>
      </c>
      <c r="Q1119" s="5">
        <f t="shared" si="2206"/>
        <v>0</v>
      </c>
      <c r="R1119" s="5">
        <f t="shared" si="2206"/>
        <v>0</v>
      </c>
      <c r="S1119" s="5">
        <f t="shared" si="2206"/>
        <v>0</v>
      </c>
      <c r="T1119" s="5"/>
      <c r="U1119" s="5">
        <f t="shared" si="2206"/>
        <v>5.4196048200000035</v>
      </c>
      <c r="V1119" s="5">
        <f t="shared" si="2206"/>
        <v>0.69441167249999936</v>
      </c>
      <c r="W1119" s="5">
        <f t="shared" si="2206"/>
        <v>3.1757926400000009</v>
      </c>
      <c r="X1119" s="5">
        <f t="shared" si="2206"/>
        <v>1.8501787000000007</v>
      </c>
      <c r="Y1119" s="5">
        <f t="shared" si="2206"/>
        <v>2.8294329937500002</v>
      </c>
      <c r="Z1119" s="5">
        <f t="shared" si="2206"/>
        <v>8.0062830900000002</v>
      </c>
      <c r="AA1119" s="5">
        <f t="shared" si="2206"/>
        <v>1.9585795680000002</v>
      </c>
      <c r="AB1119" s="5"/>
      <c r="AC1119" s="5">
        <f t="shared" si="2206"/>
        <v>2.7861514800000009</v>
      </c>
      <c r="AD1119" s="5">
        <f t="shared" si="2206"/>
        <v>0.24073583624999983</v>
      </c>
      <c r="AE1119" s="5">
        <f t="shared" si="2206"/>
        <v>1.1181363200000001</v>
      </c>
      <c r="AF1119" s="5">
        <f t="shared" si="2206"/>
        <v>1.2463279999999983</v>
      </c>
      <c r="AG1119" s="5">
        <f t="shared" si="2206"/>
        <v>4.0926457687499997</v>
      </c>
      <c r="AH1119" s="5">
        <f t="shared" si="2206"/>
        <v>5.7865480099999989</v>
      </c>
      <c r="AI1119" s="5">
        <f t="shared" si="2206"/>
        <v>0</v>
      </c>
    </row>
    <row r="1120" spans="2:35" hidden="1" x14ac:dyDescent="0.3">
      <c r="B1120" s="86">
        <f t="shared" si="2197"/>
        <v>43921</v>
      </c>
      <c r="C1120" s="3"/>
      <c r="D1120" s="3"/>
      <c r="E1120" s="5">
        <f t="shared" ref="E1120:AI1120" si="2207">E1050-E1085</f>
        <v>8.9324612999999999</v>
      </c>
      <c r="F1120" s="5">
        <f t="shared" si="2207"/>
        <v>3.0244005224999952</v>
      </c>
      <c r="G1120" s="5">
        <f t="shared" si="2207"/>
        <v>14.416604800000002</v>
      </c>
      <c r="H1120" s="5">
        <f t="shared" si="2207"/>
        <v>16.984714499999995</v>
      </c>
      <c r="I1120" s="5">
        <f t="shared" si="2207"/>
        <v>34.212018555000014</v>
      </c>
      <c r="J1120" s="5">
        <f t="shared" si="2207"/>
        <v>102.77084779999998</v>
      </c>
      <c r="K1120" s="5">
        <f t="shared" si="2207"/>
        <v>31.816054115999997</v>
      </c>
      <c r="L1120" s="5"/>
      <c r="M1120" s="5">
        <f t="shared" si="2207"/>
        <v>6.2556816000000026</v>
      </c>
      <c r="N1120" s="5">
        <f t="shared" si="2207"/>
        <v>0</v>
      </c>
      <c r="O1120" s="5">
        <f t="shared" si="2207"/>
        <v>0</v>
      </c>
      <c r="P1120" s="5">
        <f t="shared" si="2207"/>
        <v>0</v>
      </c>
      <c r="Q1120" s="5">
        <f t="shared" si="2207"/>
        <v>0</v>
      </c>
      <c r="R1120" s="5">
        <f t="shared" si="2207"/>
        <v>0</v>
      </c>
      <c r="S1120" s="5">
        <f t="shared" si="2207"/>
        <v>0</v>
      </c>
      <c r="T1120" s="5"/>
      <c r="U1120" s="5">
        <f t="shared" si="2207"/>
        <v>5.8299695999999983</v>
      </c>
      <c r="V1120" s="5">
        <f t="shared" si="2207"/>
        <v>0.72725924249999885</v>
      </c>
      <c r="W1120" s="5">
        <f t="shared" si="2207"/>
        <v>3.3537184</v>
      </c>
      <c r="X1120" s="5">
        <f t="shared" si="2207"/>
        <v>1.9360827500000006</v>
      </c>
      <c r="Y1120" s="5">
        <f t="shared" si="2207"/>
        <v>3.03086260125</v>
      </c>
      <c r="Z1120" s="5">
        <f t="shared" si="2207"/>
        <v>8.6080696649999986</v>
      </c>
      <c r="AA1120" s="5">
        <f t="shared" si="2207"/>
        <v>2.1222780480000001</v>
      </c>
      <c r="AB1120" s="5"/>
      <c r="AC1120" s="5">
        <f t="shared" si="2207"/>
        <v>2.9971231500000073</v>
      </c>
      <c r="AD1120" s="5">
        <f t="shared" si="2207"/>
        <v>0.25211962124999987</v>
      </c>
      <c r="AE1120" s="5">
        <f t="shared" si="2207"/>
        <v>1.1808592</v>
      </c>
      <c r="AF1120" s="5">
        <f t="shared" si="2207"/>
        <v>1.3042350000000003</v>
      </c>
      <c r="AG1120" s="5">
        <f t="shared" si="2207"/>
        <v>4.3845494962499991</v>
      </c>
      <c r="AH1120" s="5">
        <f t="shared" si="2207"/>
        <v>6.2224269349999988</v>
      </c>
      <c r="AI1120" s="5">
        <f t="shared" si="2207"/>
        <v>0</v>
      </c>
    </row>
    <row r="1121" spans="2:35" hidden="1" x14ac:dyDescent="0.3">
      <c r="B1121" s="86">
        <f t="shared" si="2197"/>
        <v>44286</v>
      </c>
      <c r="C1121" s="3"/>
      <c r="D1121" s="3"/>
      <c r="E1121" s="5">
        <f t="shared" ref="E1121:AI1121" si="2208">E1051-E1086</f>
        <v>7.5642407400000025</v>
      </c>
      <c r="F1121" s="5">
        <f t="shared" si="2208"/>
        <v>2.7849083849999943</v>
      </c>
      <c r="G1121" s="5">
        <f t="shared" si="2208"/>
        <v>13.547808959999998</v>
      </c>
      <c r="H1121" s="5">
        <f t="shared" si="2208"/>
        <v>13.939540800000003</v>
      </c>
      <c r="I1121" s="5">
        <f t="shared" si="2208"/>
        <v>28.813079322500016</v>
      </c>
      <c r="J1121" s="5">
        <f t="shared" si="2208"/>
        <v>90.550137599999942</v>
      </c>
      <c r="K1121" s="5">
        <f t="shared" si="2208"/>
        <v>27.841777656000005</v>
      </c>
      <c r="L1121" s="5"/>
      <c r="M1121" s="5">
        <f t="shared" si="2208"/>
        <v>5.2887676800000065</v>
      </c>
      <c r="N1121" s="5">
        <f t="shared" si="2208"/>
        <v>0</v>
      </c>
      <c r="O1121" s="5">
        <f t="shared" si="2208"/>
        <v>0</v>
      </c>
      <c r="P1121" s="5">
        <f t="shared" si="2208"/>
        <v>0</v>
      </c>
      <c r="Q1121" s="5">
        <f t="shared" si="2208"/>
        <v>0</v>
      </c>
      <c r="R1121" s="5">
        <f t="shared" si="2208"/>
        <v>0</v>
      </c>
      <c r="S1121" s="5">
        <f t="shared" si="2208"/>
        <v>0</v>
      </c>
      <c r="T1121" s="5"/>
      <c r="U1121" s="5">
        <f t="shared" si="2208"/>
        <v>4.9235965800000088</v>
      </c>
      <c r="V1121" s="5">
        <f t="shared" si="2208"/>
        <v>0.67570870499999991</v>
      </c>
      <c r="W1121" s="5">
        <f t="shared" si="2208"/>
        <v>3.1652476800000002</v>
      </c>
      <c r="X1121" s="5">
        <f t="shared" si="2208"/>
        <v>1.5998856000000004</v>
      </c>
      <c r="Y1121" s="5">
        <f t="shared" si="2208"/>
        <v>2.5472147868749992</v>
      </c>
      <c r="Z1121" s="5">
        <f t="shared" si="2208"/>
        <v>7.5836164299999975</v>
      </c>
      <c r="AA1121" s="5">
        <f t="shared" si="2208"/>
        <v>1.8566491680000001</v>
      </c>
      <c r="AB1121" s="5"/>
      <c r="AC1121" s="5">
        <f t="shared" si="2208"/>
        <v>2.5329143700000003</v>
      </c>
      <c r="AD1121" s="5">
        <f t="shared" si="2208"/>
        <v>0.23327435249999962</v>
      </c>
      <c r="AE1121" s="5">
        <f t="shared" si="2208"/>
        <v>1.11222384</v>
      </c>
      <c r="AF1121" s="5">
        <f t="shared" si="2208"/>
        <v>1.0766639999999992</v>
      </c>
      <c r="AG1121" s="5">
        <f t="shared" si="2208"/>
        <v>3.6713686143750017</v>
      </c>
      <c r="AH1121" s="5">
        <f t="shared" si="2208"/>
        <v>5.4768257699999978</v>
      </c>
      <c r="AI1121" s="5">
        <f t="shared" si="2208"/>
        <v>0</v>
      </c>
    </row>
    <row r="1122" spans="2:35" x14ac:dyDescent="0.3">
      <c r="B1122" s="86">
        <f t="shared" si="2197"/>
        <v>44651</v>
      </c>
      <c r="C1122" s="3"/>
      <c r="D1122" s="3"/>
      <c r="E1122" s="5">
        <f t="shared" ref="E1122:AI1122" si="2209">E1052-E1087</f>
        <v>1.9833412872000054</v>
      </c>
      <c r="F1122" s="5">
        <f t="shared" si="2209"/>
        <v>1.7724784486499985</v>
      </c>
      <c r="G1122" s="5">
        <f t="shared" si="2209"/>
        <v>9.1856608896000012</v>
      </c>
      <c r="H1122" s="5">
        <f t="shared" si="2209"/>
        <v>3.0910768979999972</v>
      </c>
      <c r="I1122" s="5">
        <f t="shared" si="2209"/>
        <v>7.2236362269499992</v>
      </c>
      <c r="J1122" s="5">
        <f t="shared" si="2209"/>
        <v>36.886250271000002</v>
      </c>
      <c r="K1122" s="5">
        <f t="shared" si="2209"/>
        <v>11.222227096079996</v>
      </c>
      <c r="L1122" s="5"/>
      <c r="M1122" s="5">
        <f t="shared" si="2209"/>
        <v>1.3539175104000023</v>
      </c>
      <c r="N1122" s="5">
        <f t="shared" si="2209"/>
        <v>0</v>
      </c>
      <c r="O1122" s="5">
        <f t="shared" si="2209"/>
        <v>0</v>
      </c>
      <c r="P1122" s="5">
        <f t="shared" si="2209"/>
        <v>0</v>
      </c>
      <c r="Q1122" s="5">
        <f t="shared" si="2209"/>
        <v>0</v>
      </c>
      <c r="R1122" s="5">
        <f t="shared" si="2209"/>
        <v>0</v>
      </c>
      <c r="S1122" s="5">
        <f t="shared" si="2209"/>
        <v>0</v>
      </c>
      <c r="T1122" s="5"/>
      <c r="U1122" s="5">
        <f t="shared" si="2209"/>
        <v>1.2405894774000004</v>
      </c>
      <c r="V1122" s="5">
        <f t="shared" si="2209"/>
        <v>0.4505036854499993</v>
      </c>
      <c r="W1122" s="5">
        <f t="shared" si="2209"/>
        <v>2.1898800768000006</v>
      </c>
      <c r="X1122" s="5">
        <f t="shared" si="2209"/>
        <v>0.39858191099999996</v>
      </c>
      <c r="Y1122" s="5">
        <f t="shared" si="2209"/>
        <v>0.61838371773750023</v>
      </c>
      <c r="Z1122" s="5">
        <f t="shared" si="2209"/>
        <v>3.0860798390499995</v>
      </c>
      <c r="AA1122" s="5">
        <f t="shared" si="2209"/>
        <v>0.75077855423999984</v>
      </c>
      <c r="AB1122" s="5"/>
      <c r="AC1122" s="5">
        <f t="shared" si="2209"/>
        <v>0.64481458860000096</v>
      </c>
      <c r="AD1122" s="5">
        <f t="shared" si="2209"/>
        <v>0.15225846772499985</v>
      </c>
      <c r="AE1122" s="5">
        <f t="shared" si="2209"/>
        <v>0.76222323839999984</v>
      </c>
      <c r="AF1122" s="5">
        <f t="shared" si="2209"/>
        <v>0.26387633999999993</v>
      </c>
      <c r="AG1122" s="5">
        <f t="shared" si="2209"/>
        <v>0.8401139550375003</v>
      </c>
      <c r="AH1122" s="5">
        <f t="shared" si="2209"/>
        <v>2.2098707104499997</v>
      </c>
      <c r="AI1122" s="5">
        <f t="shared" si="2209"/>
        <v>0</v>
      </c>
    </row>
    <row r="1123" spans="2:35" x14ac:dyDescent="0.3">
      <c r="B1123" s="86">
        <f t="shared" si="2197"/>
        <v>45016</v>
      </c>
      <c r="C1123" s="3"/>
      <c r="D1123" s="3"/>
      <c r="E1123" s="5">
        <f t="shared" ref="E1123:AI1123" si="2210">E1053-E1088</f>
        <v>2.0428415258160015</v>
      </c>
      <c r="F1123" s="5">
        <f t="shared" si="2210"/>
        <v>1.8256528021094987</v>
      </c>
      <c r="G1123" s="5">
        <f t="shared" si="2210"/>
        <v>9.4612307162880001</v>
      </c>
      <c r="H1123" s="5">
        <f t="shared" si="2210"/>
        <v>3.1838092049399975</v>
      </c>
      <c r="I1123" s="5">
        <f t="shared" si="2210"/>
        <v>7.4403453137584989</v>
      </c>
      <c r="J1123" s="5">
        <f t="shared" si="2210"/>
        <v>37.992837779130014</v>
      </c>
      <c r="K1123" s="5">
        <f t="shared" si="2210"/>
        <v>11.558893908962398</v>
      </c>
      <c r="L1123" s="5"/>
      <c r="M1123" s="5">
        <f t="shared" si="2210"/>
        <v>1.3945350357119999</v>
      </c>
      <c r="N1123" s="5">
        <f t="shared" si="2210"/>
        <v>0</v>
      </c>
      <c r="O1123" s="5">
        <f t="shared" si="2210"/>
        <v>0</v>
      </c>
      <c r="P1123" s="5">
        <f t="shared" si="2210"/>
        <v>0</v>
      </c>
      <c r="Q1123" s="5">
        <f t="shared" si="2210"/>
        <v>0</v>
      </c>
      <c r="R1123" s="5">
        <f t="shared" si="2210"/>
        <v>0</v>
      </c>
      <c r="S1123" s="5">
        <f t="shared" si="2210"/>
        <v>0</v>
      </c>
      <c r="T1123" s="5"/>
      <c r="U1123" s="5">
        <f t="shared" si="2210"/>
        <v>1.2778071617220021</v>
      </c>
      <c r="V1123" s="5">
        <f t="shared" si="2210"/>
        <v>0.46401879601349982</v>
      </c>
      <c r="W1123" s="5">
        <f t="shared" si="2210"/>
        <v>2.2555764791040005</v>
      </c>
      <c r="X1123" s="5">
        <f t="shared" si="2210"/>
        <v>0.41053936833000026</v>
      </c>
      <c r="Y1123" s="5">
        <f t="shared" si="2210"/>
        <v>0.63693522926962487</v>
      </c>
      <c r="Z1123" s="5">
        <f t="shared" si="2210"/>
        <v>3.1786622342215001</v>
      </c>
      <c r="AA1123" s="5">
        <f t="shared" si="2210"/>
        <v>0.77330191086720013</v>
      </c>
      <c r="AB1123" s="5"/>
      <c r="AC1123" s="5">
        <f t="shared" si="2210"/>
        <v>0.66415902625799994</v>
      </c>
      <c r="AD1123" s="5">
        <f t="shared" si="2210"/>
        <v>0.15682622175674998</v>
      </c>
      <c r="AE1123" s="5">
        <f t="shared" si="2210"/>
        <v>0.78508993555200002</v>
      </c>
      <c r="AF1123" s="5">
        <f t="shared" si="2210"/>
        <v>0.27179263019999977</v>
      </c>
      <c r="AG1123" s="5">
        <f t="shared" si="2210"/>
        <v>0.86531737368862505</v>
      </c>
      <c r="AH1123" s="5">
        <f t="shared" si="2210"/>
        <v>2.2761668317635002</v>
      </c>
      <c r="AI1123" s="5">
        <f t="shared" si="2210"/>
        <v>0</v>
      </c>
    </row>
    <row r="1124" spans="2:35" x14ac:dyDescent="0.3">
      <c r="B1124" s="86">
        <f t="shared" si="2197"/>
        <v>45382</v>
      </c>
      <c r="C1124" s="3"/>
      <c r="D1124" s="3"/>
      <c r="E1124" s="5">
        <f t="shared" ref="E1124:AI1124" si="2211">E1054-E1089</f>
        <v>2.1041267715904794</v>
      </c>
      <c r="F1124" s="5">
        <f t="shared" si="2211"/>
        <v>1.880422386172782</v>
      </c>
      <c r="G1124" s="5">
        <f t="shared" si="2211"/>
        <v>9.7450676377766392</v>
      </c>
      <c r="H1124" s="5">
        <f t="shared" si="2211"/>
        <v>3.2793234810881984</v>
      </c>
      <c r="I1124" s="5">
        <f t="shared" si="2211"/>
        <v>7.6635556731712526</v>
      </c>
      <c r="J1124" s="5">
        <f t="shared" si="2211"/>
        <v>39.132622912503891</v>
      </c>
      <c r="K1124" s="5">
        <f t="shared" si="2211"/>
        <v>11.905660726231272</v>
      </c>
      <c r="L1124" s="5"/>
      <c r="M1124" s="5">
        <f t="shared" si="2211"/>
        <v>1.4363710867833603</v>
      </c>
      <c r="N1124" s="5">
        <f t="shared" si="2211"/>
        <v>0</v>
      </c>
      <c r="O1124" s="5">
        <f t="shared" si="2211"/>
        <v>0</v>
      </c>
      <c r="P1124" s="5">
        <f t="shared" si="2211"/>
        <v>0</v>
      </c>
      <c r="Q1124" s="5">
        <f t="shared" si="2211"/>
        <v>0</v>
      </c>
      <c r="R1124" s="5">
        <f t="shared" si="2211"/>
        <v>0</v>
      </c>
      <c r="S1124" s="5">
        <f t="shared" si="2211"/>
        <v>0</v>
      </c>
      <c r="T1124" s="5"/>
      <c r="U1124" s="5">
        <f t="shared" si="2211"/>
        <v>1.3161413765736611</v>
      </c>
      <c r="V1124" s="5">
        <f t="shared" si="2211"/>
        <v>0.47793935989390413</v>
      </c>
      <c r="W1124" s="5">
        <f t="shared" si="2211"/>
        <v>2.3232437734771203</v>
      </c>
      <c r="X1124" s="5">
        <f t="shared" si="2211"/>
        <v>0.4228555493799</v>
      </c>
      <c r="Y1124" s="5">
        <f t="shared" si="2211"/>
        <v>0.6560432861477139</v>
      </c>
      <c r="Z1124" s="5">
        <f t="shared" si="2211"/>
        <v>3.274022101248145</v>
      </c>
      <c r="AA1124" s="5">
        <f t="shared" si="2211"/>
        <v>0.79650096819321592</v>
      </c>
      <c r="AB1124" s="5"/>
      <c r="AC1124" s="5">
        <f t="shared" si="2211"/>
        <v>0.68408379704574074</v>
      </c>
      <c r="AD1124" s="5">
        <f t="shared" si="2211"/>
        <v>0.16153100840945234</v>
      </c>
      <c r="AE1124" s="5">
        <f t="shared" si="2211"/>
        <v>0.80864263361856015</v>
      </c>
      <c r="AF1124" s="5">
        <f t="shared" si="2211"/>
        <v>0.27994640910599999</v>
      </c>
      <c r="AG1124" s="5">
        <f t="shared" si="2211"/>
        <v>0.89127689489928397</v>
      </c>
      <c r="AH1124" s="5">
        <f t="shared" si="2211"/>
        <v>2.3444518367164049</v>
      </c>
      <c r="AI1124" s="5">
        <f t="shared" si="2211"/>
        <v>0</v>
      </c>
    </row>
    <row r="1125" spans="2:35" x14ac:dyDescent="0.3">
      <c r="B1125" s="86">
        <f t="shared" si="2197"/>
        <v>45747</v>
      </c>
      <c r="C1125" s="3"/>
      <c r="D1125" s="3"/>
      <c r="E1125" s="5">
        <f t="shared" ref="E1125:AI1125" si="2212">E1055-E1090</f>
        <v>2.1672505747381976</v>
      </c>
      <c r="F1125" s="5">
        <f t="shared" si="2212"/>
        <v>1.9368350577579676</v>
      </c>
      <c r="G1125" s="5">
        <f t="shared" si="2212"/>
        <v>10.037419666909937</v>
      </c>
      <c r="H1125" s="5">
        <f t="shared" si="2212"/>
        <v>3.3777031855208435</v>
      </c>
      <c r="I1125" s="5">
        <f t="shared" si="2212"/>
        <v>7.8934623433663944</v>
      </c>
      <c r="J1125" s="5">
        <f t="shared" si="2212"/>
        <v>40.306601599879031</v>
      </c>
      <c r="K1125" s="5">
        <f t="shared" si="2212"/>
        <v>12.262830548018208</v>
      </c>
      <c r="L1125" s="5"/>
      <c r="M1125" s="5">
        <f t="shared" si="2212"/>
        <v>1.4794622193868605</v>
      </c>
      <c r="N1125" s="5">
        <f t="shared" si="2212"/>
        <v>0</v>
      </c>
      <c r="O1125" s="5">
        <f t="shared" si="2212"/>
        <v>0</v>
      </c>
      <c r="P1125" s="5">
        <f t="shared" si="2212"/>
        <v>0</v>
      </c>
      <c r="Q1125" s="5">
        <f t="shared" si="2212"/>
        <v>0</v>
      </c>
      <c r="R1125" s="5">
        <f t="shared" si="2212"/>
        <v>0</v>
      </c>
      <c r="S1125" s="5">
        <f t="shared" si="2212"/>
        <v>0</v>
      </c>
      <c r="T1125" s="5"/>
      <c r="U1125" s="5">
        <f t="shared" si="2212"/>
        <v>1.3556256178708708</v>
      </c>
      <c r="V1125" s="5">
        <f t="shared" si="2212"/>
        <v>0.49227754069072205</v>
      </c>
      <c r="W1125" s="5">
        <f t="shared" si="2212"/>
        <v>2.392941086681434</v>
      </c>
      <c r="X1125" s="5">
        <f t="shared" si="2212"/>
        <v>0.43554121586129657</v>
      </c>
      <c r="Y1125" s="5">
        <f t="shared" si="2212"/>
        <v>0.67572458473214514</v>
      </c>
      <c r="Z1125" s="5">
        <f t="shared" si="2212"/>
        <v>3.3722427642855894</v>
      </c>
      <c r="AA1125" s="5">
        <f t="shared" si="2212"/>
        <v>0.82039599723901269</v>
      </c>
      <c r="AB1125" s="5"/>
      <c r="AC1125" s="5">
        <f t="shared" si="2212"/>
        <v>0.70460631095711435</v>
      </c>
      <c r="AD1125" s="5">
        <f t="shared" si="2212"/>
        <v>0.16637693866173597</v>
      </c>
      <c r="AE1125" s="5">
        <f t="shared" si="2212"/>
        <v>0.8329019126271171</v>
      </c>
      <c r="AF1125" s="5">
        <f t="shared" si="2212"/>
        <v>0.28834480137917984</v>
      </c>
      <c r="AG1125" s="5">
        <f t="shared" si="2212"/>
        <v>0.91801520174626194</v>
      </c>
      <c r="AH1125" s="5">
        <f t="shared" si="2212"/>
        <v>2.414785391817897</v>
      </c>
      <c r="AI1125" s="5">
        <f t="shared" si="2212"/>
        <v>0</v>
      </c>
    </row>
    <row r="1126" spans="2:35" x14ac:dyDescent="0.3">
      <c r="B1126" s="86">
        <f t="shared" si="2197"/>
        <v>46112</v>
      </c>
      <c r="C1126" s="3"/>
      <c r="D1126" s="3"/>
      <c r="E1126" s="5">
        <f t="shared" ref="E1126:AI1126" si="2213">E1056-E1091</f>
        <v>2.2322680919803446</v>
      </c>
      <c r="F1126" s="5">
        <f t="shared" si="2213"/>
        <v>1.994940109490706</v>
      </c>
      <c r="G1126" s="5">
        <f t="shared" si="2213"/>
        <v>10.338542256917236</v>
      </c>
      <c r="H1126" s="5">
        <f t="shared" si="2213"/>
        <v>3.4790342810864701</v>
      </c>
      <c r="I1126" s="5">
        <f t="shared" si="2213"/>
        <v>8.1302662136673831</v>
      </c>
      <c r="J1126" s="5">
        <f t="shared" si="2213"/>
        <v>41.515799647875383</v>
      </c>
      <c r="K1126" s="5">
        <f t="shared" si="2213"/>
        <v>12.630715464458758</v>
      </c>
      <c r="L1126" s="5"/>
      <c r="M1126" s="5">
        <f t="shared" si="2213"/>
        <v>1.523846085968465</v>
      </c>
      <c r="N1126" s="5">
        <f t="shared" si="2213"/>
        <v>0</v>
      </c>
      <c r="O1126" s="5">
        <f t="shared" si="2213"/>
        <v>0</v>
      </c>
      <c r="P1126" s="5">
        <f t="shared" si="2213"/>
        <v>0</v>
      </c>
      <c r="Q1126" s="5">
        <f t="shared" si="2213"/>
        <v>0</v>
      </c>
      <c r="R1126" s="5">
        <f t="shared" si="2213"/>
        <v>0</v>
      </c>
      <c r="S1126" s="5">
        <f t="shared" si="2213"/>
        <v>0</v>
      </c>
      <c r="T1126" s="5"/>
      <c r="U1126" s="5">
        <f t="shared" si="2213"/>
        <v>1.3962943864069963</v>
      </c>
      <c r="V1126" s="5">
        <f t="shared" si="2213"/>
        <v>0.50704586691144371</v>
      </c>
      <c r="W1126" s="5">
        <f t="shared" si="2213"/>
        <v>2.4647293192818767</v>
      </c>
      <c r="X1126" s="5">
        <f t="shared" si="2213"/>
        <v>0.44860745233713573</v>
      </c>
      <c r="Y1126" s="5">
        <f t="shared" si="2213"/>
        <v>0.69599632227410968</v>
      </c>
      <c r="Z1126" s="5">
        <f t="shared" si="2213"/>
        <v>3.4734100472141565</v>
      </c>
      <c r="AA1126" s="5">
        <f t="shared" si="2213"/>
        <v>0.84500787715618308</v>
      </c>
      <c r="AB1126" s="5"/>
      <c r="AC1126" s="5">
        <f t="shared" si="2213"/>
        <v>0.7257445002858276</v>
      </c>
      <c r="AD1126" s="5">
        <f t="shared" si="2213"/>
        <v>0.1713682468215878</v>
      </c>
      <c r="AE1126" s="5">
        <f t="shared" si="2213"/>
        <v>0.85788897000593023</v>
      </c>
      <c r="AF1126" s="5">
        <f t="shared" si="2213"/>
        <v>0.2969951454205555</v>
      </c>
      <c r="AG1126" s="5">
        <f t="shared" si="2213"/>
        <v>0.94555565779864992</v>
      </c>
      <c r="AH1126" s="5">
        <f t="shared" si="2213"/>
        <v>2.4872289535724339</v>
      </c>
      <c r="AI1126" s="5">
        <f t="shared" si="2213"/>
        <v>0</v>
      </c>
    </row>
    <row r="1127" spans="2:35" x14ac:dyDescent="0.3">
      <c r="B1127" s="86">
        <f t="shared" si="2197"/>
        <v>46477</v>
      </c>
      <c r="C1127" s="3"/>
      <c r="D1127" s="3"/>
      <c r="E1127" s="5">
        <f t="shared" ref="E1127:AI1127" si="2214">E1057-E1092</f>
        <v>2.2992361347397505</v>
      </c>
      <c r="F1127" s="5">
        <f t="shared" si="2214"/>
        <v>2.0547883127754289</v>
      </c>
      <c r="G1127" s="5">
        <f t="shared" si="2214"/>
        <v>10.648698524624752</v>
      </c>
      <c r="H1127" s="5">
        <f t="shared" si="2214"/>
        <v>3.5834053095190654</v>
      </c>
      <c r="I1127" s="5">
        <f t="shared" si="2214"/>
        <v>8.3741742000774053</v>
      </c>
      <c r="J1127" s="5">
        <f t="shared" si="2214"/>
        <v>42.761273637311646</v>
      </c>
      <c r="K1127" s="5">
        <f t="shared" si="2214"/>
        <v>13.009636928392528</v>
      </c>
      <c r="L1127" s="5"/>
      <c r="M1127" s="5">
        <f t="shared" si="2214"/>
        <v>1.5695614685475192</v>
      </c>
      <c r="N1127" s="5">
        <f t="shared" si="2214"/>
        <v>0</v>
      </c>
      <c r="O1127" s="5">
        <f t="shared" si="2214"/>
        <v>0</v>
      </c>
      <c r="P1127" s="5">
        <f t="shared" si="2214"/>
        <v>0</v>
      </c>
      <c r="Q1127" s="5">
        <f t="shared" si="2214"/>
        <v>0</v>
      </c>
      <c r="R1127" s="5">
        <f t="shared" si="2214"/>
        <v>0</v>
      </c>
      <c r="S1127" s="5">
        <f t="shared" si="2214"/>
        <v>0</v>
      </c>
      <c r="T1127" s="5"/>
      <c r="U1127" s="5">
        <f t="shared" si="2214"/>
        <v>1.4381832179992102</v>
      </c>
      <c r="V1127" s="5">
        <f t="shared" si="2214"/>
        <v>0.52225724291878706</v>
      </c>
      <c r="W1127" s="5">
        <f t="shared" si="2214"/>
        <v>2.5386711988603325</v>
      </c>
      <c r="X1127" s="5">
        <f t="shared" si="2214"/>
        <v>0.46206567590725012</v>
      </c>
      <c r="Y1127" s="5">
        <f t="shared" si="2214"/>
        <v>0.71687621194233309</v>
      </c>
      <c r="Z1127" s="5">
        <f t="shared" si="2214"/>
        <v>3.5776123486305824</v>
      </c>
      <c r="AA1127" s="5">
        <f t="shared" si="2214"/>
        <v>0.87035811347086867</v>
      </c>
      <c r="AB1127" s="5"/>
      <c r="AC1127" s="5">
        <f t="shared" si="2214"/>
        <v>0.74751683529440172</v>
      </c>
      <c r="AD1127" s="5">
        <f t="shared" si="2214"/>
        <v>0.17650929422623562</v>
      </c>
      <c r="AE1127" s="5">
        <f t="shared" si="2214"/>
        <v>0.88362563910610836</v>
      </c>
      <c r="AF1127" s="5">
        <f t="shared" si="2214"/>
        <v>0.3059049997831722</v>
      </c>
      <c r="AG1127" s="5">
        <f t="shared" si="2214"/>
        <v>0.97392232753260988</v>
      </c>
      <c r="AH1127" s="5">
        <f t="shared" si="2214"/>
        <v>2.5618458221796074</v>
      </c>
      <c r="AI1127" s="5">
        <f t="shared" si="2214"/>
        <v>0</v>
      </c>
    </row>
    <row r="1128" spans="2:35" x14ac:dyDescent="0.3">
      <c r="B1128" s="86">
        <f t="shared" si="2197"/>
        <v>46843</v>
      </c>
      <c r="C1128" s="3"/>
      <c r="D1128" s="3"/>
      <c r="E1128" s="5">
        <f t="shared" ref="E1128:AI1128" si="2215">E1058-E1093</f>
        <v>2.3682132187819462</v>
      </c>
      <c r="F1128" s="5">
        <f t="shared" si="2215"/>
        <v>2.1164319621586891</v>
      </c>
      <c r="G1128" s="5">
        <f t="shared" si="2215"/>
        <v>10.968159480363497</v>
      </c>
      <c r="H1128" s="5">
        <f t="shared" si="2215"/>
        <v>3.6909074688046388</v>
      </c>
      <c r="I1128" s="5">
        <f t="shared" si="2215"/>
        <v>8.6253994260797313</v>
      </c>
      <c r="J1128" s="5">
        <f t="shared" si="2215"/>
        <v>44.044111846430994</v>
      </c>
      <c r="K1128" s="5">
        <f t="shared" si="2215"/>
        <v>13.399926036244299</v>
      </c>
      <c r="L1128" s="5"/>
      <c r="M1128" s="5">
        <f t="shared" si="2215"/>
        <v>1.6166483126039495</v>
      </c>
      <c r="N1128" s="5">
        <f t="shared" si="2215"/>
        <v>0</v>
      </c>
      <c r="O1128" s="5">
        <f t="shared" si="2215"/>
        <v>0</v>
      </c>
      <c r="P1128" s="5">
        <f t="shared" si="2215"/>
        <v>0</v>
      </c>
      <c r="Q1128" s="5">
        <f t="shared" si="2215"/>
        <v>0</v>
      </c>
      <c r="R1128" s="5">
        <f t="shared" si="2215"/>
        <v>0</v>
      </c>
      <c r="S1128" s="5">
        <f t="shared" si="2215"/>
        <v>0</v>
      </c>
      <c r="T1128" s="5"/>
      <c r="U1128" s="5">
        <f t="shared" si="2215"/>
        <v>1.4813287145391811</v>
      </c>
      <c r="V1128" s="5">
        <f t="shared" si="2215"/>
        <v>0.53792496020635028</v>
      </c>
      <c r="W1128" s="5">
        <f t="shared" si="2215"/>
        <v>2.6148313348261434</v>
      </c>
      <c r="X1128" s="5">
        <f t="shared" si="2215"/>
        <v>0.47592764618446726</v>
      </c>
      <c r="Y1128" s="5">
        <f t="shared" si="2215"/>
        <v>0.7383824983006031</v>
      </c>
      <c r="Z1128" s="5">
        <f t="shared" si="2215"/>
        <v>3.6849407190894983</v>
      </c>
      <c r="AA1128" s="5">
        <f t="shared" si="2215"/>
        <v>0.89646885687499445</v>
      </c>
      <c r="AB1128" s="5"/>
      <c r="AC1128" s="5">
        <f t="shared" si="2215"/>
        <v>0.76994234035323217</v>
      </c>
      <c r="AD1128" s="5">
        <f t="shared" si="2215"/>
        <v>0.18180457305302289</v>
      </c>
      <c r="AE1128" s="5">
        <f t="shared" si="2215"/>
        <v>0.91013440827929148</v>
      </c>
      <c r="AF1128" s="5">
        <f t="shared" si="2215"/>
        <v>0.31508214977666738</v>
      </c>
      <c r="AG1128" s="5">
        <f t="shared" si="2215"/>
        <v>1.0031399973585877</v>
      </c>
      <c r="AH1128" s="5">
        <f t="shared" si="2215"/>
        <v>2.6387011968449952</v>
      </c>
      <c r="AI1128" s="5">
        <f t="shared" si="2215"/>
        <v>0</v>
      </c>
    </row>
    <row r="1129" spans="2:35" x14ac:dyDescent="0.3">
      <c r="B1129" s="86">
        <f t="shared" si="2197"/>
        <v>47208</v>
      </c>
      <c r="C1129" s="3"/>
      <c r="D1129" s="3"/>
      <c r="E1129" s="5">
        <f t="shared" ref="E1129:AI1129" si="2216">E1059-E1094</f>
        <v>2.4392596153454065</v>
      </c>
      <c r="F1129" s="5">
        <f t="shared" si="2216"/>
        <v>2.1799249210234493</v>
      </c>
      <c r="G1129" s="5">
        <f t="shared" si="2216"/>
        <v>11.2972042647744</v>
      </c>
      <c r="H1129" s="5">
        <f t="shared" si="2216"/>
        <v>3.8016346928687739</v>
      </c>
      <c r="I1129" s="5">
        <f t="shared" si="2216"/>
        <v>8.884161408862127</v>
      </c>
      <c r="J1129" s="5">
        <f t="shared" si="2216"/>
        <v>45.365435201823914</v>
      </c>
      <c r="K1129" s="5">
        <f t="shared" si="2216"/>
        <v>13.801923817331627</v>
      </c>
      <c r="L1129" s="5"/>
      <c r="M1129" s="5">
        <f t="shared" si="2216"/>
        <v>1.6651477619820625</v>
      </c>
      <c r="N1129" s="5">
        <f t="shared" si="2216"/>
        <v>0</v>
      </c>
      <c r="O1129" s="5">
        <f t="shared" si="2216"/>
        <v>0</v>
      </c>
      <c r="P1129" s="5">
        <f t="shared" si="2216"/>
        <v>0</v>
      </c>
      <c r="Q1129" s="5">
        <f t="shared" si="2216"/>
        <v>0</v>
      </c>
      <c r="R1129" s="5">
        <f t="shared" si="2216"/>
        <v>0</v>
      </c>
      <c r="S1129" s="5">
        <f t="shared" si="2216"/>
        <v>0</v>
      </c>
      <c r="T1129" s="5"/>
      <c r="U1129" s="5">
        <f t="shared" si="2216"/>
        <v>1.5257685759753556</v>
      </c>
      <c r="V1129" s="5">
        <f t="shared" si="2216"/>
        <v>0.55406270901254118</v>
      </c>
      <c r="W1129" s="5">
        <f t="shared" si="2216"/>
        <v>2.6932762748709278</v>
      </c>
      <c r="X1129" s="5">
        <f t="shared" si="2216"/>
        <v>0.4902054755700016</v>
      </c>
      <c r="Y1129" s="5">
        <f t="shared" si="2216"/>
        <v>0.76053397324962102</v>
      </c>
      <c r="Z1129" s="5">
        <f t="shared" si="2216"/>
        <v>3.7954889406621852</v>
      </c>
      <c r="AA1129" s="5">
        <f t="shared" si="2216"/>
        <v>0.92336292258124497</v>
      </c>
      <c r="AB1129" s="5"/>
      <c r="AC1129" s="5">
        <f t="shared" si="2216"/>
        <v>0.79304061056382835</v>
      </c>
      <c r="AD1129" s="5">
        <f t="shared" si="2216"/>
        <v>0.18725871024461327</v>
      </c>
      <c r="AE1129" s="5">
        <f t="shared" si="2216"/>
        <v>0.93743844052767011</v>
      </c>
      <c r="AF1129" s="5">
        <f t="shared" si="2216"/>
        <v>0.32453461426996721</v>
      </c>
      <c r="AG1129" s="5">
        <f t="shared" si="2216"/>
        <v>1.033234197279346</v>
      </c>
      <c r="AH1129" s="5">
        <f t="shared" si="2216"/>
        <v>2.7178622327503441</v>
      </c>
      <c r="AI1129" s="5">
        <f t="shared" si="2216"/>
        <v>0</v>
      </c>
    </row>
    <row r="1130" spans="2:35" x14ac:dyDescent="0.3">
      <c r="B1130" s="86">
        <f t="shared" si="2197"/>
        <v>47573</v>
      </c>
      <c r="C1130" s="3"/>
      <c r="D1130" s="3"/>
      <c r="E1130" s="5">
        <f t="shared" ref="E1130:AI1130" si="2217">E1060-E1095</f>
        <v>2.5124374038057624</v>
      </c>
      <c r="F1130" s="5">
        <f t="shared" si="2217"/>
        <v>2.2453226686541541</v>
      </c>
      <c r="G1130" s="5">
        <f t="shared" si="2217"/>
        <v>11.636120392717636</v>
      </c>
      <c r="H1130" s="5">
        <f t="shared" si="2217"/>
        <v>3.9156837336548378</v>
      </c>
      <c r="I1130" s="5">
        <f t="shared" si="2217"/>
        <v>9.1506862511279792</v>
      </c>
      <c r="J1130" s="5">
        <f t="shared" si="2217"/>
        <v>46.726398257878614</v>
      </c>
      <c r="K1130" s="5">
        <f t="shared" si="2217"/>
        <v>14.215981531851579</v>
      </c>
      <c r="L1130" s="5"/>
      <c r="M1130" s="5">
        <f t="shared" si="2217"/>
        <v>1.7151021948415277</v>
      </c>
      <c r="N1130" s="5">
        <f t="shared" si="2217"/>
        <v>0</v>
      </c>
      <c r="O1130" s="5">
        <f t="shared" si="2217"/>
        <v>0</v>
      </c>
      <c r="P1130" s="5">
        <f t="shared" si="2217"/>
        <v>0</v>
      </c>
      <c r="Q1130" s="5">
        <f t="shared" si="2217"/>
        <v>0</v>
      </c>
      <c r="R1130" s="5">
        <f t="shared" si="2217"/>
        <v>0</v>
      </c>
      <c r="S1130" s="5">
        <f t="shared" si="2217"/>
        <v>0</v>
      </c>
      <c r="T1130" s="5"/>
      <c r="U1130" s="5">
        <f t="shared" si="2217"/>
        <v>1.5715416332546184</v>
      </c>
      <c r="V1130" s="5">
        <f t="shared" si="2217"/>
        <v>0.57068459028291763</v>
      </c>
      <c r="W1130" s="5">
        <f t="shared" si="2217"/>
        <v>2.7740745631170558</v>
      </c>
      <c r="X1130" s="5">
        <f t="shared" si="2217"/>
        <v>0.50491163983710141</v>
      </c>
      <c r="Y1130" s="5">
        <f t="shared" si="2217"/>
        <v>0.78334999244710968</v>
      </c>
      <c r="Z1130" s="5">
        <f t="shared" si="2217"/>
        <v>3.9093536088820509</v>
      </c>
      <c r="AA1130" s="5">
        <f t="shared" si="2217"/>
        <v>0.95106381025868147</v>
      </c>
      <c r="AB1130" s="5"/>
      <c r="AC1130" s="5">
        <f t="shared" si="2217"/>
        <v>0.81683182888074413</v>
      </c>
      <c r="AD1130" s="5">
        <f t="shared" si="2217"/>
        <v>0.19287647155195176</v>
      </c>
      <c r="AE1130" s="5">
        <f t="shared" si="2217"/>
        <v>0.96556159374350026</v>
      </c>
      <c r="AF1130" s="5">
        <f t="shared" si="2217"/>
        <v>0.33427065269806633</v>
      </c>
      <c r="AG1130" s="5">
        <f t="shared" si="2217"/>
        <v>1.0642312231977256</v>
      </c>
      <c r="AH1130" s="5">
        <f t="shared" si="2217"/>
        <v>2.7993980997328545</v>
      </c>
      <c r="AI1130" s="5">
        <f t="shared" si="2217"/>
        <v>0</v>
      </c>
    </row>
    <row r="1131" spans="2:35" x14ac:dyDescent="0.3">
      <c r="B1131" s="86">
        <f t="shared" si="2197"/>
        <v>47938</v>
      </c>
      <c r="C1131" s="3"/>
      <c r="D1131" s="3"/>
      <c r="E1131" s="5">
        <f t="shared" ref="E1131:AI1131" si="2218">E1061-E1096</f>
        <v>2.5878105259199415</v>
      </c>
      <c r="F1131" s="5">
        <f t="shared" si="2218"/>
        <v>2.3126823487137784</v>
      </c>
      <c r="G1131" s="5">
        <f t="shared" si="2218"/>
        <v>11.985204004499167</v>
      </c>
      <c r="H1131" s="5">
        <f t="shared" si="2218"/>
        <v>4.033154245664484</v>
      </c>
      <c r="I1131" s="5">
        <f t="shared" si="2218"/>
        <v>9.425206838661822</v>
      </c>
      <c r="J1131" s="5">
        <f t="shared" si="2218"/>
        <v>48.128190205615013</v>
      </c>
      <c r="K1131" s="5">
        <f t="shared" si="2218"/>
        <v>14.642460977807128</v>
      </c>
      <c r="L1131" s="5"/>
      <c r="M1131" s="5">
        <f t="shared" si="2218"/>
        <v>1.766555260686772</v>
      </c>
      <c r="N1131" s="5">
        <f t="shared" si="2218"/>
        <v>0</v>
      </c>
      <c r="O1131" s="5">
        <f t="shared" si="2218"/>
        <v>0</v>
      </c>
      <c r="P1131" s="5">
        <f t="shared" si="2218"/>
        <v>0</v>
      </c>
      <c r="Q1131" s="5">
        <f t="shared" si="2218"/>
        <v>0</v>
      </c>
      <c r="R1131" s="5">
        <f t="shared" si="2218"/>
        <v>0</v>
      </c>
      <c r="S1131" s="5">
        <f t="shared" si="2218"/>
        <v>0</v>
      </c>
      <c r="T1131" s="5"/>
      <c r="U1131" s="5">
        <f t="shared" si="2218"/>
        <v>1.6186878822522601</v>
      </c>
      <c r="V1131" s="5">
        <f t="shared" si="2218"/>
        <v>0.58780512799140539</v>
      </c>
      <c r="W1131" s="5">
        <f t="shared" si="2218"/>
        <v>2.8572968000105661</v>
      </c>
      <c r="X1131" s="5">
        <f t="shared" si="2218"/>
        <v>0.52005898903221492</v>
      </c>
      <c r="Y1131" s="5">
        <f t="shared" si="2218"/>
        <v>0.80685049222052285</v>
      </c>
      <c r="Z1131" s="5">
        <f t="shared" si="2218"/>
        <v>4.0266342171485112</v>
      </c>
      <c r="AA1131" s="5">
        <f t="shared" si="2218"/>
        <v>0.97959572456644251</v>
      </c>
      <c r="AB1131" s="5"/>
      <c r="AC1131" s="5">
        <f t="shared" si="2218"/>
        <v>0.84133678374716681</v>
      </c>
      <c r="AD1131" s="5">
        <f t="shared" si="2218"/>
        <v>0.19866276569851049</v>
      </c>
      <c r="AE1131" s="5">
        <f t="shared" si="2218"/>
        <v>0.99452844155580555</v>
      </c>
      <c r="AF1131" s="5">
        <f t="shared" si="2218"/>
        <v>0.34429877227900807</v>
      </c>
      <c r="AG1131" s="5">
        <f t="shared" si="2218"/>
        <v>1.0961581598936574</v>
      </c>
      <c r="AH1131" s="5">
        <f t="shared" si="2218"/>
        <v>2.8833800427248408</v>
      </c>
      <c r="AI1131" s="5">
        <f t="shared" si="2218"/>
        <v>0</v>
      </c>
    </row>
    <row r="1132" spans="2:35" x14ac:dyDescent="0.3">
      <c r="B1132" s="86">
        <f t="shared" si="2197"/>
        <v>48304</v>
      </c>
      <c r="C1132" s="3"/>
      <c r="D1132" s="3"/>
      <c r="E1132" s="5">
        <f t="shared" ref="E1132:AI1132" si="2219">E1062-E1097</f>
        <v>2.6654448416975356</v>
      </c>
      <c r="F1132" s="5">
        <f t="shared" si="2219"/>
        <v>2.3820628191751965</v>
      </c>
      <c r="G1132" s="5">
        <f t="shared" si="2219"/>
        <v>12.344760124634142</v>
      </c>
      <c r="H1132" s="5">
        <f t="shared" si="2219"/>
        <v>4.1541488730344227</v>
      </c>
      <c r="I1132" s="5">
        <f t="shared" si="2219"/>
        <v>9.7079630438216782</v>
      </c>
      <c r="J1132" s="5">
        <f t="shared" si="2219"/>
        <v>49.572035911783452</v>
      </c>
      <c r="K1132" s="5">
        <f t="shared" si="2219"/>
        <v>15.081734807141343</v>
      </c>
      <c r="L1132" s="5"/>
      <c r="M1132" s="5">
        <f t="shared" si="2219"/>
        <v>1.8195519185073792</v>
      </c>
      <c r="N1132" s="5">
        <f t="shared" si="2219"/>
        <v>0</v>
      </c>
      <c r="O1132" s="5">
        <f t="shared" si="2219"/>
        <v>0</v>
      </c>
      <c r="P1132" s="5">
        <f t="shared" si="2219"/>
        <v>0</v>
      </c>
      <c r="Q1132" s="5">
        <f t="shared" si="2219"/>
        <v>0</v>
      </c>
      <c r="R1132" s="5">
        <f t="shared" si="2219"/>
        <v>0</v>
      </c>
      <c r="S1132" s="5">
        <f t="shared" si="2219"/>
        <v>0</v>
      </c>
      <c r="T1132" s="5"/>
      <c r="U1132" s="5">
        <f t="shared" si="2219"/>
        <v>1.6672485187198234</v>
      </c>
      <c r="V1132" s="5">
        <f t="shared" si="2219"/>
        <v>0.60543928183114737</v>
      </c>
      <c r="W1132" s="5">
        <f t="shared" si="2219"/>
        <v>2.9430157040108842</v>
      </c>
      <c r="X1132" s="5">
        <f t="shared" si="2219"/>
        <v>0.53566075870318119</v>
      </c>
      <c r="Y1132" s="5">
        <f t="shared" si="2219"/>
        <v>0.83105600698713822</v>
      </c>
      <c r="Z1132" s="5">
        <f t="shared" si="2219"/>
        <v>4.1474332436629675</v>
      </c>
      <c r="AA1132" s="5">
        <f t="shared" si="2219"/>
        <v>1.0089835963034361</v>
      </c>
      <c r="AB1132" s="5"/>
      <c r="AC1132" s="5">
        <f t="shared" si="2219"/>
        <v>0.86657688725958337</v>
      </c>
      <c r="AD1132" s="5">
        <f t="shared" si="2219"/>
        <v>0.20462264866946578</v>
      </c>
      <c r="AE1132" s="5">
        <f t="shared" si="2219"/>
        <v>1.0243642948024796</v>
      </c>
      <c r="AF1132" s="5">
        <f t="shared" si="2219"/>
        <v>0.35462773544737836</v>
      </c>
      <c r="AG1132" s="5">
        <f t="shared" si="2219"/>
        <v>1.1290429046904666</v>
      </c>
      <c r="AH1132" s="5">
        <f t="shared" si="2219"/>
        <v>2.9698814440065848</v>
      </c>
      <c r="AI1132" s="5">
        <f t="shared" si="2219"/>
        <v>0</v>
      </c>
    </row>
    <row r="1133" spans="2:35" x14ac:dyDescent="0.3">
      <c r="B1133" s="86">
        <f t="shared" si="2197"/>
        <v>48669</v>
      </c>
      <c r="C1133" s="3"/>
      <c r="D1133" s="3"/>
      <c r="E1133" s="5">
        <f t="shared" ref="E1133:AI1133" si="2220">E1063-E1098</f>
        <v>2.7454081869484668</v>
      </c>
      <c r="F1133" s="5">
        <f t="shared" si="2220"/>
        <v>2.4535247037504462</v>
      </c>
      <c r="G1133" s="5">
        <f t="shared" si="2220"/>
        <v>12.715102928373163</v>
      </c>
      <c r="H1133" s="5">
        <f t="shared" si="2220"/>
        <v>4.2787733392254523</v>
      </c>
      <c r="I1133" s="5">
        <f t="shared" si="2220"/>
        <v>9.9992019351363268</v>
      </c>
      <c r="J1133" s="5">
        <f t="shared" si="2220"/>
        <v>51.059196989136943</v>
      </c>
      <c r="K1133" s="5">
        <f t="shared" si="2220"/>
        <v>15.534186851355585</v>
      </c>
      <c r="L1133" s="5"/>
      <c r="M1133" s="5">
        <f t="shared" si="2220"/>
        <v>1.8741384760625976</v>
      </c>
      <c r="N1133" s="5">
        <f t="shared" si="2220"/>
        <v>0</v>
      </c>
      <c r="O1133" s="5">
        <f t="shared" si="2220"/>
        <v>0</v>
      </c>
      <c r="P1133" s="5">
        <f t="shared" si="2220"/>
        <v>0</v>
      </c>
      <c r="Q1133" s="5">
        <f t="shared" si="2220"/>
        <v>0</v>
      </c>
      <c r="R1133" s="5">
        <f t="shared" si="2220"/>
        <v>0</v>
      </c>
      <c r="S1133" s="5">
        <f t="shared" si="2220"/>
        <v>0</v>
      </c>
      <c r="T1133" s="5"/>
      <c r="U1133" s="5">
        <f t="shared" si="2220"/>
        <v>1.7172659742814247</v>
      </c>
      <c r="V1133" s="5">
        <f t="shared" si="2220"/>
        <v>0.62360246028608124</v>
      </c>
      <c r="W1133" s="5">
        <f t="shared" si="2220"/>
        <v>3.0313061751312116</v>
      </c>
      <c r="X1133" s="5">
        <f t="shared" si="2220"/>
        <v>0.55173058146427678</v>
      </c>
      <c r="Y1133" s="5">
        <f t="shared" si="2220"/>
        <v>0.85598768719675267</v>
      </c>
      <c r="Z1133" s="5">
        <f t="shared" si="2220"/>
        <v>4.2718562409728555</v>
      </c>
      <c r="AA1133" s="5">
        <f t="shared" si="2220"/>
        <v>1.0392531041925395</v>
      </c>
      <c r="AB1133" s="5"/>
      <c r="AC1133" s="5">
        <f t="shared" si="2220"/>
        <v>0.89257419387736903</v>
      </c>
      <c r="AD1133" s="5">
        <f t="shared" si="2220"/>
        <v>0.21076132812954951</v>
      </c>
      <c r="AE1133" s="5">
        <f t="shared" si="2220"/>
        <v>1.0550952236465543</v>
      </c>
      <c r="AF1133" s="5">
        <f t="shared" si="2220"/>
        <v>0.36526656751080022</v>
      </c>
      <c r="AG1133" s="5">
        <f t="shared" si="2220"/>
        <v>1.1629141918311809</v>
      </c>
      <c r="AH1133" s="5">
        <f t="shared" si="2220"/>
        <v>3.0589778873267832</v>
      </c>
      <c r="AI1133" s="5">
        <f t="shared" si="2220"/>
        <v>0</v>
      </c>
    </row>
    <row r="1134" spans="2:35" x14ac:dyDescent="0.3">
      <c r="B1134" s="86">
        <f t="shared" si="2197"/>
        <v>49034</v>
      </c>
      <c r="C1134" s="3"/>
      <c r="D1134" s="3"/>
      <c r="E1134" s="5">
        <f t="shared" ref="E1134:AI1134" si="2221">E1064-E1099</f>
        <v>2.8277704325569175</v>
      </c>
      <c r="F1134" s="5">
        <f t="shared" si="2221"/>
        <v>2.5271304448629621</v>
      </c>
      <c r="G1134" s="5">
        <f t="shared" si="2221"/>
        <v>13.096556016224362</v>
      </c>
      <c r="H1134" s="5">
        <f t="shared" si="2221"/>
        <v>4.4071365394022166</v>
      </c>
      <c r="I1134" s="5">
        <f t="shared" si="2221"/>
        <v>10.299177993190426</v>
      </c>
      <c r="J1134" s="5">
        <f t="shared" si="2221"/>
        <v>52.59097289881106</v>
      </c>
      <c r="K1134" s="5">
        <f t="shared" si="2221"/>
        <v>16.000212456896257</v>
      </c>
      <c r="L1134" s="5"/>
      <c r="M1134" s="5">
        <f t="shared" si="2221"/>
        <v>1.9303626303444759</v>
      </c>
      <c r="N1134" s="5">
        <f t="shared" si="2221"/>
        <v>0</v>
      </c>
      <c r="O1134" s="5">
        <f t="shared" si="2221"/>
        <v>0</v>
      </c>
      <c r="P1134" s="5">
        <f t="shared" si="2221"/>
        <v>0</v>
      </c>
      <c r="Q1134" s="5">
        <f t="shared" si="2221"/>
        <v>0</v>
      </c>
      <c r="R1134" s="5">
        <f t="shared" si="2221"/>
        <v>0</v>
      </c>
      <c r="S1134" s="5">
        <f t="shared" si="2221"/>
        <v>0</v>
      </c>
      <c r="T1134" s="5"/>
      <c r="U1134" s="5">
        <f t="shared" si="2221"/>
        <v>1.7687839535098675</v>
      </c>
      <c r="V1134" s="5">
        <f t="shared" si="2221"/>
        <v>0.64231053409466377</v>
      </c>
      <c r="W1134" s="5">
        <f t="shared" si="2221"/>
        <v>3.1222453603851488</v>
      </c>
      <c r="X1134" s="5">
        <f t="shared" si="2221"/>
        <v>0.56828249890820448</v>
      </c>
      <c r="Y1134" s="5">
        <f t="shared" si="2221"/>
        <v>0.8816673178126555</v>
      </c>
      <c r="Z1134" s="5">
        <f t="shared" si="2221"/>
        <v>4.4000119282020425</v>
      </c>
      <c r="AA1134" s="5">
        <f t="shared" si="2221"/>
        <v>1.0704306973183151</v>
      </c>
      <c r="AB1134" s="5"/>
      <c r="AC1134" s="5">
        <f t="shared" si="2221"/>
        <v>0.91935141969369027</v>
      </c>
      <c r="AD1134" s="5">
        <f t="shared" si="2221"/>
        <v>0.21708416797343633</v>
      </c>
      <c r="AE1134" s="5">
        <f t="shared" si="2221"/>
        <v>1.0867480803559513</v>
      </c>
      <c r="AF1134" s="5">
        <f t="shared" si="2221"/>
        <v>0.37622456453612418</v>
      </c>
      <c r="AG1134" s="5">
        <f t="shared" si="2221"/>
        <v>1.1978016175861175</v>
      </c>
      <c r="AH1134" s="5">
        <f t="shared" si="2221"/>
        <v>3.1507472239465861</v>
      </c>
      <c r="AI1134" s="5">
        <f t="shared" si="2221"/>
        <v>0</v>
      </c>
    </row>
    <row r="1135" spans="2:35" x14ac:dyDescent="0.3">
      <c r="B1135" s="86">
        <f t="shared" si="2197"/>
        <v>49399</v>
      </c>
      <c r="C1135" s="3"/>
      <c r="D1135" s="3"/>
      <c r="E1135" s="5">
        <f t="shared" ref="E1135:AI1135" si="2222">E1065-E1100</f>
        <v>2.9126035455336279</v>
      </c>
      <c r="F1135" s="5">
        <f t="shared" si="2222"/>
        <v>2.6029443582088518</v>
      </c>
      <c r="G1135" s="5">
        <f t="shared" si="2222"/>
        <v>13.489452696711091</v>
      </c>
      <c r="H1135" s="5">
        <f t="shared" si="2222"/>
        <v>4.5393506355842845</v>
      </c>
      <c r="I1135" s="5">
        <f t="shared" si="2222"/>
        <v>10.608153332986134</v>
      </c>
      <c r="J1135" s="5">
        <f t="shared" si="2222"/>
        <v>54.168702085775372</v>
      </c>
      <c r="K1135" s="5">
        <f t="shared" si="2222"/>
        <v>16.480218830603143</v>
      </c>
      <c r="L1135" s="5"/>
      <c r="M1135" s="5">
        <f t="shared" si="2222"/>
        <v>1.9882735092548103</v>
      </c>
      <c r="N1135" s="5">
        <f t="shared" si="2222"/>
        <v>0</v>
      </c>
      <c r="O1135" s="5">
        <f t="shared" si="2222"/>
        <v>0</v>
      </c>
      <c r="P1135" s="5">
        <f t="shared" si="2222"/>
        <v>0</v>
      </c>
      <c r="Q1135" s="5">
        <f t="shared" si="2222"/>
        <v>0</v>
      </c>
      <c r="R1135" s="5">
        <f t="shared" si="2222"/>
        <v>0</v>
      </c>
      <c r="S1135" s="5">
        <f t="shared" si="2222"/>
        <v>0</v>
      </c>
      <c r="T1135" s="5"/>
      <c r="U1135" s="5">
        <f t="shared" si="2222"/>
        <v>1.8218474721151594</v>
      </c>
      <c r="V1135" s="5">
        <f t="shared" si="2222"/>
        <v>0.6615798501175032</v>
      </c>
      <c r="W1135" s="5">
        <f t="shared" si="2222"/>
        <v>3.2159127211967018</v>
      </c>
      <c r="X1135" s="5">
        <f t="shared" si="2222"/>
        <v>0.5853309738754513</v>
      </c>
      <c r="Y1135" s="5">
        <f t="shared" si="2222"/>
        <v>0.90811733734703548</v>
      </c>
      <c r="Z1135" s="5">
        <f t="shared" si="2222"/>
        <v>4.5320122860481016</v>
      </c>
      <c r="AA1135" s="5">
        <f t="shared" si="2222"/>
        <v>1.102543618237865</v>
      </c>
      <c r="AB1135" s="5"/>
      <c r="AC1135" s="5">
        <f t="shared" si="2222"/>
        <v>0.94693196228450205</v>
      </c>
      <c r="AD1135" s="5">
        <f t="shared" si="2222"/>
        <v>0.2235966930126394</v>
      </c>
      <c r="AE1135" s="5">
        <f t="shared" si="2222"/>
        <v>1.1193505227666294</v>
      </c>
      <c r="AF1135" s="5">
        <f t="shared" si="2222"/>
        <v>0.38751130147220803</v>
      </c>
      <c r="AG1135" s="5">
        <f t="shared" si="2222"/>
        <v>1.2337356661137004</v>
      </c>
      <c r="AH1135" s="5">
        <f t="shared" si="2222"/>
        <v>3.2452696406649846</v>
      </c>
      <c r="AI1135" s="5">
        <f t="shared" si="2222"/>
        <v>0</v>
      </c>
    </row>
    <row r="1136" spans="2:35" x14ac:dyDescent="0.3">
      <c r="B1136" s="86">
        <f t="shared" si="2197"/>
        <v>49765</v>
      </c>
      <c r="C1136" s="3"/>
      <c r="D1136" s="3"/>
      <c r="E1136" s="5">
        <f t="shared" ref="E1136:AI1136" si="2223">E1066-E1101</f>
        <v>2.9999816518996312</v>
      </c>
      <c r="F1136" s="5">
        <f t="shared" si="2223"/>
        <v>2.6810326889551206</v>
      </c>
      <c r="G1136" s="5">
        <f t="shared" si="2223"/>
        <v>13.894136277612425</v>
      </c>
      <c r="H1136" s="5">
        <f t="shared" si="2223"/>
        <v>4.6755311546518143</v>
      </c>
      <c r="I1136" s="5">
        <f t="shared" si="2223"/>
        <v>10.926397932975718</v>
      </c>
      <c r="J1136" s="5">
        <f t="shared" si="2223"/>
        <v>55.793763148348674</v>
      </c>
      <c r="K1136" s="5">
        <f t="shared" si="2223"/>
        <v>16.974625395521237</v>
      </c>
      <c r="L1136" s="5"/>
      <c r="M1136" s="5">
        <f t="shared" si="2223"/>
        <v>2.0479217145324569</v>
      </c>
      <c r="N1136" s="5">
        <f t="shared" si="2223"/>
        <v>0</v>
      </c>
      <c r="O1136" s="5">
        <f t="shared" si="2223"/>
        <v>0</v>
      </c>
      <c r="P1136" s="5">
        <f t="shared" si="2223"/>
        <v>0</v>
      </c>
      <c r="Q1136" s="5">
        <f t="shared" si="2223"/>
        <v>0</v>
      </c>
      <c r="R1136" s="5">
        <f t="shared" si="2223"/>
        <v>0</v>
      </c>
      <c r="S1136" s="5">
        <f t="shared" si="2223"/>
        <v>0</v>
      </c>
      <c r="T1136" s="5"/>
      <c r="U1136" s="5">
        <f t="shared" si="2223"/>
        <v>1.8765028962786161</v>
      </c>
      <c r="V1136" s="5">
        <f t="shared" si="2223"/>
        <v>0.68142724562102863</v>
      </c>
      <c r="W1136" s="5">
        <f t="shared" si="2223"/>
        <v>3.3123901028326035</v>
      </c>
      <c r="X1136" s="5">
        <f t="shared" si="2223"/>
        <v>0.60289090309171467</v>
      </c>
      <c r="Y1136" s="5">
        <f t="shared" si="2223"/>
        <v>0.93536085746744657</v>
      </c>
      <c r="Z1136" s="5">
        <f t="shared" si="2223"/>
        <v>4.6679726546295441</v>
      </c>
      <c r="AA1136" s="5">
        <f t="shared" si="2223"/>
        <v>1.1356199267850009</v>
      </c>
      <c r="AB1136" s="5"/>
      <c r="AC1136" s="5">
        <f t="shared" si="2223"/>
        <v>0.97533992115303647</v>
      </c>
      <c r="AD1136" s="5">
        <f t="shared" si="2223"/>
        <v>0.2303045938030186</v>
      </c>
      <c r="AE1136" s="5">
        <f t="shared" si="2223"/>
        <v>1.1529310384496285</v>
      </c>
      <c r="AF1136" s="5">
        <f t="shared" si="2223"/>
        <v>0.39913664051637365</v>
      </c>
      <c r="AG1136" s="5">
        <f t="shared" si="2223"/>
        <v>1.2707477360971122</v>
      </c>
      <c r="AH1136" s="5">
        <f t="shared" si="2223"/>
        <v>3.3426277298849345</v>
      </c>
      <c r="AI1136" s="5">
        <f t="shared" si="2223"/>
        <v>0</v>
      </c>
    </row>
    <row r="1137" spans="2:35" x14ac:dyDescent="0.3">
      <c r="B1137" s="86">
        <f t="shared" si="2197"/>
        <v>50130</v>
      </c>
      <c r="C1137" s="3"/>
      <c r="D1137" s="3"/>
      <c r="E1137" s="5">
        <f t="shared" ref="E1137:AI1137" si="2224">E1067-E1102</f>
        <v>3.0899811014566296</v>
      </c>
      <c r="F1137" s="5">
        <f t="shared" si="2224"/>
        <v>2.7614636696237724</v>
      </c>
      <c r="G1137" s="5">
        <f t="shared" si="2224"/>
        <v>14.310960365940794</v>
      </c>
      <c r="H1137" s="5">
        <f t="shared" si="2224"/>
        <v>4.8157970892913653</v>
      </c>
      <c r="I1137" s="5">
        <f t="shared" si="2224"/>
        <v>11.254189870964993</v>
      </c>
      <c r="J1137" s="5">
        <f t="shared" si="2224"/>
        <v>57.467576042799109</v>
      </c>
      <c r="K1137" s="5">
        <f t="shared" si="2224"/>
        <v>17.483864157386876</v>
      </c>
      <c r="L1137" s="5"/>
      <c r="M1137" s="5">
        <f t="shared" si="2224"/>
        <v>2.1093593659684302</v>
      </c>
      <c r="N1137" s="5">
        <f t="shared" si="2224"/>
        <v>0</v>
      </c>
      <c r="O1137" s="5">
        <f t="shared" si="2224"/>
        <v>0</v>
      </c>
      <c r="P1137" s="5">
        <f t="shared" si="2224"/>
        <v>0</v>
      </c>
      <c r="Q1137" s="5">
        <f t="shared" si="2224"/>
        <v>0</v>
      </c>
      <c r="R1137" s="5">
        <f t="shared" si="2224"/>
        <v>0</v>
      </c>
      <c r="S1137" s="5">
        <f t="shared" si="2224"/>
        <v>0</v>
      </c>
      <c r="T1137" s="5"/>
      <c r="U1137" s="5">
        <f t="shared" si="2224"/>
        <v>1.9327979831669708</v>
      </c>
      <c r="V1137" s="5">
        <f t="shared" si="2224"/>
        <v>0.70187006298965926</v>
      </c>
      <c r="W1137" s="5">
        <f t="shared" si="2224"/>
        <v>3.4117618059175818</v>
      </c>
      <c r="X1137" s="5">
        <f t="shared" si="2224"/>
        <v>0.62097763018446628</v>
      </c>
      <c r="Y1137" s="5">
        <f t="shared" si="2224"/>
        <v>0.96342168319146904</v>
      </c>
      <c r="Z1137" s="5">
        <f t="shared" si="2224"/>
        <v>4.808011834268429</v>
      </c>
      <c r="AA1137" s="5">
        <f t="shared" si="2224"/>
        <v>1.1696885245885509</v>
      </c>
      <c r="AB1137" s="5"/>
      <c r="AC1137" s="5">
        <f t="shared" si="2224"/>
        <v>1.0046001187876286</v>
      </c>
      <c r="AD1137" s="5">
        <f t="shared" si="2224"/>
        <v>0.23721373161710924</v>
      </c>
      <c r="AE1137" s="5">
        <f t="shared" si="2224"/>
        <v>1.1875189696031176</v>
      </c>
      <c r="AF1137" s="5">
        <f t="shared" si="2224"/>
        <v>0.41111073973186496</v>
      </c>
      <c r="AG1137" s="5">
        <f t="shared" si="2224"/>
        <v>1.3088701681800252</v>
      </c>
      <c r="AH1137" s="5">
        <f t="shared" si="2224"/>
        <v>3.442906561781482</v>
      </c>
      <c r="AI1137" s="5">
        <f t="shared" si="2224"/>
        <v>0</v>
      </c>
    </row>
    <row r="1138" spans="2:35" x14ac:dyDescent="0.3">
      <c r="B1138" s="86">
        <f t="shared" si="2197"/>
        <v>50495</v>
      </c>
      <c r="C1138" s="3"/>
      <c r="D1138" s="3"/>
      <c r="E1138" s="5">
        <f t="shared" ref="E1138:AI1138" si="2225">E1068-E1103</f>
        <v>3.1826805345003208</v>
      </c>
      <c r="F1138" s="5">
        <f t="shared" si="2225"/>
        <v>2.8443075797124848</v>
      </c>
      <c r="G1138" s="5">
        <f t="shared" si="2225"/>
        <v>14.740289176919021</v>
      </c>
      <c r="H1138" s="5">
        <f t="shared" si="2225"/>
        <v>4.9602710019701064</v>
      </c>
      <c r="I1138" s="5">
        <f t="shared" si="2225"/>
        <v>11.591815567093931</v>
      </c>
      <c r="J1138" s="5">
        <f t="shared" si="2225"/>
        <v>59.19160332408309</v>
      </c>
      <c r="K1138" s="5">
        <f t="shared" si="2225"/>
        <v>18.008380082108474</v>
      </c>
      <c r="L1138" s="5"/>
      <c r="M1138" s="5">
        <f t="shared" si="2225"/>
        <v>2.1726401469474794</v>
      </c>
      <c r="N1138" s="5">
        <f t="shared" si="2225"/>
        <v>0</v>
      </c>
      <c r="O1138" s="5">
        <f t="shared" si="2225"/>
        <v>0</v>
      </c>
      <c r="P1138" s="5">
        <f t="shared" si="2225"/>
        <v>0</v>
      </c>
      <c r="Q1138" s="5">
        <f t="shared" si="2225"/>
        <v>0</v>
      </c>
      <c r="R1138" s="5">
        <f t="shared" si="2225"/>
        <v>0</v>
      </c>
      <c r="S1138" s="5">
        <f t="shared" si="2225"/>
        <v>0</v>
      </c>
      <c r="T1138" s="5"/>
      <c r="U1138" s="5">
        <f t="shared" si="2225"/>
        <v>1.9907819226619807</v>
      </c>
      <c r="V1138" s="5">
        <f t="shared" si="2225"/>
        <v>0.72292616487935035</v>
      </c>
      <c r="W1138" s="5">
        <f t="shared" si="2225"/>
        <v>3.5141146600951085</v>
      </c>
      <c r="X1138" s="5">
        <f t="shared" si="2225"/>
        <v>0.63960695908999998</v>
      </c>
      <c r="Y1138" s="5">
        <f t="shared" si="2225"/>
        <v>0.99232433368721384</v>
      </c>
      <c r="Z1138" s="5">
        <f t="shared" si="2225"/>
        <v>4.9522521892964848</v>
      </c>
      <c r="AA1138" s="5">
        <f t="shared" si="2225"/>
        <v>1.2047791803262078</v>
      </c>
      <c r="AB1138" s="5"/>
      <c r="AC1138" s="5">
        <f t="shared" si="2225"/>
        <v>1.0347381223512571</v>
      </c>
      <c r="AD1138" s="5">
        <f t="shared" si="2225"/>
        <v>0.24433014356562222</v>
      </c>
      <c r="AE1138" s="5">
        <f t="shared" si="2225"/>
        <v>1.2231445386912112</v>
      </c>
      <c r="AF1138" s="5">
        <f t="shared" si="2225"/>
        <v>0.42344406192382067</v>
      </c>
      <c r="AG1138" s="5">
        <f t="shared" si="2225"/>
        <v>1.3481362732254265</v>
      </c>
      <c r="AH1138" s="5">
        <f t="shared" si="2225"/>
        <v>3.546193758634927</v>
      </c>
      <c r="AI1138" s="5">
        <f t="shared" si="2225"/>
        <v>0</v>
      </c>
    </row>
    <row r="1139" spans="2:35" x14ac:dyDescent="0.3">
      <c r="B1139" s="86">
        <f t="shared" si="2197"/>
        <v>50860</v>
      </c>
      <c r="C1139" s="3"/>
      <c r="D1139" s="3"/>
      <c r="E1139" s="5">
        <f t="shared" ref="E1139:AI1139" si="2226">E1069-E1104</f>
        <v>3.2781609505353373</v>
      </c>
      <c r="F1139" s="5">
        <f t="shared" si="2226"/>
        <v>2.9296368071038614</v>
      </c>
      <c r="G1139" s="5">
        <f t="shared" si="2226"/>
        <v>15.182497852226589</v>
      </c>
      <c r="H1139" s="5">
        <f t="shared" si="2226"/>
        <v>5.1090791320292084</v>
      </c>
      <c r="I1139" s="5">
        <f t="shared" si="2226"/>
        <v>11.939570034106765</v>
      </c>
      <c r="J1139" s="5">
        <f t="shared" si="2226"/>
        <v>60.967351423805582</v>
      </c>
      <c r="K1139" s="5">
        <f t="shared" si="2226"/>
        <v>18.548631484571736</v>
      </c>
      <c r="L1139" s="5"/>
      <c r="M1139" s="5">
        <f t="shared" si="2226"/>
        <v>2.2378193513559097</v>
      </c>
      <c r="N1139" s="5">
        <f t="shared" si="2226"/>
        <v>0</v>
      </c>
      <c r="O1139" s="5">
        <f t="shared" si="2226"/>
        <v>0</v>
      </c>
      <c r="P1139" s="5">
        <f t="shared" si="2226"/>
        <v>0</v>
      </c>
      <c r="Q1139" s="5">
        <f t="shared" si="2226"/>
        <v>0</v>
      </c>
      <c r="R1139" s="5">
        <f t="shared" si="2226"/>
        <v>0</v>
      </c>
      <c r="S1139" s="5">
        <f t="shared" si="2226"/>
        <v>0</v>
      </c>
      <c r="T1139" s="5"/>
      <c r="U1139" s="5">
        <f t="shared" si="2226"/>
        <v>2.0505053803418392</v>
      </c>
      <c r="V1139" s="5">
        <f t="shared" si="2226"/>
        <v>0.74461394982573026</v>
      </c>
      <c r="W1139" s="5">
        <f t="shared" si="2226"/>
        <v>3.6195380998979623</v>
      </c>
      <c r="X1139" s="5">
        <f t="shared" si="2226"/>
        <v>0.6587951678627002</v>
      </c>
      <c r="Y1139" s="5">
        <f t="shared" si="2226"/>
        <v>1.0220940636978302</v>
      </c>
      <c r="Z1139" s="5">
        <f t="shared" si="2226"/>
        <v>5.1008197549753787</v>
      </c>
      <c r="AA1139" s="5">
        <f t="shared" si="2226"/>
        <v>1.2409225557359935</v>
      </c>
      <c r="AB1139" s="5"/>
      <c r="AC1139" s="5">
        <f t="shared" si="2226"/>
        <v>1.0657802660217932</v>
      </c>
      <c r="AD1139" s="5">
        <f t="shared" si="2226"/>
        <v>0.251660047872591</v>
      </c>
      <c r="AE1139" s="5">
        <f t="shared" si="2226"/>
        <v>1.2598388748519471</v>
      </c>
      <c r="AF1139" s="5">
        <f t="shared" si="2226"/>
        <v>0.4361473837815355</v>
      </c>
      <c r="AG1139" s="5">
        <f t="shared" si="2226"/>
        <v>1.3885803614221874</v>
      </c>
      <c r="AH1139" s="5">
        <f t="shared" si="2226"/>
        <v>3.652579571393975</v>
      </c>
      <c r="AI1139" s="5">
        <f t="shared" si="2226"/>
        <v>0</v>
      </c>
    </row>
    <row r="1140" spans="2:35" x14ac:dyDescent="0.3">
      <c r="B1140" s="86">
        <f t="shared" si="2197"/>
        <v>51226</v>
      </c>
      <c r="C1140" s="3"/>
      <c r="D1140" s="3"/>
      <c r="E1140" s="5">
        <f t="shared" ref="E1140:AI1140" si="2227">E1070-E1105</f>
        <v>3.376505779051385</v>
      </c>
      <c r="F1140" s="5">
        <f t="shared" si="2227"/>
        <v>3.017525911316973</v>
      </c>
      <c r="G1140" s="5">
        <f t="shared" si="2227"/>
        <v>15.637972787793395</v>
      </c>
      <c r="H1140" s="5">
        <f t="shared" si="2227"/>
        <v>5.2623515059900896</v>
      </c>
      <c r="I1140" s="5">
        <f t="shared" si="2227"/>
        <v>12.297757135129956</v>
      </c>
      <c r="J1140" s="5">
        <f t="shared" si="2227"/>
        <v>62.796371966519743</v>
      </c>
      <c r="K1140" s="5">
        <f t="shared" si="2227"/>
        <v>19.105090429108891</v>
      </c>
      <c r="L1140" s="5"/>
      <c r="M1140" s="5">
        <f t="shared" si="2227"/>
        <v>2.3049539318965842</v>
      </c>
      <c r="N1140" s="5">
        <f t="shared" si="2227"/>
        <v>0</v>
      </c>
      <c r="O1140" s="5">
        <f t="shared" si="2227"/>
        <v>0</v>
      </c>
      <c r="P1140" s="5">
        <f t="shared" si="2227"/>
        <v>0</v>
      </c>
      <c r="Q1140" s="5">
        <f t="shared" si="2227"/>
        <v>0</v>
      </c>
      <c r="R1140" s="5">
        <f t="shared" si="2227"/>
        <v>0</v>
      </c>
      <c r="S1140" s="5">
        <f t="shared" si="2227"/>
        <v>0</v>
      </c>
      <c r="T1140" s="5"/>
      <c r="U1140" s="5">
        <f t="shared" si="2227"/>
        <v>2.112020541752095</v>
      </c>
      <c r="V1140" s="5">
        <f t="shared" si="2227"/>
        <v>0.76695236832050284</v>
      </c>
      <c r="W1140" s="5">
        <f t="shared" si="2227"/>
        <v>3.7281242428949017</v>
      </c>
      <c r="X1140" s="5">
        <f t="shared" si="2227"/>
        <v>0.67855902289858072</v>
      </c>
      <c r="Y1140" s="5">
        <f t="shared" si="2227"/>
        <v>1.0527568856087646</v>
      </c>
      <c r="Z1140" s="5">
        <f t="shared" si="2227"/>
        <v>5.2538443476246401</v>
      </c>
      <c r="AA1140" s="5">
        <f t="shared" si="2227"/>
        <v>1.278150232408074</v>
      </c>
      <c r="AB1140" s="5"/>
      <c r="AC1140" s="5">
        <f t="shared" si="2227"/>
        <v>1.0977536740024476</v>
      </c>
      <c r="AD1140" s="5">
        <f t="shared" si="2227"/>
        <v>0.25920984930876889</v>
      </c>
      <c r="AE1140" s="5">
        <f t="shared" si="2227"/>
        <v>1.2976340410975054</v>
      </c>
      <c r="AF1140" s="5">
        <f t="shared" si="2227"/>
        <v>0.44923180529498197</v>
      </c>
      <c r="AG1140" s="5">
        <f t="shared" si="2227"/>
        <v>1.4302377722648547</v>
      </c>
      <c r="AH1140" s="5">
        <f t="shared" si="2227"/>
        <v>3.7621569585357921</v>
      </c>
      <c r="AI1140" s="5">
        <f t="shared" si="2227"/>
        <v>0</v>
      </c>
    </row>
    <row r="1141" spans="2:35" x14ac:dyDescent="0.3">
      <c r="B1141" s="86">
        <f t="shared" si="2197"/>
        <v>51591</v>
      </c>
      <c r="C1141" s="3"/>
      <c r="D1141" s="3"/>
      <c r="E1141" s="5">
        <f t="shared" ref="E1141:AI1141" si="2228">E1071-E1106</f>
        <v>2.58893371148109</v>
      </c>
      <c r="F1141" s="5">
        <f t="shared" si="2228"/>
        <v>2.3136861205879526</v>
      </c>
      <c r="G1141" s="5">
        <f t="shared" si="2228"/>
        <v>11.99040593406491</v>
      </c>
      <c r="H1141" s="5">
        <f t="shared" si="2228"/>
        <v>4.0349047527318547</v>
      </c>
      <c r="I1141" s="5">
        <f t="shared" si="2228"/>
        <v>9.4292976544792992</v>
      </c>
      <c r="J1141" s="5">
        <f t="shared" si="2228"/>
        <v>48.149079249763275</v>
      </c>
      <c r="K1141" s="5">
        <f t="shared" si="2228"/>
        <v>14.648816234726167</v>
      </c>
      <c r="L1141" s="5"/>
      <c r="M1141" s="5">
        <f t="shared" si="2228"/>
        <v>1.7673219974095389</v>
      </c>
      <c r="N1141" s="5">
        <f t="shared" si="2228"/>
        <v>0</v>
      </c>
      <c r="O1141" s="5">
        <f t="shared" si="2228"/>
        <v>0</v>
      </c>
      <c r="P1141" s="5">
        <f t="shared" si="2228"/>
        <v>0</v>
      </c>
      <c r="Q1141" s="5">
        <f t="shared" si="2228"/>
        <v>0</v>
      </c>
      <c r="R1141" s="5">
        <f t="shared" si="2228"/>
        <v>0</v>
      </c>
      <c r="S1141" s="5">
        <f t="shared" si="2228"/>
        <v>0</v>
      </c>
      <c r="T1141" s="5"/>
      <c r="U1141" s="5">
        <f t="shared" si="2228"/>
        <v>1.6193904402019825</v>
      </c>
      <c r="V1141" s="5">
        <f t="shared" si="2228"/>
        <v>0.58806025263284134</v>
      </c>
      <c r="W1141" s="5">
        <f t="shared" si="2228"/>
        <v>2.8585369505075047</v>
      </c>
      <c r="X1141" s="5">
        <f t="shared" si="2228"/>
        <v>0.52028470986516506</v>
      </c>
      <c r="Y1141" s="5">
        <f t="shared" si="2228"/>
        <v>0.80720068896552988</v>
      </c>
      <c r="Z1141" s="5">
        <f t="shared" si="2228"/>
        <v>4.0283818943325391</v>
      </c>
      <c r="AA1141" s="5">
        <f t="shared" si="2228"/>
        <v>0.98002089780172397</v>
      </c>
      <c r="AB1141" s="5"/>
      <c r="AC1141" s="5">
        <f t="shared" si="2228"/>
        <v>0.84170194855274616</v>
      </c>
      <c r="AD1141" s="5">
        <f t="shared" si="2228"/>
        <v>0.1987489911573439</v>
      </c>
      <c r="AE1141" s="5">
        <f t="shared" si="2228"/>
        <v>0.99496009602761593</v>
      </c>
      <c r="AF1141" s="5">
        <f t="shared" si="2228"/>
        <v>0.3444482080301472</v>
      </c>
      <c r="AG1141" s="5">
        <f t="shared" si="2228"/>
        <v>1.0966339246398018</v>
      </c>
      <c r="AH1141" s="5">
        <f t="shared" si="2228"/>
        <v>2.8846315141130527</v>
      </c>
      <c r="AI1141" s="5">
        <f t="shared" si="2228"/>
        <v>0</v>
      </c>
    </row>
    <row r="1142" spans="2:35" x14ac:dyDescent="0.3">
      <c r="E1142" s="2"/>
      <c r="M1142" s="2"/>
    </row>
    <row r="1143" spans="2:35" s="78" customFormat="1" x14ac:dyDescent="0.3">
      <c r="B1143" s="77" t="s">
        <v>258</v>
      </c>
      <c r="C1143" s="77"/>
      <c r="D1143" s="77"/>
    </row>
    <row r="1144" spans="2:35" x14ac:dyDescent="0.3">
      <c r="E1144" s="301" t="s">
        <v>89</v>
      </c>
      <c r="F1144" s="301"/>
      <c r="G1144" s="301"/>
      <c r="H1144" s="301"/>
      <c r="I1144" s="301"/>
      <c r="J1144" s="301"/>
      <c r="K1144" s="301"/>
      <c r="M1144" s="301" t="s">
        <v>64</v>
      </c>
      <c r="N1144" s="301"/>
      <c r="O1144" s="301"/>
      <c r="P1144" s="301"/>
      <c r="Q1144" s="301"/>
      <c r="R1144" s="301"/>
      <c r="S1144" s="301"/>
      <c r="U1144" s="301" t="s">
        <v>65</v>
      </c>
      <c r="V1144" s="301"/>
      <c r="W1144" s="301"/>
      <c r="X1144" s="301"/>
      <c r="Y1144" s="301"/>
      <c r="Z1144" s="301"/>
      <c r="AA1144" s="301"/>
      <c r="AC1144" s="301" t="s">
        <v>66</v>
      </c>
      <c r="AD1144" s="301"/>
      <c r="AE1144" s="301"/>
      <c r="AF1144" s="301"/>
      <c r="AG1144" s="301"/>
      <c r="AH1144" s="301"/>
      <c r="AI1144" s="301"/>
    </row>
    <row r="1145" spans="2:35" s="3" customFormat="1" x14ac:dyDescent="0.3">
      <c r="B1145" s="4" t="s">
        <v>211</v>
      </c>
      <c r="C1145" s="4"/>
      <c r="D1145" s="4"/>
      <c r="E1145" s="3" t="s">
        <v>70</v>
      </c>
      <c r="F1145" s="3" t="s">
        <v>69</v>
      </c>
      <c r="G1145" s="3" t="s">
        <v>61</v>
      </c>
      <c r="H1145" s="3" t="s">
        <v>68</v>
      </c>
      <c r="I1145" s="3" t="s">
        <v>71</v>
      </c>
      <c r="J1145" s="3" t="s">
        <v>72</v>
      </c>
      <c r="K1145" s="3" t="s">
        <v>62</v>
      </c>
      <c r="M1145" s="3" t="s">
        <v>70</v>
      </c>
      <c r="N1145" s="3" t="s">
        <v>69</v>
      </c>
      <c r="O1145" s="3" t="s">
        <v>61</v>
      </c>
      <c r="P1145" s="3" t="s">
        <v>68</v>
      </c>
      <c r="Q1145" s="3" t="s">
        <v>71</v>
      </c>
      <c r="R1145" s="3" t="s">
        <v>72</v>
      </c>
      <c r="S1145" s="3" t="s">
        <v>62</v>
      </c>
      <c r="U1145" s="3" t="s">
        <v>70</v>
      </c>
      <c r="V1145" s="3" t="s">
        <v>69</v>
      </c>
      <c r="W1145" s="3" t="s">
        <v>61</v>
      </c>
      <c r="X1145" s="3" t="s">
        <v>68</v>
      </c>
      <c r="Y1145" s="3" t="s">
        <v>71</v>
      </c>
      <c r="Z1145" s="3" t="s">
        <v>72</v>
      </c>
      <c r="AA1145" s="3" t="s">
        <v>62</v>
      </c>
      <c r="AC1145" s="3" t="s">
        <v>70</v>
      </c>
      <c r="AD1145" s="3" t="s">
        <v>69</v>
      </c>
      <c r="AE1145" s="3" t="s">
        <v>61</v>
      </c>
      <c r="AF1145" s="3" t="s">
        <v>68</v>
      </c>
      <c r="AG1145" s="3" t="s">
        <v>71</v>
      </c>
      <c r="AH1145" s="3" t="s">
        <v>72</v>
      </c>
      <c r="AI1145" s="3" t="s">
        <v>62</v>
      </c>
    </row>
    <row r="1146" spans="2:35" hidden="1" x14ac:dyDescent="0.3">
      <c r="B1146" s="85">
        <f>B901</f>
        <v>40633</v>
      </c>
      <c r="C1146" s="3"/>
      <c r="D1146" s="3"/>
      <c r="E1146" s="5">
        <f>E268-E479</f>
        <v>85.722500000000011</v>
      </c>
      <c r="F1146" s="5">
        <f t="shared" ref="F1146:AI1146" si="2229">F268-F479</f>
        <v>21.824999999999999</v>
      </c>
      <c r="G1146" s="5">
        <f t="shared" si="2229"/>
        <v>39.524999999999999</v>
      </c>
      <c r="H1146" s="5">
        <f t="shared" si="2229"/>
        <v>131.035</v>
      </c>
      <c r="I1146" s="5">
        <f t="shared" si="2229"/>
        <v>239.90625</v>
      </c>
      <c r="J1146" s="5">
        <f t="shared" si="2229"/>
        <v>275.04124999999993</v>
      </c>
      <c r="K1146" s="5">
        <f t="shared" si="2229"/>
        <v>42.735000000000007</v>
      </c>
      <c r="L1146" s="5"/>
      <c r="M1146" s="5">
        <f t="shared" si="2229"/>
        <v>88.243749999999991</v>
      </c>
      <c r="N1146" s="5">
        <f t="shared" si="2229"/>
        <v>0</v>
      </c>
      <c r="O1146" s="5">
        <f t="shared" si="2229"/>
        <v>0</v>
      </c>
      <c r="P1146" s="5">
        <f t="shared" si="2229"/>
        <v>0</v>
      </c>
      <c r="Q1146" s="5">
        <f t="shared" si="2229"/>
        <v>0</v>
      </c>
      <c r="R1146" s="5">
        <f t="shared" si="2229"/>
        <v>0</v>
      </c>
      <c r="S1146" s="5">
        <f t="shared" si="2229"/>
        <v>0</v>
      </c>
      <c r="T1146" s="5"/>
      <c r="U1146" s="5">
        <f t="shared" si="2229"/>
        <v>83.201250000000002</v>
      </c>
      <c r="V1146" s="5">
        <f t="shared" si="2229"/>
        <v>5.82</v>
      </c>
      <c r="W1146" s="5">
        <f t="shared" si="2229"/>
        <v>10.540000000000001</v>
      </c>
      <c r="X1146" s="5">
        <f t="shared" si="2229"/>
        <v>16.155000000000001</v>
      </c>
      <c r="Y1146" s="5">
        <f t="shared" si="2229"/>
        <v>20.791875000000001</v>
      </c>
      <c r="Z1146" s="5">
        <f t="shared" si="2229"/>
        <v>23.196250000000003</v>
      </c>
      <c r="AA1146" s="5">
        <f t="shared" si="2229"/>
        <v>3.0524999999999998</v>
      </c>
      <c r="AB1146" s="5"/>
      <c r="AC1146" s="5">
        <f t="shared" si="2229"/>
        <v>37.818750000000001</v>
      </c>
      <c r="AD1146" s="5">
        <f t="shared" si="2229"/>
        <v>1.4550000000000001</v>
      </c>
      <c r="AE1146" s="5">
        <f t="shared" si="2229"/>
        <v>2.6350000000000002</v>
      </c>
      <c r="AF1146" s="5">
        <f t="shared" si="2229"/>
        <v>8.0775000000000006</v>
      </c>
      <c r="AG1146" s="5">
        <f t="shared" si="2229"/>
        <v>19.192499999999999</v>
      </c>
      <c r="AH1146" s="5">
        <f t="shared" si="2229"/>
        <v>4.9706249999999992</v>
      </c>
      <c r="AI1146" s="5">
        <f t="shared" si="2229"/>
        <v>3.33</v>
      </c>
    </row>
    <row r="1147" spans="2:35" hidden="1" x14ac:dyDescent="0.3">
      <c r="B1147" s="85">
        <f t="shared" ref="B1147:B1176" si="2230">B902</f>
        <v>40999</v>
      </c>
      <c r="C1147" s="3"/>
      <c r="D1147" s="3"/>
      <c r="E1147" s="5">
        <f t="shared" ref="E1147:AI1147" si="2231">E269-E480</f>
        <v>91.778750000000002</v>
      </c>
      <c r="F1147" s="5">
        <f t="shared" si="2231"/>
        <v>22.724999999999998</v>
      </c>
      <c r="G1147" s="5">
        <f t="shared" si="2231"/>
        <v>41.625</v>
      </c>
      <c r="H1147" s="5">
        <f t="shared" si="2231"/>
        <v>136.875</v>
      </c>
      <c r="I1147" s="5">
        <f t="shared" si="2231"/>
        <v>256.21875</v>
      </c>
      <c r="J1147" s="5">
        <f t="shared" si="2231"/>
        <v>294.85749999999996</v>
      </c>
      <c r="K1147" s="5">
        <f t="shared" si="2231"/>
        <v>45.814999999999998</v>
      </c>
      <c r="L1147" s="5"/>
      <c r="M1147" s="5">
        <f t="shared" si="2231"/>
        <v>94.478124999999991</v>
      </c>
      <c r="N1147" s="5">
        <f t="shared" si="2231"/>
        <v>0</v>
      </c>
      <c r="O1147" s="5">
        <f t="shared" si="2231"/>
        <v>0</v>
      </c>
      <c r="P1147" s="5">
        <f t="shared" si="2231"/>
        <v>0</v>
      </c>
      <c r="Q1147" s="5">
        <f t="shared" si="2231"/>
        <v>0</v>
      </c>
      <c r="R1147" s="5">
        <f t="shared" si="2231"/>
        <v>0</v>
      </c>
      <c r="S1147" s="5">
        <f t="shared" si="2231"/>
        <v>0</v>
      </c>
      <c r="T1147" s="5"/>
      <c r="U1147" s="5">
        <f t="shared" si="2231"/>
        <v>89.079374999999985</v>
      </c>
      <c r="V1147" s="5">
        <f t="shared" si="2231"/>
        <v>6.06</v>
      </c>
      <c r="W1147" s="5">
        <f t="shared" si="2231"/>
        <v>11.100000000000001</v>
      </c>
      <c r="X1147" s="5">
        <f t="shared" si="2231"/>
        <v>16.875</v>
      </c>
      <c r="Y1147" s="5">
        <f t="shared" si="2231"/>
        <v>22.205624999999998</v>
      </c>
      <c r="Z1147" s="5">
        <f t="shared" si="2231"/>
        <v>24.867500000000003</v>
      </c>
      <c r="AA1147" s="5">
        <f t="shared" si="2231"/>
        <v>3.2724999999999995</v>
      </c>
      <c r="AB1147" s="5"/>
      <c r="AC1147" s="5">
        <f t="shared" si="2231"/>
        <v>40.490625000000001</v>
      </c>
      <c r="AD1147" s="5">
        <f t="shared" si="2231"/>
        <v>1.5149999999999999</v>
      </c>
      <c r="AE1147" s="5">
        <f t="shared" si="2231"/>
        <v>2.7750000000000004</v>
      </c>
      <c r="AF1147" s="5">
        <f t="shared" si="2231"/>
        <v>8.4375</v>
      </c>
      <c r="AG1147" s="5">
        <f t="shared" si="2231"/>
        <v>20.497499999999999</v>
      </c>
      <c r="AH1147" s="5">
        <f t="shared" si="2231"/>
        <v>5.3287499999999994</v>
      </c>
      <c r="AI1147" s="5">
        <f t="shared" si="2231"/>
        <v>3.57</v>
      </c>
    </row>
    <row r="1148" spans="2:35" hidden="1" x14ac:dyDescent="0.3">
      <c r="B1148" s="85">
        <f t="shared" si="2230"/>
        <v>41364</v>
      </c>
      <c r="C1148" s="3"/>
      <c r="D1148" s="3"/>
      <c r="E1148" s="5">
        <f t="shared" ref="E1148:AI1148" si="2232">E270-E481</f>
        <v>100.85250000000001</v>
      </c>
      <c r="F1148" s="5">
        <f t="shared" si="2232"/>
        <v>24.3</v>
      </c>
      <c r="G1148" s="5">
        <f t="shared" si="2232"/>
        <v>45</v>
      </c>
      <c r="H1148" s="5">
        <f t="shared" si="2232"/>
        <v>146.54750000000001</v>
      </c>
      <c r="I1148" s="5">
        <f t="shared" si="2232"/>
        <v>280.6875</v>
      </c>
      <c r="J1148" s="5">
        <f t="shared" si="2232"/>
        <v>324.84124999999995</v>
      </c>
      <c r="K1148" s="5">
        <f t="shared" si="2232"/>
        <v>50.338750000000005</v>
      </c>
      <c r="L1148" s="5"/>
      <c r="M1148" s="5">
        <f t="shared" si="2232"/>
        <v>103.81874999999998</v>
      </c>
      <c r="N1148" s="5">
        <f t="shared" si="2232"/>
        <v>0</v>
      </c>
      <c r="O1148" s="5">
        <f t="shared" si="2232"/>
        <v>0</v>
      </c>
      <c r="P1148" s="5">
        <f t="shared" si="2232"/>
        <v>0</v>
      </c>
      <c r="Q1148" s="5">
        <f t="shared" si="2232"/>
        <v>0</v>
      </c>
      <c r="R1148" s="5">
        <f t="shared" si="2232"/>
        <v>0</v>
      </c>
      <c r="S1148" s="5">
        <f t="shared" si="2232"/>
        <v>0</v>
      </c>
      <c r="T1148" s="5"/>
      <c r="U1148" s="5">
        <f t="shared" si="2232"/>
        <v>97.886250000000004</v>
      </c>
      <c r="V1148" s="5">
        <f t="shared" si="2232"/>
        <v>6.48</v>
      </c>
      <c r="W1148" s="5">
        <f t="shared" si="2232"/>
        <v>12</v>
      </c>
      <c r="X1148" s="5">
        <f t="shared" si="2232"/>
        <v>18.067499999999999</v>
      </c>
      <c r="Y1148" s="5">
        <f t="shared" si="2232"/>
        <v>24.326250000000002</v>
      </c>
      <c r="Z1148" s="5">
        <f t="shared" si="2232"/>
        <v>27.396250000000006</v>
      </c>
      <c r="AA1148" s="5">
        <f t="shared" si="2232"/>
        <v>3.5956250000000001</v>
      </c>
      <c r="AB1148" s="5"/>
      <c r="AC1148" s="5">
        <f t="shared" si="2232"/>
        <v>44.493749999999999</v>
      </c>
      <c r="AD1148" s="5">
        <f t="shared" si="2232"/>
        <v>1.62</v>
      </c>
      <c r="AE1148" s="5">
        <f t="shared" si="2232"/>
        <v>3</v>
      </c>
      <c r="AF1148" s="5">
        <f t="shared" si="2232"/>
        <v>9.0337499999999995</v>
      </c>
      <c r="AG1148" s="5">
        <f t="shared" si="2232"/>
        <v>22.454999999999998</v>
      </c>
      <c r="AH1148" s="5">
        <f t="shared" si="2232"/>
        <v>5.8706249999999995</v>
      </c>
      <c r="AI1148" s="5">
        <f t="shared" si="2232"/>
        <v>3.9224999999999999</v>
      </c>
    </row>
    <row r="1149" spans="2:35" hidden="1" x14ac:dyDescent="0.3">
      <c r="B1149" s="85">
        <f t="shared" si="2230"/>
        <v>41729</v>
      </c>
      <c r="C1149" s="3"/>
      <c r="D1149" s="3"/>
      <c r="E1149" s="5">
        <f t="shared" ref="E1149:AI1149" si="2233">E271-E482</f>
        <v>115.72750000000001</v>
      </c>
      <c r="F1149" s="5">
        <f t="shared" si="2233"/>
        <v>27.3</v>
      </c>
      <c r="G1149" s="5">
        <f t="shared" si="2233"/>
        <v>51.074999999999996</v>
      </c>
      <c r="H1149" s="5">
        <f t="shared" si="2233"/>
        <v>164.15874999999997</v>
      </c>
      <c r="I1149" s="5">
        <f t="shared" si="2233"/>
        <v>321.46875</v>
      </c>
      <c r="J1149" s="5">
        <f t="shared" si="2233"/>
        <v>374.74499999999995</v>
      </c>
      <c r="K1149" s="5">
        <f t="shared" si="2233"/>
        <v>57.942500000000003</v>
      </c>
      <c r="L1149" s="5"/>
      <c r="M1149" s="5">
        <f t="shared" si="2233"/>
        <v>119.13124999999998</v>
      </c>
      <c r="N1149" s="5">
        <f t="shared" si="2233"/>
        <v>0</v>
      </c>
      <c r="O1149" s="5">
        <f t="shared" si="2233"/>
        <v>0</v>
      </c>
      <c r="P1149" s="5">
        <f t="shared" si="2233"/>
        <v>0</v>
      </c>
      <c r="Q1149" s="5">
        <f t="shared" si="2233"/>
        <v>0</v>
      </c>
      <c r="R1149" s="5">
        <f t="shared" si="2233"/>
        <v>0</v>
      </c>
      <c r="S1149" s="5">
        <f t="shared" si="2233"/>
        <v>0</v>
      </c>
      <c r="T1149" s="5"/>
      <c r="U1149" s="5">
        <f t="shared" si="2233"/>
        <v>112.32375</v>
      </c>
      <c r="V1149" s="5">
        <f t="shared" si="2233"/>
        <v>7.28</v>
      </c>
      <c r="W1149" s="5">
        <f t="shared" si="2233"/>
        <v>13.62</v>
      </c>
      <c r="X1149" s="5">
        <f t="shared" si="2233"/>
        <v>20.23875</v>
      </c>
      <c r="Y1149" s="5">
        <f t="shared" si="2233"/>
        <v>27.860624999999999</v>
      </c>
      <c r="Z1149" s="5">
        <f t="shared" si="2233"/>
        <v>31.605000000000004</v>
      </c>
      <c r="AA1149" s="5">
        <f t="shared" si="2233"/>
        <v>4.1387500000000008</v>
      </c>
      <c r="AB1149" s="5"/>
      <c r="AC1149" s="5">
        <f t="shared" si="2233"/>
        <v>51.056249999999999</v>
      </c>
      <c r="AD1149" s="5">
        <f t="shared" si="2233"/>
        <v>1.82</v>
      </c>
      <c r="AE1149" s="5">
        <f t="shared" si="2233"/>
        <v>3.4049999999999998</v>
      </c>
      <c r="AF1149" s="5">
        <f t="shared" si="2233"/>
        <v>10.119375</v>
      </c>
      <c r="AG1149" s="5">
        <f t="shared" si="2233"/>
        <v>25.717500000000001</v>
      </c>
      <c r="AH1149" s="5">
        <f t="shared" si="2233"/>
        <v>6.7725</v>
      </c>
      <c r="AI1149" s="5">
        <f t="shared" si="2233"/>
        <v>4.5149999999999997</v>
      </c>
    </row>
    <row r="1150" spans="2:35" hidden="1" x14ac:dyDescent="0.3">
      <c r="B1150" s="85">
        <f t="shared" si="2230"/>
        <v>42094</v>
      </c>
      <c r="C1150" s="3"/>
      <c r="D1150" s="3"/>
      <c r="E1150" s="5">
        <f t="shared" ref="E1150:AI1150" si="2234">E272-E483</f>
        <v>123.86624999999999</v>
      </c>
      <c r="F1150" s="5">
        <f t="shared" si="2234"/>
        <v>28.5</v>
      </c>
      <c r="G1150" s="5">
        <f t="shared" si="2234"/>
        <v>53.774999999999999</v>
      </c>
      <c r="H1150" s="5">
        <f t="shared" si="2234"/>
        <v>171.27624999999998</v>
      </c>
      <c r="I1150" s="5">
        <f t="shared" si="2234"/>
        <v>343.21875</v>
      </c>
      <c r="J1150" s="5">
        <f t="shared" si="2234"/>
        <v>401.71999999999997</v>
      </c>
      <c r="K1150" s="5">
        <f t="shared" si="2234"/>
        <v>61.985000000000007</v>
      </c>
      <c r="L1150" s="5"/>
      <c r="M1150" s="5">
        <f t="shared" si="2234"/>
        <v>127.50937499999999</v>
      </c>
      <c r="N1150" s="5">
        <f t="shared" si="2234"/>
        <v>0</v>
      </c>
      <c r="O1150" s="5">
        <f t="shared" si="2234"/>
        <v>0</v>
      </c>
      <c r="P1150" s="5">
        <f t="shared" si="2234"/>
        <v>0</v>
      </c>
      <c r="Q1150" s="5">
        <f t="shared" si="2234"/>
        <v>0</v>
      </c>
      <c r="R1150" s="5">
        <f t="shared" si="2234"/>
        <v>0</v>
      </c>
      <c r="S1150" s="5">
        <f t="shared" si="2234"/>
        <v>0</v>
      </c>
      <c r="T1150" s="5"/>
      <c r="U1150" s="5">
        <f t="shared" si="2234"/>
        <v>120.223125</v>
      </c>
      <c r="V1150" s="5">
        <f t="shared" si="2234"/>
        <v>7.6000000000000005</v>
      </c>
      <c r="W1150" s="5">
        <f t="shared" si="2234"/>
        <v>14.339999999999998</v>
      </c>
      <c r="X1150" s="5">
        <f t="shared" si="2234"/>
        <v>21.116249999999997</v>
      </c>
      <c r="Y1150" s="5">
        <f t="shared" si="2234"/>
        <v>29.745625</v>
      </c>
      <c r="Z1150" s="5">
        <f t="shared" si="2234"/>
        <v>33.880000000000003</v>
      </c>
      <c r="AA1150" s="5">
        <f t="shared" si="2234"/>
        <v>4.4274999999999993</v>
      </c>
      <c r="AB1150" s="5"/>
      <c r="AC1150" s="5">
        <f t="shared" si="2234"/>
        <v>54.646874999999994</v>
      </c>
      <c r="AD1150" s="5">
        <f t="shared" si="2234"/>
        <v>1.9000000000000001</v>
      </c>
      <c r="AE1150" s="5">
        <f t="shared" si="2234"/>
        <v>3.5849999999999995</v>
      </c>
      <c r="AF1150" s="5">
        <f t="shared" si="2234"/>
        <v>10.558124999999999</v>
      </c>
      <c r="AG1150" s="5">
        <f t="shared" si="2234"/>
        <v>27.4575</v>
      </c>
      <c r="AH1150" s="5">
        <f t="shared" si="2234"/>
        <v>7.2600000000000007</v>
      </c>
      <c r="AI1150" s="5">
        <f t="shared" si="2234"/>
        <v>4.83</v>
      </c>
    </row>
    <row r="1151" spans="2:35" hidden="1" x14ac:dyDescent="0.3">
      <c r="B1151" s="85">
        <f t="shared" si="2230"/>
        <v>42460</v>
      </c>
      <c r="C1151" s="3"/>
      <c r="D1151" s="3"/>
      <c r="E1151" s="5">
        <f t="shared" ref="E1151:AI1151" si="2235">E273-E484</f>
        <v>132.77000000000001</v>
      </c>
      <c r="F1151" s="5">
        <f t="shared" si="2235"/>
        <v>29.774999999999995</v>
      </c>
      <c r="G1151" s="5">
        <f t="shared" si="2235"/>
        <v>56.625</v>
      </c>
      <c r="H1151" s="5">
        <f t="shared" si="2235"/>
        <v>179.03250000000003</v>
      </c>
      <c r="I1151" s="5">
        <f t="shared" si="2235"/>
        <v>366.84375</v>
      </c>
      <c r="J1151" s="5">
        <f t="shared" si="2235"/>
        <v>430.97749999999996</v>
      </c>
      <c r="K1151" s="5">
        <f t="shared" si="2235"/>
        <v>66.701250000000002</v>
      </c>
      <c r="L1151" s="5"/>
      <c r="M1151" s="5">
        <f t="shared" si="2235"/>
        <v>136.67499999999998</v>
      </c>
      <c r="N1151" s="5">
        <f t="shared" si="2235"/>
        <v>0</v>
      </c>
      <c r="O1151" s="5">
        <f t="shared" si="2235"/>
        <v>0</v>
      </c>
      <c r="P1151" s="5">
        <f t="shared" si="2235"/>
        <v>0</v>
      </c>
      <c r="Q1151" s="5">
        <f t="shared" si="2235"/>
        <v>0</v>
      </c>
      <c r="R1151" s="5">
        <f t="shared" si="2235"/>
        <v>0</v>
      </c>
      <c r="S1151" s="5">
        <f t="shared" si="2235"/>
        <v>0</v>
      </c>
      <c r="T1151" s="5"/>
      <c r="U1151" s="5">
        <f t="shared" si="2235"/>
        <v>128.86500000000001</v>
      </c>
      <c r="V1151" s="5">
        <f t="shared" si="2235"/>
        <v>7.94</v>
      </c>
      <c r="W1151" s="5">
        <f t="shared" si="2235"/>
        <v>15.100000000000001</v>
      </c>
      <c r="X1151" s="5">
        <f t="shared" si="2235"/>
        <v>22.072500000000002</v>
      </c>
      <c r="Y1151" s="5">
        <f t="shared" si="2235"/>
        <v>31.793125000000003</v>
      </c>
      <c r="Z1151" s="5">
        <f t="shared" si="2235"/>
        <v>36.347500000000004</v>
      </c>
      <c r="AA1151" s="5">
        <f t="shared" si="2235"/>
        <v>4.7643750000000002</v>
      </c>
      <c r="AB1151" s="5"/>
      <c r="AC1151" s="5">
        <f t="shared" si="2235"/>
        <v>58.574999999999989</v>
      </c>
      <c r="AD1151" s="5">
        <f t="shared" si="2235"/>
        <v>1.9850000000000001</v>
      </c>
      <c r="AE1151" s="5">
        <f t="shared" si="2235"/>
        <v>3.7750000000000004</v>
      </c>
      <c r="AF1151" s="5">
        <f t="shared" si="2235"/>
        <v>11.036250000000001</v>
      </c>
      <c r="AG1151" s="5">
        <f t="shared" si="2235"/>
        <v>29.347499999999997</v>
      </c>
      <c r="AH1151" s="5">
        <f t="shared" si="2235"/>
        <v>7.7887500000000003</v>
      </c>
      <c r="AI1151" s="5">
        <f t="shared" si="2235"/>
        <v>5.1974999999999998</v>
      </c>
    </row>
    <row r="1152" spans="2:35" hidden="1" x14ac:dyDescent="0.3">
      <c r="B1152" s="85">
        <f t="shared" si="2230"/>
        <v>42825</v>
      </c>
      <c r="C1152" s="3"/>
      <c r="D1152" s="3"/>
      <c r="E1152" s="5">
        <f t="shared" ref="E1152:AI1152" si="2236">E274-E485</f>
        <v>142.82125000000002</v>
      </c>
      <c r="F1152" s="5">
        <f t="shared" si="2236"/>
        <v>31.274999999999995</v>
      </c>
      <c r="G1152" s="5">
        <f t="shared" si="2236"/>
        <v>59.92499999999999</v>
      </c>
      <c r="H1152" s="5">
        <f t="shared" si="2236"/>
        <v>187.245</v>
      </c>
      <c r="I1152" s="5">
        <f t="shared" si="2236"/>
        <v>393.1875</v>
      </c>
      <c r="J1152" s="5">
        <f t="shared" si="2236"/>
        <v>463.86625000000004</v>
      </c>
      <c r="K1152" s="5">
        <f t="shared" si="2236"/>
        <v>71.802499999999995</v>
      </c>
      <c r="L1152" s="5"/>
      <c r="M1152" s="5">
        <f t="shared" si="2236"/>
        <v>147.02187499999999</v>
      </c>
      <c r="N1152" s="5">
        <f t="shared" si="2236"/>
        <v>0</v>
      </c>
      <c r="O1152" s="5">
        <f t="shared" si="2236"/>
        <v>0</v>
      </c>
      <c r="P1152" s="5">
        <f t="shared" si="2236"/>
        <v>0</v>
      </c>
      <c r="Q1152" s="5">
        <f t="shared" si="2236"/>
        <v>0</v>
      </c>
      <c r="R1152" s="5">
        <f t="shared" si="2236"/>
        <v>0</v>
      </c>
      <c r="S1152" s="5">
        <f t="shared" si="2236"/>
        <v>0</v>
      </c>
      <c r="T1152" s="5"/>
      <c r="U1152" s="5">
        <f t="shared" si="2236"/>
        <v>138.62062500000002</v>
      </c>
      <c r="V1152" s="5">
        <f t="shared" si="2236"/>
        <v>8.34</v>
      </c>
      <c r="W1152" s="5">
        <f t="shared" si="2236"/>
        <v>15.979999999999999</v>
      </c>
      <c r="X1152" s="5">
        <f t="shared" si="2236"/>
        <v>23.084999999999997</v>
      </c>
      <c r="Y1152" s="5">
        <f t="shared" si="2236"/>
        <v>34.076250000000009</v>
      </c>
      <c r="Z1152" s="5">
        <f t="shared" si="2236"/>
        <v>39.121250000000003</v>
      </c>
      <c r="AA1152" s="5">
        <f t="shared" si="2236"/>
        <v>5.1287500000000001</v>
      </c>
      <c r="AB1152" s="5"/>
      <c r="AC1152" s="5">
        <f t="shared" si="2236"/>
        <v>63.009374999999999</v>
      </c>
      <c r="AD1152" s="5">
        <f t="shared" si="2236"/>
        <v>2.085</v>
      </c>
      <c r="AE1152" s="5">
        <f t="shared" si="2236"/>
        <v>3.9949999999999997</v>
      </c>
      <c r="AF1152" s="5">
        <f t="shared" si="2236"/>
        <v>11.542499999999999</v>
      </c>
      <c r="AG1152" s="5">
        <f t="shared" si="2236"/>
        <v>31.454999999999995</v>
      </c>
      <c r="AH1152" s="5">
        <f t="shared" si="2236"/>
        <v>8.3831249999999979</v>
      </c>
      <c r="AI1152" s="5">
        <f t="shared" si="2236"/>
        <v>5.5949999999999998</v>
      </c>
    </row>
    <row r="1153" spans="2:35" hidden="1" x14ac:dyDescent="0.3">
      <c r="B1153" s="85">
        <f t="shared" si="2230"/>
        <v>43190</v>
      </c>
      <c r="C1153" s="3"/>
      <c r="D1153" s="3"/>
      <c r="E1153" s="5">
        <f t="shared" ref="E1153:AI1153" si="2237">E275-E486</f>
        <v>153.63750000000002</v>
      </c>
      <c r="F1153" s="5">
        <f t="shared" si="2237"/>
        <v>32.774999999999999</v>
      </c>
      <c r="G1153" s="5">
        <f t="shared" si="2237"/>
        <v>63.300000000000004</v>
      </c>
      <c r="H1153" s="5">
        <f t="shared" si="2237"/>
        <v>196.09624999999997</v>
      </c>
      <c r="I1153" s="5">
        <f t="shared" si="2237"/>
        <v>421.40625</v>
      </c>
      <c r="J1153" s="5">
        <f t="shared" si="2237"/>
        <v>499.03749999999997</v>
      </c>
      <c r="K1153" s="5">
        <f t="shared" si="2237"/>
        <v>77.288750000000007</v>
      </c>
      <c r="L1153" s="5"/>
      <c r="M1153" s="5">
        <f t="shared" si="2237"/>
        <v>158.15624999999997</v>
      </c>
      <c r="N1153" s="5">
        <f t="shared" si="2237"/>
        <v>0</v>
      </c>
      <c r="O1153" s="5">
        <f t="shared" si="2237"/>
        <v>0</v>
      </c>
      <c r="P1153" s="5">
        <f t="shared" si="2237"/>
        <v>0</v>
      </c>
      <c r="Q1153" s="5">
        <f t="shared" si="2237"/>
        <v>0</v>
      </c>
      <c r="R1153" s="5">
        <f t="shared" si="2237"/>
        <v>0</v>
      </c>
      <c r="S1153" s="5">
        <f t="shared" si="2237"/>
        <v>0</v>
      </c>
      <c r="T1153" s="5"/>
      <c r="U1153" s="5">
        <f t="shared" si="2237"/>
        <v>149.11875000000001</v>
      </c>
      <c r="V1153" s="5">
        <f t="shared" si="2237"/>
        <v>8.74</v>
      </c>
      <c r="W1153" s="5">
        <f t="shared" si="2237"/>
        <v>16.88</v>
      </c>
      <c r="X1153" s="5">
        <f t="shared" si="2237"/>
        <v>24.17625</v>
      </c>
      <c r="Y1153" s="5">
        <f t="shared" si="2237"/>
        <v>36.521875000000001</v>
      </c>
      <c r="Z1153" s="5">
        <f t="shared" si="2237"/>
        <v>42.087500000000006</v>
      </c>
      <c r="AA1153" s="5">
        <f t="shared" si="2237"/>
        <v>5.5206249999999999</v>
      </c>
      <c r="AB1153" s="5"/>
      <c r="AC1153" s="5">
        <f t="shared" si="2237"/>
        <v>67.781249999999986</v>
      </c>
      <c r="AD1153" s="5">
        <f t="shared" si="2237"/>
        <v>2.1850000000000001</v>
      </c>
      <c r="AE1153" s="5">
        <f t="shared" si="2237"/>
        <v>4.22</v>
      </c>
      <c r="AF1153" s="5">
        <f t="shared" si="2237"/>
        <v>12.088125</v>
      </c>
      <c r="AG1153" s="5">
        <f t="shared" si="2237"/>
        <v>33.712499999999999</v>
      </c>
      <c r="AH1153" s="5">
        <f t="shared" si="2237"/>
        <v>9.0187499999999989</v>
      </c>
      <c r="AI1153" s="5">
        <f t="shared" si="2237"/>
        <v>6.0225</v>
      </c>
    </row>
    <row r="1154" spans="2:35" hidden="1" x14ac:dyDescent="0.3">
      <c r="B1154" s="85">
        <f t="shared" si="2230"/>
        <v>43555</v>
      </c>
      <c r="C1154" s="3"/>
      <c r="D1154" s="3"/>
      <c r="E1154" s="5">
        <f t="shared" ref="E1154:AI1154" si="2238">E276-E487</f>
        <v>165.24</v>
      </c>
      <c r="F1154" s="5">
        <f t="shared" si="2238"/>
        <v>34.274999999999999</v>
      </c>
      <c r="G1154" s="5">
        <f t="shared" si="2238"/>
        <v>66.975000000000009</v>
      </c>
      <c r="H1154" s="5">
        <f t="shared" si="2238"/>
        <v>205.3125</v>
      </c>
      <c r="I1154" s="5">
        <f t="shared" si="2238"/>
        <v>451.59375</v>
      </c>
      <c r="J1154" s="5">
        <f t="shared" si="2238"/>
        <v>537.11374999999998</v>
      </c>
      <c r="K1154" s="5">
        <f t="shared" si="2238"/>
        <v>83.160000000000011</v>
      </c>
      <c r="L1154" s="5"/>
      <c r="M1154" s="5">
        <f t="shared" si="2238"/>
        <v>170.1</v>
      </c>
      <c r="N1154" s="5">
        <f t="shared" si="2238"/>
        <v>0</v>
      </c>
      <c r="O1154" s="5">
        <f t="shared" si="2238"/>
        <v>0</v>
      </c>
      <c r="P1154" s="5">
        <f t="shared" si="2238"/>
        <v>0</v>
      </c>
      <c r="Q1154" s="5">
        <f t="shared" si="2238"/>
        <v>0</v>
      </c>
      <c r="R1154" s="5">
        <f t="shared" si="2238"/>
        <v>0</v>
      </c>
      <c r="S1154" s="5">
        <f t="shared" si="2238"/>
        <v>0</v>
      </c>
      <c r="T1154" s="5"/>
      <c r="U1154" s="5">
        <f t="shared" si="2238"/>
        <v>160.38000000000002</v>
      </c>
      <c r="V1154" s="5">
        <f t="shared" si="2238"/>
        <v>9.14</v>
      </c>
      <c r="W1154" s="5">
        <f t="shared" si="2238"/>
        <v>17.86</v>
      </c>
      <c r="X1154" s="5">
        <f t="shared" si="2238"/>
        <v>25.3125</v>
      </c>
      <c r="Y1154" s="5">
        <f t="shared" si="2238"/>
        <v>39.138124999999995</v>
      </c>
      <c r="Z1154" s="5">
        <f t="shared" si="2238"/>
        <v>45.298750000000005</v>
      </c>
      <c r="AA1154" s="5">
        <f t="shared" si="2238"/>
        <v>5.94</v>
      </c>
      <c r="AB1154" s="5"/>
      <c r="AC1154" s="5">
        <f t="shared" si="2238"/>
        <v>72.899999999999991</v>
      </c>
      <c r="AD1154" s="5">
        <f t="shared" si="2238"/>
        <v>2.2850000000000001</v>
      </c>
      <c r="AE1154" s="5">
        <f t="shared" si="2238"/>
        <v>4.4649999999999999</v>
      </c>
      <c r="AF1154" s="5">
        <f t="shared" si="2238"/>
        <v>12.65625</v>
      </c>
      <c r="AG1154" s="5">
        <f t="shared" si="2238"/>
        <v>36.127500000000005</v>
      </c>
      <c r="AH1154" s="5">
        <f t="shared" si="2238"/>
        <v>9.7068750000000019</v>
      </c>
      <c r="AI1154" s="5">
        <f t="shared" si="2238"/>
        <v>6.4799999999999995</v>
      </c>
    </row>
    <row r="1155" spans="2:35" hidden="1" x14ac:dyDescent="0.3">
      <c r="B1155" s="85">
        <f t="shared" si="2230"/>
        <v>43921</v>
      </c>
      <c r="C1155" s="3"/>
      <c r="D1155" s="3"/>
      <c r="E1155" s="5">
        <f t="shared" ref="E1155:AI1155" si="2239">E277-E488</f>
        <v>177.73500000000001</v>
      </c>
      <c r="F1155" s="5">
        <f t="shared" si="2239"/>
        <v>35.774999999999999</v>
      </c>
      <c r="G1155" s="5">
        <f t="shared" si="2239"/>
        <v>70.874999999999986</v>
      </c>
      <c r="H1155" s="5">
        <f t="shared" si="2239"/>
        <v>214.89375000000004</v>
      </c>
      <c r="I1155" s="5">
        <f t="shared" si="2239"/>
        <v>484.03125</v>
      </c>
      <c r="J1155" s="5">
        <f t="shared" si="2239"/>
        <v>578.09499999999991</v>
      </c>
      <c r="K1155" s="5">
        <f t="shared" si="2239"/>
        <v>89.416249999999991</v>
      </c>
      <c r="L1155" s="5"/>
      <c r="M1155" s="5">
        <f t="shared" si="2239"/>
        <v>182.96249999999998</v>
      </c>
      <c r="N1155" s="5">
        <f t="shared" si="2239"/>
        <v>0</v>
      </c>
      <c r="O1155" s="5">
        <f t="shared" si="2239"/>
        <v>0</v>
      </c>
      <c r="P1155" s="5">
        <f t="shared" si="2239"/>
        <v>0</v>
      </c>
      <c r="Q1155" s="5">
        <f t="shared" si="2239"/>
        <v>0</v>
      </c>
      <c r="R1155" s="5">
        <f t="shared" si="2239"/>
        <v>0</v>
      </c>
      <c r="S1155" s="5">
        <f t="shared" si="2239"/>
        <v>0</v>
      </c>
      <c r="T1155" s="5"/>
      <c r="U1155" s="5">
        <f t="shared" si="2239"/>
        <v>172.50750000000002</v>
      </c>
      <c r="V1155" s="5">
        <f t="shared" si="2239"/>
        <v>9.5399999999999991</v>
      </c>
      <c r="W1155" s="5">
        <f t="shared" si="2239"/>
        <v>18.899999999999999</v>
      </c>
      <c r="X1155" s="5">
        <f t="shared" si="2239"/>
        <v>26.493749999999995</v>
      </c>
      <c r="Y1155" s="5">
        <f t="shared" si="2239"/>
        <v>41.949374999999996</v>
      </c>
      <c r="Z1155" s="5">
        <f t="shared" si="2239"/>
        <v>48.755000000000003</v>
      </c>
      <c r="AA1155" s="5">
        <f t="shared" si="2239"/>
        <v>6.3868750000000007</v>
      </c>
      <c r="AB1155" s="5"/>
      <c r="AC1155" s="5">
        <f t="shared" si="2239"/>
        <v>78.412500000000009</v>
      </c>
      <c r="AD1155" s="5">
        <f t="shared" si="2239"/>
        <v>2.3849999999999998</v>
      </c>
      <c r="AE1155" s="5">
        <f t="shared" si="2239"/>
        <v>4.7249999999999996</v>
      </c>
      <c r="AF1155" s="5">
        <f t="shared" si="2239"/>
        <v>13.246874999999998</v>
      </c>
      <c r="AG1155" s="5">
        <f t="shared" si="2239"/>
        <v>38.722500000000004</v>
      </c>
      <c r="AH1155" s="5">
        <f t="shared" si="2239"/>
        <v>10.4475</v>
      </c>
      <c r="AI1155" s="5">
        <f t="shared" si="2239"/>
        <v>6.9675000000000002</v>
      </c>
    </row>
    <row r="1156" spans="2:35" hidden="1" x14ac:dyDescent="0.3">
      <c r="B1156" s="85">
        <f t="shared" si="2230"/>
        <v>44286</v>
      </c>
      <c r="C1156" s="3"/>
      <c r="D1156" s="3"/>
      <c r="E1156" s="5">
        <f t="shared" ref="E1156:AI1156" si="2240">E278-E489</f>
        <v>152.68125000000001</v>
      </c>
      <c r="F1156" s="5">
        <f t="shared" si="2240"/>
        <v>38.4</v>
      </c>
      <c r="G1156" s="5">
        <f t="shared" si="2240"/>
        <v>77.099999999999994</v>
      </c>
      <c r="H1156" s="5">
        <f t="shared" si="2240"/>
        <v>176.11249999999998</v>
      </c>
      <c r="I1156" s="5">
        <f t="shared" si="2240"/>
        <v>404.90625</v>
      </c>
      <c r="J1156" s="5">
        <f t="shared" si="2240"/>
        <v>509.82749999999993</v>
      </c>
      <c r="K1156" s="5">
        <f t="shared" si="2240"/>
        <v>78.828749999999999</v>
      </c>
      <c r="L1156" s="5"/>
      <c r="M1156" s="5">
        <f t="shared" si="2240"/>
        <v>157.171875</v>
      </c>
      <c r="N1156" s="5">
        <f t="shared" si="2240"/>
        <v>0</v>
      </c>
      <c r="O1156" s="5">
        <f t="shared" si="2240"/>
        <v>0</v>
      </c>
      <c r="P1156" s="5">
        <f t="shared" si="2240"/>
        <v>0</v>
      </c>
      <c r="Q1156" s="5">
        <f t="shared" si="2240"/>
        <v>0</v>
      </c>
      <c r="R1156" s="5">
        <f t="shared" si="2240"/>
        <v>0</v>
      </c>
      <c r="S1156" s="5">
        <f t="shared" si="2240"/>
        <v>0</v>
      </c>
      <c r="T1156" s="5"/>
      <c r="U1156" s="5">
        <f t="shared" si="2240"/>
        <v>148.19062500000001</v>
      </c>
      <c r="V1156" s="5">
        <f t="shared" si="2240"/>
        <v>10.24</v>
      </c>
      <c r="W1156" s="5">
        <f t="shared" si="2240"/>
        <v>20.56</v>
      </c>
      <c r="X1156" s="5">
        <f t="shared" si="2240"/>
        <v>21.712499999999995</v>
      </c>
      <c r="Y1156" s="5">
        <f t="shared" si="2240"/>
        <v>35.091875000000009</v>
      </c>
      <c r="Z1156" s="5">
        <f t="shared" si="2240"/>
        <v>42.997500000000002</v>
      </c>
      <c r="AA1156" s="5">
        <f t="shared" si="2240"/>
        <v>5.6306249999999993</v>
      </c>
      <c r="AB1156" s="5"/>
      <c r="AC1156" s="5">
        <f t="shared" si="2240"/>
        <v>67.359374999999986</v>
      </c>
      <c r="AD1156" s="5">
        <f t="shared" si="2240"/>
        <v>2.56</v>
      </c>
      <c r="AE1156" s="5">
        <f t="shared" si="2240"/>
        <v>5.14</v>
      </c>
      <c r="AF1156" s="5">
        <f t="shared" si="2240"/>
        <v>10.856249999999998</v>
      </c>
      <c r="AG1156" s="5">
        <f t="shared" si="2240"/>
        <v>32.392499999999991</v>
      </c>
      <c r="AH1156" s="5">
        <f t="shared" si="2240"/>
        <v>9.2137499999999992</v>
      </c>
      <c r="AI1156" s="5">
        <f t="shared" si="2240"/>
        <v>6.1424999999999992</v>
      </c>
    </row>
    <row r="1157" spans="2:35" x14ac:dyDescent="0.3">
      <c r="B1157" s="85">
        <f t="shared" si="2230"/>
        <v>44651</v>
      </c>
      <c r="C1157" s="3"/>
      <c r="D1157" s="3"/>
      <c r="E1157" s="5">
        <f t="shared" ref="E1157:AI1157" si="2241">E279-E490</f>
        <v>48.042637500000005</v>
      </c>
      <c r="F1157" s="5">
        <f t="shared" si="2241"/>
        <v>43.221749999999993</v>
      </c>
      <c r="G1157" s="5">
        <f t="shared" si="2241"/>
        <v>87.652499999999989</v>
      </c>
      <c r="H1157" s="5">
        <f t="shared" si="2241"/>
        <v>37.876962499999998</v>
      </c>
      <c r="I1157" s="5">
        <f t="shared" si="2241"/>
        <v>91.430625000000006</v>
      </c>
      <c r="J1157" s="5">
        <f t="shared" si="2241"/>
        <v>209.47436249999998</v>
      </c>
      <c r="K1157" s="5">
        <f t="shared" si="2241"/>
        <v>32.582550000000005</v>
      </c>
      <c r="L1157" s="5"/>
      <c r="M1157" s="5">
        <f t="shared" si="2241"/>
        <v>49.455656249999997</v>
      </c>
      <c r="N1157" s="5">
        <f t="shared" si="2241"/>
        <v>0</v>
      </c>
      <c r="O1157" s="5">
        <f t="shared" si="2241"/>
        <v>0</v>
      </c>
      <c r="P1157" s="5">
        <f t="shared" si="2241"/>
        <v>0</v>
      </c>
      <c r="Q1157" s="5">
        <f t="shared" si="2241"/>
        <v>0</v>
      </c>
      <c r="R1157" s="5">
        <f t="shared" si="2241"/>
        <v>0</v>
      </c>
      <c r="S1157" s="5">
        <f t="shared" si="2241"/>
        <v>0</v>
      </c>
      <c r="T1157" s="5"/>
      <c r="U1157" s="5">
        <f t="shared" si="2241"/>
        <v>46.629618749999999</v>
      </c>
      <c r="V1157" s="5">
        <f t="shared" si="2241"/>
        <v>11.525799999999998</v>
      </c>
      <c r="W1157" s="5">
        <f t="shared" si="2241"/>
        <v>23.373999999999999</v>
      </c>
      <c r="X1157" s="5">
        <f t="shared" si="2241"/>
        <v>4.6697625</v>
      </c>
      <c r="Y1157" s="5">
        <f t="shared" si="2241"/>
        <v>7.9239875</v>
      </c>
      <c r="Z1157" s="5">
        <f t="shared" si="2241"/>
        <v>17.6665125</v>
      </c>
      <c r="AA1157" s="5">
        <f t="shared" si="2241"/>
        <v>2.3273249999999996</v>
      </c>
      <c r="AB1157" s="5"/>
      <c r="AC1157" s="5">
        <f t="shared" si="2241"/>
        <v>21.195281249999997</v>
      </c>
      <c r="AD1157" s="5">
        <f t="shared" si="2241"/>
        <v>2.8814499999999996</v>
      </c>
      <c r="AE1157" s="5">
        <f t="shared" si="2241"/>
        <v>5.8434999999999997</v>
      </c>
      <c r="AF1157" s="5">
        <f t="shared" si="2241"/>
        <v>2.33488125</v>
      </c>
      <c r="AG1157" s="5">
        <f t="shared" si="2241"/>
        <v>7.3144500000000008</v>
      </c>
      <c r="AH1157" s="5">
        <f t="shared" si="2241"/>
        <v>3.7856812499999997</v>
      </c>
      <c r="AI1157" s="5">
        <f t="shared" si="2241"/>
        <v>2.5388999999999999</v>
      </c>
    </row>
    <row r="1158" spans="2:35" x14ac:dyDescent="0.3">
      <c r="B1158" s="85">
        <f t="shared" si="2230"/>
        <v>45016</v>
      </c>
      <c r="C1158" s="3"/>
      <c r="D1158" s="3"/>
      <c r="E1158" s="5">
        <f t="shared" ref="E1158:AI1158" si="2242">E280-E491</f>
        <v>49.483916625000006</v>
      </c>
      <c r="F1158" s="5">
        <f t="shared" si="2242"/>
        <v>44.518402500000001</v>
      </c>
      <c r="G1158" s="5">
        <f t="shared" si="2242"/>
        <v>90.282075000000006</v>
      </c>
      <c r="H1158" s="5">
        <f t="shared" si="2242"/>
        <v>39.013271374999995</v>
      </c>
      <c r="I1158" s="5">
        <f t="shared" si="2242"/>
        <v>94.173543750000007</v>
      </c>
      <c r="J1158" s="5">
        <f t="shared" si="2242"/>
        <v>215.758593375</v>
      </c>
      <c r="K1158" s="5">
        <f t="shared" si="2242"/>
        <v>33.560026499999999</v>
      </c>
      <c r="L1158" s="5"/>
      <c r="M1158" s="5">
        <f t="shared" si="2242"/>
        <v>50.939325937500001</v>
      </c>
      <c r="N1158" s="5">
        <f t="shared" si="2242"/>
        <v>0</v>
      </c>
      <c r="O1158" s="5">
        <f t="shared" si="2242"/>
        <v>0</v>
      </c>
      <c r="P1158" s="5">
        <f t="shared" si="2242"/>
        <v>0</v>
      </c>
      <c r="Q1158" s="5">
        <f t="shared" si="2242"/>
        <v>0</v>
      </c>
      <c r="R1158" s="5">
        <f t="shared" si="2242"/>
        <v>0</v>
      </c>
      <c r="S1158" s="5">
        <f t="shared" si="2242"/>
        <v>0</v>
      </c>
      <c r="T1158" s="5"/>
      <c r="U1158" s="5">
        <f t="shared" si="2242"/>
        <v>48.028507312500004</v>
      </c>
      <c r="V1158" s="5">
        <f t="shared" si="2242"/>
        <v>11.871574000000001</v>
      </c>
      <c r="W1158" s="5">
        <f t="shared" si="2242"/>
        <v>24.075220000000002</v>
      </c>
      <c r="X1158" s="5">
        <f t="shared" si="2242"/>
        <v>4.8098553750000006</v>
      </c>
      <c r="Y1158" s="5">
        <f t="shared" si="2242"/>
        <v>8.1617071250000013</v>
      </c>
      <c r="Z1158" s="5">
        <f t="shared" si="2242"/>
        <v>18.196507875000002</v>
      </c>
      <c r="AA1158" s="5">
        <f t="shared" si="2242"/>
        <v>2.3971447499999998</v>
      </c>
      <c r="AB1158" s="5"/>
      <c r="AC1158" s="5">
        <f t="shared" si="2242"/>
        <v>21.831139687500002</v>
      </c>
      <c r="AD1158" s="5">
        <f t="shared" si="2242"/>
        <v>2.9678935000000002</v>
      </c>
      <c r="AE1158" s="5">
        <f t="shared" si="2242"/>
        <v>6.0188050000000004</v>
      </c>
      <c r="AF1158" s="5">
        <f t="shared" si="2242"/>
        <v>2.4049276875000003</v>
      </c>
      <c r="AG1158" s="5">
        <f t="shared" si="2242"/>
        <v>7.5338835000000008</v>
      </c>
      <c r="AH1158" s="5">
        <f t="shared" si="2242"/>
        <v>3.8992516874999996</v>
      </c>
      <c r="AI1158" s="5">
        <f t="shared" si="2242"/>
        <v>2.6150669999999998</v>
      </c>
    </row>
    <row r="1159" spans="2:35" x14ac:dyDescent="0.3">
      <c r="B1159" s="85">
        <f t="shared" si="2230"/>
        <v>45382</v>
      </c>
      <c r="C1159" s="3"/>
      <c r="D1159" s="3"/>
      <c r="E1159" s="5">
        <f t="shared" ref="E1159:AI1159" si="2243">E281-E492</f>
        <v>50.968434123750022</v>
      </c>
      <c r="F1159" s="5">
        <f t="shared" si="2243"/>
        <v>45.853954574999996</v>
      </c>
      <c r="G1159" s="5">
        <f t="shared" si="2243"/>
        <v>92.990537249999988</v>
      </c>
      <c r="H1159" s="5">
        <f t="shared" si="2243"/>
        <v>40.183669516249999</v>
      </c>
      <c r="I1159" s="5">
        <f t="shared" si="2243"/>
        <v>96.998750062500037</v>
      </c>
      <c r="J1159" s="5">
        <f t="shared" si="2243"/>
        <v>222.23135117624997</v>
      </c>
      <c r="K1159" s="5">
        <f t="shared" si="2243"/>
        <v>34.566827295000003</v>
      </c>
      <c r="L1159" s="5"/>
      <c r="M1159" s="5">
        <f t="shared" si="2243"/>
        <v>52.467505715625009</v>
      </c>
      <c r="N1159" s="5">
        <f t="shared" si="2243"/>
        <v>0</v>
      </c>
      <c r="O1159" s="5">
        <f t="shared" si="2243"/>
        <v>0</v>
      </c>
      <c r="P1159" s="5">
        <f t="shared" si="2243"/>
        <v>0</v>
      </c>
      <c r="Q1159" s="5">
        <f t="shared" si="2243"/>
        <v>0</v>
      </c>
      <c r="R1159" s="5">
        <f t="shared" si="2243"/>
        <v>0</v>
      </c>
      <c r="S1159" s="5">
        <f t="shared" si="2243"/>
        <v>0</v>
      </c>
      <c r="T1159" s="5"/>
      <c r="U1159" s="5">
        <f t="shared" si="2243"/>
        <v>49.469362531875014</v>
      </c>
      <c r="V1159" s="5">
        <f t="shared" si="2243"/>
        <v>12.227721220000001</v>
      </c>
      <c r="W1159" s="5">
        <f t="shared" si="2243"/>
        <v>24.7974766</v>
      </c>
      <c r="X1159" s="5">
        <f t="shared" si="2243"/>
        <v>4.9541510362499999</v>
      </c>
      <c r="Y1159" s="5">
        <f t="shared" si="2243"/>
        <v>8.4065583387500027</v>
      </c>
      <c r="Z1159" s="5">
        <f t="shared" si="2243"/>
        <v>18.742403111250002</v>
      </c>
      <c r="AA1159" s="5">
        <f t="shared" si="2243"/>
        <v>2.4690590925000002</v>
      </c>
      <c r="AB1159" s="5"/>
      <c r="AC1159" s="5">
        <f t="shared" si="2243"/>
        <v>22.486073878125001</v>
      </c>
      <c r="AD1159" s="5">
        <f t="shared" si="2243"/>
        <v>3.0569303050000003</v>
      </c>
      <c r="AE1159" s="5">
        <f t="shared" si="2243"/>
        <v>6.1993691499999999</v>
      </c>
      <c r="AF1159" s="5">
        <f t="shared" si="2243"/>
        <v>2.4770755181249999</v>
      </c>
      <c r="AG1159" s="5">
        <f t="shared" si="2243"/>
        <v>7.7599000050000013</v>
      </c>
      <c r="AH1159" s="5">
        <f t="shared" si="2243"/>
        <v>4.0162292381249998</v>
      </c>
      <c r="AI1159" s="5">
        <f t="shared" si="2243"/>
        <v>2.6935190099999997</v>
      </c>
    </row>
    <row r="1160" spans="2:35" x14ac:dyDescent="0.3">
      <c r="B1160" s="85">
        <f t="shared" si="2230"/>
        <v>45747</v>
      </c>
      <c r="C1160" s="3"/>
      <c r="D1160" s="3"/>
      <c r="E1160" s="5">
        <f t="shared" ref="E1160:AI1160" si="2244">E282-E493</f>
        <v>52.497487147462515</v>
      </c>
      <c r="F1160" s="5">
        <f t="shared" si="2244"/>
        <v>47.229573212249996</v>
      </c>
      <c r="G1160" s="5">
        <f t="shared" si="2244"/>
        <v>95.780253367499995</v>
      </c>
      <c r="H1160" s="5">
        <f t="shared" si="2244"/>
        <v>41.389179601737503</v>
      </c>
      <c r="I1160" s="5">
        <f t="shared" si="2244"/>
        <v>99.908712564375023</v>
      </c>
      <c r="J1160" s="5">
        <f t="shared" si="2244"/>
        <v>228.89829171153747</v>
      </c>
      <c r="K1160" s="5">
        <f t="shared" si="2244"/>
        <v>35.603832113849997</v>
      </c>
      <c r="L1160" s="5"/>
      <c r="M1160" s="5">
        <f t="shared" si="2244"/>
        <v>54.041530887093757</v>
      </c>
      <c r="N1160" s="5">
        <f t="shared" si="2244"/>
        <v>0</v>
      </c>
      <c r="O1160" s="5">
        <f t="shared" si="2244"/>
        <v>0</v>
      </c>
      <c r="P1160" s="5">
        <f t="shared" si="2244"/>
        <v>0</v>
      </c>
      <c r="Q1160" s="5">
        <f t="shared" si="2244"/>
        <v>0</v>
      </c>
      <c r="R1160" s="5">
        <f t="shared" si="2244"/>
        <v>0</v>
      </c>
      <c r="S1160" s="5">
        <f t="shared" si="2244"/>
        <v>0</v>
      </c>
      <c r="T1160" s="5"/>
      <c r="U1160" s="5">
        <f t="shared" si="2244"/>
        <v>50.953443407831266</v>
      </c>
      <c r="V1160" s="5">
        <f t="shared" si="2244"/>
        <v>12.594552856600002</v>
      </c>
      <c r="W1160" s="5">
        <f t="shared" si="2244"/>
        <v>25.541400897999996</v>
      </c>
      <c r="X1160" s="5">
        <f t="shared" si="2244"/>
        <v>5.1027755673374999</v>
      </c>
      <c r="Y1160" s="5">
        <f t="shared" si="2244"/>
        <v>8.6587550889125016</v>
      </c>
      <c r="Z1160" s="5">
        <f t="shared" si="2244"/>
        <v>19.304675204587504</v>
      </c>
      <c r="AA1160" s="5">
        <f t="shared" si="2244"/>
        <v>2.5431308652749998</v>
      </c>
      <c r="AB1160" s="5"/>
      <c r="AC1160" s="5">
        <f t="shared" si="2244"/>
        <v>23.160656094468759</v>
      </c>
      <c r="AD1160" s="5">
        <f t="shared" si="2244"/>
        <v>3.1486382141500004</v>
      </c>
      <c r="AE1160" s="5">
        <f t="shared" si="2244"/>
        <v>6.3853502244999989</v>
      </c>
      <c r="AF1160" s="5">
        <f t="shared" si="2244"/>
        <v>2.55138778366875</v>
      </c>
      <c r="AG1160" s="5">
        <f t="shared" si="2244"/>
        <v>7.9926970051500019</v>
      </c>
      <c r="AH1160" s="5">
        <f t="shared" si="2244"/>
        <v>4.1367161152687499</v>
      </c>
      <c r="AI1160" s="5">
        <f t="shared" si="2244"/>
        <v>2.7743245803000001</v>
      </c>
    </row>
    <row r="1161" spans="2:35" x14ac:dyDescent="0.3">
      <c r="B1161" s="85">
        <f t="shared" si="2230"/>
        <v>46112</v>
      </c>
      <c r="C1161" s="3"/>
      <c r="D1161" s="3"/>
      <c r="E1161" s="5">
        <f t="shared" ref="E1161:AI1161" si="2245">E283-E494</f>
        <v>54.072411761886393</v>
      </c>
      <c r="F1161" s="5">
        <f t="shared" si="2245"/>
        <v>48.646460408617493</v>
      </c>
      <c r="G1161" s="5">
        <f t="shared" si="2245"/>
        <v>98.653660968525003</v>
      </c>
      <c r="H1161" s="5">
        <f t="shared" si="2245"/>
        <v>42.630854989789619</v>
      </c>
      <c r="I1161" s="5">
        <f t="shared" si="2245"/>
        <v>102.90597394130629</v>
      </c>
      <c r="J1161" s="5">
        <f t="shared" si="2245"/>
        <v>235.76524046288364</v>
      </c>
      <c r="K1161" s="5">
        <f t="shared" si="2245"/>
        <v>36.671947077265493</v>
      </c>
      <c r="L1161" s="5"/>
      <c r="M1161" s="5">
        <f t="shared" si="2245"/>
        <v>55.662776813706579</v>
      </c>
      <c r="N1161" s="5">
        <f t="shared" si="2245"/>
        <v>0</v>
      </c>
      <c r="O1161" s="5">
        <f t="shared" si="2245"/>
        <v>0</v>
      </c>
      <c r="P1161" s="5">
        <f t="shared" si="2245"/>
        <v>0</v>
      </c>
      <c r="Q1161" s="5">
        <f t="shared" si="2245"/>
        <v>0</v>
      </c>
      <c r="R1161" s="5">
        <f t="shared" si="2245"/>
        <v>0</v>
      </c>
      <c r="S1161" s="5">
        <f t="shared" si="2245"/>
        <v>0</v>
      </c>
      <c r="T1161" s="5"/>
      <c r="U1161" s="5">
        <f t="shared" si="2245"/>
        <v>52.482046710066207</v>
      </c>
      <c r="V1161" s="5">
        <f t="shared" si="2245"/>
        <v>12.972389442298001</v>
      </c>
      <c r="W1161" s="5">
        <f t="shared" si="2245"/>
        <v>26.307642924940001</v>
      </c>
      <c r="X1161" s="5">
        <f t="shared" si="2245"/>
        <v>5.2558588343576247</v>
      </c>
      <c r="Y1161" s="5">
        <f t="shared" si="2245"/>
        <v>8.918517741579878</v>
      </c>
      <c r="Z1161" s="5">
        <f t="shared" si="2245"/>
        <v>19.883815460725128</v>
      </c>
      <c r="AA1161" s="5">
        <f t="shared" si="2245"/>
        <v>2.61942479123325</v>
      </c>
      <c r="AB1161" s="5"/>
      <c r="AC1161" s="5">
        <f t="shared" si="2245"/>
        <v>23.855475777302818</v>
      </c>
      <c r="AD1161" s="5">
        <f t="shared" si="2245"/>
        <v>3.2430973605745002</v>
      </c>
      <c r="AE1161" s="5">
        <f t="shared" si="2245"/>
        <v>6.5769107312350004</v>
      </c>
      <c r="AF1161" s="5">
        <f t="shared" si="2245"/>
        <v>2.6279294171788123</v>
      </c>
      <c r="AG1161" s="5">
        <f t="shared" si="2245"/>
        <v>8.2324779153045018</v>
      </c>
      <c r="AH1161" s="5">
        <f t="shared" si="2245"/>
        <v>4.2608175987268124</v>
      </c>
      <c r="AI1161" s="5">
        <f t="shared" si="2245"/>
        <v>2.8575543177090004</v>
      </c>
    </row>
    <row r="1162" spans="2:35" x14ac:dyDescent="0.3">
      <c r="B1162" s="85">
        <f t="shared" si="2230"/>
        <v>46477</v>
      </c>
      <c r="C1162" s="3"/>
      <c r="D1162" s="3"/>
      <c r="E1162" s="5">
        <f t="shared" ref="E1162:AI1162" si="2246">E284-E495</f>
        <v>55.694584114742987</v>
      </c>
      <c r="F1162" s="5">
        <f t="shared" si="2246"/>
        <v>50.105854220876019</v>
      </c>
      <c r="G1162" s="5">
        <f t="shared" si="2246"/>
        <v>101.61327079758075</v>
      </c>
      <c r="H1162" s="5">
        <f t="shared" si="2246"/>
        <v>43.909780639483323</v>
      </c>
      <c r="I1162" s="5">
        <f t="shared" si="2246"/>
        <v>105.99315315954546</v>
      </c>
      <c r="J1162" s="5">
        <f t="shared" si="2246"/>
        <v>242.83819767677016</v>
      </c>
      <c r="K1162" s="5">
        <f t="shared" si="2246"/>
        <v>37.772105489583467</v>
      </c>
      <c r="L1162" s="5"/>
      <c r="M1162" s="5">
        <f t="shared" si="2246"/>
        <v>57.332660118117765</v>
      </c>
      <c r="N1162" s="5">
        <f t="shared" si="2246"/>
        <v>0</v>
      </c>
      <c r="O1162" s="5">
        <f t="shared" si="2246"/>
        <v>0</v>
      </c>
      <c r="P1162" s="5">
        <f t="shared" si="2246"/>
        <v>0</v>
      </c>
      <c r="Q1162" s="5">
        <f t="shared" si="2246"/>
        <v>0</v>
      </c>
      <c r="R1162" s="5">
        <f t="shared" si="2246"/>
        <v>0</v>
      </c>
      <c r="S1162" s="5">
        <f t="shared" si="2246"/>
        <v>0</v>
      </c>
      <c r="T1162" s="5"/>
      <c r="U1162" s="5">
        <f t="shared" si="2246"/>
        <v>54.056508111368181</v>
      </c>
      <c r="V1162" s="5">
        <f t="shared" si="2246"/>
        <v>13.361561125566942</v>
      </c>
      <c r="W1162" s="5">
        <f t="shared" si="2246"/>
        <v>27.096872212688208</v>
      </c>
      <c r="X1162" s="5">
        <f t="shared" si="2246"/>
        <v>5.4135345993883535</v>
      </c>
      <c r="Y1162" s="5">
        <f t="shared" si="2246"/>
        <v>9.1860732738272741</v>
      </c>
      <c r="Z1162" s="5">
        <f t="shared" si="2246"/>
        <v>20.480329924546883</v>
      </c>
      <c r="AA1162" s="5">
        <f t="shared" si="2246"/>
        <v>2.6980075349702477</v>
      </c>
      <c r="AB1162" s="5"/>
      <c r="AC1162" s="5">
        <f t="shared" si="2246"/>
        <v>24.571140050621906</v>
      </c>
      <c r="AD1162" s="5">
        <f t="shared" si="2246"/>
        <v>3.3403902813917354</v>
      </c>
      <c r="AE1162" s="5">
        <f t="shared" si="2246"/>
        <v>6.7742180531720519</v>
      </c>
      <c r="AF1162" s="5">
        <f t="shared" si="2246"/>
        <v>2.7067672996941767</v>
      </c>
      <c r="AG1162" s="5">
        <f t="shared" si="2246"/>
        <v>8.4794522527636378</v>
      </c>
      <c r="AH1162" s="5">
        <f t="shared" si="2246"/>
        <v>4.3886421266886169</v>
      </c>
      <c r="AI1162" s="5">
        <f t="shared" si="2246"/>
        <v>2.9432809472402703</v>
      </c>
    </row>
    <row r="1163" spans="2:35" x14ac:dyDescent="0.3">
      <c r="B1163" s="85">
        <f t="shared" si="2230"/>
        <v>46843</v>
      </c>
      <c r="C1163" s="3"/>
      <c r="D1163" s="3"/>
      <c r="E1163" s="5">
        <f t="shared" ref="E1163:AI1163" si="2247">E285-E496</f>
        <v>57.365421638185275</v>
      </c>
      <c r="F1163" s="5">
        <f t="shared" si="2247"/>
        <v>51.609029847502306</v>
      </c>
      <c r="G1163" s="5">
        <f t="shared" si="2247"/>
        <v>104.66166892150818</v>
      </c>
      <c r="H1163" s="5">
        <f t="shared" si="2247"/>
        <v>45.227074058667817</v>
      </c>
      <c r="I1163" s="5">
        <f t="shared" si="2247"/>
        <v>109.17294775433184</v>
      </c>
      <c r="J1163" s="5">
        <f t="shared" si="2247"/>
        <v>250.12334360707328</v>
      </c>
      <c r="K1163" s="5">
        <f t="shared" si="2247"/>
        <v>38.905268654270976</v>
      </c>
      <c r="L1163" s="5"/>
      <c r="M1163" s="5">
        <f t="shared" si="2247"/>
        <v>59.052639921661317</v>
      </c>
      <c r="N1163" s="5">
        <f t="shared" si="2247"/>
        <v>0</v>
      </c>
      <c r="O1163" s="5">
        <f t="shared" si="2247"/>
        <v>0</v>
      </c>
      <c r="P1163" s="5">
        <f t="shared" si="2247"/>
        <v>0</v>
      </c>
      <c r="Q1163" s="5">
        <f t="shared" si="2247"/>
        <v>0</v>
      </c>
      <c r="R1163" s="5">
        <f t="shared" si="2247"/>
        <v>0</v>
      </c>
      <c r="S1163" s="5">
        <f t="shared" si="2247"/>
        <v>0</v>
      </c>
      <c r="T1163" s="5"/>
      <c r="U1163" s="5">
        <f t="shared" si="2247"/>
        <v>55.67820335470924</v>
      </c>
      <c r="V1163" s="5">
        <f t="shared" si="2247"/>
        <v>13.762407959333949</v>
      </c>
      <c r="W1163" s="5">
        <f t="shared" si="2247"/>
        <v>27.90977837906885</v>
      </c>
      <c r="X1163" s="5">
        <f t="shared" si="2247"/>
        <v>5.575940637370004</v>
      </c>
      <c r="Y1163" s="5">
        <f t="shared" si="2247"/>
        <v>9.4616554720420929</v>
      </c>
      <c r="Z1163" s="5">
        <f t="shared" si="2247"/>
        <v>21.094739822283287</v>
      </c>
      <c r="AA1163" s="5">
        <f t="shared" si="2247"/>
        <v>2.7789477610193551</v>
      </c>
      <c r="AB1163" s="5"/>
      <c r="AC1163" s="5">
        <f t="shared" si="2247"/>
        <v>25.308274252140563</v>
      </c>
      <c r="AD1163" s="5">
        <f t="shared" si="2247"/>
        <v>3.4406019898334872</v>
      </c>
      <c r="AE1163" s="5">
        <f t="shared" si="2247"/>
        <v>6.9774445947672126</v>
      </c>
      <c r="AF1163" s="5">
        <f t="shared" si="2247"/>
        <v>2.787970318685002</v>
      </c>
      <c r="AG1163" s="5">
        <f t="shared" si="2247"/>
        <v>8.7338358203465454</v>
      </c>
      <c r="AH1163" s="5">
        <f t="shared" si="2247"/>
        <v>4.5203013904892755</v>
      </c>
      <c r="AI1163" s="5">
        <f t="shared" si="2247"/>
        <v>3.0315793756574778</v>
      </c>
    </row>
    <row r="1164" spans="2:35" x14ac:dyDescent="0.3">
      <c r="B1164" s="85">
        <f t="shared" si="2230"/>
        <v>47208</v>
      </c>
      <c r="C1164" s="3"/>
      <c r="D1164" s="3"/>
      <c r="E1164" s="5">
        <f t="shared" ref="E1164:AI1164" si="2248">E286-E497</f>
        <v>59.086384287330844</v>
      </c>
      <c r="F1164" s="5">
        <f t="shared" si="2248"/>
        <v>53.157300742927369</v>
      </c>
      <c r="G1164" s="5">
        <f t="shared" si="2248"/>
        <v>107.80151898915342</v>
      </c>
      <c r="H1164" s="5">
        <f t="shared" si="2248"/>
        <v>46.583886280427841</v>
      </c>
      <c r="I1164" s="5">
        <f t="shared" si="2248"/>
        <v>112.44813618696179</v>
      </c>
      <c r="J1164" s="5">
        <f t="shared" si="2248"/>
        <v>257.62704391528547</v>
      </c>
      <c r="K1164" s="5">
        <f t="shared" si="2248"/>
        <v>40.072426713899105</v>
      </c>
      <c r="L1164" s="5"/>
      <c r="M1164" s="5">
        <f t="shared" si="2248"/>
        <v>60.824219119311152</v>
      </c>
      <c r="N1164" s="5">
        <f t="shared" si="2248"/>
        <v>0</v>
      </c>
      <c r="O1164" s="5">
        <f t="shared" si="2248"/>
        <v>0</v>
      </c>
      <c r="P1164" s="5">
        <f t="shared" si="2248"/>
        <v>0</v>
      </c>
      <c r="Q1164" s="5">
        <f t="shared" si="2248"/>
        <v>0</v>
      </c>
      <c r="R1164" s="5">
        <f t="shared" si="2248"/>
        <v>0</v>
      </c>
      <c r="S1164" s="5">
        <f t="shared" si="2248"/>
        <v>0</v>
      </c>
      <c r="T1164" s="5"/>
      <c r="U1164" s="5">
        <f t="shared" si="2248"/>
        <v>57.348549455350529</v>
      </c>
      <c r="V1164" s="5">
        <f t="shared" si="2248"/>
        <v>14.175280198113967</v>
      </c>
      <c r="W1164" s="5">
        <f t="shared" si="2248"/>
        <v>28.747071730440918</v>
      </c>
      <c r="X1164" s="5">
        <f t="shared" si="2248"/>
        <v>5.7432188564911044</v>
      </c>
      <c r="Y1164" s="5">
        <f t="shared" si="2248"/>
        <v>9.7455051362033558</v>
      </c>
      <c r="Z1164" s="5">
        <f t="shared" si="2248"/>
        <v>21.727582016951789</v>
      </c>
      <c r="AA1164" s="5">
        <f t="shared" si="2248"/>
        <v>2.8623161938499364</v>
      </c>
      <c r="AB1164" s="5"/>
      <c r="AC1164" s="5">
        <f t="shared" si="2248"/>
        <v>26.067522479704781</v>
      </c>
      <c r="AD1164" s="5">
        <f t="shared" si="2248"/>
        <v>3.5438200495284917</v>
      </c>
      <c r="AE1164" s="5">
        <f t="shared" si="2248"/>
        <v>7.1867679326102296</v>
      </c>
      <c r="AF1164" s="5">
        <f t="shared" si="2248"/>
        <v>2.8716094282455522</v>
      </c>
      <c r="AG1164" s="5">
        <f t="shared" si="2248"/>
        <v>8.9958508949569431</v>
      </c>
      <c r="AH1164" s="5">
        <f t="shared" si="2248"/>
        <v>4.655910432203954</v>
      </c>
      <c r="AI1164" s="5">
        <f t="shared" si="2248"/>
        <v>3.1225267569272028</v>
      </c>
    </row>
    <row r="1165" spans="2:35" x14ac:dyDescent="0.3">
      <c r="B1165" s="85">
        <f t="shared" si="2230"/>
        <v>47573</v>
      </c>
      <c r="C1165" s="3"/>
      <c r="D1165" s="3"/>
      <c r="E1165" s="5">
        <f t="shared" ref="E1165:AI1165" si="2249">E287-E498</f>
        <v>60.858975815950771</v>
      </c>
      <c r="F1165" s="5">
        <f t="shared" si="2249"/>
        <v>54.752019765215202</v>
      </c>
      <c r="G1165" s="5">
        <f t="shared" si="2249"/>
        <v>111.03556455882806</v>
      </c>
      <c r="H1165" s="5">
        <f t="shared" si="2249"/>
        <v>47.981402868840689</v>
      </c>
      <c r="I1165" s="5">
        <f t="shared" si="2249"/>
        <v>115.82158027257066</v>
      </c>
      <c r="J1165" s="5">
        <f t="shared" si="2249"/>
        <v>265.35585523274403</v>
      </c>
      <c r="K1165" s="5">
        <f t="shared" si="2249"/>
        <v>41.274599515316076</v>
      </c>
      <c r="L1165" s="5"/>
      <c r="M1165" s="5">
        <f t="shared" si="2249"/>
        <v>62.648945692890493</v>
      </c>
      <c r="N1165" s="5">
        <f t="shared" si="2249"/>
        <v>0</v>
      </c>
      <c r="O1165" s="5">
        <f t="shared" si="2249"/>
        <v>0</v>
      </c>
      <c r="P1165" s="5">
        <f t="shared" si="2249"/>
        <v>0</v>
      </c>
      <c r="Q1165" s="5">
        <f t="shared" si="2249"/>
        <v>0</v>
      </c>
      <c r="R1165" s="5">
        <f t="shared" si="2249"/>
        <v>0</v>
      </c>
      <c r="S1165" s="5">
        <f t="shared" si="2249"/>
        <v>0</v>
      </c>
      <c r="T1165" s="5"/>
      <c r="U1165" s="5">
        <f t="shared" si="2249"/>
        <v>59.069005939011042</v>
      </c>
      <c r="V1165" s="5">
        <f t="shared" si="2249"/>
        <v>14.600538604057386</v>
      </c>
      <c r="W1165" s="5">
        <f t="shared" si="2249"/>
        <v>29.609483882354141</v>
      </c>
      <c r="X1165" s="5">
        <f t="shared" si="2249"/>
        <v>5.9155154221858375</v>
      </c>
      <c r="Y1165" s="5">
        <f t="shared" si="2249"/>
        <v>10.037870290289456</v>
      </c>
      <c r="Z1165" s="5">
        <f t="shared" si="2249"/>
        <v>22.379409477460342</v>
      </c>
      <c r="AA1165" s="5">
        <f t="shared" si="2249"/>
        <v>2.9481856796654342</v>
      </c>
      <c r="AB1165" s="5"/>
      <c r="AC1165" s="5">
        <f t="shared" si="2249"/>
        <v>26.849548154095924</v>
      </c>
      <c r="AD1165" s="5">
        <f t="shared" si="2249"/>
        <v>3.6501346510143464</v>
      </c>
      <c r="AE1165" s="5">
        <f t="shared" si="2249"/>
        <v>7.4023709705885352</v>
      </c>
      <c r="AF1165" s="5">
        <f t="shared" si="2249"/>
        <v>2.9577577110929187</v>
      </c>
      <c r="AG1165" s="5">
        <f t="shared" si="2249"/>
        <v>9.2657264218056525</v>
      </c>
      <c r="AH1165" s="5">
        <f t="shared" si="2249"/>
        <v>4.7955877451700717</v>
      </c>
      <c r="AI1165" s="5">
        <f t="shared" si="2249"/>
        <v>3.2162025596350183</v>
      </c>
    </row>
    <row r="1166" spans="2:35" x14ac:dyDescent="0.3">
      <c r="B1166" s="85">
        <f t="shared" si="2230"/>
        <v>47938</v>
      </c>
      <c r="C1166" s="3"/>
      <c r="D1166" s="3"/>
      <c r="E1166" s="5">
        <f t="shared" ref="E1166:AI1166" si="2250">E288-E499</f>
        <v>62.684745090429296</v>
      </c>
      <c r="F1166" s="5">
        <f t="shared" si="2250"/>
        <v>56.394580358171652</v>
      </c>
      <c r="G1166" s="5">
        <f t="shared" si="2250"/>
        <v>114.36663149559287</v>
      </c>
      <c r="H1166" s="5">
        <f t="shared" si="2250"/>
        <v>49.42084495490591</v>
      </c>
      <c r="I1166" s="5">
        <f t="shared" si="2250"/>
        <v>119.29622768074778</v>
      </c>
      <c r="J1166" s="5">
        <f t="shared" si="2250"/>
        <v>273.31653088972638</v>
      </c>
      <c r="K1166" s="5">
        <f t="shared" si="2250"/>
        <v>42.512837500775561</v>
      </c>
      <c r="L1166" s="5"/>
      <c r="M1166" s="5">
        <f t="shared" si="2250"/>
        <v>64.528414063677204</v>
      </c>
      <c r="N1166" s="5">
        <f t="shared" si="2250"/>
        <v>0</v>
      </c>
      <c r="O1166" s="5">
        <f t="shared" si="2250"/>
        <v>0</v>
      </c>
      <c r="P1166" s="5">
        <f t="shared" si="2250"/>
        <v>0</v>
      </c>
      <c r="Q1166" s="5">
        <f t="shared" si="2250"/>
        <v>0</v>
      </c>
      <c r="R1166" s="5">
        <f t="shared" si="2250"/>
        <v>0</v>
      </c>
      <c r="S1166" s="5">
        <f t="shared" si="2250"/>
        <v>0</v>
      </c>
      <c r="T1166" s="5"/>
      <c r="U1166" s="5">
        <f t="shared" si="2250"/>
        <v>60.841076117181366</v>
      </c>
      <c r="V1166" s="5">
        <f t="shared" si="2250"/>
        <v>15.038554762179109</v>
      </c>
      <c r="W1166" s="5">
        <f t="shared" si="2250"/>
        <v>30.497768398824764</v>
      </c>
      <c r="X1166" s="5">
        <f t="shared" si="2250"/>
        <v>6.0929808848514142</v>
      </c>
      <c r="Y1166" s="5">
        <f t="shared" si="2250"/>
        <v>10.339006398998139</v>
      </c>
      <c r="Z1166" s="5">
        <f t="shared" si="2250"/>
        <v>23.050791761784154</v>
      </c>
      <c r="AA1166" s="5">
        <f t="shared" si="2250"/>
        <v>3.0366312500553971</v>
      </c>
      <c r="AB1166" s="5"/>
      <c r="AC1166" s="5">
        <f t="shared" si="2250"/>
        <v>27.655034598718803</v>
      </c>
      <c r="AD1166" s="5">
        <f t="shared" si="2250"/>
        <v>3.7596386905447772</v>
      </c>
      <c r="AE1166" s="5">
        <f t="shared" si="2250"/>
        <v>7.624442099706191</v>
      </c>
      <c r="AF1166" s="5">
        <f t="shared" si="2250"/>
        <v>3.0464904424257071</v>
      </c>
      <c r="AG1166" s="5">
        <f t="shared" si="2250"/>
        <v>9.5436982144598232</v>
      </c>
      <c r="AH1166" s="5">
        <f t="shared" si="2250"/>
        <v>4.9394553775251744</v>
      </c>
      <c r="AI1166" s="5">
        <f t="shared" si="2250"/>
        <v>3.3126886364240691</v>
      </c>
    </row>
    <row r="1167" spans="2:35" x14ac:dyDescent="0.3">
      <c r="B1167" s="85">
        <f t="shared" si="2230"/>
        <v>48304</v>
      </c>
      <c r="C1167" s="3"/>
      <c r="D1167" s="3"/>
      <c r="E1167" s="5">
        <f t="shared" ref="E1167:AI1167" si="2251">E289-E500</f>
        <v>64.565287443142168</v>
      </c>
      <c r="F1167" s="5">
        <f t="shared" si="2251"/>
        <v>58.086417768916796</v>
      </c>
      <c r="G1167" s="5">
        <f t="shared" si="2251"/>
        <v>117.79763044046065</v>
      </c>
      <c r="H1167" s="5">
        <f t="shared" si="2251"/>
        <v>50.903470303553092</v>
      </c>
      <c r="I1167" s="5">
        <f t="shared" si="2251"/>
        <v>122.87511451117022</v>
      </c>
      <c r="J1167" s="5">
        <f t="shared" si="2251"/>
        <v>281.51602681641816</v>
      </c>
      <c r="K1167" s="5">
        <f t="shared" si="2251"/>
        <v>43.788222625798824</v>
      </c>
      <c r="L1167" s="5"/>
      <c r="M1167" s="5">
        <f t="shared" si="2251"/>
        <v>66.46426648558753</v>
      </c>
      <c r="N1167" s="5">
        <f t="shared" si="2251"/>
        <v>0</v>
      </c>
      <c r="O1167" s="5">
        <f t="shared" si="2251"/>
        <v>0</v>
      </c>
      <c r="P1167" s="5">
        <f t="shared" si="2251"/>
        <v>0</v>
      </c>
      <c r="Q1167" s="5">
        <f t="shared" si="2251"/>
        <v>0</v>
      </c>
      <c r="R1167" s="5">
        <f t="shared" si="2251"/>
        <v>0</v>
      </c>
      <c r="S1167" s="5">
        <f t="shared" si="2251"/>
        <v>0</v>
      </c>
      <c r="T1167" s="5"/>
      <c r="U1167" s="5">
        <f t="shared" si="2251"/>
        <v>62.666308400696813</v>
      </c>
      <c r="V1167" s="5">
        <f t="shared" si="2251"/>
        <v>15.489711405044481</v>
      </c>
      <c r="W1167" s="5">
        <f t="shared" si="2251"/>
        <v>31.412701450789513</v>
      </c>
      <c r="X1167" s="5">
        <f t="shared" si="2251"/>
        <v>6.2757703113969567</v>
      </c>
      <c r="Y1167" s="5">
        <f t="shared" si="2251"/>
        <v>10.649176590968088</v>
      </c>
      <c r="Z1167" s="5">
        <f t="shared" si="2251"/>
        <v>23.742315514637681</v>
      </c>
      <c r="AA1167" s="5">
        <f t="shared" si="2251"/>
        <v>3.1277301875570589</v>
      </c>
      <c r="AB1167" s="5"/>
      <c r="AC1167" s="5">
        <f t="shared" si="2251"/>
        <v>28.484685636680371</v>
      </c>
      <c r="AD1167" s="5">
        <f t="shared" si="2251"/>
        <v>3.8724278512611203</v>
      </c>
      <c r="AE1167" s="5">
        <f t="shared" si="2251"/>
        <v>7.8531753626973781</v>
      </c>
      <c r="AF1167" s="5">
        <f t="shared" si="2251"/>
        <v>3.1378851556984784</v>
      </c>
      <c r="AG1167" s="5">
        <f t="shared" si="2251"/>
        <v>9.8300091608936171</v>
      </c>
      <c r="AH1167" s="5">
        <f t="shared" si="2251"/>
        <v>5.0876390388509307</v>
      </c>
      <c r="AI1167" s="5">
        <f t="shared" si="2251"/>
        <v>3.4120692955167917</v>
      </c>
    </row>
    <row r="1168" spans="2:35" x14ac:dyDescent="0.3">
      <c r="B1168" s="85">
        <f t="shared" si="2230"/>
        <v>48669</v>
      </c>
      <c r="C1168" s="3"/>
      <c r="D1168" s="3"/>
      <c r="E1168" s="5">
        <f t="shared" ref="E1168:AI1168" si="2252">E290-E501</f>
        <v>66.502246066436456</v>
      </c>
      <c r="F1168" s="5">
        <f t="shared" si="2252"/>
        <v>59.829010301984304</v>
      </c>
      <c r="G1168" s="5">
        <f t="shared" si="2252"/>
        <v>121.33155935367449</v>
      </c>
      <c r="H1168" s="5">
        <f t="shared" si="2252"/>
        <v>52.430574412659688</v>
      </c>
      <c r="I1168" s="5">
        <f t="shared" si="2252"/>
        <v>126.56136794650531</v>
      </c>
      <c r="J1168" s="5">
        <f t="shared" si="2252"/>
        <v>289.96150762091071</v>
      </c>
      <c r="K1168" s="5">
        <f t="shared" si="2252"/>
        <v>45.101869304572794</v>
      </c>
      <c r="L1168" s="5"/>
      <c r="M1168" s="5">
        <f t="shared" si="2252"/>
        <v>68.458194480155157</v>
      </c>
      <c r="N1168" s="5">
        <f t="shared" si="2252"/>
        <v>0</v>
      </c>
      <c r="O1168" s="5">
        <f t="shared" si="2252"/>
        <v>0</v>
      </c>
      <c r="P1168" s="5">
        <f t="shared" si="2252"/>
        <v>0</v>
      </c>
      <c r="Q1168" s="5">
        <f t="shared" si="2252"/>
        <v>0</v>
      </c>
      <c r="R1168" s="5">
        <f t="shared" si="2252"/>
        <v>0</v>
      </c>
      <c r="S1168" s="5">
        <f t="shared" si="2252"/>
        <v>0</v>
      </c>
      <c r="T1168" s="5"/>
      <c r="U1168" s="5">
        <f t="shared" si="2252"/>
        <v>64.546297652717726</v>
      </c>
      <c r="V1168" s="5">
        <f t="shared" si="2252"/>
        <v>15.954402747195816</v>
      </c>
      <c r="W1168" s="5">
        <f t="shared" si="2252"/>
        <v>32.355082494313201</v>
      </c>
      <c r="X1168" s="5">
        <f t="shared" si="2252"/>
        <v>6.4640434207388653</v>
      </c>
      <c r="Y1168" s="5">
        <f t="shared" si="2252"/>
        <v>10.96865188869713</v>
      </c>
      <c r="Z1168" s="5">
        <f t="shared" si="2252"/>
        <v>24.454584980076813</v>
      </c>
      <c r="AA1168" s="5">
        <f t="shared" si="2252"/>
        <v>3.2215620931837705</v>
      </c>
      <c r="AB1168" s="5"/>
      <c r="AC1168" s="5">
        <f t="shared" si="2252"/>
        <v>29.339226205780779</v>
      </c>
      <c r="AD1168" s="5">
        <f t="shared" si="2252"/>
        <v>3.9886006867989541</v>
      </c>
      <c r="AE1168" s="5">
        <f t="shared" si="2252"/>
        <v>8.0887706235783003</v>
      </c>
      <c r="AF1168" s="5">
        <f t="shared" si="2252"/>
        <v>3.2320217103694326</v>
      </c>
      <c r="AG1168" s="5">
        <f t="shared" si="2252"/>
        <v>10.124909435720426</v>
      </c>
      <c r="AH1168" s="5">
        <f t="shared" si="2252"/>
        <v>5.2402682100164588</v>
      </c>
      <c r="AI1168" s="5">
        <f t="shared" si="2252"/>
        <v>3.5144313743822955</v>
      </c>
    </row>
    <row r="1169" spans="2:35" x14ac:dyDescent="0.3">
      <c r="B1169" s="85">
        <f t="shared" si="2230"/>
        <v>49034</v>
      </c>
      <c r="C1169" s="3"/>
      <c r="D1169" s="3"/>
      <c r="E1169" s="5">
        <f t="shared" ref="E1169:AI1169" si="2253">E291-E502</f>
        <v>68.497313448429551</v>
      </c>
      <c r="F1169" s="5">
        <f t="shared" si="2253"/>
        <v>61.623880611043838</v>
      </c>
      <c r="G1169" s="5">
        <f t="shared" si="2253"/>
        <v>124.97150613428471</v>
      </c>
      <c r="H1169" s="5">
        <f t="shared" si="2253"/>
        <v>54.003491645039475</v>
      </c>
      <c r="I1169" s="5">
        <f t="shared" si="2253"/>
        <v>130.3582089849005</v>
      </c>
      <c r="J1169" s="5">
        <f t="shared" si="2253"/>
        <v>298.66035284953801</v>
      </c>
      <c r="K1169" s="5">
        <f t="shared" si="2253"/>
        <v>46.454925383709984</v>
      </c>
      <c r="L1169" s="5"/>
      <c r="M1169" s="5">
        <f t="shared" si="2253"/>
        <v>70.511940314559823</v>
      </c>
      <c r="N1169" s="5">
        <f t="shared" si="2253"/>
        <v>0</v>
      </c>
      <c r="O1169" s="5">
        <f t="shared" si="2253"/>
        <v>0</v>
      </c>
      <c r="P1169" s="5">
        <f t="shared" si="2253"/>
        <v>0</v>
      </c>
      <c r="Q1169" s="5">
        <f t="shared" si="2253"/>
        <v>0</v>
      </c>
      <c r="R1169" s="5">
        <f t="shared" si="2253"/>
        <v>0</v>
      </c>
      <c r="S1169" s="5">
        <f t="shared" si="2253"/>
        <v>0</v>
      </c>
      <c r="T1169" s="5"/>
      <c r="U1169" s="5">
        <f t="shared" si="2253"/>
        <v>66.482686582299266</v>
      </c>
      <c r="V1169" s="5">
        <f t="shared" si="2253"/>
        <v>16.433034829611689</v>
      </c>
      <c r="W1169" s="5">
        <f t="shared" si="2253"/>
        <v>33.325734969142594</v>
      </c>
      <c r="X1169" s="5">
        <f t="shared" si="2253"/>
        <v>6.6579647233610304</v>
      </c>
      <c r="Y1169" s="5">
        <f t="shared" si="2253"/>
        <v>11.297711445358042</v>
      </c>
      <c r="Z1169" s="5">
        <f t="shared" si="2253"/>
        <v>25.188222529479116</v>
      </c>
      <c r="AA1169" s="5">
        <f t="shared" si="2253"/>
        <v>3.318208955979284</v>
      </c>
      <c r="AB1169" s="5"/>
      <c r="AC1169" s="5">
        <f t="shared" si="2253"/>
        <v>30.219402991954208</v>
      </c>
      <c r="AD1169" s="5">
        <f t="shared" si="2253"/>
        <v>4.1082587074029222</v>
      </c>
      <c r="AE1169" s="5">
        <f t="shared" si="2253"/>
        <v>8.3314337422856486</v>
      </c>
      <c r="AF1169" s="5">
        <f t="shared" si="2253"/>
        <v>3.3289823616805152</v>
      </c>
      <c r="AG1169" s="5">
        <f t="shared" si="2253"/>
        <v>10.428656718792039</v>
      </c>
      <c r="AH1169" s="5">
        <f t="shared" si="2253"/>
        <v>5.3974762563169527</v>
      </c>
      <c r="AI1169" s="5">
        <f t="shared" si="2253"/>
        <v>3.6198643156137642</v>
      </c>
    </row>
    <row r="1170" spans="2:35" x14ac:dyDescent="0.3">
      <c r="B1170" s="85">
        <f t="shared" si="2230"/>
        <v>49399</v>
      </c>
      <c r="C1170" s="3"/>
      <c r="D1170" s="3"/>
      <c r="E1170" s="5">
        <f t="shared" ref="E1170:AI1170" si="2254">E292-E503</f>
        <v>70.552232851882437</v>
      </c>
      <c r="F1170" s="5">
        <f t="shared" si="2254"/>
        <v>63.472597029375152</v>
      </c>
      <c r="G1170" s="5">
        <f t="shared" si="2254"/>
        <v>128.72065131831326</v>
      </c>
      <c r="H1170" s="5">
        <f t="shared" si="2254"/>
        <v>55.62359639439066</v>
      </c>
      <c r="I1170" s="5">
        <f t="shared" si="2254"/>
        <v>134.26895525444749</v>
      </c>
      <c r="J1170" s="5">
        <f t="shared" si="2254"/>
        <v>307.62016343502415</v>
      </c>
      <c r="K1170" s="5">
        <f t="shared" si="2254"/>
        <v>47.84857314522128</v>
      </c>
      <c r="L1170" s="5"/>
      <c r="M1170" s="5">
        <f t="shared" si="2254"/>
        <v>72.627298523996615</v>
      </c>
      <c r="N1170" s="5">
        <f t="shared" si="2254"/>
        <v>0</v>
      </c>
      <c r="O1170" s="5">
        <f t="shared" si="2254"/>
        <v>0</v>
      </c>
      <c r="P1170" s="5">
        <f t="shared" si="2254"/>
        <v>0</v>
      </c>
      <c r="Q1170" s="5">
        <f t="shared" si="2254"/>
        <v>0</v>
      </c>
      <c r="R1170" s="5">
        <f t="shared" si="2254"/>
        <v>0</v>
      </c>
      <c r="S1170" s="5">
        <f t="shared" si="2254"/>
        <v>0</v>
      </c>
      <c r="T1170" s="5"/>
      <c r="U1170" s="5">
        <f t="shared" si="2254"/>
        <v>68.477167179768244</v>
      </c>
      <c r="V1170" s="5">
        <f t="shared" si="2254"/>
        <v>16.926025874500045</v>
      </c>
      <c r="W1170" s="5">
        <f t="shared" si="2254"/>
        <v>34.325507018216875</v>
      </c>
      <c r="X1170" s="5">
        <f t="shared" si="2254"/>
        <v>6.8577036650618624</v>
      </c>
      <c r="Y1170" s="5">
        <f t="shared" si="2254"/>
        <v>11.636642788718783</v>
      </c>
      <c r="Z1170" s="5">
        <f t="shared" si="2254"/>
        <v>25.943869205363495</v>
      </c>
      <c r="AA1170" s="5">
        <f t="shared" si="2254"/>
        <v>3.4177552246586624</v>
      </c>
      <c r="AB1170" s="5"/>
      <c r="AC1170" s="5">
        <f t="shared" si="2254"/>
        <v>31.125985081712837</v>
      </c>
      <c r="AD1170" s="5">
        <f t="shared" si="2254"/>
        <v>4.2315064686250112</v>
      </c>
      <c r="AE1170" s="5">
        <f t="shared" si="2254"/>
        <v>8.5813767545542188</v>
      </c>
      <c r="AF1170" s="5">
        <f t="shared" si="2254"/>
        <v>3.4288518325309312</v>
      </c>
      <c r="AG1170" s="5">
        <f t="shared" si="2254"/>
        <v>10.741516420355799</v>
      </c>
      <c r="AH1170" s="5">
        <f t="shared" si="2254"/>
        <v>5.5594005440064613</v>
      </c>
      <c r="AI1170" s="5">
        <f t="shared" si="2254"/>
        <v>3.7284602450821773</v>
      </c>
    </row>
    <row r="1171" spans="2:35" x14ac:dyDescent="0.3">
      <c r="B1171" s="85">
        <f t="shared" si="2230"/>
        <v>49765</v>
      </c>
      <c r="C1171" s="3"/>
      <c r="D1171" s="3"/>
      <c r="E1171" s="5">
        <f t="shared" ref="E1171:AI1171" si="2255">E293-E504</f>
        <v>72.668799837438897</v>
      </c>
      <c r="F1171" s="5">
        <f t="shared" si="2255"/>
        <v>65.376774940256411</v>
      </c>
      <c r="G1171" s="5">
        <f t="shared" si="2255"/>
        <v>132.58227085786265</v>
      </c>
      <c r="H1171" s="5">
        <f t="shared" si="2255"/>
        <v>57.292304286222382</v>
      </c>
      <c r="I1171" s="5">
        <f t="shared" si="2255"/>
        <v>138.29702391208093</v>
      </c>
      <c r="J1171" s="5">
        <f t="shared" si="2255"/>
        <v>316.84876833807493</v>
      </c>
      <c r="K1171" s="5">
        <f t="shared" si="2255"/>
        <v>49.284030339577917</v>
      </c>
      <c r="L1171" s="5"/>
      <c r="M1171" s="5">
        <f t="shared" si="2255"/>
        <v>74.806117479716519</v>
      </c>
      <c r="N1171" s="5">
        <f t="shared" si="2255"/>
        <v>0</v>
      </c>
      <c r="O1171" s="5">
        <f t="shared" si="2255"/>
        <v>0</v>
      </c>
      <c r="P1171" s="5">
        <f t="shared" si="2255"/>
        <v>0</v>
      </c>
      <c r="Q1171" s="5">
        <f t="shared" si="2255"/>
        <v>0</v>
      </c>
      <c r="R1171" s="5">
        <f t="shared" si="2255"/>
        <v>0</v>
      </c>
      <c r="S1171" s="5">
        <f t="shared" si="2255"/>
        <v>0</v>
      </c>
      <c r="T1171" s="5"/>
      <c r="U1171" s="5">
        <f t="shared" si="2255"/>
        <v>70.531482195161288</v>
      </c>
      <c r="V1171" s="5">
        <f t="shared" si="2255"/>
        <v>17.433806650735047</v>
      </c>
      <c r="W1171" s="5">
        <f t="shared" si="2255"/>
        <v>35.355272228763376</v>
      </c>
      <c r="X1171" s="5">
        <f t="shared" si="2255"/>
        <v>7.0634347750137181</v>
      </c>
      <c r="Y1171" s="5">
        <f t="shared" si="2255"/>
        <v>11.985742072380347</v>
      </c>
      <c r="Z1171" s="5">
        <f t="shared" si="2255"/>
        <v>26.722185281524393</v>
      </c>
      <c r="AA1171" s="5">
        <f t="shared" si="2255"/>
        <v>3.5202878813984224</v>
      </c>
      <c r="AB1171" s="5"/>
      <c r="AC1171" s="5">
        <f t="shared" si="2255"/>
        <v>32.059764634164218</v>
      </c>
      <c r="AD1171" s="5">
        <f t="shared" si="2255"/>
        <v>4.3584516626837617</v>
      </c>
      <c r="AE1171" s="5">
        <f t="shared" si="2255"/>
        <v>8.8388180571908439</v>
      </c>
      <c r="AF1171" s="5">
        <f t="shared" si="2255"/>
        <v>3.531717387506859</v>
      </c>
      <c r="AG1171" s="5">
        <f t="shared" si="2255"/>
        <v>11.063761912966475</v>
      </c>
      <c r="AH1171" s="5">
        <f t="shared" si="2255"/>
        <v>5.7261825603266558</v>
      </c>
      <c r="AI1171" s="5">
        <f t="shared" si="2255"/>
        <v>3.8403140524346426</v>
      </c>
    </row>
    <row r="1172" spans="2:35" x14ac:dyDescent="0.3">
      <c r="B1172" s="85">
        <f t="shared" si="2230"/>
        <v>50130</v>
      </c>
      <c r="C1172" s="3"/>
      <c r="D1172" s="3"/>
      <c r="E1172" s="5">
        <f t="shared" ref="E1172:AI1172" si="2256">E294-E505</f>
        <v>74.848863832562074</v>
      </c>
      <c r="F1172" s="5">
        <f t="shared" si="2256"/>
        <v>67.33807818846411</v>
      </c>
      <c r="G1172" s="5">
        <f t="shared" si="2256"/>
        <v>136.55973898359852</v>
      </c>
      <c r="H1172" s="5">
        <f t="shared" si="2256"/>
        <v>59.01107341480904</v>
      </c>
      <c r="I1172" s="5">
        <f t="shared" si="2256"/>
        <v>142.44593462944337</v>
      </c>
      <c r="J1172" s="5">
        <f t="shared" si="2256"/>
        <v>326.35423138821716</v>
      </c>
      <c r="K1172" s="5">
        <f t="shared" si="2256"/>
        <v>50.762551249765259</v>
      </c>
      <c r="L1172" s="5"/>
      <c r="M1172" s="5">
        <f t="shared" si="2256"/>
        <v>77.050301004108007</v>
      </c>
      <c r="N1172" s="5">
        <f t="shared" si="2256"/>
        <v>0</v>
      </c>
      <c r="O1172" s="5">
        <f t="shared" si="2256"/>
        <v>0</v>
      </c>
      <c r="P1172" s="5">
        <f t="shared" si="2256"/>
        <v>0</v>
      </c>
      <c r="Q1172" s="5">
        <f t="shared" si="2256"/>
        <v>0</v>
      </c>
      <c r="R1172" s="5">
        <f t="shared" si="2256"/>
        <v>0</v>
      </c>
      <c r="S1172" s="5">
        <f t="shared" si="2256"/>
        <v>0</v>
      </c>
      <c r="T1172" s="5"/>
      <c r="U1172" s="5">
        <f t="shared" si="2256"/>
        <v>72.647426661016127</v>
      </c>
      <c r="V1172" s="5">
        <f t="shared" si="2256"/>
        <v>17.956820850257099</v>
      </c>
      <c r="W1172" s="5">
        <f t="shared" si="2256"/>
        <v>36.415930395626283</v>
      </c>
      <c r="X1172" s="5">
        <f t="shared" si="2256"/>
        <v>7.275337818264128</v>
      </c>
      <c r="Y1172" s="5">
        <f t="shared" si="2256"/>
        <v>12.345314334551759</v>
      </c>
      <c r="Z1172" s="5">
        <f t="shared" si="2256"/>
        <v>27.523850839970127</v>
      </c>
      <c r="AA1172" s="5">
        <f t="shared" si="2256"/>
        <v>3.6258965178403759</v>
      </c>
      <c r="AB1172" s="5"/>
      <c r="AC1172" s="5">
        <f t="shared" si="2256"/>
        <v>33.021557573189142</v>
      </c>
      <c r="AD1172" s="5">
        <f t="shared" si="2256"/>
        <v>4.4892052125642747</v>
      </c>
      <c r="AE1172" s="5">
        <f t="shared" si="2256"/>
        <v>9.1039825989065708</v>
      </c>
      <c r="AF1172" s="5">
        <f t="shared" si="2256"/>
        <v>3.637668909132064</v>
      </c>
      <c r="AG1172" s="5">
        <f t="shared" si="2256"/>
        <v>11.39567477035547</v>
      </c>
      <c r="AH1172" s="5">
        <f t="shared" si="2256"/>
        <v>5.8979680371364553</v>
      </c>
      <c r="AI1172" s="5">
        <f t="shared" si="2256"/>
        <v>3.9555234740076819</v>
      </c>
    </row>
    <row r="1173" spans="2:35" x14ac:dyDescent="0.3">
      <c r="B1173" s="85">
        <f t="shared" si="2230"/>
        <v>50495</v>
      </c>
      <c r="C1173" s="3"/>
      <c r="D1173" s="3"/>
      <c r="E1173" s="5">
        <f t="shared" ref="E1173:AI1173" si="2257">E295-E506</f>
        <v>77.09432974753895</v>
      </c>
      <c r="F1173" s="5">
        <f t="shared" si="2257"/>
        <v>69.358220534118047</v>
      </c>
      <c r="G1173" s="5">
        <f t="shared" si="2257"/>
        <v>140.6565311531065</v>
      </c>
      <c r="H1173" s="5">
        <f t="shared" si="2257"/>
        <v>60.781405617253313</v>
      </c>
      <c r="I1173" s="5">
        <f t="shared" si="2257"/>
        <v>146.71931266832669</v>
      </c>
      <c r="J1173" s="5">
        <f t="shared" si="2257"/>
        <v>336.14485832986367</v>
      </c>
      <c r="K1173" s="5">
        <f t="shared" si="2257"/>
        <v>52.285427787258214</v>
      </c>
      <c r="L1173" s="5"/>
      <c r="M1173" s="5">
        <f t="shared" si="2257"/>
        <v>79.361810034231254</v>
      </c>
      <c r="N1173" s="5">
        <f t="shared" si="2257"/>
        <v>0</v>
      </c>
      <c r="O1173" s="5">
        <f t="shared" si="2257"/>
        <v>0</v>
      </c>
      <c r="P1173" s="5">
        <f t="shared" si="2257"/>
        <v>0</v>
      </c>
      <c r="Q1173" s="5">
        <f t="shared" si="2257"/>
        <v>0</v>
      </c>
      <c r="R1173" s="5">
        <f t="shared" si="2257"/>
        <v>0</v>
      </c>
      <c r="S1173" s="5">
        <f t="shared" si="2257"/>
        <v>0</v>
      </c>
      <c r="T1173" s="5"/>
      <c r="U1173" s="5">
        <f t="shared" si="2257"/>
        <v>74.826849460846617</v>
      </c>
      <c r="V1173" s="5">
        <f t="shared" si="2257"/>
        <v>18.495525475764811</v>
      </c>
      <c r="W1173" s="5">
        <f t="shared" si="2257"/>
        <v>37.508408307495067</v>
      </c>
      <c r="X1173" s="5">
        <f t="shared" si="2257"/>
        <v>7.4935979528120527</v>
      </c>
      <c r="Y1173" s="5">
        <f t="shared" si="2257"/>
        <v>12.715673764588312</v>
      </c>
      <c r="Z1173" s="5">
        <f t="shared" si="2257"/>
        <v>28.349566365169235</v>
      </c>
      <c r="AA1173" s="5">
        <f t="shared" si="2257"/>
        <v>3.7346734133755866</v>
      </c>
      <c r="AB1173" s="5"/>
      <c r="AC1173" s="5">
        <f t="shared" si="2257"/>
        <v>34.012204300384816</v>
      </c>
      <c r="AD1173" s="5">
        <f t="shared" si="2257"/>
        <v>4.6238813689412028</v>
      </c>
      <c r="AE1173" s="5">
        <f t="shared" si="2257"/>
        <v>9.3771020768737667</v>
      </c>
      <c r="AF1173" s="5">
        <f t="shared" si="2257"/>
        <v>3.7467989764060263</v>
      </c>
      <c r="AG1173" s="5">
        <f t="shared" si="2257"/>
        <v>11.737545013466134</v>
      </c>
      <c r="AH1173" s="5">
        <f t="shared" si="2257"/>
        <v>6.0749070782505497</v>
      </c>
      <c r="AI1173" s="5">
        <f t="shared" si="2257"/>
        <v>4.0741891782279129</v>
      </c>
    </row>
    <row r="1174" spans="2:35" x14ac:dyDescent="0.3">
      <c r="B1174" s="85">
        <f t="shared" si="2230"/>
        <v>50860</v>
      </c>
      <c r="C1174" s="3"/>
      <c r="D1174" s="3"/>
      <c r="E1174" s="5">
        <f t="shared" ref="E1174:AI1174" si="2258">E296-E507</f>
        <v>79.407159639965116</v>
      </c>
      <c r="F1174" s="5">
        <f t="shared" si="2258"/>
        <v>71.438967150141593</v>
      </c>
      <c r="G1174" s="5">
        <f t="shared" si="2258"/>
        <v>144.87622708769968</v>
      </c>
      <c r="H1174" s="5">
        <f t="shared" si="2258"/>
        <v>62.604847785770914</v>
      </c>
      <c r="I1174" s="5">
        <f t="shared" si="2258"/>
        <v>151.12089204837648</v>
      </c>
      <c r="J1174" s="5">
        <f t="shared" si="2258"/>
        <v>346.22920407975954</v>
      </c>
      <c r="K1174" s="5">
        <f t="shared" si="2258"/>
        <v>53.853990620875955</v>
      </c>
      <c r="L1174" s="5"/>
      <c r="M1174" s="5">
        <f t="shared" si="2258"/>
        <v>81.742664335258198</v>
      </c>
      <c r="N1174" s="5">
        <f t="shared" si="2258"/>
        <v>0</v>
      </c>
      <c r="O1174" s="5">
        <f t="shared" si="2258"/>
        <v>0</v>
      </c>
      <c r="P1174" s="5">
        <f t="shared" si="2258"/>
        <v>0</v>
      </c>
      <c r="Q1174" s="5">
        <f t="shared" si="2258"/>
        <v>0</v>
      </c>
      <c r="R1174" s="5">
        <f t="shared" si="2258"/>
        <v>0</v>
      </c>
      <c r="S1174" s="5">
        <f t="shared" si="2258"/>
        <v>0</v>
      </c>
      <c r="T1174" s="5"/>
      <c r="U1174" s="5">
        <f t="shared" si="2258"/>
        <v>77.071654944672019</v>
      </c>
      <c r="V1174" s="5">
        <f t="shared" si="2258"/>
        <v>19.050391240037758</v>
      </c>
      <c r="W1174" s="5">
        <f t="shared" si="2258"/>
        <v>38.633660556719917</v>
      </c>
      <c r="X1174" s="5">
        <f t="shared" si="2258"/>
        <v>7.7184058913964151</v>
      </c>
      <c r="Y1174" s="5">
        <f t="shared" si="2258"/>
        <v>13.097143977525961</v>
      </c>
      <c r="Z1174" s="5">
        <f t="shared" si="2258"/>
        <v>29.200053356124311</v>
      </c>
      <c r="AA1174" s="5">
        <f t="shared" si="2258"/>
        <v>3.8467136157768547</v>
      </c>
      <c r="AB1174" s="5"/>
      <c r="AC1174" s="5">
        <f t="shared" si="2258"/>
        <v>35.032570429396365</v>
      </c>
      <c r="AD1174" s="5">
        <f t="shared" si="2258"/>
        <v>4.7625978100094395</v>
      </c>
      <c r="AE1174" s="5">
        <f t="shared" si="2258"/>
        <v>9.6584151391799793</v>
      </c>
      <c r="AF1174" s="5">
        <f t="shared" si="2258"/>
        <v>3.8592029456982075</v>
      </c>
      <c r="AG1174" s="5">
        <f t="shared" si="2258"/>
        <v>12.089671363870117</v>
      </c>
      <c r="AH1174" s="5">
        <f t="shared" si="2258"/>
        <v>6.2571542905980655</v>
      </c>
      <c r="AI1174" s="5">
        <f t="shared" si="2258"/>
        <v>4.1964148535747503</v>
      </c>
    </row>
    <row r="1175" spans="2:35" x14ac:dyDescent="0.3">
      <c r="B1175" s="85">
        <f t="shared" si="2230"/>
        <v>51226</v>
      </c>
      <c r="C1175" s="3"/>
      <c r="D1175" s="3"/>
      <c r="E1175" s="5">
        <f t="shared" ref="E1175:AI1175" si="2259">E297-E508</f>
        <v>81.78937442916407</v>
      </c>
      <c r="F1175" s="5">
        <f t="shared" si="2259"/>
        <v>73.582136164645846</v>
      </c>
      <c r="G1175" s="5">
        <f t="shared" si="2259"/>
        <v>149.22251390033068</v>
      </c>
      <c r="H1175" s="5">
        <f t="shared" si="2259"/>
        <v>64.482993219344053</v>
      </c>
      <c r="I1175" s="5">
        <f t="shared" si="2259"/>
        <v>155.65451880982778</v>
      </c>
      <c r="J1175" s="5">
        <f t="shared" si="2259"/>
        <v>356.61608020215243</v>
      </c>
      <c r="K1175" s="5">
        <f t="shared" si="2259"/>
        <v>55.469610339502246</v>
      </c>
      <c r="L1175" s="5"/>
      <c r="M1175" s="5">
        <f t="shared" si="2259"/>
        <v>84.194944265315939</v>
      </c>
      <c r="N1175" s="5">
        <f t="shared" si="2259"/>
        <v>0</v>
      </c>
      <c r="O1175" s="5">
        <f t="shared" si="2259"/>
        <v>0</v>
      </c>
      <c r="P1175" s="5">
        <f t="shared" si="2259"/>
        <v>0</v>
      </c>
      <c r="Q1175" s="5">
        <f t="shared" si="2259"/>
        <v>0</v>
      </c>
      <c r="R1175" s="5">
        <f t="shared" si="2259"/>
        <v>0</v>
      </c>
      <c r="S1175" s="5">
        <f t="shared" si="2259"/>
        <v>0</v>
      </c>
      <c r="T1175" s="5"/>
      <c r="U1175" s="5">
        <f t="shared" si="2259"/>
        <v>79.383804593012187</v>
      </c>
      <c r="V1175" s="5">
        <f t="shared" si="2259"/>
        <v>19.621902977238893</v>
      </c>
      <c r="W1175" s="5">
        <f t="shared" si="2259"/>
        <v>39.792670373421515</v>
      </c>
      <c r="X1175" s="5">
        <f t="shared" si="2259"/>
        <v>7.9499580681383071</v>
      </c>
      <c r="Y1175" s="5">
        <f t="shared" si="2259"/>
        <v>13.490058296851743</v>
      </c>
      <c r="Z1175" s="5">
        <f t="shared" si="2259"/>
        <v>30.07605495680804</v>
      </c>
      <c r="AA1175" s="5">
        <f t="shared" si="2259"/>
        <v>3.9621150242501599</v>
      </c>
      <c r="AB1175" s="5"/>
      <c r="AC1175" s="5">
        <f t="shared" si="2259"/>
        <v>36.083547542278261</v>
      </c>
      <c r="AD1175" s="5">
        <f t="shared" si="2259"/>
        <v>4.9054757443097232</v>
      </c>
      <c r="AE1175" s="5">
        <f t="shared" si="2259"/>
        <v>9.9481675933553788</v>
      </c>
      <c r="AF1175" s="5">
        <f t="shared" si="2259"/>
        <v>3.9749790340691535</v>
      </c>
      <c r="AG1175" s="5">
        <f t="shared" si="2259"/>
        <v>12.45236150478622</v>
      </c>
      <c r="AH1175" s="5">
        <f t="shared" si="2259"/>
        <v>6.4448689193160078</v>
      </c>
      <c r="AI1175" s="5">
        <f t="shared" si="2259"/>
        <v>4.3223072991819933</v>
      </c>
    </row>
    <row r="1176" spans="2:35" x14ac:dyDescent="0.3">
      <c r="B1176" s="85">
        <f t="shared" si="2230"/>
        <v>51591</v>
      </c>
      <c r="C1176" s="3"/>
      <c r="D1176" s="3"/>
      <c r="E1176" s="5">
        <f t="shared" ref="E1176:AI1176" si="2260">E298-E509</f>
        <v>62.711952105736209</v>
      </c>
      <c r="F1176" s="5">
        <f t="shared" si="2260"/>
        <v>56.419057257755746</v>
      </c>
      <c r="G1176" s="5">
        <f t="shared" si="2260"/>
        <v>114.41626996328085</v>
      </c>
      <c r="H1176" s="5">
        <f t="shared" si="2260"/>
        <v>49.44229504907522</v>
      </c>
      <c r="I1176" s="5">
        <f t="shared" si="2260"/>
        <v>119.34800573756024</v>
      </c>
      <c r="J1176" s="5">
        <f t="shared" si="2260"/>
        <v>273.43515826914421</v>
      </c>
      <c r="K1176" s="5">
        <f t="shared" si="2260"/>
        <v>42.531289317385095</v>
      </c>
      <c r="L1176" s="5"/>
      <c r="M1176" s="5">
        <f t="shared" si="2260"/>
        <v>64.556421285316688</v>
      </c>
      <c r="N1176" s="5">
        <f t="shared" si="2260"/>
        <v>0</v>
      </c>
      <c r="O1176" s="5">
        <f t="shared" si="2260"/>
        <v>0</v>
      </c>
      <c r="P1176" s="5">
        <f t="shared" si="2260"/>
        <v>0</v>
      </c>
      <c r="Q1176" s="5">
        <f t="shared" si="2260"/>
        <v>0</v>
      </c>
      <c r="R1176" s="5">
        <f t="shared" si="2260"/>
        <v>0</v>
      </c>
      <c r="S1176" s="5">
        <f t="shared" si="2260"/>
        <v>0</v>
      </c>
      <c r="T1176" s="5"/>
      <c r="U1176" s="5">
        <f t="shared" si="2260"/>
        <v>60.867482926155738</v>
      </c>
      <c r="V1176" s="5">
        <f t="shared" si="2260"/>
        <v>15.045081935401532</v>
      </c>
      <c r="W1176" s="5">
        <f t="shared" si="2260"/>
        <v>30.511005323541564</v>
      </c>
      <c r="X1176" s="5">
        <f t="shared" si="2260"/>
        <v>6.0956254170092734</v>
      </c>
      <c r="Y1176" s="5">
        <f t="shared" si="2260"/>
        <v>10.343493830588557</v>
      </c>
      <c r="Z1176" s="5">
        <f t="shared" si="2260"/>
        <v>23.060796480530239</v>
      </c>
      <c r="AA1176" s="5">
        <f t="shared" si="2260"/>
        <v>3.0379492369560785</v>
      </c>
      <c r="AB1176" s="5"/>
      <c r="AC1176" s="5">
        <f t="shared" si="2260"/>
        <v>27.667037693707154</v>
      </c>
      <c r="AD1176" s="5">
        <f t="shared" si="2260"/>
        <v>3.761270483850383</v>
      </c>
      <c r="AE1176" s="5">
        <f t="shared" si="2260"/>
        <v>7.627751330885391</v>
      </c>
      <c r="AF1176" s="5">
        <f t="shared" si="2260"/>
        <v>3.0478127085046367</v>
      </c>
      <c r="AG1176" s="5">
        <f t="shared" si="2260"/>
        <v>9.5478404590048189</v>
      </c>
      <c r="AH1176" s="5">
        <f t="shared" si="2260"/>
        <v>4.9415992458279074</v>
      </c>
      <c r="AI1176" s="5">
        <f t="shared" si="2260"/>
        <v>3.3141264403157216</v>
      </c>
    </row>
    <row r="1178" spans="2:35" s="97" customFormat="1" x14ac:dyDescent="0.3">
      <c r="B1178" s="96" t="s">
        <v>259</v>
      </c>
      <c r="C1178" s="96"/>
      <c r="D1178" s="96"/>
    </row>
    <row r="1179" spans="2:35" x14ac:dyDescent="0.3">
      <c r="E1179" s="301" t="s">
        <v>89</v>
      </c>
      <c r="F1179" s="301"/>
      <c r="G1179" s="301"/>
      <c r="H1179" s="301"/>
      <c r="I1179" s="301"/>
      <c r="J1179" s="301"/>
      <c r="K1179" s="301"/>
      <c r="M1179" s="301" t="s">
        <v>64</v>
      </c>
      <c r="N1179" s="301"/>
      <c r="O1179" s="301"/>
      <c r="P1179" s="301"/>
      <c r="Q1179" s="301"/>
      <c r="R1179" s="301"/>
      <c r="S1179" s="301"/>
      <c r="U1179" s="301" t="s">
        <v>65</v>
      </c>
      <c r="V1179" s="301"/>
      <c r="W1179" s="301"/>
      <c r="X1179" s="301"/>
      <c r="Y1179" s="301"/>
      <c r="Z1179" s="301"/>
      <c r="AA1179" s="301"/>
      <c r="AC1179" s="301" t="s">
        <v>66</v>
      </c>
      <c r="AD1179" s="301"/>
      <c r="AE1179" s="301"/>
      <c r="AF1179" s="301"/>
      <c r="AG1179" s="301"/>
      <c r="AH1179" s="301"/>
      <c r="AI1179" s="301"/>
    </row>
    <row r="1180" spans="2:35" s="3" customFormat="1" x14ac:dyDescent="0.3">
      <c r="B1180" s="4" t="s">
        <v>211</v>
      </c>
      <c r="C1180" s="4"/>
      <c r="D1180" s="4"/>
      <c r="E1180" s="3" t="s">
        <v>70</v>
      </c>
      <c r="F1180" s="3" t="s">
        <v>69</v>
      </c>
      <c r="G1180" s="3" t="s">
        <v>61</v>
      </c>
      <c r="H1180" s="3" t="s">
        <v>68</v>
      </c>
      <c r="I1180" s="3" t="s">
        <v>71</v>
      </c>
      <c r="J1180" s="3" t="s">
        <v>72</v>
      </c>
      <c r="K1180" s="3" t="s">
        <v>62</v>
      </c>
      <c r="M1180" s="3" t="s">
        <v>70</v>
      </c>
      <c r="N1180" s="3" t="s">
        <v>69</v>
      </c>
      <c r="O1180" s="3" t="s">
        <v>61</v>
      </c>
      <c r="P1180" s="3" t="s">
        <v>68</v>
      </c>
      <c r="Q1180" s="3" t="s">
        <v>71</v>
      </c>
      <c r="R1180" s="3" t="s">
        <v>72</v>
      </c>
      <c r="S1180" s="3" t="s">
        <v>62</v>
      </c>
      <c r="U1180" s="3" t="s">
        <v>70</v>
      </c>
      <c r="V1180" s="3" t="s">
        <v>69</v>
      </c>
      <c r="W1180" s="3" t="s">
        <v>61</v>
      </c>
      <c r="X1180" s="3" t="s">
        <v>68</v>
      </c>
      <c r="Y1180" s="3" t="s">
        <v>71</v>
      </c>
      <c r="Z1180" s="3" t="s">
        <v>72</v>
      </c>
      <c r="AA1180" s="3" t="s">
        <v>62</v>
      </c>
      <c r="AC1180" s="3" t="s">
        <v>70</v>
      </c>
      <c r="AD1180" s="3" t="s">
        <v>69</v>
      </c>
      <c r="AE1180" s="3" t="s">
        <v>61</v>
      </c>
      <c r="AF1180" s="3" t="s">
        <v>68</v>
      </c>
      <c r="AG1180" s="3" t="s">
        <v>71</v>
      </c>
      <c r="AH1180" s="3" t="s">
        <v>72</v>
      </c>
      <c r="AI1180" s="3" t="s">
        <v>62</v>
      </c>
    </row>
    <row r="1181" spans="2:35" hidden="1" x14ac:dyDescent="0.3">
      <c r="B1181" s="86">
        <f t="shared" ref="B1181:B1211" si="2261">DATE(IF(MONTH(B1076)&lt;=3,YEAR(B1076),YEAR(B1076)+1), 3, 31)</f>
        <v>40633</v>
      </c>
      <c r="C1181" s="3"/>
      <c r="D1181" s="3"/>
      <c r="E1181" s="5">
        <f>MAX(E1146-E1111,0)</f>
        <v>81.413237840000008</v>
      </c>
      <c r="F1181" s="5">
        <f t="shared" ref="F1181:K1181" si="2262">MAX(F1146-F1111,0)</f>
        <v>19.975534515</v>
      </c>
      <c r="G1181" s="5">
        <f t="shared" si="2262"/>
        <v>31.451182719999998</v>
      </c>
      <c r="H1181" s="5">
        <f t="shared" si="2262"/>
        <v>120.6797722</v>
      </c>
      <c r="I1181" s="5">
        <f t="shared" si="2262"/>
        <v>222.95498520249998</v>
      </c>
      <c r="J1181" s="5">
        <f t="shared" si="2262"/>
        <v>226.10924619999994</v>
      </c>
      <c r="K1181" s="5">
        <f t="shared" si="2262"/>
        <v>27.395816448000016</v>
      </c>
      <c r="L1181" s="5"/>
      <c r="M1181" s="5">
        <f t="shared" ref="M1181:S1181" si="2263">MAX(M1146-M1111,0)</f>
        <v>85.22582487999999</v>
      </c>
      <c r="N1181" s="5">
        <f t="shared" si="2263"/>
        <v>0</v>
      </c>
      <c r="O1181" s="5">
        <f t="shared" si="2263"/>
        <v>0</v>
      </c>
      <c r="P1181" s="5">
        <f t="shared" si="2263"/>
        <v>0</v>
      </c>
      <c r="Q1181" s="5">
        <f t="shared" si="2263"/>
        <v>0</v>
      </c>
      <c r="R1181" s="5">
        <f t="shared" si="2263"/>
        <v>0</v>
      </c>
      <c r="S1181" s="5">
        <f t="shared" si="2263"/>
        <v>0</v>
      </c>
      <c r="T1181" s="5"/>
      <c r="U1181" s="5">
        <f t="shared" ref="U1181:AA1181" si="2264">MAX(U1146-U1111,0)</f>
        <v>80.388692280000001</v>
      </c>
      <c r="V1181" s="5">
        <f t="shared" si="2264"/>
        <v>5.375746995000001</v>
      </c>
      <c r="W1181" s="5">
        <f t="shared" si="2264"/>
        <v>8.6618537599999996</v>
      </c>
      <c r="X1181" s="5">
        <f t="shared" si="2264"/>
        <v>14.975117900000001</v>
      </c>
      <c r="Y1181" s="5">
        <f t="shared" si="2264"/>
        <v>19.290161469375001</v>
      </c>
      <c r="Z1181" s="5">
        <f t="shared" si="2264"/>
        <v>19.097755535000005</v>
      </c>
      <c r="AA1181" s="5">
        <f t="shared" si="2264"/>
        <v>2.0285089439999995</v>
      </c>
      <c r="AB1181" s="5"/>
      <c r="AC1181" s="5">
        <f t="shared" ref="AC1181:AI1181" si="2265">MAX(AC1146-AC1111,0)</f>
        <v>36.372847919999998</v>
      </c>
      <c r="AD1181" s="5">
        <f t="shared" si="2265"/>
        <v>1.3009134975000003</v>
      </c>
      <c r="AE1181" s="5">
        <f t="shared" si="2265"/>
        <v>1.9736868800000003</v>
      </c>
      <c r="AF1181" s="5">
        <f t="shared" si="2265"/>
        <v>7.2826260000000005</v>
      </c>
      <c r="AG1181" s="5">
        <f t="shared" si="2265"/>
        <v>17.020092241874998</v>
      </c>
      <c r="AH1181" s="5">
        <f t="shared" si="2265"/>
        <v>2.0082408650000003</v>
      </c>
      <c r="AI1181" s="5">
        <f t="shared" si="2265"/>
        <v>3.33</v>
      </c>
    </row>
    <row r="1182" spans="2:35" hidden="1" x14ac:dyDescent="0.3">
      <c r="B1182" s="86">
        <f t="shared" si="2261"/>
        <v>40999</v>
      </c>
      <c r="C1182" s="3"/>
      <c r="D1182" s="3"/>
      <c r="E1182" s="5">
        <f t="shared" ref="E1182:K1182" si="2266">MAX(E1147-E1112,0)</f>
        <v>87.166828280000004</v>
      </c>
      <c r="F1182" s="5">
        <f t="shared" si="2266"/>
        <v>20.805685154999999</v>
      </c>
      <c r="G1182" s="5">
        <f t="shared" si="2266"/>
        <v>33.10613824</v>
      </c>
      <c r="H1182" s="5">
        <f t="shared" si="2266"/>
        <v>126.0542556</v>
      </c>
      <c r="I1182" s="5">
        <f t="shared" si="2266"/>
        <v>238.09864153749999</v>
      </c>
      <c r="J1182" s="5">
        <f t="shared" si="2266"/>
        <v>242.37240929999996</v>
      </c>
      <c r="K1182" s="5">
        <f t="shared" si="2266"/>
        <v>29.463807295999995</v>
      </c>
      <c r="L1182" s="5"/>
      <c r="M1182" s="5">
        <f t="shared" ref="M1182:S1182" si="2267">MAX(M1147-M1112,0)</f>
        <v>91.248277959999982</v>
      </c>
      <c r="N1182" s="5">
        <f t="shared" si="2267"/>
        <v>0</v>
      </c>
      <c r="O1182" s="5">
        <f t="shared" si="2267"/>
        <v>0</v>
      </c>
      <c r="P1182" s="5">
        <f t="shared" si="2267"/>
        <v>0</v>
      </c>
      <c r="Q1182" s="5">
        <f t="shared" si="2267"/>
        <v>0</v>
      </c>
      <c r="R1182" s="5">
        <f t="shared" si="2267"/>
        <v>0</v>
      </c>
      <c r="S1182" s="5">
        <f t="shared" si="2267"/>
        <v>0</v>
      </c>
      <c r="T1182" s="5"/>
      <c r="U1182" s="5">
        <f t="shared" ref="U1182:AA1182" si="2268">MAX(U1147-U1112,0)</f>
        <v>86.069341259999987</v>
      </c>
      <c r="V1182" s="5">
        <f t="shared" si="2268"/>
        <v>5.5986261150000001</v>
      </c>
      <c r="W1182" s="5">
        <f t="shared" si="2268"/>
        <v>9.1181699200000015</v>
      </c>
      <c r="X1182" s="5">
        <f t="shared" si="2268"/>
        <v>15.6412142</v>
      </c>
      <c r="Y1182" s="5">
        <f t="shared" si="2268"/>
        <v>20.600474165624998</v>
      </c>
      <c r="Z1182" s="5">
        <f t="shared" si="2268"/>
        <v>20.471466865000004</v>
      </c>
      <c r="AA1182" s="5">
        <f t="shared" si="2268"/>
        <v>2.1815310879999994</v>
      </c>
      <c r="AB1182" s="5"/>
      <c r="AC1182" s="5">
        <f t="shared" ref="AC1182:AI1182" si="2269">MAX(AC1147-AC1112,0)</f>
        <v>38.943194640000002</v>
      </c>
      <c r="AD1182" s="5">
        <f t="shared" si="2269"/>
        <v>1.3550305574999999</v>
      </c>
      <c r="AE1182" s="5">
        <f t="shared" si="2269"/>
        <v>2.0772049600000004</v>
      </c>
      <c r="AF1182" s="5">
        <f t="shared" si="2269"/>
        <v>7.6063980000000004</v>
      </c>
      <c r="AG1182" s="5">
        <f t="shared" si="2269"/>
        <v>18.175737253125</v>
      </c>
      <c r="AH1182" s="5">
        <f t="shared" si="2269"/>
        <v>2.1516889849999989</v>
      </c>
      <c r="AI1182" s="5">
        <f t="shared" si="2269"/>
        <v>3.57</v>
      </c>
    </row>
    <row r="1183" spans="2:35" hidden="1" x14ac:dyDescent="0.3">
      <c r="B1183" s="86">
        <f t="shared" si="2261"/>
        <v>41364</v>
      </c>
      <c r="C1183" s="3"/>
      <c r="D1183" s="3"/>
      <c r="E1183" s="5">
        <f t="shared" ref="E1183:K1183" si="2270">MAX(E1148-E1113,0)</f>
        <v>95.784841740000005</v>
      </c>
      <c r="F1183" s="5">
        <f t="shared" si="2270"/>
        <v>22.239292365000004</v>
      </c>
      <c r="G1183" s="5">
        <f t="shared" si="2270"/>
        <v>35.793731519999994</v>
      </c>
      <c r="H1183" s="5">
        <f t="shared" si="2270"/>
        <v>134.96008310000002</v>
      </c>
      <c r="I1183" s="5">
        <f t="shared" si="2270"/>
        <v>260.8292973225</v>
      </c>
      <c r="J1183" s="5">
        <f t="shared" si="2270"/>
        <v>267.02425719999997</v>
      </c>
      <c r="K1183" s="5">
        <f t="shared" si="2270"/>
        <v>32.41844914</v>
      </c>
      <c r="L1183" s="5"/>
      <c r="M1183" s="5">
        <f t="shared" ref="M1183:S1183" si="2271">MAX(M1148-M1113,0)</f>
        <v>100.26970967999998</v>
      </c>
      <c r="N1183" s="5">
        <f t="shared" si="2271"/>
        <v>0</v>
      </c>
      <c r="O1183" s="5">
        <f t="shared" si="2271"/>
        <v>0</v>
      </c>
      <c r="P1183" s="5">
        <f t="shared" si="2271"/>
        <v>0</v>
      </c>
      <c r="Q1183" s="5">
        <f t="shared" si="2271"/>
        <v>0</v>
      </c>
      <c r="R1183" s="5">
        <f t="shared" si="2271"/>
        <v>0</v>
      </c>
      <c r="S1183" s="5">
        <f t="shared" si="2271"/>
        <v>0</v>
      </c>
      <c r="T1183" s="5"/>
      <c r="U1183" s="5">
        <f t="shared" ref="U1183:AA1183" si="2272">MAX(U1148-U1113,0)</f>
        <v>94.578728580000003</v>
      </c>
      <c r="V1183" s="5">
        <f t="shared" si="2272"/>
        <v>5.9846760450000005</v>
      </c>
      <c r="W1183" s="5">
        <f t="shared" si="2272"/>
        <v>9.8581641600000012</v>
      </c>
      <c r="X1183" s="5">
        <f t="shared" si="2272"/>
        <v>16.747100449999998</v>
      </c>
      <c r="Y1183" s="5">
        <f t="shared" si="2272"/>
        <v>22.567127724375002</v>
      </c>
      <c r="Z1183" s="5">
        <f t="shared" si="2272"/>
        <v>22.553605960000006</v>
      </c>
      <c r="AA1183" s="5">
        <f t="shared" si="2272"/>
        <v>2.4002079199999997</v>
      </c>
      <c r="AB1183" s="5"/>
      <c r="AC1183" s="5">
        <f t="shared" ref="AC1183:AI1183" si="2273">MAX(AC1148-AC1113,0)</f>
        <v>42.793389869999999</v>
      </c>
      <c r="AD1183" s="5">
        <f t="shared" si="2273"/>
        <v>1.4482530225000003</v>
      </c>
      <c r="AE1183" s="5">
        <f t="shared" si="2273"/>
        <v>2.2458820799999999</v>
      </c>
      <c r="AF1183" s="5">
        <f t="shared" si="2273"/>
        <v>8.1442230000000002</v>
      </c>
      <c r="AG1183" s="5">
        <f t="shared" si="2273"/>
        <v>19.910515426874998</v>
      </c>
      <c r="AH1183" s="5">
        <f t="shared" si="2273"/>
        <v>2.3706574400000004</v>
      </c>
      <c r="AI1183" s="5">
        <f t="shared" si="2273"/>
        <v>3.9224999999999999</v>
      </c>
    </row>
    <row r="1184" spans="2:35" hidden="1" x14ac:dyDescent="0.3">
      <c r="B1184" s="86">
        <f t="shared" si="2261"/>
        <v>41729</v>
      </c>
      <c r="C1184" s="3"/>
      <c r="D1184" s="3"/>
      <c r="E1184" s="5">
        <f t="shared" ref="E1184:K1184" si="2274">MAX(E1149-E1114,0)</f>
        <v>109.91403555999999</v>
      </c>
      <c r="F1184" s="5">
        <f t="shared" si="2274"/>
        <v>24.980869357500001</v>
      </c>
      <c r="G1184" s="5">
        <f t="shared" si="2274"/>
        <v>40.67676032</v>
      </c>
      <c r="H1184" s="5">
        <f t="shared" si="2274"/>
        <v>151.19737179999998</v>
      </c>
      <c r="I1184" s="5">
        <f t="shared" si="2274"/>
        <v>298.73951437749997</v>
      </c>
      <c r="J1184" s="5">
        <f t="shared" si="2274"/>
        <v>308.08812699999993</v>
      </c>
      <c r="K1184" s="5">
        <f t="shared" si="2274"/>
        <v>37.288621832000004</v>
      </c>
      <c r="L1184" s="5"/>
      <c r="M1184" s="5">
        <f t="shared" ref="M1184:S1184" si="2275">MAX(M1149-M1114,0)</f>
        <v>115.05984391999998</v>
      </c>
      <c r="N1184" s="5">
        <f t="shared" si="2275"/>
        <v>0</v>
      </c>
      <c r="O1184" s="5">
        <f t="shared" si="2275"/>
        <v>0</v>
      </c>
      <c r="P1184" s="5">
        <f t="shared" si="2275"/>
        <v>0</v>
      </c>
      <c r="Q1184" s="5">
        <f t="shared" si="2275"/>
        <v>0</v>
      </c>
      <c r="R1184" s="5">
        <f t="shared" si="2275"/>
        <v>0</v>
      </c>
      <c r="S1184" s="5">
        <f t="shared" si="2275"/>
        <v>0</v>
      </c>
      <c r="T1184" s="5"/>
      <c r="U1184" s="5">
        <f t="shared" ref="U1184:AA1184" si="2276">MAX(U1149-U1114,0)</f>
        <v>108.52937802</v>
      </c>
      <c r="V1184" s="5">
        <f t="shared" si="2276"/>
        <v>6.7227827974999999</v>
      </c>
      <c r="W1184" s="5">
        <f t="shared" si="2276"/>
        <v>11.20103456</v>
      </c>
      <c r="X1184" s="5">
        <f t="shared" si="2276"/>
        <v>18.761865100000001</v>
      </c>
      <c r="Y1184" s="5">
        <f t="shared" si="2276"/>
        <v>25.847169950624998</v>
      </c>
      <c r="Z1184" s="5">
        <f t="shared" si="2276"/>
        <v>26.021871475000005</v>
      </c>
      <c r="AA1184" s="5">
        <f t="shared" si="2276"/>
        <v>2.761016896000001</v>
      </c>
      <c r="AB1184" s="5"/>
      <c r="AC1184" s="5">
        <f t="shared" ref="AC1184:AI1184" si="2277">MAX(AC1149-AC1114,0)</f>
        <v>49.10561628</v>
      </c>
      <c r="AD1184" s="5">
        <f t="shared" si="2277"/>
        <v>1.6267563987500002</v>
      </c>
      <c r="AE1184" s="5">
        <f t="shared" si="2277"/>
        <v>2.5532772799999996</v>
      </c>
      <c r="AF1184" s="5">
        <f t="shared" si="2277"/>
        <v>9.1244189999999996</v>
      </c>
      <c r="AG1184" s="5">
        <f t="shared" si="2277"/>
        <v>22.805123548125003</v>
      </c>
      <c r="AH1184" s="5">
        <f t="shared" si="2277"/>
        <v>2.7369225249999998</v>
      </c>
      <c r="AI1184" s="5">
        <f t="shared" si="2277"/>
        <v>4.5149999999999997</v>
      </c>
    </row>
    <row r="1185" spans="2:35" hidden="1" x14ac:dyDescent="0.3">
      <c r="B1185" s="86">
        <f t="shared" si="2261"/>
        <v>42094</v>
      </c>
      <c r="C1185" s="3"/>
      <c r="D1185" s="3"/>
      <c r="E1185" s="5">
        <f t="shared" ref="E1185:K1185" si="2278">MAX(E1150-E1115,0)</f>
        <v>117.64180757999999</v>
      </c>
      <c r="F1185" s="5">
        <f t="shared" si="2278"/>
        <v>26.081774925000005</v>
      </c>
      <c r="G1185" s="5">
        <f t="shared" si="2278"/>
        <v>42.8351088</v>
      </c>
      <c r="H1185" s="5">
        <f t="shared" si="2278"/>
        <v>157.74108299999997</v>
      </c>
      <c r="I1185" s="5">
        <f t="shared" si="2278"/>
        <v>318.94898079500001</v>
      </c>
      <c r="J1185" s="5">
        <f t="shared" si="2278"/>
        <v>330.32234589999996</v>
      </c>
      <c r="K1185" s="5">
        <f t="shared" si="2278"/>
        <v>39.99070367600001</v>
      </c>
      <c r="L1185" s="5"/>
      <c r="M1185" s="5">
        <f t="shared" ref="M1185:S1185" si="2279">MAX(M1150-M1115,0)</f>
        <v>123.15026555999998</v>
      </c>
      <c r="N1185" s="5">
        <f t="shared" si="2279"/>
        <v>0</v>
      </c>
      <c r="O1185" s="5">
        <f t="shared" si="2279"/>
        <v>0</v>
      </c>
      <c r="P1185" s="5">
        <f t="shared" si="2279"/>
        <v>0</v>
      </c>
      <c r="Q1185" s="5">
        <f t="shared" si="2279"/>
        <v>0</v>
      </c>
      <c r="R1185" s="5">
        <f t="shared" si="2279"/>
        <v>0</v>
      </c>
      <c r="S1185" s="5">
        <f t="shared" si="2279"/>
        <v>0</v>
      </c>
      <c r="T1185" s="5"/>
      <c r="U1185" s="5">
        <f t="shared" ref="U1185:AA1185" si="2280">MAX(U1150-U1115,0)</f>
        <v>116.16069936</v>
      </c>
      <c r="V1185" s="5">
        <f t="shared" si="2280"/>
        <v>7.0185525250000014</v>
      </c>
      <c r="W1185" s="5">
        <f t="shared" si="2280"/>
        <v>11.795270399999998</v>
      </c>
      <c r="X1185" s="5">
        <f t="shared" si="2280"/>
        <v>19.574493499999999</v>
      </c>
      <c r="Y1185" s="5">
        <f t="shared" si="2280"/>
        <v>27.59562273625</v>
      </c>
      <c r="Z1185" s="5">
        <f t="shared" si="2280"/>
        <v>27.899708994999997</v>
      </c>
      <c r="AA1185" s="5">
        <f t="shared" si="2280"/>
        <v>2.961653727999999</v>
      </c>
      <c r="AB1185" s="5"/>
      <c r="AC1185" s="5">
        <f t="shared" ref="AC1185:AI1185" si="2281">MAX(AC1150-AC1115,0)</f>
        <v>52.558414289999995</v>
      </c>
      <c r="AD1185" s="5">
        <f t="shared" si="2281"/>
        <v>1.6984212625000004</v>
      </c>
      <c r="AE1185" s="5">
        <f t="shared" si="2281"/>
        <v>2.6889551999999992</v>
      </c>
      <c r="AF1185" s="5">
        <f t="shared" si="2281"/>
        <v>9.5194149999999986</v>
      </c>
      <c r="AG1185" s="5">
        <f t="shared" si="2281"/>
        <v>24.347411741249999</v>
      </c>
      <c r="AH1185" s="5">
        <f t="shared" si="2281"/>
        <v>2.9368795550000009</v>
      </c>
      <c r="AI1185" s="5">
        <f t="shared" si="2281"/>
        <v>4.83</v>
      </c>
    </row>
    <row r="1186" spans="2:35" hidden="1" x14ac:dyDescent="0.3">
      <c r="B1186" s="86">
        <f t="shared" si="2261"/>
        <v>42460</v>
      </c>
      <c r="C1186" s="3"/>
      <c r="D1186" s="3"/>
      <c r="E1186" s="5">
        <f t="shared" ref="E1186:K1186" si="2282">MAX(E1151-E1116,0)</f>
        <v>126.09751208</v>
      </c>
      <c r="F1186" s="5">
        <f t="shared" si="2282"/>
        <v>27.247865564999994</v>
      </c>
      <c r="G1186" s="5">
        <f t="shared" si="2282"/>
        <v>45.071876160000002</v>
      </c>
      <c r="H1186" s="5">
        <f t="shared" si="2282"/>
        <v>164.88518190000002</v>
      </c>
      <c r="I1186" s="5">
        <f t="shared" si="2282"/>
        <v>340.91047763500001</v>
      </c>
      <c r="J1186" s="5">
        <f t="shared" si="2282"/>
        <v>354.36616799999996</v>
      </c>
      <c r="K1186" s="5">
        <f t="shared" si="2282"/>
        <v>42.959426664000006</v>
      </c>
      <c r="L1186" s="5"/>
      <c r="M1186" s="5">
        <f t="shared" ref="M1186:S1186" si="2283">MAX(M1151-M1116,0)</f>
        <v>132.00223455999998</v>
      </c>
      <c r="N1186" s="5">
        <f t="shared" si="2283"/>
        <v>0</v>
      </c>
      <c r="O1186" s="5">
        <f t="shared" si="2283"/>
        <v>0</v>
      </c>
      <c r="P1186" s="5">
        <f t="shared" si="2283"/>
        <v>0</v>
      </c>
      <c r="Q1186" s="5">
        <f t="shared" si="2283"/>
        <v>0</v>
      </c>
      <c r="R1186" s="5">
        <f t="shared" si="2283"/>
        <v>0</v>
      </c>
      <c r="S1186" s="5">
        <f t="shared" si="2283"/>
        <v>0</v>
      </c>
      <c r="T1186" s="5"/>
      <c r="U1186" s="5">
        <f t="shared" ref="U1186:AA1186" si="2284">MAX(U1151-U1116,0)</f>
        <v>124.51033836000001</v>
      </c>
      <c r="V1186" s="5">
        <f t="shared" si="2284"/>
        <v>7.332611645000001</v>
      </c>
      <c r="W1186" s="5">
        <f t="shared" si="2284"/>
        <v>12.41254528</v>
      </c>
      <c r="X1186" s="5">
        <f t="shared" si="2284"/>
        <v>20.460517050000004</v>
      </c>
      <c r="Y1186" s="5">
        <f t="shared" si="2284"/>
        <v>29.495656708750005</v>
      </c>
      <c r="Z1186" s="5">
        <f t="shared" si="2284"/>
        <v>29.930487775000003</v>
      </c>
      <c r="AA1186" s="5">
        <f t="shared" si="2284"/>
        <v>3.1806727920000002</v>
      </c>
      <c r="AB1186" s="5"/>
      <c r="AC1186" s="5">
        <f t="shared" ref="AC1186:AI1186" si="2285">MAX(AC1151-AC1116,0)</f>
        <v>56.336279039999987</v>
      </c>
      <c r="AD1186" s="5">
        <f t="shared" si="2285"/>
        <v>1.7743883225000003</v>
      </c>
      <c r="AE1186" s="5">
        <f t="shared" si="2285"/>
        <v>2.8287126400000004</v>
      </c>
      <c r="AF1186" s="5">
        <f t="shared" si="2285"/>
        <v>9.9502770000000016</v>
      </c>
      <c r="AG1186" s="5">
        <f t="shared" si="2285"/>
        <v>26.023841598749996</v>
      </c>
      <c r="AH1186" s="5">
        <f t="shared" si="2285"/>
        <v>3.1497957250000015</v>
      </c>
      <c r="AI1186" s="5">
        <f t="shared" si="2285"/>
        <v>5.1974999999999998</v>
      </c>
    </row>
    <row r="1187" spans="2:35" hidden="1" x14ac:dyDescent="0.3">
      <c r="B1187" s="86">
        <f t="shared" si="2261"/>
        <v>42825</v>
      </c>
      <c r="C1187" s="3"/>
      <c r="D1187" s="3"/>
      <c r="E1187" s="5">
        <f t="shared" ref="E1187:K1187" si="2286">MAX(E1152-E1117,0)</f>
        <v>135.64538284000002</v>
      </c>
      <c r="F1187" s="5">
        <f t="shared" si="2286"/>
        <v>28.625952847499999</v>
      </c>
      <c r="G1187" s="5">
        <f t="shared" si="2286"/>
        <v>47.701716479999988</v>
      </c>
      <c r="H1187" s="5">
        <f t="shared" si="2286"/>
        <v>172.4258816</v>
      </c>
      <c r="I1187" s="5">
        <f t="shared" si="2286"/>
        <v>365.38490377749997</v>
      </c>
      <c r="J1187" s="5">
        <f t="shared" si="2286"/>
        <v>381.37972980000001</v>
      </c>
      <c r="K1187" s="5">
        <f t="shared" si="2286"/>
        <v>46.212607363999993</v>
      </c>
      <c r="L1187" s="5"/>
      <c r="M1187" s="5">
        <f t="shared" ref="M1187:S1187" si="2287">MAX(M1152-M1117,0)</f>
        <v>141.99634987999997</v>
      </c>
      <c r="N1187" s="5">
        <f t="shared" si="2287"/>
        <v>0</v>
      </c>
      <c r="O1187" s="5">
        <f t="shared" si="2287"/>
        <v>0</v>
      </c>
      <c r="P1187" s="5">
        <f t="shared" si="2287"/>
        <v>0</v>
      </c>
      <c r="Q1187" s="5">
        <f t="shared" si="2287"/>
        <v>0</v>
      </c>
      <c r="R1187" s="5">
        <f t="shared" si="2287"/>
        <v>0</v>
      </c>
      <c r="S1187" s="5">
        <f t="shared" si="2287"/>
        <v>0</v>
      </c>
      <c r="T1187" s="5"/>
      <c r="U1187" s="5">
        <f t="shared" ref="U1187:AA1187" si="2288">MAX(U1152-U1117,0)</f>
        <v>133.93707228</v>
      </c>
      <c r="V1187" s="5">
        <f t="shared" si="2288"/>
        <v>7.7035659674999994</v>
      </c>
      <c r="W1187" s="5">
        <f t="shared" si="2288"/>
        <v>13.136699839999999</v>
      </c>
      <c r="X1187" s="5">
        <f t="shared" si="2288"/>
        <v>21.3953712</v>
      </c>
      <c r="Y1187" s="5">
        <f t="shared" si="2288"/>
        <v>31.613337425625009</v>
      </c>
      <c r="Z1187" s="5">
        <f t="shared" si="2288"/>
        <v>32.212207015000004</v>
      </c>
      <c r="AA1187" s="5">
        <f t="shared" si="2288"/>
        <v>3.4213373919999999</v>
      </c>
      <c r="AB1187" s="5"/>
      <c r="AC1187" s="5">
        <f t="shared" ref="AC1187:AI1187" si="2289">MAX(AC1152-AC1117,0)</f>
        <v>60.601620419999996</v>
      </c>
      <c r="AD1187" s="5">
        <f t="shared" si="2289"/>
        <v>1.8642754837500002</v>
      </c>
      <c r="AE1187" s="5">
        <f t="shared" si="2289"/>
        <v>2.9938299199999996</v>
      </c>
      <c r="AF1187" s="5">
        <f t="shared" si="2289"/>
        <v>10.404328</v>
      </c>
      <c r="AG1187" s="5">
        <f t="shared" si="2289"/>
        <v>27.892408873124996</v>
      </c>
      <c r="AH1187" s="5">
        <f t="shared" si="2289"/>
        <v>3.3889435849999963</v>
      </c>
      <c r="AI1187" s="5">
        <f t="shared" si="2289"/>
        <v>5.5949999999999998</v>
      </c>
    </row>
    <row r="1188" spans="2:35" hidden="1" x14ac:dyDescent="0.3">
      <c r="B1188" s="86">
        <f t="shared" si="2261"/>
        <v>43190</v>
      </c>
      <c r="C1188" s="3"/>
      <c r="D1188" s="3"/>
      <c r="E1188" s="5">
        <f t="shared" ref="E1188:K1188" si="2290">MAX(E1153-E1118,0)</f>
        <v>145.91654634</v>
      </c>
      <c r="F1188" s="5">
        <f t="shared" si="2290"/>
        <v>30.008972557500002</v>
      </c>
      <c r="G1188" s="5">
        <f t="shared" si="2290"/>
        <v>50.394495680000006</v>
      </c>
      <c r="H1188" s="5">
        <f t="shared" si="2290"/>
        <v>180.58588209999996</v>
      </c>
      <c r="I1188" s="5">
        <f t="shared" si="2290"/>
        <v>391.6168392225</v>
      </c>
      <c r="J1188" s="5">
        <f t="shared" si="2290"/>
        <v>410.24800359999995</v>
      </c>
      <c r="K1188" s="5">
        <f t="shared" si="2290"/>
        <v>49.826475776000009</v>
      </c>
      <c r="L1188" s="5"/>
      <c r="M1188" s="5">
        <f t="shared" ref="M1188:S1188" si="2291">MAX(M1153-M1118,0)</f>
        <v>152.74919687999997</v>
      </c>
      <c r="N1188" s="5">
        <f t="shared" si="2291"/>
        <v>0</v>
      </c>
      <c r="O1188" s="5">
        <f t="shared" si="2291"/>
        <v>0</v>
      </c>
      <c r="P1188" s="5">
        <f t="shared" si="2291"/>
        <v>0</v>
      </c>
      <c r="Q1188" s="5">
        <f t="shared" si="2291"/>
        <v>0</v>
      </c>
      <c r="R1188" s="5">
        <f t="shared" si="2291"/>
        <v>0</v>
      </c>
      <c r="S1188" s="5">
        <f t="shared" si="2291"/>
        <v>0</v>
      </c>
      <c r="T1188" s="5"/>
      <c r="U1188" s="5">
        <f t="shared" ref="U1188:AA1188" si="2292">MAX(U1153-U1118,0)</f>
        <v>144.07976178000001</v>
      </c>
      <c r="V1188" s="5">
        <f t="shared" si="2292"/>
        <v>8.0751283975000003</v>
      </c>
      <c r="W1188" s="5">
        <f t="shared" si="2292"/>
        <v>13.877333439999999</v>
      </c>
      <c r="X1188" s="5">
        <f t="shared" si="2292"/>
        <v>22.407555949999999</v>
      </c>
      <c r="Y1188" s="5">
        <f t="shared" si="2292"/>
        <v>33.882799886875006</v>
      </c>
      <c r="Z1188" s="5">
        <f t="shared" si="2292"/>
        <v>34.650532605000002</v>
      </c>
      <c r="AA1188" s="5">
        <f t="shared" si="2292"/>
        <v>3.6890925279999993</v>
      </c>
      <c r="AB1188" s="5"/>
      <c r="AC1188" s="5">
        <f t="shared" ref="AC1188:AI1188" si="2293">MAX(AC1153-AC1118,0)</f>
        <v>65.190727169999974</v>
      </c>
      <c r="AD1188" s="5">
        <f t="shared" si="2293"/>
        <v>1.9544666987500001</v>
      </c>
      <c r="AE1188" s="5">
        <f t="shared" si="2293"/>
        <v>3.1628267199999995</v>
      </c>
      <c r="AF1188" s="5">
        <f t="shared" si="2293"/>
        <v>10.896718</v>
      </c>
      <c r="AG1188" s="5">
        <f t="shared" si="2293"/>
        <v>29.894688564374999</v>
      </c>
      <c r="AH1188" s="5">
        <f t="shared" si="2293"/>
        <v>3.6430240949999977</v>
      </c>
      <c r="AI1188" s="5">
        <f t="shared" si="2293"/>
        <v>6.0225</v>
      </c>
    </row>
    <row r="1189" spans="2:35" hidden="1" x14ac:dyDescent="0.3">
      <c r="B1189" s="86">
        <f t="shared" si="2261"/>
        <v>43555</v>
      </c>
      <c r="C1189" s="3"/>
      <c r="D1189" s="3"/>
      <c r="E1189" s="5">
        <f t="shared" ref="E1189:K1189" si="2294">MAX(E1154-E1119,0)</f>
        <v>156.93637404</v>
      </c>
      <c r="F1189" s="5">
        <f t="shared" si="2294"/>
        <v>31.3871097675</v>
      </c>
      <c r="G1189" s="5">
        <f t="shared" si="2294"/>
        <v>53.325161920000006</v>
      </c>
      <c r="H1189" s="5">
        <f t="shared" si="2294"/>
        <v>189.0847334</v>
      </c>
      <c r="I1189" s="5">
        <f t="shared" si="2294"/>
        <v>419.65317127499998</v>
      </c>
      <c r="J1189" s="5">
        <f t="shared" si="2294"/>
        <v>441.52582619999998</v>
      </c>
      <c r="K1189" s="5">
        <f t="shared" si="2294"/>
        <v>53.77507304400001</v>
      </c>
      <c r="L1189" s="5"/>
      <c r="M1189" s="5">
        <f t="shared" ref="M1189:S1189" si="2295">MAX(M1154-M1119,0)</f>
        <v>164.28467327999999</v>
      </c>
      <c r="N1189" s="5">
        <f t="shared" si="2295"/>
        <v>0</v>
      </c>
      <c r="O1189" s="5">
        <f t="shared" si="2295"/>
        <v>0</v>
      </c>
      <c r="P1189" s="5">
        <f t="shared" si="2295"/>
        <v>0</v>
      </c>
      <c r="Q1189" s="5">
        <f t="shared" si="2295"/>
        <v>0</v>
      </c>
      <c r="R1189" s="5">
        <f t="shared" si="2295"/>
        <v>0</v>
      </c>
      <c r="S1189" s="5">
        <f t="shared" si="2295"/>
        <v>0</v>
      </c>
      <c r="T1189" s="5"/>
      <c r="U1189" s="5">
        <f t="shared" ref="U1189:AA1189" si="2296">MAX(U1154-U1119,0)</f>
        <v>154.96039518000003</v>
      </c>
      <c r="V1189" s="5">
        <f t="shared" si="2296"/>
        <v>8.4455883275000012</v>
      </c>
      <c r="W1189" s="5">
        <f t="shared" si="2296"/>
        <v>14.684207359999998</v>
      </c>
      <c r="X1189" s="5">
        <f t="shared" si="2296"/>
        <v>23.462321299999999</v>
      </c>
      <c r="Y1189" s="5">
        <f t="shared" si="2296"/>
        <v>36.308692006249998</v>
      </c>
      <c r="Z1189" s="5">
        <f t="shared" si="2296"/>
        <v>37.292466910000002</v>
      </c>
      <c r="AA1189" s="5">
        <f t="shared" si="2296"/>
        <v>3.9814204320000002</v>
      </c>
      <c r="AB1189" s="5"/>
      <c r="AC1189" s="5">
        <f t="shared" ref="AC1189:AI1189" si="2297">MAX(AC1154-AC1119,0)</f>
        <v>70.113848519999991</v>
      </c>
      <c r="AD1189" s="5">
        <f t="shared" si="2297"/>
        <v>2.0442641637500003</v>
      </c>
      <c r="AE1189" s="5">
        <f t="shared" si="2297"/>
        <v>3.3468636799999998</v>
      </c>
      <c r="AF1189" s="5">
        <f t="shared" si="2297"/>
        <v>11.409922000000002</v>
      </c>
      <c r="AG1189" s="5">
        <f t="shared" si="2297"/>
        <v>32.034854231250009</v>
      </c>
      <c r="AH1189" s="5">
        <f t="shared" si="2297"/>
        <v>3.9203269900000031</v>
      </c>
      <c r="AI1189" s="5">
        <f t="shared" si="2297"/>
        <v>6.4799999999999995</v>
      </c>
    </row>
    <row r="1190" spans="2:35" hidden="1" x14ac:dyDescent="0.3">
      <c r="B1190" s="86">
        <f t="shared" si="2261"/>
        <v>43921</v>
      </c>
      <c r="C1190" s="3"/>
      <c r="D1190" s="3"/>
      <c r="E1190" s="5">
        <f t="shared" ref="E1190:K1190" si="2298">MAX(E1155-E1120,0)</f>
        <v>168.80253870000001</v>
      </c>
      <c r="F1190" s="5">
        <f t="shared" si="2298"/>
        <v>32.750599477500003</v>
      </c>
      <c r="G1190" s="5">
        <f t="shared" si="2298"/>
        <v>56.458395199999984</v>
      </c>
      <c r="H1190" s="5">
        <f t="shared" si="2298"/>
        <v>197.90903550000004</v>
      </c>
      <c r="I1190" s="5">
        <f t="shared" si="2298"/>
        <v>449.81923144500001</v>
      </c>
      <c r="J1190" s="5">
        <f t="shared" si="2298"/>
        <v>475.32415219999996</v>
      </c>
      <c r="K1190" s="5">
        <f t="shared" si="2298"/>
        <v>57.600195883999994</v>
      </c>
      <c r="L1190" s="5"/>
      <c r="M1190" s="5">
        <f t="shared" ref="M1190:S1190" si="2299">MAX(M1155-M1120,0)</f>
        <v>176.70681839999997</v>
      </c>
      <c r="N1190" s="5">
        <f t="shared" si="2299"/>
        <v>0</v>
      </c>
      <c r="O1190" s="5">
        <f t="shared" si="2299"/>
        <v>0</v>
      </c>
      <c r="P1190" s="5">
        <f t="shared" si="2299"/>
        <v>0</v>
      </c>
      <c r="Q1190" s="5">
        <f t="shared" si="2299"/>
        <v>0</v>
      </c>
      <c r="R1190" s="5">
        <f t="shared" si="2299"/>
        <v>0</v>
      </c>
      <c r="S1190" s="5">
        <f t="shared" si="2299"/>
        <v>0</v>
      </c>
      <c r="T1190" s="5"/>
      <c r="U1190" s="5">
        <f t="shared" ref="U1190:AA1190" si="2300">MAX(U1155-U1120,0)</f>
        <v>166.67753040000002</v>
      </c>
      <c r="V1190" s="5">
        <f t="shared" si="2300"/>
        <v>8.8127407575000003</v>
      </c>
      <c r="W1190" s="5">
        <f t="shared" si="2300"/>
        <v>15.546281599999999</v>
      </c>
      <c r="X1190" s="5">
        <f t="shared" si="2300"/>
        <v>24.557667249999994</v>
      </c>
      <c r="Y1190" s="5">
        <f t="shared" si="2300"/>
        <v>38.918512398749996</v>
      </c>
      <c r="Z1190" s="5">
        <f t="shared" si="2300"/>
        <v>40.146930335000008</v>
      </c>
      <c r="AA1190" s="5">
        <f t="shared" si="2300"/>
        <v>4.2645969520000007</v>
      </c>
      <c r="AB1190" s="5"/>
      <c r="AC1190" s="5">
        <f t="shared" ref="AC1190:AI1190" si="2301">MAX(AC1155-AC1120,0)</f>
        <v>75.415376850000001</v>
      </c>
      <c r="AD1190" s="5">
        <f t="shared" si="2301"/>
        <v>2.1328803787499999</v>
      </c>
      <c r="AE1190" s="5">
        <f t="shared" si="2301"/>
        <v>3.5441407999999996</v>
      </c>
      <c r="AF1190" s="5">
        <f t="shared" si="2301"/>
        <v>11.942639999999997</v>
      </c>
      <c r="AG1190" s="5">
        <f t="shared" si="2301"/>
        <v>34.337950503750008</v>
      </c>
      <c r="AH1190" s="5">
        <f t="shared" si="2301"/>
        <v>4.225073065000001</v>
      </c>
      <c r="AI1190" s="5">
        <f t="shared" si="2301"/>
        <v>6.9675000000000002</v>
      </c>
    </row>
    <row r="1191" spans="2:35" hidden="1" x14ac:dyDescent="0.3">
      <c r="B1191" s="86">
        <f t="shared" si="2261"/>
        <v>44286</v>
      </c>
      <c r="C1191" s="3"/>
      <c r="D1191" s="3"/>
      <c r="E1191" s="5">
        <f t="shared" ref="E1191:K1191" si="2302">MAX(E1156-E1121,0)</f>
        <v>145.11700926</v>
      </c>
      <c r="F1191" s="5">
        <f t="shared" si="2302"/>
        <v>35.615091615000004</v>
      </c>
      <c r="G1191" s="5">
        <f t="shared" si="2302"/>
        <v>63.552191039999997</v>
      </c>
      <c r="H1191" s="5">
        <f t="shared" si="2302"/>
        <v>162.17295919999998</v>
      </c>
      <c r="I1191" s="5">
        <f t="shared" si="2302"/>
        <v>376.09317067749998</v>
      </c>
      <c r="J1191" s="5">
        <f t="shared" si="2302"/>
        <v>419.27736240000002</v>
      </c>
      <c r="K1191" s="5">
        <f t="shared" si="2302"/>
        <v>50.986972343999994</v>
      </c>
      <c r="L1191" s="5"/>
      <c r="M1191" s="5">
        <f t="shared" ref="M1191:S1191" si="2303">MAX(M1156-M1121,0)</f>
        <v>151.88310731999999</v>
      </c>
      <c r="N1191" s="5">
        <f t="shared" si="2303"/>
        <v>0</v>
      </c>
      <c r="O1191" s="5">
        <f t="shared" si="2303"/>
        <v>0</v>
      </c>
      <c r="P1191" s="5">
        <f t="shared" si="2303"/>
        <v>0</v>
      </c>
      <c r="Q1191" s="5">
        <f t="shared" si="2303"/>
        <v>0</v>
      </c>
      <c r="R1191" s="5">
        <f t="shared" si="2303"/>
        <v>0</v>
      </c>
      <c r="S1191" s="5">
        <f t="shared" si="2303"/>
        <v>0</v>
      </c>
      <c r="T1191" s="5"/>
      <c r="U1191" s="5">
        <f t="shared" ref="U1191:AA1191" si="2304">MAX(U1156-U1121,0)</f>
        <v>143.26702842</v>
      </c>
      <c r="V1191" s="5">
        <f t="shared" si="2304"/>
        <v>9.5642912950000003</v>
      </c>
      <c r="W1191" s="5">
        <f t="shared" si="2304"/>
        <v>17.394752319999998</v>
      </c>
      <c r="X1191" s="5">
        <f t="shared" si="2304"/>
        <v>20.112614399999995</v>
      </c>
      <c r="Y1191" s="5">
        <f t="shared" si="2304"/>
        <v>32.544660213125013</v>
      </c>
      <c r="Z1191" s="5">
        <f t="shared" si="2304"/>
        <v>35.413883570000003</v>
      </c>
      <c r="AA1191" s="5">
        <f t="shared" si="2304"/>
        <v>3.7739758319999992</v>
      </c>
      <c r="AB1191" s="5"/>
      <c r="AC1191" s="5">
        <f t="shared" ref="AC1191:AI1191" si="2305">MAX(AC1156-AC1121,0)</f>
        <v>64.826460629999985</v>
      </c>
      <c r="AD1191" s="5">
        <f t="shared" si="2305"/>
        <v>2.3267256475000004</v>
      </c>
      <c r="AE1191" s="5">
        <f t="shared" si="2305"/>
        <v>4.0277761600000002</v>
      </c>
      <c r="AF1191" s="5">
        <f t="shared" si="2305"/>
        <v>9.7795859999999983</v>
      </c>
      <c r="AG1191" s="5">
        <f t="shared" si="2305"/>
        <v>28.721131385624989</v>
      </c>
      <c r="AH1191" s="5">
        <f t="shared" si="2305"/>
        <v>3.7369242300000014</v>
      </c>
      <c r="AI1191" s="5">
        <f t="shared" si="2305"/>
        <v>6.1424999999999992</v>
      </c>
    </row>
    <row r="1192" spans="2:35" x14ac:dyDescent="0.3">
      <c r="B1192" s="86">
        <f t="shared" si="2261"/>
        <v>44651</v>
      </c>
      <c r="C1192" s="3"/>
      <c r="D1192" s="3"/>
      <c r="E1192" s="5">
        <f t="shared" ref="E1192:K1192" si="2306">MAX(E1157-E1122,0)</f>
        <v>46.0592962128</v>
      </c>
      <c r="F1192" s="5">
        <f t="shared" si="2306"/>
        <v>41.449271551349995</v>
      </c>
      <c r="G1192" s="5">
        <f t="shared" si="2306"/>
        <v>78.466839110399988</v>
      </c>
      <c r="H1192" s="5">
        <f t="shared" si="2306"/>
        <v>34.785885602</v>
      </c>
      <c r="I1192" s="5">
        <f t="shared" si="2306"/>
        <v>84.20698877305</v>
      </c>
      <c r="J1192" s="5">
        <f t="shared" si="2306"/>
        <v>172.58811222899999</v>
      </c>
      <c r="K1192" s="5">
        <f t="shared" si="2306"/>
        <v>21.360322903920007</v>
      </c>
      <c r="L1192" s="5"/>
      <c r="M1192" s="5">
        <f t="shared" ref="M1192:S1192" si="2307">MAX(M1157-M1122,0)</f>
        <v>48.101738739599995</v>
      </c>
      <c r="N1192" s="5">
        <f t="shared" si="2307"/>
        <v>0</v>
      </c>
      <c r="O1192" s="5">
        <f t="shared" si="2307"/>
        <v>0</v>
      </c>
      <c r="P1192" s="5">
        <f t="shared" si="2307"/>
        <v>0</v>
      </c>
      <c r="Q1192" s="5">
        <f t="shared" si="2307"/>
        <v>0</v>
      </c>
      <c r="R1192" s="5">
        <f t="shared" si="2307"/>
        <v>0</v>
      </c>
      <c r="S1192" s="5">
        <f t="shared" si="2307"/>
        <v>0</v>
      </c>
      <c r="T1192" s="5"/>
      <c r="U1192" s="5">
        <f t="shared" ref="U1192:AA1192" si="2308">MAX(U1157-U1122,0)</f>
        <v>45.389029272599998</v>
      </c>
      <c r="V1192" s="5">
        <f t="shared" si="2308"/>
        <v>11.075296314549998</v>
      </c>
      <c r="W1192" s="5">
        <f t="shared" si="2308"/>
        <v>21.184119923199997</v>
      </c>
      <c r="X1192" s="5">
        <f t="shared" si="2308"/>
        <v>4.2711805890000001</v>
      </c>
      <c r="Y1192" s="5">
        <f t="shared" si="2308"/>
        <v>7.3056037822624997</v>
      </c>
      <c r="Z1192" s="5">
        <f t="shared" si="2308"/>
        <v>14.580432660950001</v>
      </c>
      <c r="AA1192" s="5">
        <f t="shared" si="2308"/>
        <v>1.5765464457599998</v>
      </c>
      <c r="AB1192" s="5"/>
      <c r="AC1192" s="5">
        <f t="shared" ref="AC1192:AI1192" si="2309">MAX(AC1157-AC1122,0)</f>
        <v>20.550466661399994</v>
      </c>
      <c r="AD1192" s="5">
        <f t="shared" si="2309"/>
        <v>2.7291915322749998</v>
      </c>
      <c r="AE1192" s="5">
        <f t="shared" si="2309"/>
        <v>5.0812767615999999</v>
      </c>
      <c r="AF1192" s="5">
        <f t="shared" si="2309"/>
        <v>2.0710049100000001</v>
      </c>
      <c r="AG1192" s="5">
        <f t="shared" si="2309"/>
        <v>6.4743360449625005</v>
      </c>
      <c r="AH1192" s="5">
        <f t="shared" si="2309"/>
        <v>1.5758105395499999</v>
      </c>
      <c r="AI1192" s="5">
        <f t="shared" si="2309"/>
        <v>2.5388999999999999</v>
      </c>
    </row>
    <row r="1193" spans="2:35" x14ac:dyDescent="0.3">
      <c r="B1193" s="86">
        <f t="shared" si="2261"/>
        <v>45016</v>
      </c>
      <c r="C1193" s="3"/>
      <c r="D1193" s="3"/>
      <c r="E1193" s="5">
        <f t="shared" ref="E1193:K1193" si="2310">MAX(E1158-E1123,0)</f>
        <v>47.441075099184005</v>
      </c>
      <c r="F1193" s="5">
        <f t="shared" si="2310"/>
        <v>42.692749697890505</v>
      </c>
      <c r="G1193" s="5">
        <f t="shared" si="2310"/>
        <v>80.820844283712006</v>
      </c>
      <c r="H1193" s="5">
        <f t="shared" si="2310"/>
        <v>35.829462170059998</v>
      </c>
      <c r="I1193" s="5">
        <f t="shared" si="2310"/>
        <v>86.733198436241508</v>
      </c>
      <c r="J1193" s="5">
        <f t="shared" si="2310"/>
        <v>177.76575559586999</v>
      </c>
      <c r="K1193" s="5">
        <f t="shared" si="2310"/>
        <v>22.001132591037603</v>
      </c>
      <c r="L1193" s="5"/>
      <c r="M1193" s="5">
        <f t="shared" ref="M1193:S1193" si="2311">MAX(M1158-M1123,0)</f>
        <v>49.544790901788005</v>
      </c>
      <c r="N1193" s="5">
        <f t="shared" si="2311"/>
        <v>0</v>
      </c>
      <c r="O1193" s="5">
        <f t="shared" si="2311"/>
        <v>0</v>
      </c>
      <c r="P1193" s="5">
        <f t="shared" si="2311"/>
        <v>0</v>
      </c>
      <c r="Q1193" s="5">
        <f t="shared" si="2311"/>
        <v>0</v>
      </c>
      <c r="R1193" s="5">
        <f t="shared" si="2311"/>
        <v>0</v>
      </c>
      <c r="S1193" s="5">
        <f t="shared" si="2311"/>
        <v>0</v>
      </c>
      <c r="T1193" s="5"/>
      <c r="U1193" s="5">
        <f t="shared" ref="U1193:AA1193" si="2312">MAX(U1158-U1123,0)</f>
        <v>46.750700150778002</v>
      </c>
      <c r="V1193" s="5">
        <f t="shared" si="2312"/>
        <v>11.407555203986501</v>
      </c>
      <c r="W1193" s="5">
        <f t="shared" si="2312"/>
        <v>21.819643520896001</v>
      </c>
      <c r="X1193" s="5">
        <f t="shared" si="2312"/>
        <v>4.3993160066700003</v>
      </c>
      <c r="Y1193" s="5">
        <f t="shared" si="2312"/>
        <v>7.5247718957303764</v>
      </c>
      <c r="Z1193" s="5">
        <f t="shared" si="2312"/>
        <v>15.017845640778502</v>
      </c>
      <c r="AA1193" s="5">
        <f t="shared" si="2312"/>
        <v>1.6238428391327997</v>
      </c>
      <c r="AB1193" s="5"/>
      <c r="AC1193" s="5">
        <f t="shared" ref="AC1193:AI1193" si="2313">MAX(AC1158-AC1123,0)</f>
        <v>21.166980661242</v>
      </c>
      <c r="AD1193" s="5">
        <f t="shared" si="2313"/>
        <v>2.8110672782432502</v>
      </c>
      <c r="AE1193" s="5">
        <f t="shared" si="2313"/>
        <v>5.2337150644480008</v>
      </c>
      <c r="AF1193" s="5">
        <f t="shared" si="2313"/>
        <v>2.1331350573000005</v>
      </c>
      <c r="AG1193" s="5">
        <f t="shared" si="2313"/>
        <v>6.6685661263113758</v>
      </c>
      <c r="AH1193" s="5">
        <f t="shared" si="2313"/>
        <v>1.6230848557364994</v>
      </c>
      <c r="AI1193" s="5">
        <f t="shared" si="2313"/>
        <v>2.6150669999999998</v>
      </c>
    </row>
    <row r="1194" spans="2:35" x14ac:dyDescent="0.3">
      <c r="B1194" s="86">
        <f t="shared" si="2261"/>
        <v>45382</v>
      </c>
      <c r="C1194" s="3"/>
      <c r="D1194" s="3"/>
      <c r="E1194" s="5">
        <f t="shared" ref="E1194:K1194" si="2314">MAX(E1159-E1124,0)</f>
        <v>48.864307352159543</v>
      </c>
      <c r="F1194" s="5">
        <f t="shared" si="2314"/>
        <v>43.973532188827214</v>
      </c>
      <c r="G1194" s="5">
        <f t="shared" si="2314"/>
        <v>83.245469612223346</v>
      </c>
      <c r="H1194" s="5">
        <f t="shared" si="2314"/>
        <v>36.904346035161801</v>
      </c>
      <c r="I1194" s="5">
        <f t="shared" si="2314"/>
        <v>89.335194389328791</v>
      </c>
      <c r="J1194" s="5">
        <f t="shared" si="2314"/>
        <v>183.09872826374607</v>
      </c>
      <c r="K1194" s="5">
        <f t="shared" si="2314"/>
        <v>22.661166568768731</v>
      </c>
      <c r="L1194" s="5"/>
      <c r="M1194" s="5">
        <f t="shared" ref="M1194:S1194" si="2315">MAX(M1159-M1124,0)</f>
        <v>51.031134628841649</v>
      </c>
      <c r="N1194" s="5">
        <f t="shared" si="2315"/>
        <v>0</v>
      </c>
      <c r="O1194" s="5">
        <f t="shared" si="2315"/>
        <v>0</v>
      </c>
      <c r="P1194" s="5">
        <f t="shared" si="2315"/>
        <v>0</v>
      </c>
      <c r="Q1194" s="5">
        <f t="shared" si="2315"/>
        <v>0</v>
      </c>
      <c r="R1194" s="5">
        <f t="shared" si="2315"/>
        <v>0</v>
      </c>
      <c r="S1194" s="5">
        <f t="shared" si="2315"/>
        <v>0</v>
      </c>
      <c r="T1194" s="5"/>
      <c r="U1194" s="5">
        <f t="shared" ref="U1194:AA1194" si="2316">MAX(U1159-U1124,0)</f>
        <v>48.153221155301352</v>
      </c>
      <c r="V1194" s="5">
        <f t="shared" si="2316"/>
        <v>11.749781860106097</v>
      </c>
      <c r="W1194" s="5">
        <f t="shared" si="2316"/>
        <v>22.474232826522879</v>
      </c>
      <c r="X1194" s="5">
        <f t="shared" si="2316"/>
        <v>4.5312954868700999</v>
      </c>
      <c r="Y1194" s="5">
        <f t="shared" si="2316"/>
        <v>7.7505150526022888</v>
      </c>
      <c r="Z1194" s="5">
        <f t="shared" si="2316"/>
        <v>15.468381010001858</v>
      </c>
      <c r="AA1194" s="5">
        <f t="shared" si="2316"/>
        <v>1.6725581243067844</v>
      </c>
      <c r="AB1194" s="5"/>
      <c r="AC1194" s="5">
        <f t="shared" ref="AC1194:AI1194" si="2317">MAX(AC1159-AC1124,0)</f>
        <v>21.801990081079261</v>
      </c>
      <c r="AD1194" s="5">
        <f t="shared" si="2317"/>
        <v>2.895399296590548</v>
      </c>
      <c r="AE1194" s="5">
        <f t="shared" si="2317"/>
        <v>5.3907265163814397</v>
      </c>
      <c r="AF1194" s="5">
        <f t="shared" si="2317"/>
        <v>2.1971291090189999</v>
      </c>
      <c r="AG1194" s="5">
        <f t="shared" si="2317"/>
        <v>6.8686231101007174</v>
      </c>
      <c r="AH1194" s="5">
        <f t="shared" si="2317"/>
        <v>1.6717774014085949</v>
      </c>
      <c r="AI1194" s="5">
        <f t="shared" si="2317"/>
        <v>2.6935190099999997</v>
      </c>
    </row>
    <row r="1195" spans="2:35" x14ac:dyDescent="0.3">
      <c r="B1195" s="86">
        <f t="shared" si="2261"/>
        <v>45747</v>
      </c>
      <c r="C1195" s="3"/>
      <c r="D1195" s="3"/>
      <c r="E1195" s="5">
        <f t="shared" ref="E1195:K1195" si="2318">MAX(E1160-E1125,0)</f>
        <v>50.330236572724317</v>
      </c>
      <c r="F1195" s="5">
        <f t="shared" si="2318"/>
        <v>45.292738154492028</v>
      </c>
      <c r="G1195" s="5">
        <f t="shared" si="2318"/>
        <v>85.742833700590054</v>
      </c>
      <c r="H1195" s="5">
        <f t="shared" si="2318"/>
        <v>38.011476416216659</v>
      </c>
      <c r="I1195" s="5">
        <f t="shared" si="2318"/>
        <v>92.015250221008628</v>
      </c>
      <c r="J1195" s="5">
        <f t="shared" si="2318"/>
        <v>188.59169011165844</v>
      </c>
      <c r="K1195" s="5">
        <f t="shared" si="2318"/>
        <v>23.341001565831789</v>
      </c>
      <c r="L1195" s="5"/>
      <c r="M1195" s="5">
        <f t="shared" ref="M1195:S1195" si="2319">MAX(M1160-M1125,0)</f>
        <v>52.562068667706896</v>
      </c>
      <c r="N1195" s="5">
        <f t="shared" si="2319"/>
        <v>0</v>
      </c>
      <c r="O1195" s="5">
        <f t="shared" si="2319"/>
        <v>0</v>
      </c>
      <c r="P1195" s="5">
        <f t="shared" si="2319"/>
        <v>0</v>
      </c>
      <c r="Q1195" s="5">
        <f t="shared" si="2319"/>
        <v>0</v>
      </c>
      <c r="R1195" s="5">
        <f t="shared" si="2319"/>
        <v>0</v>
      </c>
      <c r="S1195" s="5">
        <f t="shared" si="2319"/>
        <v>0</v>
      </c>
      <c r="T1195" s="5"/>
      <c r="U1195" s="5">
        <f t="shared" ref="U1195:AA1195" si="2320">MAX(U1160-U1125,0)</f>
        <v>49.597817789960395</v>
      </c>
      <c r="V1195" s="5">
        <f t="shared" si="2320"/>
        <v>12.10227531590928</v>
      </c>
      <c r="W1195" s="5">
        <f t="shared" si="2320"/>
        <v>23.14845981131856</v>
      </c>
      <c r="X1195" s="5">
        <f t="shared" si="2320"/>
        <v>4.6672343514762034</v>
      </c>
      <c r="Y1195" s="5">
        <f t="shared" si="2320"/>
        <v>7.9830305041803564</v>
      </c>
      <c r="Z1195" s="5">
        <f t="shared" si="2320"/>
        <v>15.932432440301914</v>
      </c>
      <c r="AA1195" s="5">
        <f t="shared" si="2320"/>
        <v>1.7227348680359871</v>
      </c>
      <c r="AB1195" s="5"/>
      <c r="AC1195" s="5">
        <f t="shared" ref="AC1195:AI1195" si="2321">MAX(AC1160-AC1125,0)</f>
        <v>22.456049783511645</v>
      </c>
      <c r="AD1195" s="5">
        <f t="shared" si="2321"/>
        <v>2.9822612754882645</v>
      </c>
      <c r="AE1195" s="5">
        <f t="shared" si="2321"/>
        <v>5.5524483118728813</v>
      </c>
      <c r="AF1195" s="5">
        <f t="shared" si="2321"/>
        <v>2.2630429822895701</v>
      </c>
      <c r="AG1195" s="5">
        <f t="shared" si="2321"/>
        <v>7.07468180340374</v>
      </c>
      <c r="AH1195" s="5">
        <f t="shared" si="2321"/>
        <v>1.721930723450853</v>
      </c>
      <c r="AI1195" s="5">
        <f t="shared" si="2321"/>
        <v>2.7743245803000001</v>
      </c>
    </row>
    <row r="1196" spans="2:35" x14ac:dyDescent="0.3">
      <c r="B1196" s="86">
        <f t="shared" si="2261"/>
        <v>46112</v>
      </c>
      <c r="C1196" s="3"/>
      <c r="D1196" s="3"/>
      <c r="E1196" s="5">
        <f t="shared" ref="E1196:K1196" si="2322">MAX(E1161-E1126,0)</f>
        <v>51.840143669906048</v>
      </c>
      <c r="F1196" s="5">
        <f t="shared" si="2322"/>
        <v>46.651520299126787</v>
      </c>
      <c r="G1196" s="5">
        <f t="shared" si="2322"/>
        <v>88.315118711607766</v>
      </c>
      <c r="H1196" s="5">
        <f t="shared" si="2322"/>
        <v>39.151820708703148</v>
      </c>
      <c r="I1196" s="5">
        <f t="shared" si="2322"/>
        <v>94.775707727638903</v>
      </c>
      <c r="J1196" s="5">
        <f t="shared" si="2322"/>
        <v>194.24944081500826</v>
      </c>
      <c r="K1196" s="5">
        <f t="shared" si="2322"/>
        <v>24.041231612806733</v>
      </c>
      <c r="L1196" s="5"/>
      <c r="M1196" s="5">
        <f t="shared" ref="M1196:S1196" si="2323">MAX(M1161-M1126,0)</f>
        <v>54.138930727738114</v>
      </c>
      <c r="N1196" s="5">
        <f t="shared" si="2323"/>
        <v>0</v>
      </c>
      <c r="O1196" s="5">
        <f t="shared" si="2323"/>
        <v>0</v>
      </c>
      <c r="P1196" s="5">
        <f t="shared" si="2323"/>
        <v>0</v>
      </c>
      <c r="Q1196" s="5">
        <f t="shared" si="2323"/>
        <v>0</v>
      </c>
      <c r="R1196" s="5">
        <f t="shared" si="2323"/>
        <v>0</v>
      </c>
      <c r="S1196" s="5">
        <f t="shared" si="2323"/>
        <v>0</v>
      </c>
      <c r="T1196" s="5"/>
      <c r="U1196" s="5">
        <f t="shared" ref="U1196:AA1196" si="2324">MAX(U1161-U1126,0)</f>
        <v>51.085752323659207</v>
      </c>
      <c r="V1196" s="5">
        <f t="shared" si="2324"/>
        <v>12.465343575386557</v>
      </c>
      <c r="W1196" s="5">
        <f t="shared" si="2324"/>
        <v>23.842913605658126</v>
      </c>
      <c r="X1196" s="5">
        <f t="shared" si="2324"/>
        <v>4.807251382020489</v>
      </c>
      <c r="Y1196" s="5">
        <f t="shared" si="2324"/>
        <v>8.2225214193057674</v>
      </c>
      <c r="Z1196" s="5">
        <f t="shared" si="2324"/>
        <v>16.410405413510972</v>
      </c>
      <c r="AA1196" s="5">
        <f t="shared" si="2324"/>
        <v>1.7744169140770669</v>
      </c>
      <c r="AB1196" s="5"/>
      <c r="AC1196" s="5">
        <f t="shared" ref="AC1196:AI1196" si="2325">MAX(AC1161-AC1126,0)</f>
        <v>23.12973127701699</v>
      </c>
      <c r="AD1196" s="5">
        <f t="shared" si="2325"/>
        <v>3.0717291137529124</v>
      </c>
      <c r="AE1196" s="5">
        <f t="shared" si="2325"/>
        <v>5.7190217612290706</v>
      </c>
      <c r="AF1196" s="5">
        <f t="shared" si="2325"/>
        <v>2.3309342717582568</v>
      </c>
      <c r="AG1196" s="5">
        <f t="shared" si="2325"/>
        <v>7.2869222575058519</v>
      </c>
      <c r="AH1196" s="5">
        <f t="shared" si="2325"/>
        <v>1.7735886451543785</v>
      </c>
      <c r="AI1196" s="5">
        <f t="shared" si="2325"/>
        <v>2.8575543177090004</v>
      </c>
    </row>
    <row r="1197" spans="2:35" x14ac:dyDescent="0.3">
      <c r="B1197" s="86">
        <f t="shared" si="2261"/>
        <v>46477</v>
      </c>
      <c r="C1197" s="3"/>
      <c r="D1197" s="3"/>
      <c r="E1197" s="5">
        <f t="shared" ref="E1197:K1197" si="2326">MAX(E1162-E1127,0)</f>
        <v>53.395347980003237</v>
      </c>
      <c r="F1197" s="5">
        <f t="shared" si="2326"/>
        <v>48.05106590810059</v>
      </c>
      <c r="G1197" s="5">
        <f t="shared" si="2326"/>
        <v>90.964572272956005</v>
      </c>
      <c r="H1197" s="5">
        <f t="shared" si="2326"/>
        <v>40.326375329964257</v>
      </c>
      <c r="I1197" s="5">
        <f t="shared" si="2326"/>
        <v>97.618978959468052</v>
      </c>
      <c r="J1197" s="5">
        <f t="shared" si="2326"/>
        <v>200.0769240394585</v>
      </c>
      <c r="K1197" s="5">
        <f t="shared" si="2326"/>
        <v>24.762468561190939</v>
      </c>
      <c r="L1197" s="5"/>
      <c r="M1197" s="5">
        <f t="shared" ref="M1197:S1197" si="2327">MAX(M1162-M1127,0)</f>
        <v>55.763098649570246</v>
      </c>
      <c r="N1197" s="5">
        <f t="shared" si="2327"/>
        <v>0</v>
      </c>
      <c r="O1197" s="5">
        <f t="shared" si="2327"/>
        <v>0</v>
      </c>
      <c r="P1197" s="5">
        <f t="shared" si="2327"/>
        <v>0</v>
      </c>
      <c r="Q1197" s="5">
        <f t="shared" si="2327"/>
        <v>0</v>
      </c>
      <c r="R1197" s="5">
        <f t="shared" si="2327"/>
        <v>0</v>
      </c>
      <c r="S1197" s="5">
        <f t="shared" si="2327"/>
        <v>0</v>
      </c>
      <c r="T1197" s="5"/>
      <c r="U1197" s="5">
        <f t="shared" ref="U1197:AA1197" si="2328">MAX(U1162-U1127,0)</f>
        <v>52.618324893368971</v>
      </c>
      <c r="V1197" s="5">
        <f t="shared" si="2328"/>
        <v>12.839303882648155</v>
      </c>
      <c r="W1197" s="5">
        <f t="shared" si="2328"/>
        <v>24.558201013827876</v>
      </c>
      <c r="X1197" s="5">
        <f t="shared" si="2328"/>
        <v>4.9514689234811033</v>
      </c>
      <c r="Y1197" s="5">
        <f t="shared" si="2328"/>
        <v>8.469197061884941</v>
      </c>
      <c r="Z1197" s="5">
        <f t="shared" si="2328"/>
        <v>16.902717575916299</v>
      </c>
      <c r="AA1197" s="5">
        <f t="shared" si="2328"/>
        <v>1.827649421499379</v>
      </c>
      <c r="AB1197" s="5"/>
      <c r="AC1197" s="5">
        <f t="shared" ref="AC1197:AI1197" si="2329">MAX(AC1162-AC1127,0)</f>
        <v>23.823623215327505</v>
      </c>
      <c r="AD1197" s="5">
        <f t="shared" si="2329"/>
        <v>3.1638809871654998</v>
      </c>
      <c r="AE1197" s="5">
        <f t="shared" si="2329"/>
        <v>5.890592414065944</v>
      </c>
      <c r="AF1197" s="5">
        <f t="shared" si="2329"/>
        <v>2.4008622999110045</v>
      </c>
      <c r="AG1197" s="5">
        <f t="shared" si="2329"/>
        <v>7.5055299252310279</v>
      </c>
      <c r="AH1197" s="5">
        <f t="shared" si="2329"/>
        <v>1.8267963045090094</v>
      </c>
      <c r="AI1197" s="5">
        <f t="shared" si="2329"/>
        <v>2.9432809472402703</v>
      </c>
    </row>
    <row r="1198" spans="2:35" x14ac:dyDescent="0.3">
      <c r="B1198" s="86">
        <f t="shared" si="2261"/>
        <v>46843</v>
      </c>
      <c r="C1198" s="3"/>
      <c r="D1198" s="3"/>
      <c r="E1198" s="5">
        <f t="shared" ref="E1198:K1198" si="2330">MAX(E1163-E1128,0)</f>
        <v>54.997208419403329</v>
      </c>
      <c r="F1198" s="5">
        <f t="shared" si="2330"/>
        <v>49.492597885343613</v>
      </c>
      <c r="G1198" s="5">
        <f t="shared" si="2330"/>
        <v>93.693509441144684</v>
      </c>
      <c r="H1198" s="5">
        <f t="shared" si="2330"/>
        <v>41.536166589863178</v>
      </c>
      <c r="I1198" s="5">
        <f t="shared" si="2330"/>
        <v>100.54754832825211</v>
      </c>
      <c r="J1198" s="5">
        <f t="shared" si="2330"/>
        <v>206.0792317606423</v>
      </c>
      <c r="K1198" s="5">
        <f t="shared" si="2330"/>
        <v>25.505342618026678</v>
      </c>
      <c r="L1198" s="5"/>
      <c r="M1198" s="5">
        <f t="shared" ref="M1198:S1198" si="2331">MAX(M1163-M1128,0)</f>
        <v>57.435991609057368</v>
      </c>
      <c r="N1198" s="5">
        <f t="shared" si="2331"/>
        <v>0</v>
      </c>
      <c r="O1198" s="5">
        <f t="shared" si="2331"/>
        <v>0</v>
      </c>
      <c r="P1198" s="5">
        <f t="shared" si="2331"/>
        <v>0</v>
      </c>
      <c r="Q1198" s="5">
        <f t="shared" si="2331"/>
        <v>0</v>
      </c>
      <c r="R1198" s="5">
        <f t="shared" si="2331"/>
        <v>0</v>
      </c>
      <c r="S1198" s="5">
        <f t="shared" si="2331"/>
        <v>0</v>
      </c>
      <c r="T1198" s="5"/>
      <c r="U1198" s="5">
        <f t="shared" ref="U1198:AA1198" si="2332">MAX(U1163-U1128,0)</f>
        <v>54.196874640170059</v>
      </c>
      <c r="V1198" s="5">
        <f t="shared" si="2332"/>
        <v>13.224482999127599</v>
      </c>
      <c r="W1198" s="5">
        <f t="shared" si="2332"/>
        <v>25.294947044242708</v>
      </c>
      <c r="X1198" s="5">
        <f t="shared" si="2332"/>
        <v>5.1000129911855367</v>
      </c>
      <c r="Y1198" s="5">
        <f t="shared" si="2332"/>
        <v>8.7232729737414907</v>
      </c>
      <c r="Z1198" s="5">
        <f t="shared" si="2332"/>
        <v>17.409799103193791</v>
      </c>
      <c r="AA1198" s="5">
        <f t="shared" si="2332"/>
        <v>1.8824789041443606</v>
      </c>
      <c r="AB1198" s="5"/>
      <c r="AC1198" s="5">
        <f t="shared" ref="AC1198:AI1198" si="2333">MAX(AC1163-AC1128,0)</f>
        <v>24.538331911787331</v>
      </c>
      <c r="AD1198" s="5">
        <f t="shared" si="2333"/>
        <v>3.2587974167804643</v>
      </c>
      <c r="AE1198" s="5">
        <f t="shared" si="2333"/>
        <v>6.0673101864879211</v>
      </c>
      <c r="AF1198" s="5">
        <f t="shared" si="2333"/>
        <v>2.4728881689083346</v>
      </c>
      <c r="AG1198" s="5">
        <f t="shared" si="2333"/>
        <v>7.7306958229879577</v>
      </c>
      <c r="AH1198" s="5">
        <f t="shared" si="2333"/>
        <v>1.8816001936442803</v>
      </c>
      <c r="AI1198" s="5">
        <f t="shared" si="2333"/>
        <v>3.0315793756574778</v>
      </c>
    </row>
    <row r="1199" spans="2:35" x14ac:dyDescent="0.3">
      <c r="B1199" s="86">
        <f t="shared" si="2261"/>
        <v>47208</v>
      </c>
      <c r="C1199" s="3"/>
      <c r="D1199" s="3"/>
      <c r="E1199" s="5">
        <f t="shared" ref="E1199:K1199" si="2334">MAX(E1164-E1129,0)</f>
        <v>56.647124671985438</v>
      </c>
      <c r="F1199" s="5">
        <f t="shared" si="2334"/>
        <v>50.977375821903919</v>
      </c>
      <c r="G1199" s="5">
        <f t="shared" si="2334"/>
        <v>96.504314724379014</v>
      </c>
      <c r="H1199" s="5">
        <f t="shared" si="2334"/>
        <v>42.782251587559067</v>
      </c>
      <c r="I1199" s="5">
        <f t="shared" si="2334"/>
        <v>103.56397477809966</v>
      </c>
      <c r="J1199" s="5">
        <f t="shared" si="2334"/>
        <v>212.26160871346156</v>
      </c>
      <c r="K1199" s="5">
        <f t="shared" si="2334"/>
        <v>26.270502896567479</v>
      </c>
      <c r="L1199" s="5"/>
      <c r="M1199" s="5">
        <f t="shared" ref="M1199:S1199" si="2335">MAX(M1164-M1129,0)</f>
        <v>59.15907135732909</v>
      </c>
      <c r="N1199" s="5">
        <f t="shared" si="2335"/>
        <v>0</v>
      </c>
      <c r="O1199" s="5">
        <f t="shared" si="2335"/>
        <v>0</v>
      </c>
      <c r="P1199" s="5">
        <f t="shared" si="2335"/>
        <v>0</v>
      </c>
      <c r="Q1199" s="5">
        <f t="shared" si="2335"/>
        <v>0</v>
      </c>
      <c r="R1199" s="5">
        <f t="shared" si="2335"/>
        <v>0</v>
      </c>
      <c r="S1199" s="5">
        <f t="shared" si="2335"/>
        <v>0</v>
      </c>
      <c r="T1199" s="5"/>
      <c r="U1199" s="5">
        <f t="shared" ref="U1199:AA1199" si="2336">MAX(U1164-U1129,0)</f>
        <v>55.822780879375173</v>
      </c>
      <c r="V1199" s="5">
        <f t="shared" si="2336"/>
        <v>13.621217489101426</v>
      </c>
      <c r="W1199" s="5">
        <f t="shared" si="2336"/>
        <v>26.05379545556999</v>
      </c>
      <c r="X1199" s="5">
        <f t="shared" si="2336"/>
        <v>5.2530133809211028</v>
      </c>
      <c r="Y1199" s="5">
        <f t="shared" si="2336"/>
        <v>8.9849711629537339</v>
      </c>
      <c r="Z1199" s="5">
        <f t="shared" si="2336"/>
        <v>17.932093076289604</v>
      </c>
      <c r="AA1199" s="5">
        <f t="shared" si="2336"/>
        <v>1.9389532712686914</v>
      </c>
      <c r="AB1199" s="5"/>
      <c r="AC1199" s="5">
        <f t="shared" ref="AC1199:AI1199" si="2337">MAX(AC1164-AC1129,0)</f>
        <v>25.274481869140953</v>
      </c>
      <c r="AD1199" s="5">
        <f t="shared" si="2337"/>
        <v>3.3565613392838785</v>
      </c>
      <c r="AE1199" s="5">
        <f t="shared" si="2337"/>
        <v>6.2493294920825591</v>
      </c>
      <c r="AF1199" s="5">
        <f t="shared" si="2337"/>
        <v>2.547074813975585</v>
      </c>
      <c r="AG1199" s="5">
        <f t="shared" si="2337"/>
        <v>7.9626166976775972</v>
      </c>
      <c r="AH1199" s="5">
        <f t="shared" si="2337"/>
        <v>1.9380481994536098</v>
      </c>
      <c r="AI1199" s="5">
        <f t="shared" si="2337"/>
        <v>3.1225267569272028</v>
      </c>
    </row>
    <row r="1200" spans="2:35" x14ac:dyDescent="0.3">
      <c r="B1200" s="86">
        <f t="shared" si="2261"/>
        <v>47573</v>
      </c>
      <c r="C1200" s="3"/>
      <c r="D1200" s="3"/>
      <c r="E1200" s="5">
        <f t="shared" ref="E1200:K1200" si="2338">MAX(E1165-E1130,0)</f>
        <v>58.346538412145009</v>
      </c>
      <c r="F1200" s="5">
        <f t="shared" si="2338"/>
        <v>52.506697096561048</v>
      </c>
      <c r="G1200" s="5">
        <f t="shared" si="2338"/>
        <v>99.399444166110413</v>
      </c>
      <c r="H1200" s="5">
        <f t="shared" si="2338"/>
        <v>44.065719135185851</v>
      </c>
      <c r="I1200" s="5">
        <f t="shared" si="2338"/>
        <v>106.67089402144268</v>
      </c>
      <c r="J1200" s="5">
        <f t="shared" si="2338"/>
        <v>218.62945697486543</v>
      </c>
      <c r="K1200" s="5">
        <f t="shared" si="2338"/>
        <v>27.058617983464497</v>
      </c>
      <c r="L1200" s="5"/>
      <c r="M1200" s="5">
        <f t="shared" ref="M1200:S1200" si="2339">MAX(M1165-M1130,0)</f>
        <v>60.933843498048965</v>
      </c>
      <c r="N1200" s="5">
        <f t="shared" si="2339"/>
        <v>0</v>
      </c>
      <c r="O1200" s="5">
        <f t="shared" si="2339"/>
        <v>0</v>
      </c>
      <c r="P1200" s="5">
        <f t="shared" si="2339"/>
        <v>0</v>
      </c>
      <c r="Q1200" s="5">
        <f t="shared" si="2339"/>
        <v>0</v>
      </c>
      <c r="R1200" s="5">
        <f t="shared" si="2339"/>
        <v>0</v>
      </c>
      <c r="S1200" s="5">
        <f t="shared" si="2339"/>
        <v>0</v>
      </c>
      <c r="T1200" s="5"/>
      <c r="U1200" s="5">
        <f t="shared" ref="U1200:AA1200" si="2340">MAX(U1165-U1130,0)</f>
        <v>57.497464305756424</v>
      </c>
      <c r="V1200" s="5">
        <f t="shared" si="2340"/>
        <v>14.029854013774468</v>
      </c>
      <c r="W1200" s="5">
        <f t="shared" si="2340"/>
        <v>26.835409319237087</v>
      </c>
      <c r="X1200" s="5">
        <f t="shared" si="2340"/>
        <v>5.4106037823487361</v>
      </c>
      <c r="Y1200" s="5">
        <f t="shared" si="2340"/>
        <v>9.2545202978423475</v>
      </c>
      <c r="Z1200" s="5">
        <f t="shared" si="2340"/>
        <v>18.470055868578292</v>
      </c>
      <c r="AA1200" s="5">
        <f t="shared" si="2340"/>
        <v>1.9971218694067527</v>
      </c>
      <c r="AB1200" s="5"/>
      <c r="AC1200" s="5">
        <f t="shared" ref="AC1200:AI1200" si="2341">MAX(AC1165-AC1130,0)</f>
        <v>26.03271632521518</v>
      </c>
      <c r="AD1200" s="5">
        <f t="shared" si="2341"/>
        <v>3.4572581794623947</v>
      </c>
      <c r="AE1200" s="5">
        <f t="shared" si="2341"/>
        <v>6.4368093768450354</v>
      </c>
      <c r="AF1200" s="5">
        <f t="shared" si="2341"/>
        <v>2.6234870583948524</v>
      </c>
      <c r="AG1200" s="5">
        <f t="shared" si="2341"/>
        <v>8.2014951986079261</v>
      </c>
      <c r="AH1200" s="5">
        <f t="shared" si="2341"/>
        <v>1.9961896454372172</v>
      </c>
      <c r="AI1200" s="5">
        <f t="shared" si="2341"/>
        <v>3.2162025596350183</v>
      </c>
    </row>
    <row r="1201" spans="2:35" x14ac:dyDescent="0.3">
      <c r="B1201" s="86">
        <f t="shared" si="2261"/>
        <v>47938</v>
      </c>
      <c r="C1201" s="3"/>
      <c r="D1201" s="3"/>
      <c r="E1201" s="5">
        <f t="shared" ref="E1201:K1201" si="2342">MAX(E1166-E1131,0)</f>
        <v>60.096934564509354</v>
      </c>
      <c r="F1201" s="5">
        <f t="shared" si="2342"/>
        <v>54.081898009457873</v>
      </c>
      <c r="G1201" s="5">
        <f t="shared" si="2342"/>
        <v>102.3814274910937</v>
      </c>
      <c r="H1201" s="5">
        <f t="shared" si="2342"/>
        <v>45.387690709241426</v>
      </c>
      <c r="I1201" s="5">
        <f t="shared" si="2342"/>
        <v>109.87102084208595</v>
      </c>
      <c r="J1201" s="5">
        <f t="shared" si="2342"/>
        <v>225.18834068411138</v>
      </c>
      <c r="K1201" s="5">
        <f t="shared" si="2342"/>
        <v>27.870376522968435</v>
      </c>
      <c r="L1201" s="5"/>
      <c r="M1201" s="5">
        <f t="shared" ref="M1201:S1201" si="2343">MAX(M1166-M1131,0)</f>
        <v>62.761858802990432</v>
      </c>
      <c r="N1201" s="5">
        <f t="shared" si="2343"/>
        <v>0</v>
      </c>
      <c r="O1201" s="5">
        <f t="shared" si="2343"/>
        <v>0</v>
      </c>
      <c r="P1201" s="5">
        <f t="shared" si="2343"/>
        <v>0</v>
      </c>
      <c r="Q1201" s="5">
        <f t="shared" si="2343"/>
        <v>0</v>
      </c>
      <c r="R1201" s="5">
        <f t="shared" si="2343"/>
        <v>0</v>
      </c>
      <c r="S1201" s="5">
        <f t="shared" si="2343"/>
        <v>0</v>
      </c>
      <c r="T1201" s="5"/>
      <c r="U1201" s="5">
        <f t="shared" ref="U1201:AA1201" si="2344">MAX(U1166-U1131,0)</f>
        <v>59.222388234929106</v>
      </c>
      <c r="V1201" s="5">
        <f t="shared" si="2344"/>
        <v>14.450749634187703</v>
      </c>
      <c r="W1201" s="5">
        <f t="shared" si="2344"/>
        <v>27.640471598814198</v>
      </c>
      <c r="X1201" s="5">
        <f t="shared" si="2344"/>
        <v>5.5729218958191993</v>
      </c>
      <c r="Y1201" s="5">
        <f t="shared" si="2344"/>
        <v>9.532155906777616</v>
      </c>
      <c r="Z1201" s="5">
        <f t="shared" si="2344"/>
        <v>19.024157544635642</v>
      </c>
      <c r="AA1201" s="5">
        <f t="shared" si="2344"/>
        <v>2.0570355254889545</v>
      </c>
      <c r="AB1201" s="5"/>
      <c r="AC1201" s="5">
        <f t="shared" ref="AC1201:AI1201" si="2345">MAX(AC1166-AC1131,0)</f>
        <v>26.813697814971636</v>
      </c>
      <c r="AD1201" s="5">
        <f t="shared" si="2345"/>
        <v>3.5609759248462667</v>
      </c>
      <c r="AE1201" s="5">
        <f t="shared" si="2345"/>
        <v>6.6299136581503859</v>
      </c>
      <c r="AF1201" s="5">
        <f t="shared" si="2345"/>
        <v>2.702191670146699</v>
      </c>
      <c r="AG1201" s="5">
        <f t="shared" si="2345"/>
        <v>8.447540054566165</v>
      </c>
      <c r="AH1201" s="5">
        <f t="shared" si="2345"/>
        <v>2.0560753348003336</v>
      </c>
      <c r="AI1201" s="5">
        <f t="shared" si="2345"/>
        <v>3.3126886364240691</v>
      </c>
    </row>
    <row r="1202" spans="2:35" x14ac:dyDescent="0.3">
      <c r="B1202" s="86">
        <f t="shared" si="2261"/>
        <v>48304</v>
      </c>
      <c r="C1202" s="3"/>
      <c r="D1202" s="3"/>
      <c r="E1202" s="5">
        <f t="shared" ref="E1202:K1202" si="2346">MAX(E1167-E1132,0)</f>
        <v>61.899842601444632</v>
      </c>
      <c r="F1202" s="5">
        <f t="shared" si="2346"/>
        <v>55.7043549497416</v>
      </c>
      <c r="G1202" s="5">
        <f t="shared" si="2346"/>
        <v>105.45287031582652</v>
      </c>
      <c r="H1202" s="5">
        <f t="shared" si="2346"/>
        <v>46.74932143051867</v>
      </c>
      <c r="I1202" s="5">
        <f t="shared" si="2346"/>
        <v>113.16715146734855</v>
      </c>
      <c r="J1202" s="5">
        <f t="shared" si="2346"/>
        <v>231.94399090463472</v>
      </c>
      <c r="K1202" s="5">
        <f t="shared" si="2346"/>
        <v>28.706487818657479</v>
      </c>
      <c r="L1202" s="5"/>
      <c r="M1202" s="5">
        <f t="shared" ref="M1202:S1202" si="2347">MAX(M1167-M1132,0)</f>
        <v>64.644714567080143</v>
      </c>
      <c r="N1202" s="5">
        <f t="shared" si="2347"/>
        <v>0</v>
      </c>
      <c r="O1202" s="5">
        <f t="shared" si="2347"/>
        <v>0</v>
      </c>
      <c r="P1202" s="5">
        <f t="shared" si="2347"/>
        <v>0</v>
      </c>
      <c r="Q1202" s="5">
        <f t="shared" si="2347"/>
        <v>0</v>
      </c>
      <c r="R1202" s="5">
        <f t="shared" si="2347"/>
        <v>0</v>
      </c>
      <c r="S1202" s="5">
        <f t="shared" si="2347"/>
        <v>0</v>
      </c>
      <c r="T1202" s="5"/>
      <c r="U1202" s="5">
        <f t="shared" ref="U1202:AA1202" si="2348">MAX(U1167-U1132,0)</f>
        <v>60.99905988197699</v>
      </c>
      <c r="V1202" s="5">
        <f t="shared" si="2348"/>
        <v>14.884272123213334</v>
      </c>
      <c r="W1202" s="5">
        <f t="shared" si="2348"/>
        <v>28.46968574677863</v>
      </c>
      <c r="X1202" s="5">
        <f t="shared" si="2348"/>
        <v>5.7401095526937755</v>
      </c>
      <c r="Y1202" s="5">
        <f t="shared" si="2348"/>
        <v>9.8181205839809493</v>
      </c>
      <c r="Z1202" s="5">
        <f t="shared" si="2348"/>
        <v>19.594882270974715</v>
      </c>
      <c r="AA1202" s="5">
        <f t="shared" si="2348"/>
        <v>2.1187465912536227</v>
      </c>
      <c r="AB1202" s="5"/>
      <c r="AC1202" s="5">
        <f t="shared" ref="AC1202:AI1202" si="2349">MAX(AC1167-AC1132,0)</f>
        <v>27.618108749420788</v>
      </c>
      <c r="AD1202" s="5">
        <f t="shared" si="2349"/>
        <v>3.6678052025916545</v>
      </c>
      <c r="AE1202" s="5">
        <f t="shared" si="2349"/>
        <v>6.8288110678948986</v>
      </c>
      <c r="AF1202" s="5">
        <f t="shared" si="2349"/>
        <v>2.7832574202511</v>
      </c>
      <c r="AG1202" s="5">
        <f t="shared" si="2349"/>
        <v>8.7009662562031505</v>
      </c>
      <c r="AH1202" s="5">
        <f t="shared" si="2349"/>
        <v>2.1177575948443459</v>
      </c>
      <c r="AI1202" s="5">
        <f t="shared" si="2349"/>
        <v>3.4120692955167917</v>
      </c>
    </row>
    <row r="1203" spans="2:35" x14ac:dyDescent="0.3">
      <c r="B1203" s="86">
        <f t="shared" si="2261"/>
        <v>48669</v>
      </c>
      <c r="C1203" s="3"/>
      <c r="D1203" s="3"/>
      <c r="E1203" s="5">
        <f t="shared" ref="E1203:K1203" si="2350">MAX(E1168-E1133,0)</f>
        <v>63.756837879487989</v>
      </c>
      <c r="F1203" s="5">
        <f t="shared" si="2350"/>
        <v>57.375485598233858</v>
      </c>
      <c r="G1203" s="5">
        <f t="shared" si="2350"/>
        <v>108.61645642530132</v>
      </c>
      <c r="H1203" s="5">
        <f t="shared" si="2350"/>
        <v>48.151801073434235</v>
      </c>
      <c r="I1203" s="5">
        <f t="shared" si="2350"/>
        <v>116.56216601136899</v>
      </c>
      <c r="J1203" s="5">
        <f t="shared" si="2350"/>
        <v>238.90231063177376</v>
      </c>
      <c r="K1203" s="5">
        <f t="shared" si="2350"/>
        <v>29.567682453217209</v>
      </c>
      <c r="L1203" s="5"/>
      <c r="M1203" s="5">
        <f t="shared" ref="M1203:S1203" si="2351">MAX(M1168-M1133,0)</f>
        <v>66.58405600409256</v>
      </c>
      <c r="N1203" s="5">
        <f t="shared" si="2351"/>
        <v>0</v>
      </c>
      <c r="O1203" s="5">
        <f t="shared" si="2351"/>
        <v>0</v>
      </c>
      <c r="P1203" s="5">
        <f t="shared" si="2351"/>
        <v>0</v>
      </c>
      <c r="Q1203" s="5">
        <f t="shared" si="2351"/>
        <v>0</v>
      </c>
      <c r="R1203" s="5">
        <f t="shared" si="2351"/>
        <v>0</v>
      </c>
      <c r="S1203" s="5">
        <f t="shared" si="2351"/>
        <v>0</v>
      </c>
      <c r="T1203" s="5"/>
      <c r="U1203" s="5">
        <f t="shared" ref="U1203:AA1203" si="2352">MAX(U1168-U1133,0)</f>
        <v>62.829031678436301</v>
      </c>
      <c r="V1203" s="5">
        <f t="shared" si="2352"/>
        <v>15.330800286909735</v>
      </c>
      <c r="W1203" s="5">
        <f t="shared" si="2352"/>
        <v>29.323776319181988</v>
      </c>
      <c r="X1203" s="5">
        <f t="shared" si="2352"/>
        <v>5.9123128392745885</v>
      </c>
      <c r="Y1203" s="5">
        <f t="shared" si="2352"/>
        <v>10.112664201500376</v>
      </c>
      <c r="Z1203" s="5">
        <f t="shared" si="2352"/>
        <v>20.182728739103958</v>
      </c>
      <c r="AA1203" s="5">
        <f t="shared" si="2352"/>
        <v>2.182308988991231</v>
      </c>
      <c r="AB1203" s="5"/>
      <c r="AC1203" s="5">
        <f t="shared" ref="AC1203:AI1203" si="2353">MAX(AC1168-AC1133,0)</f>
        <v>28.44665201190341</v>
      </c>
      <c r="AD1203" s="5">
        <f t="shared" si="2353"/>
        <v>3.7778393586694046</v>
      </c>
      <c r="AE1203" s="5">
        <f t="shared" si="2353"/>
        <v>7.0336753999317461</v>
      </c>
      <c r="AF1203" s="5">
        <f t="shared" si="2353"/>
        <v>2.8667551428586324</v>
      </c>
      <c r="AG1203" s="5">
        <f t="shared" si="2353"/>
        <v>8.9619952438892447</v>
      </c>
      <c r="AH1203" s="5">
        <f t="shared" si="2353"/>
        <v>2.1812903226896756</v>
      </c>
      <c r="AI1203" s="5">
        <f t="shared" si="2353"/>
        <v>3.5144313743822955</v>
      </c>
    </row>
    <row r="1204" spans="2:35" x14ac:dyDescent="0.3">
      <c r="B1204" s="86">
        <f t="shared" si="2261"/>
        <v>49034</v>
      </c>
      <c r="C1204" s="3"/>
      <c r="D1204" s="3"/>
      <c r="E1204" s="5">
        <f t="shared" ref="E1204:K1204" si="2354">MAX(E1169-E1134,0)</f>
        <v>65.669543015872634</v>
      </c>
      <c r="F1204" s="5">
        <f t="shared" si="2354"/>
        <v>59.096750166180875</v>
      </c>
      <c r="G1204" s="5">
        <f t="shared" si="2354"/>
        <v>111.87495011806035</v>
      </c>
      <c r="H1204" s="5">
        <f t="shared" si="2354"/>
        <v>49.596355105637258</v>
      </c>
      <c r="I1204" s="5">
        <f t="shared" si="2354"/>
        <v>120.05903099171007</v>
      </c>
      <c r="J1204" s="5">
        <f t="shared" si="2354"/>
        <v>246.06937995072695</v>
      </c>
      <c r="K1204" s="5">
        <f t="shared" si="2354"/>
        <v>30.454712926813727</v>
      </c>
      <c r="L1204" s="5"/>
      <c r="M1204" s="5">
        <f t="shared" ref="M1204:S1204" si="2355">MAX(M1169-M1134,0)</f>
        <v>68.581577684215347</v>
      </c>
      <c r="N1204" s="5">
        <f t="shared" si="2355"/>
        <v>0</v>
      </c>
      <c r="O1204" s="5">
        <f t="shared" si="2355"/>
        <v>0</v>
      </c>
      <c r="P1204" s="5">
        <f t="shared" si="2355"/>
        <v>0</v>
      </c>
      <c r="Q1204" s="5">
        <f t="shared" si="2355"/>
        <v>0</v>
      </c>
      <c r="R1204" s="5">
        <f t="shared" si="2355"/>
        <v>0</v>
      </c>
      <c r="S1204" s="5">
        <f t="shared" si="2355"/>
        <v>0</v>
      </c>
      <c r="T1204" s="5"/>
      <c r="U1204" s="5">
        <f t="shared" ref="U1204:AA1204" si="2356">MAX(U1169-U1134,0)</f>
        <v>64.713902628789398</v>
      </c>
      <c r="V1204" s="5">
        <f t="shared" si="2356"/>
        <v>15.790724295517025</v>
      </c>
      <c r="W1204" s="5">
        <f t="shared" si="2356"/>
        <v>30.203489608757444</v>
      </c>
      <c r="X1204" s="5">
        <f t="shared" si="2356"/>
        <v>6.0896822244528259</v>
      </c>
      <c r="Y1204" s="5">
        <f t="shared" si="2356"/>
        <v>10.416044127545387</v>
      </c>
      <c r="Z1204" s="5">
        <f t="shared" si="2356"/>
        <v>20.788210601277072</v>
      </c>
      <c r="AA1204" s="5">
        <f t="shared" si="2356"/>
        <v>2.2477782586609689</v>
      </c>
      <c r="AB1204" s="5"/>
      <c r="AC1204" s="5">
        <f t="shared" ref="AC1204:AI1204" si="2357">MAX(AC1169-AC1134,0)</f>
        <v>29.300051572260518</v>
      </c>
      <c r="AD1204" s="5">
        <f t="shared" si="2357"/>
        <v>3.8911745394294859</v>
      </c>
      <c r="AE1204" s="5">
        <f t="shared" si="2357"/>
        <v>7.2446856619296973</v>
      </c>
      <c r="AF1204" s="5">
        <f t="shared" si="2357"/>
        <v>2.952757797144391</v>
      </c>
      <c r="AG1204" s="5">
        <f t="shared" si="2357"/>
        <v>9.2308551012059219</v>
      </c>
      <c r="AH1204" s="5">
        <f t="shared" si="2357"/>
        <v>2.2467290323703666</v>
      </c>
      <c r="AI1204" s="5">
        <f t="shared" si="2357"/>
        <v>3.6198643156137642</v>
      </c>
    </row>
    <row r="1205" spans="2:35" x14ac:dyDescent="0.3">
      <c r="B1205" s="86">
        <f t="shared" si="2261"/>
        <v>49399</v>
      </c>
      <c r="C1205" s="3"/>
      <c r="D1205" s="3"/>
      <c r="E1205" s="5">
        <f t="shared" ref="E1205:K1205" si="2358">MAX(E1170-E1135,0)</f>
        <v>67.639629306348809</v>
      </c>
      <c r="F1205" s="5">
        <f t="shared" si="2358"/>
        <v>60.8696526711663</v>
      </c>
      <c r="G1205" s="5">
        <f t="shared" si="2358"/>
        <v>115.23119862160218</v>
      </c>
      <c r="H1205" s="5">
        <f t="shared" si="2358"/>
        <v>51.084245758806375</v>
      </c>
      <c r="I1205" s="5">
        <f t="shared" si="2358"/>
        <v>123.66080192146136</v>
      </c>
      <c r="J1205" s="5">
        <f t="shared" si="2358"/>
        <v>253.45146134924877</v>
      </c>
      <c r="K1205" s="5">
        <f t="shared" si="2358"/>
        <v>31.368354314618138</v>
      </c>
      <c r="L1205" s="5"/>
      <c r="M1205" s="5">
        <f t="shared" ref="M1205:S1205" si="2359">MAX(M1170-M1135,0)</f>
        <v>70.639025014741804</v>
      </c>
      <c r="N1205" s="5">
        <f t="shared" si="2359"/>
        <v>0</v>
      </c>
      <c r="O1205" s="5">
        <f t="shared" si="2359"/>
        <v>0</v>
      </c>
      <c r="P1205" s="5">
        <f t="shared" si="2359"/>
        <v>0</v>
      </c>
      <c r="Q1205" s="5">
        <f t="shared" si="2359"/>
        <v>0</v>
      </c>
      <c r="R1205" s="5">
        <f t="shared" si="2359"/>
        <v>0</v>
      </c>
      <c r="S1205" s="5">
        <f t="shared" si="2359"/>
        <v>0</v>
      </c>
      <c r="T1205" s="5"/>
      <c r="U1205" s="5">
        <f t="shared" ref="U1205:AA1205" si="2360">MAX(U1170-U1135,0)</f>
        <v>66.655319707653092</v>
      </c>
      <c r="V1205" s="5">
        <f t="shared" si="2360"/>
        <v>16.264446024382543</v>
      </c>
      <c r="W1205" s="5">
        <f t="shared" si="2360"/>
        <v>31.109594297020173</v>
      </c>
      <c r="X1205" s="5">
        <f t="shared" si="2360"/>
        <v>6.2723726911864111</v>
      </c>
      <c r="Y1205" s="5">
        <f t="shared" si="2360"/>
        <v>10.728525451371748</v>
      </c>
      <c r="Z1205" s="5">
        <f t="shared" si="2360"/>
        <v>21.411856919315394</v>
      </c>
      <c r="AA1205" s="5">
        <f t="shared" si="2360"/>
        <v>2.3152116064207977</v>
      </c>
      <c r="AB1205" s="5"/>
      <c r="AC1205" s="5">
        <f t="shared" ref="AC1205:AI1205" si="2361">MAX(AC1170-AC1135,0)</f>
        <v>30.179053119428335</v>
      </c>
      <c r="AD1205" s="5">
        <f t="shared" si="2361"/>
        <v>4.0079097756123723</v>
      </c>
      <c r="AE1205" s="5">
        <f t="shared" si="2361"/>
        <v>7.4620262317875898</v>
      </c>
      <c r="AF1205" s="5">
        <f t="shared" si="2361"/>
        <v>3.0413405310587232</v>
      </c>
      <c r="AG1205" s="5">
        <f t="shared" si="2361"/>
        <v>9.5077807542420985</v>
      </c>
      <c r="AH1205" s="5">
        <f t="shared" si="2361"/>
        <v>2.3141309033414768</v>
      </c>
      <c r="AI1205" s="5">
        <f t="shared" si="2361"/>
        <v>3.7284602450821773</v>
      </c>
    </row>
    <row r="1206" spans="2:35" x14ac:dyDescent="0.3">
      <c r="B1206" s="86">
        <f t="shared" si="2261"/>
        <v>49765</v>
      </c>
      <c r="C1206" s="3"/>
      <c r="D1206" s="3"/>
      <c r="E1206" s="5">
        <f t="shared" ref="E1206:K1206" si="2362">MAX(E1171-E1136,0)</f>
        <v>69.668818185539266</v>
      </c>
      <c r="F1206" s="5">
        <f t="shared" si="2362"/>
        <v>62.69574225130129</v>
      </c>
      <c r="G1206" s="5">
        <f t="shared" si="2362"/>
        <v>118.68813458025022</v>
      </c>
      <c r="H1206" s="5">
        <f t="shared" si="2362"/>
        <v>52.616773131570568</v>
      </c>
      <c r="I1206" s="5">
        <f t="shared" si="2362"/>
        <v>127.37062597910521</v>
      </c>
      <c r="J1206" s="5">
        <f t="shared" si="2362"/>
        <v>261.05500518972627</v>
      </c>
      <c r="K1206" s="5">
        <f t="shared" si="2362"/>
        <v>32.309404944056681</v>
      </c>
      <c r="L1206" s="5"/>
      <c r="M1206" s="5">
        <f t="shared" ref="M1206:S1206" si="2363">MAX(M1171-M1136,0)</f>
        <v>72.75819576518407</v>
      </c>
      <c r="N1206" s="5">
        <f t="shared" si="2363"/>
        <v>0</v>
      </c>
      <c r="O1206" s="5">
        <f t="shared" si="2363"/>
        <v>0</v>
      </c>
      <c r="P1206" s="5">
        <f t="shared" si="2363"/>
        <v>0</v>
      </c>
      <c r="Q1206" s="5">
        <f t="shared" si="2363"/>
        <v>0</v>
      </c>
      <c r="R1206" s="5">
        <f t="shared" si="2363"/>
        <v>0</v>
      </c>
      <c r="S1206" s="5">
        <f t="shared" si="2363"/>
        <v>0</v>
      </c>
      <c r="T1206" s="5"/>
      <c r="U1206" s="5">
        <f t="shared" ref="U1206:AA1206" si="2364">MAX(U1171-U1136,0)</f>
        <v>68.654979298882665</v>
      </c>
      <c r="V1206" s="5">
        <f t="shared" si="2364"/>
        <v>16.75237940511402</v>
      </c>
      <c r="W1206" s="5">
        <f t="shared" si="2364"/>
        <v>32.042882125930774</v>
      </c>
      <c r="X1206" s="5">
        <f t="shared" si="2364"/>
        <v>6.4605438719220034</v>
      </c>
      <c r="Y1206" s="5">
        <f t="shared" si="2364"/>
        <v>11.0503812149129</v>
      </c>
      <c r="Z1206" s="5">
        <f t="shared" si="2364"/>
        <v>22.054212626894849</v>
      </c>
      <c r="AA1206" s="5">
        <f t="shared" si="2364"/>
        <v>2.3846679546134215</v>
      </c>
      <c r="AB1206" s="5"/>
      <c r="AC1206" s="5">
        <f t="shared" ref="AC1206:AI1206" si="2365">MAX(AC1171-AC1136,0)</f>
        <v>31.084424713011181</v>
      </c>
      <c r="AD1206" s="5">
        <f t="shared" si="2365"/>
        <v>4.1281470688807431</v>
      </c>
      <c r="AE1206" s="5">
        <f t="shared" si="2365"/>
        <v>7.6858870187412158</v>
      </c>
      <c r="AF1206" s="5">
        <f t="shared" si="2365"/>
        <v>3.1325807469904854</v>
      </c>
      <c r="AG1206" s="5">
        <f t="shared" si="2365"/>
        <v>9.793014176869363</v>
      </c>
      <c r="AH1206" s="5">
        <f t="shared" si="2365"/>
        <v>2.3835548304417213</v>
      </c>
      <c r="AI1206" s="5">
        <f t="shared" si="2365"/>
        <v>3.8403140524346426</v>
      </c>
    </row>
    <row r="1207" spans="2:35" x14ac:dyDescent="0.3">
      <c r="B1207" s="86">
        <f t="shared" si="2261"/>
        <v>50130</v>
      </c>
      <c r="C1207" s="3"/>
      <c r="D1207" s="3"/>
      <c r="E1207" s="5">
        <f t="shared" ref="E1207:K1207" si="2366">MAX(E1172-E1137,0)</f>
        <v>71.758882731105444</v>
      </c>
      <c r="F1207" s="5">
        <f t="shared" si="2366"/>
        <v>64.57661451884033</v>
      </c>
      <c r="G1207" s="5">
        <f t="shared" si="2366"/>
        <v>122.24877861765773</v>
      </c>
      <c r="H1207" s="5">
        <f t="shared" si="2366"/>
        <v>54.195276325517675</v>
      </c>
      <c r="I1207" s="5">
        <f t="shared" si="2366"/>
        <v>131.19174475847836</v>
      </c>
      <c r="J1207" s="5">
        <f t="shared" si="2366"/>
        <v>268.88665534541803</v>
      </c>
      <c r="K1207" s="5">
        <f t="shared" si="2366"/>
        <v>33.278687092378384</v>
      </c>
      <c r="L1207" s="5"/>
      <c r="M1207" s="5">
        <f t="shared" ref="M1207:S1207" si="2367">MAX(M1172-M1137,0)</f>
        <v>74.940941638139577</v>
      </c>
      <c r="N1207" s="5">
        <f t="shared" si="2367"/>
        <v>0</v>
      </c>
      <c r="O1207" s="5">
        <f t="shared" si="2367"/>
        <v>0</v>
      </c>
      <c r="P1207" s="5">
        <f t="shared" si="2367"/>
        <v>0</v>
      </c>
      <c r="Q1207" s="5">
        <f t="shared" si="2367"/>
        <v>0</v>
      </c>
      <c r="R1207" s="5">
        <f t="shared" si="2367"/>
        <v>0</v>
      </c>
      <c r="S1207" s="5">
        <f t="shared" si="2367"/>
        <v>0</v>
      </c>
      <c r="T1207" s="5"/>
      <c r="U1207" s="5">
        <f t="shared" ref="U1207:AA1207" si="2368">MAX(U1172-U1137,0)</f>
        <v>70.714628677849163</v>
      </c>
      <c r="V1207" s="5">
        <f t="shared" si="2368"/>
        <v>17.25495078726744</v>
      </c>
      <c r="W1207" s="5">
        <f t="shared" si="2368"/>
        <v>33.004168589708698</v>
      </c>
      <c r="X1207" s="5">
        <f t="shared" si="2368"/>
        <v>6.6543601880796617</v>
      </c>
      <c r="Y1207" s="5">
        <f t="shared" si="2368"/>
        <v>11.381892651360289</v>
      </c>
      <c r="Z1207" s="5">
        <f t="shared" si="2368"/>
        <v>22.715839005701696</v>
      </c>
      <c r="AA1207" s="5">
        <f t="shared" si="2368"/>
        <v>2.4562079932518248</v>
      </c>
      <c r="AB1207" s="5"/>
      <c r="AC1207" s="5">
        <f t="shared" ref="AC1207:AI1207" si="2369">MAX(AC1172-AC1137,0)</f>
        <v>32.016957454401513</v>
      </c>
      <c r="AD1207" s="5">
        <f t="shared" si="2369"/>
        <v>4.2519914809471651</v>
      </c>
      <c r="AE1207" s="5">
        <f t="shared" si="2369"/>
        <v>7.9164636293034532</v>
      </c>
      <c r="AF1207" s="5">
        <f t="shared" si="2369"/>
        <v>3.226558169400199</v>
      </c>
      <c r="AG1207" s="5">
        <f t="shared" si="2369"/>
        <v>10.086804602175445</v>
      </c>
      <c r="AH1207" s="5">
        <f t="shared" si="2369"/>
        <v>2.4550614753549733</v>
      </c>
      <c r="AI1207" s="5">
        <f t="shared" si="2369"/>
        <v>3.9555234740076819</v>
      </c>
    </row>
    <row r="1208" spans="2:35" x14ac:dyDescent="0.3">
      <c r="B1208" s="86">
        <f t="shared" si="2261"/>
        <v>50495</v>
      </c>
      <c r="C1208" s="3"/>
      <c r="D1208" s="3"/>
      <c r="E1208" s="5">
        <f t="shared" ref="E1208:K1208" si="2370">MAX(E1173-E1138,0)</f>
        <v>73.911649213038629</v>
      </c>
      <c r="F1208" s="5">
        <f t="shared" si="2370"/>
        <v>66.513912954405555</v>
      </c>
      <c r="G1208" s="5">
        <f t="shared" si="2370"/>
        <v>125.91624197618748</v>
      </c>
      <c r="H1208" s="5">
        <f t="shared" si="2370"/>
        <v>55.821134615283206</v>
      </c>
      <c r="I1208" s="5">
        <f t="shared" si="2370"/>
        <v>135.12749710123276</v>
      </c>
      <c r="J1208" s="5">
        <f t="shared" si="2370"/>
        <v>276.95325500578059</v>
      </c>
      <c r="K1208" s="5">
        <f t="shared" si="2370"/>
        <v>34.277047705149741</v>
      </c>
      <c r="L1208" s="5"/>
      <c r="M1208" s="5">
        <f t="shared" ref="M1208:S1208" si="2371">MAX(M1173-M1138,0)</f>
        <v>77.189169887283782</v>
      </c>
      <c r="N1208" s="5">
        <f t="shared" si="2371"/>
        <v>0</v>
      </c>
      <c r="O1208" s="5">
        <f t="shared" si="2371"/>
        <v>0</v>
      </c>
      <c r="P1208" s="5">
        <f t="shared" si="2371"/>
        <v>0</v>
      </c>
      <c r="Q1208" s="5">
        <f t="shared" si="2371"/>
        <v>0</v>
      </c>
      <c r="R1208" s="5">
        <f t="shared" si="2371"/>
        <v>0</v>
      </c>
      <c r="S1208" s="5">
        <f t="shared" si="2371"/>
        <v>0</v>
      </c>
      <c r="T1208" s="5"/>
      <c r="U1208" s="5">
        <f t="shared" ref="U1208:AA1208" si="2372">MAX(U1173-U1138,0)</f>
        <v>72.836067538184636</v>
      </c>
      <c r="V1208" s="5">
        <f t="shared" si="2372"/>
        <v>17.772599310885461</v>
      </c>
      <c r="W1208" s="5">
        <f t="shared" si="2372"/>
        <v>33.994293647399957</v>
      </c>
      <c r="X1208" s="5">
        <f t="shared" si="2372"/>
        <v>6.8539909937220527</v>
      </c>
      <c r="Y1208" s="5">
        <f t="shared" si="2372"/>
        <v>11.723349430901099</v>
      </c>
      <c r="Z1208" s="5">
        <f t="shared" si="2372"/>
        <v>23.397314175872751</v>
      </c>
      <c r="AA1208" s="5">
        <f t="shared" si="2372"/>
        <v>2.5298942330493785</v>
      </c>
      <c r="AB1208" s="5"/>
      <c r="AC1208" s="5">
        <f t="shared" ref="AC1208:AI1208" si="2373">MAX(AC1173-AC1138,0)</f>
        <v>32.977466178033559</v>
      </c>
      <c r="AD1208" s="5">
        <f t="shared" si="2373"/>
        <v>4.3795512253755806</v>
      </c>
      <c r="AE1208" s="5">
        <f t="shared" si="2373"/>
        <v>8.1539575381825564</v>
      </c>
      <c r="AF1208" s="5">
        <f t="shared" si="2373"/>
        <v>3.3233549144822057</v>
      </c>
      <c r="AG1208" s="5">
        <f t="shared" si="2373"/>
        <v>10.389408740240707</v>
      </c>
      <c r="AH1208" s="5">
        <f t="shared" si="2373"/>
        <v>2.5287133196156226</v>
      </c>
      <c r="AI1208" s="5">
        <f t="shared" si="2373"/>
        <v>4.0741891782279129</v>
      </c>
    </row>
    <row r="1209" spans="2:35" x14ac:dyDescent="0.3">
      <c r="B1209" s="86">
        <f t="shared" si="2261"/>
        <v>50860</v>
      </c>
      <c r="C1209" s="3"/>
      <c r="D1209" s="3"/>
      <c r="E1209" s="5">
        <f t="shared" ref="E1209:K1209" si="2374">MAX(E1174-E1139,0)</f>
        <v>76.128998689429778</v>
      </c>
      <c r="F1209" s="5">
        <f t="shared" si="2374"/>
        <v>68.509330343037732</v>
      </c>
      <c r="G1209" s="5">
        <f t="shared" si="2374"/>
        <v>129.69372923547309</v>
      </c>
      <c r="H1209" s="5">
        <f t="shared" si="2374"/>
        <v>57.495768653741706</v>
      </c>
      <c r="I1209" s="5">
        <f t="shared" si="2374"/>
        <v>139.18132201426971</v>
      </c>
      <c r="J1209" s="5">
        <f t="shared" si="2374"/>
        <v>285.26185265595393</v>
      </c>
      <c r="K1209" s="5">
        <f t="shared" si="2374"/>
        <v>35.305359136304219</v>
      </c>
      <c r="L1209" s="5"/>
      <c r="M1209" s="5">
        <f t="shared" ref="M1209:S1209" si="2375">MAX(M1174-M1139,0)</f>
        <v>79.504844983902288</v>
      </c>
      <c r="N1209" s="5">
        <f t="shared" si="2375"/>
        <v>0</v>
      </c>
      <c r="O1209" s="5">
        <f t="shared" si="2375"/>
        <v>0</v>
      </c>
      <c r="P1209" s="5">
        <f t="shared" si="2375"/>
        <v>0</v>
      </c>
      <c r="Q1209" s="5">
        <f t="shared" si="2375"/>
        <v>0</v>
      </c>
      <c r="R1209" s="5">
        <f t="shared" si="2375"/>
        <v>0</v>
      </c>
      <c r="S1209" s="5">
        <f t="shared" si="2375"/>
        <v>0</v>
      </c>
      <c r="T1209" s="5"/>
      <c r="U1209" s="5">
        <f t="shared" ref="U1209:AA1209" si="2376">MAX(U1174-U1139,0)</f>
        <v>75.021149564330187</v>
      </c>
      <c r="V1209" s="5">
        <f t="shared" si="2376"/>
        <v>18.305777290212028</v>
      </c>
      <c r="W1209" s="5">
        <f t="shared" si="2376"/>
        <v>35.014122456821951</v>
      </c>
      <c r="X1209" s="5">
        <f t="shared" si="2376"/>
        <v>7.0596107235337149</v>
      </c>
      <c r="Y1209" s="5">
        <f t="shared" si="2376"/>
        <v>12.075049913828131</v>
      </c>
      <c r="Z1209" s="5">
        <f t="shared" si="2376"/>
        <v>24.099233601148931</v>
      </c>
      <c r="AA1209" s="5">
        <f t="shared" si="2376"/>
        <v>2.6057910600408611</v>
      </c>
      <c r="AB1209" s="5"/>
      <c r="AC1209" s="5">
        <f t="shared" ref="AC1209:AI1209" si="2377">MAX(AC1174-AC1139,0)</f>
        <v>33.966790163374569</v>
      </c>
      <c r="AD1209" s="5">
        <f t="shared" si="2377"/>
        <v>4.5109377621368481</v>
      </c>
      <c r="AE1209" s="5">
        <f t="shared" si="2377"/>
        <v>8.3985762643280317</v>
      </c>
      <c r="AF1209" s="5">
        <f t="shared" si="2377"/>
        <v>3.423055561916672</v>
      </c>
      <c r="AG1209" s="5">
        <f t="shared" si="2377"/>
        <v>10.70109100244793</v>
      </c>
      <c r="AH1209" s="5">
        <f t="shared" si="2377"/>
        <v>2.6045747192040904</v>
      </c>
      <c r="AI1209" s="5">
        <f t="shared" si="2377"/>
        <v>4.1964148535747503</v>
      </c>
    </row>
    <row r="1210" spans="2:35" x14ac:dyDescent="0.3">
      <c r="B1210" s="86">
        <f t="shared" si="2261"/>
        <v>51226</v>
      </c>
      <c r="C1210" s="3"/>
      <c r="D1210" s="3"/>
      <c r="E1210" s="5">
        <f t="shared" ref="E1210:K1210" si="2378">MAX(E1175-E1140,0)</f>
        <v>78.412868650112685</v>
      </c>
      <c r="F1210" s="5">
        <f t="shared" si="2378"/>
        <v>70.56461025332888</v>
      </c>
      <c r="G1210" s="5">
        <f t="shared" si="2378"/>
        <v>133.58454111253729</v>
      </c>
      <c r="H1210" s="5">
        <f t="shared" si="2378"/>
        <v>59.220641713353963</v>
      </c>
      <c r="I1210" s="5">
        <f t="shared" si="2378"/>
        <v>143.35676167469782</v>
      </c>
      <c r="J1210" s="5">
        <f t="shared" si="2378"/>
        <v>293.81970823563267</v>
      </c>
      <c r="K1210" s="5">
        <f t="shared" si="2378"/>
        <v>36.364519910393355</v>
      </c>
      <c r="L1210" s="5"/>
      <c r="M1210" s="5">
        <f t="shared" ref="M1210:S1210" si="2379">MAX(M1175-M1140,0)</f>
        <v>81.889990333419348</v>
      </c>
      <c r="N1210" s="5">
        <f t="shared" si="2379"/>
        <v>0</v>
      </c>
      <c r="O1210" s="5">
        <f t="shared" si="2379"/>
        <v>0</v>
      </c>
      <c r="P1210" s="5">
        <f t="shared" si="2379"/>
        <v>0</v>
      </c>
      <c r="Q1210" s="5">
        <f t="shared" si="2379"/>
        <v>0</v>
      </c>
      <c r="R1210" s="5">
        <f t="shared" si="2379"/>
        <v>0</v>
      </c>
      <c r="S1210" s="5">
        <f t="shared" si="2379"/>
        <v>0</v>
      </c>
      <c r="T1210" s="5"/>
      <c r="U1210" s="5">
        <f t="shared" ref="U1210:AA1210" si="2380">MAX(U1175-U1140,0)</f>
        <v>77.271784051260084</v>
      </c>
      <c r="V1210" s="5">
        <f t="shared" si="2380"/>
        <v>18.85495060891839</v>
      </c>
      <c r="W1210" s="5">
        <f t="shared" si="2380"/>
        <v>36.064546130526615</v>
      </c>
      <c r="X1210" s="5">
        <f t="shared" si="2380"/>
        <v>7.2713990452397264</v>
      </c>
      <c r="Y1210" s="5">
        <f t="shared" si="2380"/>
        <v>12.437301411242977</v>
      </c>
      <c r="Z1210" s="5">
        <f t="shared" si="2380"/>
        <v>24.822210609183401</v>
      </c>
      <c r="AA1210" s="5">
        <f t="shared" si="2380"/>
        <v>2.6839647918420857</v>
      </c>
      <c r="AB1210" s="5"/>
      <c r="AC1210" s="5">
        <f t="shared" ref="AC1210:AI1210" si="2381">MAX(AC1175-AC1140,0)</f>
        <v>34.985793868275813</v>
      </c>
      <c r="AD1210" s="5">
        <f t="shared" si="2381"/>
        <v>4.6462658950009548</v>
      </c>
      <c r="AE1210" s="5">
        <f t="shared" si="2381"/>
        <v>8.6505335522578726</v>
      </c>
      <c r="AF1210" s="5">
        <f t="shared" si="2381"/>
        <v>3.5257472287741716</v>
      </c>
      <c r="AG1210" s="5">
        <f t="shared" si="2381"/>
        <v>11.022123732521365</v>
      </c>
      <c r="AH1210" s="5">
        <f t="shared" si="2381"/>
        <v>2.6827119607802157</v>
      </c>
      <c r="AI1210" s="5">
        <f t="shared" si="2381"/>
        <v>4.3223072991819933</v>
      </c>
    </row>
    <row r="1211" spans="2:35" x14ac:dyDescent="0.3">
      <c r="B1211" s="86">
        <f t="shared" si="2261"/>
        <v>51591</v>
      </c>
      <c r="C1211" s="3"/>
      <c r="D1211" s="3"/>
      <c r="E1211" s="5">
        <f t="shared" ref="E1211:K1211" si="2382">MAX(E1176-E1141,0)</f>
        <v>60.123018394255119</v>
      </c>
      <c r="F1211" s="5">
        <f t="shared" si="2382"/>
        <v>54.105371137167793</v>
      </c>
      <c r="G1211" s="5">
        <f t="shared" si="2382"/>
        <v>102.42586402921594</v>
      </c>
      <c r="H1211" s="5">
        <f t="shared" si="2382"/>
        <v>45.407390296343365</v>
      </c>
      <c r="I1211" s="5">
        <f t="shared" si="2382"/>
        <v>109.91870808308094</v>
      </c>
      <c r="J1211" s="5">
        <f t="shared" si="2382"/>
        <v>225.28607901938094</v>
      </c>
      <c r="K1211" s="5">
        <f t="shared" si="2382"/>
        <v>27.882473082658926</v>
      </c>
      <c r="L1211" s="5"/>
      <c r="M1211" s="5">
        <f t="shared" ref="M1211:S1211" si="2383">MAX(M1176-M1141,0)</f>
        <v>62.789099287907149</v>
      </c>
      <c r="N1211" s="5">
        <f t="shared" si="2383"/>
        <v>0</v>
      </c>
      <c r="O1211" s="5">
        <f t="shared" si="2383"/>
        <v>0</v>
      </c>
      <c r="P1211" s="5">
        <f t="shared" si="2383"/>
        <v>0</v>
      </c>
      <c r="Q1211" s="5">
        <f t="shared" si="2383"/>
        <v>0</v>
      </c>
      <c r="R1211" s="5">
        <f t="shared" si="2383"/>
        <v>0</v>
      </c>
      <c r="S1211" s="5">
        <f t="shared" si="2383"/>
        <v>0</v>
      </c>
      <c r="T1211" s="5"/>
      <c r="U1211" s="5">
        <f t="shared" ref="U1211:AA1211" si="2384">MAX(U1176-U1141,0)</f>
        <v>59.248092485953755</v>
      </c>
      <c r="V1211" s="5">
        <f t="shared" si="2384"/>
        <v>14.457021682768691</v>
      </c>
      <c r="W1211" s="5">
        <f t="shared" si="2384"/>
        <v>27.652468373034061</v>
      </c>
      <c r="X1211" s="5">
        <f t="shared" si="2384"/>
        <v>5.5753407071441083</v>
      </c>
      <c r="Y1211" s="5">
        <f t="shared" si="2384"/>
        <v>9.5362931416230268</v>
      </c>
      <c r="Z1211" s="5">
        <f t="shared" si="2384"/>
        <v>19.032414586197699</v>
      </c>
      <c r="AA1211" s="5">
        <f t="shared" si="2384"/>
        <v>2.0579283391543548</v>
      </c>
      <c r="AB1211" s="5"/>
      <c r="AC1211" s="5">
        <f t="shared" ref="AC1211:AI1211" si="2385">MAX(AC1176-AC1141,0)</f>
        <v>26.825335745154408</v>
      </c>
      <c r="AD1211" s="5">
        <f t="shared" si="2385"/>
        <v>3.5625214926930391</v>
      </c>
      <c r="AE1211" s="5">
        <f t="shared" si="2385"/>
        <v>6.6327912348577751</v>
      </c>
      <c r="AF1211" s="5">
        <f t="shared" si="2385"/>
        <v>2.7033645004744895</v>
      </c>
      <c r="AG1211" s="5">
        <f t="shared" si="2385"/>
        <v>8.4512065343650171</v>
      </c>
      <c r="AH1211" s="5">
        <f t="shared" si="2385"/>
        <v>2.0569677317148547</v>
      </c>
      <c r="AI1211" s="5">
        <f t="shared" si="2385"/>
        <v>3.3141264403157216</v>
      </c>
    </row>
    <row r="1212" spans="2:35" x14ac:dyDescent="0.3">
      <c r="E1212" s="2"/>
      <c r="M1212" s="2"/>
    </row>
    <row r="1213" spans="2:35" s="97" customFormat="1" x14ac:dyDescent="0.3">
      <c r="B1213" s="96" t="s">
        <v>260</v>
      </c>
      <c r="C1213" s="96"/>
      <c r="D1213" s="96"/>
    </row>
    <row r="1214" spans="2:35" x14ac:dyDescent="0.3">
      <c r="E1214" s="301" t="s">
        <v>89</v>
      </c>
      <c r="F1214" s="301"/>
      <c r="G1214" s="301"/>
      <c r="H1214" s="301"/>
      <c r="I1214" s="301"/>
      <c r="J1214" s="301"/>
      <c r="K1214" s="301"/>
      <c r="M1214" s="301" t="s">
        <v>64</v>
      </c>
      <c r="N1214" s="301"/>
      <c r="O1214" s="301"/>
      <c r="P1214" s="301"/>
      <c r="Q1214" s="301"/>
      <c r="R1214" s="301"/>
      <c r="S1214" s="301"/>
      <c r="U1214" s="301" t="s">
        <v>65</v>
      </c>
      <c r="V1214" s="301"/>
      <c r="W1214" s="301"/>
      <c r="X1214" s="301"/>
      <c r="Y1214" s="301"/>
      <c r="Z1214" s="301"/>
      <c r="AA1214" s="301"/>
      <c r="AC1214" s="301" t="s">
        <v>66</v>
      </c>
      <c r="AD1214" s="301"/>
      <c r="AE1214" s="301"/>
      <c r="AF1214" s="301"/>
      <c r="AG1214" s="301"/>
      <c r="AH1214" s="301"/>
      <c r="AI1214" s="301"/>
    </row>
    <row r="1215" spans="2:35" s="3" customFormat="1" x14ac:dyDescent="0.3">
      <c r="B1215" s="4" t="s">
        <v>211</v>
      </c>
      <c r="C1215" s="4"/>
      <c r="D1215" s="4"/>
      <c r="E1215" s="3" t="s">
        <v>70</v>
      </c>
      <c r="F1215" s="3" t="s">
        <v>69</v>
      </c>
      <c r="G1215" s="3" t="s">
        <v>61</v>
      </c>
      <c r="H1215" s="3" t="s">
        <v>68</v>
      </c>
      <c r="I1215" s="3" t="s">
        <v>71</v>
      </c>
      <c r="J1215" s="3" t="s">
        <v>72</v>
      </c>
      <c r="K1215" s="3" t="s">
        <v>62</v>
      </c>
      <c r="M1215" s="3" t="s">
        <v>70</v>
      </c>
      <c r="N1215" s="3" t="s">
        <v>69</v>
      </c>
      <c r="O1215" s="3" t="s">
        <v>61</v>
      </c>
      <c r="P1215" s="3" t="s">
        <v>68</v>
      </c>
      <c r="Q1215" s="3" t="s">
        <v>71</v>
      </c>
      <c r="R1215" s="3" t="s">
        <v>72</v>
      </c>
      <c r="S1215" s="3" t="s">
        <v>62</v>
      </c>
      <c r="U1215" s="3" t="s">
        <v>70</v>
      </c>
      <c r="V1215" s="3" t="s">
        <v>69</v>
      </c>
      <c r="W1215" s="3" t="s">
        <v>61</v>
      </c>
      <c r="X1215" s="3" t="s">
        <v>68</v>
      </c>
      <c r="Y1215" s="3" t="s">
        <v>71</v>
      </c>
      <c r="Z1215" s="3" t="s">
        <v>72</v>
      </c>
      <c r="AA1215" s="3" t="s">
        <v>62</v>
      </c>
      <c r="AC1215" s="3" t="s">
        <v>70</v>
      </c>
      <c r="AD1215" s="3" t="s">
        <v>69</v>
      </c>
      <c r="AE1215" s="3" t="s">
        <v>61</v>
      </c>
      <c r="AF1215" s="3" t="s">
        <v>68</v>
      </c>
      <c r="AG1215" s="3" t="s">
        <v>71</v>
      </c>
      <c r="AH1215" s="3" t="s">
        <v>72</v>
      </c>
      <c r="AI1215" s="3" t="s">
        <v>62</v>
      </c>
    </row>
    <row r="1216" spans="2:35" hidden="1" x14ac:dyDescent="0.3">
      <c r="B1216" s="86">
        <f t="shared" ref="B1216:B1246" si="2386">DATE(IF(MONTH(B1111)&lt;=3,YEAR(B1111),YEAR(B1111)+1), 3, 31)</f>
        <v>40633</v>
      </c>
      <c r="C1216" s="3"/>
      <c r="D1216" s="3"/>
      <c r="E1216" s="5">
        <f>E1181*(1-E$49)</f>
        <v>72.132128726240012</v>
      </c>
      <c r="F1216" s="5">
        <f t="shared" ref="F1216:K1216" si="2387">F1181*(1-F$49)</f>
        <v>14.202605040165002</v>
      </c>
      <c r="G1216" s="5">
        <f t="shared" si="2387"/>
        <v>27.048017139199999</v>
      </c>
      <c r="H1216" s="5">
        <f t="shared" si="2387"/>
        <v>96.181778443399992</v>
      </c>
      <c r="I1216" s="5">
        <f t="shared" si="2387"/>
        <v>178.363988162</v>
      </c>
      <c r="J1216" s="5">
        <f t="shared" si="2387"/>
        <v>104.01025325199997</v>
      </c>
      <c r="K1216" s="5">
        <f t="shared" si="2387"/>
        <v>12.739054648320007</v>
      </c>
      <c r="L1216" s="5"/>
      <c r="M1216" s="5">
        <f>M1181*(1-E$49)</f>
        <v>75.510080843679987</v>
      </c>
      <c r="N1216" s="5">
        <f t="shared" ref="N1216:S1216" si="2388">N1181*(1-F$49)</f>
        <v>0</v>
      </c>
      <c r="O1216" s="5">
        <f t="shared" si="2388"/>
        <v>0</v>
      </c>
      <c r="P1216" s="5">
        <f t="shared" si="2388"/>
        <v>0</v>
      </c>
      <c r="Q1216" s="5">
        <f t="shared" si="2388"/>
        <v>0</v>
      </c>
      <c r="R1216" s="5">
        <f t="shared" si="2388"/>
        <v>0</v>
      </c>
      <c r="S1216" s="5">
        <f t="shared" si="2388"/>
        <v>0</v>
      </c>
      <c r="T1216" s="5"/>
      <c r="U1216" s="5">
        <f>U1181*(1-E$49)</f>
        <v>71.224381360080002</v>
      </c>
      <c r="V1216" s="5">
        <f t="shared" ref="V1216:AA1216" si="2389">V1181*(1-F$49)</f>
        <v>3.8221561134450011</v>
      </c>
      <c r="W1216" s="5">
        <f t="shared" si="2389"/>
        <v>7.4491942335999992</v>
      </c>
      <c r="X1216" s="5">
        <f t="shared" si="2389"/>
        <v>11.935168966299999</v>
      </c>
      <c r="Y1216" s="5">
        <f t="shared" si="2389"/>
        <v>15.432129175500002</v>
      </c>
      <c r="Z1216" s="5">
        <f t="shared" si="2389"/>
        <v>8.7849675461000007</v>
      </c>
      <c r="AA1216" s="5">
        <f t="shared" si="2389"/>
        <v>0.94325665895999966</v>
      </c>
      <c r="AB1216" s="5"/>
      <c r="AC1216" s="5">
        <f>AC1181*(1-E$49)</f>
        <v>32.22634325712</v>
      </c>
      <c r="AD1216" s="5">
        <f t="shared" ref="AD1216:AI1216" si="2390">AD1181*(1-F$49)</f>
        <v>0.92494949672250026</v>
      </c>
      <c r="AE1216" s="5">
        <f t="shared" si="2390"/>
        <v>1.6973707168000003</v>
      </c>
      <c r="AF1216" s="5">
        <f t="shared" si="2390"/>
        <v>5.8042529219999999</v>
      </c>
      <c r="AG1216" s="5">
        <f t="shared" si="2390"/>
        <v>13.6160737935</v>
      </c>
      <c r="AH1216" s="5">
        <f t="shared" si="2390"/>
        <v>0.92379079790000007</v>
      </c>
      <c r="AI1216" s="5">
        <f t="shared" si="2390"/>
        <v>1.5484499999999999</v>
      </c>
    </row>
    <row r="1217" spans="2:35" hidden="1" x14ac:dyDescent="0.3">
      <c r="B1217" s="86">
        <f t="shared" si="2386"/>
        <v>40999</v>
      </c>
      <c r="C1217" s="3"/>
      <c r="D1217" s="3"/>
      <c r="E1217" s="5">
        <f t="shared" ref="E1217:K1217" si="2391">E1182*(1-E$49)</f>
        <v>77.22980985608001</v>
      </c>
      <c r="F1217" s="5">
        <f t="shared" si="2391"/>
        <v>14.792842145205</v>
      </c>
      <c r="G1217" s="5">
        <f t="shared" si="2391"/>
        <v>28.4712788864</v>
      </c>
      <c r="H1217" s="5">
        <f t="shared" si="2391"/>
        <v>100.4652417132</v>
      </c>
      <c r="I1217" s="5">
        <f t="shared" si="2391"/>
        <v>190.47891322999999</v>
      </c>
      <c r="J1217" s="5">
        <f t="shared" si="2391"/>
        <v>111.49130827799998</v>
      </c>
      <c r="K1217" s="5">
        <f t="shared" si="2391"/>
        <v>13.700670392639998</v>
      </c>
      <c r="L1217" s="5"/>
      <c r="M1217" s="5">
        <f t="shared" ref="M1217:S1217" si="2392">M1182*(1-E$49)</f>
        <v>80.845974272559985</v>
      </c>
      <c r="N1217" s="5">
        <f t="shared" si="2392"/>
        <v>0</v>
      </c>
      <c r="O1217" s="5">
        <f t="shared" si="2392"/>
        <v>0</v>
      </c>
      <c r="P1217" s="5">
        <f t="shared" si="2392"/>
        <v>0</v>
      </c>
      <c r="Q1217" s="5">
        <f t="shared" si="2392"/>
        <v>0</v>
      </c>
      <c r="R1217" s="5">
        <f t="shared" si="2392"/>
        <v>0</v>
      </c>
      <c r="S1217" s="5">
        <f t="shared" si="2392"/>
        <v>0</v>
      </c>
      <c r="T1217" s="5"/>
      <c r="U1217" s="5">
        <f t="shared" ref="U1217:AA1217" si="2393">U1182*(1-E$49)</f>
        <v>76.257436356359989</v>
      </c>
      <c r="V1217" s="5">
        <f t="shared" si="2393"/>
        <v>3.9806231677650006</v>
      </c>
      <c r="W1217" s="5">
        <f t="shared" si="2393"/>
        <v>7.8416261312000008</v>
      </c>
      <c r="X1217" s="5">
        <f t="shared" si="2393"/>
        <v>12.466047717399999</v>
      </c>
      <c r="Y1217" s="5">
        <f t="shared" si="2393"/>
        <v>16.4803793325</v>
      </c>
      <c r="Z1217" s="5">
        <f t="shared" si="2393"/>
        <v>9.4168747579000005</v>
      </c>
      <c r="AA1217" s="5">
        <f t="shared" si="2393"/>
        <v>1.0144119559199996</v>
      </c>
      <c r="AB1217" s="5"/>
      <c r="AC1217" s="5">
        <f t="shared" ref="AC1217:AI1217" si="2394">AC1182*(1-E$49)</f>
        <v>34.503670451040001</v>
      </c>
      <c r="AD1217" s="5">
        <f t="shared" si="2394"/>
        <v>0.96342672638250004</v>
      </c>
      <c r="AE1217" s="5">
        <f t="shared" si="2394"/>
        <v>1.7863962656000003</v>
      </c>
      <c r="AF1217" s="5">
        <f t="shared" si="2394"/>
        <v>6.0622992059999996</v>
      </c>
      <c r="AG1217" s="5">
        <f t="shared" si="2394"/>
        <v>14.540589802500001</v>
      </c>
      <c r="AH1217" s="5">
        <f t="shared" si="2394"/>
        <v>0.98977693309999948</v>
      </c>
      <c r="AI1217" s="5">
        <f t="shared" si="2394"/>
        <v>1.6600499999999998</v>
      </c>
    </row>
    <row r="1218" spans="2:35" hidden="1" x14ac:dyDescent="0.3">
      <c r="B1218" s="86">
        <f t="shared" si="2386"/>
        <v>41364</v>
      </c>
      <c r="C1218" s="3"/>
      <c r="D1218" s="3"/>
      <c r="E1218" s="5">
        <f t="shared" ref="E1218:K1218" si="2395">E1183*(1-E$49)</f>
        <v>84.865369781639998</v>
      </c>
      <c r="F1218" s="5">
        <f t="shared" si="2395"/>
        <v>15.812136871515005</v>
      </c>
      <c r="G1218" s="5">
        <f t="shared" si="2395"/>
        <v>30.782609107199995</v>
      </c>
      <c r="H1218" s="5">
        <f t="shared" si="2395"/>
        <v>107.56318623070001</v>
      </c>
      <c r="I1218" s="5">
        <f t="shared" si="2395"/>
        <v>208.66343785800001</v>
      </c>
      <c r="J1218" s="5">
        <f t="shared" si="2395"/>
        <v>122.83115831199997</v>
      </c>
      <c r="K1218" s="5">
        <f t="shared" si="2395"/>
        <v>15.074578850099998</v>
      </c>
      <c r="L1218" s="5"/>
      <c r="M1218" s="5">
        <f t="shared" ref="M1218:S1218" si="2396">M1183*(1-E$49)</f>
        <v>88.838962776479974</v>
      </c>
      <c r="N1218" s="5">
        <f t="shared" si="2396"/>
        <v>0</v>
      </c>
      <c r="O1218" s="5">
        <f t="shared" si="2396"/>
        <v>0</v>
      </c>
      <c r="P1218" s="5">
        <f t="shared" si="2396"/>
        <v>0</v>
      </c>
      <c r="Q1218" s="5">
        <f t="shared" si="2396"/>
        <v>0</v>
      </c>
      <c r="R1218" s="5">
        <f t="shared" si="2396"/>
        <v>0</v>
      </c>
      <c r="S1218" s="5">
        <f t="shared" si="2396"/>
        <v>0</v>
      </c>
      <c r="T1218" s="5"/>
      <c r="U1218" s="5">
        <f t="shared" ref="U1218:AA1218" si="2397">U1183*(1-E$49)</f>
        <v>83.796753521880007</v>
      </c>
      <c r="V1218" s="5">
        <f t="shared" si="2397"/>
        <v>4.2551046679950009</v>
      </c>
      <c r="W1218" s="5">
        <f t="shared" si="2397"/>
        <v>8.4780211776000005</v>
      </c>
      <c r="X1218" s="5">
        <f t="shared" si="2397"/>
        <v>13.347439058649996</v>
      </c>
      <c r="Y1218" s="5">
        <f t="shared" si="2397"/>
        <v>18.053702179500004</v>
      </c>
      <c r="Z1218" s="5">
        <f t="shared" si="2397"/>
        <v>10.374658741600001</v>
      </c>
      <c r="AA1218" s="5">
        <f t="shared" si="2397"/>
        <v>1.1160966827999999</v>
      </c>
      <c r="AB1218" s="5"/>
      <c r="AC1218" s="5">
        <f t="shared" ref="AC1218:AI1218" si="2398">AC1183*(1-E$49)</f>
        <v>37.914943424820002</v>
      </c>
      <c r="AD1218" s="5">
        <f t="shared" si="2398"/>
        <v>1.0297078989975004</v>
      </c>
      <c r="AE1218" s="5">
        <f t="shared" si="2398"/>
        <v>1.9314585888</v>
      </c>
      <c r="AF1218" s="5">
        <f t="shared" si="2398"/>
        <v>6.4909457309999992</v>
      </c>
      <c r="AG1218" s="5">
        <f t="shared" si="2398"/>
        <v>15.9284123415</v>
      </c>
      <c r="AH1218" s="5">
        <f t="shared" si="2398"/>
        <v>1.0905024224000002</v>
      </c>
      <c r="AI1218" s="5">
        <f t="shared" si="2398"/>
        <v>1.8239624999999999</v>
      </c>
    </row>
    <row r="1219" spans="2:35" hidden="1" x14ac:dyDescent="0.3">
      <c r="B1219" s="86">
        <f t="shared" si="2386"/>
        <v>41729</v>
      </c>
      <c r="C1219" s="3"/>
      <c r="D1219" s="3"/>
      <c r="E1219" s="5">
        <f t="shared" ref="E1219:K1219" si="2399">E1184*(1-E$49)</f>
        <v>97.383835506159997</v>
      </c>
      <c r="F1219" s="5">
        <f t="shared" si="2399"/>
        <v>17.761398113182501</v>
      </c>
      <c r="G1219" s="5">
        <f t="shared" si="2399"/>
        <v>34.982013875199996</v>
      </c>
      <c r="H1219" s="5">
        <f t="shared" si="2399"/>
        <v>120.50430532459998</v>
      </c>
      <c r="I1219" s="5">
        <f t="shared" si="2399"/>
        <v>238.99161150199998</v>
      </c>
      <c r="J1219" s="5">
        <f t="shared" si="2399"/>
        <v>141.72053841999997</v>
      </c>
      <c r="K1219" s="5">
        <f t="shared" si="2399"/>
        <v>17.339209151880002</v>
      </c>
      <c r="L1219" s="5"/>
      <c r="M1219" s="5">
        <f t="shared" ref="M1219:S1219" si="2400">M1184*(1-E$49)</f>
        <v>101.94302171311998</v>
      </c>
      <c r="N1219" s="5">
        <f t="shared" si="2400"/>
        <v>0</v>
      </c>
      <c r="O1219" s="5">
        <f t="shared" si="2400"/>
        <v>0</v>
      </c>
      <c r="P1219" s="5">
        <f t="shared" si="2400"/>
        <v>0</v>
      </c>
      <c r="Q1219" s="5">
        <f t="shared" si="2400"/>
        <v>0</v>
      </c>
      <c r="R1219" s="5">
        <f t="shared" si="2400"/>
        <v>0</v>
      </c>
      <c r="S1219" s="5">
        <f t="shared" si="2400"/>
        <v>0</v>
      </c>
      <c r="T1219" s="5"/>
      <c r="U1219" s="5">
        <f t="shared" ref="U1219:AA1219" si="2401">U1184*(1-E$49)</f>
        <v>96.157028925719999</v>
      </c>
      <c r="V1219" s="5">
        <f t="shared" si="2401"/>
        <v>4.7798985690225004</v>
      </c>
      <c r="W1219" s="5">
        <f t="shared" si="2401"/>
        <v>9.6328897215999998</v>
      </c>
      <c r="X1219" s="5">
        <f t="shared" si="2401"/>
        <v>14.953206484699999</v>
      </c>
      <c r="Y1219" s="5">
        <f t="shared" si="2401"/>
        <v>20.677735960500002</v>
      </c>
      <c r="Z1219" s="5">
        <f t="shared" si="2401"/>
        <v>11.970060878500002</v>
      </c>
      <c r="AA1219" s="5">
        <f t="shared" si="2401"/>
        <v>1.2838728566400004</v>
      </c>
      <c r="AB1219" s="5"/>
      <c r="AC1219" s="5">
        <f t="shared" ref="AC1219:AI1219" si="2402">AC1184*(1-E$49)</f>
        <v>43.507576024080002</v>
      </c>
      <c r="AD1219" s="5">
        <f t="shared" si="2402"/>
        <v>1.1566237995112503</v>
      </c>
      <c r="AE1219" s="5">
        <f t="shared" si="2402"/>
        <v>2.1958184607999995</v>
      </c>
      <c r="AF1219" s="5">
        <f t="shared" si="2402"/>
        <v>7.2721619429999986</v>
      </c>
      <c r="AG1219" s="5">
        <f t="shared" si="2402"/>
        <v>18.244098838500005</v>
      </c>
      <c r="AH1219" s="5">
        <f t="shared" si="2402"/>
        <v>1.2589843614999998</v>
      </c>
      <c r="AI1219" s="5">
        <f t="shared" si="2402"/>
        <v>2.0994749999999995</v>
      </c>
    </row>
    <row r="1220" spans="2:35" hidden="1" x14ac:dyDescent="0.3">
      <c r="B1220" s="86">
        <f t="shared" si="2386"/>
        <v>42094</v>
      </c>
      <c r="C1220" s="3"/>
      <c r="D1220" s="3"/>
      <c r="E1220" s="5">
        <f t="shared" ref="E1220:K1220" si="2403">E1185*(1-E$49)</f>
        <v>104.23064151588</v>
      </c>
      <c r="F1220" s="5">
        <f t="shared" si="2403"/>
        <v>18.544141971675007</v>
      </c>
      <c r="G1220" s="5">
        <f t="shared" si="2403"/>
        <v>36.838193568000001</v>
      </c>
      <c r="H1220" s="5">
        <f t="shared" si="2403"/>
        <v>125.71964315099997</v>
      </c>
      <c r="I1220" s="5">
        <f t="shared" si="2403"/>
        <v>255.15918463600002</v>
      </c>
      <c r="J1220" s="5">
        <f t="shared" si="2403"/>
        <v>151.94827911399997</v>
      </c>
      <c r="K1220" s="5">
        <f t="shared" si="2403"/>
        <v>18.595677209340003</v>
      </c>
      <c r="L1220" s="5"/>
      <c r="M1220" s="5">
        <f t="shared" ref="M1220:S1220" si="2404">M1185*(1-E$49)</f>
        <v>109.11113528615998</v>
      </c>
      <c r="N1220" s="5">
        <f t="shared" si="2404"/>
        <v>0</v>
      </c>
      <c r="O1220" s="5">
        <f t="shared" si="2404"/>
        <v>0</v>
      </c>
      <c r="P1220" s="5">
        <f t="shared" si="2404"/>
        <v>0</v>
      </c>
      <c r="Q1220" s="5">
        <f t="shared" si="2404"/>
        <v>0</v>
      </c>
      <c r="R1220" s="5">
        <f t="shared" si="2404"/>
        <v>0</v>
      </c>
      <c r="S1220" s="5">
        <f t="shared" si="2404"/>
        <v>0</v>
      </c>
      <c r="T1220" s="5"/>
      <c r="U1220" s="5">
        <f t="shared" ref="U1220:AA1220" si="2405">U1185*(1-E$49)</f>
        <v>102.91837963296</v>
      </c>
      <c r="V1220" s="5">
        <f t="shared" si="2405"/>
        <v>4.9901908452750012</v>
      </c>
      <c r="W1220" s="5">
        <f t="shared" si="2405"/>
        <v>10.143932543999998</v>
      </c>
      <c r="X1220" s="5">
        <f t="shared" si="2405"/>
        <v>15.600871319499998</v>
      </c>
      <c r="Y1220" s="5">
        <f t="shared" si="2405"/>
        <v>22.076498189000002</v>
      </c>
      <c r="Z1220" s="5">
        <f t="shared" si="2405"/>
        <v>12.833866137699998</v>
      </c>
      <c r="AA1220" s="5">
        <f t="shared" si="2405"/>
        <v>1.3771689835199994</v>
      </c>
      <c r="AB1220" s="5"/>
      <c r="AC1220" s="5">
        <f t="shared" ref="AC1220:AI1220" si="2406">AC1185*(1-E$49)</f>
        <v>46.566755060939997</v>
      </c>
      <c r="AD1220" s="5">
        <f t="shared" si="2406"/>
        <v>1.2075775176375003</v>
      </c>
      <c r="AE1220" s="5">
        <f t="shared" si="2406"/>
        <v>2.3125014719999992</v>
      </c>
      <c r="AF1220" s="5">
        <f t="shared" si="2406"/>
        <v>7.586973754999998</v>
      </c>
      <c r="AG1220" s="5">
        <f t="shared" si="2406"/>
        <v>19.477929393</v>
      </c>
      <c r="AH1220" s="5">
        <f t="shared" si="2406"/>
        <v>1.3509645953000002</v>
      </c>
      <c r="AI1220" s="5">
        <f t="shared" si="2406"/>
        <v>2.2459499999999997</v>
      </c>
    </row>
    <row r="1221" spans="2:35" hidden="1" x14ac:dyDescent="0.3">
      <c r="B1221" s="86">
        <f t="shared" si="2386"/>
        <v>42460</v>
      </c>
      <c r="C1221" s="3"/>
      <c r="D1221" s="3"/>
      <c r="E1221" s="5">
        <f t="shared" ref="E1221:K1221" si="2407">E1186*(1-E$49)</f>
        <v>111.72239570288001</v>
      </c>
      <c r="F1221" s="5">
        <f t="shared" si="2407"/>
        <v>19.373232416714998</v>
      </c>
      <c r="G1221" s="5">
        <f t="shared" si="2407"/>
        <v>38.761813497600002</v>
      </c>
      <c r="H1221" s="5">
        <f t="shared" si="2407"/>
        <v>131.41348997430001</v>
      </c>
      <c r="I1221" s="5">
        <f t="shared" si="2407"/>
        <v>272.72838210800001</v>
      </c>
      <c r="J1221" s="5">
        <f t="shared" si="2407"/>
        <v>163.00843727999998</v>
      </c>
      <c r="K1221" s="5">
        <f t="shared" si="2407"/>
        <v>19.976133398760002</v>
      </c>
      <c r="L1221" s="5"/>
      <c r="M1221" s="5">
        <f t="shared" ref="M1221:S1221" si="2408">M1186*(1-E$49)</f>
        <v>116.95397982015999</v>
      </c>
      <c r="N1221" s="5">
        <f t="shared" si="2408"/>
        <v>0</v>
      </c>
      <c r="O1221" s="5">
        <f t="shared" si="2408"/>
        <v>0</v>
      </c>
      <c r="P1221" s="5">
        <f t="shared" si="2408"/>
        <v>0</v>
      </c>
      <c r="Q1221" s="5">
        <f t="shared" si="2408"/>
        <v>0</v>
      </c>
      <c r="R1221" s="5">
        <f t="shared" si="2408"/>
        <v>0</v>
      </c>
      <c r="S1221" s="5">
        <f t="shared" si="2408"/>
        <v>0</v>
      </c>
      <c r="T1221" s="5"/>
      <c r="U1221" s="5">
        <f t="shared" ref="U1221:AA1221" si="2409">U1186*(1-E$49)</f>
        <v>110.31615978696</v>
      </c>
      <c r="V1221" s="5">
        <f t="shared" si="2409"/>
        <v>5.2134868795950009</v>
      </c>
      <c r="W1221" s="5">
        <f t="shared" si="2409"/>
        <v>10.674788940799999</v>
      </c>
      <c r="X1221" s="5">
        <f t="shared" si="2409"/>
        <v>16.307032088850001</v>
      </c>
      <c r="Y1221" s="5">
        <f t="shared" si="2409"/>
        <v>23.596525367000005</v>
      </c>
      <c r="Z1221" s="5">
        <f t="shared" si="2409"/>
        <v>13.7680243765</v>
      </c>
      <c r="AA1221" s="5">
        <f t="shared" si="2409"/>
        <v>1.47901284828</v>
      </c>
      <c r="AB1221" s="5"/>
      <c r="AC1221" s="5">
        <f t="shared" ref="AC1221:AI1221" si="2410">AC1186*(1-E$49)</f>
        <v>49.913943229439987</v>
      </c>
      <c r="AD1221" s="5">
        <f t="shared" si="2410"/>
        <v>1.2615900972975003</v>
      </c>
      <c r="AE1221" s="5">
        <f t="shared" si="2410"/>
        <v>2.4326928704000004</v>
      </c>
      <c r="AF1221" s="5">
        <f t="shared" si="2410"/>
        <v>7.9303707690000005</v>
      </c>
      <c r="AG1221" s="5">
        <f t="shared" si="2410"/>
        <v>20.819073278999998</v>
      </c>
      <c r="AH1221" s="5">
        <f t="shared" si="2410"/>
        <v>1.4489060335000006</v>
      </c>
      <c r="AI1221" s="5">
        <f t="shared" si="2410"/>
        <v>2.4168374999999997</v>
      </c>
    </row>
    <row r="1222" spans="2:35" hidden="1" x14ac:dyDescent="0.3">
      <c r="B1222" s="86">
        <f t="shared" si="2386"/>
        <v>42825</v>
      </c>
      <c r="C1222" s="3"/>
      <c r="D1222" s="3"/>
      <c r="E1222" s="5">
        <f t="shared" ref="E1222:K1222" si="2411">E1187*(1-E$49)</f>
        <v>120.18180919624002</v>
      </c>
      <c r="F1222" s="5">
        <f t="shared" si="2411"/>
        <v>20.3530524745725</v>
      </c>
      <c r="G1222" s="5">
        <f t="shared" si="2411"/>
        <v>41.023476172799988</v>
      </c>
      <c r="H1222" s="5">
        <f t="shared" si="2411"/>
        <v>137.4234276352</v>
      </c>
      <c r="I1222" s="5">
        <f t="shared" si="2411"/>
        <v>292.30792302200001</v>
      </c>
      <c r="J1222" s="5">
        <f t="shared" si="2411"/>
        <v>175.43467570799999</v>
      </c>
      <c r="K1222" s="5">
        <f t="shared" si="2411"/>
        <v>21.488862424259995</v>
      </c>
      <c r="L1222" s="5"/>
      <c r="M1222" s="5">
        <f t="shared" ref="M1222:S1222" si="2412">M1187*(1-E$49)</f>
        <v>125.80876599367997</v>
      </c>
      <c r="N1222" s="5">
        <f t="shared" si="2412"/>
        <v>0</v>
      </c>
      <c r="O1222" s="5">
        <f t="shared" si="2412"/>
        <v>0</v>
      </c>
      <c r="P1222" s="5">
        <f t="shared" si="2412"/>
        <v>0</v>
      </c>
      <c r="Q1222" s="5">
        <f t="shared" si="2412"/>
        <v>0</v>
      </c>
      <c r="R1222" s="5">
        <f t="shared" si="2412"/>
        <v>0</v>
      </c>
      <c r="S1222" s="5">
        <f t="shared" si="2412"/>
        <v>0</v>
      </c>
      <c r="T1222" s="5"/>
      <c r="U1222" s="5">
        <f t="shared" ref="U1222:AA1222" si="2413">U1187*(1-E$49)</f>
        <v>118.66824604007999</v>
      </c>
      <c r="V1222" s="5">
        <f t="shared" si="2413"/>
        <v>5.4772354028925001</v>
      </c>
      <c r="W1222" s="5">
        <f t="shared" si="2413"/>
        <v>11.297561862399998</v>
      </c>
      <c r="X1222" s="5">
        <f t="shared" si="2413"/>
        <v>17.052110846399998</v>
      </c>
      <c r="Y1222" s="5">
        <f t="shared" si="2413"/>
        <v>25.29066994050001</v>
      </c>
      <c r="Z1222" s="5">
        <f t="shared" si="2413"/>
        <v>14.817615226900001</v>
      </c>
      <c r="AA1222" s="5">
        <f t="shared" si="2413"/>
        <v>1.5909218872799997</v>
      </c>
      <c r="AB1222" s="5"/>
      <c r="AC1222" s="5">
        <f t="shared" ref="AC1222:AI1222" si="2414">AC1187*(1-E$49)</f>
        <v>53.693035692119999</v>
      </c>
      <c r="AD1222" s="5">
        <f t="shared" si="2414"/>
        <v>1.3254998689462503</v>
      </c>
      <c r="AE1222" s="5">
        <f t="shared" si="2414"/>
        <v>2.5746937311999996</v>
      </c>
      <c r="AF1222" s="5">
        <f t="shared" si="2414"/>
        <v>8.2922494159999989</v>
      </c>
      <c r="AG1222" s="5">
        <f t="shared" si="2414"/>
        <v>22.313927098499999</v>
      </c>
      <c r="AH1222" s="5">
        <f t="shared" si="2414"/>
        <v>1.5589140490999982</v>
      </c>
      <c r="AI1222" s="5">
        <f t="shared" si="2414"/>
        <v>2.6016749999999997</v>
      </c>
    </row>
    <row r="1223" spans="2:35" hidden="1" x14ac:dyDescent="0.3">
      <c r="B1223" s="86">
        <f t="shared" si="2386"/>
        <v>43190</v>
      </c>
      <c r="C1223" s="3"/>
      <c r="D1223" s="3"/>
      <c r="E1223" s="5">
        <f t="shared" ref="E1223:K1223" si="2415">E1188*(1-E$49)</f>
        <v>129.28206005723999</v>
      </c>
      <c r="F1223" s="5">
        <f t="shared" si="2415"/>
        <v>21.336379488382505</v>
      </c>
      <c r="G1223" s="5">
        <f t="shared" si="2415"/>
        <v>43.339266284800004</v>
      </c>
      <c r="H1223" s="5">
        <f t="shared" si="2415"/>
        <v>143.92694803369997</v>
      </c>
      <c r="I1223" s="5">
        <f t="shared" si="2415"/>
        <v>313.29347137800005</v>
      </c>
      <c r="J1223" s="5">
        <f t="shared" si="2415"/>
        <v>188.71408165599996</v>
      </c>
      <c r="K1223" s="5">
        <f t="shared" si="2415"/>
        <v>23.169311235840002</v>
      </c>
      <c r="L1223" s="5"/>
      <c r="M1223" s="5">
        <f t="shared" ref="M1223:S1223" si="2416">M1188*(1-E$49)</f>
        <v>135.33578843567997</v>
      </c>
      <c r="N1223" s="5">
        <f t="shared" si="2416"/>
        <v>0</v>
      </c>
      <c r="O1223" s="5">
        <f t="shared" si="2416"/>
        <v>0</v>
      </c>
      <c r="P1223" s="5">
        <f t="shared" si="2416"/>
        <v>0</v>
      </c>
      <c r="Q1223" s="5">
        <f t="shared" si="2416"/>
        <v>0</v>
      </c>
      <c r="R1223" s="5">
        <f t="shared" si="2416"/>
        <v>0</v>
      </c>
      <c r="S1223" s="5">
        <f t="shared" si="2416"/>
        <v>0</v>
      </c>
      <c r="T1223" s="5"/>
      <c r="U1223" s="5">
        <f t="shared" ref="U1223:AA1223" si="2417">U1188*(1-E$49)</f>
        <v>127.65466893708002</v>
      </c>
      <c r="V1223" s="5">
        <f t="shared" si="2417"/>
        <v>5.7414162906225013</v>
      </c>
      <c r="W1223" s="5">
        <f t="shared" si="2417"/>
        <v>11.9345067584</v>
      </c>
      <c r="X1223" s="5">
        <f t="shared" si="2417"/>
        <v>17.858822092149996</v>
      </c>
      <c r="Y1223" s="5">
        <f t="shared" si="2417"/>
        <v>27.106239909500005</v>
      </c>
      <c r="Z1223" s="5">
        <f t="shared" si="2417"/>
        <v>15.9392449983</v>
      </c>
      <c r="AA1223" s="5">
        <f t="shared" si="2417"/>
        <v>1.7154280255199996</v>
      </c>
      <c r="AB1223" s="5"/>
      <c r="AC1223" s="5">
        <f t="shared" ref="AC1223:AI1223" si="2418">AC1188*(1-E$49)</f>
        <v>57.758984272619976</v>
      </c>
      <c r="AD1223" s="5">
        <f t="shared" si="2418"/>
        <v>1.3896258228112501</v>
      </c>
      <c r="AE1223" s="5">
        <f t="shared" si="2418"/>
        <v>2.7200309791999997</v>
      </c>
      <c r="AF1223" s="5">
        <f t="shared" si="2418"/>
        <v>8.6846842459999998</v>
      </c>
      <c r="AG1223" s="5">
        <f t="shared" si="2418"/>
        <v>23.9157508515</v>
      </c>
      <c r="AH1223" s="5">
        <f t="shared" si="2418"/>
        <v>1.6757910836999987</v>
      </c>
      <c r="AI1223" s="5">
        <f t="shared" si="2418"/>
        <v>2.8004624999999996</v>
      </c>
    </row>
    <row r="1224" spans="2:35" hidden="1" x14ac:dyDescent="0.3">
      <c r="B1224" s="86">
        <f t="shared" si="2386"/>
        <v>43555</v>
      </c>
      <c r="C1224" s="3"/>
      <c r="D1224" s="3"/>
      <c r="E1224" s="5">
        <f t="shared" ref="E1224:K1224" si="2419">E1189*(1-E$49)</f>
        <v>139.04562739944001</v>
      </c>
      <c r="F1224" s="5">
        <f t="shared" si="2419"/>
        <v>22.316235044692501</v>
      </c>
      <c r="G1224" s="5">
        <f t="shared" si="2419"/>
        <v>45.859639251200008</v>
      </c>
      <c r="H1224" s="5">
        <f t="shared" si="2419"/>
        <v>150.70053251979999</v>
      </c>
      <c r="I1224" s="5">
        <f t="shared" si="2419"/>
        <v>335.72253702</v>
      </c>
      <c r="J1224" s="5">
        <f t="shared" si="2419"/>
        <v>203.10188005199998</v>
      </c>
      <c r="K1224" s="5">
        <f t="shared" si="2419"/>
        <v>25.005408965460003</v>
      </c>
      <c r="L1224" s="5"/>
      <c r="M1224" s="5">
        <f t="shared" ref="M1224:S1224" si="2420">M1189*(1-E$49)</f>
        <v>145.55622052607998</v>
      </c>
      <c r="N1224" s="5">
        <f t="shared" si="2420"/>
        <v>0</v>
      </c>
      <c r="O1224" s="5">
        <f t="shared" si="2420"/>
        <v>0</v>
      </c>
      <c r="P1224" s="5">
        <f t="shared" si="2420"/>
        <v>0</v>
      </c>
      <c r="Q1224" s="5">
        <f t="shared" si="2420"/>
        <v>0</v>
      </c>
      <c r="R1224" s="5">
        <f t="shared" si="2420"/>
        <v>0</v>
      </c>
      <c r="S1224" s="5">
        <f t="shared" si="2420"/>
        <v>0</v>
      </c>
      <c r="T1224" s="5"/>
      <c r="U1224" s="5">
        <f t="shared" ref="U1224:AA1224" si="2421">U1189*(1-E$49)</f>
        <v>137.29491012948003</v>
      </c>
      <c r="V1224" s="5">
        <f t="shared" si="2421"/>
        <v>6.0048133008525015</v>
      </c>
      <c r="W1224" s="5">
        <f t="shared" si="2421"/>
        <v>12.628418329599999</v>
      </c>
      <c r="X1224" s="5">
        <f t="shared" si="2421"/>
        <v>18.699470076099999</v>
      </c>
      <c r="Y1224" s="5">
        <f t="shared" si="2421"/>
        <v>29.046953604999999</v>
      </c>
      <c r="Z1224" s="5">
        <f t="shared" si="2421"/>
        <v>17.154534778599999</v>
      </c>
      <c r="AA1224" s="5">
        <f t="shared" si="2421"/>
        <v>1.85136050088</v>
      </c>
      <c r="AB1224" s="5"/>
      <c r="AC1224" s="5">
        <f t="shared" ref="AC1224:AI1224" si="2422">AC1189*(1-E$49)</f>
        <v>62.120869788719993</v>
      </c>
      <c r="AD1224" s="5">
        <f t="shared" si="2422"/>
        <v>1.4534718204262504</v>
      </c>
      <c r="AE1224" s="5">
        <f t="shared" si="2422"/>
        <v>2.8783027647999999</v>
      </c>
      <c r="AF1224" s="5">
        <f t="shared" si="2422"/>
        <v>9.0937078339999999</v>
      </c>
      <c r="AG1224" s="5">
        <f t="shared" si="2422"/>
        <v>25.627883385000008</v>
      </c>
      <c r="AH1224" s="5">
        <f t="shared" si="2422"/>
        <v>1.8033504154000013</v>
      </c>
      <c r="AI1224" s="5">
        <f t="shared" si="2422"/>
        <v>3.0131999999999994</v>
      </c>
    </row>
    <row r="1225" spans="2:35" hidden="1" x14ac:dyDescent="0.3">
      <c r="B1225" s="86">
        <f t="shared" si="2386"/>
        <v>43921</v>
      </c>
      <c r="C1225" s="3"/>
      <c r="D1225" s="3"/>
      <c r="E1225" s="5">
        <f t="shared" ref="E1225:K1225" si="2423">E1190*(1-E$49)</f>
        <v>149.55904928820001</v>
      </c>
      <c r="F1225" s="5">
        <f t="shared" si="2423"/>
        <v>23.285676228502506</v>
      </c>
      <c r="G1225" s="5">
        <f t="shared" si="2423"/>
        <v>48.554219871999983</v>
      </c>
      <c r="H1225" s="5">
        <f t="shared" si="2423"/>
        <v>157.73350129350001</v>
      </c>
      <c r="I1225" s="5">
        <f t="shared" si="2423"/>
        <v>359.85538515600001</v>
      </c>
      <c r="J1225" s="5">
        <f t="shared" si="2423"/>
        <v>218.64911001199997</v>
      </c>
      <c r="K1225" s="5">
        <f t="shared" si="2423"/>
        <v>26.784091086059995</v>
      </c>
      <c r="L1225" s="5"/>
      <c r="M1225" s="5">
        <f t="shared" ref="M1225:S1225" si="2424">M1190*(1-E$49)</f>
        <v>156.56224110239998</v>
      </c>
      <c r="N1225" s="5">
        <f t="shared" si="2424"/>
        <v>0</v>
      </c>
      <c r="O1225" s="5">
        <f t="shared" si="2424"/>
        <v>0</v>
      </c>
      <c r="P1225" s="5">
        <f t="shared" si="2424"/>
        <v>0</v>
      </c>
      <c r="Q1225" s="5">
        <f t="shared" si="2424"/>
        <v>0</v>
      </c>
      <c r="R1225" s="5">
        <f t="shared" si="2424"/>
        <v>0</v>
      </c>
      <c r="S1225" s="5">
        <f t="shared" si="2424"/>
        <v>0</v>
      </c>
      <c r="T1225" s="5"/>
      <c r="U1225" s="5">
        <f t="shared" ref="U1225:AA1225" si="2425">U1190*(1-E$49)</f>
        <v>147.67629193440001</v>
      </c>
      <c r="V1225" s="5">
        <f t="shared" si="2425"/>
        <v>6.265858678582501</v>
      </c>
      <c r="W1225" s="5">
        <f t="shared" si="2425"/>
        <v>13.369802175999999</v>
      </c>
      <c r="X1225" s="5">
        <f t="shared" si="2425"/>
        <v>19.572460798249995</v>
      </c>
      <c r="Y1225" s="5">
        <f t="shared" si="2425"/>
        <v>31.134809918999999</v>
      </c>
      <c r="Z1225" s="5">
        <f t="shared" si="2425"/>
        <v>18.467587954100001</v>
      </c>
      <c r="AA1225" s="5">
        <f t="shared" si="2425"/>
        <v>1.9830375826800002</v>
      </c>
      <c r="AB1225" s="5"/>
      <c r="AC1225" s="5">
        <f t="shared" ref="AC1225:AI1225" si="2426">AC1190*(1-E$49)</f>
        <v>66.818023889100004</v>
      </c>
      <c r="AD1225" s="5">
        <f t="shared" si="2426"/>
        <v>1.5164779492912501</v>
      </c>
      <c r="AE1225" s="5">
        <f t="shared" si="2426"/>
        <v>3.0479610879999997</v>
      </c>
      <c r="AF1225" s="5">
        <f t="shared" si="2426"/>
        <v>9.5182840799999973</v>
      </c>
      <c r="AG1225" s="5">
        <f t="shared" si="2426"/>
        <v>27.470360403000008</v>
      </c>
      <c r="AH1225" s="5">
        <f t="shared" si="2426"/>
        <v>1.9435336099000002</v>
      </c>
      <c r="AI1225" s="5">
        <f t="shared" si="2426"/>
        <v>3.2398875</v>
      </c>
    </row>
    <row r="1226" spans="2:35" hidden="1" x14ac:dyDescent="0.3">
      <c r="B1226" s="86">
        <f t="shared" si="2386"/>
        <v>44286</v>
      </c>
      <c r="C1226" s="3"/>
      <c r="D1226" s="3"/>
      <c r="E1226" s="5">
        <f t="shared" ref="E1226:K1226" si="2427">E1191*(1-E$49)</f>
        <v>128.57367020436001</v>
      </c>
      <c r="F1226" s="5">
        <f t="shared" si="2427"/>
        <v>25.322330138265006</v>
      </c>
      <c r="G1226" s="5">
        <f t="shared" si="2427"/>
        <v>54.654884294399999</v>
      </c>
      <c r="H1226" s="5">
        <f t="shared" si="2427"/>
        <v>129.25184848239996</v>
      </c>
      <c r="I1226" s="5">
        <f t="shared" si="2427"/>
        <v>300.87453654199999</v>
      </c>
      <c r="J1226" s="5">
        <f t="shared" si="2427"/>
        <v>192.86758670399999</v>
      </c>
      <c r="K1226" s="5">
        <f t="shared" si="2427"/>
        <v>23.708942139959994</v>
      </c>
      <c r="L1226" s="5"/>
      <c r="M1226" s="5">
        <f t="shared" ref="M1226:S1226" si="2428">M1191*(1-E$49)</f>
        <v>134.56843308551998</v>
      </c>
      <c r="N1226" s="5">
        <f t="shared" si="2428"/>
        <v>0</v>
      </c>
      <c r="O1226" s="5">
        <f t="shared" si="2428"/>
        <v>0</v>
      </c>
      <c r="P1226" s="5">
        <f t="shared" si="2428"/>
        <v>0</v>
      </c>
      <c r="Q1226" s="5">
        <f t="shared" si="2428"/>
        <v>0</v>
      </c>
      <c r="R1226" s="5">
        <f t="shared" si="2428"/>
        <v>0</v>
      </c>
      <c r="S1226" s="5">
        <f t="shared" si="2428"/>
        <v>0</v>
      </c>
      <c r="T1226" s="5"/>
      <c r="U1226" s="5">
        <f t="shared" ref="U1226:AA1226" si="2429">U1191*(1-E$49)</f>
        <v>126.93458718012</v>
      </c>
      <c r="V1226" s="5">
        <f t="shared" si="2429"/>
        <v>6.8002111107450007</v>
      </c>
      <c r="W1226" s="5">
        <f t="shared" si="2429"/>
        <v>14.959486995199999</v>
      </c>
      <c r="X1226" s="5">
        <f t="shared" si="2429"/>
        <v>16.029753676799995</v>
      </c>
      <c r="Y1226" s="5">
        <f t="shared" si="2429"/>
        <v>26.035728170500011</v>
      </c>
      <c r="Z1226" s="5">
        <f t="shared" si="2429"/>
        <v>16.290386442199999</v>
      </c>
      <c r="AA1226" s="5">
        <f t="shared" si="2429"/>
        <v>1.7548987618799996</v>
      </c>
      <c r="AB1226" s="5"/>
      <c r="AC1226" s="5">
        <f t="shared" ref="AC1226:AI1226" si="2430">AC1191*(1-E$49)</f>
        <v>57.436244118179985</v>
      </c>
      <c r="AD1226" s="5">
        <f t="shared" si="2430"/>
        <v>1.6543019353725006</v>
      </c>
      <c r="AE1226" s="5">
        <f t="shared" si="2430"/>
        <v>3.4638874976</v>
      </c>
      <c r="AF1226" s="5">
        <f t="shared" si="2430"/>
        <v>7.7943300419999977</v>
      </c>
      <c r="AG1226" s="5">
        <f t="shared" si="2430"/>
        <v>22.976905108499992</v>
      </c>
      <c r="AH1226" s="5">
        <f t="shared" si="2430"/>
        <v>1.7189851458000005</v>
      </c>
      <c r="AI1226" s="5">
        <f t="shared" si="2430"/>
        <v>2.8562624999999993</v>
      </c>
    </row>
    <row r="1227" spans="2:35" x14ac:dyDescent="0.3">
      <c r="B1227" s="86">
        <f t="shared" si="2386"/>
        <v>44651</v>
      </c>
      <c r="C1227" s="3"/>
      <c r="D1227" s="3"/>
      <c r="E1227" s="5">
        <f t="shared" ref="E1227:K1227" si="2431">E1192*(1-E$49)</f>
        <v>40.808536444540799</v>
      </c>
      <c r="F1227" s="5">
        <f t="shared" si="2431"/>
        <v>29.470432073009849</v>
      </c>
      <c r="G1227" s="5">
        <f t="shared" si="2431"/>
        <v>67.481481634943989</v>
      </c>
      <c r="H1227" s="5">
        <f t="shared" si="2431"/>
        <v>27.724350824793998</v>
      </c>
      <c r="I1227" s="5">
        <f t="shared" si="2431"/>
        <v>67.36559101844</v>
      </c>
      <c r="J1227" s="5">
        <f t="shared" si="2431"/>
        <v>79.390531625339989</v>
      </c>
      <c r="K1227" s="5">
        <f t="shared" si="2431"/>
        <v>9.9325501503228022</v>
      </c>
      <c r="L1227" s="5"/>
      <c r="M1227" s="5">
        <f t="shared" ref="M1227:S1227" si="2432">M1192*(1-E$49)</f>
        <v>42.618140523285597</v>
      </c>
      <c r="N1227" s="5">
        <f t="shared" si="2432"/>
        <v>0</v>
      </c>
      <c r="O1227" s="5">
        <f t="shared" si="2432"/>
        <v>0</v>
      </c>
      <c r="P1227" s="5">
        <f t="shared" si="2432"/>
        <v>0</v>
      </c>
      <c r="Q1227" s="5">
        <f t="shared" si="2432"/>
        <v>0</v>
      </c>
      <c r="R1227" s="5">
        <f t="shared" si="2432"/>
        <v>0</v>
      </c>
      <c r="S1227" s="5">
        <f t="shared" si="2432"/>
        <v>0</v>
      </c>
      <c r="T1227" s="5"/>
      <c r="U1227" s="5">
        <f t="shared" ref="U1227:AA1227" si="2433">U1192*(1-E$49)</f>
        <v>40.214679935523598</v>
      </c>
      <c r="V1227" s="5">
        <f t="shared" si="2433"/>
        <v>7.8745356796450494</v>
      </c>
      <c r="W1227" s="5">
        <f t="shared" si="2433"/>
        <v>18.218343133951997</v>
      </c>
      <c r="X1227" s="5">
        <f t="shared" si="2433"/>
        <v>3.4041309294329998</v>
      </c>
      <c r="Y1227" s="5">
        <f t="shared" si="2433"/>
        <v>5.8444830258099998</v>
      </c>
      <c r="Z1227" s="5">
        <f t="shared" si="2433"/>
        <v>6.7069990240369997</v>
      </c>
      <c r="AA1227" s="5">
        <f t="shared" si="2433"/>
        <v>0.73309409727839991</v>
      </c>
      <c r="AB1227" s="5"/>
      <c r="AC1227" s="5">
        <f t="shared" ref="AC1227:AI1227" si="2434">AC1192*(1-E$49)</f>
        <v>18.207713462000395</v>
      </c>
      <c r="AD1227" s="5">
        <f t="shared" si="2434"/>
        <v>1.9404551794475251</v>
      </c>
      <c r="AE1227" s="5">
        <f t="shared" si="2434"/>
        <v>4.3698980149760001</v>
      </c>
      <c r="AF1227" s="5">
        <f t="shared" si="2434"/>
        <v>1.6505909132699998</v>
      </c>
      <c r="AG1227" s="5">
        <f t="shared" si="2434"/>
        <v>5.1794688359700007</v>
      </c>
      <c r="AH1227" s="5">
        <f t="shared" si="2434"/>
        <v>0.72487284819299991</v>
      </c>
      <c r="AI1227" s="5">
        <f t="shared" si="2434"/>
        <v>1.1805884999999998</v>
      </c>
    </row>
    <row r="1228" spans="2:35" x14ac:dyDescent="0.3">
      <c r="B1228" s="86">
        <f t="shared" si="2386"/>
        <v>45016</v>
      </c>
      <c r="C1228" s="3"/>
      <c r="D1228" s="3"/>
      <c r="E1228" s="5">
        <f t="shared" ref="E1228:K1228" si="2435">E1193*(1-E$49)</f>
        <v>42.032792537877029</v>
      </c>
      <c r="F1228" s="5">
        <f t="shared" si="2435"/>
        <v>30.354545035200154</v>
      </c>
      <c r="G1228" s="5">
        <f t="shared" si="2435"/>
        <v>69.505926083992321</v>
      </c>
      <c r="H1228" s="5">
        <f t="shared" si="2435"/>
        <v>28.556081349537816</v>
      </c>
      <c r="I1228" s="5">
        <f t="shared" si="2435"/>
        <v>69.38655874899321</v>
      </c>
      <c r="J1228" s="5">
        <f t="shared" si="2435"/>
        <v>81.772247574100192</v>
      </c>
      <c r="K1228" s="5">
        <f t="shared" si="2435"/>
        <v>10.230526654832484</v>
      </c>
      <c r="L1228" s="5"/>
      <c r="M1228" s="5">
        <f t="shared" ref="M1228:S1228" si="2436">M1193*(1-E$49)</f>
        <v>43.89668473898417</v>
      </c>
      <c r="N1228" s="5">
        <f t="shared" si="2436"/>
        <v>0</v>
      </c>
      <c r="O1228" s="5">
        <f t="shared" si="2436"/>
        <v>0</v>
      </c>
      <c r="P1228" s="5">
        <f t="shared" si="2436"/>
        <v>0</v>
      </c>
      <c r="Q1228" s="5">
        <f t="shared" si="2436"/>
        <v>0</v>
      </c>
      <c r="R1228" s="5">
        <f t="shared" si="2436"/>
        <v>0</v>
      </c>
      <c r="S1228" s="5">
        <f t="shared" si="2436"/>
        <v>0</v>
      </c>
      <c r="T1228" s="5"/>
      <c r="U1228" s="5">
        <f t="shared" ref="U1228:AA1228" si="2437">U1193*(1-E$49)</f>
        <v>41.421120333589307</v>
      </c>
      <c r="V1228" s="5">
        <f t="shared" si="2437"/>
        <v>8.1107717500344023</v>
      </c>
      <c r="W1228" s="5">
        <f t="shared" si="2437"/>
        <v>18.764893427970559</v>
      </c>
      <c r="X1228" s="5">
        <f t="shared" si="2437"/>
        <v>3.50625485731599</v>
      </c>
      <c r="Y1228" s="5">
        <f t="shared" si="2437"/>
        <v>6.0198175165843013</v>
      </c>
      <c r="Z1228" s="5">
        <f t="shared" si="2437"/>
        <v>6.9082089947581107</v>
      </c>
      <c r="AA1228" s="5">
        <f t="shared" si="2437"/>
        <v>0.75508692019675183</v>
      </c>
      <c r="AB1228" s="5"/>
      <c r="AC1228" s="5">
        <f t="shared" ref="AC1228:AI1228" si="2438">AC1193*(1-E$49)</f>
        <v>18.753944865860412</v>
      </c>
      <c r="AD1228" s="5">
        <f t="shared" si="2438"/>
        <v>1.9986688348309511</v>
      </c>
      <c r="AE1228" s="5">
        <f t="shared" si="2438"/>
        <v>4.5009949554252806</v>
      </c>
      <c r="AF1228" s="5">
        <f t="shared" si="2438"/>
        <v>1.7001086406681003</v>
      </c>
      <c r="AG1228" s="5">
        <f t="shared" si="2438"/>
        <v>5.3348529010491008</v>
      </c>
      <c r="AH1228" s="5">
        <f t="shared" si="2438"/>
        <v>0.74661903363878968</v>
      </c>
      <c r="AI1228" s="5">
        <f t="shared" si="2438"/>
        <v>1.2160061549999999</v>
      </c>
    </row>
    <row r="1229" spans="2:35" x14ac:dyDescent="0.3">
      <c r="B1229" s="86">
        <f t="shared" si="2386"/>
        <v>45382</v>
      </c>
      <c r="C1229" s="3"/>
      <c r="D1229" s="3"/>
      <c r="E1229" s="5">
        <f t="shared" ref="E1229:K1229" si="2439">E1194*(1-E$49)</f>
        <v>43.293776314013357</v>
      </c>
      <c r="F1229" s="5">
        <f t="shared" si="2439"/>
        <v>31.265181386256153</v>
      </c>
      <c r="G1229" s="5">
        <f t="shared" si="2439"/>
        <v>71.591103866512071</v>
      </c>
      <c r="H1229" s="5">
        <f t="shared" si="2439"/>
        <v>29.412763790023952</v>
      </c>
      <c r="I1229" s="5">
        <f t="shared" si="2439"/>
        <v>71.468155511463038</v>
      </c>
      <c r="J1229" s="5">
        <f t="shared" si="2439"/>
        <v>84.225415001323185</v>
      </c>
      <c r="K1229" s="5">
        <f t="shared" si="2439"/>
        <v>10.537442454477459</v>
      </c>
      <c r="L1229" s="5"/>
      <c r="M1229" s="5">
        <f t="shared" ref="M1229:S1229" si="2440">M1194*(1-E$49)</f>
        <v>45.213585281153698</v>
      </c>
      <c r="N1229" s="5">
        <f t="shared" si="2440"/>
        <v>0</v>
      </c>
      <c r="O1229" s="5">
        <f t="shared" si="2440"/>
        <v>0</v>
      </c>
      <c r="P1229" s="5">
        <f t="shared" si="2440"/>
        <v>0</v>
      </c>
      <c r="Q1229" s="5">
        <f t="shared" si="2440"/>
        <v>0</v>
      </c>
      <c r="R1229" s="5">
        <f t="shared" si="2440"/>
        <v>0</v>
      </c>
      <c r="S1229" s="5">
        <f t="shared" si="2440"/>
        <v>0</v>
      </c>
      <c r="T1229" s="5"/>
      <c r="U1229" s="5">
        <f t="shared" ref="U1229:AA1229" si="2441">U1194*(1-E$49)</f>
        <v>42.663753943597001</v>
      </c>
      <c r="V1229" s="5">
        <f t="shared" si="2441"/>
        <v>8.3540949025354365</v>
      </c>
      <c r="W1229" s="5">
        <f t="shared" si="2441"/>
        <v>19.327840230809677</v>
      </c>
      <c r="X1229" s="5">
        <f t="shared" si="2441"/>
        <v>3.6114425030354691</v>
      </c>
      <c r="Y1229" s="5">
        <f t="shared" si="2441"/>
        <v>6.2004120420818314</v>
      </c>
      <c r="Z1229" s="5">
        <f t="shared" si="2441"/>
        <v>7.115455264600854</v>
      </c>
      <c r="AA1229" s="5">
        <f t="shared" si="2441"/>
        <v>0.77773952780265465</v>
      </c>
      <c r="AB1229" s="5"/>
      <c r="AC1229" s="5">
        <f t="shared" ref="AC1229:AI1229" si="2442">AC1194*(1-E$49)</f>
        <v>19.316563211836225</v>
      </c>
      <c r="AD1229" s="5">
        <f t="shared" si="2442"/>
        <v>2.0586288998758797</v>
      </c>
      <c r="AE1229" s="5">
        <f t="shared" si="2442"/>
        <v>4.6360248040880379</v>
      </c>
      <c r="AF1229" s="5">
        <f t="shared" si="2442"/>
        <v>1.7511118998881428</v>
      </c>
      <c r="AG1229" s="5">
        <f t="shared" si="2442"/>
        <v>5.4948984880805742</v>
      </c>
      <c r="AH1229" s="5">
        <f t="shared" si="2442"/>
        <v>0.76901760464795355</v>
      </c>
      <c r="AI1229" s="5">
        <f t="shared" si="2442"/>
        <v>1.2524863396499999</v>
      </c>
    </row>
    <row r="1230" spans="2:35" x14ac:dyDescent="0.3">
      <c r="B1230" s="86">
        <f t="shared" si="2386"/>
        <v>45747</v>
      </c>
      <c r="C1230" s="3"/>
      <c r="D1230" s="3"/>
      <c r="E1230" s="5">
        <f t="shared" ref="E1230:K1230" si="2443">E1195*(1-E$49)</f>
        <v>44.592589603433744</v>
      </c>
      <c r="F1230" s="5">
        <f t="shared" si="2443"/>
        <v>32.203136827843835</v>
      </c>
      <c r="G1230" s="5">
        <f t="shared" si="2443"/>
        <v>73.738836982507451</v>
      </c>
      <c r="H1230" s="5">
        <f t="shared" si="2443"/>
        <v>30.295146703724676</v>
      </c>
      <c r="I1230" s="5">
        <f t="shared" si="2443"/>
        <v>73.612200176806908</v>
      </c>
      <c r="J1230" s="5">
        <f t="shared" si="2443"/>
        <v>86.752177451362869</v>
      </c>
      <c r="K1230" s="5">
        <f t="shared" si="2443"/>
        <v>10.85356572811178</v>
      </c>
      <c r="L1230" s="5"/>
      <c r="M1230" s="5">
        <f t="shared" ref="M1230:S1230" si="2444">M1195*(1-E$49)</f>
        <v>46.569992839588309</v>
      </c>
      <c r="N1230" s="5">
        <f t="shared" si="2444"/>
        <v>0</v>
      </c>
      <c r="O1230" s="5">
        <f t="shared" si="2444"/>
        <v>0</v>
      </c>
      <c r="P1230" s="5">
        <f t="shared" si="2444"/>
        <v>0</v>
      </c>
      <c r="Q1230" s="5">
        <f t="shared" si="2444"/>
        <v>0</v>
      </c>
      <c r="R1230" s="5">
        <f t="shared" si="2444"/>
        <v>0</v>
      </c>
      <c r="S1230" s="5">
        <f t="shared" si="2444"/>
        <v>0</v>
      </c>
      <c r="T1230" s="5"/>
      <c r="U1230" s="5">
        <f t="shared" ref="U1230:AA1230" si="2445">U1195*(1-E$49)</f>
        <v>43.943666561904912</v>
      </c>
      <c r="V1230" s="5">
        <f t="shared" si="2445"/>
        <v>8.604717749611499</v>
      </c>
      <c r="W1230" s="5">
        <f t="shared" si="2445"/>
        <v>19.90767543773396</v>
      </c>
      <c r="X1230" s="5">
        <f t="shared" si="2445"/>
        <v>3.7197857781265338</v>
      </c>
      <c r="Y1230" s="5">
        <f t="shared" si="2445"/>
        <v>6.3864244033442858</v>
      </c>
      <c r="Z1230" s="5">
        <f t="shared" si="2445"/>
        <v>7.3289189225388798</v>
      </c>
      <c r="AA1230" s="5">
        <f t="shared" si="2445"/>
        <v>0.80107171363673391</v>
      </c>
      <c r="AB1230" s="5"/>
      <c r="AC1230" s="5">
        <f t="shared" ref="AC1230:AI1230" si="2446">AC1195*(1-E$49)</f>
        <v>19.896060108191318</v>
      </c>
      <c r="AD1230" s="5">
        <f t="shared" si="2446"/>
        <v>2.1203877668721565</v>
      </c>
      <c r="AE1230" s="5">
        <f t="shared" si="2446"/>
        <v>4.7751055482106777</v>
      </c>
      <c r="AF1230" s="5">
        <f t="shared" si="2446"/>
        <v>1.8036452568847872</v>
      </c>
      <c r="AG1230" s="5">
        <f t="shared" si="2446"/>
        <v>5.6597454427229925</v>
      </c>
      <c r="AH1230" s="5">
        <f t="shared" si="2446"/>
        <v>0.79208813278739232</v>
      </c>
      <c r="AI1230" s="5">
        <f t="shared" si="2446"/>
        <v>1.2900609298395</v>
      </c>
    </row>
    <row r="1231" spans="2:35" x14ac:dyDescent="0.3">
      <c r="B1231" s="86">
        <f t="shared" si="2386"/>
        <v>46112</v>
      </c>
      <c r="C1231" s="3"/>
      <c r="D1231" s="3"/>
      <c r="E1231" s="5">
        <f t="shared" ref="E1231:K1231" si="2447">E1196*(1-E$49)</f>
        <v>45.930367291536761</v>
      </c>
      <c r="F1231" s="5">
        <f t="shared" si="2447"/>
        <v>33.169230932679149</v>
      </c>
      <c r="G1231" s="5">
        <f t="shared" si="2447"/>
        <v>75.951002091982673</v>
      </c>
      <c r="H1231" s="5">
        <f t="shared" si="2447"/>
        <v>31.204001104836408</v>
      </c>
      <c r="I1231" s="5">
        <f t="shared" si="2447"/>
        <v>75.820566182111122</v>
      </c>
      <c r="J1231" s="5">
        <f t="shared" si="2447"/>
        <v>89.354742774903798</v>
      </c>
      <c r="K1231" s="5">
        <f t="shared" si="2447"/>
        <v>11.17917269995513</v>
      </c>
      <c r="L1231" s="5"/>
      <c r="M1231" s="5">
        <f t="shared" ref="M1231:S1231" si="2448">M1196*(1-E$49)</f>
        <v>47.967092624775972</v>
      </c>
      <c r="N1231" s="5">
        <f t="shared" si="2448"/>
        <v>0</v>
      </c>
      <c r="O1231" s="5">
        <f t="shared" si="2448"/>
        <v>0</v>
      </c>
      <c r="P1231" s="5">
        <f t="shared" si="2448"/>
        <v>0</v>
      </c>
      <c r="Q1231" s="5">
        <f t="shared" si="2448"/>
        <v>0</v>
      </c>
      <c r="R1231" s="5">
        <f t="shared" si="2448"/>
        <v>0</v>
      </c>
      <c r="S1231" s="5">
        <f t="shared" si="2448"/>
        <v>0</v>
      </c>
      <c r="T1231" s="5"/>
      <c r="U1231" s="5">
        <f t="shared" ref="U1231:AA1231" si="2449">U1196*(1-E$49)</f>
        <v>45.261976558762058</v>
      </c>
      <c r="V1231" s="5">
        <f t="shared" si="2449"/>
        <v>8.8628592820998424</v>
      </c>
      <c r="W1231" s="5">
        <f t="shared" si="2449"/>
        <v>20.504905700865987</v>
      </c>
      <c r="X1231" s="5">
        <f t="shared" si="2449"/>
        <v>3.8313793514703294</v>
      </c>
      <c r="Y1231" s="5">
        <f t="shared" si="2449"/>
        <v>6.5780171354446146</v>
      </c>
      <c r="Z1231" s="5">
        <f t="shared" si="2449"/>
        <v>7.548786490215047</v>
      </c>
      <c r="AA1231" s="5">
        <f t="shared" si="2449"/>
        <v>0.8251038650458361</v>
      </c>
      <c r="AB1231" s="5"/>
      <c r="AC1231" s="5">
        <f t="shared" ref="AC1231:AI1231" si="2450">AC1196*(1-E$49)</f>
        <v>20.492941911437054</v>
      </c>
      <c r="AD1231" s="5">
        <f t="shared" si="2450"/>
        <v>2.1839993998783207</v>
      </c>
      <c r="AE1231" s="5">
        <f t="shared" si="2450"/>
        <v>4.9183587146570007</v>
      </c>
      <c r="AF1231" s="5">
        <f t="shared" si="2450"/>
        <v>1.8577546145913306</v>
      </c>
      <c r="AG1231" s="5">
        <f t="shared" si="2450"/>
        <v>5.8295378060046819</v>
      </c>
      <c r="AH1231" s="5">
        <f t="shared" si="2450"/>
        <v>0.81585077677101403</v>
      </c>
      <c r="AI1231" s="5">
        <f t="shared" si="2450"/>
        <v>1.328762757734685</v>
      </c>
    </row>
    <row r="1232" spans="2:35" x14ac:dyDescent="0.3">
      <c r="B1232" s="86">
        <f t="shared" si="2386"/>
        <v>46477</v>
      </c>
      <c r="C1232" s="3"/>
      <c r="D1232" s="3"/>
      <c r="E1232" s="5">
        <f t="shared" ref="E1232:K1232" si="2451">E1197*(1-E$49)</f>
        <v>47.308278310282866</v>
      </c>
      <c r="F1232" s="5">
        <f t="shared" si="2451"/>
        <v>34.16430786065952</v>
      </c>
      <c r="G1232" s="5">
        <f t="shared" si="2451"/>
        <v>78.229532154742159</v>
      </c>
      <c r="H1232" s="5">
        <f t="shared" si="2451"/>
        <v>32.140121137981509</v>
      </c>
      <c r="I1232" s="5">
        <f t="shared" si="2451"/>
        <v>78.095183167574447</v>
      </c>
      <c r="J1232" s="5">
        <f t="shared" si="2451"/>
        <v>92.035385058150908</v>
      </c>
      <c r="K1232" s="5">
        <f t="shared" si="2451"/>
        <v>11.514547880953787</v>
      </c>
      <c r="L1232" s="5"/>
      <c r="M1232" s="5">
        <f t="shared" ref="M1232:S1232" si="2452">M1197*(1-E$49)</f>
        <v>49.406105403519241</v>
      </c>
      <c r="N1232" s="5">
        <f t="shared" si="2452"/>
        <v>0</v>
      </c>
      <c r="O1232" s="5">
        <f t="shared" si="2452"/>
        <v>0</v>
      </c>
      <c r="P1232" s="5">
        <f t="shared" si="2452"/>
        <v>0</v>
      </c>
      <c r="Q1232" s="5">
        <f t="shared" si="2452"/>
        <v>0</v>
      </c>
      <c r="R1232" s="5">
        <f t="shared" si="2452"/>
        <v>0</v>
      </c>
      <c r="S1232" s="5">
        <f t="shared" si="2452"/>
        <v>0</v>
      </c>
      <c r="T1232" s="5"/>
      <c r="U1232" s="5">
        <f t="shared" ref="U1232:AA1232" si="2453">U1197*(1-E$49)</f>
        <v>46.619835855524911</v>
      </c>
      <c r="V1232" s="5">
        <f t="shared" si="2453"/>
        <v>9.1287450605628386</v>
      </c>
      <c r="W1232" s="5">
        <f t="shared" si="2453"/>
        <v>21.120052871891975</v>
      </c>
      <c r="X1232" s="5">
        <f t="shared" si="2453"/>
        <v>3.9463207320144389</v>
      </c>
      <c r="Y1232" s="5">
        <f t="shared" si="2453"/>
        <v>6.7753576495079528</v>
      </c>
      <c r="Z1232" s="5">
        <f t="shared" si="2453"/>
        <v>7.7752500849214972</v>
      </c>
      <c r="AA1232" s="5">
        <f t="shared" si="2453"/>
        <v>0.84985698099721119</v>
      </c>
      <c r="AB1232" s="5"/>
      <c r="AC1232" s="5">
        <f t="shared" ref="AC1232:AI1232" si="2454">AC1197*(1-E$49)</f>
        <v>21.107730168780169</v>
      </c>
      <c r="AD1232" s="5">
        <f t="shared" si="2454"/>
        <v>2.2495193818746708</v>
      </c>
      <c r="AE1232" s="5">
        <f t="shared" si="2454"/>
        <v>5.0659094760967118</v>
      </c>
      <c r="AF1232" s="5">
        <f t="shared" si="2454"/>
        <v>1.9134872530290705</v>
      </c>
      <c r="AG1232" s="5">
        <f t="shared" si="2454"/>
        <v>6.0044239401848225</v>
      </c>
      <c r="AH1232" s="5">
        <f t="shared" si="2454"/>
        <v>0.84032630007414422</v>
      </c>
      <c r="AI1232" s="5">
        <f t="shared" si="2454"/>
        <v>1.3686256404667256</v>
      </c>
    </row>
    <row r="1233" spans="2:35" x14ac:dyDescent="0.3">
      <c r="B1233" s="86">
        <f t="shared" si="2386"/>
        <v>46843</v>
      </c>
      <c r="C1233" s="3"/>
      <c r="D1233" s="3"/>
      <c r="E1233" s="5">
        <f t="shared" ref="E1233:K1233" si="2455">E1198*(1-E$49)</f>
        <v>48.727526659591348</v>
      </c>
      <c r="F1233" s="5">
        <f t="shared" si="2455"/>
        <v>35.18923709647931</v>
      </c>
      <c r="G1233" s="5">
        <f t="shared" si="2455"/>
        <v>80.576418119384428</v>
      </c>
      <c r="H1233" s="5">
        <f t="shared" si="2455"/>
        <v>33.104324772120947</v>
      </c>
      <c r="I1233" s="5">
        <f t="shared" si="2455"/>
        <v>80.438038662601684</v>
      </c>
      <c r="J1233" s="5">
        <f t="shared" si="2455"/>
        <v>94.796446609895455</v>
      </c>
      <c r="K1233" s="5">
        <f t="shared" si="2455"/>
        <v>11.859984317382404</v>
      </c>
      <c r="L1233" s="5"/>
      <c r="M1233" s="5">
        <f t="shared" ref="M1233:S1233" si="2456">M1198*(1-E$49)</f>
        <v>50.888288565624826</v>
      </c>
      <c r="N1233" s="5">
        <f t="shared" si="2456"/>
        <v>0</v>
      </c>
      <c r="O1233" s="5">
        <f t="shared" si="2456"/>
        <v>0</v>
      </c>
      <c r="P1233" s="5">
        <f t="shared" si="2456"/>
        <v>0</v>
      </c>
      <c r="Q1233" s="5">
        <f t="shared" si="2456"/>
        <v>0</v>
      </c>
      <c r="R1233" s="5">
        <f t="shared" si="2456"/>
        <v>0</v>
      </c>
      <c r="S1233" s="5">
        <f t="shared" si="2456"/>
        <v>0</v>
      </c>
      <c r="T1233" s="5"/>
      <c r="U1233" s="5">
        <f t="shared" ref="U1233:AA1233" si="2457">U1198*(1-E$49)</f>
        <v>48.018430931190672</v>
      </c>
      <c r="V1233" s="5">
        <f t="shared" si="2457"/>
        <v>9.402607412379723</v>
      </c>
      <c r="W1233" s="5">
        <f t="shared" si="2457"/>
        <v>21.753654458048729</v>
      </c>
      <c r="X1233" s="5">
        <f t="shared" si="2457"/>
        <v>4.0647103539748723</v>
      </c>
      <c r="Y1233" s="5">
        <f t="shared" si="2457"/>
        <v>6.9786183789931933</v>
      </c>
      <c r="Z1233" s="5">
        <f t="shared" si="2457"/>
        <v>8.0085075874691434</v>
      </c>
      <c r="AA1233" s="5">
        <f t="shared" si="2457"/>
        <v>0.8753526904271276</v>
      </c>
      <c r="AB1233" s="5"/>
      <c r="AC1233" s="5">
        <f t="shared" ref="AC1233:AI1233" si="2458">AC1198*(1-E$49)</f>
        <v>21.740962073843576</v>
      </c>
      <c r="AD1233" s="5">
        <f t="shared" si="2458"/>
        <v>2.3170049633309104</v>
      </c>
      <c r="AE1233" s="5">
        <f t="shared" si="2458"/>
        <v>5.2178867603796117</v>
      </c>
      <c r="AF1233" s="5">
        <f t="shared" si="2458"/>
        <v>1.9708918706199425</v>
      </c>
      <c r="AG1233" s="5">
        <f t="shared" si="2458"/>
        <v>6.1845566583903668</v>
      </c>
      <c r="AH1233" s="5">
        <f t="shared" si="2458"/>
        <v>0.86553608907636892</v>
      </c>
      <c r="AI1233" s="5">
        <f t="shared" si="2458"/>
        <v>1.4096844096807271</v>
      </c>
    </row>
    <row r="1234" spans="2:35" x14ac:dyDescent="0.3">
      <c r="B1234" s="86">
        <f t="shared" si="2386"/>
        <v>47208</v>
      </c>
      <c r="C1234" s="3"/>
      <c r="D1234" s="3"/>
      <c r="E1234" s="5">
        <f t="shared" ref="E1234:K1234" si="2459">E1199*(1-E$49)</f>
        <v>50.189352459379101</v>
      </c>
      <c r="F1234" s="5">
        <f t="shared" si="2459"/>
        <v>36.24491420937369</v>
      </c>
      <c r="G1234" s="5">
        <f t="shared" si="2459"/>
        <v>82.993710662965952</v>
      </c>
      <c r="H1234" s="5">
        <f t="shared" si="2459"/>
        <v>34.097454515284575</v>
      </c>
      <c r="I1234" s="5">
        <f t="shared" si="2459"/>
        <v>82.851179822479736</v>
      </c>
      <c r="J1234" s="5">
        <f t="shared" si="2459"/>
        <v>97.640340008192311</v>
      </c>
      <c r="K1234" s="5">
        <f t="shared" si="2459"/>
        <v>12.215783846903877</v>
      </c>
      <c r="L1234" s="5"/>
      <c r="M1234" s="5">
        <f t="shared" ref="M1234:S1234" si="2460">M1199*(1-E$49)</f>
        <v>52.414937222593572</v>
      </c>
      <c r="N1234" s="5">
        <f t="shared" si="2460"/>
        <v>0</v>
      </c>
      <c r="O1234" s="5">
        <f t="shared" si="2460"/>
        <v>0</v>
      </c>
      <c r="P1234" s="5">
        <f t="shared" si="2460"/>
        <v>0</v>
      </c>
      <c r="Q1234" s="5">
        <f t="shared" si="2460"/>
        <v>0</v>
      </c>
      <c r="R1234" s="5">
        <f t="shared" si="2460"/>
        <v>0</v>
      </c>
      <c r="S1234" s="5">
        <f t="shared" si="2460"/>
        <v>0</v>
      </c>
      <c r="T1234" s="5"/>
      <c r="U1234" s="5">
        <f t="shared" ref="U1234:AA1234" si="2461">U1199*(1-E$49)</f>
        <v>49.458983859126405</v>
      </c>
      <c r="V1234" s="5">
        <f t="shared" si="2461"/>
        <v>9.6846856347511139</v>
      </c>
      <c r="W1234" s="5">
        <f t="shared" si="2461"/>
        <v>22.406264091790192</v>
      </c>
      <c r="X1234" s="5">
        <f t="shared" si="2461"/>
        <v>4.1866516645941187</v>
      </c>
      <c r="Y1234" s="5">
        <f t="shared" si="2461"/>
        <v>7.1879769303629875</v>
      </c>
      <c r="Z1234" s="5">
        <f t="shared" si="2461"/>
        <v>8.2487628150932171</v>
      </c>
      <c r="AA1234" s="5">
        <f t="shared" si="2461"/>
        <v>0.9016132711399415</v>
      </c>
      <c r="AB1234" s="5"/>
      <c r="AC1234" s="5">
        <f t="shared" ref="AC1234:AI1234" si="2462">AC1199*(1-E$49)</f>
        <v>22.393190936058886</v>
      </c>
      <c r="AD1234" s="5">
        <f t="shared" si="2462"/>
        <v>2.3865151122308377</v>
      </c>
      <c r="AE1234" s="5">
        <f t="shared" si="2462"/>
        <v>5.374423363191001</v>
      </c>
      <c r="AF1234" s="5">
        <f t="shared" si="2462"/>
        <v>2.0300186267385412</v>
      </c>
      <c r="AG1234" s="5">
        <f t="shared" si="2462"/>
        <v>6.3700933581420784</v>
      </c>
      <c r="AH1234" s="5">
        <f t="shared" si="2462"/>
        <v>0.89150217174866042</v>
      </c>
      <c r="AI1234" s="5">
        <f t="shared" si="2462"/>
        <v>1.4519749419711492</v>
      </c>
    </row>
    <row r="1235" spans="2:35" x14ac:dyDescent="0.3">
      <c r="B1235" s="86">
        <f t="shared" si="2386"/>
        <v>47573</v>
      </c>
      <c r="C1235" s="3"/>
      <c r="D1235" s="3"/>
      <c r="E1235" s="5">
        <f t="shared" ref="E1235:K1235" si="2463">E1200*(1-E$49)</f>
        <v>51.695033033160477</v>
      </c>
      <c r="F1235" s="5">
        <f t="shared" si="2463"/>
        <v>37.332261635654909</v>
      </c>
      <c r="G1235" s="5">
        <f t="shared" si="2463"/>
        <v>85.483521982854953</v>
      </c>
      <c r="H1235" s="5">
        <f t="shared" si="2463"/>
        <v>35.120378150743122</v>
      </c>
      <c r="I1235" s="5">
        <f t="shared" si="2463"/>
        <v>85.336715217154151</v>
      </c>
      <c r="J1235" s="5">
        <f t="shared" si="2463"/>
        <v>100.56955020843809</v>
      </c>
      <c r="K1235" s="5">
        <f t="shared" si="2463"/>
        <v>12.58225736231099</v>
      </c>
      <c r="L1235" s="5"/>
      <c r="M1235" s="5">
        <f t="shared" ref="M1235:S1235" si="2464">M1200*(1-E$49)</f>
        <v>53.987385339271384</v>
      </c>
      <c r="N1235" s="5">
        <f t="shared" si="2464"/>
        <v>0</v>
      </c>
      <c r="O1235" s="5">
        <f t="shared" si="2464"/>
        <v>0</v>
      </c>
      <c r="P1235" s="5">
        <f t="shared" si="2464"/>
        <v>0</v>
      </c>
      <c r="Q1235" s="5">
        <f t="shared" si="2464"/>
        <v>0</v>
      </c>
      <c r="R1235" s="5">
        <f t="shared" si="2464"/>
        <v>0</v>
      </c>
      <c r="S1235" s="5">
        <f t="shared" si="2464"/>
        <v>0</v>
      </c>
      <c r="T1235" s="5"/>
      <c r="U1235" s="5">
        <f t="shared" ref="U1235:AA1235" si="2465">U1200*(1-E$49)</f>
        <v>50.942753374900192</v>
      </c>
      <c r="V1235" s="5">
        <f t="shared" si="2465"/>
        <v>9.9752262037936479</v>
      </c>
      <c r="W1235" s="5">
        <f t="shared" si="2465"/>
        <v>23.078452014543895</v>
      </c>
      <c r="X1235" s="5">
        <f t="shared" si="2465"/>
        <v>4.3122512145319423</v>
      </c>
      <c r="Y1235" s="5">
        <f t="shared" si="2465"/>
        <v>7.4036162382738784</v>
      </c>
      <c r="Z1235" s="5">
        <f t="shared" si="2465"/>
        <v>8.496225699546013</v>
      </c>
      <c r="AA1235" s="5">
        <f t="shared" si="2465"/>
        <v>0.92866166927413996</v>
      </c>
      <c r="AB1235" s="5"/>
      <c r="AC1235" s="5">
        <f t="shared" ref="AC1235:AI1235" si="2466">AC1200*(1-E$49)</f>
        <v>23.064986664140651</v>
      </c>
      <c r="AD1235" s="5">
        <f t="shared" si="2466"/>
        <v>2.4581105655977629</v>
      </c>
      <c r="AE1235" s="5">
        <f t="shared" si="2466"/>
        <v>5.5356560640867301</v>
      </c>
      <c r="AF1235" s="5">
        <f t="shared" si="2466"/>
        <v>2.090919185540697</v>
      </c>
      <c r="AG1235" s="5">
        <f t="shared" si="2466"/>
        <v>6.5611961588863412</v>
      </c>
      <c r="AH1235" s="5">
        <f t="shared" si="2466"/>
        <v>0.91824723690111987</v>
      </c>
      <c r="AI1235" s="5">
        <f t="shared" si="2466"/>
        <v>1.4955341902302834</v>
      </c>
    </row>
    <row r="1236" spans="2:35" x14ac:dyDescent="0.3">
      <c r="B1236" s="86">
        <f t="shared" si="2386"/>
        <v>47938</v>
      </c>
      <c r="C1236" s="3"/>
      <c r="D1236" s="3"/>
      <c r="E1236" s="5">
        <f t="shared" ref="E1236:K1236" si="2467">E1201*(1-E$49)</f>
        <v>53.245884024155288</v>
      </c>
      <c r="F1236" s="5">
        <f t="shared" si="2467"/>
        <v>38.452229484724555</v>
      </c>
      <c r="G1236" s="5">
        <f t="shared" si="2467"/>
        <v>88.048027642340585</v>
      </c>
      <c r="H1236" s="5">
        <f t="shared" si="2467"/>
        <v>36.17398949526541</v>
      </c>
      <c r="I1236" s="5">
        <f t="shared" si="2467"/>
        <v>87.896816673668766</v>
      </c>
      <c r="J1236" s="5">
        <f t="shared" si="2467"/>
        <v>103.58663671469122</v>
      </c>
      <c r="K1236" s="5">
        <f t="shared" si="2467"/>
        <v>12.959725083180322</v>
      </c>
      <c r="L1236" s="5"/>
      <c r="M1236" s="5">
        <f t="shared" ref="M1236:S1236" si="2468">M1201*(1-E$49)</f>
        <v>55.607006899449523</v>
      </c>
      <c r="N1236" s="5">
        <f t="shared" si="2468"/>
        <v>0</v>
      </c>
      <c r="O1236" s="5">
        <f t="shared" si="2468"/>
        <v>0</v>
      </c>
      <c r="P1236" s="5">
        <f t="shared" si="2468"/>
        <v>0</v>
      </c>
      <c r="Q1236" s="5">
        <f t="shared" si="2468"/>
        <v>0</v>
      </c>
      <c r="R1236" s="5">
        <f t="shared" si="2468"/>
        <v>0</v>
      </c>
      <c r="S1236" s="5">
        <f t="shared" si="2468"/>
        <v>0</v>
      </c>
      <c r="T1236" s="5"/>
      <c r="U1236" s="5">
        <f t="shared" ref="U1236:AA1236" si="2469">U1201*(1-E$49)</f>
        <v>52.471035976147185</v>
      </c>
      <c r="V1236" s="5">
        <f t="shared" si="2469"/>
        <v>10.274482989907458</v>
      </c>
      <c r="W1236" s="5">
        <f t="shared" si="2469"/>
        <v>23.770805574980209</v>
      </c>
      <c r="X1236" s="5">
        <f t="shared" si="2469"/>
        <v>4.4416187509679013</v>
      </c>
      <c r="Y1236" s="5">
        <f t="shared" si="2469"/>
        <v>7.625724725422093</v>
      </c>
      <c r="Z1236" s="5">
        <f t="shared" si="2469"/>
        <v>8.7511124705323944</v>
      </c>
      <c r="AA1236" s="5">
        <f t="shared" si="2469"/>
        <v>0.95652151935236374</v>
      </c>
      <c r="AB1236" s="5"/>
      <c r="AC1236" s="5">
        <f t="shared" ref="AC1236:AI1236" si="2470">AC1201*(1-E$49)</f>
        <v>23.756936264064869</v>
      </c>
      <c r="AD1236" s="5">
        <f t="shared" si="2470"/>
        <v>2.531853882565696</v>
      </c>
      <c r="AE1236" s="5">
        <f t="shared" si="2470"/>
        <v>5.7017257460093322</v>
      </c>
      <c r="AF1236" s="5">
        <f t="shared" si="2470"/>
        <v>2.153646761106919</v>
      </c>
      <c r="AG1236" s="5">
        <f t="shared" si="2470"/>
        <v>6.758032043652932</v>
      </c>
      <c r="AH1236" s="5">
        <f t="shared" si="2470"/>
        <v>0.94579465400815332</v>
      </c>
      <c r="AI1236" s="5">
        <f t="shared" si="2470"/>
        <v>1.5404002159371921</v>
      </c>
    </row>
    <row r="1237" spans="2:35" x14ac:dyDescent="0.3">
      <c r="B1237" s="86">
        <f t="shared" si="2386"/>
        <v>48304</v>
      </c>
      <c r="C1237" s="3"/>
      <c r="D1237" s="3"/>
      <c r="E1237" s="5">
        <f t="shared" ref="E1237:K1237" si="2471">E1202*(1-E$49)</f>
        <v>54.843260544879946</v>
      </c>
      <c r="F1237" s="5">
        <f t="shared" si="2471"/>
        <v>39.60579636926628</v>
      </c>
      <c r="G1237" s="5">
        <f t="shared" si="2471"/>
        <v>90.689468471610809</v>
      </c>
      <c r="H1237" s="5">
        <f t="shared" si="2471"/>
        <v>37.259209180123378</v>
      </c>
      <c r="I1237" s="5">
        <f t="shared" si="2471"/>
        <v>90.533721173878845</v>
      </c>
      <c r="J1237" s="5">
        <f t="shared" si="2471"/>
        <v>106.69423581613196</v>
      </c>
      <c r="K1237" s="5">
        <f t="shared" si="2471"/>
        <v>13.348516835675726</v>
      </c>
      <c r="L1237" s="5"/>
      <c r="M1237" s="5">
        <f t="shared" ref="M1237:S1237" si="2472">M1202*(1-E$49)</f>
        <v>57.275217106433004</v>
      </c>
      <c r="N1237" s="5">
        <f t="shared" si="2472"/>
        <v>0</v>
      </c>
      <c r="O1237" s="5">
        <f t="shared" si="2472"/>
        <v>0</v>
      </c>
      <c r="P1237" s="5">
        <f t="shared" si="2472"/>
        <v>0</v>
      </c>
      <c r="Q1237" s="5">
        <f t="shared" si="2472"/>
        <v>0</v>
      </c>
      <c r="R1237" s="5">
        <f t="shared" si="2472"/>
        <v>0</v>
      </c>
      <c r="S1237" s="5">
        <f t="shared" si="2472"/>
        <v>0</v>
      </c>
      <c r="T1237" s="5"/>
      <c r="U1237" s="5">
        <f t="shared" ref="U1237:AA1237" si="2473">U1202*(1-E$49)</f>
        <v>54.045167055431612</v>
      </c>
      <c r="V1237" s="5">
        <f t="shared" si="2473"/>
        <v>10.582717479604682</v>
      </c>
      <c r="W1237" s="5">
        <f t="shared" si="2473"/>
        <v>24.48392974222962</v>
      </c>
      <c r="X1237" s="5">
        <f t="shared" si="2473"/>
        <v>4.5748673134969389</v>
      </c>
      <c r="Y1237" s="5">
        <f t="shared" si="2473"/>
        <v>7.8544964671847595</v>
      </c>
      <c r="Z1237" s="5">
        <f t="shared" si="2473"/>
        <v>9.0136458446483676</v>
      </c>
      <c r="AA1237" s="5">
        <f t="shared" si="2473"/>
        <v>0.98521716493293454</v>
      </c>
      <c r="AB1237" s="5"/>
      <c r="AC1237" s="5">
        <f t="shared" ref="AC1237:AI1237" si="2474">AC1202*(1-E$49)</f>
        <v>24.469644351986819</v>
      </c>
      <c r="AD1237" s="5">
        <f t="shared" si="2474"/>
        <v>2.6078094990426668</v>
      </c>
      <c r="AE1237" s="5">
        <f t="shared" si="2474"/>
        <v>5.8727775183896123</v>
      </c>
      <c r="AF1237" s="5">
        <f t="shared" si="2474"/>
        <v>2.2182561639401266</v>
      </c>
      <c r="AG1237" s="5">
        <f t="shared" si="2474"/>
        <v>6.9607730049625207</v>
      </c>
      <c r="AH1237" s="5">
        <f t="shared" si="2474"/>
        <v>0.97416849362839908</v>
      </c>
      <c r="AI1237" s="5">
        <f t="shared" si="2474"/>
        <v>1.5866122224153081</v>
      </c>
    </row>
    <row r="1238" spans="2:35" x14ac:dyDescent="0.3">
      <c r="B1238" s="86">
        <f t="shared" si="2386"/>
        <v>48669</v>
      </c>
      <c r="C1238" s="3"/>
      <c r="D1238" s="3"/>
      <c r="E1238" s="5">
        <f t="shared" ref="E1238:K1238" si="2475">E1203*(1-E$49)</f>
        <v>56.48855836122636</v>
      </c>
      <c r="F1238" s="5">
        <f t="shared" si="2475"/>
        <v>40.793970260344281</v>
      </c>
      <c r="G1238" s="5">
        <f t="shared" si="2475"/>
        <v>93.410152525759131</v>
      </c>
      <c r="H1238" s="5">
        <f t="shared" si="2475"/>
        <v>38.376985455527084</v>
      </c>
      <c r="I1238" s="5">
        <f t="shared" si="2475"/>
        <v>93.249732809095192</v>
      </c>
      <c r="J1238" s="5">
        <f t="shared" si="2475"/>
        <v>109.89506289061592</v>
      </c>
      <c r="K1238" s="5">
        <f t="shared" si="2475"/>
        <v>13.748972340746</v>
      </c>
      <c r="L1238" s="5"/>
      <c r="M1238" s="5">
        <f t="shared" ref="M1238:S1238" si="2476">M1203*(1-E$49)</f>
        <v>58.993473619626009</v>
      </c>
      <c r="N1238" s="5">
        <f t="shared" si="2476"/>
        <v>0</v>
      </c>
      <c r="O1238" s="5">
        <f t="shared" si="2476"/>
        <v>0</v>
      </c>
      <c r="P1238" s="5">
        <f t="shared" si="2476"/>
        <v>0</v>
      </c>
      <c r="Q1238" s="5">
        <f t="shared" si="2476"/>
        <v>0</v>
      </c>
      <c r="R1238" s="5">
        <f t="shared" si="2476"/>
        <v>0</v>
      </c>
      <c r="S1238" s="5">
        <f t="shared" si="2476"/>
        <v>0</v>
      </c>
      <c r="T1238" s="5"/>
      <c r="U1238" s="5">
        <f t="shared" ref="U1238:AA1238" si="2477">U1203*(1-E$49)</f>
        <v>55.666522067094562</v>
      </c>
      <c r="V1238" s="5">
        <f t="shared" si="2477"/>
        <v>10.900199003992823</v>
      </c>
      <c r="W1238" s="5">
        <f t="shared" si="2477"/>
        <v>25.21844763449651</v>
      </c>
      <c r="X1238" s="5">
        <f t="shared" si="2477"/>
        <v>4.712113332901847</v>
      </c>
      <c r="Y1238" s="5">
        <f t="shared" si="2477"/>
        <v>8.0901313612003012</v>
      </c>
      <c r="Z1238" s="5">
        <f t="shared" si="2477"/>
        <v>9.2840552199878204</v>
      </c>
      <c r="AA1238" s="5">
        <f t="shared" si="2477"/>
        <v>1.0147736798809224</v>
      </c>
      <c r="AB1238" s="5"/>
      <c r="AC1238" s="5">
        <f t="shared" ref="AC1238:AI1238" si="2478">AC1203*(1-E$49)</f>
        <v>25.203733682546421</v>
      </c>
      <c r="AD1238" s="5">
        <f t="shared" si="2478"/>
        <v>2.6860437840139468</v>
      </c>
      <c r="AE1238" s="5">
        <f t="shared" si="2478"/>
        <v>6.0489608439413018</v>
      </c>
      <c r="AF1238" s="5">
        <f t="shared" si="2478"/>
        <v>2.28480384885833</v>
      </c>
      <c r="AG1238" s="5">
        <f t="shared" si="2478"/>
        <v>7.1695961951113958</v>
      </c>
      <c r="AH1238" s="5">
        <f t="shared" si="2478"/>
        <v>1.0033935484372507</v>
      </c>
      <c r="AI1238" s="5">
        <f t="shared" si="2478"/>
        <v>1.6342105890877672</v>
      </c>
    </row>
    <row r="1239" spans="2:35" x14ac:dyDescent="0.3">
      <c r="B1239" s="86">
        <f t="shared" si="2386"/>
        <v>49034</v>
      </c>
      <c r="C1239" s="3"/>
      <c r="D1239" s="3"/>
      <c r="E1239" s="5">
        <f t="shared" ref="E1239:K1239" si="2479">E1204*(1-E$49)</f>
        <v>58.183215112063152</v>
      </c>
      <c r="F1239" s="5">
        <f t="shared" si="2479"/>
        <v>42.01778936815461</v>
      </c>
      <c r="G1239" s="5">
        <f t="shared" si="2479"/>
        <v>96.212457101531896</v>
      </c>
      <c r="H1239" s="5">
        <f t="shared" si="2479"/>
        <v>39.528295019192889</v>
      </c>
      <c r="I1239" s="5">
        <f t="shared" si="2479"/>
        <v>96.047224793368059</v>
      </c>
      <c r="J1239" s="5">
        <f t="shared" si="2479"/>
        <v>113.19191477733439</v>
      </c>
      <c r="K1239" s="5">
        <f t="shared" si="2479"/>
        <v>14.161441510968382</v>
      </c>
      <c r="L1239" s="5"/>
      <c r="M1239" s="5">
        <f t="shared" ref="M1239:S1239" si="2480">M1204*(1-E$49)</f>
        <v>60.763277828214797</v>
      </c>
      <c r="N1239" s="5">
        <f t="shared" si="2480"/>
        <v>0</v>
      </c>
      <c r="O1239" s="5">
        <f t="shared" si="2480"/>
        <v>0</v>
      </c>
      <c r="P1239" s="5">
        <f t="shared" si="2480"/>
        <v>0</v>
      </c>
      <c r="Q1239" s="5">
        <f t="shared" si="2480"/>
        <v>0</v>
      </c>
      <c r="R1239" s="5">
        <f t="shared" si="2480"/>
        <v>0</v>
      </c>
      <c r="S1239" s="5">
        <f t="shared" si="2480"/>
        <v>0</v>
      </c>
      <c r="T1239" s="5"/>
      <c r="U1239" s="5">
        <f t="shared" ref="U1239:AA1239" si="2481">U1204*(1-E$49)</f>
        <v>57.336517729107406</v>
      </c>
      <c r="V1239" s="5">
        <f t="shared" si="2481"/>
        <v>11.227204974112606</v>
      </c>
      <c r="W1239" s="5">
        <f t="shared" si="2481"/>
        <v>25.975001063531401</v>
      </c>
      <c r="X1239" s="5">
        <f t="shared" si="2481"/>
        <v>4.8534767328889021</v>
      </c>
      <c r="Y1239" s="5">
        <f t="shared" si="2481"/>
        <v>8.33283530203631</v>
      </c>
      <c r="Z1239" s="5">
        <f t="shared" si="2481"/>
        <v>9.5625768765874533</v>
      </c>
      <c r="AA1239" s="5">
        <f t="shared" si="2481"/>
        <v>1.0452168902773504</v>
      </c>
      <c r="AB1239" s="5"/>
      <c r="AC1239" s="5">
        <f t="shared" ref="AC1239:AI1239" si="2482">AC1204*(1-E$49)</f>
        <v>25.959845693022817</v>
      </c>
      <c r="AD1239" s="5">
        <f t="shared" si="2482"/>
        <v>2.7666250975343649</v>
      </c>
      <c r="AE1239" s="5">
        <f t="shared" si="2482"/>
        <v>6.2304296692595393</v>
      </c>
      <c r="AF1239" s="5">
        <f t="shared" si="2482"/>
        <v>2.3533479643240796</v>
      </c>
      <c r="AG1239" s="5">
        <f t="shared" si="2482"/>
        <v>7.3846840809647381</v>
      </c>
      <c r="AH1239" s="5">
        <f t="shared" si="2482"/>
        <v>1.0334953548903685</v>
      </c>
      <c r="AI1239" s="5">
        <f t="shared" si="2482"/>
        <v>1.6832369067604003</v>
      </c>
    </row>
    <row r="1240" spans="2:35" x14ac:dyDescent="0.3">
      <c r="B1240" s="86">
        <f t="shared" si="2386"/>
        <v>49399</v>
      </c>
      <c r="C1240" s="3"/>
      <c r="D1240" s="3"/>
      <c r="E1240" s="5">
        <f t="shared" ref="E1240:K1240" si="2483">E1205*(1-E$49)</f>
        <v>59.928711565425047</v>
      </c>
      <c r="F1240" s="5">
        <f t="shared" si="2483"/>
        <v>43.278323049199244</v>
      </c>
      <c r="G1240" s="5">
        <f t="shared" si="2483"/>
        <v>99.098830814577866</v>
      </c>
      <c r="H1240" s="5">
        <f t="shared" si="2483"/>
        <v>40.714143869768677</v>
      </c>
      <c r="I1240" s="5">
        <f t="shared" si="2483"/>
        <v>98.928641537169085</v>
      </c>
      <c r="J1240" s="5">
        <f t="shared" si="2483"/>
        <v>116.58767222065443</v>
      </c>
      <c r="K1240" s="5">
        <f t="shared" si="2483"/>
        <v>14.586284756297433</v>
      </c>
      <c r="L1240" s="5"/>
      <c r="M1240" s="5">
        <f t="shared" ref="M1240:S1240" si="2484">M1205*(1-E$49)</f>
        <v>62.586176163061239</v>
      </c>
      <c r="N1240" s="5">
        <f t="shared" si="2484"/>
        <v>0</v>
      </c>
      <c r="O1240" s="5">
        <f t="shared" si="2484"/>
        <v>0</v>
      </c>
      <c r="P1240" s="5">
        <f t="shared" si="2484"/>
        <v>0</v>
      </c>
      <c r="Q1240" s="5">
        <f t="shared" si="2484"/>
        <v>0</v>
      </c>
      <c r="R1240" s="5">
        <f t="shared" si="2484"/>
        <v>0</v>
      </c>
      <c r="S1240" s="5">
        <f t="shared" si="2484"/>
        <v>0</v>
      </c>
      <c r="T1240" s="5"/>
      <c r="U1240" s="5">
        <f t="shared" ref="U1240:AA1240" si="2485">U1205*(1-E$49)</f>
        <v>59.05661326098064</v>
      </c>
      <c r="V1240" s="5">
        <f t="shared" si="2485"/>
        <v>11.564021123335989</v>
      </c>
      <c r="W1240" s="5">
        <f t="shared" si="2485"/>
        <v>26.754251095437347</v>
      </c>
      <c r="X1240" s="5">
        <f t="shared" si="2485"/>
        <v>4.9990810348755694</v>
      </c>
      <c r="Y1240" s="5">
        <f t="shared" si="2485"/>
        <v>8.582820361097399</v>
      </c>
      <c r="Z1240" s="5">
        <f t="shared" si="2485"/>
        <v>9.849454182885081</v>
      </c>
      <c r="AA1240" s="5">
        <f t="shared" si="2485"/>
        <v>1.0765733969856708</v>
      </c>
      <c r="AB1240" s="5"/>
      <c r="AC1240" s="5">
        <f t="shared" ref="AC1240:AI1240" si="2486">AC1205*(1-E$49)</f>
        <v>26.738641063813507</v>
      </c>
      <c r="AD1240" s="5">
        <f t="shared" si="2486"/>
        <v>2.849623850460397</v>
      </c>
      <c r="AE1240" s="5">
        <f t="shared" si="2486"/>
        <v>6.4173425593373272</v>
      </c>
      <c r="AF1240" s="5">
        <f t="shared" si="2486"/>
        <v>2.4239484032538021</v>
      </c>
      <c r="AG1240" s="5">
        <f t="shared" si="2486"/>
        <v>7.6062246033936791</v>
      </c>
      <c r="AH1240" s="5">
        <f t="shared" si="2486"/>
        <v>1.0645002155370793</v>
      </c>
      <c r="AI1240" s="5">
        <f t="shared" si="2486"/>
        <v>1.7337340139632123</v>
      </c>
    </row>
    <row r="1241" spans="2:35" x14ac:dyDescent="0.3">
      <c r="B1241" s="86">
        <f t="shared" si="2386"/>
        <v>49765</v>
      </c>
      <c r="C1241" s="3"/>
      <c r="D1241" s="3"/>
      <c r="E1241" s="5">
        <f t="shared" ref="E1241:K1241" si="2487">E1206*(1-E$49)</f>
        <v>61.726572912387788</v>
      </c>
      <c r="F1241" s="5">
        <f t="shared" si="2487"/>
        <v>44.576672740675221</v>
      </c>
      <c r="G1241" s="5">
        <f t="shared" si="2487"/>
        <v>102.07179573901519</v>
      </c>
      <c r="H1241" s="5">
        <f t="shared" si="2487"/>
        <v>41.93556818586174</v>
      </c>
      <c r="I1241" s="5">
        <f t="shared" si="2487"/>
        <v>101.89650078328418</v>
      </c>
      <c r="J1241" s="5">
        <f t="shared" si="2487"/>
        <v>120.08530238727408</v>
      </c>
      <c r="K1241" s="5">
        <f t="shared" si="2487"/>
        <v>15.023873298986356</v>
      </c>
      <c r="L1241" s="5"/>
      <c r="M1241" s="5">
        <f t="shared" ref="M1241:S1241" si="2488">M1206*(1-E$49)</f>
        <v>64.46376144795309</v>
      </c>
      <c r="N1241" s="5">
        <f t="shared" si="2488"/>
        <v>0</v>
      </c>
      <c r="O1241" s="5">
        <f t="shared" si="2488"/>
        <v>0</v>
      </c>
      <c r="P1241" s="5">
        <f t="shared" si="2488"/>
        <v>0</v>
      </c>
      <c r="Q1241" s="5">
        <f t="shared" si="2488"/>
        <v>0</v>
      </c>
      <c r="R1241" s="5">
        <f t="shared" si="2488"/>
        <v>0</v>
      </c>
      <c r="S1241" s="5">
        <f t="shared" si="2488"/>
        <v>0</v>
      </c>
      <c r="T1241" s="5"/>
      <c r="U1241" s="5">
        <f t="shared" ref="U1241:AA1241" si="2489">U1206*(1-E$49)</f>
        <v>60.828311658810044</v>
      </c>
      <c r="V1241" s="5">
        <f t="shared" si="2489"/>
        <v>11.910941757036069</v>
      </c>
      <c r="W1241" s="5">
        <f t="shared" si="2489"/>
        <v>27.556878628300463</v>
      </c>
      <c r="X1241" s="5">
        <f t="shared" si="2489"/>
        <v>5.1490534659218365</v>
      </c>
      <c r="Y1241" s="5">
        <f t="shared" si="2489"/>
        <v>8.8403049719303208</v>
      </c>
      <c r="Z1241" s="5">
        <f t="shared" si="2489"/>
        <v>10.14493780837163</v>
      </c>
      <c r="AA1241" s="5">
        <f t="shared" si="2489"/>
        <v>1.108870598895241</v>
      </c>
      <c r="AB1241" s="5"/>
      <c r="AC1241" s="5">
        <f t="shared" ref="AC1241:AI1241" si="2490">AC1206*(1-E$49)</f>
        <v>27.540800295727905</v>
      </c>
      <c r="AD1241" s="5">
        <f t="shared" si="2490"/>
        <v>2.9351125659742086</v>
      </c>
      <c r="AE1241" s="5">
        <f t="shared" si="2490"/>
        <v>6.6098628361174452</v>
      </c>
      <c r="AF1241" s="5">
        <f t="shared" si="2490"/>
        <v>2.4966668553514166</v>
      </c>
      <c r="AG1241" s="5">
        <f t="shared" si="2490"/>
        <v>7.8344113414954908</v>
      </c>
      <c r="AH1241" s="5">
        <f t="shared" si="2490"/>
        <v>1.0964352220031917</v>
      </c>
      <c r="AI1241" s="5">
        <f t="shared" si="2490"/>
        <v>1.7857460343821088</v>
      </c>
    </row>
    <row r="1242" spans="2:35" x14ac:dyDescent="0.3">
      <c r="B1242" s="86">
        <f t="shared" si="2386"/>
        <v>50130</v>
      </c>
      <c r="C1242" s="3"/>
      <c r="D1242" s="3"/>
      <c r="E1242" s="5">
        <f t="shared" ref="E1242:K1242" si="2491">E1207*(1-E$49)</f>
        <v>63.578370099759425</v>
      </c>
      <c r="F1242" s="5">
        <f t="shared" si="2491"/>
        <v>45.913972922895482</v>
      </c>
      <c r="G1242" s="5">
        <f t="shared" si="2491"/>
        <v>105.13394961118566</v>
      </c>
      <c r="H1242" s="5">
        <f t="shared" si="2491"/>
        <v>43.193635231437582</v>
      </c>
      <c r="I1242" s="5">
        <f t="shared" si="2491"/>
        <v>104.95339580678269</v>
      </c>
      <c r="J1242" s="5">
        <f t="shared" si="2491"/>
        <v>123.68786145889229</v>
      </c>
      <c r="K1242" s="5">
        <f t="shared" si="2491"/>
        <v>15.474589497955947</v>
      </c>
      <c r="L1242" s="5"/>
      <c r="M1242" s="5">
        <f t="shared" ref="M1242:S1242" si="2492">M1207*(1-E$49)</f>
        <v>66.397674291391667</v>
      </c>
      <c r="N1242" s="5">
        <f t="shared" si="2492"/>
        <v>0</v>
      </c>
      <c r="O1242" s="5">
        <f t="shared" si="2492"/>
        <v>0</v>
      </c>
      <c r="P1242" s="5">
        <f t="shared" si="2492"/>
        <v>0</v>
      </c>
      <c r="Q1242" s="5">
        <f t="shared" si="2492"/>
        <v>0</v>
      </c>
      <c r="R1242" s="5">
        <f t="shared" si="2492"/>
        <v>0</v>
      </c>
      <c r="S1242" s="5">
        <f t="shared" si="2492"/>
        <v>0</v>
      </c>
      <c r="T1242" s="5"/>
      <c r="U1242" s="5">
        <f t="shared" ref="U1242:AA1242" si="2493">U1207*(1-E$49)</f>
        <v>62.653161008574358</v>
      </c>
      <c r="V1242" s="5">
        <f t="shared" si="2493"/>
        <v>12.268270009747152</v>
      </c>
      <c r="W1242" s="5">
        <f t="shared" si="2493"/>
        <v>28.383584987149479</v>
      </c>
      <c r="X1242" s="5">
        <f t="shared" si="2493"/>
        <v>5.3035250698994902</v>
      </c>
      <c r="Y1242" s="5">
        <f t="shared" si="2493"/>
        <v>9.1055141210882322</v>
      </c>
      <c r="Z1242" s="5">
        <f t="shared" si="2493"/>
        <v>10.44928594262278</v>
      </c>
      <c r="AA1242" s="5">
        <f t="shared" si="2493"/>
        <v>1.1421367168620984</v>
      </c>
      <c r="AB1242" s="5"/>
      <c r="AC1242" s="5">
        <f t="shared" ref="AC1242:AI1242" si="2494">AC1207*(1-E$49)</f>
        <v>28.367024304599742</v>
      </c>
      <c r="AD1242" s="5">
        <f t="shared" si="2494"/>
        <v>3.0231659429534345</v>
      </c>
      <c r="AE1242" s="5">
        <f t="shared" si="2494"/>
        <v>6.8081587212009698</v>
      </c>
      <c r="AF1242" s="5">
        <f t="shared" si="2494"/>
        <v>2.5715668610119584</v>
      </c>
      <c r="AG1242" s="5">
        <f t="shared" si="2494"/>
        <v>8.0694436817403563</v>
      </c>
      <c r="AH1242" s="5">
        <f t="shared" si="2494"/>
        <v>1.1293282786632877</v>
      </c>
      <c r="AI1242" s="5">
        <f t="shared" si="2494"/>
        <v>1.839318415413572</v>
      </c>
    </row>
    <row r="1243" spans="2:35" x14ac:dyDescent="0.3">
      <c r="B1243" s="86">
        <f t="shared" si="2386"/>
        <v>50495</v>
      </c>
      <c r="C1243" s="3"/>
      <c r="D1243" s="3"/>
      <c r="E1243" s="5">
        <f t="shared" ref="E1243:K1243" si="2495">E1208*(1-E$49)</f>
        <v>65.485721202752231</v>
      </c>
      <c r="F1243" s="5">
        <f t="shared" si="2495"/>
        <v>47.291392110582358</v>
      </c>
      <c r="G1243" s="5">
        <f t="shared" si="2495"/>
        <v>108.28796809952124</v>
      </c>
      <c r="H1243" s="5">
        <f t="shared" si="2495"/>
        <v>44.48944428838071</v>
      </c>
      <c r="I1243" s="5">
        <f t="shared" si="2495"/>
        <v>108.10199768098622</v>
      </c>
      <c r="J1243" s="5">
        <f t="shared" si="2495"/>
        <v>127.39849730265907</v>
      </c>
      <c r="K1243" s="5">
        <f t="shared" si="2495"/>
        <v>15.938827182894629</v>
      </c>
      <c r="L1243" s="5"/>
      <c r="M1243" s="5">
        <f t="shared" ref="M1243:S1243" si="2496">M1208*(1-E$49)</f>
        <v>68.389604520133432</v>
      </c>
      <c r="N1243" s="5">
        <f t="shared" si="2496"/>
        <v>0</v>
      </c>
      <c r="O1243" s="5">
        <f t="shared" si="2496"/>
        <v>0</v>
      </c>
      <c r="P1243" s="5">
        <f t="shared" si="2496"/>
        <v>0</v>
      </c>
      <c r="Q1243" s="5">
        <f t="shared" si="2496"/>
        <v>0</v>
      </c>
      <c r="R1243" s="5">
        <f t="shared" si="2496"/>
        <v>0</v>
      </c>
      <c r="S1243" s="5">
        <f t="shared" si="2496"/>
        <v>0</v>
      </c>
      <c r="T1243" s="5"/>
      <c r="U1243" s="5">
        <f t="shared" ref="U1243:AA1243" si="2497">U1208*(1-E$49)</f>
        <v>64.532755838831591</v>
      </c>
      <c r="V1243" s="5">
        <f t="shared" si="2497"/>
        <v>12.636318110039564</v>
      </c>
      <c r="W1243" s="5">
        <f t="shared" si="2497"/>
        <v>29.235092536763961</v>
      </c>
      <c r="X1243" s="5">
        <f t="shared" si="2497"/>
        <v>5.4626308219964752</v>
      </c>
      <c r="Y1243" s="5">
        <f t="shared" si="2497"/>
        <v>9.3786795447208799</v>
      </c>
      <c r="Z1243" s="5">
        <f t="shared" si="2497"/>
        <v>10.762764520901465</v>
      </c>
      <c r="AA1243" s="5">
        <f t="shared" si="2497"/>
        <v>1.1764008183679608</v>
      </c>
      <c r="AB1243" s="5"/>
      <c r="AC1243" s="5">
        <f t="shared" ref="AC1243:AI1243" si="2498">AC1208*(1-E$49)</f>
        <v>29.218035033737735</v>
      </c>
      <c r="AD1243" s="5">
        <f t="shared" si="2498"/>
        <v>3.1138609212420381</v>
      </c>
      <c r="AE1243" s="5">
        <f t="shared" si="2498"/>
        <v>7.0124034828369988</v>
      </c>
      <c r="AF1243" s="5">
        <f t="shared" si="2498"/>
        <v>2.6487138668423178</v>
      </c>
      <c r="AG1243" s="5">
        <f t="shared" si="2498"/>
        <v>8.311526992192567</v>
      </c>
      <c r="AH1243" s="5">
        <f t="shared" si="2498"/>
        <v>1.1632081270231862</v>
      </c>
      <c r="AI1243" s="5">
        <f t="shared" si="2498"/>
        <v>1.8944979678759795</v>
      </c>
    </row>
    <row r="1244" spans="2:35" x14ac:dyDescent="0.3">
      <c r="B1244" s="86">
        <f t="shared" si="2386"/>
        <v>50860</v>
      </c>
      <c r="C1244" s="3"/>
      <c r="D1244" s="3"/>
      <c r="E1244" s="5">
        <f t="shared" ref="E1244:K1244" si="2499">E1209*(1-E$49)</f>
        <v>67.450292838834784</v>
      </c>
      <c r="F1244" s="5">
        <f t="shared" si="2499"/>
        <v>48.710133873899835</v>
      </c>
      <c r="G1244" s="5">
        <f t="shared" si="2499"/>
        <v>111.53660714250685</v>
      </c>
      <c r="H1244" s="5">
        <f t="shared" si="2499"/>
        <v>45.824127617032133</v>
      </c>
      <c r="I1244" s="5">
        <f t="shared" si="2499"/>
        <v>111.34505761141577</v>
      </c>
      <c r="J1244" s="5">
        <f t="shared" si="2499"/>
        <v>131.22045222173881</v>
      </c>
      <c r="K1244" s="5">
        <f t="shared" si="2499"/>
        <v>16.416991998381462</v>
      </c>
      <c r="L1244" s="5"/>
      <c r="M1244" s="5">
        <f t="shared" ref="M1244:S1244" si="2500">M1209*(1-E$49)</f>
        <v>70.441292655737428</v>
      </c>
      <c r="N1244" s="5">
        <f t="shared" si="2500"/>
        <v>0</v>
      </c>
      <c r="O1244" s="5">
        <f t="shared" si="2500"/>
        <v>0</v>
      </c>
      <c r="P1244" s="5">
        <f t="shared" si="2500"/>
        <v>0</v>
      </c>
      <c r="Q1244" s="5">
        <f t="shared" si="2500"/>
        <v>0</v>
      </c>
      <c r="R1244" s="5">
        <f t="shared" si="2500"/>
        <v>0</v>
      </c>
      <c r="S1244" s="5">
        <f t="shared" si="2500"/>
        <v>0</v>
      </c>
      <c r="T1244" s="5"/>
      <c r="U1244" s="5">
        <f t="shared" ref="U1244:AA1244" si="2501">U1209*(1-E$49)</f>
        <v>66.468738513996541</v>
      </c>
      <c r="V1244" s="5">
        <f t="shared" si="2501"/>
        <v>13.015407653340754</v>
      </c>
      <c r="W1244" s="5">
        <f t="shared" si="2501"/>
        <v>30.112145312866879</v>
      </c>
      <c r="X1244" s="5">
        <f t="shared" si="2501"/>
        <v>5.62650974665637</v>
      </c>
      <c r="Y1244" s="5">
        <f t="shared" si="2501"/>
        <v>9.6600399310625065</v>
      </c>
      <c r="Z1244" s="5">
        <f t="shared" si="2501"/>
        <v>11.085647456528507</v>
      </c>
      <c r="AA1244" s="5">
        <f t="shared" si="2501"/>
        <v>1.2116928429190004</v>
      </c>
      <c r="AB1244" s="5"/>
      <c r="AC1244" s="5">
        <f t="shared" ref="AC1244:AI1244" si="2502">AC1209*(1-E$49)</f>
        <v>30.094576084749868</v>
      </c>
      <c r="AD1244" s="5">
        <f t="shared" si="2502"/>
        <v>3.2072767488792993</v>
      </c>
      <c r="AE1244" s="5">
        <f t="shared" si="2502"/>
        <v>7.2227755873221069</v>
      </c>
      <c r="AF1244" s="5">
        <f t="shared" si="2502"/>
        <v>2.7281752828475874</v>
      </c>
      <c r="AG1244" s="5">
        <f t="shared" si="2502"/>
        <v>8.5608728019583449</v>
      </c>
      <c r="AH1244" s="5">
        <f t="shared" si="2502"/>
        <v>1.1981043708338814</v>
      </c>
      <c r="AI1244" s="5">
        <f t="shared" si="2502"/>
        <v>1.9513329069122587</v>
      </c>
    </row>
    <row r="1245" spans="2:35" x14ac:dyDescent="0.3">
      <c r="B1245" s="86">
        <f t="shared" si="2386"/>
        <v>51226</v>
      </c>
      <c r="C1245" s="3"/>
      <c r="D1245" s="3"/>
      <c r="E1245" s="5">
        <f t="shared" ref="E1245:K1245" si="2503">E1210*(1-E$49)</f>
        <v>69.473801623999833</v>
      </c>
      <c r="F1245" s="5">
        <f t="shared" si="2503"/>
        <v>50.171437890116842</v>
      </c>
      <c r="G1245" s="5">
        <f t="shared" si="2503"/>
        <v>114.88270535678207</v>
      </c>
      <c r="H1245" s="5">
        <f t="shared" si="2503"/>
        <v>47.198851445543106</v>
      </c>
      <c r="I1245" s="5">
        <f t="shared" si="2503"/>
        <v>114.68540933975827</v>
      </c>
      <c r="J1245" s="5">
        <f t="shared" si="2503"/>
        <v>135.15706578839101</v>
      </c>
      <c r="K1245" s="5">
        <f t="shared" si="2503"/>
        <v>16.909501758332908</v>
      </c>
      <c r="L1245" s="5"/>
      <c r="M1245" s="5">
        <f t="shared" ref="M1245:S1245" si="2504">M1210*(1-E$49)</f>
        <v>72.554531435409544</v>
      </c>
      <c r="N1245" s="5">
        <f t="shared" si="2504"/>
        <v>0</v>
      </c>
      <c r="O1245" s="5">
        <f t="shared" si="2504"/>
        <v>0</v>
      </c>
      <c r="P1245" s="5">
        <f t="shared" si="2504"/>
        <v>0</v>
      </c>
      <c r="Q1245" s="5">
        <f t="shared" si="2504"/>
        <v>0</v>
      </c>
      <c r="R1245" s="5">
        <f t="shared" si="2504"/>
        <v>0</v>
      </c>
      <c r="S1245" s="5">
        <f t="shared" si="2504"/>
        <v>0</v>
      </c>
      <c r="T1245" s="5"/>
      <c r="U1245" s="5">
        <f t="shared" ref="U1245:AA1245" si="2505">U1210*(1-E$49)</f>
        <v>68.462800669416438</v>
      </c>
      <c r="V1245" s="5">
        <f t="shared" si="2505"/>
        <v>13.405869882940976</v>
      </c>
      <c r="W1245" s="5">
        <f t="shared" si="2505"/>
        <v>31.01550967225289</v>
      </c>
      <c r="X1245" s="5">
        <f t="shared" si="2505"/>
        <v>5.7953050390560614</v>
      </c>
      <c r="Y1245" s="5">
        <f t="shared" si="2505"/>
        <v>9.9498411289943824</v>
      </c>
      <c r="Z1245" s="5">
        <f t="shared" si="2505"/>
        <v>11.418216880224364</v>
      </c>
      <c r="AA1245" s="5">
        <f t="shared" si="2505"/>
        <v>1.2480436282065697</v>
      </c>
      <c r="AB1245" s="5"/>
      <c r="AC1245" s="5">
        <f t="shared" ref="AC1245:AI1245" si="2506">AC1210*(1-E$49)</f>
        <v>30.997413367292371</v>
      </c>
      <c r="AD1245" s="5">
        <f t="shared" si="2506"/>
        <v>3.3034950513456791</v>
      </c>
      <c r="AE1245" s="5">
        <f t="shared" si="2506"/>
        <v>7.4394588549417699</v>
      </c>
      <c r="AF1245" s="5">
        <f t="shared" si="2506"/>
        <v>2.8100205413330146</v>
      </c>
      <c r="AG1245" s="5">
        <f t="shared" si="2506"/>
        <v>8.817698986017092</v>
      </c>
      <c r="AH1245" s="5">
        <f t="shared" si="2506"/>
        <v>1.234047501958899</v>
      </c>
      <c r="AI1245" s="5">
        <f t="shared" si="2506"/>
        <v>2.0098728941196269</v>
      </c>
    </row>
    <row r="1246" spans="2:35" x14ac:dyDescent="0.3">
      <c r="B1246" s="86">
        <f t="shared" si="2386"/>
        <v>51591</v>
      </c>
      <c r="C1246" s="3"/>
      <c r="D1246" s="3"/>
      <c r="E1246" s="5">
        <f t="shared" ref="E1246:K1246" si="2507">E1211*(1-E$49)</f>
        <v>53.268994297310037</v>
      </c>
      <c r="F1246" s="5">
        <f t="shared" si="2507"/>
        <v>38.468918878526303</v>
      </c>
      <c r="G1246" s="5">
        <f t="shared" si="2507"/>
        <v>88.086243065125714</v>
      </c>
      <c r="H1246" s="5">
        <f t="shared" si="2507"/>
        <v>36.189690066185662</v>
      </c>
      <c r="I1246" s="5">
        <f t="shared" si="2507"/>
        <v>87.934966466464758</v>
      </c>
      <c r="J1246" s="5">
        <f t="shared" si="2507"/>
        <v>103.63159634891522</v>
      </c>
      <c r="K1246" s="5">
        <f t="shared" si="2507"/>
        <v>12.965349983436401</v>
      </c>
      <c r="L1246" s="5"/>
      <c r="M1246" s="5">
        <f t="shared" ref="M1246:S1246" si="2508">M1211*(1-E$49)</f>
        <v>55.631141969085732</v>
      </c>
      <c r="N1246" s="5">
        <f t="shared" si="2508"/>
        <v>0</v>
      </c>
      <c r="O1246" s="5">
        <f t="shared" si="2508"/>
        <v>0</v>
      </c>
      <c r="P1246" s="5">
        <f t="shared" si="2508"/>
        <v>0</v>
      </c>
      <c r="Q1246" s="5">
        <f t="shared" si="2508"/>
        <v>0</v>
      </c>
      <c r="R1246" s="5">
        <f t="shared" si="2508"/>
        <v>0</v>
      </c>
      <c r="S1246" s="5">
        <f t="shared" si="2508"/>
        <v>0</v>
      </c>
      <c r="T1246" s="5"/>
      <c r="U1246" s="5">
        <f t="shared" ref="U1246:AA1246" si="2509">U1211*(1-E$49)</f>
        <v>52.493809942555025</v>
      </c>
      <c r="V1246" s="5">
        <f t="shared" si="2509"/>
        <v>10.27894241644854</v>
      </c>
      <c r="W1246" s="5">
        <f t="shared" si="2509"/>
        <v>23.781122800809293</v>
      </c>
      <c r="X1246" s="5">
        <f t="shared" si="2509"/>
        <v>4.4435465435938539</v>
      </c>
      <c r="Y1246" s="5">
        <f t="shared" si="2509"/>
        <v>7.6290345132984214</v>
      </c>
      <c r="Z1246" s="5">
        <f t="shared" si="2509"/>
        <v>8.7549107096509413</v>
      </c>
      <c r="AA1246" s="5">
        <f t="shared" si="2509"/>
        <v>0.95693667770677493</v>
      </c>
      <c r="AB1246" s="5"/>
      <c r="AC1246" s="5">
        <f t="shared" ref="AC1246:AI1246" si="2510">AC1211*(1-E$49)</f>
        <v>23.767247470206804</v>
      </c>
      <c r="AD1246" s="5">
        <f t="shared" si="2510"/>
        <v>2.532952781304751</v>
      </c>
      <c r="AE1246" s="5">
        <f t="shared" si="2510"/>
        <v>5.7042004619776865</v>
      </c>
      <c r="AF1246" s="5">
        <f t="shared" si="2510"/>
        <v>2.1545815068781677</v>
      </c>
      <c r="AG1246" s="5">
        <f t="shared" si="2510"/>
        <v>6.7609652274920142</v>
      </c>
      <c r="AH1246" s="5">
        <f t="shared" si="2510"/>
        <v>0.94620515658883309</v>
      </c>
      <c r="AI1246" s="5">
        <f t="shared" si="2510"/>
        <v>1.5410687947468105</v>
      </c>
    </row>
    <row r="1247" spans="2:35" x14ac:dyDescent="0.3">
      <c r="E1247" s="2"/>
      <c r="M1247" s="2"/>
    </row>
    <row r="1248" spans="2:35" s="97" customFormat="1" x14ac:dyDescent="0.3">
      <c r="B1248" s="96" t="s">
        <v>261</v>
      </c>
      <c r="C1248" s="96"/>
      <c r="D1248" s="96"/>
    </row>
    <row r="1249" spans="2:35" x14ac:dyDescent="0.3">
      <c r="E1249" s="301" t="s">
        <v>89</v>
      </c>
      <c r="F1249" s="301"/>
      <c r="G1249" s="301"/>
      <c r="H1249" s="301"/>
      <c r="I1249" s="301"/>
      <c r="J1249" s="301"/>
      <c r="K1249" s="301"/>
      <c r="M1249" s="301" t="s">
        <v>64</v>
      </c>
      <c r="N1249" s="301"/>
      <c r="O1249" s="301"/>
      <c r="P1249" s="301"/>
      <c r="Q1249" s="301"/>
      <c r="R1249" s="301"/>
      <c r="S1249" s="301"/>
      <c r="U1249" s="301" t="s">
        <v>65</v>
      </c>
      <c r="V1249" s="301"/>
      <c r="W1249" s="301"/>
      <c r="X1249" s="301"/>
      <c r="Y1249" s="301"/>
      <c r="Z1249" s="301"/>
      <c r="AA1249" s="301"/>
      <c r="AC1249" s="301" t="s">
        <v>66</v>
      </c>
      <c r="AD1249" s="301"/>
      <c r="AE1249" s="301"/>
      <c r="AF1249" s="301"/>
      <c r="AG1249" s="301"/>
      <c r="AH1249" s="301"/>
      <c r="AI1249" s="301"/>
    </row>
    <row r="1250" spans="2:35" s="3" customFormat="1" x14ac:dyDescent="0.3">
      <c r="B1250" s="4" t="s">
        <v>211</v>
      </c>
      <c r="C1250" s="4"/>
      <c r="D1250" s="4"/>
      <c r="E1250" s="3" t="s">
        <v>70</v>
      </c>
      <c r="F1250" s="3" t="s">
        <v>69</v>
      </c>
      <c r="G1250" s="3" t="s">
        <v>61</v>
      </c>
      <c r="H1250" s="3" t="s">
        <v>68</v>
      </c>
      <c r="I1250" s="3" t="s">
        <v>71</v>
      </c>
      <c r="J1250" s="3" t="s">
        <v>72</v>
      </c>
      <c r="K1250" s="3" t="s">
        <v>62</v>
      </c>
      <c r="M1250" s="3" t="s">
        <v>70</v>
      </c>
      <c r="N1250" s="3" t="s">
        <v>69</v>
      </c>
      <c r="O1250" s="3" t="s">
        <v>61</v>
      </c>
      <c r="P1250" s="3" t="s">
        <v>68</v>
      </c>
      <c r="Q1250" s="3" t="s">
        <v>71</v>
      </c>
      <c r="R1250" s="3" t="s">
        <v>72</v>
      </c>
      <c r="S1250" s="3" t="s">
        <v>62</v>
      </c>
      <c r="U1250" s="3" t="s">
        <v>70</v>
      </c>
      <c r="V1250" s="3" t="s">
        <v>69</v>
      </c>
      <c r="W1250" s="3" t="s">
        <v>61</v>
      </c>
      <c r="X1250" s="3" t="s">
        <v>68</v>
      </c>
      <c r="Y1250" s="3" t="s">
        <v>71</v>
      </c>
      <c r="Z1250" s="3" t="s">
        <v>72</v>
      </c>
      <c r="AA1250" s="3" t="s">
        <v>62</v>
      </c>
      <c r="AC1250" s="3" t="s">
        <v>70</v>
      </c>
      <c r="AD1250" s="3" t="s">
        <v>69</v>
      </c>
      <c r="AE1250" s="3" t="s">
        <v>61</v>
      </c>
      <c r="AF1250" s="3" t="s">
        <v>68</v>
      </c>
      <c r="AG1250" s="3" t="s">
        <v>71</v>
      </c>
      <c r="AH1250" s="3" t="s">
        <v>72</v>
      </c>
      <c r="AI1250" s="3" t="s">
        <v>62</v>
      </c>
    </row>
    <row r="1251" spans="2:35" hidden="1" x14ac:dyDescent="0.3">
      <c r="B1251" s="86">
        <f t="shared" ref="B1251:B1281" si="2511">DATE(IF(MONTH(B1146)&lt;=3,YEAR(B1146),YEAR(B1146)+1), 3, 31)</f>
        <v>40633</v>
      </c>
      <c r="C1251" s="3"/>
      <c r="D1251" s="3"/>
      <c r="E1251" s="5">
        <f>E1181-E1216</f>
        <v>9.2811091137599959</v>
      </c>
      <c r="F1251" s="5">
        <f t="shared" ref="F1251:AI1251" si="2512">F1181-F1216</f>
        <v>5.7729294748349975</v>
      </c>
      <c r="G1251" s="5">
        <f t="shared" si="2512"/>
        <v>4.4031655807999996</v>
      </c>
      <c r="H1251" s="5">
        <f t="shared" si="2512"/>
        <v>24.49799375660001</v>
      </c>
      <c r="I1251" s="5">
        <f t="shared" si="2512"/>
        <v>44.590997040499985</v>
      </c>
      <c r="J1251" s="5">
        <f t="shared" si="2512"/>
        <v>122.09899294799997</v>
      </c>
      <c r="K1251" s="5">
        <f t="shared" si="2512"/>
        <v>14.656761799680009</v>
      </c>
      <c r="L1251" s="5"/>
      <c r="M1251" s="5">
        <f t="shared" si="2512"/>
        <v>9.7157440363200038</v>
      </c>
      <c r="N1251" s="5">
        <f t="shared" si="2512"/>
        <v>0</v>
      </c>
      <c r="O1251" s="5">
        <f t="shared" si="2512"/>
        <v>0</v>
      </c>
      <c r="P1251" s="5">
        <f t="shared" si="2512"/>
        <v>0</v>
      </c>
      <c r="Q1251" s="5">
        <f t="shared" si="2512"/>
        <v>0</v>
      </c>
      <c r="R1251" s="5">
        <f t="shared" si="2512"/>
        <v>0</v>
      </c>
      <c r="S1251" s="5">
        <f t="shared" si="2512"/>
        <v>0</v>
      </c>
      <c r="T1251" s="5"/>
      <c r="U1251" s="5">
        <f t="shared" si="2512"/>
        <v>9.1643109199199984</v>
      </c>
      <c r="V1251" s="5">
        <f t="shared" si="2512"/>
        <v>1.5535908815549999</v>
      </c>
      <c r="W1251" s="5">
        <f t="shared" si="2512"/>
        <v>1.2126595264000004</v>
      </c>
      <c r="X1251" s="5">
        <f t="shared" si="2512"/>
        <v>3.0399489337000016</v>
      </c>
      <c r="Y1251" s="5">
        <f t="shared" si="2512"/>
        <v>3.8580322938749987</v>
      </c>
      <c r="Z1251" s="5">
        <f t="shared" si="2512"/>
        <v>10.312787988900004</v>
      </c>
      <c r="AA1251" s="5">
        <f t="shared" si="2512"/>
        <v>1.0852522850399997</v>
      </c>
      <c r="AB1251" s="5"/>
      <c r="AC1251" s="5">
        <f t="shared" si="2512"/>
        <v>4.1465046628799982</v>
      </c>
      <c r="AD1251" s="5">
        <f t="shared" si="2512"/>
        <v>0.37596400077750003</v>
      </c>
      <c r="AE1251" s="5">
        <f t="shared" si="2512"/>
        <v>0.27631616319999996</v>
      </c>
      <c r="AF1251" s="5">
        <f t="shared" si="2512"/>
        <v>1.4783730780000006</v>
      </c>
      <c r="AG1251" s="5">
        <f t="shared" si="2512"/>
        <v>3.4040184483749982</v>
      </c>
      <c r="AH1251" s="5">
        <f t="shared" si="2512"/>
        <v>1.0844500671000001</v>
      </c>
      <c r="AI1251" s="5">
        <f t="shared" si="2512"/>
        <v>1.7815500000000002</v>
      </c>
    </row>
    <row r="1252" spans="2:35" hidden="1" x14ac:dyDescent="0.3">
      <c r="B1252" s="86">
        <f t="shared" si="2511"/>
        <v>40999</v>
      </c>
      <c r="C1252" s="3"/>
      <c r="D1252" s="3"/>
      <c r="E1252" s="5">
        <f t="shared" ref="E1252:AI1252" si="2513">E1182-E1217</f>
        <v>9.9370184239199943</v>
      </c>
      <c r="F1252" s="5">
        <f t="shared" si="2513"/>
        <v>6.0128430097949987</v>
      </c>
      <c r="G1252" s="5">
        <f t="shared" si="2513"/>
        <v>4.6348593535999996</v>
      </c>
      <c r="H1252" s="5">
        <f t="shared" si="2513"/>
        <v>25.589013886800004</v>
      </c>
      <c r="I1252" s="5">
        <f t="shared" si="2513"/>
        <v>47.619728307499997</v>
      </c>
      <c r="J1252" s="5">
        <f t="shared" si="2513"/>
        <v>130.881101022</v>
      </c>
      <c r="K1252" s="5">
        <f t="shared" si="2513"/>
        <v>15.763136903359998</v>
      </c>
      <c r="L1252" s="5"/>
      <c r="M1252" s="5">
        <f t="shared" si="2513"/>
        <v>10.402303687439996</v>
      </c>
      <c r="N1252" s="5">
        <f t="shared" si="2513"/>
        <v>0</v>
      </c>
      <c r="O1252" s="5">
        <f t="shared" si="2513"/>
        <v>0</v>
      </c>
      <c r="P1252" s="5">
        <f t="shared" si="2513"/>
        <v>0</v>
      </c>
      <c r="Q1252" s="5">
        <f t="shared" si="2513"/>
        <v>0</v>
      </c>
      <c r="R1252" s="5">
        <f t="shared" si="2513"/>
        <v>0</v>
      </c>
      <c r="S1252" s="5">
        <f t="shared" si="2513"/>
        <v>0</v>
      </c>
      <c r="T1252" s="5"/>
      <c r="U1252" s="5">
        <f t="shared" si="2513"/>
        <v>9.8119049036399986</v>
      </c>
      <c r="V1252" s="5">
        <f t="shared" si="2513"/>
        <v>1.6180029472349995</v>
      </c>
      <c r="W1252" s="5">
        <f t="shared" si="2513"/>
        <v>1.2765437888000006</v>
      </c>
      <c r="X1252" s="5">
        <f t="shared" si="2513"/>
        <v>3.1751664826000017</v>
      </c>
      <c r="Y1252" s="5">
        <f t="shared" si="2513"/>
        <v>4.1200948331249982</v>
      </c>
      <c r="Z1252" s="5">
        <f t="shared" si="2513"/>
        <v>11.054592107100003</v>
      </c>
      <c r="AA1252" s="5">
        <f t="shared" si="2513"/>
        <v>1.1671191320799998</v>
      </c>
      <c r="AB1252" s="5"/>
      <c r="AC1252" s="5">
        <f t="shared" si="2513"/>
        <v>4.4395241889600001</v>
      </c>
      <c r="AD1252" s="5">
        <f t="shared" si="2513"/>
        <v>0.39160383111749986</v>
      </c>
      <c r="AE1252" s="5">
        <f t="shared" si="2513"/>
        <v>0.29080869440000012</v>
      </c>
      <c r="AF1252" s="5">
        <f t="shared" si="2513"/>
        <v>1.5440987940000008</v>
      </c>
      <c r="AG1252" s="5">
        <f t="shared" si="2513"/>
        <v>3.6351474506249986</v>
      </c>
      <c r="AH1252" s="5">
        <f t="shared" si="2513"/>
        <v>1.1619120518999995</v>
      </c>
      <c r="AI1252" s="5">
        <f t="shared" si="2513"/>
        <v>1.90995</v>
      </c>
    </row>
    <row r="1253" spans="2:35" hidden="1" x14ac:dyDescent="0.3">
      <c r="B1253" s="86">
        <f t="shared" si="2511"/>
        <v>41364</v>
      </c>
      <c r="C1253" s="3"/>
      <c r="D1253" s="3"/>
      <c r="E1253" s="5">
        <f t="shared" ref="E1253:AI1253" si="2514">E1183-E1218</f>
        <v>10.919471958360006</v>
      </c>
      <c r="F1253" s="5">
        <f t="shared" si="2514"/>
        <v>6.4271554934849995</v>
      </c>
      <c r="G1253" s="5">
        <f t="shared" si="2514"/>
        <v>5.0111224127999989</v>
      </c>
      <c r="H1253" s="5">
        <f t="shared" si="2514"/>
        <v>27.396896869300008</v>
      </c>
      <c r="I1253" s="5">
        <f t="shared" si="2514"/>
        <v>52.165859464499988</v>
      </c>
      <c r="J1253" s="5">
        <f t="shared" si="2514"/>
        <v>144.19309888800001</v>
      </c>
      <c r="K1253" s="5">
        <f t="shared" si="2514"/>
        <v>17.343870289900003</v>
      </c>
      <c r="L1253" s="5"/>
      <c r="M1253" s="5">
        <f t="shared" si="2514"/>
        <v>11.430746903520003</v>
      </c>
      <c r="N1253" s="5">
        <f t="shared" si="2514"/>
        <v>0</v>
      </c>
      <c r="O1253" s="5">
        <f t="shared" si="2514"/>
        <v>0</v>
      </c>
      <c r="P1253" s="5">
        <f t="shared" si="2514"/>
        <v>0</v>
      </c>
      <c r="Q1253" s="5">
        <f t="shared" si="2514"/>
        <v>0</v>
      </c>
      <c r="R1253" s="5">
        <f t="shared" si="2514"/>
        <v>0</v>
      </c>
      <c r="S1253" s="5">
        <f t="shared" si="2514"/>
        <v>0</v>
      </c>
      <c r="T1253" s="5"/>
      <c r="U1253" s="5">
        <f t="shared" si="2514"/>
        <v>10.781975058119997</v>
      </c>
      <c r="V1253" s="5">
        <f t="shared" si="2514"/>
        <v>1.7295713770049996</v>
      </c>
      <c r="W1253" s="5">
        <f t="shared" si="2514"/>
        <v>1.3801429824000007</v>
      </c>
      <c r="X1253" s="5">
        <f t="shared" si="2514"/>
        <v>3.3996613913500013</v>
      </c>
      <c r="Y1253" s="5">
        <f t="shared" si="2514"/>
        <v>4.5134255448749983</v>
      </c>
      <c r="Z1253" s="5">
        <f t="shared" si="2514"/>
        <v>12.178947218400005</v>
      </c>
      <c r="AA1253" s="5">
        <f t="shared" si="2514"/>
        <v>1.2841112371999999</v>
      </c>
      <c r="AB1253" s="5"/>
      <c r="AC1253" s="5">
        <f t="shared" si="2514"/>
        <v>4.8784464451799963</v>
      </c>
      <c r="AD1253" s="5">
        <f t="shared" si="2514"/>
        <v>0.41854512350249995</v>
      </c>
      <c r="AE1253" s="5">
        <f t="shared" si="2514"/>
        <v>0.3144234911999999</v>
      </c>
      <c r="AF1253" s="5">
        <f t="shared" si="2514"/>
        <v>1.653277269000001</v>
      </c>
      <c r="AG1253" s="5">
        <f t="shared" si="2514"/>
        <v>3.9821030853749981</v>
      </c>
      <c r="AH1253" s="5">
        <f t="shared" si="2514"/>
        <v>1.2801550176000003</v>
      </c>
      <c r="AI1253" s="5">
        <f t="shared" si="2514"/>
        <v>2.0985374999999999</v>
      </c>
    </row>
    <row r="1254" spans="2:35" hidden="1" x14ac:dyDescent="0.3">
      <c r="B1254" s="86">
        <f t="shared" si="2511"/>
        <v>41729</v>
      </c>
      <c r="C1254" s="3"/>
      <c r="D1254" s="3"/>
      <c r="E1254" s="5">
        <f t="shared" ref="E1254:AI1254" si="2515">E1184-E1219</f>
        <v>12.530200053839991</v>
      </c>
      <c r="F1254" s="5">
        <f t="shared" si="2515"/>
        <v>7.2194712443175</v>
      </c>
      <c r="G1254" s="5">
        <f t="shared" si="2515"/>
        <v>5.6947464448000034</v>
      </c>
      <c r="H1254" s="5">
        <f t="shared" si="2515"/>
        <v>30.693066475400002</v>
      </c>
      <c r="I1254" s="5">
        <f t="shared" si="2515"/>
        <v>59.747902875499989</v>
      </c>
      <c r="J1254" s="5">
        <f t="shared" si="2515"/>
        <v>166.36758857999996</v>
      </c>
      <c r="K1254" s="5">
        <f t="shared" si="2515"/>
        <v>19.949412680120002</v>
      </c>
      <c r="L1254" s="5"/>
      <c r="M1254" s="5">
        <f t="shared" si="2515"/>
        <v>13.116822206880002</v>
      </c>
      <c r="N1254" s="5">
        <f t="shared" si="2515"/>
        <v>0</v>
      </c>
      <c r="O1254" s="5">
        <f t="shared" si="2515"/>
        <v>0</v>
      </c>
      <c r="P1254" s="5">
        <f t="shared" si="2515"/>
        <v>0</v>
      </c>
      <c r="Q1254" s="5">
        <f t="shared" si="2515"/>
        <v>0</v>
      </c>
      <c r="R1254" s="5">
        <f t="shared" si="2515"/>
        <v>0</v>
      </c>
      <c r="S1254" s="5">
        <f t="shared" si="2515"/>
        <v>0</v>
      </c>
      <c r="T1254" s="5"/>
      <c r="U1254" s="5">
        <f t="shared" si="2515"/>
        <v>12.372349094279997</v>
      </c>
      <c r="V1254" s="5">
        <f t="shared" si="2515"/>
        <v>1.9428842284774994</v>
      </c>
      <c r="W1254" s="5">
        <f t="shared" si="2515"/>
        <v>1.5681448384000003</v>
      </c>
      <c r="X1254" s="5">
        <f t="shared" si="2515"/>
        <v>3.8086586153000024</v>
      </c>
      <c r="Y1254" s="5">
        <f t="shared" si="2515"/>
        <v>5.1694339901249968</v>
      </c>
      <c r="Z1254" s="5">
        <f t="shared" si="2515"/>
        <v>14.051810596500003</v>
      </c>
      <c r="AA1254" s="5">
        <f t="shared" si="2515"/>
        <v>1.4771440393600006</v>
      </c>
      <c r="AB1254" s="5"/>
      <c r="AC1254" s="5">
        <f t="shared" si="2515"/>
        <v>5.5980402559199973</v>
      </c>
      <c r="AD1254" s="5">
        <f t="shared" si="2515"/>
        <v>0.47013259923874995</v>
      </c>
      <c r="AE1254" s="5">
        <f t="shared" si="2515"/>
        <v>0.35745881920000011</v>
      </c>
      <c r="AF1254" s="5">
        <f t="shared" si="2515"/>
        <v>1.852257057000001</v>
      </c>
      <c r="AG1254" s="5">
        <f t="shared" si="2515"/>
        <v>4.5610247096249985</v>
      </c>
      <c r="AH1254" s="5">
        <f t="shared" si="2515"/>
        <v>1.4779381635</v>
      </c>
      <c r="AI1254" s="5">
        <f t="shared" si="2515"/>
        <v>2.4155250000000001</v>
      </c>
    </row>
    <row r="1255" spans="2:35" hidden="1" x14ac:dyDescent="0.3">
      <c r="B1255" s="86">
        <f t="shared" si="2511"/>
        <v>42094</v>
      </c>
      <c r="C1255" s="3"/>
      <c r="D1255" s="3"/>
      <c r="E1255" s="5">
        <f t="shared" ref="E1255:AI1255" si="2516">E1185-E1220</f>
        <v>13.411166064119996</v>
      </c>
      <c r="F1255" s="5">
        <f t="shared" si="2516"/>
        <v>7.5376329533249979</v>
      </c>
      <c r="G1255" s="5">
        <f t="shared" si="2516"/>
        <v>5.9969152319999992</v>
      </c>
      <c r="H1255" s="5">
        <f t="shared" si="2516"/>
        <v>32.021439849000004</v>
      </c>
      <c r="I1255" s="5">
        <f t="shared" si="2516"/>
        <v>63.789796158999991</v>
      </c>
      <c r="J1255" s="5">
        <f t="shared" si="2516"/>
        <v>178.37406678599999</v>
      </c>
      <c r="K1255" s="5">
        <f t="shared" si="2516"/>
        <v>21.395026466660006</v>
      </c>
      <c r="L1255" s="5"/>
      <c r="M1255" s="5">
        <f t="shared" si="2516"/>
        <v>14.039130273840001</v>
      </c>
      <c r="N1255" s="5">
        <f t="shared" si="2516"/>
        <v>0</v>
      </c>
      <c r="O1255" s="5">
        <f t="shared" si="2516"/>
        <v>0</v>
      </c>
      <c r="P1255" s="5">
        <f t="shared" si="2516"/>
        <v>0</v>
      </c>
      <c r="Q1255" s="5">
        <f t="shared" si="2516"/>
        <v>0</v>
      </c>
      <c r="R1255" s="5">
        <f t="shared" si="2516"/>
        <v>0</v>
      </c>
      <c r="S1255" s="5">
        <f t="shared" si="2516"/>
        <v>0</v>
      </c>
      <c r="T1255" s="5"/>
      <c r="U1255" s="5">
        <f t="shared" si="2516"/>
        <v>13.242319727039998</v>
      </c>
      <c r="V1255" s="5">
        <f t="shared" si="2516"/>
        <v>2.0283616797250001</v>
      </c>
      <c r="W1255" s="5">
        <f t="shared" si="2516"/>
        <v>1.6513378559999996</v>
      </c>
      <c r="X1255" s="5">
        <f t="shared" si="2516"/>
        <v>3.9736221805000014</v>
      </c>
      <c r="Y1255" s="5">
        <f t="shared" si="2516"/>
        <v>5.5191245472499979</v>
      </c>
      <c r="Z1255" s="5">
        <f t="shared" si="2516"/>
        <v>15.0658428573</v>
      </c>
      <c r="AA1255" s="5">
        <f t="shared" si="2516"/>
        <v>1.5844847444799997</v>
      </c>
      <c r="AB1255" s="5"/>
      <c r="AC1255" s="5">
        <f t="shared" si="2516"/>
        <v>5.9916592290599979</v>
      </c>
      <c r="AD1255" s="5">
        <f t="shared" si="2516"/>
        <v>0.49084374486250004</v>
      </c>
      <c r="AE1255" s="5">
        <f t="shared" si="2516"/>
        <v>0.37645372799999999</v>
      </c>
      <c r="AF1255" s="5">
        <f t="shared" si="2516"/>
        <v>1.9324412450000006</v>
      </c>
      <c r="AG1255" s="5">
        <f t="shared" si="2516"/>
        <v>4.8694823482499991</v>
      </c>
      <c r="AH1255" s="5">
        <f t="shared" si="2516"/>
        <v>1.5859149597000006</v>
      </c>
      <c r="AI1255" s="5">
        <f t="shared" si="2516"/>
        <v>2.5840500000000004</v>
      </c>
    </row>
    <row r="1256" spans="2:35" hidden="1" x14ac:dyDescent="0.3">
      <c r="B1256" s="86">
        <f t="shared" si="2511"/>
        <v>42460</v>
      </c>
      <c r="C1256" s="3"/>
      <c r="D1256" s="3"/>
      <c r="E1256" s="5">
        <f t="shared" ref="E1256:AI1256" si="2517">E1186-E1221</f>
        <v>14.375116377119994</v>
      </c>
      <c r="F1256" s="5">
        <f t="shared" si="2517"/>
        <v>7.8746331482849961</v>
      </c>
      <c r="G1256" s="5">
        <f t="shared" si="2517"/>
        <v>6.3100626624</v>
      </c>
      <c r="H1256" s="5">
        <f t="shared" si="2517"/>
        <v>33.471691925700014</v>
      </c>
      <c r="I1256" s="5">
        <f t="shared" si="2517"/>
        <v>68.182095527000001</v>
      </c>
      <c r="J1256" s="5">
        <f t="shared" si="2517"/>
        <v>191.35773071999998</v>
      </c>
      <c r="K1256" s="5">
        <f t="shared" si="2517"/>
        <v>22.983293265240004</v>
      </c>
      <c r="L1256" s="5"/>
      <c r="M1256" s="5">
        <f t="shared" si="2517"/>
        <v>15.04825473983999</v>
      </c>
      <c r="N1256" s="5">
        <f t="shared" si="2517"/>
        <v>0</v>
      </c>
      <c r="O1256" s="5">
        <f t="shared" si="2517"/>
        <v>0</v>
      </c>
      <c r="P1256" s="5">
        <f t="shared" si="2517"/>
        <v>0</v>
      </c>
      <c r="Q1256" s="5">
        <f t="shared" si="2517"/>
        <v>0</v>
      </c>
      <c r="R1256" s="5">
        <f t="shared" si="2517"/>
        <v>0</v>
      </c>
      <c r="S1256" s="5">
        <f t="shared" si="2517"/>
        <v>0</v>
      </c>
      <c r="T1256" s="5"/>
      <c r="U1256" s="5">
        <f t="shared" si="2517"/>
        <v>14.194178573040006</v>
      </c>
      <c r="V1256" s="5">
        <f t="shared" si="2517"/>
        <v>2.1191247654050001</v>
      </c>
      <c r="W1256" s="5">
        <f t="shared" si="2517"/>
        <v>1.7377563392000006</v>
      </c>
      <c r="X1256" s="5">
        <f t="shared" si="2517"/>
        <v>4.1534849611500029</v>
      </c>
      <c r="Y1256" s="5">
        <f t="shared" si="2517"/>
        <v>5.8991313417499995</v>
      </c>
      <c r="Z1256" s="5">
        <f t="shared" si="2517"/>
        <v>16.162463398500002</v>
      </c>
      <c r="AA1256" s="5">
        <f t="shared" si="2517"/>
        <v>1.7016599437200002</v>
      </c>
      <c r="AB1256" s="5"/>
      <c r="AC1256" s="5">
        <f t="shared" si="2517"/>
        <v>6.4223358105599999</v>
      </c>
      <c r="AD1256" s="5">
        <f t="shared" si="2517"/>
        <v>0.51279822520250007</v>
      </c>
      <c r="AE1256" s="5">
        <f t="shared" si="2517"/>
        <v>0.39601976960000007</v>
      </c>
      <c r="AF1256" s="5">
        <f t="shared" si="2517"/>
        <v>2.0199062310000011</v>
      </c>
      <c r="AG1256" s="5">
        <f t="shared" si="2517"/>
        <v>5.2047683197499985</v>
      </c>
      <c r="AH1256" s="5">
        <f t="shared" si="2517"/>
        <v>1.7008896915000009</v>
      </c>
      <c r="AI1256" s="5">
        <f t="shared" si="2517"/>
        <v>2.7806625</v>
      </c>
    </row>
    <row r="1257" spans="2:35" hidden="1" x14ac:dyDescent="0.3">
      <c r="B1257" s="86">
        <f t="shared" si="2511"/>
        <v>42825</v>
      </c>
      <c r="C1257" s="3"/>
      <c r="D1257" s="3"/>
      <c r="E1257" s="5">
        <f t="shared" ref="E1257:AI1257" si="2518">E1187-E1222</f>
        <v>15.46357364376</v>
      </c>
      <c r="F1257" s="5">
        <f t="shared" si="2518"/>
        <v>8.2729003729274986</v>
      </c>
      <c r="G1257" s="5">
        <f t="shared" si="2518"/>
        <v>6.6782403071999994</v>
      </c>
      <c r="H1257" s="5">
        <f t="shared" si="2518"/>
        <v>35.002453964799997</v>
      </c>
      <c r="I1257" s="5">
        <f t="shared" si="2518"/>
        <v>73.07698075549996</v>
      </c>
      <c r="J1257" s="5">
        <f t="shared" si="2518"/>
        <v>205.94505409200002</v>
      </c>
      <c r="K1257" s="5">
        <f t="shared" si="2518"/>
        <v>24.723744939739998</v>
      </c>
      <c r="L1257" s="5"/>
      <c r="M1257" s="5">
        <f t="shared" si="2518"/>
        <v>16.187583886319999</v>
      </c>
      <c r="N1257" s="5">
        <f t="shared" si="2518"/>
        <v>0</v>
      </c>
      <c r="O1257" s="5">
        <f t="shared" si="2518"/>
        <v>0</v>
      </c>
      <c r="P1257" s="5">
        <f t="shared" si="2518"/>
        <v>0</v>
      </c>
      <c r="Q1257" s="5">
        <f t="shared" si="2518"/>
        <v>0</v>
      </c>
      <c r="R1257" s="5">
        <f t="shared" si="2518"/>
        <v>0</v>
      </c>
      <c r="S1257" s="5">
        <f t="shared" si="2518"/>
        <v>0</v>
      </c>
      <c r="T1257" s="5"/>
      <c r="U1257" s="5">
        <f t="shared" si="2518"/>
        <v>15.268826239920003</v>
      </c>
      <c r="V1257" s="5">
        <f t="shared" si="2518"/>
        <v>2.2263305646074993</v>
      </c>
      <c r="W1257" s="5">
        <f t="shared" si="2518"/>
        <v>1.8391379776000001</v>
      </c>
      <c r="X1257" s="5">
        <f t="shared" si="2518"/>
        <v>4.3432603536000016</v>
      </c>
      <c r="Y1257" s="5">
        <f t="shared" si="2518"/>
        <v>6.3226674851249989</v>
      </c>
      <c r="Z1257" s="5">
        <f t="shared" si="2518"/>
        <v>17.394591788100001</v>
      </c>
      <c r="AA1257" s="5">
        <f t="shared" si="2518"/>
        <v>1.8304155047200001</v>
      </c>
      <c r="AB1257" s="5"/>
      <c r="AC1257" s="5">
        <f t="shared" si="2518"/>
        <v>6.9085847278799974</v>
      </c>
      <c r="AD1257" s="5">
        <f t="shared" si="2518"/>
        <v>0.53877561480374991</v>
      </c>
      <c r="AE1257" s="5">
        <f t="shared" si="2518"/>
        <v>0.41913618880000003</v>
      </c>
      <c r="AF1257" s="5">
        <f t="shared" si="2518"/>
        <v>2.1120785840000007</v>
      </c>
      <c r="AG1257" s="5">
        <f t="shared" si="2518"/>
        <v>5.5784817746249971</v>
      </c>
      <c r="AH1257" s="5">
        <f t="shared" si="2518"/>
        <v>1.8300295358999981</v>
      </c>
      <c r="AI1257" s="5">
        <f t="shared" si="2518"/>
        <v>2.993325</v>
      </c>
    </row>
    <row r="1258" spans="2:35" hidden="1" x14ac:dyDescent="0.3">
      <c r="B1258" s="86">
        <f t="shared" si="2511"/>
        <v>43190</v>
      </c>
      <c r="C1258" s="3"/>
      <c r="D1258" s="3"/>
      <c r="E1258" s="5">
        <f t="shared" ref="E1258:AI1258" si="2519">E1188-E1223</f>
        <v>16.634486282760008</v>
      </c>
      <c r="F1258" s="5">
        <f t="shared" si="2519"/>
        <v>8.6725930691174966</v>
      </c>
      <c r="G1258" s="5">
        <f t="shared" si="2519"/>
        <v>7.0552293952000014</v>
      </c>
      <c r="H1258" s="5">
        <f t="shared" si="2519"/>
        <v>36.658934066299992</v>
      </c>
      <c r="I1258" s="5">
        <f t="shared" si="2519"/>
        <v>78.323367844499955</v>
      </c>
      <c r="J1258" s="5">
        <f t="shared" si="2519"/>
        <v>221.53392194399999</v>
      </c>
      <c r="K1258" s="5">
        <f t="shared" si="2519"/>
        <v>26.657164540160007</v>
      </c>
      <c r="L1258" s="5"/>
      <c r="M1258" s="5">
        <f t="shared" si="2519"/>
        <v>17.413408444319998</v>
      </c>
      <c r="N1258" s="5">
        <f t="shared" si="2519"/>
        <v>0</v>
      </c>
      <c r="O1258" s="5">
        <f t="shared" si="2519"/>
        <v>0</v>
      </c>
      <c r="P1258" s="5">
        <f t="shared" si="2519"/>
        <v>0</v>
      </c>
      <c r="Q1258" s="5">
        <f t="shared" si="2519"/>
        <v>0</v>
      </c>
      <c r="R1258" s="5">
        <f t="shared" si="2519"/>
        <v>0</v>
      </c>
      <c r="S1258" s="5">
        <f t="shared" si="2519"/>
        <v>0</v>
      </c>
      <c r="T1258" s="5"/>
      <c r="U1258" s="5">
        <f t="shared" si="2519"/>
        <v>16.425092842919994</v>
      </c>
      <c r="V1258" s="5">
        <f t="shared" si="2519"/>
        <v>2.3337121068774991</v>
      </c>
      <c r="W1258" s="5">
        <f t="shared" si="2519"/>
        <v>1.9428266815999997</v>
      </c>
      <c r="X1258" s="5">
        <f t="shared" si="2519"/>
        <v>4.5487338578500029</v>
      </c>
      <c r="Y1258" s="5">
        <f t="shared" si="2519"/>
        <v>6.7765599773750012</v>
      </c>
      <c r="Z1258" s="5">
        <f t="shared" si="2519"/>
        <v>18.711287606700004</v>
      </c>
      <c r="AA1258" s="5">
        <f t="shared" si="2519"/>
        <v>1.9736645024799997</v>
      </c>
      <c r="AB1258" s="5"/>
      <c r="AC1258" s="5">
        <f t="shared" si="2519"/>
        <v>7.4317428973799977</v>
      </c>
      <c r="AD1258" s="5">
        <f t="shared" si="2519"/>
        <v>0.56484087593874999</v>
      </c>
      <c r="AE1258" s="5">
        <f t="shared" si="2519"/>
        <v>0.44279574079999984</v>
      </c>
      <c r="AF1258" s="5">
        <f t="shared" si="2519"/>
        <v>2.2120337540000001</v>
      </c>
      <c r="AG1258" s="5">
        <f t="shared" si="2519"/>
        <v>5.9789377128749983</v>
      </c>
      <c r="AH1258" s="5">
        <f t="shared" si="2519"/>
        <v>1.9672330112999989</v>
      </c>
      <c r="AI1258" s="5">
        <f t="shared" si="2519"/>
        <v>3.2220375000000003</v>
      </c>
    </row>
    <row r="1259" spans="2:35" hidden="1" x14ac:dyDescent="0.3">
      <c r="B1259" s="86">
        <f t="shared" si="2511"/>
        <v>43555</v>
      </c>
      <c r="C1259" s="3"/>
      <c r="D1259" s="3"/>
      <c r="E1259" s="5">
        <f t="shared" ref="E1259:AI1259" si="2520">E1189-E1224</f>
        <v>17.890746640559996</v>
      </c>
      <c r="F1259" s="5">
        <f t="shared" si="2520"/>
        <v>9.0708747228074991</v>
      </c>
      <c r="G1259" s="5">
        <f t="shared" si="2520"/>
        <v>7.4655226687999985</v>
      </c>
      <c r="H1259" s="5">
        <f t="shared" si="2520"/>
        <v>38.384200880200012</v>
      </c>
      <c r="I1259" s="5">
        <f t="shared" si="2520"/>
        <v>83.930634254999973</v>
      </c>
      <c r="J1259" s="5">
        <f t="shared" si="2520"/>
        <v>238.423946148</v>
      </c>
      <c r="K1259" s="5">
        <f t="shared" si="2520"/>
        <v>28.769664078540007</v>
      </c>
      <c r="L1259" s="5"/>
      <c r="M1259" s="5">
        <f t="shared" si="2520"/>
        <v>18.72845275392001</v>
      </c>
      <c r="N1259" s="5">
        <f t="shared" si="2520"/>
        <v>0</v>
      </c>
      <c r="O1259" s="5">
        <f t="shared" si="2520"/>
        <v>0</v>
      </c>
      <c r="P1259" s="5">
        <f t="shared" si="2520"/>
        <v>0</v>
      </c>
      <c r="Q1259" s="5">
        <f t="shared" si="2520"/>
        <v>0</v>
      </c>
      <c r="R1259" s="5">
        <f t="shared" si="2520"/>
        <v>0</v>
      </c>
      <c r="S1259" s="5">
        <f t="shared" si="2520"/>
        <v>0</v>
      </c>
      <c r="T1259" s="5"/>
      <c r="U1259" s="5">
        <f t="shared" si="2520"/>
        <v>17.665485050520005</v>
      </c>
      <c r="V1259" s="5">
        <f t="shared" si="2520"/>
        <v>2.4407750266474997</v>
      </c>
      <c r="W1259" s="5">
        <f t="shared" si="2520"/>
        <v>2.0557890303999997</v>
      </c>
      <c r="X1259" s="5">
        <f t="shared" si="2520"/>
        <v>4.7628512239000003</v>
      </c>
      <c r="Y1259" s="5">
        <f t="shared" si="2520"/>
        <v>7.2617384012499997</v>
      </c>
      <c r="Z1259" s="5">
        <f t="shared" si="2520"/>
        <v>20.137932131400003</v>
      </c>
      <c r="AA1259" s="5">
        <f t="shared" si="2520"/>
        <v>2.1300599311199999</v>
      </c>
      <c r="AB1259" s="5"/>
      <c r="AC1259" s="5">
        <f t="shared" si="2520"/>
        <v>7.9929787312799974</v>
      </c>
      <c r="AD1259" s="5">
        <f t="shared" si="2520"/>
        <v>0.59079234332374986</v>
      </c>
      <c r="AE1259" s="5">
        <f t="shared" si="2520"/>
        <v>0.46856091519999987</v>
      </c>
      <c r="AF1259" s="5">
        <f t="shared" si="2520"/>
        <v>2.3162141660000017</v>
      </c>
      <c r="AG1259" s="5">
        <f t="shared" si="2520"/>
        <v>6.406970846250001</v>
      </c>
      <c r="AH1259" s="5">
        <f t="shared" si="2520"/>
        <v>2.1169765746000015</v>
      </c>
      <c r="AI1259" s="5">
        <f t="shared" si="2520"/>
        <v>3.4668000000000001</v>
      </c>
    </row>
    <row r="1260" spans="2:35" hidden="1" x14ac:dyDescent="0.3">
      <c r="B1260" s="86">
        <f t="shared" si="2511"/>
        <v>43921</v>
      </c>
      <c r="C1260" s="3"/>
      <c r="D1260" s="3"/>
      <c r="E1260" s="5">
        <f t="shared" ref="E1260:AI1260" si="2521">E1190-E1225</f>
        <v>19.243489411799999</v>
      </c>
      <c r="F1260" s="5">
        <f t="shared" si="2521"/>
        <v>9.464923248997497</v>
      </c>
      <c r="G1260" s="5">
        <f t="shared" si="2521"/>
        <v>7.9041753280000009</v>
      </c>
      <c r="H1260" s="5">
        <f t="shared" si="2521"/>
        <v>40.175534206500032</v>
      </c>
      <c r="I1260" s="5">
        <f t="shared" si="2521"/>
        <v>89.963846289000003</v>
      </c>
      <c r="J1260" s="5">
        <f t="shared" si="2521"/>
        <v>256.67504218800002</v>
      </c>
      <c r="K1260" s="5">
        <f t="shared" si="2521"/>
        <v>30.81610479794</v>
      </c>
      <c r="L1260" s="5"/>
      <c r="M1260" s="5">
        <f t="shared" si="2521"/>
        <v>20.144577297599994</v>
      </c>
      <c r="N1260" s="5">
        <f t="shared" si="2521"/>
        <v>0</v>
      </c>
      <c r="O1260" s="5">
        <f t="shared" si="2521"/>
        <v>0</v>
      </c>
      <c r="P1260" s="5">
        <f t="shared" si="2521"/>
        <v>0</v>
      </c>
      <c r="Q1260" s="5">
        <f t="shared" si="2521"/>
        <v>0</v>
      </c>
      <c r="R1260" s="5">
        <f t="shared" si="2521"/>
        <v>0</v>
      </c>
      <c r="S1260" s="5">
        <f t="shared" si="2521"/>
        <v>0</v>
      </c>
      <c r="T1260" s="5"/>
      <c r="U1260" s="5">
        <f t="shared" si="2521"/>
        <v>19.001238465600011</v>
      </c>
      <c r="V1260" s="5">
        <f t="shared" si="2521"/>
        <v>2.5468820789174993</v>
      </c>
      <c r="W1260" s="5">
        <f t="shared" si="2521"/>
        <v>2.1764794240000001</v>
      </c>
      <c r="X1260" s="5">
        <f t="shared" si="2521"/>
        <v>4.985206451749999</v>
      </c>
      <c r="Y1260" s="5">
        <f t="shared" si="2521"/>
        <v>7.7837024797499978</v>
      </c>
      <c r="Z1260" s="5">
        <f t="shared" si="2521"/>
        <v>21.679342380900007</v>
      </c>
      <c r="AA1260" s="5">
        <f t="shared" si="2521"/>
        <v>2.2815593693200005</v>
      </c>
      <c r="AB1260" s="5"/>
      <c r="AC1260" s="5">
        <f t="shared" si="2521"/>
        <v>8.5973529608999968</v>
      </c>
      <c r="AD1260" s="5">
        <f t="shared" si="2521"/>
        <v>0.61640242945874979</v>
      </c>
      <c r="AE1260" s="5">
        <f t="shared" si="2521"/>
        <v>0.49617971199999999</v>
      </c>
      <c r="AF1260" s="5">
        <f t="shared" si="2521"/>
        <v>2.42435592</v>
      </c>
      <c r="AG1260" s="5">
        <f t="shared" si="2521"/>
        <v>6.8675901007500002</v>
      </c>
      <c r="AH1260" s="5">
        <f t="shared" si="2521"/>
        <v>2.2815394551000008</v>
      </c>
      <c r="AI1260" s="5">
        <f t="shared" si="2521"/>
        <v>3.7276125000000002</v>
      </c>
    </row>
    <row r="1261" spans="2:35" hidden="1" x14ac:dyDescent="0.3">
      <c r="B1261" s="86">
        <f t="shared" si="2511"/>
        <v>44286</v>
      </c>
      <c r="C1261" s="3"/>
      <c r="D1261" s="3"/>
      <c r="E1261" s="5">
        <f t="shared" ref="E1261:AI1261" si="2522">E1191-E1226</f>
        <v>16.54333905563999</v>
      </c>
      <c r="F1261" s="5">
        <f t="shared" si="2522"/>
        <v>10.292761476734999</v>
      </c>
      <c r="G1261" s="5">
        <f t="shared" si="2522"/>
        <v>8.8973067455999981</v>
      </c>
      <c r="H1261" s="5">
        <f t="shared" si="2522"/>
        <v>32.921110717600016</v>
      </c>
      <c r="I1261" s="5">
        <f t="shared" si="2522"/>
        <v>75.218634135499997</v>
      </c>
      <c r="J1261" s="5">
        <f t="shared" si="2522"/>
        <v>226.40977569600003</v>
      </c>
      <c r="K1261" s="5">
        <f t="shared" si="2522"/>
        <v>27.27803020404</v>
      </c>
      <c r="L1261" s="5"/>
      <c r="M1261" s="5">
        <f t="shared" si="2522"/>
        <v>17.314674234480009</v>
      </c>
      <c r="N1261" s="5">
        <f t="shared" si="2522"/>
        <v>0</v>
      </c>
      <c r="O1261" s="5">
        <f t="shared" si="2522"/>
        <v>0</v>
      </c>
      <c r="P1261" s="5">
        <f t="shared" si="2522"/>
        <v>0</v>
      </c>
      <c r="Q1261" s="5">
        <f t="shared" si="2522"/>
        <v>0</v>
      </c>
      <c r="R1261" s="5">
        <f t="shared" si="2522"/>
        <v>0</v>
      </c>
      <c r="S1261" s="5">
        <f t="shared" si="2522"/>
        <v>0</v>
      </c>
      <c r="T1261" s="5"/>
      <c r="U1261" s="5">
        <f t="shared" si="2522"/>
        <v>16.332441239879998</v>
      </c>
      <c r="V1261" s="5">
        <f t="shared" si="2522"/>
        <v>2.7640801842549996</v>
      </c>
      <c r="W1261" s="5">
        <f t="shared" si="2522"/>
        <v>2.4352653247999996</v>
      </c>
      <c r="X1261" s="5">
        <f t="shared" si="2522"/>
        <v>4.0828607231999996</v>
      </c>
      <c r="Y1261" s="5">
        <f t="shared" si="2522"/>
        <v>6.5089320426250019</v>
      </c>
      <c r="Z1261" s="5">
        <f t="shared" si="2522"/>
        <v>19.123497127800004</v>
      </c>
      <c r="AA1261" s="5">
        <f t="shared" si="2522"/>
        <v>2.0190770701199998</v>
      </c>
      <c r="AB1261" s="5"/>
      <c r="AC1261" s="5">
        <f t="shared" si="2522"/>
        <v>7.3902165118200003</v>
      </c>
      <c r="AD1261" s="5">
        <f t="shared" si="2522"/>
        <v>0.67242371212749985</v>
      </c>
      <c r="AE1261" s="5">
        <f t="shared" si="2522"/>
        <v>0.56388866240000013</v>
      </c>
      <c r="AF1261" s="5">
        <f t="shared" si="2522"/>
        <v>1.9852559580000007</v>
      </c>
      <c r="AG1261" s="5">
        <f t="shared" si="2522"/>
        <v>5.7442262771249979</v>
      </c>
      <c r="AH1261" s="5">
        <f t="shared" si="2522"/>
        <v>2.0179390842000009</v>
      </c>
      <c r="AI1261" s="5">
        <f t="shared" si="2522"/>
        <v>3.2862374999999999</v>
      </c>
    </row>
    <row r="1262" spans="2:35" x14ac:dyDescent="0.3">
      <c r="B1262" s="86">
        <f t="shared" si="2511"/>
        <v>44651</v>
      </c>
      <c r="C1262" s="3"/>
      <c r="D1262" s="3"/>
      <c r="E1262" s="5">
        <f t="shared" ref="E1262:AI1262" si="2523">E1192-E1227</f>
        <v>5.2507597682592007</v>
      </c>
      <c r="F1262" s="5">
        <f t="shared" si="2523"/>
        <v>11.978839478340145</v>
      </c>
      <c r="G1262" s="5">
        <f t="shared" si="2523"/>
        <v>10.985357475455999</v>
      </c>
      <c r="H1262" s="5">
        <f t="shared" si="2523"/>
        <v>7.0615347772060026</v>
      </c>
      <c r="I1262" s="5">
        <f t="shared" si="2523"/>
        <v>16.84139775461</v>
      </c>
      <c r="J1262" s="5">
        <f t="shared" si="2523"/>
        <v>93.197580603660001</v>
      </c>
      <c r="K1262" s="5">
        <f t="shared" si="2523"/>
        <v>11.427772753597205</v>
      </c>
      <c r="L1262" s="5"/>
      <c r="M1262" s="5">
        <f t="shared" si="2523"/>
        <v>5.4835982163143981</v>
      </c>
      <c r="N1262" s="5">
        <f t="shared" si="2523"/>
        <v>0</v>
      </c>
      <c r="O1262" s="5">
        <f t="shared" si="2523"/>
        <v>0</v>
      </c>
      <c r="P1262" s="5">
        <f t="shared" si="2523"/>
        <v>0</v>
      </c>
      <c r="Q1262" s="5">
        <f t="shared" si="2523"/>
        <v>0</v>
      </c>
      <c r="R1262" s="5">
        <f t="shared" si="2523"/>
        <v>0</v>
      </c>
      <c r="S1262" s="5">
        <f t="shared" si="2523"/>
        <v>0</v>
      </c>
      <c r="T1262" s="5"/>
      <c r="U1262" s="5">
        <f t="shared" si="2523"/>
        <v>5.1743493370764</v>
      </c>
      <c r="V1262" s="5">
        <f t="shared" si="2523"/>
        <v>3.2007606349049489</v>
      </c>
      <c r="W1262" s="5">
        <f t="shared" si="2523"/>
        <v>2.9657767892480003</v>
      </c>
      <c r="X1262" s="5">
        <f t="shared" si="2523"/>
        <v>0.86704965956700031</v>
      </c>
      <c r="Y1262" s="5">
        <f t="shared" si="2523"/>
        <v>1.4611207564524999</v>
      </c>
      <c r="Z1262" s="5">
        <f t="shared" si="2523"/>
        <v>7.8734336369130009</v>
      </c>
      <c r="AA1262" s="5">
        <f t="shared" si="2523"/>
        <v>0.84345234848159989</v>
      </c>
      <c r="AB1262" s="5"/>
      <c r="AC1262" s="5">
        <f t="shared" si="2523"/>
        <v>2.3427531993995991</v>
      </c>
      <c r="AD1262" s="5">
        <f t="shared" si="2523"/>
        <v>0.78873635282747467</v>
      </c>
      <c r="AE1262" s="5">
        <f t="shared" si="2523"/>
        <v>0.7113787466239998</v>
      </c>
      <c r="AF1262" s="5">
        <f t="shared" si="2523"/>
        <v>0.42041399673000024</v>
      </c>
      <c r="AG1262" s="5">
        <f t="shared" si="2523"/>
        <v>1.2948672089924997</v>
      </c>
      <c r="AH1262" s="5">
        <f t="shared" si="2523"/>
        <v>0.85093769135700004</v>
      </c>
      <c r="AI1262" s="5">
        <f t="shared" si="2523"/>
        <v>1.3583115000000001</v>
      </c>
    </row>
    <row r="1263" spans="2:35" x14ac:dyDescent="0.3">
      <c r="B1263" s="86">
        <f t="shared" si="2511"/>
        <v>45016</v>
      </c>
      <c r="C1263" s="3"/>
      <c r="D1263" s="3"/>
      <c r="E1263" s="5">
        <f t="shared" ref="E1263:AI1263" si="2524">E1193-E1228</f>
        <v>5.4082825613069758</v>
      </c>
      <c r="F1263" s="5">
        <f t="shared" si="2524"/>
        <v>12.338204662690352</v>
      </c>
      <c r="G1263" s="5">
        <f t="shared" si="2524"/>
        <v>11.314918199719685</v>
      </c>
      <c r="H1263" s="5">
        <f t="shared" si="2524"/>
        <v>7.2733808205221813</v>
      </c>
      <c r="I1263" s="5">
        <f t="shared" si="2524"/>
        <v>17.346639687248299</v>
      </c>
      <c r="J1263" s="5">
        <f t="shared" si="2524"/>
        <v>95.993508021769799</v>
      </c>
      <c r="K1263" s="5">
        <f t="shared" si="2524"/>
        <v>11.770605936205119</v>
      </c>
      <c r="L1263" s="5"/>
      <c r="M1263" s="5">
        <f t="shared" si="2524"/>
        <v>5.6481061628038347</v>
      </c>
      <c r="N1263" s="5">
        <f t="shared" si="2524"/>
        <v>0</v>
      </c>
      <c r="O1263" s="5">
        <f t="shared" si="2524"/>
        <v>0</v>
      </c>
      <c r="P1263" s="5">
        <f t="shared" si="2524"/>
        <v>0</v>
      </c>
      <c r="Q1263" s="5">
        <f t="shared" si="2524"/>
        <v>0</v>
      </c>
      <c r="R1263" s="5">
        <f t="shared" si="2524"/>
        <v>0</v>
      </c>
      <c r="S1263" s="5">
        <f t="shared" si="2524"/>
        <v>0</v>
      </c>
      <c r="T1263" s="5"/>
      <c r="U1263" s="5">
        <f t="shared" si="2524"/>
        <v>5.3295798171886943</v>
      </c>
      <c r="V1263" s="5">
        <f t="shared" si="2524"/>
        <v>3.2967834539520986</v>
      </c>
      <c r="W1263" s="5">
        <f t="shared" si="2524"/>
        <v>3.0547500929254419</v>
      </c>
      <c r="X1263" s="5">
        <f t="shared" si="2524"/>
        <v>0.89306114935401038</v>
      </c>
      <c r="Y1263" s="5">
        <f t="shared" si="2524"/>
        <v>1.5049543791460751</v>
      </c>
      <c r="Z1263" s="5">
        <f t="shared" si="2524"/>
        <v>8.109636646020391</v>
      </c>
      <c r="AA1263" s="5">
        <f t="shared" si="2524"/>
        <v>0.86875591893604787</v>
      </c>
      <c r="AB1263" s="5"/>
      <c r="AC1263" s="5">
        <f t="shared" si="2524"/>
        <v>2.4130357953815889</v>
      </c>
      <c r="AD1263" s="5">
        <f t="shared" si="2524"/>
        <v>0.81239844341229905</v>
      </c>
      <c r="AE1263" s="5">
        <f t="shared" si="2524"/>
        <v>0.73272010902272022</v>
      </c>
      <c r="AF1263" s="5">
        <f t="shared" si="2524"/>
        <v>0.43302641663190022</v>
      </c>
      <c r="AG1263" s="5">
        <f t="shared" si="2524"/>
        <v>1.333713225262275</v>
      </c>
      <c r="AH1263" s="5">
        <f t="shared" si="2524"/>
        <v>0.87646582209770973</v>
      </c>
      <c r="AI1263" s="5">
        <f t="shared" si="2524"/>
        <v>1.3990608449999999</v>
      </c>
    </row>
    <row r="1264" spans="2:35" x14ac:dyDescent="0.3">
      <c r="B1264" s="86">
        <f t="shared" si="2511"/>
        <v>45382</v>
      </c>
      <c r="C1264" s="3"/>
      <c r="D1264" s="3"/>
      <c r="E1264" s="5">
        <f t="shared" ref="E1264:AI1264" si="2525">E1194-E1229</f>
        <v>5.5705310381461857</v>
      </c>
      <c r="F1264" s="5">
        <f t="shared" si="2525"/>
        <v>12.708350802571061</v>
      </c>
      <c r="G1264" s="5">
        <f t="shared" si="2525"/>
        <v>11.654365745711274</v>
      </c>
      <c r="H1264" s="5">
        <f t="shared" si="2525"/>
        <v>7.4915822451378489</v>
      </c>
      <c r="I1264" s="5">
        <f t="shared" si="2525"/>
        <v>17.867038877865753</v>
      </c>
      <c r="J1264" s="5">
        <f t="shared" si="2525"/>
        <v>98.873313262422883</v>
      </c>
      <c r="K1264" s="5">
        <f t="shared" si="2525"/>
        <v>12.123724114291273</v>
      </c>
      <c r="L1264" s="5"/>
      <c r="M1264" s="5">
        <f t="shared" si="2525"/>
        <v>5.817549347687951</v>
      </c>
      <c r="N1264" s="5">
        <f t="shared" si="2525"/>
        <v>0</v>
      </c>
      <c r="O1264" s="5">
        <f t="shared" si="2525"/>
        <v>0</v>
      </c>
      <c r="P1264" s="5">
        <f t="shared" si="2525"/>
        <v>0</v>
      </c>
      <c r="Q1264" s="5">
        <f t="shared" si="2525"/>
        <v>0</v>
      </c>
      <c r="R1264" s="5">
        <f t="shared" si="2525"/>
        <v>0</v>
      </c>
      <c r="S1264" s="5">
        <f t="shared" si="2525"/>
        <v>0</v>
      </c>
      <c r="T1264" s="5"/>
      <c r="U1264" s="5">
        <f t="shared" si="2525"/>
        <v>5.4894672117043513</v>
      </c>
      <c r="V1264" s="5">
        <f t="shared" si="2525"/>
        <v>3.3956869575706605</v>
      </c>
      <c r="W1264" s="5">
        <f t="shared" si="2525"/>
        <v>3.146392595713202</v>
      </c>
      <c r="X1264" s="5">
        <f t="shared" si="2525"/>
        <v>0.91985298383463077</v>
      </c>
      <c r="Y1264" s="5">
        <f t="shared" si="2525"/>
        <v>1.5501030105204574</v>
      </c>
      <c r="Z1264" s="5">
        <f t="shared" si="2525"/>
        <v>8.352925745401004</v>
      </c>
      <c r="AA1264" s="5">
        <f t="shared" si="2525"/>
        <v>0.89481859650412976</v>
      </c>
      <c r="AB1264" s="5"/>
      <c r="AC1264" s="5">
        <f t="shared" si="2525"/>
        <v>2.4854268692430352</v>
      </c>
      <c r="AD1264" s="5">
        <f t="shared" si="2525"/>
        <v>0.83677039671466824</v>
      </c>
      <c r="AE1264" s="5">
        <f t="shared" si="2525"/>
        <v>0.75470171229340188</v>
      </c>
      <c r="AF1264" s="5">
        <f t="shared" si="2525"/>
        <v>0.44601720913085718</v>
      </c>
      <c r="AG1264" s="5">
        <f t="shared" si="2525"/>
        <v>1.3737246220201431</v>
      </c>
      <c r="AH1264" s="5">
        <f t="shared" si="2525"/>
        <v>0.90275979676064133</v>
      </c>
      <c r="AI1264" s="5">
        <f t="shared" si="2525"/>
        <v>1.4410326703499998</v>
      </c>
    </row>
    <row r="1265" spans="2:35" x14ac:dyDescent="0.3">
      <c r="B1265" s="86">
        <f t="shared" si="2511"/>
        <v>45747</v>
      </c>
      <c r="C1265" s="3"/>
      <c r="D1265" s="3"/>
      <c r="E1265" s="5">
        <f t="shared" ref="E1265:AI1265" si="2526">E1195-E1230</f>
        <v>5.7376469692905729</v>
      </c>
      <c r="F1265" s="5">
        <f t="shared" si="2526"/>
        <v>13.089601326648193</v>
      </c>
      <c r="G1265" s="5">
        <f t="shared" si="2526"/>
        <v>12.003996718082604</v>
      </c>
      <c r="H1265" s="5">
        <f t="shared" si="2526"/>
        <v>7.7163297124919836</v>
      </c>
      <c r="I1265" s="5">
        <f t="shared" si="2526"/>
        <v>18.40305004420172</v>
      </c>
      <c r="J1265" s="5">
        <f t="shared" si="2526"/>
        <v>101.83951266029557</v>
      </c>
      <c r="K1265" s="5">
        <f t="shared" si="2526"/>
        <v>12.487435837720009</v>
      </c>
      <c r="L1265" s="5"/>
      <c r="M1265" s="5">
        <f t="shared" si="2526"/>
        <v>5.9920758281185869</v>
      </c>
      <c r="N1265" s="5">
        <f t="shared" si="2526"/>
        <v>0</v>
      </c>
      <c r="O1265" s="5">
        <f t="shared" si="2526"/>
        <v>0</v>
      </c>
      <c r="P1265" s="5">
        <f t="shared" si="2526"/>
        <v>0</v>
      </c>
      <c r="Q1265" s="5">
        <f t="shared" si="2526"/>
        <v>0</v>
      </c>
      <c r="R1265" s="5">
        <f t="shared" si="2526"/>
        <v>0</v>
      </c>
      <c r="S1265" s="5">
        <f t="shared" si="2526"/>
        <v>0</v>
      </c>
      <c r="T1265" s="5"/>
      <c r="U1265" s="5">
        <f t="shared" si="2526"/>
        <v>5.6541512280554826</v>
      </c>
      <c r="V1265" s="5">
        <f t="shared" si="2526"/>
        <v>3.4975575662977807</v>
      </c>
      <c r="W1265" s="5">
        <f t="shared" si="2526"/>
        <v>3.2407843735845994</v>
      </c>
      <c r="X1265" s="5">
        <f t="shared" si="2526"/>
        <v>0.94744857334966959</v>
      </c>
      <c r="Y1265" s="5">
        <f t="shared" si="2526"/>
        <v>1.5966061008360706</v>
      </c>
      <c r="Z1265" s="5">
        <f t="shared" si="2526"/>
        <v>8.6035135177630337</v>
      </c>
      <c r="AA1265" s="5">
        <f t="shared" si="2526"/>
        <v>0.92166315439925317</v>
      </c>
      <c r="AB1265" s="5"/>
      <c r="AC1265" s="5">
        <f t="shared" si="2526"/>
        <v>2.5599896753203275</v>
      </c>
      <c r="AD1265" s="5">
        <f t="shared" si="2526"/>
        <v>0.86187350861610801</v>
      </c>
      <c r="AE1265" s="5">
        <f t="shared" si="2526"/>
        <v>0.77734276366220367</v>
      </c>
      <c r="AF1265" s="5">
        <f t="shared" si="2526"/>
        <v>0.45939772540478296</v>
      </c>
      <c r="AG1265" s="5">
        <f t="shared" si="2526"/>
        <v>1.4149363606807475</v>
      </c>
      <c r="AH1265" s="5">
        <f t="shared" si="2526"/>
        <v>0.92984259066346064</v>
      </c>
      <c r="AI1265" s="5">
        <f t="shared" si="2526"/>
        <v>1.4842636504605</v>
      </c>
    </row>
    <row r="1266" spans="2:35" x14ac:dyDescent="0.3">
      <c r="B1266" s="86">
        <f t="shared" si="2511"/>
        <v>46112</v>
      </c>
      <c r="C1266" s="3"/>
      <c r="D1266" s="3"/>
      <c r="E1266" s="5">
        <f t="shared" ref="E1266:AI1266" si="2527">E1196-E1231</f>
        <v>5.9097763783692869</v>
      </c>
      <c r="F1266" s="5">
        <f t="shared" si="2527"/>
        <v>13.482289366447638</v>
      </c>
      <c r="G1266" s="5">
        <f t="shared" si="2527"/>
        <v>12.364116619625094</v>
      </c>
      <c r="H1266" s="5">
        <f t="shared" si="2527"/>
        <v>7.9478196038667406</v>
      </c>
      <c r="I1266" s="5">
        <f t="shared" si="2527"/>
        <v>18.955141545527781</v>
      </c>
      <c r="J1266" s="5">
        <f t="shared" si="2527"/>
        <v>104.89469804010446</v>
      </c>
      <c r="K1266" s="5">
        <f t="shared" si="2527"/>
        <v>12.862058912851603</v>
      </c>
      <c r="L1266" s="5"/>
      <c r="M1266" s="5">
        <f t="shared" si="2527"/>
        <v>6.1718381029621412</v>
      </c>
      <c r="N1266" s="5">
        <f t="shared" si="2527"/>
        <v>0</v>
      </c>
      <c r="O1266" s="5">
        <f t="shared" si="2527"/>
        <v>0</v>
      </c>
      <c r="P1266" s="5">
        <f t="shared" si="2527"/>
        <v>0</v>
      </c>
      <c r="Q1266" s="5">
        <f t="shared" si="2527"/>
        <v>0</v>
      </c>
      <c r="R1266" s="5">
        <f t="shared" si="2527"/>
        <v>0</v>
      </c>
      <c r="S1266" s="5">
        <f t="shared" si="2527"/>
        <v>0</v>
      </c>
      <c r="T1266" s="5"/>
      <c r="U1266" s="5">
        <f t="shared" si="2527"/>
        <v>5.8237757648971495</v>
      </c>
      <c r="V1266" s="5">
        <f t="shared" si="2527"/>
        <v>3.6024842932867145</v>
      </c>
      <c r="W1266" s="5">
        <f t="shared" si="2527"/>
        <v>3.3380079047921392</v>
      </c>
      <c r="X1266" s="5">
        <f t="shared" si="2527"/>
        <v>0.97587203055015959</v>
      </c>
      <c r="Y1266" s="5">
        <f t="shared" si="2527"/>
        <v>1.6445042838611528</v>
      </c>
      <c r="Z1266" s="5">
        <f t="shared" si="2527"/>
        <v>8.861618923295925</v>
      </c>
      <c r="AA1266" s="5">
        <f t="shared" si="2527"/>
        <v>0.94931304903123082</v>
      </c>
      <c r="AB1266" s="5"/>
      <c r="AC1266" s="5">
        <f t="shared" si="2527"/>
        <v>2.6367893655799364</v>
      </c>
      <c r="AD1266" s="5">
        <f t="shared" si="2527"/>
        <v>0.88772971387459165</v>
      </c>
      <c r="AE1266" s="5">
        <f t="shared" si="2527"/>
        <v>0.80066304657206988</v>
      </c>
      <c r="AF1266" s="5">
        <f t="shared" si="2527"/>
        <v>0.47317965716692623</v>
      </c>
      <c r="AG1266" s="5">
        <f t="shared" si="2527"/>
        <v>1.45738445150117</v>
      </c>
      <c r="AH1266" s="5">
        <f t="shared" si="2527"/>
        <v>0.9577378683833645</v>
      </c>
      <c r="AI1266" s="5">
        <f t="shared" si="2527"/>
        <v>1.5287915599743154</v>
      </c>
    </row>
    <row r="1267" spans="2:35" x14ac:dyDescent="0.3">
      <c r="B1267" s="86">
        <f t="shared" si="2511"/>
        <v>46477</v>
      </c>
      <c r="C1267" s="3"/>
      <c r="D1267" s="3"/>
      <c r="E1267" s="5">
        <f t="shared" ref="E1267:AI1267" si="2528">E1197-E1232</f>
        <v>6.0870696697203712</v>
      </c>
      <c r="F1267" s="5">
        <f t="shared" si="2528"/>
        <v>13.88675804744107</v>
      </c>
      <c r="G1267" s="5">
        <f t="shared" si="2528"/>
        <v>12.735040118213846</v>
      </c>
      <c r="H1267" s="5">
        <f t="shared" si="2528"/>
        <v>8.1862541919827478</v>
      </c>
      <c r="I1267" s="5">
        <f t="shared" si="2528"/>
        <v>19.523795791893605</v>
      </c>
      <c r="J1267" s="5">
        <f t="shared" si="2528"/>
        <v>108.0415389813076</v>
      </c>
      <c r="K1267" s="5">
        <f t="shared" si="2528"/>
        <v>13.247920680237153</v>
      </c>
      <c r="L1267" s="5"/>
      <c r="M1267" s="5">
        <f t="shared" si="2528"/>
        <v>6.3569932460510046</v>
      </c>
      <c r="N1267" s="5">
        <f t="shared" si="2528"/>
        <v>0</v>
      </c>
      <c r="O1267" s="5">
        <f t="shared" si="2528"/>
        <v>0</v>
      </c>
      <c r="P1267" s="5">
        <f t="shared" si="2528"/>
        <v>0</v>
      </c>
      <c r="Q1267" s="5">
        <f t="shared" si="2528"/>
        <v>0</v>
      </c>
      <c r="R1267" s="5">
        <f t="shared" si="2528"/>
        <v>0</v>
      </c>
      <c r="S1267" s="5">
        <f t="shared" si="2528"/>
        <v>0</v>
      </c>
      <c r="T1267" s="5"/>
      <c r="U1267" s="5">
        <f t="shared" si="2528"/>
        <v>5.9984890378440596</v>
      </c>
      <c r="V1267" s="5">
        <f t="shared" si="2528"/>
        <v>3.7105588220853161</v>
      </c>
      <c r="W1267" s="5">
        <f t="shared" si="2528"/>
        <v>3.4381481419359012</v>
      </c>
      <c r="X1267" s="5">
        <f t="shared" si="2528"/>
        <v>1.0051481914666645</v>
      </c>
      <c r="Y1267" s="5">
        <f t="shared" si="2528"/>
        <v>1.6938394123769882</v>
      </c>
      <c r="Z1267" s="5">
        <f t="shared" si="2528"/>
        <v>9.1274674909948015</v>
      </c>
      <c r="AA1267" s="5">
        <f t="shared" si="2528"/>
        <v>0.97779244050216785</v>
      </c>
      <c r="AB1267" s="5"/>
      <c r="AC1267" s="5">
        <f t="shared" si="2528"/>
        <v>2.7158930465473361</v>
      </c>
      <c r="AD1267" s="5">
        <f t="shared" si="2528"/>
        <v>0.91436160529082899</v>
      </c>
      <c r="AE1267" s="5">
        <f t="shared" si="2528"/>
        <v>0.8246829379692322</v>
      </c>
      <c r="AF1267" s="5">
        <f t="shared" si="2528"/>
        <v>0.487375046881934</v>
      </c>
      <c r="AG1267" s="5">
        <f t="shared" si="2528"/>
        <v>1.5011059850462054</v>
      </c>
      <c r="AH1267" s="5">
        <f t="shared" si="2528"/>
        <v>0.98647000443486521</v>
      </c>
      <c r="AI1267" s="5">
        <f t="shared" si="2528"/>
        <v>1.5746553067735447</v>
      </c>
    </row>
    <row r="1268" spans="2:35" x14ac:dyDescent="0.3">
      <c r="B1268" s="86">
        <f t="shared" si="2511"/>
        <v>46843</v>
      </c>
      <c r="C1268" s="3"/>
      <c r="D1268" s="3"/>
      <c r="E1268" s="5">
        <f t="shared" ref="E1268:AI1268" si="2529">E1198-E1233</f>
        <v>6.2696817598119807</v>
      </c>
      <c r="F1268" s="5">
        <f t="shared" si="2529"/>
        <v>14.303360788864303</v>
      </c>
      <c r="G1268" s="5">
        <f t="shared" si="2529"/>
        <v>13.117091321760256</v>
      </c>
      <c r="H1268" s="5">
        <f t="shared" si="2529"/>
        <v>8.4318418177422316</v>
      </c>
      <c r="I1268" s="5">
        <f t="shared" si="2529"/>
        <v>20.109509665650421</v>
      </c>
      <c r="J1268" s="5">
        <f t="shared" si="2529"/>
        <v>111.28278515074685</v>
      </c>
      <c r="K1268" s="5">
        <f t="shared" si="2529"/>
        <v>13.645358300644274</v>
      </c>
      <c r="L1268" s="5"/>
      <c r="M1268" s="5">
        <f t="shared" si="2529"/>
        <v>6.5477030434325414</v>
      </c>
      <c r="N1268" s="5">
        <f t="shared" si="2529"/>
        <v>0</v>
      </c>
      <c r="O1268" s="5">
        <f t="shared" si="2529"/>
        <v>0</v>
      </c>
      <c r="P1268" s="5">
        <f t="shared" si="2529"/>
        <v>0</v>
      </c>
      <c r="Q1268" s="5">
        <f t="shared" si="2529"/>
        <v>0</v>
      </c>
      <c r="R1268" s="5">
        <f t="shared" si="2529"/>
        <v>0</v>
      </c>
      <c r="S1268" s="5">
        <f t="shared" si="2529"/>
        <v>0</v>
      </c>
      <c r="T1268" s="5"/>
      <c r="U1268" s="5">
        <f t="shared" si="2529"/>
        <v>6.1784437089793869</v>
      </c>
      <c r="V1268" s="5">
        <f t="shared" si="2529"/>
        <v>3.8218755867478755</v>
      </c>
      <c r="W1268" s="5">
        <f t="shared" si="2529"/>
        <v>3.541292586193979</v>
      </c>
      <c r="X1268" s="5">
        <f t="shared" si="2529"/>
        <v>1.0353026372106644</v>
      </c>
      <c r="Y1268" s="5">
        <f t="shared" si="2529"/>
        <v>1.7446545947482974</v>
      </c>
      <c r="Z1268" s="5">
        <f t="shared" si="2529"/>
        <v>9.4012915157246475</v>
      </c>
      <c r="AA1268" s="5">
        <f t="shared" si="2529"/>
        <v>1.007126213717233</v>
      </c>
      <c r="AB1268" s="5"/>
      <c r="AC1268" s="5">
        <f t="shared" si="2529"/>
        <v>2.797369837943755</v>
      </c>
      <c r="AD1268" s="5">
        <f t="shared" si="2529"/>
        <v>0.94179245344955387</v>
      </c>
      <c r="AE1268" s="5">
        <f t="shared" si="2529"/>
        <v>0.84942342610830934</v>
      </c>
      <c r="AF1268" s="5">
        <f t="shared" si="2529"/>
        <v>0.5019962982883921</v>
      </c>
      <c r="AG1268" s="5">
        <f t="shared" si="2529"/>
        <v>1.5461391645975908</v>
      </c>
      <c r="AH1268" s="5">
        <f t="shared" si="2529"/>
        <v>1.0160641045679113</v>
      </c>
      <c r="AI1268" s="5">
        <f t="shared" si="2529"/>
        <v>1.6218949659767508</v>
      </c>
    </row>
    <row r="1269" spans="2:35" x14ac:dyDescent="0.3">
      <c r="B1269" s="86">
        <f t="shared" si="2511"/>
        <v>47208</v>
      </c>
      <c r="C1269" s="3"/>
      <c r="D1269" s="3"/>
      <c r="E1269" s="5">
        <f t="shared" ref="E1269:AI1269" si="2530">E1199-E1234</f>
        <v>6.4577722126063364</v>
      </c>
      <c r="F1269" s="5">
        <f t="shared" si="2530"/>
        <v>14.73246161253023</v>
      </c>
      <c r="G1269" s="5">
        <f t="shared" si="2530"/>
        <v>13.510604061413062</v>
      </c>
      <c r="H1269" s="5">
        <f t="shared" si="2530"/>
        <v>8.6847970722744918</v>
      </c>
      <c r="I1269" s="5">
        <f t="shared" si="2530"/>
        <v>20.712794955619927</v>
      </c>
      <c r="J1269" s="5">
        <f t="shared" si="2530"/>
        <v>114.62126870526924</v>
      </c>
      <c r="K1269" s="5">
        <f t="shared" si="2530"/>
        <v>14.054719049663602</v>
      </c>
      <c r="L1269" s="5"/>
      <c r="M1269" s="5">
        <f t="shared" si="2530"/>
        <v>6.7441341347355177</v>
      </c>
      <c r="N1269" s="5">
        <f t="shared" si="2530"/>
        <v>0</v>
      </c>
      <c r="O1269" s="5">
        <f t="shared" si="2530"/>
        <v>0</v>
      </c>
      <c r="P1269" s="5">
        <f t="shared" si="2530"/>
        <v>0</v>
      </c>
      <c r="Q1269" s="5">
        <f t="shared" si="2530"/>
        <v>0</v>
      </c>
      <c r="R1269" s="5">
        <f t="shared" si="2530"/>
        <v>0</v>
      </c>
      <c r="S1269" s="5">
        <f t="shared" si="2530"/>
        <v>0</v>
      </c>
      <c r="T1269" s="5"/>
      <c r="U1269" s="5">
        <f t="shared" si="2530"/>
        <v>6.3637970202487679</v>
      </c>
      <c r="V1269" s="5">
        <f t="shared" si="2530"/>
        <v>3.9365318543503118</v>
      </c>
      <c r="W1269" s="5">
        <f t="shared" si="2530"/>
        <v>3.6475313637797981</v>
      </c>
      <c r="X1269" s="5">
        <f t="shared" si="2530"/>
        <v>1.0663617163269841</v>
      </c>
      <c r="Y1269" s="5">
        <f t="shared" si="2530"/>
        <v>1.7969942325907464</v>
      </c>
      <c r="Z1269" s="5">
        <f t="shared" si="2530"/>
        <v>9.683330261196387</v>
      </c>
      <c r="AA1269" s="5">
        <f t="shared" si="2530"/>
        <v>1.0373400001287498</v>
      </c>
      <c r="AB1269" s="5"/>
      <c r="AC1269" s="5">
        <f t="shared" si="2530"/>
        <v>2.8812909330820666</v>
      </c>
      <c r="AD1269" s="5">
        <f t="shared" si="2530"/>
        <v>0.97004622705304078</v>
      </c>
      <c r="AE1269" s="5">
        <f t="shared" si="2530"/>
        <v>0.87490612889155805</v>
      </c>
      <c r="AF1269" s="5">
        <f t="shared" si="2530"/>
        <v>0.51705618723704383</v>
      </c>
      <c r="AG1269" s="5">
        <f t="shared" si="2530"/>
        <v>1.5925233395355187</v>
      </c>
      <c r="AH1269" s="5">
        <f t="shared" si="2530"/>
        <v>1.0465460277049494</v>
      </c>
      <c r="AI1269" s="5">
        <f t="shared" si="2530"/>
        <v>1.6705518149560536</v>
      </c>
    </row>
    <row r="1270" spans="2:35" x14ac:dyDescent="0.3">
      <c r="B1270" s="86">
        <f t="shared" si="2511"/>
        <v>47573</v>
      </c>
      <c r="C1270" s="3"/>
      <c r="D1270" s="3"/>
      <c r="E1270" s="5">
        <f t="shared" ref="E1270:AI1270" si="2531">E1200-E1235</f>
        <v>6.6515053789845311</v>
      </c>
      <c r="F1270" s="5">
        <f t="shared" si="2531"/>
        <v>15.174435460906139</v>
      </c>
      <c r="G1270" s="5">
        <f t="shared" si="2531"/>
        <v>13.915922183255461</v>
      </c>
      <c r="H1270" s="5">
        <f t="shared" si="2531"/>
        <v>8.9453409844427298</v>
      </c>
      <c r="I1270" s="5">
        <f t="shared" si="2531"/>
        <v>21.334178804288527</v>
      </c>
      <c r="J1270" s="5">
        <f t="shared" si="2531"/>
        <v>118.05990676642735</v>
      </c>
      <c r="K1270" s="5">
        <f t="shared" si="2531"/>
        <v>14.476360621153507</v>
      </c>
      <c r="L1270" s="5"/>
      <c r="M1270" s="5">
        <f t="shared" si="2531"/>
        <v>6.9464581587775811</v>
      </c>
      <c r="N1270" s="5">
        <f t="shared" si="2531"/>
        <v>0</v>
      </c>
      <c r="O1270" s="5">
        <f t="shared" si="2531"/>
        <v>0</v>
      </c>
      <c r="P1270" s="5">
        <f t="shared" si="2531"/>
        <v>0</v>
      </c>
      <c r="Q1270" s="5">
        <f t="shared" si="2531"/>
        <v>0</v>
      </c>
      <c r="R1270" s="5">
        <f t="shared" si="2531"/>
        <v>0</v>
      </c>
      <c r="S1270" s="5">
        <f t="shared" si="2531"/>
        <v>0</v>
      </c>
      <c r="T1270" s="5"/>
      <c r="U1270" s="5">
        <f t="shared" si="2531"/>
        <v>6.5547109308562312</v>
      </c>
      <c r="V1270" s="5">
        <f t="shared" si="2531"/>
        <v>4.0546278099808202</v>
      </c>
      <c r="W1270" s="5">
        <f t="shared" si="2531"/>
        <v>3.7569573046931914</v>
      </c>
      <c r="X1270" s="5">
        <f t="shared" si="2531"/>
        <v>1.0983525678167938</v>
      </c>
      <c r="Y1270" s="5">
        <f t="shared" si="2531"/>
        <v>1.8509040595684692</v>
      </c>
      <c r="Z1270" s="5">
        <f t="shared" si="2531"/>
        <v>9.9738301690322793</v>
      </c>
      <c r="AA1270" s="5">
        <f t="shared" si="2531"/>
        <v>1.0684602001326127</v>
      </c>
      <c r="AB1270" s="5"/>
      <c r="AC1270" s="5">
        <f t="shared" si="2531"/>
        <v>2.9677296610745287</v>
      </c>
      <c r="AD1270" s="5">
        <f t="shared" si="2531"/>
        <v>0.9991476138646318</v>
      </c>
      <c r="AE1270" s="5">
        <f t="shared" si="2531"/>
        <v>0.90115331275830535</v>
      </c>
      <c r="AF1270" s="5">
        <f t="shared" si="2531"/>
        <v>0.53256787285415541</v>
      </c>
      <c r="AG1270" s="5">
        <f t="shared" si="2531"/>
        <v>1.6402990397215849</v>
      </c>
      <c r="AH1270" s="5">
        <f t="shared" si="2531"/>
        <v>1.0779424085360974</v>
      </c>
      <c r="AI1270" s="5">
        <f t="shared" si="2531"/>
        <v>1.7206683694047349</v>
      </c>
    </row>
    <row r="1271" spans="2:35" x14ac:dyDescent="0.3">
      <c r="B1271" s="86">
        <f t="shared" si="2511"/>
        <v>47938</v>
      </c>
      <c r="C1271" s="3"/>
      <c r="D1271" s="3"/>
      <c r="E1271" s="5">
        <f t="shared" ref="E1271:AI1271" si="2532">E1201-E1236</f>
        <v>6.8510505403540662</v>
      </c>
      <c r="F1271" s="5">
        <f t="shared" si="2532"/>
        <v>15.629668524733319</v>
      </c>
      <c r="G1271" s="5">
        <f t="shared" si="2532"/>
        <v>14.333399848753118</v>
      </c>
      <c r="H1271" s="5">
        <f t="shared" si="2532"/>
        <v>9.2137012139760159</v>
      </c>
      <c r="I1271" s="5">
        <f t="shared" si="2532"/>
        <v>21.974204168417188</v>
      </c>
      <c r="J1271" s="5">
        <f t="shared" si="2532"/>
        <v>121.60170396942016</v>
      </c>
      <c r="K1271" s="5">
        <f t="shared" si="2532"/>
        <v>14.910651439788113</v>
      </c>
      <c r="L1271" s="5"/>
      <c r="M1271" s="5">
        <f t="shared" si="2532"/>
        <v>7.1548519035409086</v>
      </c>
      <c r="N1271" s="5">
        <f t="shared" si="2532"/>
        <v>0</v>
      </c>
      <c r="O1271" s="5">
        <f t="shared" si="2532"/>
        <v>0</v>
      </c>
      <c r="P1271" s="5">
        <f t="shared" si="2532"/>
        <v>0</v>
      </c>
      <c r="Q1271" s="5">
        <f t="shared" si="2532"/>
        <v>0</v>
      </c>
      <c r="R1271" s="5">
        <f t="shared" si="2532"/>
        <v>0</v>
      </c>
      <c r="S1271" s="5">
        <f t="shared" si="2532"/>
        <v>0</v>
      </c>
      <c r="T1271" s="5"/>
      <c r="U1271" s="5">
        <f t="shared" si="2532"/>
        <v>6.751352258781921</v>
      </c>
      <c r="V1271" s="5">
        <f t="shared" si="2532"/>
        <v>4.1762666442802452</v>
      </c>
      <c r="W1271" s="5">
        <f t="shared" si="2532"/>
        <v>3.8696660238339895</v>
      </c>
      <c r="X1271" s="5">
        <f t="shared" si="2532"/>
        <v>1.131303144851298</v>
      </c>
      <c r="Y1271" s="5">
        <f t="shared" si="2532"/>
        <v>1.906431181355523</v>
      </c>
      <c r="Z1271" s="5">
        <f t="shared" si="2532"/>
        <v>10.273045074103248</v>
      </c>
      <c r="AA1271" s="5">
        <f t="shared" si="2532"/>
        <v>1.1005140061365908</v>
      </c>
      <c r="AB1271" s="5"/>
      <c r="AC1271" s="5">
        <f t="shared" si="2532"/>
        <v>3.0567615509067672</v>
      </c>
      <c r="AD1271" s="5">
        <f t="shared" si="2532"/>
        <v>1.0291220422805707</v>
      </c>
      <c r="AE1271" s="5">
        <f t="shared" si="2532"/>
        <v>0.92818791214105367</v>
      </c>
      <c r="AF1271" s="5">
        <f t="shared" si="2532"/>
        <v>0.54854490903978004</v>
      </c>
      <c r="AG1271" s="5">
        <f t="shared" si="2532"/>
        <v>1.689508010913233</v>
      </c>
      <c r="AH1271" s="5">
        <f t="shared" si="2532"/>
        <v>1.1102806807921803</v>
      </c>
      <c r="AI1271" s="5">
        <f t="shared" si="2532"/>
        <v>1.772288420486877</v>
      </c>
    </row>
    <row r="1272" spans="2:35" x14ac:dyDescent="0.3">
      <c r="B1272" s="86">
        <f t="shared" si="2511"/>
        <v>48304</v>
      </c>
      <c r="C1272" s="3"/>
      <c r="D1272" s="3"/>
      <c r="E1272" s="5">
        <f t="shared" ref="E1272:AI1272" si="2533">E1202-E1237</f>
        <v>7.056582056564686</v>
      </c>
      <c r="F1272" s="5">
        <f t="shared" si="2533"/>
        <v>16.09855858047532</v>
      </c>
      <c r="G1272" s="5">
        <f t="shared" si="2533"/>
        <v>14.763401844215707</v>
      </c>
      <c r="H1272" s="5">
        <f t="shared" si="2533"/>
        <v>9.4901122503952919</v>
      </c>
      <c r="I1272" s="5">
        <f t="shared" si="2533"/>
        <v>22.633430293469701</v>
      </c>
      <c r="J1272" s="5">
        <f t="shared" si="2533"/>
        <v>125.24975508850275</v>
      </c>
      <c r="K1272" s="5">
        <f t="shared" si="2533"/>
        <v>15.357970982981753</v>
      </c>
      <c r="L1272" s="5"/>
      <c r="M1272" s="5">
        <f t="shared" si="2533"/>
        <v>7.3694974606471391</v>
      </c>
      <c r="N1272" s="5">
        <f t="shared" si="2533"/>
        <v>0</v>
      </c>
      <c r="O1272" s="5">
        <f t="shared" si="2533"/>
        <v>0</v>
      </c>
      <c r="P1272" s="5">
        <f t="shared" si="2533"/>
        <v>0</v>
      </c>
      <c r="Q1272" s="5">
        <f t="shared" si="2533"/>
        <v>0</v>
      </c>
      <c r="R1272" s="5">
        <f t="shared" si="2533"/>
        <v>0</v>
      </c>
      <c r="S1272" s="5">
        <f t="shared" si="2533"/>
        <v>0</v>
      </c>
      <c r="T1272" s="5"/>
      <c r="U1272" s="5">
        <f t="shared" si="2533"/>
        <v>6.9538928265453777</v>
      </c>
      <c r="V1272" s="5">
        <f t="shared" si="2533"/>
        <v>4.301554643608652</v>
      </c>
      <c r="W1272" s="5">
        <f t="shared" si="2533"/>
        <v>3.9857560045490104</v>
      </c>
      <c r="X1272" s="5">
        <f t="shared" si="2533"/>
        <v>1.1652422391968367</v>
      </c>
      <c r="Y1272" s="5">
        <f t="shared" si="2533"/>
        <v>1.9636241167961899</v>
      </c>
      <c r="Z1272" s="5">
        <f t="shared" si="2533"/>
        <v>10.581236426326347</v>
      </c>
      <c r="AA1272" s="5">
        <f t="shared" si="2533"/>
        <v>1.1335294263206883</v>
      </c>
      <c r="AB1272" s="5"/>
      <c r="AC1272" s="5">
        <f t="shared" si="2533"/>
        <v>3.148464397433969</v>
      </c>
      <c r="AD1272" s="5">
        <f t="shared" si="2533"/>
        <v>1.0599957035489878</v>
      </c>
      <c r="AE1272" s="5">
        <f t="shared" si="2533"/>
        <v>0.9560335495052863</v>
      </c>
      <c r="AF1272" s="5">
        <f t="shared" si="2533"/>
        <v>0.56500125631097342</v>
      </c>
      <c r="AG1272" s="5">
        <f t="shared" si="2533"/>
        <v>1.7401932512406297</v>
      </c>
      <c r="AH1272" s="5">
        <f t="shared" si="2533"/>
        <v>1.1435891012159467</v>
      </c>
      <c r="AI1272" s="5">
        <f t="shared" si="2533"/>
        <v>1.8254570731014836</v>
      </c>
    </row>
    <row r="1273" spans="2:35" x14ac:dyDescent="0.3">
      <c r="B1273" s="86">
        <f t="shared" si="2511"/>
        <v>48669</v>
      </c>
      <c r="C1273" s="3"/>
      <c r="D1273" s="3"/>
      <c r="E1273" s="5">
        <f t="shared" ref="E1273:AI1273" si="2534">E1203-E1238</f>
        <v>7.2682795182616289</v>
      </c>
      <c r="F1273" s="5">
        <f t="shared" si="2534"/>
        <v>16.581515337889577</v>
      </c>
      <c r="G1273" s="5">
        <f t="shared" si="2534"/>
        <v>15.206303899542192</v>
      </c>
      <c r="H1273" s="5">
        <f t="shared" si="2534"/>
        <v>9.7748156179071515</v>
      </c>
      <c r="I1273" s="5">
        <f t="shared" si="2534"/>
        <v>23.312433202273795</v>
      </c>
      <c r="J1273" s="5">
        <f t="shared" si="2534"/>
        <v>129.00724774115784</v>
      </c>
      <c r="K1273" s="5">
        <f t="shared" si="2534"/>
        <v>15.818710112471209</v>
      </c>
      <c r="L1273" s="5"/>
      <c r="M1273" s="5">
        <f t="shared" si="2534"/>
        <v>7.5905823844665505</v>
      </c>
      <c r="N1273" s="5">
        <f t="shared" si="2534"/>
        <v>0</v>
      </c>
      <c r="O1273" s="5">
        <f t="shared" si="2534"/>
        <v>0</v>
      </c>
      <c r="P1273" s="5">
        <f t="shared" si="2534"/>
        <v>0</v>
      </c>
      <c r="Q1273" s="5">
        <f t="shared" si="2534"/>
        <v>0</v>
      </c>
      <c r="R1273" s="5">
        <f t="shared" si="2534"/>
        <v>0</v>
      </c>
      <c r="S1273" s="5">
        <f t="shared" si="2534"/>
        <v>0</v>
      </c>
      <c r="T1273" s="5"/>
      <c r="U1273" s="5">
        <f t="shared" si="2534"/>
        <v>7.1625096113417399</v>
      </c>
      <c r="V1273" s="5">
        <f t="shared" si="2534"/>
        <v>4.4306012829169124</v>
      </c>
      <c r="W1273" s="5">
        <f t="shared" si="2534"/>
        <v>4.1053286846854782</v>
      </c>
      <c r="X1273" s="5">
        <f t="shared" si="2534"/>
        <v>1.2001995063727415</v>
      </c>
      <c r="Y1273" s="5">
        <f t="shared" si="2534"/>
        <v>2.0225328403000749</v>
      </c>
      <c r="Z1273" s="5">
        <f t="shared" si="2534"/>
        <v>10.898673519116137</v>
      </c>
      <c r="AA1273" s="5">
        <f t="shared" si="2534"/>
        <v>1.1675353091103087</v>
      </c>
      <c r="AB1273" s="5"/>
      <c r="AC1273" s="5">
        <f t="shared" si="2534"/>
        <v>3.2429183293569892</v>
      </c>
      <c r="AD1273" s="5">
        <f t="shared" si="2534"/>
        <v>1.0917955746554577</v>
      </c>
      <c r="AE1273" s="5">
        <f t="shared" si="2534"/>
        <v>0.98471455599044422</v>
      </c>
      <c r="AF1273" s="5">
        <f t="shared" si="2534"/>
        <v>0.58195129400030243</v>
      </c>
      <c r="AG1273" s="5">
        <f t="shared" si="2534"/>
        <v>1.7923990487778489</v>
      </c>
      <c r="AH1273" s="5">
        <f t="shared" si="2534"/>
        <v>1.1778967742524249</v>
      </c>
      <c r="AI1273" s="5">
        <f t="shared" si="2534"/>
        <v>1.8802207852945283</v>
      </c>
    </row>
    <row r="1274" spans="2:35" x14ac:dyDescent="0.3">
      <c r="B1274" s="86">
        <f t="shared" si="2511"/>
        <v>49034</v>
      </c>
      <c r="C1274" s="3"/>
      <c r="D1274" s="3"/>
      <c r="E1274" s="5">
        <f t="shared" ref="E1274:AI1274" si="2535">E1204-E1239</f>
        <v>7.4863279038094817</v>
      </c>
      <c r="F1274" s="5">
        <f t="shared" si="2535"/>
        <v>17.078960798026266</v>
      </c>
      <c r="G1274" s="5">
        <f t="shared" si="2535"/>
        <v>15.662493016528458</v>
      </c>
      <c r="H1274" s="5">
        <f t="shared" si="2535"/>
        <v>10.068060086444369</v>
      </c>
      <c r="I1274" s="5">
        <f t="shared" si="2535"/>
        <v>24.011806198342015</v>
      </c>
      <c r="J1274" s="5">
        <f t="shared" si="2535"/>
        <v>132.87746517339258</v>
      </c>
      <c r="K1274" s="5">
        <f t="shared" si="2535"/>
        <v>16.293271415845346</v>
      </c>
      <c r="L1274" s="5"/>
      <c r="M1274" s="5">
        <f t="shared" si="2535"/>
        <v>7.8182998560005501</v>
      </c>
      <c r="N1274" s="5">
        <f t="shared" si="2535"/>
        <v>0</v>
      </c>
      <c r="O1274" s="5">
        <f t="shared" si="2535"/>
        <v>0</v>
      </c>
      <c r="P1274" s="5">
        <f t="shared" si="2535"/>
        <v>0</v>
      </c>
      <c r="Q1274" s="5">
        <f t="shared" si="2535"/>
        <v>0</v>
      </c>
      <c r="R1274" s="5">
        <f t="shared" si="2535"/>
        <v>0</v>
      </c>
      <c r="S1274" s="5">
        <f t="shared" si="2535"/>
        <v>0</v>
      </c>
      <c r="T1274" s="5"/>
      <c r="U1274" s="5">
        <f t="shared" si="2535"/>
        <v>7.3773848996819922</v>
      </c>
      <c r="V1274" s="5">
        <f t="shared" si="2535"/>
        <v>4.563519321404419</v>
      </c>
      <c r="W1274" s="5">
        <f t="shared" si="2535"/>
        <v>4.2284885452260426</v>
      </c>
      <c r="X1274" s="5">
        <f t="shared" si="2535"/>
        <v>1.2362054915639238</v>
      </c>
      <c r="Y1274" s="5">
        <f t="shared" si="2535"/>
        <v>2.083208825509077</v>
      </c>
      <c r="Z1274" s="5">
        <f t="shared" si="2535"/>
        <v>11.225633724689619</v>
      </c>
      <c r="AA1274" s="5">
        <f t="shared" si="2535"/>
        <v>1.2025613683836185</v>
      </c>
      <c r="AB1274" s="5"/>
      <c r="AC1274" s="5">
        <f t="shared" si="2535"/>
        <v>3.3402058792377005</v>
      </c>
      <c r="AD1274" s="5">
        <f t="shared" si="2535"/>
        <v>1.124549441895121</v>
      </c>
      <c r="AE1274" s="5">
        <f t="shared" si="2535"/>
        <v>1.014255992670158</v>
      </c>
      <c r="AF1274" s="5">
        <f t="shared" si="2535"/>
        <v>0.59940983282031146</v>
      </c>
      <c r="AG1274" s="5">
        <f t="shared" si="2535"/>
        <v>1.8461710202411838</v>
      </c>
      <c r="AH1274" s="5">
        <f t="shared" si="2535"/>
        <v>1.2132336774799981</v>
      </c>
      <c r="AI1274" s="5">
        <f t="shared" si="2535"/>
        <v>1.9366274088533639</v>
      </c>
    </row>
    <row r="1275" spans="2:35" x14ac:dyDescent="0.3">
      <c r="B1275" s="86">
        <f t="shared" si="2511"/>
        <v>49399</v>
      </c>
      <c r="C1275" s="3"/>
      <c r="D1275" s="3"/>
      <c r="E1275" s="5">
        <f t="shared" ref="E1275:AI1275" si="2536">E1205-E1240</f>
        <v>7.7109177409237617</v>
      </c>
      <c r="F1275" s="5">
        <f t="shared" si="2536"/>
        <v>17.591329621967056</v>
      </c>
      <c r="G1275" s="5">
        <f t="shared" si="2536"/>
        <v>16.132367807024309</v>
      </c>
      <c r="H1275" s="5">
        <f t="shared" si="2536"/>
        <v>10.370101889037699</v>
      </c>
      <c r="I1275" s="5">
        <f t="shared" si="2536"/>
        <v>24.732160384292271</v>
      </c>
      <c r="J1275" s="5">
        <f t="shared" si="2536"/>
        <v>136.86378912859436</v>
      </c>
      <c r="K1275" s="5">
        <f t="shared" si="2536"/>
        <v>16.782069558320707</v>
      </c>
      <c r="L1275" s="5"/>
      <c r="M1275" s="5">
        <f t="shared" si="2536"/>
        <v>8.0528488516805652</v>
      </c>
      <c r="N1275" s="5">
        <f t="shared" si="2536"/>
        <v>0</v>
      </c>
      <c r="O1275" s="5">
        <f t="shared" si="2536"/>
        <v>0</v>
      </c>
      <c r="P1275" s="5">
        <f t="shared" si="2536"/>
        <v>0</v>
      </c>
      <c r="Q1275" s="5">
        <f t="shared" si="2536"/>
        <v>0</v>
      </c>
      <c r="R1275" s="5">
        <f t="shared" si="2536"/>
        <v>0</v>
      </c>
      <c r="S1275" s="5">
        <f t="shared" si="2536"/>
        <v>0</v>
      </c>
      <c r="T1275" s="5"/>
      <c r="U1275" s="5">
        <f t="shared" si="2536"/>
        <v>7.5987064466724519</v>
      </c>
      <c r="V1275" s="5">
        <f t="shared" si="2536"/>
        <v>4.7004249010465546</v>
      </c>
      <c r="W1275" s="5">
        <f t="shared" si="2536"/>
        <v>4.3553432015828264</v>
      </c>
      <c r="X1275" s="5">
        <f t="shared" si="2536"/>
        <v>1.2732916563108416</v>
      </c>
      <c r="Y1275" s="5">
        <f t="shared" si="2536"/>
        <v>2.1457050902743493</v>
      </c>
      <c r="Z1275" s="5">
        <f t="shared" si="2536"/>
        <v>11.562402736430313</v>
      </c>
      <c r="AA1275" s="5">
        <f t="shared" si="2536"/>
        <v>1.2386382094351269</v>
      </c>
      <c r="AB1275" s="5"/>
      <c r="AC1275" s="5">
        <f t="shared" si="2536"/>
        <v>3.4404120556148285</v>
      </c>
      <c r="AD1275" s="5">
        <f t="shared" si="2536"/>
        <v>1.1582859251519753</v>
      </c>
      <c r="AE1275" s="5">
        <f t="shared" si="2536"/>
        <v>1.0446836724502626</v>
      </c>
      <c r="AF1275" s="5">
        <f t="shared" si="2536"/>
        <v>0.61739212780492103</v>
      </c>
      <c r="AG1275" s="5">
        <f t="shared" si="2536"/>
        <v>1.9015561508484193</v>
      </c>
      <c r="AH1275" s="5">
        <f t="shared" si="2536"/>
        <v>1.2496306878043975</v>
      </c>
      <c r="AI1275" s="5">
        <f t="shared" si="2536"/>
        <v>1.9947262311189651</v>
      </c>
    </row>
    <row r="1276" spans="2:35" x14ac:dyDescent="0.3">
      <c r="B1276" s="86">
        <f t="shared" si="2511"/>
        <v>49765</v>
      </c>
      <c r="C1276" s="3"/>
      <c r="D1276" s="3"/>
      <c r="E1276" s="5">
        <f t="shared" ref="E1276:AI1276" si="2537">E1206-E1241</f>
        <v>7.9422452731514781</v>
      </c>
      <c r="F1276" s="5">
        <f t="shared" si="2537"/>
        <v>18.119069510626069</v>
      </c>
      <c r="G1276" s="5">
        <f t="shared" si="2537"/>
        <v>16.616338841235034</v>
      </c>
      <c r="H1276" s="5">
        <f t="shared" si="2537"/>
        <v>10.681204945708828</v>
      </c>
      <c r="I1276" s="5">
        <f t="shared" si="2537"/>
        <v>25.474125195821031</v>
      </c>
      <c r="J1276" s="5">
        <f t="shared" si="2537"/>
        <v>140.96970280245219</v>
      </c>
      <c r="K1276" s="5">
        <f t="shared" si="2537"/>
        <v>17.285531645070325</v>
      </c>
      <c r="L1276" s="5"/>
      <c r="M1276" s="5">
        <f t="shared" si="2537"/>
        <v>8.29443431723098</v>
      </c>
      <c r="N1276" s="5">
        <f t="shared" si="2537"/>
        <v>0</v>
      </c>
      <c r="O1276" s="5">
        <f t="shared" si="2537"/>
        <v>0</v>
      </c>
      <c r="P1276" s="5">
        <f t="shared" si="2537"/>
        <v>0</v>
      </c>
      <c r="Q1276" s="5">
        <f t="shared" si="2537"/>
        <v>0</v>
      </c>
      <c r="R1276" s="5">
        <f t="shared" si="2537"/>
        <v>0</v>
      </c>
      <c r="S1276" s="5">
        <f t="shared" si="2537"/>
        <v>0</v>
      </c>
      <c r="T1276" s="5"/>
      <c r="U1276" s="5">
        <f t="shared" si="2537"/>
        <v>7.8266676400726212</v>
      </c>
      <c r="V1276" s="5">
        <f t="shared" si="2537"/>
        <v>4.8414376480779513</v>
      </c>
      <c r="W1276" s="5">
        <f t="shared" si="2537"/>
        <v>4.4860034976303105</v>
      </c>
      <c r="X1276" s="5">
        <f t="shared" si="2537"/>
        <v>1.3114904060001669</v>
      </c>
      <c r="Y1276" s="5">
        <f t="shared" si="2537"/>
        <v>2.2100762429825789</v>
      </c>
      <c r="Z1276" s="5">
        <f t="shared" si="2537"/>
        <v>11.909274818523219</v>
      </c>
      <c r="AA1276" s="5">
        <f t="shared" si="2537"/>
        <v>1.2757973557181805</v>
      </c>
      <c r="AB1276" s="5"/>
      <c r="AC1276" s="5">
        <f t="shared" si="2537"/>
        <v>3.5436244172832758</v>
      </c>
      <c r="AD1276" s="5">
        <f t="shared" si="2537"/>
        <v>1.1930345029065346</v>
      </c>
      <c r="AE1276" s="5">
        <f t="shared" si="2537"/>
        <v>1.0760241826237706</v>
      </c>
      <c r="AF1276" s="5">
        <f t="shared" si="2537"/>
        <v>0.63591389163906875</v>
      </c>
      <c r="AG1276" s="5">
        <f t="shared" si="2537"/>
        <v>1.9586028353738723</v>
      </c>
      <c r="AH1276" s="5">
        <f t="shared" si="2537"/>
        <v>1.2871196084385297</v>
      </c>
      <c r="AI1276" s="5">
        <f t="shared" si="2537"/>
        <v>2.0545680180525339</v>
      </c>
    </row>
    <row r="1277" spans="2:35" x14ac:dyDescent="0.3">
      <c r="B1277" s="86">
        <f t="shared" si="2511"/>
        <v>50130</v>
      </c>
      <c r="C1277" s="3"/>
      <c r="D1277" s="3"/>
      <c r="E1277" s="5">
        <f t="shared" ref="E1277:AI1277" si="2538">E1207-E1242</f>
        <v>8.1805126313460192</v>
      </c>
      <c r="F1277" s="5">
        <f t="shared" si="2538"/>
        <v>18.662641595944848</v>
      </c>
      <c r="G1277" s="5">
        <f t="shared" si="2538"/>
        <v>17.114829006472078</v>
      </c>
      <c r="H1277" s="5">
        <f t="shared" si="2538"/>
        <v>11.001641094080092</v>
      </c>
      <c r="I1277" s="5">
        <f t="shared" si="2538"/>
        <v>26.23834895169567</v>
      </c>
      <c r="J1277" s="5">
        <f t="shared" si="2538"/>
        <v>145.19879388652575</v>
      </c>
      <c r="K1277" s="5">
        <f t="shared" si="2538"/>
        <v>17.804097594422437</v>
      </c>
      <c r="L1277" s="5"/>
      <c r="M1277" s="5">
        <f t="shared" si="2538"/>
        <v>8.5432673467479106</v>
      </c>
      <c r="N1277" s="5">
        <f t="shared" si="2538"/>
        <v>0</v>
      </c>
      <c r="O1277" s="5">
        <f t="shared" si="2538"/>
        <v>0</v>
      </c>
      <c r="P1277" s="5">
        <f t="shared" si="2538"/>
        <v>0</v>
      </c>
      <c r="Q1277" s="5">
        <f t="shared" si="2538"/>
        <v>0</v>
      </c>
      <c r="R1277" s="5">
        <f t="shared" si="2538"/>
        <v>0</v>
      </c>
      <c r="S1277" s="5">
        <f t="shared" si="2538"/>
        <v>0</v>
      </c>
      <c r="T1277" s="5"/>
      <c r="U1277" s="5">
        <f t="shared" si="2538"/>
        <v>8.0614676692748048</v>
      </c>
      <c r="V1277" s="5">
        <f t="shared" si="2538"/>
        <v>4.9866807775202879</v>
      </c>
      <c r="W1277" s="5">
        <f t="shared" si="2538"/>
        <v>4.6205836025592184</v>
      </c>
      <c r="X1277" s="5">
        <f t="shared" si="2538"/>
        <v>1.3508351181801714</v>
      </c>
      <c r="Y1277" s="5">
        <f t="shared" si="2538"/>
        <v>2.2763785302720567</v>
      </c>
      <c r="Z1277" s="5">
        <f t="shared" si="2538"/>
        <v>12.266553063078916</v>
      </c>
      <c r="AA1277" s="5">
        <f t="shared" si="2538"/>
        <v>1.3140712763897264</v>
      </c>
      <c r="AB1277" s="5"/>
      <c r="AC1277" s="5">
        <f t="shared" si="2538"/>
        <v>3.6499331498017717</v>
      </c>
      <c r="AD1277" s="5">
        <f t="shared" si="2538"/>
        <v>1.2288255379937305</v>
      </c>
      <c r="AE1277" s="5">
        <f t="shared" si="2538"/>
        <v>1.1083049081024834</v>
      </c>
      <c r="AF1277" s="5">
        <f t="shared" si="2538"/>
        <v>0.6549913083882406</v>
      </c>
      <c r="AG1277" s="5">
        <f t="shared" si="2538"/>
        <v>2.0173609204350882</v>
      </c>
      <c r="AH1277" s="5">
        <f t="shared" si="2538"/>
        <v>1.3257331966916857</v>
      </c>
      <c r="AI1277" s="5">
        <f t="shared" si="2538"/>
        <v>2.1162050585941099</v>
      </c>
    </row>
    <row r="1278" spans="2:35" x14ac:dyDescent="0.3">
      <c r="B1278" s="86">
        <f t="shared" si="2511"/>
        <v>50495</v>
      </c>
      <c r="C1278" s="3"/>
      <c r="D1278" s="3"/>
      <c r="E1278" s="5">
        <f t="shared" ref="E1278:AI1278" si="2539">E1208-E1243</f>
        <v>8.4259280102863983</v>
      </c>
      <c r="F1278" s="5">
        <f t="shared" si="2539"/>
        <v>19.222520843823197</v>
      </c>
      <c r="G1278" s="5">
        <f t="shared" si="2539"/>
        <v>17.628273876666242</v>
      </c>
      <c r="H1278" s="5">
        <f t="shared" si="2539"/>
        <v>11.331690326902496</v>
      </c>
      <c r="I1278" s="5">
        <f t="shared" si="2539"/>
        <v>27.025499420246547</v>
      </c>
      <c r="J1278" s="5">
        <f t="shared" si="2539"/>
        <v>149.55475770312154</v>
      </c>
      <c r="K1278" s="5">
        <f t="shared" si="2539"/>
        <v>18.338220522255114</v>
      </c>
      <c r="L1278" s="5"/>
      <c r="M1278" s="5">
        <f t="shared" si="2539"/>
        <v>8.7995653671503504</v>
      </c>
      <c r="N1278" s="5">
        <f t="shared" si="2539"/>
        <v>0</v>
      </c>
      <c r="O1278" s="5">
        <f t="shared" si="2539"/>
        <v>0</v>
      </c>
      <c r="P1278" s="5">
        <f t="shared" si="2539"/>
        <v>0</v>
      </c>
      <c r="Q1278" s="5">
        <f t="shared" si="2539"/>
        <v>0</v>
      </c>
      <c r="R1278" s="5">
        <f t="shared" si="2539"/>
        <v>0</v>
      </c>
      <c r="S1278" s="5">
        <f t="shared" si="2539"/>
        <v>0</v>
      </c>
      <c r="T1278" s="5"/>
      <c r="U1278" s="5">
        <f t="shared" si="2539"/>
        <v>8.3033116993530456</v>
      </c>
      <c r="V1278" s="5">
        <f t="shared" si="2539"/>
        <v>5.1362812008458967</v>
      </c>
      <c r="W1278" s="5">
        <f t="shared" si="2539"/>
        <v>4.7592011106359955</v>
      </c>
      <c r="X1278" s="5">
        <f t="shared" si="2539"/>
        <v>1.3913601717255775</v>
      </c>
      <c r="Y1278" s="5">
        <f t="shared" si="2539"/>
        <v>2.3446698861802187</v>
      </c>
      <c r="Z1278" s="5">
        <f t="shared" si="2539"/>
        <v>12.634549654971286</v>
      </c>
      <c r="AA1278" s="5">
        <f t="shared" si="2539"/>
        <v>1.3534934146814177</v>
      </c>
      <c r="AB1278" s="5"/>
      <c r="AC1278" s="5">
        <f t="shared" si="2539"/>
        <v>3.7594311442958244</v>
      </c>
      <c r="AD1278" s="5">
        <f t="shared" si="2539"/>
        <v>1.2656903041335426</v>
      </c>
      <c r="AE1278" s="5">
        <f t="shared" si="2539"/>
        <v>1.1415540553455577</v>
      </c>
      <c r="AF1278" s="5">
        <f t="shared" si="2539"/>
        <v>0.67464104763988786</v>
      </c>
      <c r="AG1278" s="5">
        <f t="shared" si="2539"/>
        <v>2.0778817480481404</v>
      </c>
      <c r="AH1278" s="5">
        <f t="shared" si="2539"/>
        <v>1.3655051925924364</v>
      </c>
      <c r="AI1278" s="5">
        <f t="shared" si="2539"/>
        <v>2.1796912103519333</v>
      </c>
    </row>
    <row r="1279" spans="2:35" x14ac:dyDescent="0.3">
      <c r="B1279" s="86">
        <f t="shared" si="2511"/>
        <v>50860</v>
      </c>
      <c r="C1279" s="3"/>
      <c r="D1279" s="3"/>
      <c r="E1279" s="5">
        <f t="shared" ref="E1279:AI1279" si="2540">E1209-E1244</f>
        <v>8.6787058505949943</v>
      </c>
      <c r="F1279" s="5">
        <f t="shared" si="2540"/>
        <v>19.799196469137897</v>
      </c>
      <c r="G1279" s="5">
        <f t="shared" si="2540"/>
        <v>18.157122092966233</v>
      </c>
      <c r="H1279" s="5">
        <f t="shared" si="2540"/>
        <v>11.671641036709573</v>
      </c>
      <c r="I1279" s="5">
        <f t="shared" si="2540"/>
        <v>27.836264402853942</v>
      </c>
      <c r="J1279" s="5">
        <f t="shared" si="2540"/>
        <v>154.04140043421512</v>
      </c>
      <c r="K1279" s="5">
        <f t="shared" si="2540"/>
        <v>18.888367137922756</v>
      </c>
      <c r="L1279" s="5"/>
      <c r="M1279" s="5">
        <f t="shared" si="2540"/>
        <v>9.0635523281648602</v>
      </c>
      <c r="N1279" s="5">
        <f t="shared" si="2540"/>
        <v>0</v>
      </c>
      <c r="O1279" s="5">
        <f t="shared" si="2540"/>
        <v>0</v>
      </c>
      <c r="P1279" s="5">
        <f t="shared" si="2540"/>
        <v>0</v>
      </c>
      <c r="Q1279" s="5">
        <f t="shared" si="2540"/>
        <v>0</v>
      </c>
      <c r="R1279" s="5">
        <f t="shared" si="2540"/>
        <v>0</v>
      </c>
      <c r="S1279" s="5">
        <f t="shared" si="2540"/>
        <v>0</v>
      </c>
      <c r="T1279" s="5"/>
      <c r="U1279" s="5">
        <f t="shared" si="2540"/>
        <v>8.5524110503336459</v>
      </c>
      <c r="V1279" s="5">
        <f t="shared" si="2540"/>
        <v>5.290369636871274</v>
      </c>
      <c r="W1279" s="5">
        <f t="shared" si="2540"/>
        <v>4.9019771439550723</v>
      </c>
      <c r="X1279" s="5">
        <f t="shared" si="2540"/>
        <v>1.4331009768773448</v>
      </c>
      <c r="Y1279" s="5">
        <f t="shared" si="2540"/>
        <v>2.4150099827656248</v>
      </c>
      <c r="Z1279" s="5">
        <f t="shared" si="2540"/>
        <v>13.013586144620424</v>
      </c>
      <c r="AA1279" s="5">
        <f t="shared" si="2540"/>
        <v>1.3940982171218608</v>
      </c>
      <c r="AB1279" s="5"/>
      <c r="AC1279" s="5">
        <f t="shared" si="2540"/>
        <v>3.872214078624701</v>
      </c>
      <c r="AD1279" s="5">
        <f t="shared" si="2540"/>
        <v>1.3036610132575488</v>
      </c>
      <c r="AE1279" s="5">
        <f t="shared" si="2540"/>
        <v>1.1758006770059248</v>
      </c>
      <c r="AF1279" s="5">
        <f t="shared" si="2540"/>
        <v>0.69488027906908467</v>
      </c>
      <c r="AG1279" s="5">
        <f t="shared" si="2540"/>
        <v>2.1402182004895849</v>
      </c>
      <c r="AH1279" s="5">
        <f t="shared" si="2540"/>
        <v>1.406470348370209</v>
      </c>
      <c r="AI1279" s="5">
        <f t="shared" si="2540"/>
        <v>2.2450819466624914</v>
      </c>
    </row>
    <row r="1280" spans="2:35" x14ac:dyDescent="0.3">
      <c r="B1280" s="86">
        <f t="shared" si="2511"/>
        <v>51226</v>
      </c>
      <c r="C1280" s="3"/>
      <c r="D1280" s="3"/>
      <c r="E1280" s="5">
        <f t="shared" ref="E1280:AI1280" si="2541">E1210-E1245</f>
        <v>8.939067026112852</v>
      </c>
      <c r="F1280" s="5">
        <f t="shared" si="2541"/>
        <v>20.393172363212038</v>
      </c>
      <c r="G1280" s="5">
        <f t="shared" si="2541"/>
        <v>18.701835755755226</v>
      </c>
      <c r="H1280" s="5">
        <f t="shared" si="2541"/>
        <v>12.021790267810857</v>
      </c>
      <c r="I1280" s="5">
        <f t="shared" si="2541"/>
        <v>28.671352334939556</v>
      </c>
      <c r="J1280" s="5">
        <f t="shared" si="2541"/>
        <v>158.66264244724167</v>
      </c>
      <c r="K1280" s="5">
        <f t="shared" si="2541"/>
        <v>19.455018152060447</v>
      </c>
      <c r="L1280" s="5"/>
      <c r="M1280" s="5">
        <f t="shared" si="2541"/>
        <v>9.3354588980098043</v>
      </c>
      <c r="N1280" s="5">
        <f t="shared" si="2541"/>
        <v>0</v>
      </c>
      <c r="O1280" s="5">
        <f t="shared" si="2541"/>
        <v>0</v>
      </c>
      <c r="P1280" s="5">
        <f t="shared" si="2541"/>
        <v>0</v>
      </c>
      <c r="Q1280" s="5">
        <f t="shared" si="2541"/>
        <v>0</v>
      </c>
      <c r="R1280" s="5">
        <f t="shared" si="2541"/>
        <v>0</v>
      </c>
      <c r="S1280" s="5">
        <f t="shared" si="2541"/>
        <v>0</v>
      </c>
      <c r="T1280" s="5"/>
      <c r="U1280" s="5">
        <f t="shared" si="2541"/>
        <v>8.808983381843646</v>
      </c>
      <c r="V1280" s="5">
        <f t="shared" si="2541"/>
        <v>5.4490807259774137</v>
      </c>
      <c r="W1280" s="5">
        <f t="shared" si="2541"/>
        <v>5.0490364582737257</v>
      </c>
      <c r="X1280" s="5">
        <f t="shared" si="2541"/>
        <v>1.4760940061836649</v>
      </c>
      <c r="Y1280" s="5">
        <f t="shared" si="2541"/>
        <v>2.4874602822485947</v>
      </c>
      <c r="Z1280" s="5">
        <f t="shared" si="2541"/>
        <v>13.403993728959037</v>
      </c>
      <c r="AA1280" s="5">
        <f t="shared" si="2541"/>
        <v>1.435921163635516</v>
      </c>
      <c r="AB1280" s="5"/>
      <c r="AC1280" s="5">
        <f t="shared" si="2541"/>
        <v>3.9883805009834425</v>
      </c>
      <c r="AD1280" s="5">
        <f t="shared" si="2541"/>
        <v>1.3427708436552757</v>
      </c>
      <c r="AE1280" s="5">
        <f t="shared" si="2541"/>
        <v>1.2110746973161026</v>
      </c>
      <c r="AF1280" s="5">
        <f t="shared" si="2541"/>
        <v>0.71572668744115697</v>
      </c>
      <c r="AG1280" s="5">
        <f t="shared" si="2541"/>
        <v>2.204424746504273</v>
      </c>
      <c r="AH1280" s="5">
        <f t="shared" si="2541"/>
        <v>1.4486644588213167</v>
      </c>
      <c r="AI1280" s="5">
        <f t="shared" si="2541"/>
        <v>2.3124344050623664</v>
      </c>
    </row>
    <row r="1281" spans="2:35" x14ac:dyDescent="0.3">
      <c r="B1281" s="86">
        <f t="shared" si="2511"/>
        <v>51591</v>
      </c>
      <c r="C1281" s="3"/>
      <c r="D1281" s="3"/>
      <c r="E1281" s="5">
        <f t="shared" ref="E1281:AI1281" si="2542">E1211-E1246</f>
        <v>6.8540240969450821</v>
      </c>
      <c r="F1281" s="5">
        <f t="shared" si="2542"/>
        <v>15.636452258641491</v>
      </c>
      <c r="G1281" s="5">
        <f t="shared" si="2542"/>
        <v>14.33962096409023</v>
      </c>
      <c r="H1281" s="5">
        <f t="shared" si="2542"/>
        <v>9.2177002301577033</v>
      </c>
      <c r="I1281" s="5">
        <f t="shared" si="2542"/>
        <v>21.983741616616186</v>
      </c>
      <c r="J1281" s="5">
        <f t="shared" si="2542"/>
        <v>121.65448267046571</v>
      </c>
      <c r="K1281" s="5">
        <f t="shared" si="2542"/>
        <v>14.917123099222525</v>
      </c>
      <c r="L1281" s="5"/>
      <c r="M1281" s="5">
        <f t="shared" si="2542"/>
        <v>7.1579573188214169</v>
      </c>
      <c r="N1281" s="5">
        <f t="shared" si="2542"/>
        <v>0</v>
      </c>
      <c r="O1281" s="5">
        <f t="shared" si="2542"/>
        <v>0</v>
      </c>
      <c r="P1281" s="5">
        <f t="shared" si="2542"/>
        <v>0</v>
      </c>
      <c r="Q1281" s="5">
        <f t="shared" si="2542"/>
        <v>0</v>
      </c>
      <c r="R1281" s="5">
        <f t="shared" si="2542"/>
        <v>0</v>
      </c>
      <c r="S1281" s="5">
        <f t="shared" si="2542"/>
        <v>0</v>
      </c>
      <c r="T1281" s="5"/>
      <c r="U1281" s="5">
        <f t="shared" si="2542"/>
        <v>6.7542825433987304</v>
      </c>
      <c r="V1281" s="5">
        <f t="shared" si="2542"/>
        <v>4.1780792663201503</v>
      </c>
      <c r="W1281" s="5">
        <f t="shared" si="2542"/>
        <v>3.8713455722247687</v>
      </c>
      <c r="X1281" s="5">
        <f t="shared" si="2542"/>
        <v>1.1317941635502544</v>
      </c>
      <c r="Y1281" s="5">
        <f t="shared" si="2542"/>
        <v>1.9072586283246054</v>
      </c>
      <c r="Z1281" s="5">
        <f t="shared" si="2542"/>
        <v>10.277503876546758</v>
      </c>
      <c r="AA1281" s="5">
        <f t="shared" si="2542"/>
        <v>1.1009916614475799</v>
      </c>
      <c r="AB1281" s="5"/>
      <c r="AC1281" s="5">
        <f t="shared" si="2542"/>
        <v>3.0580882749476039</v>
      </c>
      <c r="AD1281" s="5">
        <f t="shared" si="2542"/>
        <v>1.0295687113882881</v>
      </c>
      <c r="AE1281" s="5">
        <f t="shared" si="2542"/>
        <v>0.92859077288008862</v>
      </c>
      <c r="AF1281" s="5">
        <f t="shared" si="2542"/>
        <v>0.54878299359632177</v>
      </c>
      <c r="AG1281" s="5">
        <f t="shared" si="2542"/>
        <v>1.6902413068730029</v>
      </c>
      <c r="AH1281" s="5">
        <f t="shared" si="2542"/>
        <v>1.1107625751260217</v>
      </c>
      <c r="AI1281" s="5">
        <f t="shared" si="2542"/>
        <v>1.7730576455689111</v>
      </c>
    </row>
    <row r="1282" spans="2:35" x14ac:dyDescent="0.3">
      <c r="E1282" s="2"/>
      <c r="M1282" s="2"/>
    </row>
    <row r="1283" spans="2:35" s="78" customFormat="1" x14ac:dyDescent="0.3">
      <c r="B1283" s="77" t="s">
        <v>262</v>
      </c>
      <c r="C1283" s="77"/>
      <c r="D1283" s="77"/>
    </row>
    <row r="1284" spans="2:35" x14ac:dyDescent="0.3">
      <c r="E1284" s="301" t="s">
        <v>89</v>
      </c>
      <c r="F1284" s="301"/>
      <c r="G1284" s="301"/>
      <c r="H1284" s="301"/>
      <c r="I1284" s="301"/>
      <c r="J1284" s="301"/>
      <c r="K1284" s="301"/>
      <c r="M1284" s="301" t="s">
        <v>64</v>
      </c>
      <c r="N1284" s="301"/>
      <c r="O1284" s="301"/>
      <c r="P1284" s="301"/>
      <c r="Q1284" s="301"/>
      <c r="R1284" s="301"/>
      <c r="S1284" s="301"/>
      <c r="U1284" s="301" t="s">
        <v>65</v>
      </c>
      <c r="V1284" s="301"/>
      <c r="W1284" s="301"/>
      <c r="X1284" s="301"/>
      <c r="Y1284" s="301"/>
      <c r="Z1284" s="301"/>
      <c r="AA1284" s="301"/>
      <c r="AC1284" s="301" t="s">
        <v>66</v>
      </c>
      <c r="AD1284" s="301"/>
      <c r="AE1284" s="301"/>
      <c r="AF1284" s="301"/>
      <c r="AG1284" s="301"/>
      <c r="AH1284" s="301"/>
      <c r="AI1284" s="301"/>
    </row>
    <row r="1285" spans="2:35" s="3" customFormat="1" x14ac:dyDescent="0.3">
      <c r="B1285" s="4" t="s">
        <v>211</v>
      </c>
      <c r="C1285" s="4"/>
      <c r="D1285" s="4"/>
      <c r="E1285" s="3" t="s">
        <v>70</v>
      </c>
      <c r="F1285" s="3" t="s">
        <v>69</v>
      </c>
      <c r="G1285" s="3" t="s">
        <v>61</v>
      </c>
      <c r="H1285" s="3" t="s">
        <v>68</v>
      </c>
      <c r="I1285" s="3" t="s">
        <v>71</v>
      </c>
      <c r="J1285" s="3" t="s">
        <v>72</v>
      </c>
      <c r="K1285" s="3" t="s">
        <v>62</v>
      </c>
      <c r="M1285" s="3" t="s">
        <v>70</v>
      </c>
      <c r="N1285" s="3" t="s">
        <v>69</v>
      </c>
      <c r="O1285" s="3" t="s">
        <v>61</v>
      </c>
      <c r="P1285" s="3" t="s">
        <v>68</v>
      </c>
      <c r="Q1285" s="3" t="s">
        <v>71</v>
      </c>
      <c r="R1285" s="3" t="s">
        <v>72</v>
      </c>
      <c r="S1285" s="3" t="s">
        <v>62</v>
      </c>
      <c r="U1285" s="3" t="s">
        <v>70</v>
      </c>
      <c r="V1285" s="3" t="s">
        <v>69</v>
      </c>
      <c r="W1285" s="3" t="s">
        <v>61</v>
      </c>
      <c r="X1285" s="3" t="s">
        <v>68</v>
      </c>
      <c r="Y1285" s="3" t="s">
        <v>71</v>
      </c>
      <c r="Z1285" s="3" t="s">
        <v>72</v>
      </c>
      <c r="AA1285" s="3" t="s">
        <v>62</v>
      </c>
      <c r="AC1285" s="3" t="s">
        <v>70</v>
      </c>
      <c r="AD1285" s="3" t="s">
        <v>69</v>
      </c>
      <c r="AE1285" s="3" t="s">
        <v>61</v>
      </c>
      <c r="AF1285" s="3" t="s">
        <v>68</v>
      </c>
      <c r="AG1285" s="3" t="s">
        <v>71</v>
      </c>
      <c r="AH1285" s="3" t="s">
        <v>72</v>
      </c>
      <c r="AI1285" s="3" t="s">
        <v>62</v>
      </c>
    </row>
    <row r="1286" spans="2:35" hidden="1" x14ac:dyDescent="0.3">
      <c r="B1286" s="85">
        <f>B901</f>
        <v>40633</v>
      </c>
      <c r="C1286" s="3"/>
      <c r="D1286" s="3"/>
      <c r="E1286" s="5">
        <f>E233-E374</f>
        <v>26.450000000000003</v>
      </c>
      <c r="F1286" s="5">
        <f t="shared" ref="F1286:AI1286" si="2543">F233-F374</f>
        <v>8.6212499999999981</v>
      </c>
      <c r="G1286" s="5">
        <f t="shared" si="2543"/>
        <v>7.1962499999999991</v>
      </c>
      <c r="H1286" s="5">
        <f t="shared" si="2543"/>
        <v>19.55</v>
      </c>
      <c r="I1286" s="5">
        <f t="shared" si="2543"/>
        <v>84.2</v>
      </c>
      <c r="J1286" s="5">
        <f t="shared" si="2543"/>
        <v>236.16</v>
      </c>
      <c r="K1286" s="5">
        <f t="shared" si="2543"/>
        <v>29.328749999999999</v>
      </c>
      <c r="L1286" s="5"/>
      <c r="M1286" s="5">
        <f t="shared" si="2543"/>
        <v>22.425000000000001</v>
      </c>
      <c r="N1286" s="5">
        <f t="shared" si="2543"/>
        <v>0</v>
      </c>
      <c r="O1286" s="5">
        <f t="shared" si="2543"/>
        <v>0</v>
      </c>
      <c r="P1286" s="5">
        <f t="shared" si="2543"/>
        <v>0</v>
      </c>
      <c r="Q1286" s="5">
        <f t="shared" si="2543"/>
        <v>0</v>
      </c>
      <c r="R1286" s="5">
        <f t="shared" si="2543"/>
        <v>0</v>
      </c>
      <c r="S1286" s="5">
        <f t="shared" si="2543"/>
        <v>0</v>
      </c>
      <c r="T1286" s="5"/>
      <c r="U1286" s="5">
        <f t="shared" si="2543"/>
        <v>17.249999999999996</v>
      </c>
      <c r="V1286" s="5">
        <f t="shared" si="2543"/>
        <v>2.1931249999999998</v>
      </c>
      <c r="W1286" s="5">
        <f t="shared" si="2543"/>
        <v>1.8306249999999995</v>
      </c>
      <c r="X1286" s="5">
        <f t="shared" si="2543"/>
        <v>7.6499999999999986</v>
      </c>
      <c r="Y1286" s="5">
        <f t="shared" si="2543"/>
        <v>6.3150000000000004</v>
      </c>
      <c r="Z1286" s="5">
        <f t="shared" si="2543"/>
        <v>20.16</v>
      </c>
      <c r="AA1286" s="5">
        <f t="shared" si="2543"/>
        <v>1.8562500000000002</v>
      </c>
      <c r="AB1286" s="5"/>
      <c r="AC1286" s="5">
        <f t="shared" si="2543"/>
        <v>4.6000000000000005</v>
      </c>
      <c r="AD1286" s="5">
        <f t="shared" si="2543"/>
        <v>1.0587500000000001</v>
      </c>
      <c r="AE1286" s="5">
        <f t="shared" si="2543"/>
        <v>0.88375000000000004</v>
      </c>
      <c r="AF1286" s="5">
        <f t="shared" si="2543"/>
        <v>3.8249999999999993</v>
      </c>
      <c r="AG1286" s="5">
        <f t="shared" si="2543"/>
        <v>4.21</v>
      </c>
      <c r="AH1286" s="5">
        <f t="shared" si="2543"/>
        <v>5.7600000000000007</v>
      </c>
      <c r="AI1286" s="5">
        <f t="shared" si="2543"/>
        <v>2.0418749999999997</v>
      </c>
    </row>
    <row r="1287" spans="2:35" hidden="1" x14ac:dyDescent="0.3">
      <c r="B1287" s="85">
        <f t="shared" ref="B1287:B1316" si="2544">B902</f>
        <v>40999</v>
      </c>
      <c r="C1287" s="3"/>
      <c r="D1287" s="3"/>
      <c r="E1287" s="5">
        <f t="shared" ref="E1287:AI1287" si="2545">E234-E375</f>
        <v>28.318750000000005</v>
      </c>
      <c r="F1287" s="5">
        <f t="shared" si="2545"/>
        <v>8.9774999999999991</v>
      </c>
      <c r="G1287" s="5">
        <f t="shared" si="2545"/>
        <v>7.5524999999999993</v>
      </c>
      <c r="H1287" s="5">
        <f t="shared" si="2545"/>
        <v>20.470000000000002</v>
      </c>
      <c r="I1287" s="5">
        <f t="shared" si="2545"/>
        <v>90</v>
      </c>
      <c r="J1287" s="5">
        <f t="shared" si="2545"/>
        <v>252.97</v>
      </c>
      <c r="K1287" s="5">
        <f t="shared" si="2545"/>
        <v>31.402500000000003</v>
      </c>
      <c r="L1287" s="5"/>
      <c r="M1287" s="5">
        <f t="shared" si="2545"/>
        <v>24.009375000000002</v>
      </c>
      <c r="N1287" s="5">
        <f t="shared" si="2545"/>
        <v>0</v>
      </c>
      <c r="O1287" s="5">
        <f t="shared" si="2545"/>
        <v>0</v>
      </c>
      <c r="P1287" s="5">
        <f t="shared" si="2545"/>
        <v>0</v>
      </c>
      <c r="Q1287" s="5">
        <f t="shared" si="2545"/>
        <v>0</v>
      </c>
      <c r="R1287" s="5">
        <f t="shared" si="2545"/>
        <v>0</v>
      </c>
      <c r="S1287" s="5">
        <f t="shared" si="2545"/>
        <v>0</v>
      </c>
      <c r="T1287" s="5"/>
      <c r="U1287" s="5">
        <f t="shared" si="2545"/>
        <v>18.46875</v>
      </c>
      <c r="V1287" s="5">
        <f t="shared" si="2545"/>
        <v>2.2837499999999999</v>
      </c>
      <c r="W1287" s="5">
        <f t="shared" si="2545"/>
        <v>1.9212499999999997</v>
      </c>
      <c r="X1287" s="5">
        <f t="shared" si="2545"/>
        <v>8.01</v>
      </c>
      <c r="Y1287" s="5">
        <f t="shared" si="2545"/>
        <v>6.75</v>
      </c>
      <c r="Z1287" s="5">
        <f t="shared" si="2545"/>
        <v>21.595000000000002</v>
      </c>
      <c r="AA1287" s="5">
        <f t="shared" si="2545"/>
        <v>1.9875</v>
      </c>
      <c r="AB1287" s="5"/>
      <c r="AC1287" s="5">
        <f t="shared" si="2545"/>
        <v>4.9249999999999998</v>
      </c>
      <c r="AD1287" s="5">
        <f t="shared" si="2545"/>
        <v>1.1025000000000003</v>
      </c>
      <c r="AE1287" s="5">
        <f t="shared" si="2545"/>
        <v>0.92750000000000021</v>
      </c>
      <c r="AF1287" s="5">
        <f t="shared" si="2545"/>
        <v>4.0049999999999999</v>
      </c>
      <c r="AG1287" s="5">
        <f t="shared" si="2545"/>
        <v>4.5</v>
      </c>
      <c r="AH1287" s="5">
        <f t="shared" si="2545"/>
        <v>6.1700000000000008</v>
      </c>
      <c r="AI1287" s="5">
        <f t="shared" si="2545"/>
        <v>2.1862499999999998</v>
      </c>
    </row>
    <row r="1288" spans="2:35" hidden="1" x14ac:dyDescent="0.3">
      <c r="B1288" s="85">
        <f t="shared" si="2544"/>
        <v>41364</v>
      </c>
      <c r="C1288" s="3"/>
      <c r="D1288" s="3"/>
      <c r="E1288" s="5">
        <f t="shared" ref="E1288:AI1288" si="2546">E235-E376</f>
        <v>31.107500000000002</v>
      </c>
      <c r="F1288" s="5">
        <f t="shared" si="2546"/>
        <v>9.7612499999999986</v>
      </c>
      <c r="G1288" s="5">
        <f t="shared" si="2546"/>
        <v>8.2649999999999988</v>
      </c>
      <c r="H1288" s="5">
        <f t="shared" si="2546"/>
        <v>21.965000000000003</v>
      </c>
      <c r="I1288" s="5">
        <f t="shared" si="2546"/>
        <v>98.90000000000002</v>
      </c>
      <c r="J1288" s="5">
        <f t="shared" si="2546"/>
        <v>278.90249999999997</v>
      </c>
      <c r="K1288" s="5">
        <f t="shared" si="2546"/>
        <v>34.661250000000003</v>
      </c>
      <c r="L1288" s="5"/>
      <c r="M1288" s="5">
        <f t="shared" si="2546"/>
        <v>26.373750000000001</v>
      </c>
      <c r="N1288" s="5">
        <f t="shared" si="2546"/>
        <v>0</v>
      </c>
      <c r="O1288" s="5">
        <f t="shared" si="2546"/>
        <v>0</v>
      </c>
      <c r="P1288" s="5">
        <f t="shared" si="2546"/>
        <v>0</v>
      </c>
      <c r="Q1288" s="5">
        <f t="shared" si="2546"/>
        <v>0</v>
      </c>
      <c r="R1288" s="5">
        <f t="shared" si="2546"/>
        <v>0</v>
      </c>
      <c r="S1288" s="5">
        <f t="shared" si="2546"/>
        <v>0</v>
      </c>
      <c r="T1288" s="5"/>
      <c r="U1288" s="5">
        <f t="shared" si="2546"/>
        <v>20.287500000000001</v>
      </c>
      <c r="V1288" s="5">
        <f t="shared" si="2546"/>
        <v>2.4831249999999998</v>
      </c>
      <c r="W1288" s="5">
        <f t="shared" si="2546"/>
        <v>2.1024999999999996</v>
      </c>
      <c r="X1288" s="5">
        <f t="shared" si="2546"/>
        <v>8.5949999999999989</v>
      </c>
      <c r="Y1288" s="5">
        <f t="shared" si="2546"/>
        <v>7.4174999999999995</v>
      </c>
      <c r="Z1288" s="5">
        <f t="shared" si="2546"/>
        <v>23.808750000000003</v>
      </c>
      <c r="AA1288" s="5">
        <f t="shared" si="2546"/>
        <v>2.1937500000000001</v>
      </c>
      <c r="AB1288" s="5"/>
      <c r="AC1288" s="5">
        <f t="shared" si="2546"/>
        <v>5.41</v>
      </c>
      <c r="AD1288" s="5">
        <f t="shared" si="2546"/>
        <v>1.19875</v>
      </c>
      <c r="AE1288" s="5">
        <f t="shared" si="2546"/>
        <v>1.0149999999999999</v>
      </c>
      <c r="AF1288" s="5">
        <f t="shared" si="2546"/>
        <v>4.2974999999999994</v>
      </c>
      <c r="AG1288" s="5">
        <f t="shared" si="2546"/>
        <v>4.9450000000000003</v>
      </c>
      <c r="AH1288" s="5">
        <f t="shared" si="2546"/>
        <v>6.8024999999999993</v>
      </c>
      <c r="AI1288" s="5">
        <f t="shared" si="2546"/>
        <v>2.413125</v>
      </c>
    </row>
    <row r="1289" spans="2:35" hidden="1" x14ac:dyDescent="0.3">
      <c r="B1289" s="85">
        <f t="shared" si="2544"/>
        <v>41729</v>
      </c>
      <c r="C1289" s="3"/>
      <c r="D1289" s="3"/>
      <c r="E1289" s="5">
        <f t="shared" ref="E1289:AI1289" si="2547">E236-E377</f>
        <v>35.707500000000003</v>
      </c>
      <c r="F1289" s="5">
        <f t="shared" si="2547"/>
        <v>10.901249999999999</v>
      </c>
      <c r="G1289" s="5">
        <f t="shared" si="2547"/>
        <v>9.2625000000000011</v>
      </c>
      <c r="H1289" s="5">
        <f t="shared" si="2547"/>
        <v>24.610000000000003</v>
      </c>
      <c r="I1289" s="5">
        <f t="shared" si="2547"/>
        <v>113.10000000000001</v>
      </c>
      <c r="J1289" s="5">
        <f t="shared" si="2547"/>
        <v>321.7475</v>
      </c>
      <c r="K1289" s="5">
        <f t="shared" si="2547"/>
        <v>39.796250000000008</v>
      </c>
      <c r="L1289" s="5"/>
      <c r="M1289" s="5">
        <f t="shared" si="2547"/>
        <v>30.273749999999996</v>
      </c>
      <c r="N1289" s="5">
        <f t="shared" si="2547"/>
        <v>0</v>
      </c>
      <c r="O1289" s="5">
        <f t="shared" si="2547"/>
        <v>0</v>
      </c>
      <c r="P1289" s="5">
        <f t="shared" si="2547"/>
        <v>0</v>
      </c>
      <c r="Q1289" s="5">
        <f t="shared" si="2547"/>
        <v>0</v>
      </c>
      <c r="R1289" s="5">
        <f t="shared" si="2547"/>
        <v>0</v>
      </c>
      <c r="S1289" s="5">
        <f t="shared" si="2547"/>
        <v>0</v>
      </c>
      <c r="T1289" s="5"/>
      <c r="U1289" s="5">
        <f t="shared" si="2547"/>
        <v>23.287499999999998</v>
      </c>
      <c r="V1289" s="5">
        <f t="shared" si="2547"/>
        <v>2.7731249999999998</v>
      </c>
      <c r="W1289" s="5">
        <f t="shared" si="2547"/>
        <v>2.3562499999999997</v>
      </c>
      <c r="X1289" s="5">
        <f t="shared" si="2547"/>
        <v>9.629999999999999</v>
      </c>
      <c r="Y1289" s="5">
        <f t="shared" si="2547"/>
        <v>8.4824999999999999</v>
      </c>
      <c r="Z1289" s="5">
        <f t="shared" si="2547"/>
        <v>27.466250000000002</v>
      </c>
      <c r="AA1289" s="5">
        <f t="shared" si="2547"/>
        <v>2.5187500000000003</v>
      </c>
      <c r="AB1289" s="5"/>
      <c r="AC1289" s="5">
        <f t="shared" si="2547"/>
        <v>6.2100000000000009</v>
      </c>
      <c r="AD1289" s="5">
        <f t="shared" si="2547"/>
        <v>1.3387500000000001</v>
      </c>
      <c r="AE1289" s="5">
        <f t="shared" si="2547"/>
        <v>1.1375000000000002</v>
      </c>
      <c r="AF1289" s="5">
        <f t="shared" si="2547"/>
        <v>4.8149999999999995</v>
      </c>
      <c r="AG1289" s="5">
        <f t="shared" si="2547"/>
        <v>5.6550000000000011</v>
      </c>
      <c r="AH1289" s="5">
        <f t="shared" si="2547"/>
        <v>7.8475000000000001</v>
      </c>
      <c r="AI1289" s="5">
        <f t="shared" si="2547"/>
        <v>2.7706250000000003</v>
      </c>
    </row>
    <row r="1290" spans="2:35" hidden="1" x14ac:dyDescent="0.3">
      <c r="B1290" s="85">
        <f t="shared" si="2544"/>
        <v>42094</v>
      </c>
      <c r="C1290" s="3"/>
      <c r="D1290" s="3"/>
      <c r="E1290" s="5">
        <f t="shared" ref="E1290:AI1290" si="2548">E237-E378</f>
        <v>38.266250000000007</v>
      </c>
      <c r="F1290" s="5">
        <f t="shared" si="2548"/>
        <v>11.257499999999999</v>
      </c>
      <c r="G1290" s="5">
        <f t="shared" si="2548"/>
        <v>9.8324999999999996</v>
      </c>
      <c r="H1290" s="5">
        <f t="shared" si="2548"/>
        <v>25.587500000000002</v>
      </c>
      <c r="I1290" s="5">
        <f t="shared" si="2548"/>
        <v>120.80000000000001</v>
      </c>
      <c r="J1290" s="5">
        <f t="shared" si="2548"/>
        <v>344.80999999999995</v>
      </c>
      <c r="K1290" s="5">
        <f t="shared" si="2548"/>
        <v>42.660000000000004</v>
      </c>
      <c r="L1290" s="5"/>
      <c r="M1290" s="5">
        <f t="shared" si="2548"/>
        <v>32.443125000000002</v>
      </c>
      <c r="N1290" s="5">
        <f t="shared" si="2548"/>
        <v>0</v>
      </c>
      <c r="O1290" s="5">
        <f t="shared" si="2548"/>
        <v>0</v>
      </c>
      <c r="P1290" s="5">
        <f t="shared" si="2548"/>
        <v>0</v>
      </c>
      <c r="Q1290" s="5">
        <f t="shared" si="2548"/>
        <v>0</v>
      </c>
      <c r="R1290" s="5">
        <f t="shared" si="2548"/>
        <v>0</v>
      </c>
      <c r="S1290" s="5">
        <f t="shared" si="2548"/>
        <v>0</v>
      </c>
      <c r="T1290" s="5"/>
      <c r="U1290" s="5">
        <f t="shared" si="2548"/>
        <v>24.956250000000001</v>
      </c>
      <c r="V1290" s="5">
        <f t="shared" si="2548"/>
        <v>2.8637499999999996</v>
      </c>
      <c r="W1290" s="5">
        <f t="shared" si="2548"/>
        <v>2.5012500000000002</v>
      </c>
      <c r="X1290" s="5">
        <f t="shared" si="2548"/>
        <v>10.012500000000001</v>
      </c>
      <c r="Y1290" s="5">
        <f t="shared" si="2548"/>
        <v>9.06</v>
      </c>
      <c r="Z1290" s="5">
        <f t="shared" si="2548"/>
        <v>29.435000000000002</v>
      </c>
      <c r="AA1290" s="5">
        <f t="shared" si="2548"/>
        <v>2.7000000000000006</v>
      </c>
      <c r="AB1290" s="5"/>
      <c r="AC1290" s="5">
        <f t="shared" si="2548"/>
        <v>6.6550000000000002</v>
      </c>
      <c r="AD1290" s="5">
        <f t="shared" si="2548"/>
        <v>1.3825000000000003</v>
      </c>
      <c r="AE1290" s="5">
        <f t="shared" si="2548"/>
        <v>1.2075000000000002</v>
      </c>
      <c r="AF1290" s="5">
        <f t="shared" si="2548"/>
        <v>5.0062500000000005</v>
      </c>
      <c r="AG1290" s="5">
        <f t="shared" si="2548"/>
        <v>6.04</v>
      </c>
      <c r="AH1290" s="5">
        <f t="shared" si="2548"/>
        <v>8.41</v>
      </c>
      <c r="AI1290" s="5">
        <f t="shared" si="2548"/>
        <v>2.97</v>
      </c>
    </row>
    <row r="1291" spans="2:35" hidden="1" x14ac:dyDescent="0.3">
      <c r="B1291" s="85">
        <f t="shared" si="2544"/>
        <v>42460</v>
      </c>
      <c r="C1291" s="3"/>
      <c r="D1291" s="3"/>
      <c r="E1291" s="5">
        <f t="shared" ref="E1291:AI1291" si="2549">E238-E379</f>
        <v>40.997500000000002</v>
      </c>
      <c r="F1291" s="5">
        <f t="shared" si="2549"/>
        <v>11.827500000000001</v>
      </c>
      <c r="G1291" s="5">
        <f t="shared" si="2549"/>
        <v>10.4025</v>
      </c>
      <c r="H1291" s="5">
        <f t="shared" si="2549"/>
        <v>26.737500000000001</v>
      </c>
      <c r="I1291" s="5">
        <f t="shared" si="2549"/>
        <v>129.1</v>
      </c>
      <c r="J1291" s="5">
        <f t="shared" si="2549"/>
        <v>370.1275</v>
      </c>
      <c r="K1291" s="5">
        <f t="shared" si="2549"/>
        <v>45.82</v>
      </c>
      <c r="L1291" s="5"/>
      <c r="M1291" s="5">
        <f t="shared" si="2549"/>
        <v>34.758749999999999</v>
      </c>
      <c r="N1291" s="5">
        <f t="shared" si="2549"/>
        <v>0</v>
      </c>
      <c r="O1291" s="5">
        <f t="shared" si="2549"/>
        <v>0</v>
      </c>
      <c r="P1291" s="5">
        <f t="shared" si="2549"/>
        <v>0</v>
      </c>
      <c r="Q1291" s="5">
        <f t="shared" si="2549"/>
        <v>0</v>
      </c>
      <c r="R1291" s="5">
        <f t="shared" si="2549"/>
        <v>0</v>
      </c>
      <c r="S1291" s="5">
        <f t="shared" si="2549"/>
        <v>0</v>
      </c>
      <c r="T1291" s="5"/>
      <c r="U1291" s="5">
        <f t="shared" si="2549"/>
        <v>26.737500000000001</v>
      </c>
      <c r="V1291" s="5">
        <f t="shared" si="2549"/>
        <v>3.0087499999999996</v>
      </c>
      <c r="W1291" s="5">
        <f t="shared" si="2549"/>
        <v>2.6462499999999998</v>
      </c>
      <c r="X1291" s="5">
        <f t="shared" si="2549"/>
        <v>10.462499999999999</v>
      </c>
      <c r="Y1291" s="5">
        <f t="shared" si="2549"/>
        <v>9.6824999999999992</v>
      </c>
      <c r="Z1291" s="5">
        <f t="shared" si="2549"/>
        <v>31.596250000000001</v>
      </c>
      <c r="AA1291" s="5">
        <f t="shared" si="2549"/>
        <v>2.9000000000000004</v>
      </c>
      <c r="AB1291" s="5"/>
      <c r="AC1291" s="5">
        <f t="shared" si="2549"/>
        <v>7.13</v>
      </c>
      <c r="AD1291" s="5">
        <f t="shared" si="2549"/>
        <v>1.4524999999999999</v>
      </c>
      <c r="AE1291" s="5">
        <f t="shared" si="2549"/>
        <v>1.2775000000000001</v>
      </c>
      <c r="AF1291" s="5">
        <f t="shared" si="2549"/>
        <v>5.2312499999999993</v>
      </c>
      <c r="AG1291" s="5">
        <f t="shared" si="2549"/>
        <v>6.455000000000001</v>
      </c>
      <c r="AH1291" s="5">
        <f t="shared" si="2549"/>
        <v>9.0274999999999981</v>
      </c>
      <c r="AI1291" s="5">
        <f t="shared" si="2549"/>
        <v>3.19</v>
      </c>
    </row>
    <row r="1292" spans="2:35" hidden="1" x14ac:dyDescent="0.3">
      <c r="B1292" s="85">
        <f t="shared" si="2544"/>
        <v>42825</v>
      </c>
      <c r="C1292" s="3"/>
      <c r="D1292" s="3"/>
      <c r="E1292" s="5">
        <f t="shared" ref="E1292:AI1292" si="2550">E239-E380</f>
        <v>44.073749999999997</v>
      </c>
      <c r="F1292" s="5">
        <f t="shared" si="2550"/>
        <v>12.397499999999999</v>
      </c>
      <c r="G1292" s="5">
        <f t="shared" si="2550"/>
        <v>10.972499999999998</v>
      </c>
      <c r="H1292" s="5">
        <f t="shared" si="2550"/>
        <v>27.945000000000004</v>
      </c>
      <c r="I1292" s="5">
        <f t="shared" si="2550"/>
        <v>138.4</v>
      </c>
      <c r="J1292" s="5">
        <f t="shared" si="2550"/>
        <v>398.21249999999992</v>
      </c>
      <c r="K1292" s="5">
        <f t="shared" si="2550"/>
        <v>49.177500000000009</v>
      </c>
      <c r="L1292" s="5"/>
      <c r="M1292" s="5">
        <f t="shared" si="2550"/>
        <v>37.366875</v>
      </c>
      <c r="N1292" s="5">
        <f t="shared" si="2550"/>
        <v>0</v>
      </c>
      <c r="O1292" s="5">
        <f t="shared" si="2550"/>
        <v>0</v>
      </c>
      <c r="P1292" s="5">
        <f t="shared" si="2550"/>
        <v>0</v>
      </c>
      <c r="Q1292" s="5">
        <f t="shared" si="2550"/>
        <v>0</v>
      </c>
      <c r="R1292" s="5">
        <f t="shared" si="2550"/>
        <v>0</v>
      </c>
      <c r="S1292" s="5">
        <f t="shared" si="2550"/>
        <v>0</v>
      </c>
      <c r="T1292" s="5"/>
      <c r="U1292" s="5">
        <f t="shared" si="2550"/>
        <v>28.743749999999995</v>
      </c>
      <c r="V1292" s="5">
        <f t="shared" si="2550"/>
        <v>3.1537500000000001</v>
      </c>
      <c r="W1292" s="5">
        <f t="shared" si="2550"/>
        <v>2.7912499999999998</v>
      </c>
      <c r="X1292" s="5">
        <f t="shared" si="2550"/>
        <v>10.934999999999997</v>
      </c>
      <c r="Y1292" s="5">
        <f t="shared" si="2550"/>
        <v>10.38</v>
      </c>
      <c r="Z1292" s="5">
        <f t="shared" si="2550"/>
        <v>33.993750000000006</v>
      </c>
      <c r="AA1292" s="5">
        <f t="shared" si="2550"/>
        <v>3.1125000000000003</v>
      </c>
      <c r="AB1292" s="5"/>
      <c r="AC1292" s="5">
        <f t="shared" si="2550"/>
        <v>7.665</v>
      </c>
      <c r="AD1292" s="5">
        <f t="shared" si="2550"/>
        <v>1.5225000000000002</v>
      </c>
      <c r="AE1292" s="5">
        <f t="shared" si="2550"/>
        <v>1.3475000000000001</v>
      </c>
      <c r="AF1292" s="5">
        <f t="shared" si="2550"/>
        <v>5.4674999999999985</v>
      </c>
      <c r="AG1292" s="5">
        <f t="shared" si="2550"/>
        <v>6.919999999999999</v>
      </c>
      <c r="AH1292" s="5">
        <f t="shared" si="2550"/>
        <v>9.7125000000000004</v>
      </c>
      <c r="AI1292" s="5">
        <f t="shared" si="2550"/>
        <v>3.4237500000000001</v>
      </c>
    </row>
    <row r="1293" spans="2:35" hidden="1" x14ac:dyDescent="0.3">
      <c r="B1293" s="85">
        <f t="shared" si="2544"/>
        <v>43190</v>
      </c>
      <c r="C1293" s="3"/>
      <c r="D1293" s="3"/>
      <c r="E1293" s="5">
        <f t="shared" ref="E1293:AI1293" si="2551">E240-E381</f>
        <v>47.4375</v>
      </c>
      <c r="F1293" s="5">
        <f t="shared" si="2551"/>
        <v>12.967500000000001</v>
      </c>
      <c r="G1293" s="5">
        <f t="shared" si="2551"/>
        <v>11.542499999999999</v>
      </c>
      <c r="H1293" s="5">
        <f t="shared" si="2551"/>
        <v>29.324999999999999</v>
      </c>
      <c r="I1293" s="5">
        <f t="shared" si="2551"/>
        <v>148.19999999999999</v>
      </c>
      <c r="J1293" s="5">
        <f t="shared" si="2551"/>
        <v>428.65499999999997</v>
      </c>
      <c r="K1293" s="5">
        <f t="shared" si="2551"/>
        <v>53.127499999999998</v>
      </c>
      <c r="L1293" s="5"/>
      <c r="M1293" s="5">
        <f t="shared" si="2551"/>
        <v>40.218750000000007</v>
      </c>
      <c r="N1293" s="5">
        <f t="shared" si="2551"/>
        <v>0</v>
      </c>
      <c r="O1293" s="5">
        <f t="shared" si="2551"/>
        <v>0</v>
      </c>
      <c r="P1293" s="5">
        <f t="shared" si="2551"/>
        <v>0</v>
      </c>
      <c r="Q1293" s="5">
        <f t="shared" si="2551"/>
        <v>0</v>
      </c>
      <c r="R1293" s="5">
        <f t="shared" si="2551"/>
        <v>0</v>
      </c>
      <c r="S1293" s="5">
        <f t="shared" si="2551"/>
        <v>0</v>
      </c>
      <c r="T1293" s="5"/>
      <c r="U1293" s="5">
        <f t="shared" si="2551"/>
        <v>30.9375</v>
      </c>
      <c r="V1293" s="5">
        <f t="shared" si="2551"/>
        <v>3.2987499999999996</v>
      </c>
      <c r="W1293" s="5">
        <f t="shared" si="2551"/>
        <v>2.9362499999999998</v>
      </c>
      <c r="X1293" s="5">
        <f t="shared" si="2551"/>
        <v>11.475</v>
      </c>
      <c r="Y1293" s="5">
        <f t="shared" si="2551"/>
        <v>11.115</v>
      </c>
      <c r="Z1293" s="5">
        <f t="shared" si="2551"/>
        <v>36.592500000000008</v>
      </c>
      <c r="AA1293" s="5">
        <f t="shared" si="2551"/>
        <v>3.3625000000000003</v>
      </c>
      <c r="AB1293" s="5"/>
      <c r="AC1293" s="5">
        <f t="shared" si="2551"/>
        <v>8.25</v>
      </c>
      <c r="AD1293" s="5">
        <f t="shared" si="2551"/>
        <v>1.5925</v>
      </c>
      <c r="AE1293" s="5">
        <f t="shared" si="2551"/>
        <v>1.4175000000000002</v>
      </c>
      <c r="AF1293" s="5">
        <f t="shared" si="2551"/>
        <v>5.7374999999999998</v>
      </c>
      <c r="AG1293" s="5">
        <f t="shared" si="2551"/>
        <v>7.4099999999999993</v>
      </c>
      <c r="AH1293" s="5">
        <f t="shared" si="2551"/>
        <v>10.455</v>
      </c>
      <c r="AI1293" s="5">
        <f t="shared" si="2551"/>
        <v>3.6987500000000004</v>
      </c>
    </row>
    <row r="1294" spans="2:35" hidden="1" x14ac:dyDescent="0.3">
      <c r="B1294" s="85">
        <f t="shared" si="2544"/>
        <v>43555</v>
      </c>
      <c r="C1294" s="3"/>
      <c r="D1294" s="3"/>
      <c r="E1294" s="5">
        <f t="shared" ref="E1294:AI1294" si="2552">E241-E382</f>
        <v>50.973750000000003</v>
      </c>
      <c r="F1294" s="5">
        <f t="shared" si="2552"/>
        <v>13.5375</v>
      </c>
      <c r="G1294" s="5">
        <f t="shared" si="2552"/>
        <v>12.183749999999998</v>
      </c>
      <c r="H1294" s="5">
        <f t="shared" si="2552"/>
        <v>30.705000000000002</v>
      </c>
      <c r="I1294" s="5">
        <f t="shared" si="2552"/>
        <v>158.79999999999998</v>
      </c>
      <c r="J1294" s="5">
        <f t="shared" si="2552"/>
        <v>461.25</v>
      </c>
      <c r="K1294" s="5">
        <f t="shared" si="2552"/>
        <v>57.077500000000008</v>
      </c>
      <c r="L1294" s="5"/>
      <c r="M1294" s="5">
        <f t="shared" si="2552"/>
        <v>43.216875000000009</v>
      </c>
      <c r="N1294" s="5">
        <f t="shared" si="2552"/>
        <v>0</v>
      </c>
      <c r="O1294" s="5">
        <f t="shared" si="2552"/>
        <v>0</v>
      </c>
      <c r="P1294" s="5">
        <f t="shared" si="2552"/>
        <v>0</v>
      </c>
      <c r="Q1294" s="5">
        <f t="shared" si="2552"/>
        <v>0</v>
      </c>
      <c r="R1294" s="5">
        <f t="shared" si="2552"/>
        <v>0</v>
      </c>
      <c r="S1294" s="5">
        <f t="shared" si="2552"/>
        <v>0</v>
      </c>
      <c r="T1294" s="5"/>
      <c r="U1294" s="5">
        <f t="shared" si="2552"/>
        <v>33.243749999999999</v>
      </c>
      <c r="V1294" s="5">
        <f t="shared" si="2552"/>
        <v>3.4437499999999996</v>
      </c>
      <c r="W1294" s="5">
        <f t="shared" si="2552"/>
        <v>3.0993750000000002</v>
      </c>
      <c r="X1294" s="5">
        <f t="shared" si="2552"/>
        <v>12.014999999999999</v>
      </c>
      <c r="Y1294" s="5">
        <f t="shared" si="2552"/>
        <v>11.909999999999998</v>
      </c>
      <c r="Z1294" s="5">
        <f t="shared" si="2552"/>
        <v>39.375</v>
      </c>
      <c r="AA1294" s="5">
        <f t="shared" si="2552"/>
        <v>3.6125000000000003</v>
      </c>
      <c r="AB1294" s="5"/>
      <c r="AC1294" s="5">
        <f t="shared" si="2552"/>
        <v>8.8650000000000002</v>
      </c>
      <c r="AD1294" s="5">
        <f t="shared" si="2552"/>
        <v>1.6625000000000003</v>
      </c>
      <c r="AE1294" s="5">
        <f t="shared" si="2552"/>
        <v>1.4962500000000001</v>
      </c>
      <c r="AF1294" s="5">
        <f t="shared" si="2552"/>
        <v>6.0074999999999994</v>
      </c>
      <c r="AG1294" s="5">
        <f t="shared" si="2552"/>
        <v>7.94</v>
      </c>
      <c r="AH1294" s="5">
        <f t="shared" si="2552"/>
        <v>11.25</v>
      </c>
      <c r="AI1294" s="5">
        <f t="shared" si="2552"/>
        <v>3.9737499999999994</v>
      </c>
    </row>
    <row r="1295" spans="2:35" hidden="1" x14ac:dyDescent="0.3">
      <c r="B1295" s="85">
        <f t="shared" si="2544"/>
        <v>43921</v>
      </c>
      <c r="C1295" s="3"/>
      <c r="D1295" s="3"/>
      <c r="E1295" s="5">
        <f t="shared" ref="E1295:AI1295" si="2553">E242-E383</f>
        <v>54.854999999999997</v>
      </c>
      <c r="F1295" s="5">
        <f t="shared" si="2553"/>
        <v>14.1075</v>
      </c>
      <c r="G1295" s="5">
        <f t="shared" si="2553"/>
        <v>12.967500000000001</v>
      </c>
      <c r="H1295" s="5">
        <f t="shared" si="2553"/>
        <v>32.142500000000005</v>
      </c>
      <c r="I1295" s="5">
        <f t="shared" si="2553"/>
        <v>170.20000000000002</v>
      </c>
      <c r="J1295" s="5">
        <f t="shared" si="2553"/>
        <v>496.30500000000001</v>
      </c>
      <c r="K1295" s="5">
        <f t="shared" si="2553"/>
        <v>61.225000000000001</v>
      </c>
      <c r="L1295" s="5"/>
      <c r="M1295" s="5">
        <f t="shared" si="2553"/>
        <v>46.5075</v>
      </c>
      <c r="N1295" s="5">
        <f t="shared" si="2553"/>
        <v>0</v>
      </c>
      <c r="O1295" s="5">
        <f t="shared" si="2553"/>
        <v>0</v>
      </c>
      <c r="P1295" s="5">
        <f t="shared" si="2553"/>
        <v>0</v>
      </c>
      <c r="Q1295" s="5">
        <f t="shared" si="2553"/>
        <v>0</v>
      </c>
      <c r="R1295" s="5">
        <f t="shared" si="2553"/>
        <v>0</v>
      </c>
      <c r="S1295" s="5">
        <f t="shared" si="2553"/>
        <v>0</v>
      </c>
      <c r="T1295" s="5"/>
      <c r="U1295" s="5">
        <f t="shared" si="2553"/>
        <v>35.774999999999999</v>
      </c>
      <c r="V1295" s="5">
        <f t="shared" si="2553"/>
        <v>3.5887499999999997</v>
      </c>
      <c r="W1295" s="5">
        <f t="shared" si="2553"/>
        <v>3.2987499999999996</v>
      </c>
      <c r="X1295" s="5">
        <f t="shared" si="2553"/>
        <v>12.577500000000001</v>
      </c>
      <c r="Y1295" s="5">
        <f t="shared" si="2553"/>
        <v>12.764999999999999</v>
      </c>
      <c r="Z1295" s="5">
        <f t="shared" si="2553"/>
        <v>42.3675</v>
      </c>
      <c r="AA1295" s="5">
        <f t="shared" si="2553"/>
        <v>3.875</v>
      </c>
      <c r="AB1295" s="5"/>
      <c r="AC1295" s="5">
        <f t="shared" si="2553"/>
        <v>9.5399999999999991</v>
      </c>
      <c r="AD1295" s="5">
        <f t="shared" si="2553"/>
        <v>1.7324999999999999</v>
      </c>
      <c r="AE1295" s="5">
        <f t="shared" si="2553"/>
        <v>1.5925</v>
      </c>
      <c r="AF1295" s="5">
        <f t="shared" si="2553"/>
        <v>6.2887500000000003</v>
      </c>
      <c r="AG1295" s="5">
        <f t="shared" si="2553"/>
        <v>8.51</v>
      </c>
      <c r="AH1295" s="5">
        <f t="shared" si="2553"/>
        <v>12.104999999999999</v>
      </c>
      <c r="AI1295" s="5">
        <f t="shared" si="2553"/>
        <v>4.2625000000000002</v>
      </c>
    </row>
    <row r="1296" spans="2:35" hidden="1" x14ac:dyDescent="0.3">
      <c r="B1296" s="85">
        <f t="shared" si="2544"/>
        <v>44286</v>
      </c>
      <c r="C1296" s="3"/>
      <c r="D1296" s="3"/>
      <c r="E1296" s="5">
        <f t="shared" ref="E1296:AI1296" si="2554">E243-E384</f>
        <v>53.676250000000003</v>
      </c>
      <c r="F1296" s="5">
        <f t="shared" si="2554"/>
        <v>17.741249999999997</v>
      </c>
      <c r="G1296" s="5">
        <f t="shared" si="2554"/>
        <v>16.387499999999999</v>
      </c>
      <c r="H1296" s="5">
        <f t="shared" si="2554"/>
        <v>26.335000000000004</v>
      </c>
      <c r="I1296" s="5">
        <f t="shared" si="2554"/>
        <v>141.80000000000001</v>
      </c>
      <c r="J1296" s="5">
        <f t="shared" si="2554"/>
        <v>425.78500000000003</v>
      </c>
      <c r="K1296" s="5">
        <f t="shared" si="2554"/>
        <v>52.633749999999999</v>
      </c>
      <c r="L1296" s="5"/>
      <c r="M1296" s="5">
        <f t="shared" si="2554"/>
        <v>45.508125</v>
      </c>
      <c r="N1296" s="5">
        <f t="shared" si="2554"/>
        <v>0</v>
      </c>
      <c r="O1296" s="5">
        <f t="shared" si="2554"/>
        <v>0</v>
      </c>
      <c r="P1296" s="5">
        <f t="shared" si="2554"/>
        <v>0</v>
      </c>
      <c r="Q1296" s="5">
        <f t="shared" si="2554"/>
        <v>0</v>
      </c>
      <c r="R1296" s="5">
        <f t="shared" si="2554"/>
        <v>0</v>
      </c>
      <c r="S1296" s="5">
        <f t="shared" si="2554"/>
        <v>0</v>
      </c>
      <c r="T1296" s="5"/>
      <c r="U1296" s="5">
        <f t="shared" si="2554"/>
        <v>35.006250000000001</v>
      </c>
      <c r="V1296" s="5">
        <f t="shared" si="2554"/>
        <v>4.5131249999999996</v>
      </c>
      <c r="W1296" s="5">
        <f t="shared" si="2554"/>
        <v>4.1687499999999993</v>
      </c>
      <c r="X1296" s="5">
        <f t="shared" si="2554"/>
        <v>10.304999999999998</v>
      </c>
      <c r="Y1296" s="5">
        <f t="shared" si="2554"/>
        <v>10.635</v>
      </c>
      <c r="Z1296" s="5">
        <f t="shared" si="2554"/>
        <v>36.347500000000004</v>
      </c>
      <c r="AA1296" s="5">
        <f t="shared" si="2554"/>
        <v>3.3312500000000007</v>
      </c>
      <c r="AB1296" s="5"/>
      <c r="AC1296" s="5">
        <f t="shared" si="2554"/>
        <v>9.3349999999999991</v>
      </c>
      <c r="AD1296" s="5">
        <f t="shared" si="2554"/>
        <v>2.1787500000000004</v>
      </c>
      <c r="AE1296" s="5">
        <f t="shared" si="2554"/>
        <v>2.0125000000000002</v>
      </c>
      <c r="AF1296" s="5">
        <f t="shared" si="2554"/>
        <v>5.152499999999999</v>
      </c>
      <c r="AG1296" s="5">
        <f t="shared" si="2554"/>
        <v>7.0900000000000007</v>
      </c>
      <c r="AH1296" s="5">
        <f t="shared" si="2554"/>
        <v>10.385</v>
      </c>
      <c r="AI1296" s="5">
        <f t="shared" si="2554"/>
        <v>3.6643749999999997</v>
      </c>
    </row>
    <row r="1297" spans="2:35" x14ac:dyDescent="0.3">
      <c r="B1297" s="85">
        <f t="shared" si="2544"/>
        <v>44651</v>
      </c>
      <c r="C1297" s="3"/>
      <c r="D1297" s="3"/>
      <c r="E1297" s="5">
        <f t="shared" ref="E1297:AI1297" si="2555">E244-E385</f>
        <v>41.131187500000003</v>
      </c>
      <c r="F1297" s="5">
        <f t="shared" si="2555"/>
        <v>27.565200000000001</v>
      </c>
      <c r="G1297" s="5">
        <f t="shared" si="2555"/>
        <v>25.5552375</v>
      </c>
      <c r="H1297" s="5">
        <f t="shared" si="2555"/>
        <v>5.3296749999999999</v>
      </c>
      <c r="I1297" s="5">
        <f t="shared" si="2555"/>
        <v>29.822000000000003</v>
      </c>
      <c r="J1297" s="5">
        <f t="shared" si="2555"/>
        <v>132.184</v>
      </c>
      <c r="K1297" s="5">
        <f t="shared" si="2555"/>
        <v>16.3164625</v>
      </c>
      <c r="L1297" s="5"/>
      <c r="M1297" s="5">
        <f t="shared" si="2555"/>
        <v>34.872093750000005</v>
      </c>
      <c r="N1297" s="5">
        <f t="shared" si="2555"/>
        <v>0</v>
      </c>
      <c r="O1297" s="5">
        <f t="shared" si="2555"/>
        <v>0</v>
      </c>
      <c r="P1297" s="5">
        <f t="shared" si="2555"/>
        <v>0</v>
      </c>
      <c r="Q1297" s="5">
        <f t="shared" si="2555"/>
        <v>0</v>
      </c>
      <c r="R1297" s="5">
        <f t="shared" si="2555"/>
        <v>0</v>
      </c>
      <c r="S1297" s="5">
        <f t="shared" si="2555"/>
        <v>0</v>
      </c>
      <c r="T1297" s="5"/>
      <c r="U1297" s="5">
        <f t="shared" si="2555"/>
        <v>26.8246875</v>
      </c>
      <c r="V1297" s="5">
        <f t="shared" si="2555"/>
        <v>7.0122</v>
      </c>
      <c r="W1297" s="5">
        <f t="shared" si="2555"/>
        <v>6.5008937499999995</v>
      </c>
      <c r="X1297" s="5">
        <f t="shared" si="2555"/>
        <v>2.0855250000000001</v>
      </c>
      <c r="Y1297" s="5">
        <f t="shared" si="2555"/>
        <v>2.2366499999999996</v>
      </c>
      <c r="Z1297" s="5">
        <f t="shared" si="2555"/>
        <v>11.284000000000001</v>
      </c>
      <c r="AA1297" s="5">
        <f t="shared" si="2555"/>
        <v>1.0326875000000002</v>
      </c>
      <c r="AB1297" s="5"/>
      <c r="AC1297" s="5">
        <f t="shared" si="2555"/>
        <v>7.1532499999999999</v>
      </c>
      <c r="AD1297" s="5">
        <f t="shared" si="2555"/>
        <v>3.3851999999999998</v>
      </c>
      <c r="AE1297" s="5">
        <f t="shared" si="2555"/>
        <v>3.1383625000000008</v>
      </c>
      <c r="AF1297" s="5">
        <f t="shared" si="2555"/>
        <v>1.0427625</v>
      </c>
      <c r="AG1297" s="5">
        <f t="shared" si="2555"/>
        <v>1.4911000000000001</v>
      </c>
      <c r="AH1297" s="5">
        <f t="shared" si="2555"/>
        <v>3.2240000000000002</v>
      </c>
      <c r="AI1297" s="5">
        <f t="shared" si="2555"/>
        <v>1.13595625</v>
      </c>
    </row>
    <row r="1298" spans="2:35" x14ac:dyDescent="0.3">
      <c r="B1298" s="85">
        <f t="shared" si="2544"/>
        <v>45016</v>
      </c>
      <c r="C1298" s="3"/>
      <c r="D1298" s="3"/>
      <c r="E1298" s="5">
        <f t="shared" ref="E1298:AI1298" si="2556">E245-E386</f>
        <v>42.365123125000004</v>
      </c>
      <c r="F1298" s="5">
        <f t="shared" si="2556"/>
        <v>28.392156</v>
      </c>
      <c r="G1298" s="5">
        <f t="shared" si="2556"/>
        <v>26.321894624999999</v>
      </c>
      <c r="H1298" s="5">
        <f t="shared" si="2556"/>
        <v>5.489565250000001</v>
      </c>
      <c r="I1298" s="5">
        <f t="shared" si="2556"/>
        <v>30.716660000000001</v>
      </c>
      <c r="J1298" s="5">
        <f t="shared" si="2556"/>
        <v>136.14952</v>
      </c>
      <c r="K1298" s="5">
        <f t="shared" si="2556"/>
        <v>16.805956375000004</v>
      </c>
      <c r="L1298" s="5"/>
      <c r="M1298" s="5">
        <f t="shared" si="2556"/>
        <v>35.918256562500005</v>
      </c>
      <c r="N1298" s="5">
        <f t="shared" si="2556"/>
        <v>0</v>
      </c>
      <c r="O1298" s="5">
        <f t="shared" si="2556"/>
        <v>0</v>
      </c>
      <c r="P1298" s="5">
        <f t="shared" si="2556"/>
        <v>0</v>
      </c>
      <c r="Q1298" s="5">
        <f t="shared" si="2556"/>
        <v>0</v>
      </c>
      <c r="R1298" s="5">
        <f t="shared" si="2556"/>
        <v>0</v>
      </c>
      <c r="S1298" s="5">
        <f t="shared" si="2556"/>
        <v>0</v>
      </c>
      <c r="T1298" s="5"/>
      <c r="U1298" s="5">
        <f t="shared" si="2556"/>
        <v>27.629428125000004</v>
      </c>
      <c r="V1298" s="5">
        <f t="shared" si="2556"/>
        <v>7.2225660000000005</v>
      </c>
      <c r="W1298" s="5">
        <f t="shared" si="2556"/>
        <v>6.6959205624999996</v>
      </c>
      <c r="X1298" s="5">
        <f t="shared" si="2556"/>
        <v>2.1480907500000002</v>
      </c>
      <c r="Y1298" s="5">
        <f t="shared" si="2556"/>
        <v>2.3037494999999999</v>
      </c>
      <c r="Z1298" s="5">
        <f t="shared" si="2556"/>
        <v>11.622520000000002</v>
      </c>
      <c r="AA1298" s="5">
        <f t="shared" si="2556"/>
        <v>1.0636681250000002</v>
      </c>
      <c r="AB1298" s="5"/>
      <c r="AC1298" s="5">
        <f t="shared" si="2556"/>
        <v>7.3678475000000008</v>
      </c>
      <c r="AD1298" s="5">
        <f t="shared" si="2556"/>
        <v>3.4867560000000002</v>
      </c>
      <c r="AE1298" s="5">
        <f t="shared" si="2556"/>
        <v>3.2325133750000004</v>
      </c>
      <c r="AF1298" s="5">
        <f t="shared" si="2556"/>
        <v>1.0740453750000001</v>
      </c>
      <c r="AG1298" s="5">
        <f t="shared" si="2556"/>
        <v>1.535833</v>
      </c>
      <c r="AH1298" s="5">
        <f t="shared" si="2556"/>
        <v>3.3207200000000001</v>
      </c>
      <c r="AI1298" s="5">
        <f t="shared" si="2556"/>
        <v>1.1700349375000001</v>
      </c>
    </row>
    <row r="1299" spans="2:35" x14ac:dyDescent="0.3">
      <c r="B1299" s="85">
        <f t="shared" si="2544"/>
        <v>45382</v>
      </c>
      <c r="C1299" s="3"/>
      <c r="D1299" s="3"/>
      <c r="E1299" s="5">
        <f t="shared" ref="E1299:AI1299" si="2557">E246-E387</f>
        <v>43.636076818750013</v>
      </c>
      <c r="F1299" s="5">
        <f t="shared" si="2557"/>
        <v>29.243920680000002</v>
      </c>
      <c r="G1299" s="5">
        <f t="shared" si="2557"/>
        <v>27.111551463750001</v>
      </c>
      <c r="H1299" s="5">
        <f t="shared" si="2557"/>
        <v>5.6542522075000008</v>
      </c>
      <c r="I1299" s="5">
        <f t="shared" si="2557"/>
        <v>31.638159800000007</v>
      </c>
      <c r="J1299" s="5">
        <f t="shared" si="2557"/>
        <v>140.23400560000002</v>
      </c>
      <c r="K1299" s="5">
        <f t="shared" si="2557"/>
        <v>17.310135066250002</v>
      </c>
      <c r="L1299" s="5"/>
      <c r="M1299" s="5">
        <f t="shared" si="2557"/>
        <v>36.995804259375006</v>
      </c>
      <c r="N1299" s="5">
        <f t="shared" si="2557"/>
        <v>0</v>
      </c>
      <c r="O1299" s="5">
        <f t="shared" si="2557"/>
        <v>0</v>
      </c>
      <c r="P1299" s="5">
        <f t="shared" si="2557"/>
        <v>0</v>
      </c>
      <c r="Q1299" s="5">
        <f t="shared" si="2557"/>
        <v>0</v>
      </c>
      <c r="R1299" s="5">
        <f t="shared" si="2557"/>
        <v>0</v>
      </c>
      <c r="S1299" s="5">
        <f t="shared" si="2557"/>
        <v>0</v>
      </c>
      <c r="T1299" s="5"/>
      <c r="U1299" s="5">
        <f t="shared" si="2557"/>
        <v>28.458310968750002</v>
      </c>
      <c r="V1299" s="5">
        <f t="shared" si="2557"/>
        <v>7.4392429799999995</v>
      </c>
      <c r="W1299" s="5">
        <f t="shared" si="2557"/>
        <v>6.8967981793749997</v>
      </c>
      <c r="X1299" s="5">
        <f t="shared" si="2557"/>
        <v>2.2125334725000001</v>
      </c>
      <c r="Y1299" s="5">
        <f t="shared" si="2557"/>
        <v>2.3728619850000001</v>
      </c>
      <c r="Z1299" s="5">
        <f t="shared" si="2557"/>
        <v>11.971195600000003</v>
      </c>
      <c r="AA1299" s="5">
        <f t="shared" si="2557"/>
        <v>1.0955781687500001</v>
      </c>
      <c r="AB1299" s="5"/>
      <c r="AC1299" s="5">
        <f t="shared" si="2557"/>
        <v>7.5888829250000027</v>
      </c>
      <c r="AD1299" s="5">
        <f t="shared" si="2557"/>
        <v>3.5913586800000004</v>
      </c>
      <c r="AE1299" s="5">
        <f t="shared" si="2557"/>
        <v>3.3294887762500007</v>
      </c>
      <c r="AF1299" s="5">
        <f t="shared" si="2557"/>
        <v>1.10626673625</v>
      </c>
      <c r="AG1299" s="5">
        <f t="shared" si="2557"/>
        <v>1.5819079900000002</v>
      </c>
      <c r="AH1299" s="5">
        <f t="shared" si="2557"/>
        <v>3.4203416000000004</v>
      </c>
      <c r="AI1299" s="5">
        <f t="shared" si="2557"/>
        <v>1.2051359856249999</v>
      </c>
    </row>
    <row r="1300" spans="2:35" x14ac:dyDescent="0.3">
      <c r="B1300" s="85">
        <f t="shared" si="2544"/>
        <v>45747</v>
      </c>
      <c r="C1300" s="3"/>
      <c r="D1300" s="3"/>
      <c r="E1300" s="5">
        <f t="shared" ref="E1300:AI1300" si="2558">E247-E388</f>
        <v>44.945159123312514</v>
      </c>
      <c r="F1300" s="5">
        <f t="shared" si="2558"/>
        <v>30.121238300399998</v>
      </c>
      <c r="G1300" s="5">
        <f t="shared" si="2558"/>
        <v>27.924898007662502</v>
      </c>
      <c r="H1300" s="5">
        <f t="shared" si="2558"/>
        <v>5.8238797737250003</v>
      </c>
      <c r="I1300" s="5">
        <f t="shared" si="2558"/>
        <v>32.58730459400001</v>
      </c>
      <c r="J1300" s="5">
        <f t="shared" si="2558"/>
        <v>144.441025768</v>
      </c>
      <c r="K1300" s="5">
        <f t="shared" si="2558"/>
        <v>17.829439118237502</v>
      </c>
      <c r="L1300" s="5"/>
      <c r="M1300" s="5">
        <f t="shared" si="2558"/>
        <v>38.105678387156253</v>
      </c>
      <c r="N1300" s="5">
        <f t="shared" si="2558"/>
        <v>0</v>
      </c>
      <c r="O1300" s="5">
        <f t="shared" si="2558"/>
        <v>0</v>
      </c>
      <c r="P1300" s="5">
        <f t="shared" si="2558"/>
        <v>0</v>
      </c>
      <c r="Q1300" s="5">
        <f t="shared" si="2558"/>
        <v>0</v>
      </c>
      <c r="R1300" s="5">
        <f t="shared" si="2558"/>
        <v>0</v>
      </c>
      <c r="S1300" s="5">
        <f t="shared" si="2558"/>
        <v>0</v>
      </c>
      <c r="T1300" s="5"/>
      <c r="U1300" s="5">
        <f t="shared" si="2558"/>
        <v>29.312060297812508</v>
      </c>
      <c r="V1300" s="5">
        <f t="shared" si="2558"/>
        <v>7.6624202693999992</v>
      </c>
      <c r="W1300" s="5">
        <f t="shared" si="2558"/>
        <v>7.10370212475625</v>
      </c>
      <c r="X1300" s="5">
        <f t="shared" si="2558"/>
        <v>2.278909476675</v>
      </c>
      <c r="Y1300" s="5">
        <f t="shared" si="2558"/>
        <v>2.44404784455</v>
      </c>
      <c r="Z1300" s="5">
        <f t="shared" si="2558"/>
        <v>12.330331468000002</v>
      </c>
      <c r="AA1300" s="5">
        <f t="shared" si="2558"/>
        <v>1.1284455138125002</v>
      </c>
      <c r="AB1300" s="5"/>
      <c r="AC1300" s="5">
        <f t="shared" si="2558"/>
        <v>7.8165494127500024</v>
      </c>
      <c r="AD1300" s="5">
        <f t="shared" si="2558"/>
        <v>3.6990994403999999</v>
      </c>
      <c r="AE1300" s="5">
        <f t="shared" si="2558"/>
        <v>3.4293734395375011</v>
      </c>
      <c r="AF1300" s="5">
        <f t="shared" si="2558"/>
        <v>1.1394547383375</v>
      </c>
      <c r="AG1300" s="5">
        <f t="shared" si="2558"/>
        <v>1.6293652297000001</v>
      </c>
      <c r="AH1300" s="5">
        <f t="shared" si="2558"/>
        <v>3.5229518480000004</v>
      </c>
      <c r="AI1300" s="5">
        <f t="shared" si="2558"/>
        <v>1.2412900651937502</v>
      </c>
    </row>
    <row r="1301" spans="2:35" x14ac:dyDescent="0.3">
      <c r="B1301" s="85">
        <f t="shared" si="2544"/>
        <v>46112</v>
      </c>
      <c r="C1301" s="3"/>
      <c r="D1301" s="3"/>
      <c r="E1301" s="5">
        <f t="shared" ref="E1301:AI1301" si="2559">E248-E389</f>
        <v>46.293513897011884</v>
      </c>
      <c r="F1301" s="5">
        <f t="shared" si="2559"/>
        <v>31.024875449411997</v>
      </c>
      <c r="G1301" s="5">
        <f t="shared" si="2559"/>
        <v>28.762644947892372</v>
      </c>
      <c r="H1301" s="5">
        <f t="shared" si="2559"/>
        <v>5.9985961669367507</v>
      </c>
      <c r="I1301" s="5">
        <f t="shared" si="2559"/>
        <v>33.564923731820002</v>
      </c>
      <c r="J1301" s="5">
        <f t="shared" si="2559"/>
        <v>148.77425654104002</v>
      </c>
      <c r="K1301" s="5">
        <f t="shared" si="2559"/>
        <v>18.364322291784628</v>
      </c>
      <c r="L1301" s="5"/>
      <c r="M1301" s="5">
        <f t="shared" si="2559"/>
        <v>39.248848738770953</v>
      </c>
      <c r="N1301" s="5">
        <f t="shared" si="2559"/>
        <v>0</v>
      </c>
      <c r="O1301" s="5">
        <f t="shared" si="2559"/>
        <v>0</v>
      </c>
      <c r="P1301" s="5">
        <f t="shared" si="2559"/>
        <v>0</v>
      </c>
      <c r="Q1301" s="5">
        <f t="shared" si="2559"/>
        <v>0</v>
      </c>
      <c r="R1301" s="5">
        <f t="shared" si="2559"/>
        <v>0</v>
      </c>
      <c r="S1301" s="5">
        <f t="shared" si="2559"/>
        <v>0</v>
      </c>
      <c r="T1301" s="5"/>
      <c r="U1301" s="5">
        <f t="shared" si="2559"/>
        <v>30.191422106746881</v>
      </c>
      <c r="V1301" s="5">
        <f t="shared" si="2559"/>
        <v>7.8922928774819994</v>
      </c>
      <c r="W1301" s="5">
        <f t="shared" si="2559"/>
        <v>7.3168131884989371</v>
      </c>
      <c r="X1301" s="5">
        <f t="shared" si="2559"/>
        <v>2.3472767609752503</v>
      </c>
      <c r="Y1301" s="5">
        <f t="shared" si="2559"/>
        <v>2.5173692798865002</v>
      </c>
      <c r="Z1301" s="5">
        <f t="shared" si="2559"/>
        <v>12.700241412040002</v>
      </c>
      <c r="AA1301" s="5">
        <f t="shared" si="2559"/>
        <v>1.1622988792268754</v>
      </c>
      <c r="AB1301" s="5"/>
      <c r="AC1301" s="5">
        <f t="shared" si="2559"/>
        <v>8.0510458951325017</v>
      </c>
      <c r="AD1301" s="5">
        <f t="shared" si="2559"/>
        <v>3.8100724236120009</v>
      </c>
      <c r="AE1301" s="5">
        <f t="shared" si="2559"/>
        <v>3.5322546427236254</v>
      </c>
      <c r="AF1301" s="5">
        <f t="shared" si="2559"/>
        <v>1.1736383804876251</v>
      </c>
      <c r="AG1301" s="5">
        <f t="shared" si="2559"/>
        <v>1.6782461865910001</v>
      </c>
      <c r="AH1301" s="5">
        <f t="shared" si="2559"/>
        <v>3.6286404034400004</v>
      </c>
      <c r="AI1301" s="5">
        <f t="shared" si="2559"/>
        <v>1.2785287671495627</v>
      </c>
    </row>
    <row r="1302" spans="2:35" x14ac:dyDescent="0.3">
      <c r="B1302" s="85">
        <f t="shared" si="2544"/>
        <v>46477</v>
      </c>
      <c r="C1302" s="3"/>
      <c r="D1302" s="3"/>
      <c r="E1302" s="5">
        <f t="shared" ref="E1302:AI1302" si="2560">E249-E390</f>
        <v>47.68231931392225</v>
      </c>
      <c r="F1302" s="5">
        <f t="shared" si="2560"/>
        <v>31.955621712894359</v>
      </c>
      <c r="G1302" s="5">
        <f t="shared" si="2560"/>
        <v>29.625524296329147</v>
      </c>
      <c r="H1302" s="5">
        <f t="shared" si="2560"/>
        <v>6.178554051944853</v>
      </c>
      <c r="I1302" s="5">
        <f t="shared" si="2560"/>
        <v>34.571871443774604</v>
      </c>
      <c r="J1302" s="5">
        <f t="shared" si="2560"/>
        <v>153.23748423727122</v>
      </c>
      <c r="K1302" s="5">
        <f t="shared" si="2560"/>
        <v>18.915251960538171</v>
      </c>
      <c r="L1302" s="5"/>
      <c r="M1302" s="5">
        <f t="shared" si="2560"/>
        <v>40.42631420093408</v>
      </c>
      <c r="N1302" s="5">
        <f t="shared" si="2560"/>
        <v>0</v>
      </c>
      <c r="O1302" s="5">
        <f t="shared" si="2560"/>
        <v>0</v>
      </c>
      <c r="P1302" s="5">
        <f t="shared" si="2560"/>
        <v>0</v>
      </c>
      <c r="Q1302" s="5">
        <f t="shared" si="2560"/>
        <v>0</v>
      </c>
      <c r="R1302" s="5">
        <f t="shared" si="2560"/>
        <v>0</v>
      </c>
      <c r="S1302" s="5">
        <f t="shared" si="2560"/>
        <v>0</v>
      </c>
      <c r="T1302" s="5"/>
      <c r="U1302" s="5">
        <f t="shared" si="2560"/>
        <v>31.097164769949288</v>
      </c>
      <c r="V1302" s="5">
        <f t="shared" si="2560"/>
        <v>8.1290616638064606</v>
      </c>
      <c r="W1302" s="5">
        <f t="shared" si="2560"/>
        <v>7.5363175841539052</v>
      </c>
      <c r="X1302" s="5">
        <f t="shared" si="2560"/>
        <v>2.417695063804508</v>
      </c>
      <c r="Y1302" s="5">
        <f t="shared" si="2560"/>
        <v>2.5928903582830958</v>
      </c>
      <c r="Z1302" s="5">
        <f t="shared" si="2560"/>
        <v>13.081248654401202</v>
      </c>
      <c r="AA1302" s="5">
        <f t="shared" si="2560"/>
        <v>1.1971678456036816</v>
      </c>
      <c r="AB1302" s="5"/>
      <c r="AC1302" s="5">
        <f t="shared" si="2560"/>
        <v>8.2925772719864792</v>
      </c>
      <c r="AD1302" s="5">
        <f t="shared" si="2560"/>
        <v>3.9243745963203609</v>
      </c>
      <c r="AE1302" s="5">
        <f t="shared" si="2560"/>
        <v>3.6382222820053349</v>
      </c>
      <c r="AF1302" s="5">
        <f t="shared" si="2560"/>
        <v>1.208847531902254</v>
      </c>
      <c r="AG1302" s="5">
        <f t="shared" si="2560"/>
        <v>1.7285935721887302</v>
      </c>
      <c r="AH1302" s="5">
        <f t="shared" si="2560"/>
        <v>3.7374996155432005</v>
      </c>
      <c r="AI1302" s="5">
        <f t="shared" si="2560"/>
        <v>1.3168846301640496</v>
      </c>
    </row>
    <row r="1303" spans="2:35" x14ac:dyDescent="0.3">
      <c r="B1303" s="85">
        <f t="shared" si="2544"/>
        <v>46843</v>
      </c>
      <c r="C1303" s="3"/>
      <c r="D1303" s="3"/>
      <c r="E1303" s="5">
        <f t="shared" ref="E1303:AI1303" si="2561">E250-E391</f>
        <v>49.112788893339918</v>
      </c>
      <c r="F1303" s="5">
        <f t="shared" si="2561"/>
        <v>32.914290364281193</v>
      </c>
      <c r="G1303" s="5">
        <f t="shared" si="2561"/>
        <v>30.514290025219022</v>
      </c>
      <c r="H1303" s="5">
        <f t="shared" si="2561"/>
        <v>6.3639106735031987</v>
      </c>
      <c r="I1303" s="5">
        <f t="shared" si="2561"/>
        <v>35.609027587087837</v>
      </c>
      <c r="J1303" s="5">
        <f t="shared" si="2561"/>
        <v>157.83460876438937</v>
      </c>
      <c r="K1303" s="5">
        <f t="shared" si="2561"/>
        <v>19.482709519354312</v>
      </c>
      <c r="L1303" s="5"/>
      <c r="M1303" s="5">
        <f t="shared" si="2561"/>
        <v>41.639103626962104</v>
      </c>
      <c r="N1303" s="5">
        <f t="shared" si="2561"/>
        <v>0</v>
      </c>
      <c r="O1303" s="5">
        <f t="shared" si="2561"/>
        <v>0</v>
      </c>
      <c r="P1303" s="5">
        <f t="shared" si="2561"/>
        <v>0</v>
      </c>
      <c r="Q1303" s="5">
        <f t="shared" si="2561"/>
        <v>0</v>
      </c>
      <c r="R1303" s="5">
        <f t="shared" si="2561"/>
        <v>0</v>
      </c>
      <c r="S1303" s="5">
        <f t="shared" si="2561"/>
        <v>0</v>
      </c>
      <c r="T1303" s="5"/>
      <c r="U1303" s="5">
        <f t="shared" si="2561"/>
        <v>32.030079713047769</v>
      </c>
      <c r="V1303" s="5">
        <f t="shared" si="2561"/>
        <v>8.3729335137206551</v>
      </c>
      <c r="W1303" s="5">
        <f t="shared" si="2561"/>
        <v>7.7624071116785229</v>
      </c>
      <c r="X1303" s="5">
        <f t="shared" si="2561"/>
        <v>2.4902259157186433</v>
      </c>
      <c r="Y1303" s="5">
        <f t="shared" si="2561"/>
        <v>2.6706770690315884</v>
      </c>
      <c r="Z1303" s="5">
        <f t="shared" si="2561"/>
        <v>13.47368611403324</v>
      </c>
      <c r="AA1303" s="5">
        <f t="shared" si="2561"/>
        <v>1.2330828809717922</v>
      </c>
      <c r="AB1303" s="5"/>
      <c r="AC1303" s="5">
        <f t="shared" si="2561"/>
        <v>8.5413545901460726</v>
      </c>
      <c r="AD1303" s="5">
        <f t="shared" si="2561"/>
        <v>4.0421058342099725</v>
      </c>
      <c r="AE1303" s="5">
        <f t="shared" si="2561"/>
        <v>3.7473689504654946</v>
      </c>
      <c r="AF1303" s="5">
        <f t="shared" si="2561"/>
        <v>1.2451129578593216</v>
      </c>
      <c r="AG1303" s="5">
        <f t="shared" si="2561"/>
        <v>1.7804513793543919</v>
      </c>
      <c r="AH1303" s="5">
        <f t="shared" si="2561"/>
        <v>3.849624604009497</v>
      </c>
      <c r="AI1303" s="5">
        <f t="shared" si="2561"/>
        <v>1.3563911690689714</v>
      </c>
    </row>
    <row r="1304" spans="2:35" x14ac:dyDescent="0.3">
      <c r="B1304" s="85">
        <f t="shared" si="2544"/>
        <v>47208</v>
      </c>
      <c r="C1304" s="3"/>
      <c r="D1304" s="3"/>
      <c r="E1304" s="5">
        <f t="shared" ref="E1304:AI1304" si="2562">E251-E392</f>
        <v>50.586172560140113</v>
      </c>
      <c r="F1304" s="5">
        <f t="shared" si="2562"/>
        <v>33.901719075209634</v>
      </c>
      <c r="G1304" s="5">
        <f t="shared" si="2562"/>
        <v>31.42971872597559</v>
      </c>
      <c r="H1304" s="5">
        <f t="shared" si="2562"/>
        <v>6.5548279937082938</v>
      </c>
      <c r="I1304" s="5">
        <f t="shared" si="2562"/>
        <v>36.677298414700481</v>
      </c>
      <c r="J1304" s="5">
        <f t="shared" si="2562"/>
        <v>162.56964702732105</v>
      </c>
      <c r="K1304" s="5">
        <f t="shared" si="2562"/>
        <v>20.067190804934942</v>
      </c>
      <c r="L1304" s="5"/>
      <c r="M1304" s="5">
        <f t="shared" si="2562"/>
        <v>42.888276735770965</v>
      </c>
      <c r="N1304" s="5">
        <f t="shared" si="2562"/>
        <v>0</v>
      </c>
      <c r="O1304" s="5">
        <f t="shared" si="2562"/>
        <v>0</v>
      </c>
      <c r="P1304" s="5">
        <f t="shared" si="2562"/>
        <v>0</v>
      </c>
      <c r="Q1304" s="5">
        <f t="shared" si="2562"/>
        <v>0</v>
      </c>
      <c r="R1304" s="5">
        <f t="shared" si="2562"/>
        <v>0</v>
      </c>
      <c r="S1304" s="5">
        <f t="shared" si="2562"/>
        <v>0</v>
      </c>
      <c r="T1304" s="5"/>
      <c r="U1304" s="5">
        <f t="shared" si="2562"/>
        <v>32.990982104439205</v>
      </c>
      <c r="V1304" s="5">
        <f t="shared" si="2562"/>
        <v>8.6241215191322738</v>
      </c>
      <c r="W1304" s="5">
        <f t="shared" si="2562"/>
        <v>7.9952793250288785</v>
      </c>
      <c r="X1304" s="5">
        <f t="shared" si="2562"/>
        <v>2.5649326931902023</v>
      </c>
      <c r="Y1304" s="5">
        <f t="shared" si="2562"/>
        <v>2.7507973811025361</v>
      </c>
      <c r="Z1304" s="5">
        <f t="shared" si="2562"/>
        <v>13.877896697454238</v>
      </c>
      <c r="AA1304" s="5">
        <f t="shared" si="2562"/>
        <v>1.2700753674009457</v>
      </c>
      <c r="AB1304" s="5"/>
      <c r="AC1304" s="5">
        <f t="shared" si="2562"/>
        <v>8.7975952278504561</v>
      </c>
      <c r="AD1304" s="5">
        <f t="shared" si="2562"/>
        <v>4.1633690092362707</v>
      </c>
      <c r="AE1304" s="5">
        <f t="shared" si="2562"/>
        <v>3.8597900189794596</v>
      </c>
      <c r="AF1304" s="5">
        <f t="shared" si="2562"/>
        <v>1.2824663465951012</v>
      </c>
      <c r="AG1304" s="5">
        <f t="shared" si="2562"/>
        <v>1.8338649207350237</v>
      </c>
      <c r="AH1304" s="5">
        <f t="shared" si="2562"/>
        <v>3.9651133421297824</v>
      </c>
      <c r="AI1304" s="5">
        <f t="shared" si="2562"/>
        <v>1.3970829041410404</v>
      </c>
    </row>
    <row r="1305" spans="2:35" x14ac:dyDescent="0.3">
      <c r="B1305" s="85">
        <f t="shared" si="2544"/>
        <v>47573</v>
      </c>
      <c r="C1305" s="3"/>
      <c r="D1305" s="3"/>
      <c r="E1305" s="5">
        <f t="shared" ref="E1305:AI1305" si="2563">E252-E393</f>
        <v>52.103757736944317</v>
      </c>
      <c r="F1305" s="5">
        <f t="shared" si="2563"/>
        <v>34.918770647465919</v>
      </c>
      <c r="G1305" s="5">
        <f t="shared" si="2563"/>
        <v>32.372610287754867</v>
      </c>
      <c r="H1305" s="5">
        <f t="shared" si="2563"/>
        <v>6.7514728335195437</v>
      </c>
      <c r="I1305" s="5">
        <f t="shared" si="2563"/>
        <v>37.777617367141488</v>
      </c>
      <c r="J1305" s="5">
        <f t="shared" si="2563"/>
        <v>167.44673643814068</v>
      </c>
      <c r="K1305" s="5">
        <f t="shared" si="2563"/>
        <v>20.669206529082995</v>
      </c>
      <c r="L1305" s="5"/>
      <c r="M1305" s="5">
        <f t="shared" si="2563"/>
        <v>44.174925037844105</v>
      </c>
      <c r="N1305" s="5">
        <f t="shared" si="2563"/>
        <v>0</v>
      </c>
      <c r="O1305" s="5">
        <f t="shared" si="2563"/>
        <v>0</v>
      </c>
      <c r="P1305" s="5">
        <f t="shared" si="2563"/>
        <v>0</v>
      </c>
      <c r="Q1305" s="5">
        <f t="shared" si="2563"/>
        <v>0</v>
      </c>
      <c r="R1305" s="5">
        <f t="shared" si="2563"/>
        <v>0</v>
      </c>
      <c r="S1305" s="5">
        <f t="shared" si="2563"/>
        <v>0</v>
      </c>
      <c r="T1305" s="5"/>
      <c r="U1305" s="5">
        <f t="shared" si="2563"/>
        <v>33.980711567572378</v>
      </c>
      <c r="V1305" s="5">
        <f t="shared" si="2563"/>
        <v>8.8828451647062412</v>
      </c>
      <c r="W1305" s="5">
        <f t="shared" si="2563"/>
        <v>8.2351377047797456</v>
      </c>
      <c r="X1305" s="5">
        <f t="shared" si="2563"/>
        <v>2.6418806739859084</v>
      </c>
      <c r="Y1305" s="5">
        <f t="shared" si="2563"/>
        <v>2.8333213025356119</v>
      </c>
      <c r="Z1305" s="5">
        <f t="shared" si="2563"/>
        <v>14.294233598377865</v>
      </c>
      <c r="AA1305" s="5">
        <f t="shared" si="2563"/>
        <v>1.3081776284229742</v>
      </c>
      <c r="AB1305" s="5"/>
      <c r="AC1305" s="5">
        <f t="shared" si="2563"/>
        <v>9.0615230846859678</v>
      </c>
      <c r="AD1305" s="5">
        <f t="shared" si="2563"/>
        <v>4.2882700795133593</v>
      </c>
      <c r="AE1305" s="5">
        <f t="shared" si="2563"/>
        <v>3.9755837195488435</v>
      </c>
      <c r="AF1305" s="5">
        <f t="shared" si="2563"/>
        <v>1.3209403369929542</v>
      </c>
      <c r="AG1305" s="5">
        <f t="shared" si="2563"/>
        <v>1.8888808683570744</v>
      </c>
      <c r="AH1305" s="5">
        <f t="shared" si="2563"/>
        <v>4.0840667423936754</v>
      </c>
      <c r="AI1305" s="5">
        <f t="shared" si="2563"/>
        <v>1.4389953912652718</v>
      </c>
    </row>
    <row r="1306" spans="2:35" x14ac:dyDescent="0.3">
      <c r="B1306" s="85">
        <f t="shared" si="2544"/>
        <v>47938</v>
      </c>
      <c r="C1306" s="3"/>
      <c r="D1306" s="3"/>
      <c r="E1306" s="5">
        <f t="shared" ref="E1306:AI1306" si="2564">E253-E394</f>
        <v>53.666870469052647</v>
      </c>
      <c r="F1306" s="5">
        <f t="shared" si="2564"/>
        <v>35.966333766889896</v>
      </c>
      <c r="G1306" s="5">
        <f t="shared" si="2564"/>
        <v>33.343788596387505</v>
      </c>
      <c r="H1306" s="5">
        <f t="shared" si="2564"/>
        <v>6.9540170185251311</v>
      </c>
      <c r="I1306" s="5">
        <f t="shared" si="2564"/>
        <v>38.910945888155737</v>
      </c>
      <c r="J1306" s="5">
        <f t="shared" si="2564"/>
        <v>172.4701385312849</v>
      </c>
      <c r="K1306" s="5">
        <f t="shared" si="2564"/>
        <v>21.289282724955484</v>
      </c>
      <c r="L1306" s="5"/>
      <c r="M1306" s="5">
        <f t="shared" si="2564"/>
        <v>45.50017278897942</v>
      </c>
      <c r="N1306" s="5">
        <f t="shared" si="2564"/>
        <v>0</v>
      </c>
      <c r="O1306" s="5">
        <f t="shared" si="2564"/>
        <v>0</v>
      </c>
      <c r="P1306" s="5">
        <f t="shared" si="2564"/>
        <v>0</v>
      </c>
      <c r="Q1306" s="5">
        <f t="shared" si="2564"/>
        <v>0</v>
      </c>
      <c r="R1306" s="5">
        <f t="shared" si="2564"/>
        <v>0</v>
      </c>
      <c r="S1306" s="5">
        <f t="shared" si="2564"/>
        <v>0</v>
      </c>
      <c r="T1306" s="5"/>
      <c r="U1306" s="5">
        <f t="shared" si="2564"/>
        <v>35.000132914599554</v>
      </c>
      <c r="V1306" s="5">
        <f t="shared" si="2564"/>
        <v>9.1493305196474299</v>
      </c>
      <c r="W1306" s="5">
        <f t="shared" si="2564"/>
        <v>8.4821918359231372</v>
      </c>
      <c r="X1306" s="5">
        <f t="shared" si="2564"/>
        <v>2.7211370942054853</v>
      </c>
      <c r="Y1306" s="5">
        <f t="shared" si="2564"/>
        <v>2.9183209416116802</v>
      </c>
      <c r="Z1306" s="5">
        <f t="shared" si="2564"/>
        <v>14.7230606063292</v>
      </c>
      <c r="AA1306" s="5">
        <f t="shared" si="2564"/>
        <v>1.3474229572756637</v>
      </c>
      <c r="AB1306" s="5"/>
      <c r="AC1306" s="5">
        <f t="shared" si="2564"/>
        <v>9.3333687772265481</v>
      </c>
      <c r="AD1306" s="5">
        <f t="shared" si="2564"/>
        <v>4.4169181818987591</v>
      </c>
      <c r="AE1306" s="5">
        <f t="shared" si="2564"/>
        <v>4.0948512311353094</v>
      </c>
      <c r="AF1306" s="5">
        <f t="shared" si="2564"/>
        <v>1.3605685471027427</v>
      </c>
      <c r="AG1306" s="5">
        <f t="shared" si="2564"/>
        <v>1.9455472944077867</v>
      </c>
      <c r="AH1306" s="5">
        <f t="shared" si="2564"/>
        <v>4.2065887446654857</v>
      </c>
      <c r="AI1306" s="5">
        <f t="shared" si="2564"/>
        <v>1.4821652530032299</v>
      </c>
    </row>
    <row r="1307" spans="2:35" x14ac:dyDescent="0.3">
      <c r="B1307" s="85">
        <f t="shared" si="2544"/>
        <v>48304</v>
      </c>
      <c r="C1307" s="3"/>
      <c r="D1307" s="3"/>
      <c r="E1307" s="5">
        <f t="shared" ref="E1307:AI1307" si="2565">E254-E395</f>
        <v>55.276876583124228</v>
      </c>
      <c r="F1307" s="5">
        <f t="shared" si="2565"/>
        <v>37.045323779896584</v>
      </c>
      <c r="G1307" s="5">
        <f t="shared" si="2565"/>
        <v>34.344102254279136</v>
      </c>
      <c r="H1307" s="5">
        <f t="shared" si="2565"/>
        <v>7.1626375290808832</v>
      </c>
      <c r="I1307" s="5">
        <f t="shared" si="2565"/>
        <v>40.078274264800406</v>
      </c>
      <c r="J1307" s="5">
        <f t="shared" si="2565"/>
        <v>177.64424268722345</v>
      </c>
      <c r="K1307" s="5">
        <f t="shared" si="2565"/>
        <v>21.92796120670415</v>
      </c>
      <c r="L1307" s="5"/>
      <c r="M1307" s="5">
        <f t="shared" si="2565"/>
        <v>46.865177972648809</v>
      </c>
      <c r="N1307" s="5">
        <f t="shared" si="2565"/>
        <v>0</v>
      </c>
      <c r="O1307" s="5">
        <f t="shared" si="2565"/>
        <v>0</v>
      </c>
      <c r="P1307" s="5">
        <f t="shared" si="2565"/>
        <v>0</v>
      </c>
      <c r="Q1307" s="5">
        <f t="shared" si="2565"/>
        <v>0</v>
      </c>
      <c r="R1307" s="5">
        <f t="shared" si="2565"/>
        <v>0</v>
      </c>
      <c r="S1307" s="5">
        <f t="shared" si="2565"/>
        <v>0</v>
      </c>
      <c r="T1307" s="5"/>
      <c r="U1307" s="5">
        <f t="shared" si="2565"/>
        <v>36.050136902037544</v>
      </c>
      <c r="V1307" s="5">
        <f t="shared" si="2565"/>
        <v>9.4238104352368524</v>
      </c>
      <c r="W1307" s="5">
        <f t="shared" si="2565"/>
        <v>8.7366575910008333</v>
      </c>
      <c r="X1307" s="5">
        <f t="shared" si="2565"/>
        <v>2.8027712070316504</v>
      </c>
      <c r="Y1307" s="5">
        <f t="shared" si="2565"/>
        <v>3.0058705698600305</v>
      </c>
      <c r="Z1307" s="5">
        <f t="shared" si="2565"/>
        <v>15.164752424519078</v>
      </c>
      <c r="AA1307" s="5">
        <f t="shared" si="2565"/>
        <v>1.3878456459939337</v>
      </c>
      <c r="AB1307" s="5"/>
      <c r="AC1307" s="5">
        <f t="shared" si="2565"/>
        <v>9.6133698405433439</v>
      </c>
      <c r="AD1307" s="5">
        <f t="shared" si="2565"/>
        <v>4.5494257273557226</v>
      </c>
      <c r="AE1307" s="5">
        <f t="shared" si="2565"/>
        <v>4.2176967680693691</v>
      </c>
      <c r="AF1307" s="5">
        <f t="shared" si="2565"/>
        <v>1.4013856035158252</v>
      </c>
      <c r="AG1307" s="5">
        <f t="shared" si="2565"/>
        <v>2.0039137132400207</v>
      </c>
      <c r="AH1307" s="5">
        <f t="shared" si="2565"/>
        <v>4.3327864070054503</v>
      </c>
      <c r="AI1307" s="5">
        <f t="shared" si="2565"/>
        <v>1.5266302105933267</v>
      </c>
    </row>
    <row r="1308" spans="2:35" x14ac:dyDescent="0.3">
      <c r="B1308" s="85">
        <f t="shared" si="2544"/>
        <v>48669</v>
      </c>
      <c r="C1308" s="3"/>
      <c r="D1308" s="3"/>
      <c r="E1308" s="5">
        <f t="shared" ref="E1308:AI1308" si="2566">E255-E396</f>
        <v>56.935182880617958</v>
      </c>
      <c r="F1308" s="5">
        <f t="shared" si="2566"/>
        <v>38.156683493293485</v>
      </c>
      <c r="G1308" s="5">
        <f t="shared" si="2566"/>
        <v>35.374425321907516</v>
      </c>
      <c r="H1308" s="5">
        <f t="shared" si="2566"/>
        <v>7.3775166549533111</v>
      </c>
      <c r="I1308" s="5">
        <f t="shared" si="2566"/>
        <v>41.280622492744428</v>
      </c>
      <c r="J1308" s="5">
        <f t="shared" si="2566"/>
        <v>182.97356996784015</v>
      </c>
      <c r="K1308" s="5">
        <f t="shared" si="2566"/>
        <v>22.585800042905277</v>
      </c>
      <c r="L1308" s="5"/>
      <c r="M1308" s="5">
        <f t="shared" si="2566"/>
        <v>48.271133311828272</v>
      </c>
      <c r="N1308" s="5">
        <f t="shared" si="2566"/>
        <v>0</v>
      </c>
      <c r="O1308" s="5">
        <f t="shared" si="2566"/>
        <v>0</v>
      </c>
      <c r="P1308" s="5">
        <f t="shared" si="2566"/>
        <v>0</v>
      </c>
      <c r="Q1308" s="5">
        <f t="shared" si="2566"/>
        <v>0</v>
      </c>
      <c r="R1308" s="5">
        <f t="shared" si="2566"/>
        <v>0</v>
      </c>
      <c r="S1308" s="5">
        <f t="shared" si="2566"/>
        <v>0</v>
      </c>
      <c r="T1308" s="5"/>
      <c r="U1308" s="5">
        <f t="shared" si="2566"/>
        <v>37.131641009098672</v>
      </c>
      <c r="V1308" s="5">
        <f t="shared" si="2566"/>
        <v>9.7065247482939583</v>
      </c>
      <c r="W1308" s="5">
        <f t="shared" si="2566"/>
        <v>8.998757318730858</v>
      </c>
      <c r="X1308" s="5">
        <f t="shared" si="2566"/>
        <v>2.8868543432426002</v>
      </c>
      <c r="Y1308" s="5">
        <f t="shared" si="2566"/>
        <v>3.0960466869558316</v>
      </c>
      <c r="Z1308" s="5">
        <f t="shared" si="2566"/>
        <v>15.619694997254649</v>
      </c>
      <c r="AA1308" s="5">
        <f t="shared" si="2566"/>
        <v>1.4294810153737518</v>
      </c>
      <c r="AB1308" s="5"/>
      <c r="AC1308" s="5">
        <f t="shared" si="2566"/>
        <v>9.9017709357596448</v>
      </c>
      <c r="AD1308" s="5">
        <f t="shared" si="2566"/>
        <v>4.6859084991763931</v>
      </c>
      <c r="AE1308" s="5">
        <f t="shared" si="2566"/>
        <v>4.34422767111145</v>
      </c>
      <c r="AF1308" s="5">
        <f t="shared" si="2566"/>
        <v>1.4434271716213001</v>
      </c>
      <c r="AG1308" s="5">
        <f t="shared" si="2566"/>
        <v>2.0640311246372214</v>
      </c>
      <c r="AH1308" s="5">
        <f t="shared" si="2566"/>
        <v>4.462769999215614</v>
      </c>
      <c r="AI1308" s="5">
        <f t="shared" si="2566"/>
        <v>1.5724291169111266</v>
      </c>
    </row>
    <row r="1309" spans="2:35" x14ac:dyDescent="0.3">
      <c r="B1309" s="85">
        <f t="shared" si="2544"/>
        <v>49034</v>
      </c>
      <c r="C1309" s="3"/>
      <c r="D1309" s="3"/>
      <c r="E1309" s="5">
        <f t="shared" ref="E1309:AI1309" si="2567">E256-E397</f>
        <v>58.643238367036503</v>
      </c>
      <c r="F1309" s="5">
        <f t="shared" si="2567"/>
        <v>39.301383998092291</v>
      </c>
      <c r="G1309" s="5">
        <f t="shared" si="2567"/>
        <v>36.435658081564746</v>
      </c>
      <c r="H1309" s="5">
        <f t="shared" si="2567"/>
        <v>7.5988421546019103</v>
      </c>
      <c r="I1309" s="5">
        <f t="shared" si="2567"/>
        <v>42.519041167526758</v>
      </c>
      <c r="J1309" s="5">
        <f t="shared" si="2567"/>
        <v>188.46277706687536</v>
      </c>
      <c r="K1309" s="5">
        <f t="shared" si="2567"/>
        <v>23.263374044192432</v>
      </c>
      <c r="L1309" s="5"/>
      <c r="M1309" s="5">
        <f t="shared" si="2567"/>
        <v>49.719267311183124</v>
      </c>
      <c r="N1309" s="5">
        <f t="shared" si="2567"/>
        <v>0</v>
      </c>
      <c r="O1309" s="5">
        <f t="shared" si="2567"/>
        <v>0</v>
      </c>
      <c r="P1309" s="5">
        <f t="shared" si="2567"/>
        <v>0</v>
      </c>
      <c r="Q1309" s="5">
        <f t="shared" si="2567"/>
        <v>0</v>
      </c>
      <c r="R1309" s="5">
        <f t="shared" si="2567"/>
        <v>0</v>
      </c>
      <c r="S1309" s="5">
        <f t="shared" si="2567"/>
        <v>0</v>
      </c>
      <c r="T1309" s="5"/>
      <c r="U1309" s="5">
        <f t="shared" si="2567"/>
        <v>38.24559023937163</v>
      </c>
      <c r="V1309" s="5">
        <f t="shared" si="2567"/>
        <v>9.9977204907427772</v>
      </c>
      <c r="W1309" s="5">
        <f t="shared" si="2567"/>
        <v>9.2687200382927841</v>
      </c>
      <c r="X1309" s="5">
        <f t="shared" si="2567"/>
        <v>2.9734599735398777</v>
      </c>
      <c r="Y1309" s="5">
        <f t="shared" si="2567"/>
        <v>3.1889280875645061</v>
      </c>
      <c r="Z1309" s="5">
        <f t="shared" si="2567"/>
        <v>16.08828584717229</v>
      </c>
      <c r="AA1309" s="5">
        <f t="shared" si="2567"/>
        <v>1.4723654458349642</v>
      </c>
      <c r="AB1309" s="5"/>
      <c r="AC1309" s="5">
        <f t="shared" si="2567"/>
        <v>10.198824063832435</v>
      </c>
      <c r="AD1309" s="5">
        <f t="shared" si="2567"/>
        <v>4.8264857541516859</v>
      </c>
      <c r="AE1309" s="5">
        <f t="shared" si="2567"/>
        <v>4.4745545012447927</v>
      </c>
      <c r="AF1309" s="5">
        <f t="shared" si="2567"/>
        <v>1.4867299867699388</v>
      </c>
      <c r="AG1309" s="5">
        <f t="shared" si="2567"/>
        <v>2.1259520583763378</v>
      </c>
      <c r="AH1309" s="5">
        <f t="shared" si="2567"/>
        <v>4.596653099192082</v>
      </c>
      <c r="AI1309" s="5">
        <f t="shared" si="2567"/>
        <v>1.6196019904184604</v>
      </c>
    </row>
    <row r="1310" spans="2:35" x14ac:dyDescent="0.3">
      <c r="B1310" s="85">
        <f t="shared" si="2544"/>
        <v>49399</v>
      </c>
      <c r="C1310" s="3"/>
      <c r="D1310" s="3"/>
      <c r="E1310" s="5">
        <f t="shared" ref="E1310:AI1310" si="2568">E257-E398</f>
        <v>60.402535518047607</v>
      </c>
      <c r="F1310" s="5">
        <f t="shared" si="2568"/>
        <v>40.480425518035055</v>
      </c>
      <c r="G1310" s="5">
        <f t="shared" si="2568"/>
        <v>37.528727824011675</v>
      </c>
      <c r="H1310" s="5">
        <f t="shared" si="2568"/>
        <v>7.8268074192399668</v>
      </c>
      <c r="I1310" s="5">
        <f t="shared" si="2568"/>
        <v>43.794612402552559</v>
      </c>
      <c r="J1310" s="5">
        <f t="shared" si="2568"/>
        <v>194.11666037888165</v>
      </c>
      <c r="K1310" s="5">
        <f t="shared" si="2568"/>
        <v>23.961275265518207</v>
      </c>
      <c r="L1310" s="5"/>
      <c r="M1310" s="5">
        <f t="shared" si="2568"/>
        <v>51.210845330518623</v>
      </c>
      <c r="N1310" s="5">
        <f t="shared" si="2568"/>
        <v>0</v>
      </c>
      <c r="O1310" s="5">
        <f t="shared" si="2568"/>
        <v>0</v>
      </c>
      <c r="P1310" s="5">
        <f t="shared" si="2568"/>
        <v>0</v>
      </c>
      <c r="Q1310" s="5">
        <f t="shared" si="2568"/>
        <v>0</v>
      </c>
      <c r="R1310" s="5">
        <f t="shared" si="2568"/>
        <v>0</v>
      </c>
      <c r="S1310" s="5">
        <f t="shared" si="2568"/>
        <v>0</v>
      </c>
      <c r="T1310" s="5"/>
      <c r="U1310" s="5">
        <f t="shared" si="2568"/>
        <v>39.392957946552777</v>
      </c>
      <c r="V1310" s="5">
        <f t="shared" si="2568"/>
        <v>10.297652105465058</v>
      </c>
      <c r="W1310" s="5">
        <f t="shared" si="2568"/>
        <v>9.5467816394415674</v>
      </c>
      <c r="X1310" s="5">
        <f t="shared" si="2568"/>
        <v>3.0626637727460739</v>
      </c>
      <c r="Y1310" s="5">
        <f t="shared" si="2568"/>
        <v>3.284595930191442</v>
      </c>
      <c r="Z1310" s="5">
        <f t="shared" si="2568"/>
        <v>16.57093442258746</v>
      </c>
      <c r="AA1310" s="5">
        <f t="shared" si="2568"/>
        <v>1.5165364092100131</v>
      </c>
      <c r="AB1310" s="5"/>
      <c r="AC1310" s="5">
        <f t="shared" si="2568"/>
        <v>10.50478878574741</v>
      </c>
      <c r="AD1310" s="5">
        <f t="shared" si="2568"/>
        <v>4.9712803267762355</v>
      </c>
      <c r="AE1310" s="5">
        <f t="shared" si="2568"/>
        <v>4.6087911362821368</v>
      </c>
      <c r="AF1310" s="5">
        <f t="shared" si="2568"/>
        <v>1.531331886373037</v>
      </c>
      <c r="AG1310" s="5">
        <f t="shared" si="2568"/>
        <v>2.1897306201276279</v>
      </c>
      <c r="AH1310" s="5">
        <f t="shared" si="2568"/>
        <v>4.7345526921678456</v>
      </c>
      <c r="AI1310" s="5">
        <f t="shared" si="2568"/>
        <v>1.6681900501310143</v>
      </c>
    </row>
    <row r="1311" spans="2:35" x14ac:dyDescent="0.3">
      <c r="B1311" s="85">
        <f t="shared" si="2544"/>
        <v>49765</v>
      </c>
      <c r="C1311" s="3"/>
      <c r="D1311" s="3"/>
      <c r="E1311" s="5">
        <f t="shared" ref="E1311:AI1311" si="2569">E258-E399</f>
        <v>62.214611583589033</v>
      </c>
      <c r="F1311" s="5">
        <f t="shared" si="2569"/>
        <v>41.694838283576111</v>
      </c>
      <c r="G1311" s="5">
        <f t="shared" si="2569"/>
        <v>38.654589658732029</v>
      </c>
      <c r="H1311" s="5">
        <f t="shared" si="2569"/>
        <v>8.0616116418171675</v>
      </c>
      <c r="I1311" s="5">
        <f t="shared" si="2569"/>
        <v>45.108450774629148</v>
      </c>
      <c r="J1311" s="5">
        <f t="shared" si="2569"/>
        <v>199.94016019024812</v>
      </c>
      <c r="K1311" s="5">
        <f t="shared" si="2569"/>
        <v>24.680113523483755</v>
      </c>
      <c r="L1311" s="5"/>
      <c r="M1311" s="5">
        <f t="shared" si="2569"/>
        <v>52.747170690434189</v>
      </c>
      <c r="N1311" s="5">
        <f t="shared" si="2569"/>
        <v>0</v>
      </c>
      <c r="O1311" s="5">
        <f t="shared" si="2569"/>
        <v>0</v>
      </c>
      <c r="P1311" s="5">
        <f t="shared" si="2569"/>
        <v>0</v>
      </c>
      <c r="Q1311" s="5">
        <f t="shared" si="2569"/>
        <v>0</v>
      </c>
      <c r="R1311" s="5">
        <f t="shared" si="2569"/>
        <v>0</v>
      </c>
      <c r="S1311" s="5">
        <f t="shared" si="2569"/>
        <v>0</v>
      </c>
      <c r="T1311" s="5"/>
      <c r="U1311" s="5">
        <f t="shared" si="2569"/>
        <v>40.574746684949368</v>
      </c>
      <c r="V1311" s="5">
        <f t="shared" si="2569"/>
        <v>10.60658166862901</v>
      </c>
      <c r="W1311" s="5">
        <f t="shared" si="2569"/>
        <v>9.8331850886248162</v>
      </c>
      <c r="X1311" s="5">
        <f t="shared" si="2569"/>
        <v>3.1545436859284561</v>
      </c>
      <c r="Y1311" s="5">
        <f t="shared" si="2569"/>
        <v>3.3831338080971851</v>
      </c>
      <c r="Z1311" s="5">
        <f t="shared" si="2569"/>
        <v>17.068062455265082</v>
      </c>
      <c r="AA1311" s="5">
        <f t="shared" si="2569"/>
        <v>1.5620325014863135</v>
      </c>
      <c r="AB1311" s="5"/>
      <c r="AC1311" s="5">
        <f t="shared" si="2569"/>
        <v>10.819932449319831</v>
      </c>
      <c r="AD1311" s="5">
        <f t="shared" si="2569"/>
        <v>5.1204187365795226</v>
      </c>
      <c r="AE1311" s="5">
        <f t="shared" si="2569"/>
        <v>4.7470548703706017</v>
      </c>
      <c r="AF1311" s="5">
        <f t="shared" si="2569"/>
        <v>1.5772718429642281</v>
      </c>
      <c r="AG1311" s="5">
        <f t="shared" si="2569"/>
        <v>2.255422538731457</v>
      </c>
      <c r="AH1311" s="5">
        <f t="shared" si="2569"/>
        <v>4.8765892729328817</v>
      </c>
      <c r="AI1311" s="5">
        <f t="shared" si="2569"/>
        <v>1.7182357516349451</v>
      </c>
    </row>
    <row r="1312" spans="2:35" x14ac:dyDescent="0.3">
      <c r="B1312" s="85">
        <f t="shared" si="2544"/>
        <v>50130</v>
      </c>
      <c r="C1312" s="3"/>
      <c r="D1312" s="3"/>
      <c r="E1312" s="5">
        <f t="shared" ref="E1312:AI1312" si="2570">E259-E400</f>
        <v>64.081049931096715</v>
      </c>
      <c r="F1312" s="5">
        <f t="shared" si="2570"/>
        <v>42.945683432083392</v>
      </c>
      <c r="G1312" s="5">
        <f t="shared" si="2570"/>
        <v>39.814227348493993</v>
      </c>
      <c r="H1312" s="5">
        <f t="shared" si="2570"/>
        <v>8.3034599910716818</v>
      </c>
      <c r="I1312" s="5">
        <f t="shared" si="2570"/>
        <v>46.461704297868017</v>
      </c>
      <c r="J1312" s="5">
        <f t="shared" si="2570"/>
        <v>205.93836499595557</v>
      </c>
      <c r="K1312" s="5">
        <f t="shared" si="2570"/>
        <v>25.420516929188267</v>
      </c>
      <c r="L1312" s="5"/>
      <c r="M1312" s="5">
        <f t="shared" si="2570"/>
        <v>54.329585811147211</v>
      </c>
      <c r="N1312" s="5">
        <f t="shared" si="2570"/>
        <v>0</v>
      </c>
      <c r="O1312" s="5">
        <f t="shared" si="2570"/>
        <v>0</v>
      </c>
      <c r="P1312" s="5">
        <f t="shared" si="2570"/>
        <v>0</v>
      </c>
      <c r="Q1312" s="5">
        <f t="shared" si="2570"/>
        <v>0</v>
      </c>
      <c r="R1312" s="5">
        <f t="shared" si="2570"/>
        <v>0</v>
      </c>
      <c r="S1312" s="5">
        <f t="shared" si="2570"/>
        <v>0</v>
      </c>
      <c r="T1312" s="5"/>
      <c r="U1312" s="5">
        <f t="shared" si="2570"/>
        <v>41.791989085497853</v>
      </c>
      <c r="V1312" s="5">
        <f t="shared" si="2570"/>
        <v>10.92477911868788</v>
      </c>
      <c r="W1312" s="5">
        <f t="shared" si="2570"/>
        <v>10.128180641283562</v>
      </c>
      <c r="X1312" s="5">
        <f t="shared" si="2570"/>
        <v>3.2491799965063102</v>
      </c>
      <c r="Y1312" s="5">
        <f t="shared" si="2570"/>
        <v>3.484627822340101</v>
      </c>
      <c r="Z1312" s="5">
        <f t="shared" si="2570"/>
        <v>17.580104328923039</v>
      </c>
      <c r="AA1312" s="5">
        <f t="shared" si="2570"/>
        <v>1.6088934765309031</v>
      </c>
      <c r="AB1312" s="5"/>
      <c r="AC1312" s="5">
        <f t="shared" si="2570"/>
        <v>11.144530422799427</v>
      </c>
      <c r="AD1312" s="5">
        <f t="shared" si="2570"/>
        <v>5.2740312986769089</v>
      </c>
      <c r="AE1312" s="5">
        <f t="shared" si="2570"/>
        <v>4.8894665164817193</v>
      </c>
      <c r="AF1312" s="5">
        <f t="shared" si="2570"/>
        <v>1.6245899982531551</v>
      </c>
      <c r="AG1312" s="5">
        <f t="shared" si="2570"/>
        <v>2.3230852148934011</v>
      </c>
      <c r="AH1312" s="5">
        <f t="shared" si="2570"/>
        <v>5.0228869511208671</v>
      </c>
      <c r="AI1312" s="5">
        <f t="shared" si="2570"/>
        <v>1.7697828241839932</v>
      </c>
    </row>
    <row r="1313" spans="2:35" x14ac:dyDescent="0.3">
      <c r="B1313" s="85">
        <f t="shared" si="2544"/>
        <v>50495</v>
      </c>
      <c r="C1313" s="3"/>
      <c r="D1313" s="3"/>
      <c r="E1313" s="5">
        <f t="shared" ref="E1313:AI1313" si="2571">E260-E401</f>
        <v>66.003481429029605</v>
      </c>
      <c r="F1313" s="5">
        <f t="shared" si="2571"/>
        <v>44.234053935045893</v>
      </c>
      <c r="G1313" s="5">
        <f t="shared" si="2571"/>
        <v>41.008654168948823</v>
      </c>
      <c r="H1313" s="5">
        <f t="shared" si="2571"/>
        <v>8.5525637908038323</v>
      </c>
      <c r="I1313" s="5">
        <f t="shared" si="2571"/>
        <v>47.855555426804052</v>
      </c>
      <c r="J1313" s="5">
        <f t="shared" si="2571"/>
        <v>212.11651594583427</v>
      </c>
      <c r="K1313" s="5">
        <f t="shared" si="2571"/>
        <v>26.183132437063918</v>
      </c>
      <c r="L1313" s="5"/>
      <c r="M1313" s="5">
        <f t="shared" si="2571"/>
        <v>55.959473385481623</v>
      </c>
      <c r="N1313" s="5">
        <f t="shared" si="2571"/>
        <v>0</v>
      </c>
      <c r="O1313" s="5">
        <f t="shared" si="2571"/>
        <v>0</v>
      </c>
      <c r="P1313" s="5">
        <f t="shared" si="2571"/>
        <v>0</v>
      </c>
      <c r="Q1313" s="5">
        <f t="shared" si="2571"/>
        <v>0</v>
      </c>
      <c r="R1313" s="5">
        <f t="shared" si="2571"/>
        <v>0</v>
      </c>
      <c r="S1313" s="5">
        <f t="shared" si="2571"/>
        <v>0</v>
      </c>
      <c r="T1313" s="5"/>
      <c r="U1313" s="5">
        <f t="shared" si="2571"/>
        <v>43.045748758062786</v>
      </c>
      <c r="V1313" s="5">
        <f t="shared" si="2571"/>
        <v>11.252522492248517</v>
      </c>
      <c r="W1313" s="5">
        <f t="shared" si="2571"/>
        <v>10.432026060522068</v>
      </c>
      <c r="X1313" s="5">
        <f t="shared" si="2571"/>
        <v>3.3466553964014998</v>
      </c>
      <c r="Y1313" s="5">
        <f t="shared" si="2571"/>
        <v>3.589166657010304</v>
      </c>
      <c r="Z1313" s="5">
        <f t="shared" si="2571"/>
        <v>18.107507458790732</v>
      </c>
      <c r="AA1313" s="5">
        <f t="shared" si="2571"/>
        <v>1.6571602808268302</v>
      </c>
      <c r="AB1313" s="5"/>
      <c r="AC1313" s="5">
        <f t="shared" si="2571"/>
        <v>11.47886633548341</v>
      </c>
      <c r="AD1313" s="5">
        <f t="shared" si="2571"/>
        <v>5.4322522376372158</v>
      </c>
      <c r="AE1313" s="5">
        <f t="shared" si="2571"/>
        <v>5.0361505119761718</v>
      </c>
      <c r="AF1313" s="5">
        <f t="shared" si="2571"/>
        <v>1.6733276982007499</v>
      </c>
      <c r="AG1313" s="5">
        <f t="shared" si="2571"/>
        <v>2.392777771340203</v>
      </c>
      <c r="AH1313" s="5">
        <f t="shared" si="2571"/>
        <v>5.1735735596544936</v>
      </c>
      <c r="AI1313" s="5">
        <f t="shared" si="2571"/>
        <v>1.8228763089095132</v>
      </c>
    </row>
    <row r="1314" spans="2:35" x14ac:dyDescent="0.3">
      <c r="B1314" s="85">
        <f t="shared" si="2544"/>
        <v>50860</v>
      </c>
      <c r="C1314" s="3"/>
      <c r="D1314" s="3"/>
      <c r="E1314" s="5">
        <f t="shared" ref="E1314:AI1314" si="2572">E261-E402</f>
        <v>67.983585871900502</v>
      </c>
      <c r="F1314" s="5">
        <f t="shared" si="2572"/>
        <v>45.561075553097275</v>
      </c>
      <c r="G1314" s="5">
        <f t="shared" si="2572"/>
        <v>42.238913794017286</v>
      </c>
      <c r="H1314" s="5">
        <f t="shared" si="2572"/>
        <v>8.8091407045279464</v>
      </c>
      <c r="I1314" s="5">
        <f t="shared" si="2572"/>
        <v>49.291222089608176</v>
      </c>
      <c r="J1314" s="5">
        <f t="shared" si="2572"/>
        <v>218.48001142420924</v>
      </c>
      <c r="K1314" s="5">
        <f t="shared" si="2572"/>
        <v>26.968626410175833</v>
      </c>
      <c r="L1314" s="5"/>
      <c r="M1314" s="5">
        <f t="shared" si="2572"/>
        <v>57.638257587046077</v>
      </c>
      <c r="N1314" s="5">
        <f t="shared" si="2572"/>
        <v>0</v>
      </c>
      <c r="O1314" s="5">
        <f t="shared" si="2572"/>
        <v>0</v>
      </c>
      <c r="P1314" s="5">
        <f t="shared" si="2572"/>
        <v>0</v>
      </c>
      <c r="Q1314" s="5">
        <f t="shared" si="2572"/>
        <v>0</v>
      </c>
      <c r="R1314" s="5">
        <f t="shared" si="2572"/>
        <v>0</v>
      </c>
      <c r="S1314" s="5">
        <f t="shared" si="2572"/>
        <v>0</v>
      </c>
      <c r="T1314" s="5"/>
      <c r="U1314" s="5">
        <f t="shared" si="2572"/>
        <v>44.337121220804669</v>
      </c>
      <c r="V1314" s="5">
        <f t="shared" si="2572"/>
        <v>11.590098167015972</v>
      </c>
      <c r="W1314" s="5">
        <f t="shared" si="2572"/>
        <v>10.744986842337731</v>
      </c>
      <c r="X1314" s="5">
        <f t="shared" si="2572"/>
        <v>3.4470550582935444</v>
      </c>
      <c r="Y1314" s="5">
        <f t="shared" si="2572"/>
        <v>3.6968416567206135</v>
      </c>
      <c r="Z1314" s="5">
        <f t="shared" si="2572"/>
        <v>18.650732682554452</v>
      </c>
      <c r="AA1314" s="5">
        <f t="shared" si="2572"/>
        <v>1.7068750892516349</v>
      </c>
      <c r="AB1314" s="5"/>
      <c r="AC1314" s="5">
        <f t="shared" si="2572"/>
        <v>11.823232325547911</v>
      </c>
      <c r="AD1314" s="5">
        <f t="shared" si="2572"/>
        <v>5.5952198047663328</v>
      </c>
      <c r="AE1314" s="5">
        <f t="shared" si="2572"/>
        <v>5.1872350273354577</v>
      </c>
      <c r="AF1314" s="5">
        <f t="shared" si="2572"/>
        <v>1.7235275291467722</v>
      </c>
      <c r="AG1314" s="5">
        <f t="shared" si="2572"/>
        <v>2.464561104480409</v>
      </c>
      <c r="AH1314" s="5">
        <f t="shared" si="2572"/>
        <v>5.3287807664441287</v>
      </c>
      <c r="AI1314" s="5">
        <f t="shared" si="2572"/>
        <v>1.8775625981767983</v>
      </c>
    </row>
    <row r="1315" spans="2:35" x14ac:dyDescent="0.3">
      <c r="B1315" s="85">
        <f t="shared" si="2544"/>
        <v>51226</v>
      </c>
      <c r="C1315" s="3"/>
      <c r="D1315" s="3"/>
      <c r="E1315" s="5">
        <f t="shared" ref="E1315:AI1315" si="2573">E262-E403</f>
        <v>70.023093448057523</v>
      </c>
      <c r="F1315" s="5">
        <f t="shared" si="2573"/>
        <v>46.927907819690198</v>
      </c>
      <c r="G1315" s="5">
        <f t="shared" si="2573"/>
        <v>43.506081207837802</v>
      </c>
      <c r="H1315" s="5">
        <f t="shared" si="2573"/>
        <v>9.073414925663787</v>
      </c>
      <c r="I1315" s="5">
        <f t="shared" si="2573"/>
        <v>50.769958752296439</v>
      </c>
      <c r="J1315" s="5">
        <f t="shared" si="2573"/>
        <v>225.03441176693551</v>
      </c>
      <c r="K1315" s="5">
        <f t="shared" si="2573"/>
        <v>27.777685202481109</v>
      </c>
      <c r="L1315" s="5"/>
      <c r="M1315" s="5">
        <f t="shared" si="2573"/>
        <v>59.367405314657468</v>
      </c>
      <c r="N1315" s="5">
        <f t="shared" si="2573"/>
        <v>0</v>
      </c>
      <c r="O1315" s="5">
        <f t="shared" si="2573"/>
        <v>0</v>
      </c>
      <c r="P1315" s="5">
        <f t="shared" si="2573"/>
        <v>0</v>
      </c>
      <c r="Q1315" s="5">
        <f t="shared" si="2573"/>
        <v>0</v>
      </c>
      <c r="R1315" s="5">
        <f t="shared" si="2573"/>
        <v>0</v>
      </c>
      <c r="S1315" s="5">
        <f t="shared" si="2573"/>
        <v>0</v>
      </c>
      <c r="T1315" s="5"/>
      <c r="U1315" s="5">
        <f t="shared" si="2573"/>
        <v>45.667234857428809</v>
      </c>
      <c r="V1315" s="5">
        <f t="shared" si="2573"/>
        <v>11.937801112026454</v>
      </c>
      <c r="W1315" s="5">
        <f t="shared" si="2573"/>
        <v>11.067336447607863</v>
      </c>
      <c r="X1315" s="5">
        <f t="shared" si="2573"/>
        <v>3.5504667100423504</v>
      </c>
      <c r="Y1315" s="5">
        <f t="shared" si="2573"/>
        <v>3.8077469064222318</v>
      </c>
      <c r="Z1315" s="5">
        <f t="shared" si="2573"/>
        <v>19.210254663031083</v>
      </c>
      <c r="AA1315" s="5">
        <f t="shared" si="2573"/>
        <v>1.7580813419291843</v>
      </c>
      <c r="AB1315" s="5"/>
      <c r="AC1315" s="5">
        <f t="shared" si="2573"/>
        <v>12.17792929531435</v>
      </c>
      <c r="AD1315" s="5">
        <f t="shared" si="2573"/>
        <v>5.7630763989093232</v>
      </c>
      <c r="AE1315" s="5">
        <f t="shared" si="2573"/>
        <v>5.3428520781555209</v>
      </c>
      <c r="AF1315" s="5">
        <f t="shared" si="2573"/>
        <v>1.7752333550211752</v>
      </c>
      <c r="AG1315" s="5">
        <f t="shared" si="2573"/>
        <v>2.5384979376148213</v>
      </c>
      <c r="AH1315" s="5">
        <f t="shared" si="2573"/>
        <v>5.4886441894374514</v>
      </c>
      <c r="AI1315" s="5">
        <f t="shared" si="2573"/>
        <v>1.9338894761221026</v>
      </c>
    </row>
    <row r="1316" spans="2:35" x14ac:dyDescent="0.3">
      <c r="B1316" s="85">
        <f t="shared" si="2544"/>
        <v>51591</v>
      </c>
      <c r="C1316" s="3"/>
      <c r="D1316" s="3"/>
      <c r="E1316" s="5">
        <f t="shared" ref="E1316:AI1316" si="2574">E263-E404</f>
        <v>53.690163462654517</v>
      </c>
      <c r="F1316" s="5">
        <f t="shared" si="2574"/>
        <v>35.981944209142107</v>
      </c>
      <c r="G1316" s="5">
        <f t="shared" si="2574"/>
        <v>33.35826077722551</v>
      </c>
      <c r="H1316" s="5">
        <f t="shared" si="2574"/>
        <v>6.9570352655834</v>
      </c>
      <c r="I1316" s="5">
        <f t="shared" si="2574"/>
        <v>38.927834378311651</v>
      </c>
      <c r="J1316" s="5">
        <f t="shared" si="2574"/>
        <v>172.54499562278679</v>
      </c>
      <c r="K1316" s="5">
        <f t="shared" si="2574"/>
        <v>21.298522897187752</v>
      </c>
      <c r="L1316" s="5"/>
      <c r="M1316" s="5">
        <f t="shared" si="2574"/>
        <v>45.519921196598403</v>
      </c>
      <c r="N1316" s="5">
        <f t="shared" si="2574"/>
        <v>0</v>
      </c>
      <c r="O1316" s="5">
        <f t="shared" si="2574"/>
        <v>0</v>
      </c>
      <c r="P1316" s="5">
        <f t="shared" si="2574"/>
        <v>0</v>
      </c>
      <c r="Q1316" s="5">
        <f t="shared" si="2574"/>
        <v>0</v>
      </c>
      <c r="R1316" s="5">
        <f t="shared" si="2574"/>
        <v>0</v>
      </c>
      <c r="S1316" s="5">
        <f t="shared" si="2574"/>
        <v>0</v>
      </c>
      <c r="T1316" s="5"/>
      <c r="U1316" s="5">
        <f t="shared" si="2574"/>
        <v>35.015323997383383</v>
      </c>
      <c r="V1316" s="5">
        <f t="shared" si="2574"/>
        <v>9.153301597062466</v>
      </c>
      <c r="W1316" s="5">
        <f t="shared" si="2574"/>
        <v>8.4858733556099981</v>
      </c>
      <c r="X1316" s="5">
        <f t="shared" si="2574"/>
        <v>2.7223181474021998</v>
      </c>
      <c r="Y1316" s="5">
        <f t="shared" si="2574"/>
        <v>2.919587578373374</v>
      </c>
      <c r="Z1316" s="5">
        <f t="shared" si="2574"/>
        <v>14.729450845847653</v>
      </c>
      <c r="AA1316" s="5">
        <f t="shared" si="2574"/>
        <v>1.3480077783030222</v>
      </c>
      <c r="AB1316" s="5"/>
      <c r="AC1316" s="5">
        <f t="shared" si="2574"/>
        <v>9.3374197326355688</v>
      </c>
      <c r="AD1316" s="5">
        <f t="shared" si="2574"/>
        <v>4.4188352537542945</v>
      </c>
      <c r="AE1316" s="5">
        <f t="shared" si="2574"/>
        <v>4.0966285165013794</v>
      </c>
      <c r="AF1316" s="5">
        <f t="shared" si="2574"/>
        <v>1.3611590737010999</v>
      </c>
      <c r="AG1316" s="5">
        <f t="shared" si="2574"/>
        <v>1.9463917189155826</v>
      </c>
      <c r="AH1316" s="5">
        <f t="shared" si="2574"/>
        <v>4.2084145273850435</v>
      </c>
      <c r="AI1316" s="5">
        <f t="shared" si="2574"/>
        <v>1.4828085561333244</v>
      </c>
    </row>
    <row r="1318" spans="2:35" s="97" customFormat="1" x14ac:dyDescent="0.3">
      <c r="B1318" s="96" t="s">
        <v>263</v>
      </c>
      <c r="C1318" s="96"/>
      <c r="D1318" s="96"/>
    </row>
    <row r="1319" spans="2:35" x14ac:dyDescent="0.3">
      <c r="E1319" s="301" t="s">
        <v>89</v>
      </c>
      <c r="F1319" s="301"/>
      <c r="G1319" s="301"/>
      <c r="H1319" s="301"/>
      <c r="I1319" s="301"/>
      <c r="J1319" s="301"/>
      <c r="K1319" s="301"/>
      <c r="M1319" s="301" t="s">
        <v>64</v>
      </c>
      <c r="N1319" s="301"/>
      <c r="O1319" s="301"/>
      <c r="P1319" s="301"/>
      <c r="Q1319" s="301"/>
      <c r="R1319" s="301"/>
      <c r="S1319" s="301"/>
      <c r="U1319" s="301" t="s">
        <v>65</v>
      </c>
      <c r="V1319" s="301"/>
      <c r="W1319" s="301"/>
      <c r="X1319" s="301"/>
      <c r="Y1319" s="301"/>
      <c r="Z1319" s="301"/>
      <c r="AA1319" s="301"/>
      <c r="AC1319" s="301" t="s">
        <v>66</v>
      </c>
      <c r="AD1319" s="301"/>
      <c r="AE1319" s="301"/>
      <c r="AF1319" s="301"/>
      <c r="AG1319" s="301"/>
      <c r="AH1319" s="301"/>
      <c r="AI1319" s="301"/>
    </row>
    <row r="1320" spans="2:35" s="3" customFormat="1" x14ac:dyDescent="0.3">
      <c r="B1320" s="4" t="s">
        <v>211</v>
      </c>
      <c r="C1320" s="4"/>
      <c r="D1320" s="4"/>
      <c r="E1320" s="3" t="s">
        <v>70</v>
      </c>
      <c r="F1320" s="3" t="s">
        <v>69</v>
      </c>
      <c r="G1320" s="3" t="s">
        <v>61</v>
      </c>
      <c r="H1320" s="3" t="s">
        <v>68</v>
      </c>
      <c r="I1320" s="3" t="s">
        <v>71</v>
      </c>
      <c r="J1320" s="3" t="s">
        <v>72</v>
      </c>
      <c r="K1320" s="3" t="s">
        <v>62</v>
      </c>
      <c r="M1320" s="3" t="s">
        <v>70</v>
      </c>
      <c r="N1320" s="3" t="s">
        <v>69</v>
      </c>
      <c r="O1320" s="3" t="s">
        <v>61</v>
      </c>
      <c r="P1320" s="3" t="s">
        <v>68</v>
      </c>
      <c r="Q1320" s="3" t="s">
        <v>71</v>
      </c>
      <c r="R1320" s="3" t="s">
        <v>72</v>
      </c>
      <c r="S1320" s="3" t="s">
        <v>62</v>
      </c>
      <c r="U1320" s="3" t="s">
        <v>70</v>
      </c>
      <c r="V1320" s="3" t="s">
        <v>69</v>
      </c>
      <c r="W1320" s="3" t="s">
        <v>61</v>
      </c>
      <c r="X1320" s="3" t="s">
        <v>68</v>
      </c>
      <c r="Y1320" s="3" t="s">
        <v>71</v>
      </c>
      <c r="Z1320" s="3" t="s">
        <v>72</v>
      </c>
      <c r="AA1320" s="3" t="s">
        <v>62</v>
      </c>
      <c r="AC1320" s="3" t="s">
        <v>70</v>
      </c>
      <c r="AD1320" s="3" t="s">
        <v>69</v>
      </c>
      <c r="AE1320" s="3" t="s">
        <v>61</v>
      </c>
      <c r="AF1320" s="3" t="s">
        <v>68</v>
      </c>
      <c r="AG1320" s="3" t="s">
        <v>71</v>
      </c>
      <c r="AH1320" s="3" t="s">
        <v>72</v>
      </c>
      <c r="AI1320" s="3" t="s">
        <v>62</v>
      </c>
    </row>
    <row r="1321" spans="2:35" hidden="1" x14ac:dyDescent="0.3">
      <c r="B1321" s="86">
        <f t="shared" ref="B1321:B1351" si="2575">DATE(IF(MONTH(B1216)&lt;=3,YEAR(B1216),YEAR(B1216)+1), 3, 31)</f>
        <v>40633</v>
      </c>
      <c r="C1321" s="3"/>
      <c r="D1321" s="3"/>
      <c r="E1321" s="5">
        <f>MAX(E1286-E1251,0)</f>
        <v>17.168890886240007</v>
      </c>
      <c r="F1321" s="5">
        <f t="shared" ref="F1321:K1321" si="2576">MAX(F1286-F1251,0)</f>
        <v>2.8483205251650006</v>
      </c>
      <c r="G1321" s="5">
        <f t="shared" si="2576"/>
        <v>2.7930844191999995</v>
      </c>
      <c r="H1321" s="5">
        <f t="shared" si="2576"/>
        <v>0</v>
      </c>
      <c r="I1321" s="5">
        <f t="shared" si="2576"/>
        <v>39.609002959500017</v>
      </c>
      <c r="J1321" s="5">
        <f t="shared" si="2576"/>
        <v>114.06100705200002</v>
      </c>
      <c r="K1321" s="5">
        <f t="shared" si="2576"/>
        <v>14.671988200319991</v>
      </c>
      <c r="L1321" s="5"/>
      <c r="M1321" s="5">
        <f t="shared" ref="M1321:S1321" si="2577">MAX(M1286-M1251,0)</f>
        <v>12.709255963679997</v>
      </c>
      <c r="N1321" s="5">
        <f t="shared" si="2577"/>
        <v>0</v>
      </c>
      <c r="O1321" s="5">
        <f t="shared" si="2577"/>
        <v>0</v>
      </c>
      <c r="P1321" s="5">
        <f t="shared" si="2577"/>
        <v>0</v>
      </c>
      <c r="Q1321" s="5">
        <f t="shared" si="2577"/>
        <v>0</v>
      </c>
      <c r="R1321" s="5">
        <f t="shared" si="2577"/>
        <v>0</v>
      </c>
      <c r="S1321" s="5">
        <f t="shared" si="2577"/>
        <v>0</v>
      </c>
      <c r="T1321" s="5"/>
      <c r="U1321" s="5">
        <f t="shared" ref="U1321:AA1321" si="2578">MAX(U1286-U1251,0)</f>
        <v>8.0856890800799981</v>
      </c>
      <c r="V1321" s="5">
        <f t="shared" si="2578"/>
        <v>0.63953411844499986</v>
      </c>
      <c r="W1321" s="5">
        <f t="shared" si="2578"/>
        <v>0.61796547359999909</v>
      </c>
      <c r="X1321" s="5">
        <f t="shared" si="2578"/>
        <v>4.6100510662999969</v>
      </c>
      <c r="Y1321" s="5">
        <f t="shared" si="2578"/>
        <v>2.4569677061250017</v>
      </c>
      <c r="Z1321" s="5">
        <f t="shared" si="2578"/>
        <v>9.8472120110999963</v>
      </c>
      <c r="AA1321" s="5">
        <f t="shared" si="2578"/>
        <v>0.77099771496000047</v>
      </c>
      <c r="AB1321" s="5"/>
      <c r="AC1321" s="5">
        <f t="shared" ref="AC1321:AI1321" si="2579">MAX(AC1286-AC1251,0)</f>
        <v>0.45349533712000234</v>
      </c>
      <c r="AD1321" s="5">
        <f t="shared" si="2579"/>
        <v>0.68278599922250005</v>
      </c>
      <c r="AE1321" s="5">
        <f t="shared" si="2579"/>
        <v>0.60743383680000007</v>
      </c>
      <c r="AF1321" s="5">
        <f t="shared" si="2579"/>
        <v>2.3466269219999987</v>
      </c>
      <c r="AG1321" s="5">
        <f t="shared" si="2579"/>
        <v>0.80598155162500174</v>
      </c>
      <c r="AH1321" s="5">
        <f t="shared" si="2579"/>
        <v>4.675549932900001</v>
      </c>
      <c r="AI1321" s="5">
        <f t="shared" si="2579"/>
        <v>0.26032499999999947</v>
      </c>
    </row>
    <row r="1322" spans="2:35" hidden="1" x14ac:dyDescent="0.3">
      <c r="B1322" s="86">
        <f t="shared" si="2575"/>
        <v>40999</v>
      </c>
      <c r="C1322" s="3"/>
      <c r="D1322" s="3"/>
      <c r="E1322" s="5">
        <f t="shared" ref="E1322:K1322" si="2580">MAX(E1287-E1252,0)</f>
        <v>18.381731576080011</v>
      </c>
      <c r="F1322" s="5">
        <f t="shared" si="2580"/>
        <v>2.9646569902050004</v>
      </c>
      <c r="G1322" s="5">
        <f t="shared" si="2580"/>
        <v>2.9176406463999998</v>
      </c>
      <c r="H1322" s="5">
        <f t="shared" si="2580"/>
        <v>0</v>
      </c>
      <c r="I1322" s="5">
        <f t="shared" si="2580"/>
        <v>42.380271692500003</v>
      </c>
      <c r="J1322" s="5">
        <f t="shared" si="2580"/>
        <v>122.088898978</v>
      </c>
      <c r="K1322" s="5">
        <f t="shared" si="2580"/>
        <v>15.639363096640006</v>
      </c>
      <c r="L1322" s="5"/>
      <c r="M1322" s="5">
        <f t="shared" ref="M1322:S1322" si="2581">MAX(M1287-M1252,0)</f>
        <v>13.607071312560006</v>
      </c>
      <c r="N1322" s="5">
        <f t="shared" si="2581"/>
        <v>0</v>
      </c>
      <c r="O1322" s="5">
        <f t="shared" si="2581"/>
        <v>0</v>
      </c>
      <c r="P1322" s="5">
        <f t="shared" si="2581"/>
        <v>0</v>
      </c>
      <c r="Q1322" s="5">
        <f t="shared" si="2581"/>
        <v>0</v>
      </c>
      <c r="R1322" s="5">
        <f t="shared" si="2581"/>
        <v>0</v>
      </c>
      <c r="S1322" s="5">
        <f t="shared" si="2581"/>
        <v>0</v>
      </c>
      <c r="T1322" s="5"/>
      <c r="U1322" s="5">
        <f t="shared" ref="U1322:AA1322" si="2582">MAX(U1287-U1252,0)</f>
        <v>8.6568450963600014</v>
      </c>
      <c r="V1322" s="5">
        <f t="shared" si="2582"/>
        <v>0.66574705276500046</v>
      </c>
      <c r="W1322" s="5">
        <f t="shared" si="2582"/>
        <v>0.64470621119999905</v>
      </c>
      <c r="X1322" s="5">
        <f t="shared" si="2582"/>
        <v>4.8348335173999981</v>
      </c>
      <c r="Y1322" s="5">
        <f t="shared" si="2582"/>
        <v>2.6299051668750018</v>
      </c>
      <c r="Z1322" s="5">
        <f t="shared" si="2582"/>
        <v>10.540407892899999</v>
      </c>
      <c r="AA1322" s="5">
        <f t="shared" si="2582"/>
        <v>0.8203808679200002</v>
      </c>
      <c r="AB1322" s="5"/>
      <c r="AC1322" s="5">
        <f t="shared" ref="AC1322:AI1322" si="2583">MAX(AC1287-AC1252,0)</f>
        <v>0.48547581103999971</v>
      </c>
      <c r="AD1322" s="5">
        <f t="shared" si="2583"/>
        <v>0.7108961688825004</v>
      </c>
      <c r="AE1322" s="5">
        <f t="shared" si="2583"/>
        <v>0.63669130560000009</v>
      </c>
      <c r="AF1322" s="5">
        <f t="shared" si="2583"/>
        <v>2.4609012059999991</v>
      </c>
      <c r="AG1322" s="5">
        <f t="shared" si="2583"/>
        <v>0.86485254937500144</v>
      </c>
      <c r="AH1322" s="5">
        <f t="shared" si="2583"/>
        <v>5.0080879481000018</v>
      </c>
      <c r="AI1322" s="5">
        <f t="shared" si="2583"/>
        <v>0.27629999999999977</v>
      </c>
    </row>
    <row r="1323" spans="2:35" hidden="1" x14ac:dyDescent="0.3">
      <c r="B1323" s="86">
        <f t="shared" si="2575"/>
        <v>41364</v>
      </c>
      <c r="C1323" s="3"/>
      <c r="D1323" s="3"/>
      <c r="E1323" s="5">
        <f t="shared" ref="E1323:K1323" si="2584">MAX(E1288-E1253,0)</f>
        <v>20.188028041639996</v>
      </c>
      <c r="F1323" s="5">
        <f t="shared" si="2584"/>
        <v>3.3340945065149992</v>
      </c>
      <c r="G1323" s="5">
        <f t="shared" si="2584"/>
        <v>3.2538775871999999</v>
      </c>
      <c r="H1323" s="5">
        <f t="shared" si="2584"/>
        <v>0</v>
      </c>
      <c r="I1323" s="5">
        <f t="shared" si="2584"/>
        <v>46.734140535500032</v>
      </c>
      <c r="J1323" s="5">
        <f t="shared" si="2584"/>
        <v>134.70940111199997</v>
      </c>
      <c r="K1323" s="5">
        <f t="shared" si="2584"/>
        <v>17.317379710099999</v>
      </c>
      <c r="L1323" s="5"/>
      <c r="M1323" s="5">
        <f t="shared" ref="M1323:S1323" si="2585">MAX(M1288-M1253,0)</f>
        <v>14.943003096479998</v>
      </c>
      <c r="N1323" s="5">
        <f t="shared" si="2585"/>
        <v>0</v>
      </c>
      <c r="O1323" s="5">
        <f t="shared" si="2585"/>
        <v>0</v>
      </c>
      <c r="P1323" s="5">
        <f t="shared" si="2585"/>
        <v>0</v>
      </c>
      <c r="Q1323" s="5">
        <f t="shared" si="2585"/>
        <v>0</v>
      </c>
      <c r="R1323" s="5">
        <f t="shared" si="2585"/>
        <v>0</v>
      </c>
      <c r="S1323" s="5">
        <f t="shared" si="2585"/>
        <v>0</v>
      </c>
      <c r="T1323" s="5"/>
      <c r="U1323" s="5">
        <f t="shared" ref="U1323:AA1323" si="2586">MAX(U1288-U1253,0)</f>
        <v>9.5055249418800045</v>
      </c>
      <c r="V1323" s="5">
        <f t="shared" si="2586"/>
        <v>0.75355362299500017</v>
      </c>
      <c r="W1323" s="5">
        <f t="shared" si="2586"/>
        <v>0.72235701759999893</v>
      </c>
      <c r="X1323" s="5">
        <f t="shared" si="2586"/>
        <v>5.1953386086499975</v>
      </c>
      <c r="Y1323" s="5">
        <f t="shared" si="2586"/>
        <v>2.9040744551250013</v>
      </c>
      <c r="Z1323" s="5">
        <f t="shared" si="2586"/>
        <v>11.629802781599999</v>
      </c>
      <c r="AA1323" s="5">
        <f t="shared" si="2586"/>
        <v>0.90963876280000022</v>
      </c>
      <c r="AB1323" s="5"/>
      <c r="AC1323" s="5">
        <f t="shared" ref="AC1323:AI1323" si="2587">MAX(AC1288-AC1253,0)</f>
        <v>0.53155355482000388</v>
      </c>
      <c r="AD1323" s="5">
        <f t="shared" si="2587"/>
        <v>0.78020487649750003</v>
      </c>
      <c r="AE1323" s="5">
        <f t="shared" si="2587"/>
        <v>0.7005765088</v>
      </c>
      <c r="AF1323" s="5">
        <f t="shared" si="2587"/>
        <v>2.6442227309999984</v>
      </c>
      <c r="AG1323" s="5">
        <f t="shared" si="2587"/>
        <v>0.96289691462500215</v>
      </c>
      <c r="AH1323" s="5">
        <f t="shared" si="2587"/>
        <v>5.522344982399999</v>
      </c>
      <c r="AI1323" s="5">
        <f t="shared" si="2587"/>
        <v>0.31458750000000002</v>
      </c>
    </row>
    <row r="1324" spans="2:35" hidden="1" x14ac:dyDescent="0.3">
      <c r="B1324" s="86">
        <f t="shared" si="2575"/>
        <v>41729</v>
      </c>
      <c r="C1324" s="3"/>
      <c r="D1324" s="3"/>
      <c r="E1324" s="5">
        <f t="shared" ref="E1324:K1324" si="2588">MAX(E1289-E1254,0)</f>
        <v>23.177299946160012</v>
      </c>
      <c r="F1324" s="5">
        <f t="shared" si="2588"/>
        <v>3.6817787556824992</v>
      </c>
      <c r="G1324" s="5">
        <f t="shared" si="2588"/>
        <v>3.5677535551999977</v>
      </c>
      <c r="H1324" s="5">
        <f t="shared" si="2588"/>
        <v>0</v>
      </c>
      <c r="I1324" s="5">
        <f t="shared" si="2588"/>
        <v>53.35209712450002</v>
      </c>
      <c r="J1324" s="5">
        <f t="shared" si="2588"/>
        <v>155.37991142000004</v>
      </c>
      <c r="K1324" s="5">
        <f t="shared" si="2588"/>
        <v>19.846837319880006</v>
      </c>
      <c r="L1324" s="5"/>
      <c r="M1324" s="5">
        <f t="shared" ref="M1324:S1324" si="2589">MAX(M1289-M1254,0)</f>
        <v>17.156927793119994</v>
      </c>
      <c r="N1324" s="5">
        <f t="shared" si="2589"/>
        <v>0</v>
      </c>
      <c r="O1324" s="5">
        <f t="shared" si="2589"/>
        <v>0</v>
      </c>
      <c r="P1324" s="5">
        <f t="shared" si="2589"/>
        <v>0</v>
      </c>
      <c r="Q1324" s="5">
        <f t="shared" si="2589"/>
        <v>0</v>
      </c>
      <c r="R1324" s="5">
        <f t="shared" si="2589"/>
        <v>0</v>
      </c>
      <c r="S1324" s="5">
        <f t="shared" si="2589"/>
        <v>0</v>
      </c>
      <c r="T1324" s="5"/>
      <c r="U1324" s="5">
        <f t="shared" ref="U1324:AA1324" si="2590">MAX(U1289-U1254,0)</f>
        <v>10.915150905720001</v>
      </c>
      <c r="V1324" s="5">
        <f t="shared" si="2590"/>
        <v>0.83024077152250042</v>
      </c>
      <c r="W1324" s="5">
        <f t="shared" si="2590"/>
        <v>0.78810516159999944</v>
      </c>
      <c r="X1324" s="5">
        <f t="shared" si="2590"/>
        <v>5.8213413846999966</v>
      </c>
      <c r="Y1324" s="5">
        <f t="shared" si="2590"/>
        <v>3.3130660098750031</v>
      </c>
      <c r="Z1324" s="5">
        <f t="shared" si="2590"/>
        <v>13.414439403499999</v>
      </c>
      <c r="AA1324" s="5">
        <f t="shared" si="2590"/>
        <v>1.0416059606399997</v>
      </c>
      <c r="AB1324" s="5"/>
      <c r="AC1324" s="5">
        <f t="shared" ref="AC1324:AI1324" si="2591">MAX(AC1289-AC1254,0)</f>
        <v>0.61195974408000353</v>
      </c>
      <c r="AD1324" s="5">
        <f t="shared" si="2591"/>
        <v>0.86861740076125016</v>
      </c>
      <c r="AE1324" s="5">
        <f t="shared" si="2591"/>
        <v>0.78004118080000007</v>
      </c>
      <c r="AF1324" s="5">
        <f t="shared" si="2591"/>
        <v>2.9627429429999985</v>
      </c>
      <c r="AG1324" s="5">
        <f t="shared" si="2591"/>
        <v>1.0939752903750026</v>
      </c>
      <c r="AH1324" s="5">
        <f t="shared" si="2591"/>
        <v>6.3695618365</v>
      </c>
      <c r="AI1324" s="5">
        <f t="shared" si="2591"/>
        <v>0.35510000000000019</v>
      </c>
    </row>
    <row r="1325" spans="2:35" hidden="1" x14ac:dyDescent="0.3">
      <c r="B1325" s="86">
        <f t="shared" si="2575"/>
        <v>42094</v>
      </c>
      <c r="C1325" s="3"/>
      <c r="D1325" s="3"/>
      <c r="E1325" s="5">
        <f t="shared" ref="E1325:K1325" si="2592">MAX(E1290-E1255,0)</f>
        <v>24.85508393588001</v>
      </c>
      <c r="F1325" s="5">
        <f t="shared" si="2592"/>
        <v>3.7198670466750006</v>
      </c>
      <c r="G1325" s="5">
        <f t="shared" si="2592"/>
        <v>3.8355847680000004</v>
      </c>
      <c r="H1325" s="5">
        <f t="shared" si="2592"/>
        <v>0</v>
      </c>
      <c r="I1325" s="5">
        <f t="shared" si="2592"/>
        <v>57.01020384100002</v>
      </c>
      <c r="J1325" s="5">
        <f t="shared" si="2592"/>
        <v>166.43593321399996</v>
      </c>
      <c r="K1325" s="5">
        <f t="shared" si="2592"/>
        <v>21.264973533339997</v>
      </c>
      <c r="L1325" s="5"/>
      <c r="M1325" s="5">
        <f t="shared" ref="M1325:S1325" si="2593">MAX(M1290-M1255,0)</f>
        <v>18.403994726160001</v>
      </c>
      <c r="N1325" s="5">
        <f t="shared" si="2593"/>
        <v>0</v>
      </c>
      <c r="O1325" s="5">
        <f t="shared" si="2593"/>
        <v>0</v>
      </c>
      <c r="P1325" s="5">
        <f t="shared" si="2593"/>
        <v>0</v>
      </c>
      <c r="Q1325" s="5">
        <f t="shared" si="2593"/>
        <v>0</v>
      </c>
      <c r="R1325" s="5">
        <f t="shared" si="2593"/>
        <v>0</v>
      </c>
      <c r="S1325" s="5">
        <f t="shared" si="2593"/>
        <v>0</v>
      </c>
      <c r="T1325" s="5"/>
      <c r="U1325" s="5">
        <f t="shared" ref="U1325:AA1325" si="2594">MAX(U1290-U1255,0)</f>
        <v>11.713930272960003</v>
      </c>
      <c r="V1325" s="5">
        <f t="shared" si="2594"/>
        <v>0.83538832027499943</v>
      </c>
      <c r="W1325" s="5">
        <f t="shared" si="2594"/>
        <v>0.84991214400000059</v>
      </c>
      <c r="X1325" s="5">
        <f t="shared" si="2594"/>
        <v>6.0388778194999997</v>
      </c>
      <c r="Y1325" s="5">
        <f t="shared" si="2594"/>
        <v>3.5408754527500026</v>
      </c>
      <c r="Z1325" s="5">
        <f t="shared" si="2594"/>
        <v>14.369157142700002</v>
      </c>
      <c r="AA1325" s="5">
        <f t="shared" si="2594"/>
        <v>1.115515255520001</v>
      </c>
      <c r="AB1325" s="5"/>
      <c r="AC1325" s="5">
        <f t="shared" ref="AC1325:AI1325" si="2595">MAX(AC1290-AC1255,0)</f>
        <v>0.66334077094000232</v>
      </c>
      <c r="AD1325" s="5">
        <f t="shared" si="2595"/>
        <v>0.89165625513750024</v>
      </c>
      <c r="AE1325" s="5">
        <f t="shared" si="2595"/>
        <v>0.83104627200000025</v>
      </c>
      <c r="AF1325" s="5">
        <f t="shared" si="2595"/>
        <v>3.0738087549999999</v>
      </c>
      <c r="AG1325" s="5">
        <f t="shared" si="2595"/>
        <v>1.1705176517500009</v>
      </c>
      <c r="AH1325" s="5">
        <f t="shared" si="2595"/>
        <v>6.8240850403</v>
      </c>
      <c r="AI1325" s="5">
        <f t="shared" si="2595"/>
        <v>0.38594999999999979</v>
      </c>
    </row>
    <row r="1326" spans="2:35" hidden="1" x14ac:dyDescent="0.3">
      <c r="B1326" s="86">
        <f t="shared" si="2575"/>
        <v>42460</v>
      </c>
      <c r="C1326" s="3"/>
      <c r="D1326" s="3"/>
      <c r="E1326" s="5">
        <f t="shared" ref="E1326:K1326" si="2596">MAX(E1291-E1256,0)</f>
        <v>26.622383622880008</v>
      </c>
      <c r="F1326" s="5">
        <f t="shared" si="2596"/>
        <v>3.9528668517150045</v>
      </c>
      <c r="G1326" s="5">
        <f t="shared" si="2596"/>
        <v>4.0924373375999998</v>
      </c>
      <c r="H1326" s="5">
        <f t="shared" si="2596"/>
        <v>0</v>
      </c>
      <c r="I1326" s="5">
        <f t="shared" si="2596"/>
        <v>60.917904472999993</v>
      </c>
      <c r="J1326" s="5">
        <f t="shared" si="2596"/>
        <v>178.76976928000002</v>
      </c>
      <c r="K1326" s="5">
        <f t="shared" si="2596"/>
        <v>22.836706734759996</v>
      </c>
      <c r="L1326" s="5"/>
      <c r="M1326" s="5">
        <f t="shared" ref="M1326:S1326" si="2597">MAX(M1291-M1256,0)</f>
        <v>19.710495260160009</v>
      </c>
      <c r="N1326" s="5">
        <f t="shared" si="2597"/>
        <v>0</v>
      </c>
      <c r="O1326" s="5">
        <f t="shared" si="2597"/>
        <v>0</v>
      </c>
      <c r="P1326" s="5">
        <f t="shared" si="2597"/>
        <v>0</v>
      </c>
      <c r="Q1326" s="5">
        <f t="shared" si="2597"/>
        <v>0</v>
      </c>
      <c r="R1326" s="5">
        <f t="shared" si="2597"/>
        <v>0</v>
      </c>
      <c r="S1326" s="5">
        <f t="shared" si="2597"/>
        <v>0</v>
      </c>
      <c r="T1326" s="5"/>
      <c r="U1326" s="5">
        <f t="shared" ref="U1326:AA1326" si="2598">MAX(U1291-U1256,0)</f>
        <v>12.543321426959995</v>
      </c>
      <c r="V1326" s="5">
        <f t="shared" si="2598"/>
        <v>0.88962523459499954</v>
      </c>
      <c r="W1326" s="5">
        <f t="shared" si="2598"/>
        <v>0.90849366079999916</v>
      </c>
      <c r="X1326" s="5">
        <f t="shared" si="2598"/>
        <v>6.3090150388499957</v>
      </c>
      <c r="Y1326" s="5">
        <f t="shared" si="2598"/>
        <v>3.7833686582499997</v>
      </c>
      <c r="Z1326" s="5">
        <f t="shared" si="2598"/>
        <v>15.4337866015</v>
      </c>
      <c r="AA1326" s="5">
        <f t="shared" si="2598"/>
        <v>1.1983400562800002</v>
      </c>
      <c r="AB1326" s="5"/>
      <c r="AC1326" s="5">
        <f t="shared" ref="AC1326:AI1326" si="2599">MAX(AC1291-AC1256,0)</f>
        <v>0.70766418943999998</v>
      </c>
      <c r="AD1326" s="5">
        <f t="shared" si="2599"/>
        <v>0.93970177479749983</v>
      </c>
      <c r="AE1326" s="5">
        <f t="shared" si="2599"/>
        <v>0.88148023040000001</v>
      </c>
      <c r="AF1326" s="5">
        <f t="shared" si="2599"/>
        <v>3.2113437689999982</v>
      </c>
      <c r="AG1326" s="5">
        <f t="shared" si="2599"/>
        <v>1.2502316802500024</v>
      </c>
      <c r="AH1326" s="5">
        <f t="shared" si="2599"/>
        <v>7.3266103084999976</v>
      </c>
      <c r="AI1326" s="5">
        <f t="shared" si="2599"/>
        <v>0.40933749999999991</v>
      </c>
    </row>
    <row r="1327" spans="2:35" hidden="1" x14ac:dyDescent="0.3">
      <c r="B1327" s="86">
        <f t="shared" si="2575"/>
        <v>42825</v>
      </c>
      <c r="C1327" s="3"/>
      <c r="D1327" s="3"/>
      <c r="E1327" s="5">
        <f t="shared" ref="E1327:K1327" si="2600">MAX(E1292-E1257,0)</f>
        <v>28.610176356239997</v>
      </c>
      <c r="F1327" s="5">
        <f t="shared" si="2600"/>
        <v>4.1245996270725005</v>
      </c>
      <c r="G1327" s="5">
        <f t="shared" si="2600"/>
        <v>4.294259692799999</v>
      </c>
      <c r="H1327" s="5">
        <f t="shared" si="2600"/>
        <v>0</v>
      </c>
      <c r="I1327" s="5">
        <f t="shared" si="2600"/>
        <v>65.323019244500045</v>
      </c>
      <c r="J1327" s="5">
        <f t="shared" si="2600"/>
        <v>192.2674459079999</v>
      </c>
      <c r="K1327" s="5">
        <f t="shared" si="2600"/>
        <v>24.453755060260011</v>
      </c>
      <c r="L1327" s="5"/>
      <c r="M1327" s="5">
        <f t="shared" ref="M1327:S1327" si="2601">MAX(M1292-M1257,0)</f>
        <v>21.179291113680002</v>
      </c>
      <c r="N1327" s="5">
        <f t="shared" si="2601"/>
        <v>0</v>
      </c>
      <c r="O1327" s="5">
        <f t="shared" si="2601"/>
        <v>0</v>
      </c>
      <c r="P1327" s="5">
        <f t="shared" si="2601"/>
        <v>0</v>
      </c>
      <c r="Q1327" s="5">
        <f t="shared" si="2601"/>
        <v>0</v>
      </c>
      <c r="R1327" s="5">
        <f t="shared" si="2601"/>
        <v>0</v>
      </c>
      <c r="S1327" s="5">
        <f t="shared" si="2601"/>
        <v>0</v>
      </c>
      <c r="T1327" s="5"/>
      <c r="U1327" s="5">
        <f t="shared" ref="U1327:AA1327" si="2602">MAX(U1292-U1257,0)</f>
        <v>13.474923760079992</v>
      </c>
      <c r="V1327" s="5">
        <f t="shared" si="2602"/>
        <v>0.92741943539250071</v>
      </c>
      <c r="W1327" s="5">
        <f t="shared" si="2602"/>
        <v>0.9521120223999997</v>
      </c>
      <c r="X1327" s="5">
        <f t="shared" si="2602"/>
        <v>6.5917396463999953</v>
      </c>
      <c r="Y1327" s="5">
        <f t="shared" si="2602"/>
        <v>4.0573325148750019</v>
      </c>
      <c r="Z1327" s="5">
        <f t="shared" si="2602"/>
        <v>16.599158211900004</v>
      </c>
      <c r="AA1327" s="5">
        <f t="shared" si="2602"/>
        <v>1.2820844952800001</v>
      </c>
      <c r="AB1327" s="5"/>
      <c r="AC1327" s="5">
        <f t="shared" ref="AC1327:AI1327" si="2603">MAX(AC1292-AC1257,0)</f>
        <v>0.75641527212000259</v>
      </c>
      <c r="AD1327" s="5">
        <f t="shared" si="2603"/>
        <v>0.98372438519625027</v>
      </c>
      <c r="AE1327" s="5">
        <f t="shared" si="2603"/>
        <v>0.92836381120000011</v>
      </c>
      <c r="AF1327" s="5">
        <f t="shared" si="2603"/>
        <v>3.3554214159999978</v>
      </c>
      <c r="AG1327" s="5">
        <f t="shared" si="2603"/>
        <v>1.341518225375002</v>
      </c>
      <c r="AH1327" s="5">
        <f t="shared" si="2603"/>
        <v>7.8824704641000025</v>
      </c>
      <c r="AI1327" s="5">
        <f t="shared" si="2603"/>
        <v>0.43042500000000006</v>
      </c>
    </row>
    <row r="1328" spans="2:35" hidden="1" x14ac:dyDescent="0.3">
      <c r="B1328" s="86">
        <f t="shared" si="2575"/>
        <v>43190</v>
      </c>
      <c r="C1328" s="3"/>
      <c r="D1328" s="3"/>
      <c r="E1328" s="5">
        <f t="shared" ref="E1328:K1328" si="2604">MAX(E1293-E1258,0)</f>
        <v>30.803013717239992</v>
      </c>
      <c r="F1328" s="5">
        <f t="shared" si="2604"/>
        <v>4.2949069308825045</v>
      </c>
      <c r="G1328" s="5">
        <f t="shared" si="2604"/>
        <v>4.4872706047999973</v>
      </c>
      <c r="H1328" s="5">
        <f t="shared" si="2604"/>
        <v>0</v>
      </c>
      <c r="I1328" s="5">
        <f t="shared" si="2604"/>
        <v>69.876632155500033</v>
      </c>
      <c r="J1328" s="5">
        <f t="shared" si="2604"/>
        <v>207.12107805599999</v>
      </c>
      <c r="K1328" s="5">
        <f t="shared" si="2604"/>
        <v>26.47033545983999</v>
      </c>
      <c r="L1328" s="5"/>
      <c r="M1328" s="5">
        <f t="shared" ref="M1328:S1328" si="2605">MAX(M1293-M1258,0)</f>
        <v>22.805341555680009</v>
      </c>
      <c r="N1328" s="5">
        <f t="shared" si="2605"/>
        <v>0</v>
      </c>
      <c r="O1328" s="5">
        <f t="shared" si="2605"/>
        <v>0</v>
      </c>
      <c r="P1328" s="5">
        <f t="shared" si="2605"/>
        <v>0</v>
      </c>
      <c r="Q1328" s="5">
        <f t="shared" si="2605"/>
        <v>0</v>
      </c>
      <c r="R1328" s="5">
        <f t="shared" si="2605"/>
        <v>0</v>
      </c>
      <c r="S1328" s="5">
        <f t="shared" si="2605"/>
        <v>0</v>
      </c>
      <c r="T1328" s="5"/>
      <c r="U1328" s="5">
        <f t="shared" ref="U1328:AA1328" si="2606">MAX(U1293-U1258,0)</f>
        <v>14.512407157080006</v>
      </c>
      <c r="V1328" s="5">
        <f t="shared" si="2606"/>
        <v>0.96503789312250055</v>
      </c>
      <c r="W1328" s="5">
        <f t="shared" si="2606"/>
        <v>0.99342331840000009</v>
      </c>
      <c r="X1328" s="5">
        <f t="shared" si="2606"/>
        <v>6.9262661421499967</v>
      </c>
      <c r="Y1328" s="5">
        <f t="shared" si="2606"/>
        <v>4.3384400226249991</v>
      </c>
      <c r="Z1328" s="5">
        <f t="shared" si="2606"/>
        <v>17.881212393300004</v>
      </c>
      <c r="AA1328" s="5">
        <f t="shared" si="2606"/>
        <v>1.3888354975200006</v>
      </c>
      <c r="AB1328" s="5"/>
      <c r="AC1328" s="5">
        <f t="shared" ref="AC1328:AI1328" si="2607">MAX(AC1293-AC1258,0)</f>
        <v>0.81825710262000229</v>
      </c>
      <c r="AD1328" s="5">
        <f t="shared" si="2607"/>
        <v>1.02765912406125</v>
      </c>
      <c r="AE1328" s="5">
        <f t="shared" si="2607"/>
        <v>0.97470425920000037</v>
      </c>
      <c r="AF1328" s="5">
        <f t="shared" si="2607"/>
        <v>3.5254662459999997</v>
      </c>
      <c r="AG1328" s="5">
        <f t="shared" si="2607"/>
        <v>1.4310622871250009</v>
      </c>
      <c r="AH1328" s="5">
        <f t="shared" si="2607"/>
        <v>8.4877669887000007</v>
      </c>
      <c r="AI1328" s="5">
        <f t="shared" si="2607"/>
        <v>0.47671250000000009</v>
      </c>
    </row>
    <row r="1329" spans="2:35" hidden="1" x14ac:dyDescent="0.3">
      <c r="B1329" s="86">
        <f t="shared" si="2575"/>
        <v>43555</v>
      </c>
      <c r="C1329" s="3"/>
      <c r="D1329" s="3"/>
      <c r="E1329" s="5">
        <f t="shared" ref="E1329:K1329" si="2608">MAX(E1294-E1259,0)</f>
        <v>33.083003359440006</v>
      </c>
      <c r="F1329" s="5">
        <f t="shared" si="2608"/>
        <v>4.4666252771925006</v>
      </c>
      <c r="G1329" s="5">
        <f t="shared" si="2608"/>
        <v>4.7182273311999996</v>
      </c>
      <c r="H1329" s="5">
        <f t="shared" si="2608"/>
        <v>0</v>
      </c>
      <c r="I1329" s="5">
        <f t="shared" si="2608"/>
        <v>74.86936574500001</v>
      </c>
      <c r="J1329" s="5">
        <f t="shared" si="2608"/>
        <v>222.826053852</v>
      </c>
      <c r="K1329" s="5">
        <f t="shared" si="2608"/>
        <v>28.307835921460001</v>
      </c>
      <c r="L1329" s="5"/>
      <c r="M1329" s="5">
        <f t="shared" ref="M1329:S1329" si="2609">MAX(M1294-M1259,0)</f>
        <v>24.488422246079999</v>
      </c>
      <c r="N1329" s="5">
        <f t="shared" si="2609"/>
        <v>0</v>
      </c>
      <c r="O1329" s="5">
        <f t="shared" si="2609"/>
        <v>0</v>
      </c>
      <c r="P1329" s="5">
        <f t="shared" si="2609"/>
        <v>0</v>
      </c>
      <c r="Q1329" s="5">
        <f t="shared" si="2609"/>
        <v>0</v>
      </c>
      <c r="R1329" s="5">
        <f t="shared" si="2609"/>
        <v>0</v>
      </c>
      <c r="S1329" s="5">
        <f t="shared" si="2609"/>
        <v>0</v>
      </c>
      <c r="T1329" s="5"/>
      <c r="U1329" s="5">
        <f t="shared" ref="U1329:AA1329" si="2610">MAX(U1294-U1259,0)</f>
        <v>15.578264949479994</v>
      </c>
      <c r="V1329" s="5">
        <f t="shared" si="2610"/>
        <v>1.0029749733525</v>
      </c>
      <c r="W1329" s="5">
        <f t="shared" si="2610"/>
        <v>1.0435859696000005</v>
      </c>
      <c r="X1329" s="5">
        <f t="shared" si="2610"/>
        <v>7.2521487760999985</v>
      </c>
      <c r="Y1329" s="5">
        <f t="shared" si="2610"/>
        <v>4.6482615987499987</v>
      </c>
      <c r="Z1329" s="5">
        <f t="shared" si="2610"/>
        <v>19.237067868599997</v>
      </c>
      <c r="AA1329" s="5">
        <f t="shared" si="2610"/>
        <v>1.4824400688800004</v>
      </c>
      <c r="AB1329" s="5"/>
      <c r="AC1329" s="5">
        <f t="shared" ref="AC1329:AI1329" si="2611">MAX(AC1294-AC1259,0)</f>
        <v>0.87202126872000285</v>
      </c>
      <c r="AD1329" s="5">
        <f t="shared" si="2611"/>
        <v>1.0717076566762505</v>
      </c>
      <c r="AE1329" s="5">
        <f t="shared" si="2611"/>
        <v>1.0276890848000002</v>
      </c>
      <c r="AF1329" s="5">
        <f t="shared" si="2611"/>
        <v>3.6912858339999977</v>
      </c>
      <c r="AG1329" s="5">
        <f t="shared" si="2611"/>
        <v>1.5330291537499994</v>
      </c>
      <c r="AH1329" s="5">
        <f t="shared" si="2611"/>
        <v>9.1330234253999976</v>
      </c>
      <c r="AI1329" s="5">
        <f t="shared" si="2611"/>
        <v>0.50694999999999935</v>
      </c>
    </row>
    <row r="1330" spans="2:35" hidden="1" x14ac:dyDescent="0.3">
      <c r="B1330" s="86">
        <f t="shared" si="2575"/>
        <v>43921</v>
      </c>
      <c r="C1330" s="3"/>
      <c r="D1330" s="3"/>
      <c r="E1330" s="5">
        <f t="shared" ref="E1330:K1330" si="2612">MAX(E1295-E1260,0)</f>
        <v>35.611510588199998</v>
      </c>
      <c r="F1330" s="5">
        <f t="shared" si="2612"/>
        <v>4.6425767510025029</v>
      </c>
      <c r="G1330" s="5">
        <f t="shared" si="2612"/>
        <v>5.0633246720000002</v>
      </c>
      <c r="H1330" s="5">
        <f t="shared" si="2612"/>
        <v>0</v>
      </c>
      <c r="I1330" s="5">
        <f t="shared" si="2612"/>
        <v>80.236153711000014</v>
      </c>
      <c r="J1330" s="5">
        <f t="shared" si="2612"/>
        <v>239.62995781199999</v>
      </c>
      <c r="K1330" s="5">
        <f t="shared" si="2612"/>
        <v>30.408895202060002</v>
      </c>
      <c r="L1330" s="5"/>
      <c r="M1330" s="5">
        <f t="shared" ref="M1330:S1330" si="2613">MAX(M1295-M1260,0)</f>
        <v>26.362922702400006</v>
      </c>
      <c r="N1330" s="5">
        <f t="shared" si="2613"/>
        <v>0</v>
      </c>
      <c r="O1330" s="5">
        <f t="shared" si="2613"/>
        <v>0</v>
      </c>
      <c r="P1330" s="5">
        <f t="shared" si="2613"/>
        <v>0</v>
      </c>
      <c r="Q1330" s="5">
        <f t="shared" si="2613"/>
        <v>0</v>
      </c>
      <c r="R1330" s="5">
        <f t="shared" si="2613"/>
        <v>0</v>
      </c>
      <c r="S1330" s="5">
        <f t="shared" si="2613"/>
        <v>0</v>
      </c>
      <c r="T1330" s="5"/>
      <c r="U1330" s="5">
        <f t="shared" ref="U1330:AA1330" si="2614">MAX(U1295-U1260,0)</f>
        <v>16.773761534399988</v>
      </c>
      <c r="V1330" s="5">
        <f t="shared" si="2614"/>
        <v>1.0418679210825004</v>
      </c>
      <c r="W1330" s="5">
        <f t="shared" si="2614"/>
        <v>1.1222705759999996</v>
      </c>
      <c r="X1330" s="5">
        <f t="shared" si="2614"/>
        <v>7.5922935482500016</v>
      </c>
      <c r="Y1330" s="5">
        <f t="shared" si="2614"/>
        <v>4.9812975202500009</v>
      </c>
      <c r="Z1330" s="5">
        <f t="shared" si="2614"/>
        <v>20.688157619099993</v>
      </c>
      <c r="AA1330" s="5">
        <f t="shared" si="2614"/>
        <v>1.5934406306799995</v>
      </c>
      <c r="AB1330" s="5"/>
      <c r="AC1330" s="5">
        <f t="shared" ref="AC1330:AI1330" si="2615">MAX(AC1295-AC1260,0)</f>
        <v>0.94264703910000236</v>
      </c>
      <c r="AD1330" s="5">
        <f t="shared" si="2615"/>
        <v>1.1160975705412501</v>
      </c>
      <c r="AE1330" s="5">
        <f t="shared" si="2615"/>
        <v>1.096320288</v>
      </c>
      <c r="AF1330" s="5">
        <f t="shared" si="2615"/>
        <v>3.8643940800000003</v>
      </c>
      <c r="AG1330" s="5">
        <f t="shared" si="2615"/>
        <v>1.6424098992499996</v>
      </c>
      <c r="AH1330" s="5">
        <f t="shared" si="2615"/>
        <v>9.8234605448999979</v>
      </c>
      <c r="AI1330" s="5">
        <f t="shared" si="2615"/>
        <v>0.53488749999999996</v>
      </c>
    </row>
    <row r="1331" spans="2:35" hidden="1" x14ac:dyDescent="0.3">
      <c r="B1331" s="86">
        <f t="shared" si="2575"/>
        <v>44286</v>
      </c>
      <c r="C1331" s="3"/>
      <c r="D1331" s="3"/>
      <c r="E1331" s="5">
        <f t="shared" ref="E1331:K1331" si="2616">MAX(E1296-E1261,0)</f>
        <v>37.132910944360013</v>
      </c>
      <c r="F1331" s="5">
        <f t="shared" si="2616"/>
        <v>7.4484885232649987</v>
      </c>
      <c r="G1331" s="5">
        <f t="shared" si="2616"/>
        <v>7.4901932544000012</v>
      </c>
      <c r="H1331" s="5">
        <f t="shared" si="2616"/>
        <v>0</v>
      </c>
      <c r="I1331" s="5">
        <f t="shared" si="2616"/>
        <v>66.581365864500015</v>
      </c>
      <c r="J1331" s="5">
        <f t="shared" si="2616"/>
        <v>199.375224304</v>
      </c>
      <c r="K1331" s="5">
        <f t="shared" si="2616"/>
        <v>25.355719795959999</v>
      </c>
      <c r="L1331" s="5"/>
      <c r="M1331" s="5">
        <f t="shared" ref="M1331:S1331" si="2617">MAX(M1296-M1261,0)</f>
        <v>28.193450765519991</v>
      </c>
      <c r="N1331" s="5">
        <f t="shared" si="2617"/>
        <v>0</v>
      </c>
      <c r="O1331" s="5">
        <f t="shared" si="2617"/>
        <v>0</v>
      </c>
      <c r="P1331" s="5">
        <f t="shared" si="2617"/>
        <v>0</v>
      </c>
      <c r="Q1331" s="5">
        <f t="shared" si="2617"/>
        <v>0</v>
      </c>
      <c r="R1331" s="5">
        <f t="shared" si="2617"/>
        <v>0</v>
      </c>
      <c r="S1331" s="5">
        <f t="shared" si="2617"/>
        <v>0</v>
      </c>
      <c r="T1331" s="5"/>
      <c r="U1331" s="5">
        <f t="shared" ref="U1331:AA1331" si="2618">MAX(U1296-U1261,0)</f>
        <v>18.673808760120004</v>
      </c>
      <c r="V1331" s="5">
        <f t="shared" si="2618"/>
        <v>1.749044815745</v>
      </c>
      <c r="W1331" s="5">
        <f t="shared" si="2618"/>
        <v>1.7334846751999997</v>
      </c>
      <c r="X1331" s="5">
        <f t="shared" si="2618"/>
        <v>6.2221392767999983</v>
      </c>
      <c r="Y1331" s="5">
        <f t="shared" si="2618"/>
        <v>4.1260679573749979</v>
      </c>
      <c r="Z1331" s="5">
        <f t="shared" si="2618"/>
        <v>17.2240028722</v>
      </c>
      <c r="AA1331" s="5">
        <f t="shared" si="2618"/>
        <v>1.3121729298800009</v>
      </c>
      <c r="AB1331" s="5"/>
      <c r="AC1331" s="5">
        <f t="shared" ref="AC1331:AI1331" si="2619">MAX(AC1296-AC1261,0)</f>
        <v>1.9447834881799988</v>
      </c>
      <c r="AD1331" s="5">
        <f t="shared" si="2619"/>
        <v>1.5063262878725006</v>
      </c>
      <c r="AE1331" s="5">
        <f t="shared" si="2619"/>
        <v>1.4486113376</v>
      </c>
      <c r="AF1331" s="5">
        <f t="shared" si="2619"/>
        <v>3.1672440419999983</v>
      </c>
      <c r="AG1331" s="5">
        <f t="shared" si="2619"/>
        <v>1.3457737228750029</v>
      </c>
      <c r="AH1331" s="5">
        <f t="shared" si="2619"/>
        <v>8.3670609157999998</v>
      </c>
      <c r="AI1331" s="5">
        <f t="shared" si="2619"/>
        <v>0.37813749999999979</v>
      </c>
    </row>
    <row r="1332" spans="2:35" x14ac:dyDescent="0.3">
      <c r="B1332" s="86">
        <f t="shared" si="2575"/>
        <v>44651</v>
      </c>
      <c r="C1332" s="3"/>
      <c r="D1332" s="3"/>
      <c r="E1332" s="5">
        <f t="shared" ref="E1332:K1332" si="2620">MAX(E1297-E1262,0)</f>
        <v>35.880427731740802</v>
      </c>
      <c r="F1332" s="5">
        <f t="shared" si="2620"/>
        <v>15.586360521659856</v>
      </c>
      <c r="G1332" s="5">
        <f t="shared" si="2620"/>
        <v>14.569880024544002</v>
      </c>
      <c r="H1332" s="5">
        <f t="shared" si="2620"/>
        <v>0</v>
      </c>
      <c r="I1332" s="5">
        <f t="shared" si="2620"/>
        <v>12.980602245390003</v>
      </c>
      <c r="J1332" s="5">
        <f t="shared" si="2620"/>
        <v>38.986419396339997</v>
      </c>
      <c r="K1332" s="5">
        <f t="shared" si="2620"/>
        <v>4.888689746402795</v>
      </c>
      <c r="L1332" s="5"/>
      <c r="M1332" s="5">
        <f t="shared" ref="M1332:S1332" si="2621">MAX(M1297-M1262,0)</f>
        <v>29.388495533685607</v>
      </c>
      <c r="N1332" s="5">
        <f t="shared" si="2621"/>
        <v>0</v>
      </c>
      <c r="O1332" s="5">
        <f t="shared" si="2621"/>
        <v>0</v>
      </c>
      <c r="P1332" s="5">
        <f t="shared" si="2621"/>
        <v>0</v>
      </c>
      <c r="Q1332" s="5">
        <f t="shared" si="2621"/>
        <v>0</v>
      </c>
      <c r="R1332" s="5">
        <f t="shared" si="2621"/>
        <v>0</v>
      </c>
      <c r="S1332" s="5">
        <f t="shared" si="2621"/>
        <v>0</v>
      </c>
      <c r="T1332" s="5"/>
      <c r="U1332" s="5">
        <f t="shared" ref="U1332:AA1332" si="2622">MAX(U1297-U1262,0)</f>
        <v>21.6503381629236</v>
      </c>
      <c r="V1332" s="5">
        <f t="shared" si="2622"/>
        <v>3.8114393650950511</v>
      </c>
      <c r="W1332" s="5">
        <f t="shared" si="2622"/>
        <v>3.5351169607519992</v>
      </c>
      <c r="X1332" s="5">
        <f t="shared" si="2622"/>
        <v>1.2184753404329998</v>
      </c>
      <c r="Y1332" s="5">
        <f t="shared" si="2622"/>
        <v>0.77552924354749964</v>
      </c>
      <c r="Z1332" s="5">
        <f t="shared" si="2622"/>
        <v>3.4105663630869998</v>
      </c>
      <c r="AA1332" s="5">
        <f t="shared" si="2622"/>
        <v>0.18923515151840031</v>
      </c>
      <c r="AB1332" s="5"/>
      <c r="AC1332" s="5">
        <f t="shared" ref="AC1332:AI1332" si="2623">MAX(AC1297-AC1262,0)</f>
        <v>4.8104968006004007</v>
      </c>
      <c r="AD1332" s="5">
        <f t="shared" si="2623"/>
        <v>2.5964636471725253</v>
      </c>
      <c r="AE1332" s="5">
        <f t="shared" si="2623"/>
        <v>2.426983753376001</v>
      </c>
      <c r="AF1332" s="5">
        <f t="shared" si="2623"/>
        <v>0.6223485032699998</v>
      </c>
      <c r="AG1332" s="5">
        <f t="shared" si="2623"/>
        <v>0.19623279100750035</v>
      </c>
      <c r="AH1332" s="5">
        <f t="shared" si="2623"/>
        <v>2.3730623086430001</v>
      </c>
      <c r="AI1332" s="5">
        <f t="shared" si="2623"/>
        <v>0</v>
      </c>
    </row>
    <row r="1333" spans="2:35" x14ac:dyDescent="0.3">
      <c r="B1333" s="86">
        <f t="shared" si="2575"/>
        <v>45016</v>
      </c>
      <c r="C1333" s="3"/>
      <c r="D1333" s="3"/>
      <c r="E1333" s="5">
        <f t="shared" ref="E1333:K1333" si="2624">MAX(E1298-E1263,0)</f>
        <v>36.956840563693028</v>
      </c>
      <c r="F1333" s="5">
        <f t="shared" si="2624"/>
        <v>16.053951337309648</v>
      </c>
      <c r="G1333" s="5">
        <f t="shared" si="2624"/>
        <v>15.006976425280314</v>
      </c>
      <c r="H1333" s="5">
        <f t="shared" si="2624"/>
        <v>0</v>
      </c>
      <c r="I1333" s="5">
        <f t="shared" si="2624"/>
        <v>13.370020312751702</v>
      </c>
      <c r="J1333" s="5">
        <f t="shared" si="2624"/>
        <v>40.156011978230197</v>
      </c>
      <c r="K1333" s="5">
        <f t="shared" si="2624"/>
        <v>5.035350438794886</v>
      </c>
      <c r="L1333" s="5"/>
      <c r="M1333" s="5">
        <f t="shared" ref="M1333:S1333" si="2625">MAX(M1298-M1263,0)</f>
        <v>30.27015039969617</v>
      </c>
      <c r="N1333" s="5">
        <f t="shared" si="2625"/>
        <v>0</v>
      </c>
      <c r="O1333" s="5">
        <f t="shared" si="2625"/>
        <v>0</v>
      </c>
      <c r="P1333" s="5">
        <f t="shared" si="2625"/>
        <v>0</v>
      </c>
      <c r="Q1333" s="5">
        <f t="shared" si="2625"/>
        <v>0</v>
      </c>
      <c r="R1333" s="5">
        <f t="shared" si="2625"/>
        <v>0</v>
      </c>
      <c r="S1333" s="5">
        <f t="shared" si="2625"/>
        <v>0</v>
      </c>
      <c r="T1333" s="5"/>
      <c r="U1333" s="5">
        <f t="shared" ref="U1333:AA1333" si="2626">MAX(U1298-U1263,0)</f>
        <v>22.29984830781131</v>
      </c>
      <c r="V1333" s="5">
        <f t="shared" si="2626"/>
        <v>3.9257825460479019</v>
      </c>
      <c r="W1333" s="5">
        <f t="shared" si="2626"/>
        <v>3.6411704695745577</v>
      </c>
      <c r="X1333" s="5">
        <f t="shared" si="2626"/>
        <v>1.2550296006459898</v>
      </c>
      <c r="Y1333" s="5">
        <f t="shared" si="2626"/>
        <v>0.79879512085392479</v>
      </c>
      <c r="Z1333" s="5">
        <f t="shared" si="2626"/>
        <v>3.5128833539796105</v>
      </c>
      <c r="AA1333" s="5">
        <f t="shared" si="2626"/>
        <v>0.19491220606395232</v>
      </c>
      <c r="AB1333" s="5"/>
      <c r="AC1333" s="5">
        <f t="shared" ref="AC1333:AI1333" si="2627">MAX(AC1298-AC1263,0)</f>
        <v>4.9548117046184119</v>
      </c>
      <c r="AD1333" s="5">
        <f t="shared" si="2627"/>
        <v>2.6743575565877009</v>
      </c>
      <c r="AE1333" s="5">
        <f t="shared" si="2627"/>
        <v>2.4997932659772801</v>
      </c>
      <c r="AF1333" s="5">
        <f t="shared" si="2627"/>
        <v>0.64101895836809986</v>
      </c>
      <c r="AG1333" s="5">
        <f t="shared" si="2627"/>
        <v>0.20211977473772502</v>
      </c>
      <c r="AH1333" s="5">
        <f t="shared" si="2627"/>
        <v>2.4442541779022902</v>
      </c>
      <c r="AI1333" s="5">
        <f t="shared" si="2627"/>
        <v>0</v>
      </c>
    </row>
    <row r="1334" spans="2:35" x14ac:dyDescent="0.3">
      <c r="B1334" s="86">
        <f t="shared" si="2575"/>
        <v>45382</v>
      </c>
      <c r="C1334" s="3"/>
      <c r="D1334" s="3"/>
      <c r="E1334" s="5">
        <f t="shared" ref="E1334:K1334" si="2628">MAX(E1299-E1264,0)</f>
        <v>38.065545780603827</v>
      </c>
      <c r="F1334" s="5">
        <f t="shared" si="2628"/>
        <v>16.535569877428941</v>
      </c>
      <c r="G1334" s="5">
        <f t="shared" si="2628"/>
        <v>15.457185718038726</v>
      </c>
      <c r="H1334" s="5">
        <f t="shared" si="2628"/>
        <v>0</v>
      </c>
      <c r="I1334" s="5">
        <f t="shared" si="2628"/>
        <v>13.771120922134255</v>
      </c>
      <c r="J1334" s="5">
        <f t="shared" si="2628"/>
        <v>41.360692337577134</v>
      </c>
      <c r="K1334" s="5">
        <f t="shared" si="2628"/>
        <v>5.1864109519587291</v>
      </c>
      <c r="L1334" s="5"/>
      <c r="M1334" s="5">
        <f t="shared" ref="M1334:S1334" si="2629">MAX(M1299-M1264,0)</f>
        <v>31.178254911687056</v>
      </c>
      <c r="N1334" s="5">
        <f t="shared" si="2629"/>
        <v>0</v>
      </c>
      <c r="O1334" s="5">
        <f t="shared" si="2629"/>
        <v>0</v>
      </c>
      <c r="P1334" s="5">
        <f t="shared" si="2629"/>
        <v>0</v>
      </c>
      <c r="Q1334" s="5">
        <f t="shared" si="2629"/>
        <v>0</v>
      </c>
      <c r="R1334" s="5">
        <f t="shared" si="2629"/>
        <v>0</v>
      </c>
      <c r="S1334" s="5">
        <f t="shared" si="2629"/>
        <v>0</v>
      </c>
      <c r="T1334" s="5"/>
      <c r="U1334" s="5">
        <f t="shared" ref="U1334:AA1334" si="2630">MAX(U1299-U1264,0)</f>
        <v>22.968843757045651</v>
      </c>
      <c r="V1334" s="5">
        <f t="shared" si="2630"/>
        <v>4.043556022429339</v>
      </c>
      <c r="W1334" s="5">
        <f t="shared" si="2630"/>
        <v>3.7504055836617978</v>
      </c>
      <c r="X1334" s="5">
        <f t="shared" si="2630"/>
        <v>1.2926804886653693</v>
      </c>
      <c r="Y1334" s="5">
        <f t="shared" si="2630"/>
        <v>0.82275897447954272</v>
      </c>
      <c r="Z1334" s="5">
        <f t="shared" si="2630"/>
        <v>3.6182698545989993</v>
      </c>
      <c r="AA1334" s="5">
        <f t="shared" si="2630"/>
        <v>0.20075957224587038</v>
      </c>
      <c r="AB1334" s="5"/>
      <c r="AC1334" s="5">
        <f t="shared" ref="AC1334:AI1334" si="2631">MAX(AC1299-AC1264,0)</f>
        <v>5.1034560557569675</v>
      </c>
      <c r="AD1334" s="5">
        <f t="shared" si="2631"/>
        <v>2.7545882832853321</v>
      </c>
      <c r="AE1334" s="5">
        <f t="shared" si="2631"/>
        <v>2.5747870639565988</v>
      </c>
      <c r="AF1334" s="5">
        <f t="shared" si="2631"/>
        <v>0.66024952711914286</v>
      </c>
      <c r="AG1334" s="5">
        <f t="shared" si="2631"/>
        <v>0.20818336797985704</v>
      </c>
      <c r="AH1334" s="5">
        <f t="shared" si="2631"/>
        <v>2.5175818032393593</v>
      </c>
      <c r="AI1334" s="5">
        <f t="shared" si="2631"/>
        <v>0</v>
      </c>
    </row>
    <row r="1335" spans="2:35" x14ac:dyDescent="0.3">
      <c r="B1335" s="86">
        <f t="shared" si="2575"/>
        <v>45747</v>
      </c>
      <c r="C1335" s="3"/>
      <c r="D1335" s="3"/>
      <c r="E1335" s="5">
        <f t="shared" ref="E1335:K1335" si="2632">MAX(E1300-E1265,0)</f>
        <v>39.207512154021941</v>
      </c>
      <c r="F1335" s="5">
        <f t="shared" si="2632"/>
        <v>17.031636973751805</v>
      </c>
      <c r="G1335" s="5">
        <f t="shared" si="2632"/>
        <v>15.920901289579898</v>
      </c>
      <c r="H1335" s="5">
        <f t="shared" si="2632"/>
        <v>0</v>
      </c>
      <c r="I1335" s="5">
        <f t="shared" si="2632"/>
        <v>14.18425454979829</v>
      </c>
      <c r="J1335" s="5">
        <f t="shared" si="2632"/>
        <v>42.601513107704434</v>
      </c>
      <c r="K1335" s="5">
        <f t="shared" si="2632"/>
        <v>5.3420032805174937</v>
      </c>
      <c r="L1335" s="5"/>
      <c r="M1335" s="5">
        <f t="shared" ref="M1335:S1335" si="2633">MAX(M1300-M1265,0)</f>
        <v>32.113602559037666</v>
      </c>
      <c r="N1335" s="5">
        <f t="shared" si="2633"/>
        <v>0</v>
      </c>
      <c r="O1335" s="5">
        <f t="shared" si="2633"/>
        <v>0</v>
      </c>
      <c r="P1335" s="5">
        <f t="shared" si="2633"/>
        <v>0</v>
      </c>
      <c r="Q1335" s="5">
        <f t="shared" si="2633"/>
        <v>0</v>
      </c>
      <c r="R1335" s="5">
        <f t="shared" si="2633"/>
        <v>0</v>
      </c>
      <c r="S1335" s="5">
        <f t="shared" si="2633"/>
        <v>0</v>
      </c>
      <c r="T1335" s="5"/>
      <c r="U1335" s="5">
        <f t="shared" ref="U1335:AA1335" si="2634">MAX(U1300-U1265,0)</f>
        <v>23.657909069757025</v>
      </c>
      <c r="V1335" s="5">
        <f t="shared" si="2634"/>
        <v>4.1648627031022185</v>
      </c>
      <c r="W1335" s="5">
        <f t="shared" si="2634"/>
        <v>3.8629177511716506</v>
      </c>
      <c r="X1335" s="5">
        <f t="shared" si="2634"/>
        <v>1.3314609033253304</v>
      </c>
      <c r="Y1335" s="5">
        <f t="shared" si="2634"/>
        <v>0.84744174371392944</v>
      </c>
      <c r="Z1335" s="5">
        <f t="shared" si="2634"/>
        <v>3.7268179502369687</v>
      </c>
      <c r="AA1335" s="5">
        <f t="shared" si="2634"/>
        <v>0.20678235941324707</v>
      </c>
      <c r="AB1335" s="5"/>
      <c r="AC1335" s="5">
        <f t="shared" ref="AC1335:AI1335" si="2635">MAX(AC1300-AC1265,0)</f>
        <v>5.2565597374296749</v>
      </c>
      <c r="AD1335" s="5">
        <f t="shared" si="2635"/>
        <v>2.8372259317838919</v>
      </c>
      <c r="AE1335" s="5">
        <f t="shared" si="2635"/>
        <v>2.6520306758752974</v>
      </c>
      <c r="AF1335" s="5">
        <f t="shared" si="2635"/>
        <v>0.68005701293271703</v>
      </c>
      <c r="AG1335" s="5">
        <f t="shared" si="2635"/>
        <v>0.21442886901925262</v>
      </c>
      <c r="AH1335" s="5">
        <f t="shared" si="2635"/>
        <v>2.5931092573365397</v>
      </c>
      <c r="AI1335" s="5">
        <f t="shared" si="2635"/>
        <v>0</v>
      </c>
    </row>
    <row r="1336" spans="2:35" x14ac:dyDescent="0.3">
      <c r="B1336" s="86">
        <f t="shared" si="2575"/>
        <v>46112</v>
      </c>
      <c r="C1336" s="3"/>
      <c r="D1336" s="3"/>
      <c r="E1336" s="5">
        <f t="shared" ref="E1336:K1336" si="2636">MAX(E1301-E1266,0)</f>
        <v>40.383737518642597</v>
      </c>
      <c r="F1336" s="5">
        <f t="shared" si="2636"/>
        <v>17.542586082964359</v>
      </c>
      <c r="G1336" s="5">
        <f t="shared" si="2636"/>
        <v>16.398528328267279</v>
      </c>
      <c r="H1336" s="5">
        <f t="shared" si="2636"/>
        <v>0</v>
      </c>
      <c r="I1336" s="5">
        <f t="shared" si="2636"/>
        <v>14.609782186292222</v>
      </c>
      <c r="J1336" s="5">
        <f t="shared" si="2636"/>
        <v>43.879558500935559</v>
      </c>
      <c r="K1336" s="5">
        <f t="shared" si="2636"/>
        <v>5.5022633789330246</v>
      </c>
      <c r="L1336" s="5"/>
      <c r="M1336" s="5">
        <f t="shared" ref="M1336:S1336" si="2637">MAX(M1301-M1266,0)</f>
        <v>33.077010635808811</v>
      </c>
      <c r="N1336" s="5">
        <f t="shared" si="2637"/>
        <v>0</v>
      </c>
      <c r="O1336" s="5">
        <f t="shared" si="2637"/>
        <v>0</v>
      </c>
      <c r="P1336" s="5">
        <f t="shared" si="2637"/>
        <v>0</v>
      </c>
      <c r="Q1336" s="5">
        <f t="shared" si="2637"/>
        <v>0</v>
      </c>
      <c r="R1336" s="5">
        <f t="shared" si="2637"/>
        <v>0</v>
      </c>
      <c r="S1336" s="5">
        <f t="shared" si="2637"/>
        <v>0</v>
      </c>
      <c r="T1336" s="5"/>
      <c r="U1336" s="5">
        <f t="shared" ref="U1336:AA1336" si="2638">MAX(U1301-U1266,0)</f>
        <v>24.367646341849731</v>
      </c>
      <c r="V1336" s="5">
        <f t="shared" si="2638"/>
        <v>4.2898085841952849</v>
      </c>
      <c r="W1336" s="5">
        <f t="shared" si="2638"/>
        <v>3.978805283706798</v>
      </c>
      <c r="X1336" s="5">
        <f t="shared" si="2638"/>
        <v>1.3714047304250907</v>
      </c>
      <c r="Y1336" s="5">
        <f t="shared" si="2638"/>
        <v>0.87286499602534739</v>
      </c>
      <c r="Z1336" s="5">
        <f t="shared" si="2638"/>
        <v>3.8386224887440772</v>
      </c>
      <c r="AA1336" s="5">
        <f t="shared" si="2638"/>
        <v>0.21298583019564454</v>
      </c>
      <c r="AB1336" s="5"/>
      <c r="AC1336" s="5">
        <f t="shared" ref="AC1336:AI1336" si="2639">MAX(AC1301-AC1266,0)</f>
        <v>5.4142565295525653</v>
      </c>
      <c r="AD1336" s="5">
        <f t="shared" si="2639"/>
        <v>2.9223427097374093</v>
      </c>
      <c r="AE1336" s="5">
        <f t="shared" si="2639"/>
        <v>2.7315915961515556</v>
      </c>
      <c r="AF1336" s="5">
        <f t="shared" si="2639"/>
        <v>0.70045872332069892</v>
      </c>
      <c r="AG1336" s="5">
        <f t="shared" si="2639"/>
        <v>0.22086173508983009</v>
      </c>
      <c r="AH1336" s="5">
        <f t="shared" si="2639"/>
        <v>2.6709025350566358</v>
      </c>
      <c r="AI1336" s="5">
        <f t="shared" si="2639"/>
        <v>0</v>
      </c>
    </row>
    <row r="1337" spans="2:35" x14ac:dyDescent="0.3">
      <c r="B1337" s="86">
        <f t="shared" si="2575"/>
        <v>46477</v>
      </c>
      <c r="C1337" s="3"/>
      <c r="D1337" s="3"/>
      <c r="E1337" s="5">
        <f t="shared" ref="E1337:K1337" si="2640">MAX(E1302-E1267,0)</f>
        <v>41.595249644201878</v>
      </c>
      <c r="F1337" s="5">
        <f t="shared" si="2640"/>
        <v>18.068863665453289</v>
      </c>
      <c r="G1337" s="5">
        <f t="shared" si="2640"/>
        <v>16.890484178115301</v>
      </c>
      <c r="H1337" s="5">
        <f t="shared" si="2640"/>
        <v>0</v>
      </c>
      <c r="I1337" s="5">
        <f t="shared" si="2640"/>
        <v>15.048075651881</v>
      </c>
      <c r="J1337" s="5">
        <f t="shared" si="2640"/>
        <v>45.195945255963622</v>
      </c>
      <c r="K1337" s="5">
        <f t="shared" si="2640"/>
        <v>5.6673312803010187</v>
      </c>
      <c r="L1337" s="5"/>
      <c r="M1337" s="5">
        <f t="shared" ref="M1337:S1337" si="2641">MAX(M1302-M1267,0)</f>
        <v>34.069320954883075</v>
      </c>
      <c r="N1337" s="5">
        <f t="shared" si="2641"/>
        <v>0</v>
      </c>
      <c r="O1337" s="5">
        <f t="shared" si="2641"/>
        <v>0</v>
      </c>
      <c r="P1337" s="5">
        <f t="shared" si="2641"/>
        <v>0</v>
      </c>
      <c r="Q1337" s="5">
        <f t="shared" si="2641"/>
        <v>0</v>
      </c>
      <c r="R1337" s="5">
        <f t="shared" si="2641"/>
        <v>0</v>
      </c>
      <c r="S1337" s="5">
        <f t="shared" si="2641"/>
        <v>0</v>
      </c>
      <c r="T1337" s="5"/>
      <c r="U1337" s="5">
        <f t="shared" ref="U1337:AA1337" si="2642">MAX(U1302-U1267,0)</f>
        <v>25.098675732105228</v>
      </c>
      <c r="V1337" s="5">
        <f t="shared" si="2642"/>
        <v>4.4185028417211445</v>
      </c>
      <c r="W1337" s="5">
        <f t="shared" si="2642"/>
        <v>4.0981694422180039</v>
      </c>
      <c r="X1337" s="5">
        <f t="shared" si="2642"/>
        <v>1.4125468723378436</v>
      </c>
      <c r="Y1337" s="5">
        <f t="shared" si="2642"/>
        <v>0.89905094590610757</v>
      </c>
      <c r="Z1337" s="5">
        <f t="shared" si="2642"/>
        <v>3.9537811634064006</v>
      </c>
      <c r="AA1337" s="5">
        <f t="shared" si="2642"/>
        <v>0.21937540510151377</v>
      </c>
      <c r="AB1337" s="5"/>
      <c r="AC1337" s="5">
        <f t="shared" ref="AC1337:AI1337" si="2643">MAX(AC1302-AC1267,0)</f>
        <v>5.5766842254391431</v>
      </c>
      <c r="AD1337" s="5">
        <f t="shared" si="2643"/>
        <v>3.0100129910295319</v>
      </c>
      <c r="AE1337" s="5">
        <f t="shared" si="2643"/>
        <v>2.8135393440361027</v>
      </c>
      <c r="AF1337" s="5">
        <f t="shared" si="2643"/>
        <v>0.72147248502032002</v>
      </c>
      <c r="AG1337" s="5">
        <f t="shared" si="2643"/>
        <v>0.22748758714252482</v>
      </c>
      <c r="AH1337" s="5">
        <f t="shared" si="2643"/>
        <v>2.7510296111083354</v>
      </c>
      <c r="AI1337" s="5">
        <f t="shared" si="2643"/>
        <v>0</v>
      </c>
    </row>
    <row r="1338" spans="2:35" x14ac:dyDescent="0.3">
      <c r="B1338" s="86">
        <f t="shared" si="2575"/>
        <v>46843</v>
      </c>
      <c r="C1338" s="3"/>
      <c r="D1338" s="3"/>
      <c r="E1338" s="5">
        <f t="shared" ref="E1338:K1338" si="2644">MAX(E1303-E1268,0)</f>
        <v>42.843107133527937</v>
      </c>
      <c r="F1338" s="5">
        <f t="shared" si="2644"/>
        <v>18.61092957541689</v>
      </c>
      <c r="G1338" s="5">
        <f t="shared" si="2644"/>
        <v>17.397198703458766</v>
      </c>
      <c r="H1338" s="5">
        <f t="shared" si="2644"/>
        <v>0</v>
      </c>
      <c r="I1338" s="5">
        <f t="shared" si="2644"/>
        <v>15.499517921437416</v>
      </c>
      <c r="J1338" s="5">
        <f t="shared" si="2644"/>
        <v>46.551823613642526</v>
      </c>
      <c r="K1338" s="5">
        <f t="shared" si="2644"/>
        <v>5.8373512187100385</v>
      </c>
      <c r="L1338" s="5"/>
      <c r="M1338" s="5">
        <f t="shared" ref="M1338:S1338" si="2645">MAX(M1303-M1268,0)</f>
        <v>35.091400583529563</v>
      </c>
      <c r="N1338" s="5">
        <f t="shared" si="2645"/>
        <v>0</v>
      </c>
      <c r="O1338" s="5">
        <f t="shared" si="2645"/>
        <v>0</v>
      </c>
      <c r="P1338" s="5">
        <f t="shared" si="2645"/>
        <v>0</v>
      </c>
      <c r="Q1338" s="5">
        <f t="shared" si="2645"/>
        <v>0</v>
      </c>
      <c r="R1338" s="5">
        <f t="shared" si="2645"/>
        <v>0</v>
      </c>
      <c r="S1338" s="5">
        <f t="shared" si="2645"/>
        <v>0</v>
      </c>
      <c r="T1338" s="5"/>
      <c r="U1338" s="5">
        <f t="shared" ref="U1338:AA1338" si="2646">MAX(U1303-U1268,0)</f>
        <v>25.851636004068382</v>
      </c>
      <c r="V1338" s="5">
        <f t="shared" si="2646"/>
        <v>4.5510579269727796</v>
      </c>
      <c r="W1338" s="5">
        <f t="shared" si="2646"/>
        <v>4.2211145254845439</v>
      </c>
      <c r="X1338" s="5">
        <f t="shared" si="2646"/>
        <v>1.4549232785079789</v>
      </c>
      <c r="Y1338" s="5">
        <f t="shared" si="2646"/>
        <v>0.92602247428329099</v>
      </c>
      <c r="Z1338" s="5">
        <f t="shared" si="2646"/>
        <v>4.072394598308593</v>
      </c>
      <c r="AA1338" s="5">
        <f t="shared" si="2646"/>
        <v>0.22595666725455921</v>
      </c>
      <c r="AB1338" s="5"/>
      <c r="AC1338" s="5">
        <f t="shared" ref="AC1338:AI1338" si="2647">MAX(AC1303-AC1268,0)</f>
        <v>5.7439847522023175</v>
      </c>
      <c r="AD1338" s="5">
        <f t="shared" si="2647"/>
        <v>3.1003133807604186</v>
      </c>
      <c r="AE1338" s="5">
        <f t="shared" si="2647"/>
        <v>2.8979455243571852</v>
      </c>
      <c r="AF1338" s="5">
        <f t="shared" si="2647"/>
        <v>0.74311665957092954</v>
      </c>
      <c r="AG1338" s="5">
        <f t="shared" si="2647"/>
        <v>0.23431221475680108</v>
      </c>
      <c r="AH1338" s="5">
        <f t="shared" si="2647"/>
        <v>2.8335604994415857</v>
      </c>
      <c r="AI1338" s="5">
        <f t="shared" si="2647"/>
        <v>0</v>
      </c>
    </row>
    <row r="1339" spans="2:35" x14ac:dyDescent="0.3">
      <c r="B1339" s="86">
        <f t="shared" si="2575"/>
        <v>47208</v>
      </c>
      <c r="C1339" s="3"/>
      <c r="D1339" s="3"/>
      <c r="E1339" s="5">
        <f t="shared" ref="E1339:K1339" si="2648">MAX(E1304-E1269,0)</f>
        <v>44.128400347533777</v>
      </c>
      <c r="F1339" s="5">
        <f t="shared" si="2648"/>
        <v>19.169257462679404</v>
      </c>
      <c r="G1339" s="5">
        <f t="shared" si="2648"/>
        <v>17.919114664562528</v>
      </c>
      <c r="H1339" s="5">
        <f t="shared" si="2648"/>
        <v>0</v>
      </c>
      <c r="I1339" s="5">
        <f t="shared" si="2648"/>
        <v>15.964503459080554</v>
      </c>
      <c r="J1339" s="5">
        <f t="shared" si="2648"/>
        <v>47.948378322051809</v>
      </c>
      <c r="K1339" s="5">
        <f t="shared" si="2648"/>
        <v>6.0124717552713403</v>
      </c>
      <c r="L1339" s="5"/>
      <c r="M1339" s="5">
        <f t="shared" ref="M1339:S1339" si="2649">MAX(M1304-M1269,0)</f>
        <v>36.144142601035448</v>
      </c>
      <c r="N1339" s="5">
        <f t="shared" si="2649"/>
        <v>0</v>
      </c>
      <c r="O1339" s="5">
        <f t="shared" si="2649"/>
        <v>0</v>
      </c>
      <c r="P1339" s="5">
        <f t="shared" si="2649"/>
        <v>0</v>
      </c>
      <c r="Q1339" s="5">
        <f t="shared" si="2649"/>
        <v>0</v>
      </c>
      <c r="R1339" s="5">
        <f t="shared" si="2649"/>
        <v>0</v>
      </c>
      <c r="S1339" s="5">
        <f t="shared" si="2649"/>
        <v>0</v>
      </c>
      <c r="T1339" s="5"/>
      <c r="U1339" s="5">
        <f t="shared" ref="U1339:AA1339" si="2650">MAX(U1304-U1269,0)</f>
        <v>26.627185084190437</v>
      </c>
      <c r="V1339" s="5">
        <f t="shared" si="2650"/>
        <v>4.6875896647819619</v>
      </c>
      <c r="W1339" s="5">
        <f t="shared" si="2650"/>
        <v>4.3477479612490804</v>
      </c>
      <c r="X1339" s="5">
        <f t="shared" si="2650"/>
        <v>1.4985709768632183</v>
      </c>
      <c r="Y1339" s="5">
        <f t="shared" si="2650"/>
        <v>0.95380314851178971</v>
      </c>
      <c r="Z1339" s="5">
        <f t="shared" si="2650"/>
        <v>4.1945664362578512</v>
      </c>
      <c r="AA1339" s="5">
        <f t="shared" si="2650"/>
        <v>0.2327353672721959</v>
      </c>
      <c r="AB1339" s="5"/>
      <c r="AC1339" s="5">
        <f t="shared" ref="AC1339:AI1339" si="2651">MAX(AC1304-AC1269,0)</f>
        <v>5.9163042947683895</v>
      </c>
      <c r="AD1339" s="5">
        <f t="shared" si="2651"/>
        <v>3.19332278218323</v>
      </c>
      <c r="AE1339" s="5">
        <f t="shared" si="2651"/>
        <v>2.9848838900879016</v>
      </c>
      <c r="AF1339" s="5">
        <f t="shared" si="2651"/>
        <v>0.76541015935805734</v>
      </c>
      <c r="AG1339" s="5">
        <f t="shared" si="2651"/>
        <v>0.241341581199505</v>
      </c>
      <c r="AH1339" s="5">
        <f t="shared" si="2651"/>
        <v>2.9185673144248332</v>
      </c>
      <c r="AI1339" s="5">
        <f t="shared" si="2651"/>
        <v>0</v>
      </c>
    </row>
    <row r="1340" spans="2:35" x14ac:dyDescent="0.3">
      <c r="B1340" s="86">
        <f t="shared" si="2575"/>
        <v>47573</v>
      </c>
      <c r="C1340" s="3"/>
      <c r="D1340" s="3"/>
      <c r="E1340" s="5">
        <f t="shared" ref="E1340:K1340" si="2652">MAX(E1305-E1270,0)</f>
        <v>45.452252357959786</v>
      </c>
      <c r="F1340" s="5">
        <f t="shared" si="2652"/>
        <v>19.74433518655978</v>
      </c>
      <c r="G1340" s="5">
        <f t="shared" si="2652"/>
        <v>18.456688104499406</v>
      </c>
      <c r="H1340" s="5">
        <f t="shared" si="2652"/>
        <v>0</v>
      </c>
      <c r="I1340" s="5">
        <f t="shared" si="2652"/>
        <v>16.443438562852961</v>
      </c>
      <c r="J1340" s="5">
        <f t="shared" si="2652"/>
        <v>49.386829671713329</v>
      </c>
      <c r="K1340" s="5">
        <f t="shared" si="2652"/>
        <v>6.1928459079294882</v>
      </c>
      <c r="L1340" s="5"/>
      <c r="M1340" s="5">
        <f t="shared" ref="M1340:S1340" si="2653">MAX(M1305-M1270,0)</f>
        <v>37.228466879066524</v>
      </c>
      <c r="N1340" s="5">
        <f t="shared" si="2653"/>
        <v>0</v>
      </c>
      <c r="O1340" s="5">
        <f t="shared" si="2653"/>
        <v>0</v>
      </c>
      <c r="P1340" s="5">
        <f t="shared" si="2653"/>
        <v>0</v>
      </c>
      <c r="Q1340" s="5">
        <f t="shared" si="2653"/>
        <v>0</v>
      </c>
      <c r="R1340" s="5">
        <f t="shared" si="2653"/>
        <v>0</v>
      </c>
      <c r="S1340" s="5">
        <f t="shared" si="2653"/>
        <v>0</v>
      </c>
      <c r="T1340" s="5"/>
      <c r="U1340" s="5">
        <f t="shared" ref="U1340:AA1340" si="2654">MAX(U1305-U1270,0)</f>
        <v>27.426000636716147</v>
      </c>
      <c r="V1340" s="5">
        <f t="shared" si="2654"/>
        <v>4.828217354725421</v>
      </c>
      <c r="W1340" s="5">
        <f t="shared" si="2654"/>
        <v>4.4781804000865542</v>
      </c>
      <c r="X1340" s="5">
        <f t="shared" si="2654"/>
        <v>1.5435281061691146</v>
      </c>
      <c r="Y1340" s="5">
        <f t="shared" si="2654"/>
        <v>0.98241724296714272</v>
      </c>
      <c r="Z1340" s="5">
        <f t="shared" si="2654"/>
        <v>4.3204034293455855</v>
      </c>
      <c r="AA1340" s="5">
        <f t="shared" si="2654"/>
        <v>0.23971742829036158</v>
      </c>
      <c r="AB1340" s="5"/>
      <c r="AC1340" s="5">
        <f t="shared" ref="AC1340:AI1340" si="2655">MAX(AC1305-AC1270,0)</f>
        <v>6.0937934236114391</v>
      </c>
      <c r="AD1340" s="5">
        <f t="shared" si="2655"/>
        <v>3.2891224656487275</v>
      </c>
      <c r="AE1340" s="5">
        <f t="shared" si="2655"/>
        <v>3.0744304067905381</v>
      </c>
      <c r="AF1340" s="5">
        <f t="shared" si="2655"/>
        <v>0.7883724641387988</v>
      </c>
      <c r="AG1340" s="5">
        <f t="shared" si="2655"/>
        <v>0.2485818286354895</v>
      </c>
      <c r="AH1340" s="5">
        <f t="shared" si="2655"/>
        <v>3.0061243338575778</v>
      </c>
      <c r="AI1340" s="5">
        <f t="shared" si="2655"/>
        <v>0</v>
      </c>
    </row>
    <row r="1341" spans="2:35" x14ac:dyDescent="0.3">
      <c r="B1341" s="86">
        <f t="shared" si="2575"/>
        <v>47938</v>
      </c>
      <c r="C1341" s="3"/>
      <c r="D1341" s="3"/>
      <c r="E1341" s="5">
        <f t="shared" ref="E1341:K1341" si="2656">MAX(E1306-E1271,0)</f>
        <v>46.815819928698581</v>
      </c>
      <c r="F1341" s="5">
        <f t="shared" si="2656"/>
        <v>20.336665242156577</v>
      </c>
      <c r="G1341" s="5">
        <f t="shared" si="2656"/>
        <v>19.010388747634387</v>
      </c>
      <c r="H1341" s="5">
        <f t="shared" si="2656"/>
        <v>0</v>
      </c>
      <c r="I1341" s="5">
        <f t="shared" si="2656"/>
        <v>16.936741719738549</v>
      </c>
      <c r="J1341" s="5">
        <f t="shared" si="2656"/>
        <v>50.868434561864746</v>
      </c>
      <c r="K1341" s="5">
        <f t="shared" si="2656"/>
        <v>6.378631285167371</v>
      </c>
      <c r="L1341" s="5"/>
      <c r="M1341" s="5">
        <f t="shared" ref="M1341:S1341" si="2657">MAX(M1306-M1271,0)</f>
        <v>38.345320885438511</v>
      </c>
      <c r="N1341" s="5">
        <f t="shared" si="2657"/>
        <v>0</v>
      </c>
      <c r="O1341" s="5">
        <f t="shared" si="2657"/>
        <v>0</v>
      </c>
      <c r="P1341" s="5">
        <f t="shared" si="2657"/>
        <v>0</v>
      </c>
      <c r="Q1341" s="5">
        <f t="shared" si="2657"/>
        <v>0</v>
      </c>
      <c r="R1341" s="5">
        <f t="shared" si="2657"/>
        <v>0</v>
      </c>
      <c r="S1341" s="5">
        <f t="shared" si="2657"/>
        <v>0</v>
      </c>
      <c r="T1341" s="5"/>
      <c r="U1341" s="5">
        <f t="shared" ref="U1341:AA1341" si="2658">MAX(U1306-U1271,0)</f>
        <v>28.248780655817633</v>
      </c>
      <c r="V1341" s="5">
        <f t="shared" si="2658"/>
        <v>4.9730638753671847</v>
      </c>
      <c r="W1341" s="5">
        <f t="shared" si="2658"/>
        <v>4.6125258120891477</v>
      </c>
      <c r="X1341" s="5">
        <f t="shared" si="2658"/>
        <v>1.5898339493541873</v>
      </c>
      <c r="Y1341" s="5">
        <f t="shared" si="2658"/>
        <v>1.0118897602561572</v>
      </c>
      <c r="Z1341" s="5">
        <f t="shared" si="2658"/>
        <v>4.4500155322259527</v>
      </c>
      <c r="AA1341" s="5">
        <f t="shared" si="2658"/>
        <v>0.24690895113907296</v>
      </c>
      <c r="AB1341" s="5"/>
      <c r="AC1341" s="5">
        <f t="shared" ref="AC1341:AI1341" si="2659">MAX(AC1306-AC1271,0)</f>
        <v>6.276607226319781</v>
      </c>
      <c r="AD1341" s="5">
        <f t="shared" si="2659"/>
        <v>3.3877961396181884</v>
      </c>
      <c r="AE1341" s="5">
        <f t="shared" si="2659"/>
        <v>3.1666633189942557</v>
      </c>
      <c r="AF1341" s="5">
        <f t="shared" si="2659"/>
        <v>0.81202363806296263</v>
      </c>
      <c r="AG1341" s="5">
        <f t="shared" si="2659"/>
        <v>0.25603928349455374</v>
      </c>
      <c r="AH1341" s="5">
        <f t="shared" si="2659"/>
        <v>3.0963080638733054</v>
      </c>
      <c r="AI1341" s="5">
        <f t="shared" si="2659"/>
        <v>0</v>
      </c>
    </row>
    <row r="1342" spans="2:35" x14ac:dyDescent="0.3">
      <c r="B1342" s="86">
        <f t="shared" si="2575"/>
        <v>48304</v>
      </c>
      <c r="C1342" s="3"/>
      <c r="D1342" s="3"/>
      <c r="E1342" s="5">
        <f t="shared" ref="E1342:K1342" si="2660">MAX(E1307-E1272,0)</f>
        <v>48.220294526559542</v>
      </c>
      <c r="F1342" s="5">
        <f t="shared" si="2660"/>
        <v>20.946765199421264</v>
      </c>
      <c r="G1342" s="5">
        <f t="shared" si="2660"/>
        <v>19.580700410063429</v>
      </c>
      <c r="H1342" s="5">
        <f t="shared" si="2660"/>
        <v>0</v>
      </c>
      <c r="I1342" s="5">
        <f t="shared" si="2660"/>
        <v>17.444843971330705</v>
      </c>
      <c r="J1342" s="5">
        <f t="shared" si="2660"/>
        <v>52.394487598720701</v>
      </c>
      <c r="K1342" s="5">
        <f t="shared" si="2660"/>
        <v>6.5699902237223977</v>
      </c>
      <c r="L1342" s="5"/>
      <c r="M1342" s="5">
        <f t="shared" ref="M1342:S1342" si="2661">MAX(M1307-M1272,0)</f>
        <v>39.49568051200167</v>
      </c>
      <c r="N1342" s="5">
        <f t="shared" si="2661"/>
        <v>0</v>
      </c>
      <c r="O1342" s="5">
        <f t="shared" si="2661"/>
        <v>0</v>
      </c>
      <c r="P1342" s="5">
        <f t="shared" si="2661"/>
        <v>0</v>
      </c>
      <c r="Q1342" s="5">
        <f t="shared" si="2661"/>
        <v>0</v>
      </c>
      <c r="R1342" s="5">
        <f t="shared" si="2661"/>
        <v>0</v>
      </c>
      <c r="S1342" s="5">
        <f t="shared" si="2661"/>
        <v>0</v>
      </c>
      <c r="T1342" s="5"/>
      <c r="U1342" s="5">
        <f t="shared" ref="U1342:AA1342" si="2662">MAX(U1307-U1272,0)</f>
        <v>29.096244075492166</v>
      </c>
      <c r="V1342" s="5">
        <f t="shared" si="2662"/>
        <v>5.1222557916282003</v>
      </c>
      <c r="W1342" s="5">
        <f t="shared" si="2662"/>
        <v>4.7509015864518229</v>
      </c>
      <c r="X1342" s="5">
        <f t="shared" si="2662"/>
        <v>1.6375289678348137</v>
      </c>
      <c r="Y1342" s="5">
        <f t="shared" si="2662"/>
        <v>1.0422464530638407</v>
      </c>
      <c r="Z1342" s="5">
        <f t="shared" si="2662"/>
        <v>4.5835159981927305</v>
      </c>
      <c r="AA1342" s="5">
        <f t="shared" si="2662"/>
        <v>0.25431621967324536</v>
      </c>
      <c r="AB1342" s="5"/>
      <c r="AC1342" s="5">
        <f t="shared" ref="AC1342:AI1342" si="2663">MAX(AC1307-AC1272,0)</f>
        <v>6.4649054431093749</v>
      </c>
      <c r="AD1342" s="5">
        <f t="shared" si="2663"/>
        <v>3.4894300238067348</v>
      </c>
      <c r="AE1342" s="5">
        <f t="shared" si="2663"/>
        <v>3.2616632185640828</v>
      </c>
      <c r="AF1342" s="5">
        <f t="shared" si="2663"/>
        <v>0.83638434720485177</v>
      </c>
      <c r="AG1342" s="5">
        <f t="shared" si="2663"/>
        <v>0.26372046199939092</v>
      </c>
      <c r="AH1342" s="5">
        <f t="shared" si="2663"/>
        <v>3.1891973057895036</v>
      </c>
      <c r="AI1342" s="5">
        <f t="shared" si="2663"/>
        <v>0</v>
      </c>
    </row>
    <row r="1343" spans="2:35" x14ac:dyDescent="0.3">
      <c r="B1343" s="86">
        <f t="shared" si="2575"/>
        <v>48669</v>
      </c>
      <c r="C1343" s="3"/>
      <c r="D1343" s="3"/>
      <c r="E1343" s="5">
        <f t="shared" ref="E1343:K1343" si="2664">MAX(E1308-E1273,0)</f>
        <v>49.666903362356329</v>
      </c>
      <c r="F1343" s="5">
        <f t="shared" si="2664"/>
        <v>21.575168155403908</v>
      </c>
      <c r="G1343" s="5">
        <f t="shared" si="2664"/>
        <v>20.168121422365324</v>
      </c>
      <c r="H1343" s="5">
        <f t="shared" si="2664"/>
        <v>0</v>
      </c>
      <c r="I1343" s="5">
        <f t="shared" si="2664"/>
        <v>17.968189290470633</v>
      </c>
      <c r="J1343" s="5">
        <f t="shared" si="2664"/>
        <v>53.966322226682308</v>
      </c>
      <c r="K1343" s="5">
        <f t="shared" si="2664"/>
        <v>6.7670899304340679</v>
      </c>
      <c r="L1343" s="5"/>
      <c r="M1343" s="5">
        <f t="shared" ref="M1343:S1343" si="2665">MAX(M1308-M1273,0)</f>
        <v>40.680550927361722</v>
      </c>
      <c r="N1343" s="5">
        <f t="shared" si="2665"/>
        <v>0</v>
      </c>
      <c r="O1343" s="5">
        <f t="shared" si="2665"/>
        <v>0</v>
      </c>
      <c r="P1343" s="5">
        <f t="shared" si="2665"/>
        <v>0</v>
      </c>
      <c r="Q1343" s="5">
        <f t="shared" si="2665"/>
        <v>0</v>
      </c>
      <c r="R1343" s="5">
        <f t="shared" si="2665"/>
        <v>0</v>
      </c>
      <c r="S1343" s="5">
        <f t="shared" si="2665"/>
        <v>0</v>
      </c>
      <c r="T1343" s="5"/>
      <c r="U1343" s="5">
        <f t="shared" ref="U1343:AA1343" si="2666">MAX(U1308-U1273,0)</f>
        <v>29.969131397756932</v>
      </c>
      <c r="V1343" s="5">
        <f t="shared" si="2666"/>
        <v>5.2759234653770459</v>
      </c>
      <c r="W1343" s="5">
        <f t="shared" si="2666"/>
        <v>4.8934286340453799</v>
      </c>
      <c r="X1343" s="5">
        <f t="shared" si="2666"/>
        <v>1.6866548368698586</v>
      </c>
      <c r="Y1343" s="5">
        <f t="shared" si="2666"/>
        <v>1.0735138466557568</v>
      </c>
      <c r="Z1343" s="5">
        <f t="shared" si="2666"/>
        <v>4.7210214781385123</v>
      </c>
      <c r="AA1343" s="5">
        <f t="shared" si="2666"/>
        <v>0.26194570626344316</v>
      </c>
      <c r="AB1343" s="5"/>
      <c r="AC1343" s="5">
        <f t="shared" ref="AC1343:AI1343" si="2667">MAX(AC1308-AC1273,0)</f>
        <v>6.6588526064026556</v>
      </c>
      <c r="AD1343" s="5">
        <f t="shared" si="2667"/>
        <v>3.5941129245209353</v>
      </c>
      <c r="AE1343" s="5">
        <f t="shared" si="2667"/>
        <v>3.3595131151210058</v>
      </c>
      <c r="AF1343" s="5">
        <f t="shared" si="2667"/>
        <v>0.86147587762099764</v>
      </c>
      <c r="AG1343" s="5">
        <f t="shared" si="2667"/>
        <v>0.27163207585937243</v>
      </c>
      <c r="AH1343" s="5">
        <f t="shared" si="2667"/>
        <v>3.2848732249631891</v>
      </c>
      <c r="AI1343" s="5">
        <f t="shared" si="2667"/>
        <v>0</v>
      </c>
    </row>
    <row r="1344" spans="2:35" x14ac:dyDescent="0.3">
      <c r="B1344" s="86">
        <f t="shared" si="2575"/>
        <v>49034</v>
      </c>
      <c r="C1344" s="3"/>
      <c r="D1344" s="3"/>
      <c r="E1344" s="5">
        <f t="shared" ref="E1344:K1344" si="2668">MAX(E1309-E1274,0)</f>
        <v>51.156910463227021</v>
      </c>
      <c r="F1344" s="5">
        <f t="shared" si="2668"/>
        <v>22.222423200066025</v>
      </c>
      <c r="G1344" s="5">
        <f t="shared" si="2668"/>
        <v>20.773165065036288</v>
      </c>
      <c r="H1344" s="5">
        <f t="shared" si="2668"/>
        <v>0</v>
      </c>
      <c r="I1344" s="5">
        <f t="shared" si="2668"/>
        <v>18.507234969184744</v>
      </c>
      <c r="J1344" s="5">
        <f t="shared" si="2668"/>
        <v>55.585311893482782</v>
      </c>
      <c r="K1344" s="5">
        <f t="shared" si="2668"/>
        <v>6.9701026283470853</v>
      </c>
      <c r="L1344" s="5"/>
      <c r="M1344" s="5">
        <f t="shared" ref="M1344:S1344" si="2669">MAX(M1309-M1274,0)</f>
        <v>41.900967455182574</v>
      </c>
      <c r="N1344" s="5">
        <f t="shared" si="2669"/>
        <v>0</v>
      </c>
      <c r="O1344" s="5">
        <f t="shared" si="2669"/>
        <v>0</v>
      </c>
      <c r="P1344" s="5">
        <f t="shared" si="2669"/>
        <v>0</v>
      </c>
      <c r="Q1344" s="5">
        <f t="shared" si="2669"/>
        <v>0</v>
      </c>
      <c r="R1344" s="5">
        <f t="shared" si="2669"/>
        <v>0</v>
      </c>
      <c r="S1344" s="5">
        <f t="shared" si="2669"/>
        <v>0</v>
      </c>
      <c r="T1344" s="5"/>
      <c r="U1344" s="5">
        <f t="shared" ref="U1344:AA1344" si="2670">MAX(U1309-U1274,0)</f>
        <v>30.868205339689638</v>
      </c>
      <c r="V1344" s="5">
        <f t="shared" si="2670"/>
        <v>5.4342011693383583</v>
      </c>
      <c r="W1344" s="5">
        <f t="shared" si="2670"/>
        <v>5.0402314930667416</v>
      </c>
      <c r="X1344" s="5">
        <f t="shared" si="2670"/>
        <v>1.7372544819759539</v>
      </c>
      <c r="Y1344" s="5">
        <f t="shared" si="2670"/>
        <v>1.105719262055429</v>
      </c>
      <c r="Z1344" s="5">
        <f t="shared" si="2670"/>
        <v>4.8626521224826718</v>
      </c>
      <c r="AA1344" s="5">
        <f t="shared" si="2670"/>
        <v>0.26980407745134571</v>
      </c>
      <c r="AB1344" s="5"/>
      <c r="AC1344" s="5">
        <f t="shared" ref="AC1344:AI1344" si="2671">MAX(AC1309-AC1274,0)</f>
        <v>6.858618184594734</v>
      </c>
      <c r="AD1344" s="5">
        <f t="shared" si="2671"/>
        <v>3.7019363122565649</v>
      </c>
      <c r="AE1344" s="5">
        <f t="shared" si="2671"/>
        <v>3.4602985085746347</v>
      </c>
      <c r="AF1344" s="5">
        <f t="shared" si="2671"/>
        <v>0.88732015394962738</v>
      </c>
      <c r="AG1344" s="5">
        <f t="shared" si="2671"/>
        <v>0.27978103813515398</v>
      </c>
      <c r="AH1344" s="5">
        <f t="shared" si="2671"/>
        <v>3.3834194217120839</v>
      </c>
      <c r="AI1344" s="5">
        <f t="shared" si="2671"/>
        <v>0</v>
      </c>
    </row>
    <row r="1345" spans="2:35" x14ac:dyDescent="0.3">
      <c r="B1345" s="86">
        <f t="shared" si="2575"/>
        <v>49399</v>
      </c>
      <c r="C1345" s="3"/>
      <c r="D1345" s="3"/>
      <c r="E1345" s="5">
        <f t="shared" ref="E1345:K1345" si="2672">MAX(E1310-E1275,0)</f>
        <v>52.691617777123845</v>
      </c>
      <c r="F1345" s="5">
        <f t="shared" si="2672"/>
        <v>22.889095896068</v>
      </c>
      <c r="G1345" s="5">
        <f t="shared" si="2672"/>
        <v>21.396360016987366</v>
      </c>
      <c r="H1345" s="5">
        <f t="shared" si="2672"/>
        <v>0</v>
      </c>
      <c r="I1345" s="5">
        <f t="shared" si="2672"/>
        <v>19.062452018260288</v>
      </c>
      <c r="J1345" s="5">
        <f t="shared" si="2672"/>
        <v>57.252871250287285</v>
      </c>
      <c r="K1345" s="5">
        <f t="shared" si="2672"/>
        <v>7.1792057071975002</v>
      </c>
      <c r="L1345" s="5"/>
      <c r="M1345" s="5">
        <f t="shared" ref="M1345:S1345" si="2673">MAX(M1310-M1275,0)</f>
        <v>43.157996478838058</v>
      </c>
      <c r="N1345" s="5">
        <f t="shared" si="2673"/>
        <v>0</v>
      </c>
      <c r="O1345" s="5">
        <f t="shared" si="2673"/>
        <v>0</v>
      </c>
      <c r="P1345" s="5">
        <f t="shared" si="2673"/>
        <v>0</v>
      </c>
      <c r="Q1345" s="5">
        <f t="shared" si="2673"/>
        <v>0</v>
      </c>
      <c r="R1345" s="5">
        <f t="shared" si="2673"/>
        <v>0</v>
      </c>
      <c r="S1345" s="5">
        <f t="shared" si="2673"/>
        <v>0</v>
      </c>
      <c r="T1345" s="5"/>
      <c r="U1345" s="5">
        <f t="shared" ref="U1345:AA1345" si="2674">MAX(U1310-U1275,0)</f>
        <v>31.794251499880325</v>
      </c>
      <c r="V1345" s="5">
        <f t="shared" si="2674"/>
        <v>5.5972272044185036</v>
      </c>
      <c r="W1345" s="5">
        <f t="shared" si="2674"/>
        <v>5.191438437858741</v>
      </c>
      <c r="X1345" s="5">
        <f t="shared" si="2674"/>
        <v>1.7893721164352323</v>
      </c>
      <c r="Y1345" s="5">
        <f t="shared" si="2674"/>
        <v>1.1388908399170927</v>
      </c>
      <c r="Z1345" s="5">
        <f t="shared" si="2674"/>
        <v>5.0085316861571467</v>
      </c>
      <c r="AA1345" s="5">
        <f t="shared" si="2674"/>
        <v>0.27789819977488617</v>
      </c>
      <c r="AB1345" s="5"/>
      <c r="AC1345" s="5">
        <f t="shared" ref="AC1345:AI1345" si="2675">MAX(AC1310-AC1275,0)</f>
        <v>7.0643767301325813</v>
      </c>
      <c r="AD1345" s="5">
        <f t="shared" si="2675"/>
        <v>3.8129944016242603</v>
      </c>
      <c r="AE1345" s="5">
        <f t="shared" si="2675"/>
        <v>3.5641074638318742</v>
      </c>
      <c r="AF1345" s="5">
        <f t="shared" si="2675"/>
        <v>0.91393975856811593</v>
      </c>
      <c r="AG1345" s="5">
        <f t="shared" si="2675"/>
        <v>0.28817446927920853</v>
      </c>
      <c r="AH1345" s="5">
        <f t="shared" si="2675"/>
        <v>3.4849220043634483</v>
      </c>
      <c r="AI1345" s="5">
        <f t="shared" si="2675"/>
        <v>0</v>
      </c>
    </row>
    <row r="1346" spans="2:35" x14ac:dyDescent="0.3">
      <c r="B1346" s="86">
        <f t="shared" si="2575"/>
        <v>49765</v>
      </c>
      <c r="C1346" s="3"/>
      <c r="D1346" s="3"/>
      <c r="E1346" s="5">
        <f t="shared" ref="E1346:K1346" si="2676">MAX(E1311-E1276,0)</f>
        <v>54.272366310437555</v>
      </c>
      <c r="F1346" s="5">
        <f t="shared" si="2676"/>
        <v>23.575768772950042</v>
      </c>
      <c r="G1346" s="5">
        <f t="shared" si="2676"/>
        <v>22.038250817496994</v>
      </c>
      <c r="H1346" s="5">
        <f t="shared" si="2676"/>
        <v>0</v>
      </c>
      <c r="I1346" s="5">
        <f t="shared" si="2676"/>
        <v>19.634325578808117</v>
      </c>
      <c r="J1346" s="5">
        <f t="shared" si="2676"/>
        <v>58.970457387795932</v>
      </c>
      <c r="K1346" s="5">
        <f t="shared" si="2676"/>
        <v>7.3945818784134296</v>
      </c>
      <c r="L1346" s="5"/>
      <c r="M1346" s="5">
        <f t="shared" ref="M1346:S1346" si="2677">MAX(M1311-M1276,0)</f>
        <v>44.452736373203209</v>
      </c>
      <c r="N1346" s="5">
        <f t="shared" si="2677"/>
        <v>0</v>
      </c>
      <c r="O1346" s="5">
        <f t="shared" si="2677"/>
        <v>0</v>
      </c>
      <c r="P1346" s="5">
        <f t="shared" si="2677"/>
        <v>0</v>
      </c>
      <c r="Q1346" s="5">
        <f t="shared" si="2677"/>
        <v>0</v>
      </c>
      <c r="R1346" s="5">
        <f t="shared" si="2677"/>
        <v>0</v>
      </c>
      <c r="S1346" s="5">
        <f t="shared" si="2677"/>
        <v>0</v>
      </c>
      <c r="T1346" s="5"/>
      <c r="U1346" s="5">
        <f t="shared" ref="U1346:AA1346" si="2678">MAX(U1311-U1276,0)</f>
        <v>32.748079044876746</v>
      </c>
      <c r="V1346" s="5">
        <f t="shared" si="2678"/>
        <v>5.7651440205510589</v>
      </c>
      <c r="W1346" s="5">
        <f t="shared" si="2678"/>
        <v>5.3471815909945057</v>
      </c>
      <c r="X1346" s="5">
        <f t="shared" si="2678"/>
        <v>1.8430532799282893</v>
      </c>
      <c r="Y1346" s="5">
        <f t="shared" si="2678"/>
        <v>1.1730575651146062</v>
      </c>
      <c r="Z1346" s="5">
        <f t="shared" si="2678"/>
        <v>5.158787636741863</v>
      </c>
      <c r="AA1346" s="5">
        <f t="shared" si="2678"/>
        <v>0.28623514576813291</v>
      </c>
      <c r="AB1346" s="5"/>
      <c r="AC1346" s="5">
        <f t="shared" ref="AC1346:AI1346" si="2679">MAX(AC1311-AC1276,0)</f>
        <v>7.276308032036555</v>
      </c>
      <c r="AD1346" s="5">
        <f t="shared" si="2679"/>
        <v>3.9273842336729881</v>
      </c>
      <c r="AE1346" s="5">
        <f t="shared" si="2679"/>
        <v>3.6710306877468311</v>
      </c>
      <c r="AF1346" s="5">
        <f t="shared" si="2679"/>
        <v>0.94135795132515931</v>
      </c>
      <c r="AG1346" s="5">
        <f t="shared" si="2679"/>
        <v>0.29681970335758479</v>
      </c>
      <c r="AH1346" s="5">
        <f t="shared" si="2679"/>
        <v>3.5894696644943522</v>
      </c>
      <c r="AI1346" s="5">
        <f t="shared" si="2679"/>
        <v>0</v>
      </c>
    </row>
    <row r="1347" spans="2:35" x14ac:dyDescent="0.3">
      <c r="B1347" s="86">
        <f t="shared" si="2575"/>
        <v>50130</v>
      </c>
      <c r="C1347" s="3"/>
      <c r="D1347" s="3"/>
      <c r="E1347" s="5">
        <f t="shared" ref="E1347:K1347" si="2680">MAX(E1312-E1277,0)</f>
        <v>55.900537299750695</v>
      </c>
      <c r="F1347" s="5">
        <f t="shared" si="2680"/>
        <v>24.283041836138544</v>
      </c>
      <c r="G1347" s="5">
        <f t="shared" si="2680"/>
        <v>22.699398342021915</v>
      </c>
      <c r="H1347" s="5">
        <f t="shared" si="2680"/>
        <v>0</v>
      </c>
      <c r="I1347" s="5">
        <f t="shared" si="2680"/>
        <v>20.223355346172347</v>
      </c>
      <c r="J1347" s="5">
        <f t="shared" si="2680"/>
        <v>60.739571109429818</v>
      </c>
      <c r="K1347" s="5">
        <f t="shared" si="2680"/>
        <v>7.6164193347658298</v>
      </c>
      <c r="L1347" s="5"/>
      <c r="M1347" s="5">
        <f t="shared" ref="M1347:S1347" si="2681">MAX(M1312-M1277,0)</f>
        <v>45.786318464399301</v>
      </c>
      <c r="N1347" s="5">
        <f t="shared" si="2681"/>
        <v>0</v>
      </c>
      <c r="O1347" s="5">
        <f t="shared" si="2681"/>
        <v>0</v>
      </c>
      <c r="P1347" s="5">
        <f t="shared" si="2681"/>
        <v>0</v>
      </c>
      <c r="Q1347" s="5">
        <f t="shared" si="2681"/>
        <v>0</v>
      </c>
      <c r="R1347" s="5">
        <f t="shared" si="2681"/>
        <v>0</v>
      </c>
      <c r="S1347" s="5">
        <f t="shared" si="2681"/>
        <v>0</v>
      </c>
      <c r="T1347" s="5"/>
      <c r="U1347" s="5">
        <f t="shared" ref="U1347:AA1347" si="2682">MAX(U1312-U1277,0)</f>
        <v>33.730521416223048</v>
      </c>
      <c r="V1347" s="5">
        <f t="shared" si="2682"/>
        <v>5.9380983411675921</v>
      </c>
      <c r="W1347" s="5">
        <f t="shared" si="2682"/>
        <v>5.5075970387243434</v>
      </c>
      <c r="X1347" s="5">
        <f t="shared" si="2682"/>
        <v>1.8983448783261387</v>
      </c>
      <c r="Y1347" s="5">
        <f t="shared" si="2682"/>
        <v>1.2082492920680443</v>
      </c>
      <c r="Z1347" s="5">
        <f t="shared" si="2682"/>
        <v>5.3135512658441222</v>
      </c>
      <c r="AA1347" s="5">
        <f t="shared" si="2682"/>
        <v>0.29482220014117666</v>
      </c>
      <c r="AB1347" s="5"/>
      <c r="AC1347" s="5">
        <f t="shared" ref="AC1347:AI1347" si="2683">MAX(AC1312-AC1277,0)</f>
        <v>7.4945972729976553</v>
      </c>
      <c r="AD1347" s="5">
        <f t="shared" si="2683"/>
        <v>4.0452057606831779</v>
      </c>
      <c r="AE1347" s="5">
        <f t="shared" si="2683"/>
        <v>3.7811616083792359</v>
      </c>
      <c r="AF1347" s="5">
        <f t="shared" si="2683"/>
        <v>0.96959868986491449</v>
      </c>
      <c r="AG1347" s="5">
        <f t="shared" si="2683"/>
        <v>0.30572429445831295</v>
      </c>
      <c r="AH1347" s="5">
        <f t="shared" si="2683"/>
        <v>3.6971537544291815</v>
      </c>
      <c r="AI1347" s="5">
        <f t="shared" si="2683"/>
        <v>0</v>
      </c>
    </row>
    <row r="1348" spans="2:35" x14ac:dyDescent="0.3">
      <c r="B1348" s="86">
        <f t="shared" si="2575"/>
        <v>50495</v>
      </c>
      <c r="C1348" s="3"/>
      <c r="D1348" s="3"/>
      <c r="E1348" s="5">
        <f t="shared" ref="E1348:K1348" si="2684">MAX(E1313-E1278,0)</f>
        <v>57.577553418743207</v>
      </c>
      <c r="F1348" s="5">
        <f t="shared" si="2684"/>
        <v>25.011533091222695</v>
      </c>
      <c r="G1348" s="5">
        <f t="shared" si="2684"/>
        <v>23.380380292282581</v>
      </c>
      <c r="H1348" s="5">
        <f t="shared" si="2684"/>
        <v>0</v>
      </c>
      <c r="I1348" s="5">
        <f t="shared" si="2684"/>
        <v>20.830056006557506</v>
      </c>
      <c r="J1348" s="5">
        <f t="shared" si="2684"/>
        <v>62.561758242712727</v>
      </c>
      <c r="K1348" s="5">
        <f t="shared" si="2684"/>
        <v>7.8449119148088045</v>
      </c>
      <c r="L1348" s="5"/>
      <c r="M1348" s="5">
        <f t="shared" ref="M1348:S1348" si="2685">MAX(M1313-M1278,0)</f>
        <v>47.159908018331272</v>
      </c>
      <c r="N1348" s="5">
        <f t="shared" si="2685"/>
        <v>0</v>
      </c>
      <c r="O1348" s="5">
        <f t="shared" si="2685"/>
        <v>0</v>
      </c>
      <c r="P1348" s="5">
        <f t="shared" si="2685"/>
        <v>0</v>
      </c>
      <c r="Q1348" s="5">
        <f t="shared" si="2685"/>
        <v>0</v>
      </c>
      <c r="R1348" s="5">
        <f t="shared" si="2685"/>
        <v>0</v>
      </c>
      <c r="S1348" s="5">
        <f t="shared" si="2685"/>
        <v>0</v>
      </c>
      <c r="T1348" s="5"/>
      <c r="U1348" s="5">
        <f t="shared" ref="U1348:AA1348" si="2686">MAX(U1313-U1278,0)</f>
        <v>34.74243705870974</v>
      </c>
      <c r="V1348" s="5">
        <f t="shared" si="2686"/>
        <v>6.1162412914026199</v>
      </c>
      <c r="W1348" s="5">
        <f t="shared" si="2686"/>
        <v>5.6728249498860723</v>
      </c>
      <c r="X1348" s="5">
        <f t="shared" si="2686"/>
        <v>1.9552952246759223</v>
      </c>
      <c r="Y1348" s="5">
        <f t="shared" si="2686"/>
        <v>1.2444967708300854</v>
      </c>
      <c r="Z1348" s="5">
        <f t="shared" si="2686"/>
        <v>5.4729578038194457</v>
      </c>
      <c r="AA1348" s="5">
        <f t="shared" si="2686"/>
        <v>0.3036668661454125</v>
      </c>
      <c r="AB1348" s="5"/>
      <c r="AC1348" s="5">
        <f t="shared" ref="AC1348:AI1348" si="2687">MAX(AC1313-AC1278,0)</f>
        <v>7.7194351911875856</v>
      </c>
      <c r="AD1348" s="5">
        <f t="shared" si="2687"/>
        <v>4.1665619335036732</v>
      </c>
      <c r="AE1348" s="5">
        <f t="shared" si="2687"/>
        <v>3.8945964566306142</v>
      </c>
      <c r="AF1348" s="5">
        <f t="shared" si="2687"/>
        <v>0.99868665056086203</v>
      </c>
      <c r="AG1348" s="5">
        <f t="shared" si="2687"/>
        <v>0.31489602329206257</v>
      </c>
      <c r="AH1348" s="5">
        <f t="shared" si="2687"/>
        <v>3.8080683670620572</v>
      </c>
      <c r="AI1348" s="5">
        <f t="shared" si="2687"/>
        <v>0</v>
      </c>
    </row>
    <row r="1349" spans="2:35" x14ac:dyDescent="0.3">
      <c r="B1349" s="86">
        <f t="shared" si="2575"/>
        <v>50860</v>
      </c>
      <c r="C1349" s="3"/>
      <c r="D1349" s="3"/>
      <c r="E1349" s="5">
        <f t="shared" ref="E1349:K1349" si="2688">MAX(E1314-E1279,0)</f>
        <v>59.304880021305507</v>
      </c>
      <c r="F1349" s="5">
        <f t="shared" si="2688"/>
        <v>25.761879083959379</v>
      </c>
      <c r="G1349" s="5">
        <f t="shared" si="2688"/>
        <v>24.081791701051053</v>
      </c>
      <c r="H1349" s="5">
        <f t="shared" si="2688"/>
        <v>0</v>
      </c>
      <c r="I1349" s="5">
        <f t="shared" si="2688"/>
        <v>21.454957686754234</v>
      </c>
      <c r="J1349" s="5">
        <f t="shared" si="2688"/>
        <v>64.438610989994118</v>
      </c>
      <c r="K1349" s="5">
        <f t="shared" si="2688"/>
        <v>8.0802592722530768</v>
      </c>
      <c r="L1349" s="5"/>
      <c r="M1349" s="5">
        <f t="shared" ref="M1349:S1349" si="2689">MAX(M1314-M1279,0)</f>
        <v>48.574705258881217</v>
      </c>
      <c r="N1349" s="5">
        <f t="shared" si="2689"/>
        <v>0</v>
      </c>
      <c r="O1349" s="5">
        <f t="shared" si="2689"/>
        <v>0</v>
      </c>
      <c r="P1349" s="5">
        <f t="shared" si="2689"/>
        <v>0</v>
      </c>
      <c r="Q1349" s="5">
        <f t="shared" si="2689"/>
        <v>0</v>
      </c>
      <c r="R1349" s="5">
        <f t="shared" si="2689"/>
        <v>0</v>
      </c>
      <c r="S1349" s="5">
        <f t="shared" si="2689"/>
        <v>0</v>
      </c>
      <c r="T1349" s="5"/>
      <c r="U1349" s="5">
        <f t="shared" ref="U1349:AA1349" si="2690">MAX(U1314-U1279,0)</f>
        <v>35.784710170471023</v>
      </c>
      <c r="V1349" s="5">
        <f t="shared" si="2690"/>
        <v>6.2997285301446979</v>
      </c>
      <c r="W1349" s="5">
        <f t="shared" si="2690"/>
        <v>5.8430096983826587</v>
      </c>
      <c r="X1349" s="5">
        <f t="shared" si="2690"/>
        <v>2.0139540814161996</v>
      </c>
      <c r="Y1349" s="5">
        <f t="shared" si="2690"/>
        <v>1.2818316739549886</v>
      </c>
      <c r="Z1349" s="5">
        <f t="shared" si="2690"/>
        <v>5.6371465379340275</v>
      </c>
      <c r="AA1349" s="5">
        <f t="shared" si="2690"/>
        <v>0.31277687212977412</v>
      </c>
      <c r="AB1349" s="5"/>
      <c r="AC1349" s="5">
        <f t="shared" ref="AC1349:AI1349" si="2691">MAX(AC1314-AC1279,0)</f>
        <v>7.9510182469232102</v>
      </c>
      <c r="AD1349" s="5">
        <f t="shared" si="2691"/>
        <v>4.2915587915087841</v>
      </c>
      <c r="AE1349" s="5">
        <f t="shared" si="2691"/>
        <v>4.0114343503295329</v>
      </c>
      <c r="AF1349" s="5">
        <f t="shared" si="2691"/>
        <v>1.0286472500776875</v>
      </c>
      <c r="AG1349" s="5">
        <f t="shared" si="2691"/>
        <v>0.32434290399082411</v>
      </c>
      <c r="AH1349" s="5">
        <f t="shared" si="2691"/>
        <v>3.9223104180739199</v>
      </c>
      <c r="AI1349" s="5">
        <f t="shared" si="2691"/>
        <v>0</v>
      </c>
    </row>
    <row r="1350" spans="2:35" x14ac:dyDescent="0.3">
      <c r="B1350" s="86">
        <f t="shared" si="2575"/>
        <v>51226</v>
      </c>
      <c r="C1350" s="3"/>
      <c r="D1350" s="3"/>
      <c r="E1350" s="5">
        <f t="shared" ref="E1350:K1350" si="2692">MAX(E1315-E1280,0)</f>
        <v>61.084026421944671</v>
      </c>
      <c r="F1350" s="5">
        <f t="shared" si="2692"/>
        <v>26.53473545647816</v>
      </c>
      <c r="G1350" s="5">
        <f t="shared" si="2692"/>
        <v>24.804245452082576</v>
      </c>
      <c r="H1350" s="5">
        <f t="shared" si="2692"/>
        <v>0</v>
      </c>
      <c r="I1350" s="5">
        <f t="shared" si="2692"/>
        <v>22.098606417356883</v>
      </c>
      <c r="J1350" s="5">
        <f t="shared" si="2692"/>
        <v>66.37176931969384</v>
      </c>
      <c r="K1350" s="5">
        <f t="shared" si="2692"/>
        <v>8.3226670504206623</v>
      </c>
      <c r="L1350" s="5"/>
      <c r="M1350" s="5">
        <f t="shared" ref="M1350:S1350" si="2693">MAX(M1315-M1280,0)</f>
        <v>50.031946416647664</v>
      </c>
      <c r="N1350" s="5">
        <f t="shared" si="2693"/>
        <v>0</v>
      </c>
      <c r="O1350" s="5">
        <f t="shared" si="2693"/>
        <v>0</v>
      </c>
      <c r="P1350" s="5">
        <f t="shared" si="2693"/>
        <v>0</v>
      </c>
      <c r="Q1350" s="5">
        <f t="shared" si="2693"/>
        <v>0</v>
      </c>
      <c r="R1350" s="5">
        <f t="shared" si="2693"/>
        <v>0</v>
      </c>
      <c r="S1350" s="5">
        <f t="shared" si="2693"/>
        <v>0</v>
      </c>
      <c r="T1350" s="5"/>
      <c r="U1350" s="5">
        <f t="shared" ref="U1350:AA1350" si="2694">MAX(U1315-U1280,0)</f>
        <v>36.858251475585163</v>
      </c>
      <c r="V1350" s="5">
        <f t="shared" si="2694"/>
        <v>6.4887203860490406</v>
      </c>
      <c r="W1350" s="5">
        <f t="shared" si="2694"/>
        <v>6.0182999893341371</v>
      </c>
      <c r="X1350" s="5">
        <f t="shared" si="2694"/>
        <v>2.0743727038586854</v>
      </c>
      <c r="Y1350" s="5">
        <f t="shared" si="2694"/>
        <v>1.3202866241736371</v>
      </c>
      <c r="Z1350" s="5">
        <f t="shared" si="2694"/>
        <v>5.8062609340720464</v>
      </c>
      <c r="AA1350" s="5">
        <f t="shared" si="2694"/>
        <v>0.32216017829366828</v>
      </c>
      <c r="AB1350" s="5"/>
      <c r="AC1350" s="5">
        <f t="shared" ref="AC1350:AI1350" si="2695">MAX(AC1315-AC1280,0)</f>
        <v>8.1895487943309071</v>
      </c>
      <c r="AD1350" s="5">
        <f t="shared" si="2695"/>
        <v>4.420305555254048</v>
      </c>
      <c r="AE1350" s="5">
        <f t="shared" si="2695"/>
        <v>4.1317773808394183</v>
      </c>
      <c r="AF1350" s="5">
        <f t="shared" si="2695"/>
        <v>1.0595066675800182</v>
      </c>
      <c r="AG1350" s="5">
        <f t="shared" si="2695"/>
        <v>0.33407319111054834</v>
      </c>
      <c r="AH1350" s="5">
        <f t="shared" si="2695"/>
        <v>4.0399797306161345</v>
      </c>
      <c r="AI1350" s="5">
        <f t="shared" si="2695"/>
        <v>0</v>
      </c>
    </row>
    <row r="1351" spans="2:35" x14ac:dyDescent="0.3">
      <c r="B1351" s="86">
        <f t="shared" si="2575"/>
        <v>51591</v>
      </c>
      <c r="C1351" s="3"/>
      <c r="D1351" s="3"/>
      <c r="E1351" s="5">
        <f t="shared" ref="E1351:K1351" si="2696">MAX(E1316-E1281,0)</f>
        <v>46.836139365709435</v>
      </c>
      <c r="F1351" s="5">
        <f t="shared" si="2696"/>
        <v>20.345491950500616</v>
      </c>
      <c r="G1351" s="5">
        <f t="shared" si="2696"/>
        <v>19.01863981313528</v>
      </c>
      <c r="H1351" s="5">
        <f t="shared" si="2696"/>
        <v>0</v>
      </c>
      <c r="I1351" s="5">
        <f t="shared" si="2696"/>
        <v>16.944092761695465</v>
      </c>
      <c r="J1351" s="5">
        <f t="shared" si="2696"/>
        <v>50.890512952321075</v>
      </c>
      <c r="K1351" s="5">
        <f t="shared" si="2696"/>
        <v>6.3813997979652264</v>
      </c>
      <c r="L1351" s="5"/>
      <c r="M1351" s="5">
        <f t="shared" ref="M1351:S1351" si="2697">MAX(M1316-M1281,0)</f>
        <v>38.361963877776986</v>
      </c>
      <c r="N1351" s="5">
        <f t="shared" si="2697"/>
        <v>0</v>
      </c>
      <c r="O1351" s="5">
        <f t="shared" si="2697"/>
        <v>0</v>
      </c>
      <c r="P1351" s="5">
        <f t="shared" si="2697"/>
        <v>0</v>
      </c>
      <c r="Q1351" s="5">
        <f t="shared" si="2697"/>
        <v>0</v>
      </c>
      <c r="R1351" s="5">
        <f t="shared" si="2697"/>
        <v>0</v>
      </c>
      <c r="S1351" s="5">
        <f t="shared" si="2697"/>
        <v>0</v>
      </c>
      <c r="T1351" s="5"/>
      <c r="U1351" s="5">
        <f t="shared" ref="U1351:AA1351" si="2698">MAX(U1316-U1281,0)</f>
        <v>28.261041453984653</v>
      </c>
      <c r="V1351" s="5">
        <f t="shared" si="2698"/>
        <v>4.9752223307423158</v>
      </c>
      <c r="W1351" s="5">
        <f t="shared" si="2698"/>
        <v>4.6145277833852294</v>
      </c>
      <c r="X1351" s="5">
        <f t="shared" si="2698"/>
        <v>1.5905239838519454</v>
      </c>
      <c r="Y1351" s="5">
        <f t="shared" si="2698"/>
        <v>1.0123289500487687</v>
      </c>
      <c r="Z1351" s="5">
        <f t="shared" si="2698"/>
        <v>4.4519469693008951</v>
      </c>
      <c r="AA1351" s="5">
        <f t="shared" si="2698"/>
        <v>0.24701611685544234</v>
      </c>
      <c r="AB1351" s="5"/>
      <c r="AC1351" s="5">
        <f t="shared" ref="AC1351:AI1351" si="2699">MAX(AC1316-AC1281,0)</f>
        <v>6.2793314576879649</v>
      </c>
      <c r="AD1351" s="5">
        <f t="shared" si="2699"/>
        <v>3.3892665423660064</v>
      </c>
      <c r="AE1351" s="5">
        <f t="shared" si="2699"/>
        <v>3.1680377436212908</v>
      </c>
      <c r="AF1351" s="5">
        <f t="shared" si="2699"/>
        <v>0.81237608010477813</v>
      </c>
      <c r="AG1351" s="5">
        <f t="shared" si="2699"/>
        <v>0.25615041204257971</v>
      </c>
      <c r="AH1351" s="5">
        <f t="shared" si="2699"/>
        <v>3.0976519522590218</v>
      </c>
      <c r="AI1351" s="5">
        <f t="shared" si="2699"/>
        <v>0</v>
      </c>
    </row>
    <row r="1352" spans="2:35" x14ac:dyDescent="0.3">
      <c r="E1352" s="2"/>
      <c r="M1352" s="2"/>
    </row>
    <row r="1353" spans="2:35" s="97" customFormat="1" x14ac:dyDescent="0.3">
      <c r="B1353" s="96" t="s">
        <v>264</v>
      </c>
      <c r="C1353" s="96"/>
      <c r="D1353" s="96"/>
    </row>
    <row r="1354" spans="2:35" x14ac:dyDescent="0.3">
      <c r="E1354" s="301" t="s">
        <v>89</v>
      </c>
      <c r="F1354" s="301"/>
      <c r="G1354" s="301"/>
      <c r="H1354" s="301"/>
      <c r="I1354" s="301"/>
      <c r="J1354" s="301"/>
      <c r="K1354" s="301"/>
      <c r="M1354" s="301" t="s">
        <v>64</v>
      </c>
      <c r="N1354" s="301"/>
      <c r="O1354" s="301"/>
      <c r="P1354" s="301"/>
      <c r="Q1354" s="301"/>
      <c r="R1354" s="301"/>
      <c r="S1354" s="301"/>
      <c r="U1354" s="301" t="s">
        <v>65</v>
      </c>
      <c r="V1354" s="301"/>
      <c r="W1354" s="301"/>
      <c r="X1354" s="301"/>
      <c r="Y1354" s="301"/>
      <c r="Z1354" s="301"/>
      <c r="AA1354" s="301"/>
      <c r="AC1354" s="301" t="s">
        <v>66</v>
      </c>
      <c r="AD1354" s="301"/>
      <c r="AE1354" s="301"/>
      <c r="AF1354" s="301"/>
      <c r="AG1354" s="301"/>
      <c r="AH1354" s="301"/>
      <c r="AI1354" s="301"/>
    </row>
    <row r="1355" spans="2:35" s="3" customFormat="1" x14ac:dyDescent="0.3">
      <c r="B1355" s="4" t="s">
        <v>211</v>
      </c>
      <c r="C1355" s="4"/>
      <c r="D1355" s="4"/>
      <c r="E1355" s="3" t="s">
        <v>70</v>
      </c>
      <c r="F1355" s="3" t="s">
        <v>69</v>
      </c>
      <c r="G1355" s="3" t="s">
        <v>61</v>
      </c>
      <c r="H1355" s="3" t="s">
        <v>68</v>
      </c>
      <c r="I1355" s="3" t="s">
        <v>71</v>
      </c>
      <c r="J1355" s="3" t="s">
        <v>72</v>
      </c>
      <c r="K1355" s="3" t="s">
        <v>62</v>
      </c>
      <c r="M1355" s="3" t="s">
        <v>70</v>
      </c>
      <c r="N1355" s="3" t="s">
        <v>69</v>
      </c>
      <c r="O1355" s="3" t="s">
        <v>61</v>
      </c>
      <c r="P1355" s="3" t="s">
        <v>68</v>
      </c>
      <c r="Q1355" s="3" t="s">
        <v>71</v>
      </c>
      <c r="R1355" s="3" t="s">
        <v>72</v>
      </c>
      <c r="S1355" s="3" t="s">
        <v>62</v>
      </c>
      <c r="U1355" s="3" t="s">
        <v>70</v>
      </c>
      <c r="V1355" s="3" t="s">
        <v>69</v>
      </c>
      <c r="W1355" s="3" t="s">
        <v>61</v>
      </c>
      <c r="X1355" s="3" t="s">
        <v>68</v>
      </c>
      <c r="Y1355" s="3" t="s">
        <v>71</v>
      </c>
      <c r="Z1355" s="3" t="s">
        <v>72</v>
      </c>
      <c r="AA1355" s="3" t="s">
        <v>62</v>
      </c>
      <c r="AC1355" s="3" t="s">
        <v>70</v>
      </c>
      <c r="AD1355" s="3" t="s">
        <v>69</v>
      </c>
      <c r="AE1355" s="3" t="s">
        <v>61</v>
      </c>
      <c r="AF1355" s="3" t="s">
        <v>68</v>
      </c>
      <c r="AG1355" s="3" t="s">
        <v>71</v>
      </c>
      <c r="AH1355" s="3" t="s">
        <v>72</v>
      </c>
      <c r="AI1355" s="3" t="s">
        <v>62</v>
      </c>
    </row>
    <row r="1356" spans="2:35" hidden="1" x14ac:dyDescent="0.3">
      <c r="B1356" s="86">
        <f t="shared" ref="B1356:B1386" si="2700">DATE(IF(MONTH(B1251)&lt;=3,YEAR(B1251),YEAR(B1251)+1), 3, 31)</f>
        <v>40633</v>
      </c>
      <c r="C1356" s="3"/>
      <c r="D1356" s="3"/>
      <c r="E1356" s="5">
        <f>E1321*(1-E$48)</f>
        <v>17.168890886240007</v>
      </c>
      <c r="F1356" s="5">
        <f t="shared" ref="F1356:K1356" si="2701">F1321*(1-F$48)</f>
        <v>2.8483205251650006</v>
      </c>
      <c r="G1356" s="5">
        <f t="shared" si="2701"/>
        <v>2.7930844191999995</v>
      </c>
      <c r="H1356" s="5">
        <f t="shared" si="2701"/>
        <v>0</v>
      </c>
      <c r="I1356" s="5">
        <f t="shared" si="2701"/>
        <v>39.609002959500017</v>
      </c>
      <c r="J1356" s="5">
        <f t="shared" si="2701"/>
        <v>114.06100705200002</v>
      </c>
      <c r="K1356" s="5">
        <f t="shared" si="2701"/>
        <v>14.671988200319991</v>
      </c>
      <c r="L1356" s="5"/>
      <c r="M1356" s="5">
        <f>M1321*(1-E$48)</f>
        <v>12.709255963679997</v>
      </c>
      <c r="N1356" s="5">
        <f t="shared" ref="N1356:S1356" si="2702">N1321*(1-F$48)</f>
        <v>0</v>
      </c>
      <c r="O1356" s="5">
        <f t="shared" si="2702"/>
        <v>0</v>
      </c>
      <c r="P1356" s="5">
        <f t="shared" si="2702"/>
        <v>0</v>
      </c>
      <c r="Q1356" s="5">
        <f t="shared" si="2702"/>
        <v>0</v>
      </c>
      <c r="R1356" s="5">
        <f t="shared" si="2702"/>
        <v>0</v>
      </c>
      <c r="S1356" s="5">
        <f t="shared" si="2702"/>
        <v>0</v>
      </c>
      <c r="T1356" s="5"/>
      <c r="U1356" s="5">
        <f>U1321*(1-E$48)</f>
        <v>8.0856890800799981</v>
      </c>
      <c r="V1356" s="5">
        <f t="shared" ref="V1356:AA1356" si="2703">V1321*(1-F$48)</f>
        <v>0.63953411844499986</v>
      </c>
      <c r="W1356" s="5">
        <f t="shared" si="2703"/>
        <v>0.61796547359999909</v>
      </c>
      <c r="X1356" s="5">
        <f t="shared" si="2703"/>
        <v>4.6100510662999969</v>
      </c>
      <c r="Y1356" s="5">
        <f t="shared" si="2703"/>
        <v>2.4569677061250017</v>
      </c>
      <c r="Z1356" s="5">
        <f t="shared" si="2703"/>
        <v>9.8472120110999963</v>
      </c>
      <c r="AA1356" s="5">
        <f t="shared" si="2703"/>
        <v>0.77099771496000047</v>
      </c>
      <c r="AB1356" s="5"/>
      <c r="AC1356" s="5">
        <f>AC1321*(1-E$48)</f>
        <v>0.45349533712000234</v>
      </c>
      <c r="AD1356" s="5">
        <f t="shared" ref="AD1356:AI1356" si="2704">AD1321*(1-F$48)</f>
        <v>0.68278599922250005</v>
      </c>
      <c r="AE1356" s="5">
        <f t="shared" si="2704"/>
        <v>0.60743383680000007</v>
      </c>
      <c r="AF1356" s="5">
        <f t="shared" si="2704"/>
        <v>2.3466269219999987</v>
      </c>
      <c r="AG1356" s="5">
        <f t="shared" si="2704"/>
        <v>0.80598155162500174</v>
      </c>
      <c r="AH1356" s="5">
        <f t="shared" si="2704"/>
        <v>4.675549932900001</v>
      </c>
      <c r="AI1356" s="5">
        <f t="shared" si="2704"/>
        <v>0.26032499999999947</v>
      </c>
    </row>
    <row r="1357" spans="2:35" hidden="1" x14ac:dyDescent="0.3">
      <c r="B1357" s="86">
        <f t="shared" si="2700"/>
        <v>40999</v>
      </c>
      <c r="C1357" s="3"/>
      <c r="D1357" s="3"/>
      <c r="E1357" s="5">
        <f t="shared" ref="E1357:K1357" si="2705">E1322*(1-E$48)</f>
        <v>18.381731576080011</v>
      </c>
      <c r="F1357" s="5">
        <f t="shared" si="2705"/>
        <v>2.9646569902050004</v>
      </c>
      <c r="G1357" s="5">
        <f t="shared" si="2705"/>
        <v>2.9176406463999998</v>
      </c>
      <c r="H1357" s="5">
        <f t="shared" si="2705"/>
        <v>0</v>
      </c>
      <c r="I1357" s="5">
        <f t="shared" si="2705"/>
        <v>42.380271692500003</v>
      </c>
      <c r="J1357" s="5">
        <f t="shared" si="2705"/>
        <v>122.088898978</v>
      </c>
      <c r="K1357" s="5">
        <f t="shared" si="2705"/>
        <v>15.639363096640006</v>
      </c>
      <c r="L1357" s="5"/>
      <c r="M1357" s="5">
        <f t="shared" ref="M1357:S1357" si="2706">M1322*(1-E$48)</f>
        <v>13.607071312560006</v>
      </c>
      <c r="N1357" s="5">
        <f t="shared" si="2706"/>
        <v>0</v>
      </c>
      <c r="O1357" s="5">
        <f t="shared" si="2706"/>
        <v>0</v>
      </c>
      <c r="P1357" s="5">
        <f t="shared" si="2706"/>
        <v>0</v>
      </c>
      <c r="Q1357" s="5">
        <f t="shared" si="2706"/>
        <v>0</v>
      </c>
      <c r="R1357" s="5">
        <f t="shared" si="2706"/>
        <v>0</v>
      </c>
      <c r="S1357" s="5">
        <f t="shared" si="2706"/>
        <v>0</v>
      </c>
      <c r="T1357" s="5"/>
      <c r="U1357" s="5">
        <f t="shared" ref="U1357:AA1357" si="2707">U1322*(1-E$48)</f>
        <v>8.6568450963600014</v>
      </c>
      <c r="V1357" s="5">
        <f t="shared" si="2707"/>
        <v>0.66574705276500046</v>
      </c>
      <c r="W1357" s="5">
        <f t="shared" si="2707"/>
        <v>0.64470621119999905</v>
      </c>
      <c r="X1357" s="5">
        <f t="shared" si="2707"/>
        <v>4.8348335173999981</v>
      </c>
      <c r="Y1357" s="5">
        <f t="shared" si="2707"/>
        <v>2.6299051668750018</v>
      </c>
      <c r="Z1357" s="5">
        <f t="shared" si="2707"/>
        <v>10.540407892899999</v>
      </c>
      <c r="AA1357" s="5">
        <f t="shared" si="2707"/>
        <v>0.8203808679200002</v>
      </c>
      <c r="AB1357" s="5"/>
      <c r="AC1357" s="5">
        <f t="shared" ref="AC1357:AI1357" si="2708">AC1322*(1-E$48)</f>
        <v>0.48547581103999971</v>
      </c>
      <c r="AD1357" s="5">
        <f t="shared" si="2708"/>
        <v>0.7108961688825004</v>
      </c>
      <c r="AE1357" s="5">
        <f t="shared" si="2708"/>
        <v>0.63669130560000009</v>
      </c>
      <c r="AF1357" s="5">
        <f t="shared" si="2708"/>
        <v>2.4609012059999991</v>
      </c>
      <c r="AG1357" s="5">
        <f t="shared" si="2708"/>
        <v>0.86485254937500144</v>
      </c>
      <c r="AH1357" s="5">
        <f t="shared" si="2708"/>
        <v>5.0080879481000018</v>
      </c>
      <c r="AI1357" s="5">
        <f t="shared" si="2708"/>
        <v>0.27629999999999977</v>
      </c>
    </row>
    <row r="1358" spans="2:35" hidden="1" x14ac:dyDescent="0.3">
      <c r="B1358" s="86">
        <f t="shared" si="2700"/>
        <v>41364</v>
      </c>
      <c r="C1358" s="3"/>
      <c r="D1358" s="3"/>
      <c r="E1358" s="5">
        <f t="shared" ref="E1358:K1358" si="2709">E1323*(1-E$48)</f>
        <v>20.188028041639996</v>
      </c>
      <c r="F1358" s="5">
        <f t="shared" si="2709"/>
        <v>3.3340945065149992</v>
      </c>
      <c r="G1358" s="5">
        <f t="shared" si="2709"/>
        <v>3.2538775871999999</v>
      </c>
      <c r="H1358" s="5">
        <f t="shared" si="2709"/>
        <v>0</v>
      </c>
      <c r="I1358" s="5">
        <f t="shared" si="2709"/>
        <v>46.734140535500032</v>
      </c>
      <c r="J1358" s="5">
        <f t="shared" si="2709"/>
        <v>134.70940111199997</v>
      </c>
      <c r="K1358" s="5">
        <f t="shared" si="2709"/>
        <v>17.317379710099999</v>
      </c>
      <c r="L1358" s="5"/>
      <c r="M1358" s="5">
        <f t="shared" ref="M1358:S1358" si="2710">M1323*(1-E$48)</f>
        <v>14.943003096479998</v>
      </c>
      <c r="N1358" s="5">
        <f t="shared" si="2710"/>
        <v>0</v>
      </c>
      <c r="O1358" s="5">
        <f t="shared" si="2710"/>
        <v>0</v>
      </c>
      <c r="P1358" s="5">
        <f t="shared" si="2710"/>
        <v>0</v>
      </c>
      <c r="Q1358" s="5">
        <f t="shared" si="2710"/>
        <v>0</v>
      </c>
      <c r="R1358" s="5">
        <f t="shared" si="2710"/>
        <v>0</v>
      </c>
      <c r="S1358" s="5">
        <f t="shared" si="2710"/>
        <v>0</v>
      </c>
      <c r="T1358" s="5"/>
      <c r="U1358" s="5">
        <f t="shared" ref="U1358:AA1358" si="2711">U1323*(1-E$48)</f>
        <v>9.5055249418800045</v>
      </c>
      <c r="V1358" s="5">
        <f t="shared" si="2711"/>
        <v>0.75355362299500017</v>
      </c>
      <c r="W1358" s="5">
        <f t="shared" si="2711"/>
        <v>0.72235701759999893</v>
      </c>
      <c r="X1358" s="5">
        <f t="shared" si="2711"/>
        <v>5.1953386086499975</v>
      </c>
      <c r="Y1358" s="5">
        <f t="shared" si="2711"/>
        <v>2.9040744551250013</v>
      </c>
      <c r="Z1358" s="5">
        <f t="shared" si="2711"/>
        <v>11.629802781599999</v>
      </c>
      <c r="AA1358" s="5">
        <f t="shared" si="2711"/>
        <v>0.90963876280000022</v>
      </c>
      <c r="AB1358" s="5"/>
      <c r="AC1358" s="5">
        <f t="shared" ref="AC1358:AI1358" si="2712">AC1323*(1-E$48)</f>
        <v>0.53155355482000388</v>
      </c>
      <c r="AD1358" s="5">
        <f t="shared" si="2712"/>
        <v>0.78020487649750003</v>
      </c>
      <c r="AE1358" s="5">
        <f t="shared" si="2712"/>
        <v>0.7005765088</v>
      </c>
      <c r="AF1358" s="5">
        <f t="shared" si="2712"/>
        <v>2.6442227309999984</v>
      </c>
      <c r="AG1358" s="5">
        <f t="shared" si="2712"/>
        <v>0.96289691462500215</v>
      </c>
      <c r="AH1358" s="5">
        <f t="shared" si="2712"/>
        <v>5.522344982399999</v>
      </c>
      <c r="AI1358" s="5">
        <f t="shared" si="2712"/>
        <v>0.31458750000000002</v>
      </c>
    </row>
    <row r="1359" spans="2:35" hidden="1" x14ac:dyDescent="0.3">
      <c r="B1359" s="86">
        <f t="shared" si="2700"/>
        <v>41729</v>
      </c>
      <c r="C1359" s="3"/>
      <c r="D1359" s="3"/>
      <c r="E1359" s="5">
        <f t="shared" ref="E1359:K1359" si="2713">E1324*(1-E$48)</f>
        <v>23.177299946160012</v>
      </c>
      <c r="F1359" s="5">
        <f t="shared" si="2713"/>
        <v>3.6817787556824992</v>
      </c>
      <c r="G1359" s="5">
        <f t="shared" si="2713"/>
        <v>3.5677535551999977</v>
      </c>
      <c r="H1359" s="5">
        <f t="shared" si="2713"/>
        <v>0</v>
      </c>
      <c r="I1359" s="5">
        <f t="shared" si="2713"/>
        <v>53.35209712450002</v>
      </c>
      <c r="J1359" s="5">
        <f t="shared" si="2713"/>
        <v>155.37991142000004</v>
      </c>
      <c r="K1359" s="5">
        <f t="shared" si="2713"/>
        <v>19.846837319880006</v>
      </c>
      <c r="L1359" s="5"/>
      <c r="M1359" s="5">
        <f t="shared" ref="M1359:S1359" si="2714">M1324*(1-E$48)</f>
        <v>17.156927793119994</v>
      </c>
      <c r="N1359" s="5">
        <f t="shared" si="2714"/>
        <v>0</v>
      </c>
      <c r="O1359" s="5">
        <f t="shared" si="2714"/>
        <v>0</v>
      </c>
      <c r="P1359" s="5">
        <f t="shared" si="2714"/>
        <v>0</v>
      </c>
      <c r="Q1359" s="5">
        <f t="shared" si="2714"/>
        <v>0</v>
      </c>
      <c r="R1359" s="5">
        <f t="shared" si="2714"/>
        <v>0</v>
      </c>
      <c r="S1359" s="5">
        <f t="shared" si="2714"/>
        <v>0</v>
      </c>
      <c r="T1359" s="5"/>
      <c r="U1359" s="5">
        <f t="shared" ref="U1359:AA1359" si="2715">U1324*(1-E$48)</f>
        <v>10.915150905720001</v>
      </c>
      <c r="V1359" s="5">
        <f t="shared" si="2715"/>
        <v>0.83024077152250042</v>
      </c>
      <c r="W1359" s="5">
        <f t="shared" si="2715"/>
        <v>0.78810516159999944</v>
      </c>
      <c r="X1359" s="5">
        <f t="shared" si="2715"/>
        <v>5.8213413846999966</v>
      </c>
      <c r="Y1359" s="5">
        <f t="shared" si="2715"/>
        <v>3.3130660098750031</v>
      </c>
      <c r="Z1359" s="5">
        <f t="shared" si="2715"/>
        <v>13.414439403499999</v>
      </c>
      <c r="AA1359" s="5">
        <f t="shared" si="2715"/>
        <v>1.0416059606399997</v>
      </c>
      <c r="AB1359" s="5"/>
      <c r="AC1359" s="5">
        <f t="shared" ref="AC1359:AI1359" si="2716">AC1324*(1-E$48)</f>
        <v>0.61195974408000353</v>
      </c>
      <c r="AD1359" s="5">
        <f t="shared" si="2716"/>
        <v>0.86861740076125016</v>
      </c>
      <c r="AE1359" s="5">
        <f t="shared" si="2716"/>
        <v>0.78004118080000007</v>
      </c>
      <c r="AF1359" s="5">
        <f t="shared" si="2716"/>
        <v>2.9627429429999985</v>
      </c>
      <c r="AG1359" s="5">
        <f t="shared" si="2716"/>
        <v>1.0939752903750026</v>
      </c>
      <c r="AH1359" s="5">
        <f t="shared" si="2716"/>
        <v>6.3695618365</v>
      </c>
      <c r="AI1359" s="5">
        <f t="shared" si="2716"/>
        <v>0.35510000000000019</v>
      </c>
    </row>
    <row r="1360" spans="2:35" hidden="1" x14ac:dyDescent="0.3">
      <c r="B1360" s="86">
        <f t="shared" si="2700"/>
        <v>42094</v>
      </c>
      <c r="C1360" s="3"/>
      <c r="D1360" s="3"/>
      <c r="E1360" s="5">
        <f t="shared" ref="E1360:K1360" si="2717">E1325*(1-E$48)</f>
        <v>24.85508393588001</v>
      </c>
      <c r="F1360" s="5">
        <f t="shared" si="2717"/>
        <v>3.7198670466750006</v>
      </c>
      <c r="G1360" s="5">
        <f t="shared" si="2717"/>
        <v>3.8355847680000004</v>
      </c>
      <c r="H1360" s="5">
        <f t="shared" si="2717"/>
        <v>0</v>
      </c>
      <c r="I1360" s="5">
        <f t="shared" si="2717"/>
        <v>57.01020384100002</v>
      </c>
      <c r="J1360" s="5">
        <f t="shared" si="2717"/>
        <v>166.43593321399996</v>
      </c>
      <c r="K1360" s="5">
        <f t="shared" si="2717"/>
        <v>21.264973533339997</v>
      </c>
      <c r="L1360" s="5"/>
      <c r="M1360" s="5">
        <f t="shared" ref="M1360:S1360" si="2718">M1325*(1-E$48)</f>
        <v>18.403994726160001</v>
      </c>
      <c r="N1360" s="5">
        <f t="shared" si="2718"/>
        <v>0</v>
      </c>
      <c r="O1360" s="5">
        <f t="shared" si="2718"/>
        <v>0</v>
      </c>
      <c r="P1360" s="5">
        <f t="shared" si="2718"/>
        <v>0</v>
      </c>
      <c r="Q1360" s="5">
        <f t="shared" si="2718"/>
        <v>0</v>
      </c>
      <c r="R1360" s="5">
        <f t="shared" si="2718"/>
        <v>0</v>
      </c>
      <c r="S1360" s="5">
        <f t="shared" si="2718"/>
        <v>0</v>
      </c>
      <c r="T1360" s="5"/>
      <c r="U1360" s="5">
        <f t="shared" ref="U1360:AA1360" si="2719">U1325*(1-E$48)</f>
        <v>11.713930272960003</v>
      </c>
      <c r="V1360" s="5">
        <f t="shared" si="2719"/>
        <v>0.83538832027499943</v>
      </c>
      <c r="W1360" s="5">
        <f t="shared" si="2719"/>
        <v>0.84991214400000059</v>
      </c>
      <c r="X1360" s="5">
        <f t="shared" si="2719"/>
        <v>6.0388778194999997</v>
      </c>
      <c r="Y1360" s="5">
        <f t="shared" si="2719"/>
        <v>3.5408754527500026</v>
      </c>
      <c r="Z1360" s="5">
        <f t="shared" si="2719"/>
        <v>14.369157142700002</v>
      </c>
      <c r="AA1360" s="5">
        <f t="shared" si="2719"/>
        <v>1.115515255520001</v>
      </c>
      <c r="AB1360" s="5"/>
      <c r="AC1360" s="5">
        <f t="shared" ref="AC1360:AI1360" si="2720">AC1325*(1-E$48)</f>
        <v>0.66334077094000232</v>
      </c>
      <c r="AD1360" s="5">
        <f t="shared" si="2720"/>
        <v>0.89165625513750024</v>
      </c>
      <c r="AE1360" s="5">
        <f t="shared" si="2720"/>
        <v>0.83104627200000025</v>
      </c>
      <c r="AF1360" s="5">
        <f t="shared" si="2720"/>
        <v>3.0738087549999999</v>
      </c>
      <c r="AG1360" s="5">
        <f t="shared" si="2720"/>
        <v>1.1705176517500009</v>
      </c>
      <c r="AH1360" s="5">
        <f t="shared" si="2720"/>
        <v>6.8240850403</v>
      </c>
      <c r="AI1360" s="5">
        <f t="shared" si="2720"/>
        <v>0.38594999999999979</v>
      </c>
    </row>
    <row r="1361" spans="2:35" hidden="1" x14ac:dyDescent="0.3">
      <c r="B1361" s="86">
        <f t="shared" si="2700"/>
        <v>42460</v>
      </c>
      <c r="C1361" s="3"/>
      <c r="D1361" s="3"/>
      <c r="E1361" s="5">
        <f t="shared" ref="E1361:K1361" si="2721">E1326*(1-E$48)</f>
        <v>26.622383622880008</v>
      </c>
      <c r="F1361" s="5">
        <f t="shared" si="2721"/>
        <v>3.9528668517150045</v>
      </c>
      <c r="G1361" s="5">
        <f t="shared" si="2721"/>
        <v>4.0924373375999998</v>
      </c>
      <c r="H1361" s="5">
        <f t="shared" si="2721"/>
        <v>0</v>
      </c>
      <c r="I1361" s="5">
        <f t="shared" si="2721"/>
        <v>60.917904472999993</v>
      </c>
      <c r="J1361" s="5">
        <f t="shared" si="2721"/>
        <v>178.76976928000002</v>
      </c>
      <c r="K1361" s="5">
        <f t="shared" si="2721"/>
        <v>22.836706734759996</v>
      </c>
      <c r="L1361" s="5"/>
      <c r="M1361" s="5">
        <f t="shared" ref="M1361:S1361" si="2722">M1326*(1-E$48)</f>
        <v>19.710495260160009</v>
      </c>
      <c r="N1361" s="5">
        <f t="shared" si="2722"/>
        <v>0</v>
      </c>
      <c r="O1361" s="5">
        <f t="shared" si="2722"/>
        <v>0</v>
      </c>
      <c r="P1361" s="5">
        <f t="shared" si="2722"/>
        <v>0</v>
      </c>
      <c r="Q1361" s="5">
        <f t="shared" si="2722"/>
        <v>0</v>
      </c>
      <c r="R1361" s="5">
        <f t="shared" si="2722"/>
        <v>0</v>
      </c>
      <c r="S1361" s="5">
        <f t="shared" si="2722"/>
        <v>0</v>
      </c>
      <c r="T1361" s="5"/>
      <c r="U1361" s="5">
        <f t="shared" ref="U1361:AA1361" si="2723">U1326*(1-E$48)</f>
        <v>12.543321426959995</v>
      </c>
      <c r="V1361" s="5">
        <f t="shared" si="2723"/>
        <v>0.88962523459499954</v>
      </c>
      <c r="W1361" s="5">
        <f t="shared" si="2723"/>
        <v>0.90849366079999916</v>
      </c>
      <c r="X1361" s="5">
        <f t="shared" si="2723"/>
        <v>6.3090150388499957</v>
      </c>
      <c r="Y1361" s="5">
        <f t="shared" si="2723"/>
        <v>3.7833686582499997</v>
      </c>
      <c r="Z1361" s="5">
        <f t="shared" si="2723"/>
        <v>15.4337866015</v>
      </c>
      <c r="AA1361" s="5">
        <f t="shared" si="2723"/>
        <v>1.1983400562800002</v>
      </c>
      <c r="AB1361" s="5"/>
      <c r="AC1361" s="5">
        <f t="shared" ref="AC1361:AI1361" si="2724">AC1326*(1-E$48)</f>
        <v>0.70766418943999998</v>
      </c>
      <c r="AD1361" s="5">
        <f t="shared" si="2724"/>
        <v>0.93970177479749983</v>
      </c>
      <c r="AE1361" s="5">
        <f t="shared" si="2724"/>
        <v>0.88148023040000001</v>
      </c>
      <c r="AF1361" s="5">
        <f t="shared" si="2724"/>
        <v>3.2113437689999982</v>
      </c>
      <c r="AG1361" s="5">
        <f t="shared" si="2724"/>
        <v>1.2502316802500024</v>
      </c>
      <c r="AH1361" s="5">
        <f t="shared" si="2724"/>
        <v>7.3266103084999976</v>
      </c>
      <c r="AI1361" s="5">
        <f t="shared" si="2724"/>
        <v>0.40933749999999991</v>
      </c>
    </row>
    <row r="1362" spans="2:35" hidden="1" x14ac:dyDescent="0.3">
      <c r="B1362" s="86">
        <f t="shared" si="2700"/>
        <v>42825</v>
      </c>
      <c r="C1362" s="3"/>
      <c r="D1362" s="3"/>
      <c r="E1362" s="5">
        <f t="shared" ref="E1362:K1362" si="2725">E1327*(1-E$48)</f>
        <v>28.610176356239997</v>
      </c>
      <c r="F1362" s="5">
        <f t="shared" si="2725"/>
        <v>4.1245996270725005</v>
      </c>
      <c r="G1362" s="5">
        <f t="shared" si="2725"/>
        <v>4.294259692799999</v>
      </c>
      <c r="H1362" s="5">
        <f t="shared" si="2725"/>
        <v>0</v>
      </c>
      <c r="I1362" s="5">
        <f t="shared" si="2725"/>
        <v>65.323019244500045</v>
      </c>
      <c r="J1362" s="5">
        <f t="shared" si="2725"/>
        <v>192.2674459079999</v>
      </c>
      <c r="K1362" s="5">
        <f t="shared" si="2725"/>
        <v>24.453755060260011</v>
      </c>
      <c r="L1362" s="5"/>
      <c r="M1362" s="5">
        <f t="shared" ref="M1362:S1362" si="2726">M1327*(1-E$48)</f>
        <v>21.179291113680002</v>
      </c>
      <c r="N1362" s="5">
        <f t="shared" si="2726"/>
        <v>0</v>
      </c>
      <c r="O1362" s="5">
        <f t="shared" si="2726"/>
        <v>0</v>
      </c>
      <c r="P1362" s="5">
        <f t="shared" si="2726"/>
        <v>0</v>
      </c>
      <c r="Q1362" s="5">
        <f t="shared" si="2726"/>
        <v>0</v>
      </c>
      <c r="R1362" s="5">
        <f t="shared" si="2726"/>
        <v>0</v>
      </c>
      <c r="S1362" s="5">
        <f t="shared" si="2726"/>
        <v>0</v>
      </c>
      <c r="T1362" s="5"/>
      <c r="U1362" s="5">
        <f t="shared" ref="U1362:AA1362" si="2727">U1327*(1-E$48)</f>
        <v>13.474923760079992</v>
      </c>
      <c r="V1362" s="5">
        <f t="shared" si="2727"/>
        <v>0.92741943539250071</v>
      </c>
      <c r="W1362" s="5">
        <f t="shared" si="2727"/>
        <v>0.9521120223999997</v>
      </c>
      <c r="X1362" s="5">
        <f t="shared" si="2727"/>
        <v>6.5917396463999953</v>
      </c>
      <c r="Y1362" s="5">
        <f t="shared" si="2727"/>
        <v>4.0573325148750019</v>
      </c>
      <c r="Z1362" s="5">
        <f t="shared" si="2727"/>
        <v>16.599158211900004</v>
      </c>
      <c r="AA1362" s="5">
        <f t="shared" si="2727"/>
        <v>1.2820844952800001</v>
      </c>
      <c r="AB1362" s="5"/>
      <c r="AC1362" s="5">
        <f t="shared" ref="AC1362:AI1362" si="2728">AC1327*(1-E$48)</f>
        <v>0.75641527212000259</v>
      </c>
      <c r="AD1362" s="5">
        <f t="shared" si="2728"/>
        <v>0.98372438519625027</v>
      </c>
      <c r="AE1362" s="5">
        <f t="shared" si="2728"/>
        <v>0.92836381120000011</v>
      </c>
      <c r="AF1362" s="5">
        <f t="shared" si="2728"/>
        <v>3.3554214159999978</v>
      </c>
      <c r="AG1362" s="5">
        <f t="shared" si="2728"/>
        <v>1.341518225375002</v>
      </c>
      <c r="AH1362" s="5">
        <f t="shared" si="2728"/>
        <v>7.8824704641000025</v>
      </c>
      <c r="AI1362" s="5">
        <f t="shared" si="2728"/>
        <v>0.43042500000000006</v>
      </c>
    </row>
    <row r="1363" spans="2:35" hidden="1" x14ac:dyDescent="0.3">
      <c r="B1363" s="86">
        <f t="shared" si="2700"/>
        <v>43190</v>
      </c>
      <c r="C1363" s="3"/>
      <c r="D1363" s="3"/>
      <c r="E1363" s="5">
        <f t="shared" ref="E1363:K1363" si="2729">E1328*(1-E$48)</f>
        <v>30.803013717239992</v>
      </c>
      <c r="F1363" s="5">
        <f t="shared" si="2729"/>
        <v>4.2949069308825045</v>
      </c>
      <c r="G1363" s="5">
        <f t="shared" si="2729"/>
        <v>4.4872706047999973</v>
      </c>
      <c r="H1363" s="5">
        <f t="shared" si="2729"/>
        <v>0</v>
      </c>
      <c r="I1363" s="5">
        <f t="shared" si="2729"/>
        <v>69.876632155500033</v>
      </c>
      <c r="J1363" s="5">
        <f t="shared" si="2729"/>
        <v>207.12107805599999</v>
      </c>
      <c r="K1363" s="5">
        <f t="shared" si="2729"/>
        <v>26.47033545983999</v>
      </c>
      <c r="L1363" s="5"/>
      <c r="M1363" s="5">
        <f t="shared" ref="M1363:S1363" si="2730">M1328*(1-E$48)</f>
        <v>22.805341555680009</v>
      </c>
      <c r="N1363" s="5">
        <f t="shared" si="2730"/>
        <v>0</v>
      </c>
      <c r="O1363" s="5">
        <f t="shared" si="2730"/>
        <v>0</v>
      </c>
      <c r="P1363" s="5">
        <f t="shared" si="2730"/>
        <v>0</v>
      </c>
      <c r="Q1363" s="5">
        <f t="shared" si="2730"/>
        <v>0</v>
      </c>
      <c r="R1363" s="5">
        <f t="shared" si="2730"/>
        <v>0</v>
      </c>
      <c r="S1363" s="5">
        <f t="shared" si="2730"/>
        <v>0</v>
      </c>
      <c r="T1363" s="5"/>
      <c r="U1363" s="5">
        <f t="shared" ref="U1363:AA1363" si="2731">U1328*(1-E$48)</f>
        <v>14.512407157080006</v>
      </c>
      <c r="V1363" s="5">
        <f t="shared" si="2731"/>
        <v>0.96503789312250055</v>
      </c>
      <c r="W1363" s="5">
        <f t="shared" si="2731"/>
        <v>0.99342331840000009</v>
      </c>
      <c r="X1363" s="5">
        <f t="shared" si="2731"/>
        <v>6.9262661421499967</v>
      </c>
      <c r="Y1363" s="5">
        <f t="shared" si="2731"/>
        <v>4.3384400226249991</v>
      </c>
      <c r="Z1363" s="5">
        <f t="shared" si="2731"/>
        <v>17.881212393300004</v>
      </c>
      <c r="AA1363" s="5">
        <f t="shared" si="2731"/>
        <v>1.3888354975200006</v>
      </c>
      <c r="AB1363" s="5"/>
      <c r="AC1363" s="5">
        <f t="shared" ref="AC1363:AI1363" si="2732">AC1328*(1-E$48)</f>
        <v>0.81825710262000229</v>
      </c>
      <c r="AD1363" s="5">
        <f t="shared" si="2732"/>
        <v>1.02765912406125</v>
      </c>
      <c r="AE1363" s="5">
        <f t="shared" si="2732"/>
        <v>0.97470425920000037</v>
      </c>
      <c r="AF1363" s="5">
        <f t="shared" si="2732"/>
        <v>3.5254662459999997</v>
      </c>
      <c r="AG1363" s="5">
        <f t="shared" si="2732"/>
        <v>1.4310622871250009</v>
      </c>
      <c r="AH1363" s="5">
        <f t="shared" si="2732"/>
        <v>8.4877669887000007</v>
      </c>
      <c r="AI1363" s="5">
        <f t="shared" si="2732"/>
        <v>0.47671250000000009</v>
      </c>
    </row>
    <row r="1364" spans="2:35" hidden="1" x14ac:dyDescent="0.3">
      <c r="B1364" s="86">
        <f t="shared" si="2700"/>
        <v>43555</v>
      </c>
      <c r="C1364" s="3"/>
      <c r="D1364" s="3"/>
      <c r="E1364" s="5">
        <f t="shared" ref="E1364:K1364" si="2733">E1329*(1-E$48)</f>
        <v>33.083003359440006</v>
      </c>
      <c r="F1364" s="5">
        <f t="shared" si="2733"/>
        <v>4.4666252771925006</v>
      </c>
      <c r="G1364" s="5">
        <f t="shared" si="2733"/>
        <v>4.7182273311999996</v>
      </c>
      <c r="H1364" s="5">
        <f t="shared" si="2733"/>
        <v>0</v>
      </c>
      <c r="I1364" s="5">
        <f t="shared" si="2733"/>
        <v>74.86936574500001</v>
      </c>
      <c r="J1364" s="5">
        <f t="shared" si="2733"/>
        <v>222.826053852</v>
      </c>
      <c r="K1364" s="5">
        <f t="shared" si="2733"/>
        <v>28.307835921460001</v>
      </c>
      <c r="L1364" s="5"/>
      <c r="M1364" s="5">
        <f t="shared" ref="M1364:S1364" si="2734">M1329*(1-E$48)</f>
        <v>24.488422246079999</v>
      </c>
      <c r="N1364" s="5">
        <f t="shared" si="2734"/>
        <v>0</v>
      </c>
      <c r="O1364" s="5">
        <f t="shared" si="2734"/>
        <v>0</v>
      </c>
      <c r="P1364" s="5">
        <f t="shared" si="2734"/>
        <v>0</v>
      </c>
      <c r="Q1364" s="5">
        <f t="shared" si="2734"/>
        <v>0</v>
      </c>
      <c r="R1364" s="5">
        <f t="shared" si="2734"/>
        <v>0</v>
      </c>
      <c r="S1364" s="5">
        <f t="shared" si="2734"/>
        <v>0</v>
      </c>
      <c r="T1364" s="5"/>
      <c r="U1364" s="5">
        <f t="shared" ref="U1364:AA1364" si="2735">U1329*(1-E$48)</f>
        <v>15.578264949479994</v>
      </c>
      <c r="V1364" s="5">
        <f t="shared" si="2735"/>
        <v>1.0029749733525</v>
      </c>
      <c r="W1364" s="5">
        <f t="shared" si="2735"/>
        <v>1.0435859696000005</v>
      </c>
      <c r="X1364" s="5">
        <f t="shared" si="2735"/>
        <v>7.2521487760999985</v>
      </c>
      <c r="Y1364" s="5">
        <f t="shared" si="2735"/>
        <v>4.6482615987499987</v>
      </c>
      <c r="Z1364" s="5">
        <f t="shared" si="2735"/>
        <v>19.237067868599997</v>
      </c>
      <c r="AA1364" s="5">
        <f t="shared" si="2735"/>
        <v>1.4824400688800004</v>
      </c>
      <c r="AB1364" s="5"/>
      <c r="AC1364" s="5">
        <f t="shared" ref="AC1364:AI1364" si="2736">AC1329*(1-E$48)</f>
        <v>0.87202126872000285</v>
      </c>
      <c r="AD1364" s="5">
        <f t="shared" si="2736"/>
        <v>1.0717076566762505</v>
      </c>
      <c r="AE1364" s="5">
        <f t="shared" si="2736"/>
        <v>1.0276890848000002</v>
      </c>
      <c r="AF1364" s="5">
        <f t="shared" si="2736"/>
        <v>3.6912858339999977</v>
      </c>
      <c r="AG1364" s="5">
        <f t="shared" si="2736"/>
        <v>1.5330291537499994</v>
      </c>
      <c r="AH1364" s="5">
        <f t="shared" si="2736"/>
        <v>9.1330234253999976</v>
      </c>
      <c r="AI1364" s="5">
        <f t="shared" si="2736"/>
        <v>0.50694999999999935</v>
      </c>
    </row>
    <row r="1365" spans="2:35" hidden="1" x14ac:dyDescent="0.3">
      <c r="B1365" s="86">
        <f t="shared" si="2700"/>
        <v>43921</v>
      </c>
      <c r="C1365" s="3"/>
      <c r="D1365" s="3"/>
      <c r="E1365" s="5">
        <f t="shared" ref="E1365:K1365" si="2737">E1330*(1-E$48)</f>
        <v>35.611510588199998</v>
      </c>
      <c r="F1365" s="5">
        <f t="shared" si="2737"/>
        <v>4.6425767510025029</v>
      </c>
      <c r="G1365" s="5">
        <f t="shared" si="2737"/>
        <v>5.0633246720000002</v>
      </c>
      <c r="H1365" s="5">
        <f t="shared" si="2737"/>
        <v>0</v>
      </c>
      <c r="I1365" s="5">
        <f t="shared" si="2737"/>
        <v>80.236153711000014</v>
      </c>
      <c r="J1365" s="5">
        <f t="shared" si="2737"/>
        <v>239.62995781199999</v>
      </c>
      <c r="K1365" s="5">
        <f t="shared" si="2737"/>
        <v>30.408895202060002</v>
      </c>
      <c r="L1365" s="5"/>
      <c r="M1365" s="5">
        <f t="shared" ref="M1365:S1365" si="2738">M1330*(1-E$48)</f>
        <v>26.362922702400006</v>
      </c>
      <c r="N1365" s="5">
        <f t="shared" si="2738"/>
        <v>0</v>
      </c>
      <c r="O1365" s="5">
        <f t="shared" si="2738"/>
        <v>0</v>
      </c>
      <c r="P1365" s="5">
        <f t="shared" si="2738"/>
        <v>0</v>
      </c>
      <c r="Q1365" s="5">
        <f t="shared" si="2738"/>
        <v>0</v>
      </c>
      <c r="R1365" s="5">
        <f t="shared" si="2738"/>
        <v>0</v>
      </c>
      <c r="S1365" s="5">
        <f t="shared" si="2738"/>
        <v>0</v>
      </c>
      <c r="T1365" s="5"/>
      <c r="U1365" s="5">
        <f t="shared" ref="U1365:AA1365" si="2739">U1330*(1-E$48)</f>
        <v>16.773761534399988</v>
      </c>
      <c r="V1365" s="5">
        <f t="shared" si="2739"/>
        <v>1.0418679210825004</v>
      </c>
      <c r="W1365" s="5">
        <f t="shared" si="2739"/>
        <v>1.1222705759999996</v>
      </c>
      <c r="X1365" s="5">
        <f t="shared" si="2739"/>
        <v>7.5922935482500016</v>
      </c>
      <c r="Y1365" s="5">
        <f t="shared" si="2739"/>
        <v>4.9812975202500009</v>
      </c>
      <c r="Z1365" s="5">
        <f t="shared" si="2739"/>
        <v>20.688157619099993</v>
      </c>
      <c r="AA1365" s="5">
        <f t="shared" si="2739"/>
        <v>1.5934406306799995</v>
      </c>
      <c r="AB1365" s="5"/>
      <c r="AC1365" s="5">
        <f t="shared" ref="AC1365:AI1365" si="2740">AC1330*(1-E$48)</f>
        <v>0.94264703910000236</v>
      </c>
      <c r="AD1365" s="5">
        <f t="shared" si="2740"/>
        <v>1.1160975705412501</v>
      </c>
      <c r="AE1365" s="5">
        <f t="shared" si="2740"/>
        <v>1.096320288</v>
      </c>
      <c r="AF1365" s="5">
        <f t="shared" si="2740"/>
        <v>3.8643940800000003</v>
      </c>
      <c r="AG1365" s="5">
        <f t="shared" si="2740"/>
        <v>1.6424098992499996</v>
      </c>
      <c r="AH1365" s="5">
        <f t="shared" si="2740"/>
        <v>9.8234605448999979</v>
      </c>
      <c r="AI1365" s="5">
        <f t="shared" si="2740"/>
        <v>0.53488749999999996</v>
      </c>
    </row>
    <row r="1366" spans="2:35" hidden="1" x14ac:dyDescent="0.3">
      <c r="B1366" s="86">
        <f t="shared" si="2700"/>
        <v>44286</v>
      </c>
      <c r="C1366" s="3"/>
      <c r="D1366" s="3"/>
      <c r="E1366" s="5">
        <f t="shared" ref="E1366:K1366" si="2741">E1331*(1-E$48)</f>
        <v>37.132910944360013</v>
      </c>
      <c r="F1366" s="5">
        <f t="shared" si="2741"/>
        <v>7.4484885232649987</v>
      </c>
      <c r="G1366" s="5">
        <f t="shared" si="2741"/>
        <v>7.4901932544000012</v>
      </c>
      <c r="H1366" s="5">
        <f t="shared" si="2741"/>
        <v>0</v>
      </c>
      <c r="I1366" s="5">
        <f t="shared" si="2741"/>
        <v>66.581365864500015</v>
      </c>
      <c r="J1366" s="5">
        <f t="shared" si="2741"/>
        <v>199.375224304</v>
      </c>
      <c r="K1366" s="5">
        <f t="shared" si="2741"/>
        <v>25.355719795959999</v>
      </c>
      <c r="L1366" s="5"/>
      <c r="M1366" s="5">
        <f t="shared" ref="M1366:S1366" si="2742">M1331*(1-E$48)</f>
        <v>28.193450765519991</v>
      </c>
      <c r="N1366" s="5">
        <f t="shared" si="2742"/>
        <v>0</v>
      </c>
      <c r="O1366" s="5">
        <f t="shared" si="2742"/>
        <v>0</v>
      </c>
      <c r="P1366" s="5">
        <f t="shared" si="2742"/>
        <v>0</v>
      </c>
      <c r="Q1366" s="5">
        <f t="shared" si="2742"/>
        <v>0</v>
      </c>
      <c r="R1366" s="5">
        <f t="shared" si="2742"/>
        <v>0</v>
      </c>
      <c r="S1366" s="5">
        <f t="shared" si="2742"/>
        <v>0</v>
      </c>
      <c r="T1366" s="5"/>
      <c r="U1366" s="5">
        <f t="shared" ref="U1366:AA1366" si="2743">U1331*(1-E$48)</f>
        <v>18.673808760120004</v>
      </c>
      <c r="V1366" s="5">
        <f t="shared" si="2743"/>
        <v>1.749044815745</v>
      </c>
      <c r="W1366" s="5">
        <f t="shared" si="2743"/>
        <v>1.7334846751999997</v>
      </c>
      <c r="X1366" s="5">
        <f t="shared" si="2743"/>
        <v>6.2221392767999983</v>
      </c>
      <c r="Y1366" s="5">
        <f t="shared" si="2743"/>
        <v>4.1260679573749979</v>
      </c>
      <c r="Z1366" s="5">
        <f t="shared" si="2743"/>
        <v>17.2240028722</v>
      </c>
      <c r="AA1366" s="5">
        <f t="shared" si="2743"/>
        <v>1.3121729298800009</v>
      </c>
      <c r="AB1366" s="5"/>
      <c r="AC1366" s="5">
        <f t="shared" ref="AC1366:AI1366" si="2744">AC1331*(1-E$48)</f>
        <v>1.9447834881799988</v>
      </c>
      <c r="AD1366" s="5">
        <f t="shared" si="2744"/>
        <v>1.5063262878725006</v>
      </c>
      <c r="AE1366" s="5">
        <f t="shared" si="2744"/>
        <v>1.4486113376</v>
      </c>
      <c r="AF1366" s="5">
        <f t="shared" si="2744"/>
        <v>3.1672440419999983</v>
      </c>
      <c r="AG1366" s="5">
        <f t="shared" si="2744"/>
        <v>1.3457737228750029</v>
      </c>
      <c r="AH1366" s="5">
        <f t="shared" si="2744"/>
        <v>8.3670609157999998</v>
      </c>
      <c r="AI1366" s="5">
        <f t="shared" si="2744"/>
        <v>0.37813749999999979</v>
      </c>
    </row>
    <row r="1367" spans="2:35" x14ac:dyDescent="0.3">
      <c r="B1367" s="86">
        <f t="shared" si="2700"/>
        <v>44651</v>
      </c>
      <c r="C1367" s="3"/>
      <c r="D1367" s="3"/>
      <c r="E1367" s="5">
        <f t="shared" ref="E1367:K1367" si="2745">E1332*(1-E$48)</f>
        <v>35.880427731740802</v>
      </c>
      <c r="F1367" s="5">
        <f t="shared" si="2745"/>
        <v>15.586360521659856</v>
      </c>
      <c r="G1367" s="5">
        <f t="shared" si="2745"/>
        <v>14.569880024544002</v>
      </c>
      <c r="H1367" s="5">
        <f t="shared" si="2745"/>
        <v>0</v>
      </c>
      <c r="I1367" s="5">
        <f t="shared" si="2745"/>
        <v>12.980602245390003</v>
      </c>
      <c r="J1367" s="5">
        <f t="shared" si="2745"/>
        <v>38.986419396339997</v>
      </c>
      <c r="K1367" s="5">
        <f t="shared" si="2745"/>
        <v>4.888689746402795</v>
      </c>
      <c r="L1367" s="5"/>
      <c r="M1367" s="5">
        <f t="shared" ref="M1367:S1367" si="2746">M1332*(1-E$48)</f>
        <v>29.388495533685607</v>
      </c>
      <c r="N1367" s="5">
        <f t="shared" si="2746"/>
        <v>0</v>
      </c>
      <c r="O1367" s="5">
        <f t="shared" si="2746"/>
        <v>0</v>
      </c>
      <c r="P1367" s="5">
        <f t="shared" si="2746"/>
        <v>0</v>
      </c>
      <c r="Q1367" s="5">
        <f t="shared" si="2746"/>
        <v>0</v>
      </c>
      <c r="R1367" s="5">
        <f t="shared" si="2746"/>
        <v>0</v>
      </c>
      <c r="S1367" s="5">
        <f t="shared" si="2746"/>
        <v>0</v>
      </c>
      <c r="T1367" s="5"/>
      <c r="U1367" s="5">
        <f t="shared" ref="U1367:AA1367" si="2747">U1332*(1-E$48)</f>
        <v>21.6503381629236</v>
      </c>
      <c r="V1367" s="5">
        <f t="shared" si="2747"/>
        <v>3.8114393650950511</v>
      </c>
      <c r="W1367" s="5">
        <f t="shared" si="2747"/>
        <v>3.5351169607519992</v>
      </c>
      <c r="X1367" s="5">
        <f t="shared" si="2747"/>
        <v>1.2184753404329998</v>
      </c>
      <c r="Y1367" s="5">
        <f t="shared" si="2747"/>
        <v>0.77552924354749964</v>
      </c>
      <c r="Z1367" s="5">
        <f t="shared" si="2747"/>
        <v>3.4105663630869998</v>
      </c>
      <c r="AA1367" s="5">
        <f t="shared" si="2747"/>
        <v>0.18923515151840031</v>
      </c>
      <c r="AB1367" s="5"/>
      <c r="AC1367" s="5">
        <f t="shared" ref="AC1367:AI1367" si="2748">AC1332*(1-E$48)</f>
        <v>4.8104968006004007</v>
      </c>
      <c r="AD1367" s="5">
        <f t="shared" si="2748"/>
        <v>2.5964636471725253</v>
      </c>
      <c r="AE1367" s="5">
        <f t="shared" si="2748"/>
        <v>2.426983753376001</v>
      </c>
      <c r="AF1367" s="5">
        <f t="shared" si="2748"/>
        <v>0.6223485032699998</v>
      </c>
      <c r="AG1367" s="5">
        <f t="shared" si="2748"/>
        <v>0.19623279100750035</v>
      </c>
      <c r="AH1367" s="5">
        <f t="shared" si="2748"/>
        <v>2.3730623086430001</v>
      </c>
      <c r="AI1367" s="5">
        <f t="shared" si="2748"/>
        <v>0</v>
      </c>
    </row>
    <row r="1368" spans="2:35" x14ac:dyDescent="0.3">
      <c r="B1368" s="86">
        <f t="shared" si="2700"/>
        <v>45016</v>
      </c>
      <c r="C1368" s="3"/>
      <c r="D1368" s="3"/>
      <c r="E1368" s="5">
        <f t="shared" ref="E1368:K1368" si="2749">E1333*(1-E$48)</f>
        <v>36.956840563693028</v>
      </c>
      <c r="F1368" s="5">
        <f t="shared" si="2749"/>
        <v>16.053951337309648</v>
      </c>
      <c r="G1368" s="5">
        <f t="shared" si="2749"/>
        <v>15.006976425280314</v>
      </c>
      <c r="H1368" s="5">
        <f t="shared" si="2749"/>
        <v>0</v>
      </c>
      <c r="I1368" s="5">
        <f t="shared" si="2749"/>
        <v>13.370020312751702</v>
      </c>
      <c r="J1368" s="5">
        <f t="shared" si="2749"/>
        <v>40.156011978230197</v>
      </c>
      <c r="K1368" s="5">
        <f t="shared" si="2749"/>
        <v>5.035350438794886</v>
      </c>
      <c r="L1368" s="5"/>
      <c r="M1368" s="5">
        <f t="shared" ref="M1368:S1368" si="2750">M1333*(1-E$48)</f>
        <v>30.27015039969617</v>
      </c>
      <c r="N1368" s="5">
        <f t="shared" si="2750"/>
        <v>0</v>
      </c>
      <c r="O1368" s="5">
        <f t="shared" si="2750"/>
        <v>0</v>
      </c>
      <c r="P1368" s="5">
        <f t="shared" si="2750"/>
        <v>0</v>
      </c>
      <c r="Q1368" s="5">
        <f t="shared" si="2750"/>
        <v>0</v>
      </c>
      <c r="R1368" s="5">
        <f t="shared" si="2750"/>
        <v>0</v>
      </c>
      <c r="S1368" s="5">
        <f t="shared" si="2750"/>
        <v>0</v>
      </c>
      <c r="T1368" s="5"/>
      <c r="U1368" s="5">
        <f t="shared" ref="U1368:AA1368" si="2751">U1333*(1-E$48)</f>
        <v>22.29984830781131</v>
      </c>
      <c r="V1368" s="5">
        <f t="shared" si="2751"/>
        <v>3.9257825460479019</v>
      </c>
      <c r="W1368" s="5">
        <f t="shared" si="2751"/>
        <v>3.6411704695745577</v>
      </c>
      <c r="X1368" s="5">
        <f t="shared" si="2751"/>
        <v>1.2550296006459898</v>
      </c>
      <c r="Y1368" s="5">
        <f t="shared" si="2751"/>
        <v>0.79879512085392479</v>
      </c>
      <c r="Z1368" s="5">
        <f t="shared" si="2751"/>
        <v>3.5128833539796105</v>
      </c>
      <c r="AA1368" s="5">
        <f t="shared" si="2751"/>
        <v>0.19491220606395232</v>
      </c>
      <c r="AB1368" s="5"/>
      <c r="AC1368" s="5">
        <f t="shared" ref="AC1368:AI1368" si="2752">AC1333*(1-E$48)</f>
        <v>4.9548117046184119</v>
      </c>
      <c r="AD1368" s="5">
        <f t="shared" si="2752"/>
        <v>2.6743575565877009</v>
      </c>
      <c r="AE1368" s="5">
        <f t="shared" si="2752"/>
        <v>2.4997932659772801</v>
      </c>
      <c r="AF1368" s="5">
        <f t="shared" si="2752"/>
        <v>0.64101895836809986</v>
      </c>
      <c r="AG1368" s="5">
        <f t="shared" si="2752"/>
        <v>0.20211977473772502</v>
      </c>
      <c r="AH1368" s="5">
        <f t="shared" si="2752"/>
        <v>2.4442541779022902</v>
      </c>
      <c r="AI1368" s="5">
        <f t="shared" si="2752"/>
        <v>0</v>
      </c>
    </row>
    <row r="1369" spans="2:35" x14ac:dyDescent="0.3">
      <c r="B1369" s="86">
        <f t="shared" si="2700"/>
        <v>45382</v>
      </c>
      <c r="C1369" s="3"/>
      <c r="D1369" s="3"/>
      <c r="E1369" s="5">
        <f t="shared" ref="E1369:K1369" si="2753">E1334*(1-E$48)</f>
        <v>38.065545780603827</v>
      </c>
      <c r="F1369" s="5">
        <f t="shared" si="2753"/>
        <v>16.535569877428941</v>
      </c>
      <c r="G1369" s="5">
        <f t="shared" si="2753"/>
        <v>15.457185718038726</v>
      </c>
      <c r="H1369" s="5">
        <f t="shared" si="2753"/>
        <v>0</v>
      </c>
      <c r="I1369" s="5">
        <f t="shared" si="2753"/>
        <v>13.771120922134255</v>
      </c>
      <c r="J1369" s="5">
        <f t="shared" si="2753"/>
        <v>41.360692337577134</v>
      </c>
      <c r="K1369" s="5">
        <f t="shared" si="2753"/>
        <v>5.1864109519587291</v>
      </c>
      <c r="L1369" s="5"/>
      <c r="M1369" s="5">
        <f t="shared" ref="M1369:S1369" si="2754">M1334*(1-E$48)</f>
        <v>31.178254911687056</v>
      </c>
      <c r="N1369" s="5">
        <f t="shared" si="2754"/>
        <v>0</v>
      </c>
      <c r="O1369" s="5">
        <f t="shared" si="2754"/>
        <v>0</v>
      </c>
      <c r="P1369" s="5">
        <f t="shared" si="2754"/>
        <v>0</v>
      </c>
      <c r="Q1369" s="5">
        <f t="shared" si="2754"/>
        <v>0</v>
      </c>
      <c r="R1369" s="5">
        <f t="shared" si="2754"/>
        <v>0</v>
      </c>
      <c r="S1369" s="5">
        <f t="shared" si="2754"/>
        <v>0</v>
      </c>
      <c r="T1369" s="5"/>
      <c r="U1369" s="5">
        <f t="shared" ref="U1369:AA1369" si="2755">U1334*(1-E$48)</f>
        <v>22.968843757045651</v>
      </c>
      <c r="V1369" s="5">
        <f t="shared" si="2755"/>
        <v>4.043556022429339</v>
      </c>
      <c r="W1369" s="5">
        <f t="shared" si="2755"/>
        <v>3.7504055836617978</v>
      </c>
      <c r="X1369" s="5">
        <f t="shared" si="2755"/>
        <v>1.2926804886653693</v>
      </c>
      <c r="Y1369" s="5">
        <f t="shared" si="2755"/>
        <v>0.82275897447954272</v>
      </c>
      <c r="Z1369" s="5">
        <f t="shared" si="2755"/>
        <v>3.6182698545989993</v>
      </c>
      <c r="AA1369" s="5">
        <f t="shared" si="2755"/>
        <v>0.20075957224587038</v>
      </c>
      <c r="AB1369" s="5"/>
      <c r="AC1369" s="5">
        <f t="shared" ref="AC1369:AI1369" si="2756">AC1334*(1-E$48)</f>
        <v>5.1034560557569675</v>
      </c>
      <c r="AD1369" s="5">
        <f t="shared" si="2756"/>
        <v>2.7545882832853321</v>
      </c>
      <c r="AE1369" s="5">
        <f t="shared" si="2756"/>
        <v>2.5747870639565988</v>
      </c>
      <c r="AF1369" s="5">
        <f t="shared" si="2756"/>
        <v>0.66024952711914286</v>
      </c>
      <c r="AG1369" s="5">
        <f t="shared" si="2756"/>
        <v>0.20818336797985704</v>
      </c>
      <c r="AH1369" s="5">
        <f t="shared" si="2756"/>
        <v>2.5175818032393593</v>
      </c>
      <c r="AI1369" s="5">
        <f t="shared" si="2756"/>
        <v>0</v>
      </c>
    </row>
    <row r="1370" spans="2:35" x14ac:dyDescent="0.3">
      <c r="B1370" s="86">
        <f t="shared" si="2700"/>
        <v>45747</v>
      </c>
      <c r="C1370" s="3"/>
      <c r="D1370" s="3"/>
      <c r="E1370" s="5">
        <f t="shared" ref="E1370:K1370" si="2757">E1335*(1-E$48)</f>
        <v>39.207512154021941</v>
      </c>
      <c r="F1370" s="5">
        <f t="shared" si="2757"/>
        <v>17.031636973751805</v>
      </c>
      <c r="G1370" s="5">
        <f t="shared" si="2757"/>
        <v>15.920901289579898</v>
      </c>
      <c r="H1370" s="5">
        <f t="shared" si="2757"/>
        <v>0</v>
      </c>
      <c r="I1370" s="5">
        <f t="shared" si="2757"/>
        <v>14.18425454979829</v>
      </c>
      <c r="J1370" s="5">
        <f t="shared" si="2757"/>
        <v>42.601513107704434</v>
      </c>
      <c r="K1370" s="5">
        <f t="shared" si="2757"/>
        <v>5.3420032805174937</v>
      </c>
      <c r="L1370" s="5"/>
      <c r="M1370" s="5">
        <f t="shared" ref="M1370:S1370" si="2758">M1335*(1-E$48)</f>
        <v>32.113602559037666</v>
      </c>
      <c r="N1370" s="5">
        <f t="shared" si="2758"/>
        <v>0</v>
      </c>
      <c r="O1370" s="5">
        <f t="shared" si="2758"/>
        <v>0</v>
      </c>
      <c r="P1370" s="5">
        <f t="shared" si="2758"/>
        <v>0</v>
      </c>
      <c r="Q1370" s="5">
        <f t="shared" si="2758"/>
        <v>0</v>
      </c>
      <c r="R1370" s="5">
        <f t="shared" si="2758"/>
        <v>0</v>
      </c>
      <c r="S1370" s="5">
        <f t="shared" si="2758"/>
        <v>0</v>
      </c>
      <c r="T1370" s="5"/>
      <c r="U1370" s="5">
        <f t="shared" ref="U1370:AA1370" si="2759">U1335*(1-E$48)</f>
        <v>23.657909069757025</v>
      </c>
      <c r="V1370" s="5">
        <f t="shared" si="2759"/>
        <v>4.1648627031022185</v>
      </c>
      <c r="W1370" s="5">
        <f t="shared" si="2759"/>
        <v>3.8629177511716506</v>
      </c>
      <c r="X1370" s="5">
        <f t="shared" si="2759"/>
        <v>1.3314609033253304</v>
      </c>
      <c r="Y1370" s="5">
        <f t="shared" si="2759"/>
        <v>0.84744174371392944</v>
      </c>
      <c r="Z1370" s="5">
        <f t="shared" si="2759"/>
        <v>3.7268179502369687</v>
      </c>
      <c r="AA1370" s="5">
        <f t="shared" si="2759"/>
        <v>0.20678235941324707</v>
      </c>
      <c r="AB1370" s="5"/>
      <c r="AC1370" s="5">
        <f t="shared" ref="AC1370:AI1370" si="2760">AC1335*(1-E$48)</f>
        <v>5.2565597374296749</v>
      </c>
      <c r="AD1370" s="5">
        <f t="shared" si="2760"/>
        <v>2.8372259317838919</v>
      </c>
      <c r="AE1370" s="5">
        <f t="shared" si="2760"/>
        <v>2.6520306758752974</v>
      </c>
      <c r="AF1370" s="5">
        <f t="shared" si="2760"/>
        <v>0.68005701293271703</v>
      </c>
      <c r="AG1370" s="5">
        <f t="shared" si="2760"/>
        <v>0.21442886901925262</v>
      </c>
      <c r="AH1370" s="5">
        <f t="shared" si="2760"/>
        <v>2.5931092573365397</v>
      </c>
      <c r="AI1370" s="5">
        <f t="shared" si="2760"/>
        <v>0</v>
      </c>
    </row>
    <row r="1371" spans="2:35" x14ac:dyDescent="0.3">
      <c r="B1371" s="86">
        <f t="shared" si="2700"/>
        <v>46112</v>
      </c>
      <c r="C1371" s="3"/>
      <c r="D1371" s="3"/>
      <c r="E1371" s="5">
        <f t="shared" ref="E1371:K1371" si="2761">E1336*(1-E$48)</f>
        <v>40.383737518642597</v>
      </c>
      <c r="F1371" s="5">
        <f t="shared" si="2761"/>
        <v>17.542586082964359</v>
      </c>
      <c r="G1371" s="5">
        <f t="shared" si="2761"/>
        <v>16.398528328267279</v>
      </c>
      <c r="H1371" s="5">
        <f t="shared" si="2761"/>
        <v>0</v>
      </c>
      <c r="I1371" s="5">
        <f t="shared" si="2761"/>
        <v>14.609782186292222</v>
      </c>
      <c r="J1371" s="5">
        <f t="shared" si="2761"/>
        <v>43.879558500935559</v>
      </c>
      <c r="K1371" s="5">
        <f t="shared" si="2761"/>
        <v>5.5022633789330246</v>
      </c>
      <c r="L1371" s="5"/>
      <c r="M1371" s="5">
        <f t="shared" ref="M1371:S1371" si="2762">M1336*(1-E$48)</f>
        <v>33.077010635808811</v>
      </c>
      <c r="N1371" s="5">
        <f t="shared" si="2762"/>
        <v>0</v>
      </c>
      <c r="O1371" s="5">
        <f t="shared" si="2762"/>
        <v>0</v>
      </c>
      <c r="P1371" s="5">
        <f t="shared" si="2762"/>
        <v>0</v>
      </c>
      <c r="Q1371" s="5">
        <f t="shared" si="2762"/>
        <v>0</v>
      </c>
      <c r="R1371" s="5">
        <f t="shared" si="2762"/>
        <v>0</v>
      </c>
      <c r="S1371" s="5">
        <f t="shared" si="2762"/>
        <v>0</v>
      </c>
      <c r="T1371" s="5"/>
      <c r="U1371" s="5">
        <f t="shared" ref="U1371:AA1371" si="2763">U1336*(1-E$48)</f>
        <v>24.367646341849731</v>
      </c>
      <c r="V1371" s="5">
        <f t="shared" si="2763"/>
        <v>4.2898085841952849</v>
      </c>
      <c r="W1371" s="5">
        <f t="shared" si="2763"/>
        <v>3.978805283706798</v>
      </c>
      <c r="X1371" s="5">
        <f t="shared" si="2763"/>
        <v>1.3714047304250907</v>
      </c>
      <c r="Y1371" s="5">
        <f t="shared" si="2763"/>
        <v>0.87286499602534739</v>
      </c>
      <c r="Z1371" s="5">
        <f t="shared" si="2763"/>
        <v>3.8386224887440772</v>
      </c>
      <c r="AA1371" s="5">
        <f t="shared" si="2763"/>
        <v>0.21298583019564454</v>
      </c>
      <c r="AB1371" s="5"/>
      <c r="AC1371" s="5">
        <f t="shared" ref="AC1371:AI1371" si="2764">AC1336*(1-E$48)</f>
        <v>5.4142565295525653</v>
      </c>
      <c r="AD1371" s="5">
        <f t="shared" si="2764"/>
        <v>2.9223427097374093</v>
      </c>
      <c r="AE1371" s="5">
        <f t="shared" si="2764"/>
        <v>2.7315915961515556</v>
      </c>
      <c r="AF1371" s="5">
        <f t="shared" si="2764"/>
        <v>0.70045872332069892</v>
      </c>
      <c r="AG1371" s="5">
        <f t="shared" si="2764"/>
        <v>0.22086173508983009</v>
      </c>
      <c r="AH1371" s="5">
        <f t="shared" si="2764"/>
        <v>2.6709025350566358</v>
      </c>
      <c r="AI1371" s="5">
        <f t="shared" si="2764"/>
        <v>0</v>
      </c>
    </row>
    <row r="1372" spans="2:35" x14ac:dyDescent="0.3">
      <c r="B1372" s="86">
        <f t="shared" si="2700"/>
        <v>46477</v>
      </c>
      <c r="C1372" s="3"/>
      <c r="D1372" s="3"/>
      <c r="E1372" s="5">
        <f t="shared" ref="E1372:K1372" si="2765">E1337*(1-E$48)</f>
        <v>41.595249644201878</v>
      </c>
      <c r="F1372" s="5">
        <f t="shared" si="2765"/>
        <v>18.068863665453289</v>
      </c>
      <c r="G1372" s="5">
        <f t="shared" si="2765"/>
        <v>16.890484178115301</v>
      </c>
      <c r="H1372" s="5">
        <f t="shared" si="2765"/>
        <v>0</v>
      </c>
      <c r="I1372" s="5">
        <f t="shared" si="2765"/>
        <v>15.048075651881</v>
      </c>
      <c r="J1372" s="5">
        <f t="shared" si="2765"/>
        <v>45.195945255963622</v>
      </c>
      <c r="K1372" s="5">
        <f t="shared" si="2765"/>
        <v>5.6673312803010187</v>
      </c>
      <c r="L1372" s="5"/>
      <c r="M1372" s="5">
        <f t="shared" ref="M1372:S1372" si="2766">M1337*(1-E$48)</f>
        <v>34.069320954883075</v>
      </c>
      <c r="N1372" s="5">
        <f t="shared" si="2766"/>
        <v>0</v>
      </c>
      <c r="O1372" s="5">
        <f t="shared" si="2766"/>
        <v>0</v>
      </c>
      <c r="P1372" s="5">
        <f t="shared" si="2766"/>
        <v>0</v>
      </c>
      <c r="Q1372" s="5">
        <f t="shared" si="2766"/>
        <v>0</v>
      </c>
      <c r="R1372" s="5">
        <f t="shared" si="2766"/>
        <v>0</v>
      </c>
      <c r="S1372" s="5">
        <f t="shared" si="2766"/>
        <v>0</v>
      </c>
      <c r="T1372" s="5"/>
      <c r="U1372" s="5">
        <f t="shared" ref="U1372:AA1372" si="2767">U1337*(1-E$48)</f>
        <v>25.098675732105228</v>
      </c>
      <c r="V1372" s="5">
        <f t="shared" si="2767"/>
        <v>4.4185028417211445</v>
      </c>
      <c r="W1372" s="5">
        <f t="shared" si="2767"/>
        <v>4.0981694422180039</v>
      </c>
      <c r="X1372" s="5">
        <f t="shared" si="2767"/>
        <v>1.4125468723378436</v>
      </c>
      <c r="Y1372" s="5">
        <f t="shared" si="2767"/>
        <v>0.89905094590610757</v>
      </c>
      <c r="Z1372" s="5">
        <f t="shared" si="2767"/>
        <v>3.9537811634064006</v>
      </c>
      <c r="AA1372" s="5">
        <f t="shared" si="2767"/>
        <v>0.21937540510151377</v>
      </c>
      <c r="AB1372" s="5"/>
      <c r="AC1372" s="5">
        <f t="shared" ref="AC1372:AI1372" si="2768">AC1337*(1-E$48)</f>
        <v>5.5766842254391431</v>
      </c>
      <c r="AD1372" s="5">
        <f t="shared" si="2768"/>
        <v>3.0100129910295319</v>
      </c>
      <c r="AE1372" s="5">
        <f t="shared" si="2768"/>
        <v>2.8135393440361027</v>
      </c>
      <c r="AF1372" s="5">
        <f t="shared" si="2768"/>
        <v>0.72147248502032002</v>
      </c>
      <c r="AG1372" s="5">
        <f t="shared" si="2768"/>
        <v>0.22748758714252482</v>
      </c>
      <c r="AH1372" s="5">
        <f t="shared" si="2768"/>
        <v>2.7510296111083354</v>
      </c>
      <c r="AI1372" s="5">
        <f t="shared" si="2768"/>
        <v>0</v>
      </c>
    </row>
    <row r="1373" spans="2:35" x14ac:dyDescent="0.3">
      <c r="B1373" s="86">
        <f t="shared" si="2700"/>
        <v>46843</v>
      </c>
      <c r="C1373" s="3"/>
      <c r="D1373" s="3"/>
      <c r="E1373" s="5">
        <f t="shared" ref="E1373:K1373" si="2769">E1338*(1-E$48)</f>
        <v>42.843107133527937</v>
      </c>
      <c r="F1373" s="5">
        <f t="shared" si="2769"/>
        <v>18.61092957541689</v>
      </c>
      <c r="G1373" s="5">
        <f t="shared" si="2769"/>
        <v>17.397198703458766</v>
      </c>
      <c r="H1373" s="5">
        <f t="shared" si="2769"/>
        <v>0</v>
      </c>
      <c r="I1373" s="5">
        <f t="shared" si="2769"/>
        <v>15.499517921437416</v>
      </c>
      <c r="J1373" s="5">
        <f t="shared" si="2769"/>
        <v>46.551823613642526</v>
      </c>
      <c r="K1373" s="5">
        <f t="shared" si="2769"/>
        <v>5.8373512187100385</v>
      </c>
      <c r="L1373" s="5"/>
      <c r="M1373" s="5">
        <f t="shared" ref="M1373:S1373" si="2770">M1338*(1-E$48)</f>
        <v>35.091400583529563</v>
      </c>
      <c r="N1373" s="5">
        <f t="shared" si="2770"/>
        <v>0</v>
      </c>
      <c r="O1373" s="5">
        <f t="shared" si="2770"/>
        <v>0</v>
      </c>
      <c r="P1373" s="5">
        <f t="shared" si="2770"/>
        <v>0</v>
      </c>
      <c r="Q1373" s="5">
        <f t="shared" si="2770"/>
        <v>0</v>
      </c>
      <c r="R1373" s="5">
        <f t="shared" si="2770"/>
        <v>0</v>
      </c>
      <c r="S1373" s="5">
        <f t="shared" si="2770"/>
        <v>0</v>
      </c>
      <c r="T1373" s="5"/>
      <c r="U1373" s="5">
        <f t="shared" ref="U1373:AA1373" si="2771">U1338*(1-E$48)</f>
        <v>25.851636004068382</v>
      </c>
      <c r="V1373" s="5">
        <f t="shared" si="2771"/>
        <v>4.5510579269727796</v>
      </c>
      <c r="W1373" s="5">
        <f t="shared" si="2771"/>
        <v>4.2211145254845439</v>
      </c>
      <c r="X1373" s="5">
        <f t="shared" si="2771"/>
        <v>1.4549232785079789</v>
      </c>
      <c r="Y1373" s="5">
        <f t="shared" si="2771"/>
        <v>0.92602247428329099</v>
      </c>
      <c r="Z1373" s="5">
        <f t="shared" si="2771"/>
        <v>4.072394598308593</v>
      </c>
      <c r="AA1373" s="5">
        <f t="shared" si="2771"/>
        <v>0.22595666725455921</v>
      </c>
      <c r="AB1373" s="5"/>
      <c r="AC1373" s="5">
        <f t="shared" ref="AC1373:AI1373" si="2772">AC1338*(1-E$48)</f>
        <v>5.7439847522023175</v>
      </c>
      <c r="AD1373" s="5">
        <f t="shared" si="2772"/>
        <v>3.1003133807604186</v>
      </c>
      <c r="AE1373" s="5">
        <f t="shared" si="2772"/>
        <v>2.8979455243571852</v>
      </c>
      <c r="AF1373" s="5">
        <f t="shared" si="2772"/>
        <v>0.74311665957092954</v>
      </c>
      <c r="AG1373" s="5">
        <f t="shared" si="2772"/>
        <v>0.23431221475680108</v>
      </c>
      <c r="AH1373" s="5">
        <f t="shared" si="2772"/>
        <v>2.8335604994415857</v>
      </c>
      <c r="AI1373" s="5">
        <f t="shared" si="2772"/>
        <v>0</v>
      </c>
    </row>
    <row r="1374" spans="2:35" x14ac:dyDescent="0.3">
      <c r="B1374" s="86">
        <f t="shared" si="2700"/>
        <v>47208</v>
      </c>
      <c r="C1374" s="3"/>
      <c r="D1374" s="3"/>
      <c r="E1374" s="5">
        <f t="shared" ref="E1374:K1374" si="2773">E1339*(1-E$48)</f>
        <v>44.128400347533777</v>
      </c>
      <c r="F1374" s="5">
        <f t="shared" si="2773"/>
        <v>19.169257462679404</v>
      </c>
      <c r="G1374" s="5">
        <f t="shared" si="2773"/>
        <v>17.919114664562528</v>
      </c>
      <c r="H1374" s="5">
        <f t="shared" si="2773"/>
        <v>0</v>
      </c>
      <c r="I1374" s="5">
        <f t="shared" si="2773"/>
        <v>15.964503459080554</v>
      </c>
      <c r="J1374" s="5">
        <f t="shared" si="2773"/>
        <v>47.948378322051809</v>
      </c>
      <c r="K1374" s="5">
        <f t="shared" si="2773"/>
        <v>6.0124717552713403</v>
      </c>
      <c r="L1374" s="5"/>
      <c r="M1374" s="5">
        <f t="shared" ref="M1374:S1374" si="2774">M1339*(1-E$48)</f>
        <v>36.144142601035448</v>
      </c>
      <c r="N1374" s="5">
        <f t="shared" si="2774"/>
        <v>0</v>
      </c>
      <c r="O1374" s="5">
        <f t="shared" si="2774"/>
        <v>0</v>
      </c>
      <c r="P1374" s="5">
        <f t="shared" si="2774"/>
        <v>0</v>
      </c>
      <c r="Q1374" s="5">
        <f t="shared" si="2774"/>
        <v>0</v>
      </c>
      <c r="R1374" s="5">
        <f t="shared" si="2774"/>
        <v>0</v>
      </c>
      <c r="S1374" s="5">
        <f t="shared" si="2774"/>
        <v>0</v>
      </c>
      <c r="T1374" s="5"/>
      <c r="U1374" s="5">
        <f t="shared" ref="U1374:AA1374" si="2775">U1339*(1-E$48)</f>
        <v>26.627185084190437</v>
      </c>
      <c r="V1374" s="5">
        <f t="shared" si="2775"/>
        <v>4.6875896647819619</v>
      </c>
      <c r="W1374" s="5">
        <f t="shared" si="2775"/>
        <v>4.3477479612490804</v>
      </c>
      <c r="X1374" s="5">
        <f t="shared" si="2775"/>
        <v>1.4985709768632183</v>
      </c>
      <c r="Y1374" s="5">
        <f t="shared" si="2775"/>
        <v>0.95380314851178971</v>
      </c>
      <c r="Z1374" s="5">
        <f t="shared" si="2775"/>
        <v>4.1945664362578512</v>
      </c>
      <c r="AA1374" s="5">
        <f t="shared" si="2775"/>
        <v>0.2327353672721959</v>
      </c>
      <c r="AB1374" s="5"/>
      <c r="AC1374" s="5">
        <f t="shared" ref="AC1374:AI1374" si="2776">AC1339*(1-E$48)</f>
        <v>5.9163042947683895</v>
      </c>
      <c r="AD1374" s="5">
        <f t="shared" si="2776"/>
        <v>3.19332278218323</v>
      </c>
      <c r="AE1374" s="5">
        <f t="shared" si="2776"/>
        <v>2.9848838900879016</v>
      </c>
      <c r="AF1374" s="5">
        <f t="shared" si="2776"/>
        <v>0.76541015935805734</v>
      </c>
      <c r="AG1374" s="5">
        <f t="shared" si="2776"/>
        <v>0.241341581199505</v>
      </c>
      <c r="AH1374" s="5">
        <f t="shared" si="2776"/>
        <v>2.9185673144248332</v>
      </c>
      <c r="AI1374" s="5">
        <f t="shared" si="2776"/>
        <v>0</v>
      </c>
    </row>
    <row r="1375" spans="2:35" x14ac:dyDescent="0.3">
      <c r="B1375" s="86">
        <f t="shared" si="2700"/>
        <v>47573</v>
      </c>
      <c r="C1375" s="3"/>
      <c r="D1375" s="3"/>
      <c r="E1375" s="5">
        <f t="shared" ref="E1375:K1375" si="2777">E1340*(1-E$48)</f>
        <v>45.452252357959786</v>
      </c>
      <c r="F1375" s="5">
        <f t="shared" si="2777"/>
        <v>19.74433518655978</v>
      </c>
      <c r="G1375" s="5">
        <f t="shared" si="2777"/>
        <v>18.456688104499406</v>
      </c>
      <c r="H1375" s="5">
        <f t="shared" si="2777"/>
        <v>0</v>
      </c>
      <c r="I1375" s="5">
        <f t="shared" si="2777"/>
        <v>16.443438562852961</v>
      </c>
      <c r="J1375" s="5">
        <f t="shared" si="2777"/>
        <v>49.386829671713329</v>
      </c>
      <c r="K1375" s="5">
        <f t="shared" si="2777"/>
        <v>6.1928459079294882</v>
      </c>
      <c r="L1375" s="5"/>
      <c r="M1375" s="5">
        <f t="shared" ref="M1375:S1375" si="2778">M1340*(1-E$48)</f>
        <v>37.228466879066524</v>
      </c>
      <c r="N1375" s="5">
        <f t="shared" si="2778"/>
        <v>0</v>
      </c>
      <c r="O1375" s="5">
        <f t="shared" si="2778"/>
        <v>0</v>
      </c>
      <c r="P1375" s="5">
        <f t="shared" si="2778"/>
        <v>0</v>
      </c>
      <c r="Q1375" s="5">
        <f t="shared" si="2778"/>
        <v>0</v>
      </c>
      <c r="R1375" s="5">
        <f t="shared" si="2778"/>
        <v>0</v>
      </c>
      <c r="S1375" s="5">
        <f t="shared" si="2778"/>
        <v>0</v>
      </c>
      <c r="T1375" s="5"/>
      <c r="U1375" s="5">
        <f t="shared" ref="U1375:AA1375" si="2779">U1340*(1-E$48)</f>
        <v>27.426000636716147</v>
      </c>
      <c r="V1375" s="5">
        <f t="shared" si="2779"/>
        <v>4.828217354725421</v>
      </c>
      <c r="W1375" s="5">
        <f t="shared" si="2779"/>
        <v>4.4781804000865542</v>
      </c>
      <c r="X1375" s="5">
        <f t="shared" si="2779"/>
        <v>1.5435281061691146</v>
      </c>
      <c r="Y1375" s="5">
        <f t="shared" si="2779"/>
        <v>0.98241724296714272</v>
      </c>
      <c r="Z1375" s="5">
        <f t="shared" si="2779"/>
        <v>4.3204034293455855</v>
      </c>
      <c r="AA1375" s="5">
        <f t="shared" si="2779"/>
        <v>0.23971742829036158</v>
      </c>
      <c r="AB1375" s="5"/>
      <c r="AC1375" s="5">
        <f t="shared" ref="AC1375:AI1375" si="2780">AC1340*(1-E$48)</f>
        <v>6.0937934236114391</v>
      </c>
      <c r="AD1375" s="5">
        <f t="shared" si="2780"/>
        <v>3.2891224656487275</v>
      </c>
      <c r="AE1375" s="5">
        <f t="shared" si="2780"/>
        <v>3.0744304067905381</v>
      </c>
      <c r="AF1375" s="5">
        <f t="shared" si="2780"/>
        <v>0.7883724641387988</v>
      </c>
      <c r="AG1375" s="5">
        <f t="shared" si="2780"/>
        <v>0.2485818286354895</v>
      </c>
      <c r="AH1375" s="5">
        <f t="shared" si="2780"/>
        <v>3.0061243338575778</v>
      </c>
      <c r="AI1375" s="5">
        <f t="shared" si="2780"/>
        <v>0</v>
      </c>
    </row>
    <row r="1376" spans="2:35" x14ac:dyDescent="0.3">
      <c r="B1376" s="86">
        <f t="shared" si="2700"/>
        <v>47938</v>
      </c>
      <c r="C1376" s="3"/>
      <c r="D1376" s="3"/>
      <c r="E1376" s="5">
        <f t="shared" ref="E1376:K1376" si="2781">E1341*(1-E$48)</f>
        <v>46.815819928698581</v>
      </c>
      <c r="F1376" s="5">
        <f t="shared" si="2781"/>
        <v>20.336665242156577</v>
      </c>
      <c r="G1376" s="5">
        <f t="shared" si="2781"/>
        <v>19.010388747634387</v>
      </c>
      <c r="H1376" s="5">
        <f t="shared" si="2781"/>
        <v>0</v>
      </c>
      <c r="I1376" s="5">
        <f t="shared" si="2781"/>
        <v>16.936741719738549</v>
      </c>
      <c r="J1376" s="5">
        <f t="shared" si="2781"/>
        <v>50.868434561864746</v>
      </c>
      <c r="K1376" s="5">
        <f t="shared" si="2781"/>
        <v>6.378631285167371</v>
      </c>
      <c r="L1376" s="5"/>
      <c r="M1376" s="5">
        <f t="shared" ref="M1376:S1376" si="2782">M1341*(1-E$48)</f>
        <v>38.345320885438511</v>
      </c>
      <c r="N1376" s="5">
        <f t="shared" si="2782"/>
        <v>0</v>
      </c>
      <c r="O1376" s="5">
        <f t="shared" si="2782"/>
        <v>0</v>
      </c>
      <c r="P1376" s="5">
        <f t="shared" si="2782"/>
        <v>0</v>
      </c>
      <c r="Q1376" s="5">
        <f t="shared" si="2782"/>
        <v>0</v>
      </c>
      <c r="R1376" s="5">
        <f t="shared" si="2782"/>
        <v>0</v>
      </c>
      <c r="S1376" s="5">
        <f t="shared" si="2782"/>
        <v>0</v>
      </c>
      <c r="T1376" s="5"/>
      <c r="U1376" s="5">
        <f t="shared" ref="U1376:AA1376" si="2783">U1341*(1-E$48)</f>
        <v>28.248780655817633</v>
      </c>
      <c r="V1376" s="5">
        <f t="shared" si="2783"/>
        <v>4.9730638753671847</v>
      </c>
      <c r="W1376" s="5">
        <f t="shared" si="2783"/>
        <v>4.6125258120891477</v>
      </c>
      <c r="X1376" s="5">
        <f t="shared" si="2783"/>
        <v>1.5898339493541873</v>
      </c>
      <c r="Y1376" s="5">
        <f t="shared" si="2783"/>
        <v>1.0118897602561572</v>
      </c>
      <c r="Z1376" s="5">
        <f t="shared" si="2783"/>
        <v>4.4500155322259527</v>
      </c>
      <c r="AA1376" s="5">
        <f t="shared" si="2783"/>
        <v>0.24690895113907296</v>
      </c>
      <c r="AB1376" s="5"/>
      <c r="AC1376" s="5">
        <f t="shared" ref="AC1376:AI1376" si="2784">AC1341*(1-E$48)</f>
        <v>6.276607226319781</v>
      </c>
      <c r="AD1376" s="5">
        <f t="shared" si="2784"/>
        <v>3.3877961396181884</v>
      </c>
      <c r="AE1376" s="5">
        <f t="shared" si="2784"/>
        <v>3.1666633189942557</v>
      </c>
      <c r="AF1376" s="5">
        <f t="shared" si="2784"/>
        <v>0.81202363806296263</v>
      </c>
      <c r="AG1376" s="5">
        <f t="shared" si="2784"/>
        <v>0.25603928349455374</v>
      </c>
      <c r="AH1376" s="5">
        <f t="shared" si="2784"/>
        <v>3.0963080638733054</v>
      </c>
      <c r="AI1376" s="5">
        <f t="shared" si="2784"/>
        <v>0</v>
      </c>
    </row>
    <row r="1377" spans="2:35" x14ac:dyDescent="0.3">
      <c r="B1377" s="86">
        <f t="shared" si="2700"/>
        <v>48304</v>
      </c>
      <c r="C1377" s="3"/>
      <c r="D1377" s="3"/>
      <c r="E1377" s="5">
        <f t="shared" ref="E1377:K1377" si="2785">E1342*(1-E$48)</f>
        <v>48.220294526559542</v>
      </c>
      <c r="F1377" s="5">
        <f t="shared" si="2785"/>
        <v>20.946765199421264</v>
      </c>
      <c r="G1377" s="5">
        <f t="shared" si="2785"/>
        <v>19.580700410063429</v>
      </c>
      <c r="H1377" s="5">
        <f t="shared" si="2785"/>
        <v>0</v>
      </c>
      <c r="I1377" s="5">
        <f t="shared" si="2785"/>
        <v>17.444843971330705</v>
      </c>
      <c r="J1377" s="5">
        <f t="shared" si="2785"/>
        <v>52.394487598720701</v>
      </c>
      <c r="K1377" s="5">
        <f t="shared" si="2785"/>
        <v>6.5699902237223977</v>
      </c>
      <c r="L1377" s="5"/>
      <c r="M1377" s="5">
        <f t="shared" ref="M1377:S1377" si="2786">M1342*(1-E$48)</f>
        <v>39.49568051200167</v>
      </c>
      <c r="N1377" s="5">
        <f t="shared" si="2786"/>
        <v>0</v>
      </c>
      <c r="O1377" s="5">
        <f t="shared" si="2786"/>
        <v>0</v>
      </c>
      <c r="P1377" s="5">
        <f t="shared" si="2786"/>
        <v>0</v>
      </c>
      <c r="Q1377" s="5">
        <f t="shared" si="2786"/>
        <v>0</v>
      </c>
      <c r="R1377" s="5">
        <f t="shared" si="2786"/>
        <v>0</v>
      </c>
      <c r="S1377" s="5">
        <f t="shared" si="2786"/>
        <v>0</v>
      </c>
      <c r="T1377" s="5"/>
      <c r="U1377" s="5">
        <f t="shared" ref="U1377:AA1377" si="2787">U1342*(1-E$48)</f>
        <v>29.096244075492166</v>
      </c>
      <c r="V1377" s="5">
        <f t="shared" si="2787"/>
        <v>5.1222557916282003</v>
      </c>
      <c r="W1377" s="5">
        <f t="shared" si="2787"/>
        <v>4.7509015864518229</v>
      </c>
      <c r="X1377" s="5">
        <f t="shared" si="2787"/>
        <v>1.6375289678348137</v>
      </c>
      <c r="Y1377" s="5">
        <f t="shared" si="2787"/>
        <v>1.0422464530638407</v>
      </c>
      <c r="Z1377" s="5">
        <f t="shared" si="2787"/>
        <v>4.5835159981927305</v>
      </c>
      <c r="AA1377" s="5">
        <f t="shared" si="2787"/>
        <v>0.25431621967324536</v>
      </c>
      <c r="AB1377" s="5"/>
      <c r="AC1377" s="5">
        <f t="shared" ref="AC1377:AI1377" si="2788">AC1342*(1-E$48)</f>
        <v>6.4649054431093749</v>
      </c>
      <c r="AD1377" s="5">
        <f t="shared" si="2788"/>
        <v>3.4894300238067348</v>
      </c>
      <c r="AE1377" s="5">
        <f t="shared" si="2788"/>
        <v>3.2616632185640828</v>
      </c>
      <c r="AF1377" s="5">
        <f t="shared" si="2788"/>
        <v>0.83638434720485177</v>
      </c>
      <c r="AG1377" s="5">
        <f t="shared" si="2788"/>
        <v>0.26372046199939092</v>
      </c>
      <c r="AH1377" s="5">
        <f t="shared" si="2788"/>
        <v>3.1891973057895036</v>
      </c>
      <c r="AI1377" s="5">
        <f t="shared" si="2788"/>
        <v>0</v>
      </c>
    </row>
    <row r="1378" spans="2:35" x14ac:dyDescent="0.3">
      <c r="B1378" s="86">
        <f t="shared" si="2700"/>
        <v>48669</v>
      </c>
      <c r="C1378" s="3"/>
      <c r="D1378" s="3"/>
      <c r="E1378" s="5">
        <f t="shared" ref="E1378:K1378" si="2789">E1343*(1-E$48)</f>
        <v>49.666903362356329</v>
      </c>
      <c r="F1378" s="5">
        <f t="shared" si="2789"/>
        <v>21.575168155403908</v>
      </c>
      <c r="G1378" s="5">
        <f t="shared" si="2789"/>
        <v>20.168121422365324</v>
      </c>
      <c r="H1378" s="5">
        <f t="shared" si="2789"/>
        <v>0</v>
      </c>
      <c r="I1378" s="5">
        <f t="shared" si="2789"/>
        <v>17.968189290470633</v>
      </c>
      <c r="J1378" s="5">
        <f t="shared" si="2789"/>
        <v>53.966322226682308</v>
      </c>
      <c r="K1378" s="5">
        <f t="shared" si="2789"/>
        <v>6.7670899304340679</v>
      </c>
      <c r="L1378" s="5"/>
      <c r="M1378" s="5">
        <f t="shared" ref="M1378:S1378" si="2790">M1343*(1-E$48)</f>
        <v>40.680550927361722</v>
      </c>
      <c r="N1378" s="5">
        <f t="shared" si="2790"/>
        <v>0</v>
      </c>
      <c r="O1378" s="5">
        <f t="shared" si="2790"/>
        <v>0</v>
      </c>
      <c r="P1378" s="5">
        <f t="shared" si="2790"/>
        <v>0</v>
      </c>
      <c r="Q1378" s="5">
        <f t="shared" si="2790"/>
        <v>0</v>
      </c>
      <c r="R1378" s="5">
        <f t="shared" si="2790"/>
        <v>0</v>
      </c>
      <c r="S1378" s="5">
        <f t="shared" si="2790"/>
        <v>0</v>
      </c>
      <c r="T1378" s="5"/>
      <c r="U1378" s="5">
        <f t="shared" ref="U1378:AA1378" si="2791">U1343*(1-E$48)</f>
        <v>29.969131397756932</v>
      </c>
      <c r="V1378" s="5">
        <f t="shared" si="2791"/>
        <v>5.2759234653770459</v>
      </c>
      <c r="W1378" s="5">
        <f t="shared" si="2791"/>
        <v>4.8934286340453799</v>
      </c>
      <c r="X1378" s="5">
        <f t="shared" si="2791"/>
        <v>1.6866548368698586</v>
      </c>
      <c r="Y1378" s="5">
        <f t="shared" si="2791"/>
        <v>1.0735138466557568</v>
      </c>
      <c r="Z1378" s="5">
        <f t="shared" si="2791"/>
        <v>4.7210214781385123</v>
      </c>
      <c r="AA1378" s="5">
        <f t="shared" si="2791"/>
        <v>0.26194570626344316</v>
      </c>
      <c r="AB1378" s="5"/>
      <c r="AC1378" s="5">
        <f t="shared" ref="AC1378:AI1378" si="2792">AC1343*(1-E$48)</f>
        <v>6.6588526064026556</v>
      </c>
      <c r="AD1378" s="5">
        <f t="shared" si="2792"/>
        <v>3.5941129245209353</v>
      </c>
      <c r="AE1378" s="5">
        <f t="shared" si="2792"/>
        <v>3.3595131151210058</v>
      </c>
      <c r="AF1378" s="5">
        <f t="shared" si="2792"/>
        <v>0.86147587762099764</v>
      </c>
      <c r="AG1378" s="5">
        <f t="shared" si="2792"/>
        <v>0.27163207585937243</v>
      </c>
      <c r="AH1378" s="5">
        <f t="shared" si="2792"/>
        <v>3.2848732249631891</v>
      </c>
      <c r="AI1378" s="5">
        <f t="shared" si="2792"/>
        <v>0</v>
      </c>
    </row>
    <row r="1379" spans="2:35" x14ac:dyDescent="0.3">
      <c r="B1379" s="86">
        <f t="shared" si="2700"/>
        <v>49034</v>
      </c>
      <c r="C1379" s="3"/>
      <c r="D1379" s="3"/>
      <c r="E1379" s="5">
        <f t="shared" ref="E1379:K1379" si="2793">E1344*(1-E$48)</f>
        <v>51.156910463227021</v>
      </c>
      <c r="F1379" s="5">
        <f t="shared" si="2793"/>
        <v>22.222423200066025</v>
      </c>
      <c r="G1379" s="5">
        <f t="shared" si="2793"/>
        <v>20.773165065036288</v>
      </c>
      <c r="H1379" s="5">
        <f t="shared" si="2793"/>
        <v>0</v>
      </c>
      <c r="I1379" s="5">
        <f t="shared" si="2793"/>
        <v>18.507234969184744</v>
      </c>
      <c r="J1379" s="5">
        <f t="shared" si="2793"/>
        <v>55.585311893482782</v>
      </c>
      <c r="K1379" s="5">
        <f t="shared" si="2793"/>
        <v>6.9701026283470853</v>
      </c>
      <c r="L1379" s="5"/>
      <c r="M1379" s="5">
        <f t="shared" ref="M1379:S1379" si="2794">M1344*(1-E$48)</f>
        <v>41.900967455182574</v>
      </c>
      <c r="N1379" s="5">
        <f t="shared" si="2794"/>
        <v>0</v>
      </c>
      <c r="O1379" s="5">
        <f t="shared" si="2794"/>
        <v>0</v>
      </c>
      <c r="P1379" s="5">
        <f t="shared" si="2794"/>
        <v>0</v>
      </c>
      <c r="Q1379" s="5">
        <f t="shared" si="2794"/>
        <v>0</v>
      </c>
      <c r="R1379" s="5">
        <f t="shared" si="2794"/>
        <v>0</v>
      </c>
      <c r="S1379" s="5">
        <f t="shared" si="2794"/>
        <v>0</v>
      </c>
      <c r="T1379" s="5"/>
      <c r="U1379" s="5">
        <f t="shared" ref="U1379:AA1379" si="2795">U1344*(1-E$48)</f>
        <v>30.868205339689638</v>
      </c>
      <c r="V1379" s="5">
        <f t="shared" si="2795"/>
        <v>5.4342011693383583</v>
      </c>
      <c r="W1379" s="5">
        <f t="shared" si="2795"/>
        <v>5.0402314930667416</v>
      </c>
      <c r="X1379" s="5">
        <f t="shared" si="2795"/>
        <v>1.7372544819759539</v>
      </c>
      <c r="Y1379" s="5">
        <f t="shared" si="2795"/>
        <v>1.105719262055429</v>
      </c>
      <c r="Z1379" s="5">
        <f t="shared" si="2795"/>
        <v>4.8626521224826718</v>
      </c>
      <c r="AA1379" s="5">
        <f t="shared" si="2795"/>
        <v>0.26980407745134571</v>
      </c>
      <c r="AB1379" s="5"/>
      <c r="AC1379" s="5">
        <f t="shared" ref="AC1379:AI1379" si="2796">AC1344*(1-E$48)</f>
        <v>6.858618184594734</v>
      </c>
      <c r="AD1379" s="5">
        <f t="shared" si="2796"/>
        <v>3.7019363122565649</v>
      </c>
      <c r="AE1379" s="5">
        <f t="shared" si="2796"/>
        <v>3.4602985085746347</v>
      </c>
      <c r="AF1379" s="5">
        <f t="shared" si="2796"/>
        <v>0.88732015394962738</v>
      </c>
      <c r="AG1379" s="5">
        <f t="shared" si="2796"/>
        <v>0.27978103813515398</v>
      </c>
      <c r="AH1379" s="5">
        <f t="shared" si="2796"/>
        <v>3.3834194217120839</v>
      </c>
      <c r="AI1379" s="5">
        <f t="shared" si="2796"/>
        <v>0</v>
      </c>
    </row>
    <row r="1380" spans="2:35" x14ac:dyDescent="0.3">
      <c r="B1380" s="86">
        <f t="shared" si="2700"/>
        <v>49399</v>
      </c>
      <c r="C1380" s="3"/>
      <c r="D1380" s="3"/>
      <c r="E1380" s="5">
        <f t="shared" ref="E1380:K1380" si="2797">E1345*(1-E$48)</f>
        <v>52.691617777123845</v>
      </c>
      <c r="F1380" s="5">
        <f t="shared" si="2797"/>
        <v>22.889095896068</v>
      </c>
      <c r="G1380" s="5">
        <f t="shared" si="2797"/>
        <v>21.396360016987366</v>
      </c>
      <c r="H1380" s="5">
        <f t="shared" si="2797"/>
        <v>0</v>
      </c>
      <c r="I1380" s="5">
        <f t="shared" si="2797"/>
        <v>19.062452018260288</v>
      </c>
      <c r="J1380" s="5">
        <f t="shared" si="2797"/>
        <v>57.252871250287285</v>
      </c>
      <c r="K1380" s="5">
        <f t="shared" si="2797"/>
        <v>7.1792057071975002</v>
      </c>
      <c r="L1380" s="5"/>
      <c r="M1380" s="5">
        <f t="shared" ref="M1380:S1380" si="2798">M1345*(1-E$48)</f>
        <v>43.157996478838058</v>
      </c>
      <c r="N1380" s="5">
        <f t="shared" si="2798"/>
        <v>0</v>
      </c>
      <c r="O1380" s="5">
        <f t="shared" si="2798"/>
        <v>0</v>
      </c>
      <c r="P1380" s="5">
        <f t="shared" si="2798"/>
        <v>0</v>
      </c>
      <c r="Q1380" s="5">
        <f t="shared" si="2798"/>
        <v>0</v>
      </c>
      <c r="R1380" s="5">
        <f t="shared" si="2798"/>
        <v>0</v>
      </c>
      <c r="S1380" s="5">
        <f t="shared" si="2798"/>
        <v>0</v>
      </c>
      <c r="T1380" s="5"/>
      <c r="U1380" s="5">
        <f t="shared" ref="U1380:AA1380" si="2799">U1345*(1-E$48)</f>
        <v>31.794251499880325</v>
      </c>
      <c r="V1380" s="5">
        <f t="shared" si="2799"/>
        <v>5.5972272044185036</v>
      </c>
      <c r="W1380" s="5">
        <f t="shared" si="2799"/>
        <v>5.191438437858741</v>
      </c>
      <c r="X1380" s="5">
        <f t="shared" si="2799"/>
        <v>1.7893721164352323</v>
      </c>
      <c r="Y1380" s="5">
        <f t="shared" si="2799"/>
        <v>1.1388908399170927</v>
      </c>
      <c r="Z1380" s="5">
        <f t="shared" si="2799"/>
        <v>5.0085316861571467</v>
      </c>
      <c r="AA1380" s="5">
        <f t="shared" si="2799"/>
        <v>0.27789819977488617</v>
      </c>
      <c r="AB1380" s="5"/>
      <c r="AC1380" s="5">
        <f t="shared" ref="AC1380:AI1380" si="2800">AC1345*(1-E$48)</f>
        <v>7.0643767301325813</v>
      </c>
      <c r="AD1380" s="5">
        <f t="shared" si="2800"/>
        <v>3.8129944016242603</v>
      </c>
      <c r="AE1380" s="5">
        <f t="shared" si="2800"/>
        <v>3.5641074638318742</v>
      </c>
      <c r="AF1380" s="5">
        <f t="shared" si="2800"/>
        <v>0.91393975856811593</v>
      </c>
      <c r="AG1380" s="5">
        <f t="shared" si="2800"/>
        <v>0.28817446927920853</v>
      </c>
      <c r="AH1380" s="5">
        <f t="shared" si="2800"/>
        <v>3.4849220043634483</v>
      </c>
      <c r="AI1380" s="5">
        <f t="shared" si="2800"/>
        <v>0</v>
      </c>
    </row>
    <row r="1381" spans="2:35" x14ac:dyDescent="0.3">
      <c r="B1381" s="86">
        <f t="shared" si="2700"/>
        <v>49765</v>
      </c>
      <c r="C1381" s="3"/>
      <c r="D1381" s="3"/>
      <c r="E1381" s="5">
        <f t="shared" ref="E1381:K1381" si="2801">E1346*(1-E$48)</f>
        <v>54.272366310437555</v>
      </c>
      <c r="F1381" s="5">
        <f t="shared" si="2801"/>
        <v>23.575768772950042</v>
      </c>
      <c r="G1381" s="5">
        <f t="shared" si="2801"/>
        <v>22.038250817496994</v>
      </c>
      <c r="H1381" s="5">
        <f t="shared" si="2801"/>
        <v>0</v>
      </c>
      <c r="I1381" s="5">
        <f t="shared" si="2801"/>
        <v>19.634325578808117</v>
      </c>
      <c r="J1381" s="5">
        <f t="shared" si="2801"/>
        <v>58.970457387795932</v>
      </c>
      <c r="K1381" s="5">
        <f t="shared" si="2801"/>
        <v>7.3945818784134296</v>
      </c>
      <c r="L1381" s="5"/>
      <c r="M1381" s="5">
        <f t="shared" ref="M1381:S1381" si="2802">M1346*(1-E$48)</f>
        <v>44.452736373203209</v>
      </c>
      <c r="N1381" s="5">
        <f t="shared" si="2802"/>
        <v>0</v>
      </c>
      <c r="O1381" s="5">
        <f t="shared" si="2802"/>
        <v>0</v>
      </c>
      <c r="P1381" s="5">
        <f t="shared" si="2802"/>
        <v>0</v>
      </c>
      <c r="Q1381" s="5">
        <f t="shared" si="2802"/>
        <v>0</v>
      </c>
      <c r="R1381" s="5">
        <f t="shared" si="2802"/>
        <v>0</v>
      </c>
      <c r="S1381" s="5">
        <f t="shared" si="2802"/>
        <v>0</v>
      </c>
      <c r="T1381" s="5"/>
      <c r="U1381" s="5">
        <f t="shared" ref="U1381:AA1381" si="2803">U1346*(1-E$48)</f>
        <v>32.748079044876746</v>
      </c>
      <c r="V1381" s="5">
        <f t="shared" si="2803"/>
        <v>5.7651440205510589</v>
      </c>
      <c r="W1381" s="5">
        <f t="shared" si="2803"/>
        <v>5.3471815909945057</v>
      </c>
      <c r="X1381" s="5">
        <f t="shared" si="2803"/>
        <v>1.8430532799282893</v>
      </c>
      <c r="Y1381" s="5">
        <f t="shared" si="2803"/>
        <v>1.1730575651146062</v>
      </c>
      <c r="Z1381" s="5">
        <f t="shared" si="2803"/>
        <v>5.158787636741863</v>
      </c>
      <c r="AA1381" s="5">
        <f t="shared" si="2803"/>
        <v>0.28623514576813291</v>
      </c>
      <c r="AB1381" s="5"/>
      <c r="AC1381" s="5">
        <f t="shared" ref="AC1381:AI1381" si="2804">AC1346*(1-E$48)</f>
        <v>7.276308032036555</v>
      </c>
      <c r="AD1381" s="5">
        <f t="shared" si="2804"/>
        <v>3.9273842336729881</v>
      </c>
      <c r="AE1381" s="5">
        <f t="shared" si="2804"/>
        <v>3.6710306877468311</v>
      </c>
      <c r="AF1381" s="5">
        <f t="shared" si="2804"/>
        <v>0.94135795132515931</v>
      </c>
      <c r="AG1381" s="5">
        <f t="shared" si="2804"/>
        <v>0.29681970335758479</v>
      </c>
      <c r="AH1381" s="5">
        <f t="shared" si="2804"/>
        <v>3.5894696644943522</v>
      </c>
      <c r="AI1381" s="5">
        <f t="shared" si="2804"/>
        <v>0</v>
      </c>
    </row>
    <row r="1382" spans="2:35" x14ac:dyDescent="0.3">
      <c r="B1382" s="86">
        <f t="shared" si="2700"/>
        <v>50130</v>
      </c>
      <c r="C1382" s="3"/>
      <c r="D1382" s="3"/>
      <c r="E1382" s="5">
        <f t="shared" ref="E1382:K1382" si="2805">E1347*(1-E$48)</f>
        <v>55.900537299750695</v>
      </c>
      <c r="F1382" s="5">
        <f t="shared" si="2805"/>
        <v>24.283041836138544</v>
      </c>
      <c r="G1382" s="5">
        <f t="shared" si="2805"/>
        <v>22.699398342021915</v>
      </c>
      <c r="H1382" s="5">
        <f t="shared" si="2805"/>
        <v>0</v>
      </c>
      <c r="I1382" s="5">
        <f t="shared" si="2805"/>
        <v>20.223355346172347</v>
      </c>
      <c r="J1382" s="5">
        <f t="shared" si="2805"/>
        <v>60.739571109429818</v>
      </c>
      <c r="K1382" s="5">
        <f t="shared" si="2805"/>
        <v>7.6164193347658298</v>
      </c>
      <c r="L1382" s="5"/>
      <c r="M1382" s="5">
        <f t="shared" ref="M1382:S1382" si="2806">M1347*(1-E$48)</f>
        <v>45.786318464399301</v>
      </c>
      <c r="N1382" s="5">
        <f t="shared" si="2806"/>
        <v>0</v>
      </c>
      <c r="O1382" s="5">
        <f t="shared" si="2806"/>
        <v>0</v>
      </c>
      <c r="P1382" s="5">
        <f t="shared" si="2806"/>
        <v>0</v>
      </c>
      <c r="Q1382" s="5">
        <f t="shared" si="2806"/>
        <v>0</v>
      </c>
      <c r="R1382" s="5">
        <f t="shared" si="2806"/>
        <v>0</v>
      </c>
      <c r="S1382" s="5">
        <f t="shared" si="2806"/>
        <v>0</v>
      </c>
      <c r="T1382" s="5"/>
      <c r="U1382" s="5">
        <f t="shared" ref="U1382:AA1382" si="2807">U1347*(1-E$48)</f>
        <v>33.730521416223048</v>
      </c>
      <c r="V1382" s="5">
        <f t="shared" si="2807"/>
        <v>5.9380983411675921</v>
      </c>
      <c r="W1382" s="5">
        <f t="shared" si="2807"/>
        <v>5.5075970387243434</v>
      </c>
      <c r="X1382" s="5">
        <f t="shared" si="2807"/>
        <v>1.8983448783261387</v>
      </c>
      <c r="Y1382" s="5">
        <f t="shared" si="2807"/>
        <v>1.2082492920680443</v>
      </c>
      <c r="Z1382" s="5">
        <f t="shared" si="2807"/>
        <v>5.3135512658441222</v>
      </c>
      <c r="AA1382" s="5">
        <f t="shared" si="2807"/>
        <v>0.29482220014117666</v>
      </c>
      <c r="AB1382" s="5"/>
      <c r="AC1382" s="5">
        <f t="shared" ref="AC1382:AI1382" si="2808">AC1347*(1-E$48)</f>
        <v>7.4945972729976553</v>
      </c>
      <c r="AD1382" s="5">
        <f t="shared" si="2808"/>
        <v>4.0452057606831779</v>
      </c>
      <c r="AE1382" s="5">
        <f t="shared" si="2808"/>
        <v>3.7811616083792359</v>
      </c>
      <c r="AF1382" s="5">
        <f t="shared" si="2808"/>
        <v>0.96959868986491449</v>
      </c>
      <c r="AG1382" s="5">
        <f t="shared" si="2808"/>
        <v>0.30572429445831295</v>
      </c>
      <c r="AH1382" s="5">
        <f t="shared" si="2808"/>
        <v>3.6971537544291815</v>
      </c>
      <c r="AI1382" s="5">
        <f t="shared" si="2808"/>
        <v>0</v>
      </c>
    </row>
    <row r="1383" spans="2:35" x14ac:dyDescent="0.3">
      <c r="B1383" s="86">
        <f t="shared" si="2700"/>
        <v>50495</v>
      </c>
      <c r="C1383" s="3"/>
      <c r="D1383" s="3"/>
      <c r="E1383" s="5">
        <f t="shared" ref="E1383:K1383" si="2809">E1348*(1-E$48)</f>
        <v>57.577553418743207</v>
      </c>
      <c r="F1383" s="5">
        <f t="shared" si="2809"/>
        <v>25.011533091222695</v>
      </c>
      <c r="G1383" s="5">
        <f t="shared" si="2809"/>
        <v>23.380380292282581</v>
      </c>
      <c r="H1383" s="5">
        <f t="shared" si="2809"/>
        <v>0</v>
      </c>
      <c r="I1383" s="5">
        <f t="shared" si="2809"/>
        <v>20.830056006557506</v>
      </c>
      <c r="J1383" s="5">
        <f t="shared" si="2809"/>
        <v>62.561758242712727</v>
      </c>
      <c r="K1383" s="5">
        <f t="shared" si="2809"/>
        <v>7.8449119148088045</v>
      </c>
      <c r="L1383" s="5"/>
      <c r="M1383" s="5">
        <f t="shared" ref="M1383:S1383" si="2810">M1348*(1-E$48)</f>
        <v>47.159908018331272</v>
      </c>
      <c r="N1383" s="5">
        <f t="shared" si="2810"/>
        <v>0</v>
      </c>
      <c r="O1383" s="5">
        <f t="shared" si="2810"/>
        <v>0</v>
      </c>
      <c r="P1383" s="5">
        <f t="shared" si="2810"/>
        <v>0</v>
      </c>
      <c r="Q1383" s="5">
        <f t="shared" si="2810"/>
        <v>0</v>
      </c>
      <c r="R1383" s="5">
        <f t="shared" si="2810"/>
        <v>0</v>
      </c>
      <c r="S1383" s="5">
        <f t="shared" si="2810"/>
        <v>0</v>
      </c>
      <c r="T1383" s="5"/>
      <c r="U1383" s="5">
        <f t="shared" ref="U1383:AA1383" si="2811">U1348*(1-E$48)</f>
        <v>34.74243705870974</v>
      </c>
      <c r="V1383" s="5">
        <f t="shared" si="2811"/>
        <v>6.1162412914026199</v>
      </c>
      <c r="W1383" s="5">
        <f t="shared" si="2811"/>
        <v>5.6728249498860723</v>
      </c>
      <c r="X1383" s="5">
        <f t="shared" si="2811"/>
        <v>1.9552952246759223</v>
      </c>
      <c r="Y1383" s="5">
        <f t="shared" si="2811"/>
        <v>1.2444967708300854</v>
      </c>
      <c r="Z1383" s="5">
        <f t="shared" si="2811"/>
        <v>5.4729578038194457</v>
      </c>
      <c r="AA1383" s="5">
        <f t="shared" si="2811"/>
        <v>0.3036668661454125</v>
      </c>
      <c r="AB1383" s="5"/>
      <c r="AC1383" s="5">
        <f t="shared" ref="AC1383:AI1383" si="2812">AC1348*(1-E$48)</f>
        <v>7.7194351911875856</v>
      </c>
      <c r="AD1383" s="5">
        <f t="shared" si="2812"/>
        <v>4.1665619335036732</v>
      </c>
      <c r="AE1383" s="5">
        <f t="shared" si="2812"/>
        <v>3.8945964566306142</v>
      </c>
      <c r="AF1383" s="5">
        <f t="shared" si="2812"/>
        <v>0.99868665056086203</v>
      </c>
      <c r="AG1383" s="5">
        <f t="shared" si="2812"/>
        <v>0.31489602329206257</v>
      </c>
      <c r="AH1383" s="5">
        <f t="shared" si="2812"/>
        <v>3.8080683670620572</v>
      </c>
      <c r="AI1383" s="5">
        <f t="shared" si="2812"/>
        <v>0</v>
      </c>
    </row>
    <row r="1384" spans="2:35" x14ac:dyDescent="0.3">
      <c r="B1384" s="86">
        <f t="shared" si="2700"/>
        <v>50860</v>
      </c>
      <c r="C1384" s="3"/>
      <c r="D1384" s="3"/>
      <c r="E1384" s="5">
        <f t="shared" ref="E1384:K1384" si="2813">E1349*(1-E$48)</f>
        <v>59.304880021305507</v>
      </c>
      <c r="F1384" s="5">
        <f t="shared" si="2813"/>
        <v>25.761879083959379</v>
      </c>
      <c r="G1384" s="5">
        <f t="shared" si="2813"/>
        <v>24.081791701051053</v>
      </c>
      <c r="H1384" s="5">
        <f t="shared" si="2813"/>
        <v>0</v>
      </c>
      <c r="I1384" s="5">
        <f t="shared" si="2813"/>
        <v>21.454957686754234</v>
      </c>
      <c r="J1384" s="5">
        <f t="shared" si="2813"/>
        <v>64.438610989994118</v>
      </c>
      <c r="K1384" s="5">
        <f t="shared" si="2813"/>
        <v>8.0802592722530768</v>
      </c>
      <c r="L1384" s="5"/>
      <c r="M1384" s="5">
        <f t="shared" ref="M1384:S1384" si="2814">M1349*(1-E$48)</f>
        <v>48.574705258881217</v>
      </c>
      <c r="N1384" s="5">
        <f t="shared" si="2814"/>
        <v>0</v>
      </c>
      <c r="O1384" s="5">
        <f t="shared" si="2814"/>
        <v>0</v>
      </c>
      <c r="P1384" s="5">
        <f t="shared" si="2814"/>
        <v>0</v>
      </c>
      <c r="Q1384" s="5">
        <f t="shared" si="2814"/>
        <v>0</v>
      </c>
      <c r="R1384" s="5">
        <f t="shared" si="2814"/>
        <v>0</v>
      </c>
      <c r="S1384" s="5">
        <f t="shared" si="2814"/>
        <v>0</v>
      </c>
      <c r="T1384" s="5"/>
      <c r="U1384" s="5">
        <f t="shared" ref="U1384:AA1384" si="2815">U1349*(1-E$48)</f>
        <v>35.784710170471023</v>
      </c>
      <c r="V1384" s="5">
        <f t="shared" si="2815"/>
        <v>6.2997285301446979</v>
      </c>
      <c r="W1384" s="5">
        <f t="shared" si="2815"/>
        <v>5.8430096983826587</v>
      </c>
      <c r="X1384" s="5">
        <f t="shared" si="2815"/>
        <v>2.0139540814161996</v>
      </c>
      <c r="Y1384" s="5">
        <f t="shared" si="2815"/>
        <v>1.2818316739549886</v>
      </c>
      <c r="Z1384" s="5">
        <f t="shared" si="2815"/>
        <v>5.6371465379340275</v>
      </c>
      <c r="AA1384" s="5">
        <f t="shared" si="2815"/>
        <v>0.31277687212977412</v>
      </c>
      <c r="AB1384" s="5"/>
      <c r="AC1384" s="5">
        <f t="shared" ref="AC1384:AI1384" si="2816">AC1349*(1-E$48)</f>
        <v>7.9510182469232102</v>
      </c>
      <c r="AD1384" s="5">
        <f t="shared" si="2816"/>
        <v>4.2915587915087841</v>
      </c>
      <c r="AE1384" s="5">
        <f t="shared" si="2816"/>
        <v>4.0114343503295329</v>
      </c>
      <c r="AF1384" s="5">
        <f t="shared" si="2816"/>
        <v>1.0286472500776875</v>
      </c>
      <c r="AG1384" s="5">
        <f t="shared" si="2816"/>
        <v>0.32434290399082411</v>
      </c>
      <c r="AH1384" s="5">
        <f t="shared" si="2816"/>
        <v>3.9223104180739199</v>
      </c>
      <c r="AI1384" s="5">
        <f t="shared" si="2816"/>
        <v>0</v>
      </c>
    </row>
    <row r="1385" spans="2:35" x14ac:dyDescent="0.3">
      <c r="B1385" s="86">
        <f t="shared" si="2700"/>
        <v>51226</v>
      </c>
      <c r="C1385" s="3"/>
      <c r="D1385" s="3"/>
      <c r="E1385" s="5">
        <f t="shared" ref="E1385:K1385" si="2817">E1350*(1-E$48)</f>
        <v>61.084026421944671</v>
      </c>
      <c r="F1385" s="5">
        <f t="shared" si="2817"/>
        <v>26.53473545647816</v>
      </c>
      <c r="G1385" s="5">
        <f t="shared" si="2817"/>
        <v>24.804245452082576</v>
      </c>
      <c r="H1385" s="5">
        <f t="shared" si="2817"/>
        <v>0</v>
      </c>
      <c r="I1385" s="5">
        <f t="shared" si="2817"/>
        <v>22.098606417356883</v>
      </c>
      <c r="J1385" s="5">
        <f t="shared" si="2817"/>
        <v>66.37176931969384</v>
      </c>
      <c r="K1385" s="5">
        <f t="shared" si="2817"/>
        <v>8.3226670504206623</v>
      </c>
      <c r="L1385" s="5"/>
      <c r="M1385" s="5">
        <f t="shared" ref="M1385:S1385" si="2818">M1350*(1-E$48)</f>
        <v>50.031946416647664</v>
      </c>
      <c r="N1385" s="5">
        <f t="shared" si="2818"/>
        <v>0</v>
      </c>
      <c r="O1385" s="5">
        <f t="shared" si="2818"/>
        <v>0</v>
      </c>
      <c r="P1385" s="5">
        <f t="shared" si="2818"/>
        <v>0</v>
      </c>
      <c r="Q1385" s="5">
        <f t="shared" si="2818"/>
        <v>0</v>
      </c>
      <c r="R1385" s="5">
        <f t="shared" si="2818"/>
        <v>0</v>
      </c>
      <c r="S1385" s="5">
        <f t="shared" si="2818"/>
        <v>0</v>
      </c>
      <c r="T1385" s="5"/>
      <c r="U1385" s="5">
        <f t="shared" ref="U1385:AA1385" si="2819">U1350*(1-E$48)</f>
        <v>36.858251475585163</v>
      </c>
      <c r="V1385" s="5">
        <f t="shared" si="2819"/>
        <v>6.4887203860490406</v>
      </c>
      <c r="W1385" s="5">
        <f t="shared" si="2819"/>
        <v>6.0182999893341371</v>
      </c>
      <c r="X1385" s="5">
        <f t="shared" si="2819"/>
        <v>2.0743727038586854</v>
      </c>
      <c r="Y1385" s="5">
        <f t="shared" si="2819"/>
        <v>1.3202866241736371</v>
      </c>
      <c r="Z1385" s="5">
        <f t="shared" si="2819"/>
        <v>5.8062609340720464</v>
      </c>
      <c r="AA1385" s="5">
        <f t="shared" si="2819"/>
        <v>0.32216017829366828</v>
      </c>
      <c r="AB1385" s="5"/>
      <c r="AC1385" s="5">
        <f t="shared" ref="AC1385:AI1385" si="2820">AC1350*(1-E$48)</f>
        <v>8.1895487943309071</v>
      </c>
      <c r="AD1385" s="5">
        <f t="shared" si="2820"/>
        <v>4.420305555254048</v>
      </c>
      <c r="AE1385" s="5">
        <f t="shared" si="2820"/>
        <v>4.1317773808394183</v>
      </c>
      <c r="AF1385" s="5">
        <f t="shared" si="2820"/>
        <v>1.0595066675800182</v>
      </c>
      <c r="AG1385" s="5">
        <f t="shared" si="2820"/>
        <v>0.33407319111054834</v>
      </c>
      <c r="AH1385" s="5">
        <f t="shared" si="2820"/>
        <v>4.0399797306161345</v>
      </c>
      <c r="AI1385" s="5">
        <f t="shared" si="2820"/>
        <v>0</v>
      </c>
    </row>
    <row r="1386" spans="2:35" x14ac:dyDescent="0.3">
      <c r="B1386" s="86">
        <f t="shared" si="2700"/>
        <v>51591</v>
      </c>
      <c r="C1386" s="3"/>
      <c r="D1386" s="3"/>
      <c r="E1386" s="5">
        <f t="shared" ref="E1386:K1386" si="2821">E1351*(1-E$48)</f>
        <v>46.836139365709435</v>
      </c>
      <c r="F1386" s="5">
        <f t="shared" si="2821"/>
        <v>20.345491950500616</v>
      </c>
      <c r="G1386" s="5">
        <f t="shared" si="2821"/>
        <v>19.01863981313528</v>
      </c>
      <c r="H1386" s="5">
        <f t="shared" si="2821"/>
        <v>0</v>
      </c>
      <c r="I1386" s="5">
        <f t="shared" si="2821"/>
        <v>16.944092761695465</v>
      </c>
      <c r="J1386" s="5">
        <f t="shared" si="2821"/>
        <v>50.890512952321075</v>
      </c>
      <c r="K1386" s="5">
        <f t="shared" si="2821"/>
        <v>6.3813997979652264</v>
      </c>
      <c r="L1386" s="5"/>
      <c r="M1386" s="5">
        <f t="shared" ref="M1386:S1386" si="2822">M1351*(1-E$48)</f>
        <v>38.361963877776986</v>
      </c>
      <c r="N1386" s="5">
        <f t="shared" si="2822"/>
        <v>0</v>
      </c>
      <c r="O1386" s="5">
        <f t="shared" si="2822"/>
        <v>0</v>
      </c>
      <c r="P1386" s="5">
        <f t="shared" si="2822"/>
        <v>0</v>
      </c>
      <c r="Q1386" s="5">
        <f t="shared" si="2822"/>
        <v>0</v>
      </c>
      <c r="R1386" s="5">
        <f t="shared" si="2822"/>
        <v>0</v>
      </c>
      <c r="S1386" s="5">
        <f t="shared" si="2822"/>
        <v>0</v>
      </c>
      <c r="T1386" s="5"/>
      <c r="U1386" s="5">
        <f t="shared" ref="U1386:AA1386" si="2823">U1351*(1-E$48)</f>
        <v>28.261041453984653</v>
      </c>
      <c r="V1386" s="5">
        <f t="shared" si="2823"/>
        <v>4.9752223307423158</v>
      </c>
      <c r="W1386" s="5">
        <f t="shared" si="2823"/>
        <v>4.6145277833852294</v>
      </c>
      <c r="X1386" s="5">
        <f t="shared" si="2823"/>
        <v>1.5905239838519454</v>
      </c>
      <c r="Y1386" s="5">
        <f t="shared" si="2823"/>
        <v>1.0123289500487687</v>
      </c>
      <c r="Z1386" s="5">
        <f t="shared" si="2823"/>
        <v>4.4519469693008951</v>
      </c>
      <c r="AA1386" s="5">
        <f t="shared" si="2823"/>
        <v>0.24701611685544234</v>
      </c>
      <c r="AB1386" s="5"/>
      <c r="AC1386" s="5">
        <f t="shared" ref="AC1386:AI1386" si="2824">AC1351*(1-E$48)</f>
        <v>6.2793314576879649</v>
      </c>
      <c r="AD1386" s="5">
        <f t="shared" si="2824"/>
        <v>3.3892665423660064</v>
      </c>
      <c r="AE1386" s="5">
        <f t="shared" si="2824"/>
        <v>3.1680377436212908</v>
      </c>
      <c r="AF1386" s="5">
        <f t="shared" si="2824"/>
        <v>0.81237608010477813</v>
      </c>
      <c r="AG1386" s="5">
        <f t="shared" si="2824"/>
        <v>0.25615041204257971</v>
      </c>
      <c r="AH1386" s="5">
        <f t="shared" si="2824"/>
        <v>3.0976519522590218</v>
      </c>
      <c r="AI1386" s="5">
        <f t="shared" si="2824"/>
        <v>0</v>
      </c>
    </row>
    <row r="1387" spans="2:35" x14ac:dyDescent="0.3">
      <c r="E1387" s="2"/>
      <c r="M1387" s="2"/>
    </row>
    <row r="1388" spans="2:35" s="97" customFormat="1" x14ac:dyDescent="0.3">
      <c r="B1388" s="96" t="s">
        <v>265</v>
      </c>
      <c r="C1388" s="96"/>
      <c r="D1388" s="96"/>
    </row>
    <row r="1389" spans="2:35" x14ac:dyDescent="0.3">
      <c r="E1389" s="301" t="s">
        <v>89</v>
      </c>
      <c r="F1389" s="301"/>
      <c r="G1389" s="301"/>
      <c r="H1389" s="301"/>
      <c r="I1389" s="301"/>
      <c r="J1389" s="301"/>
      <c r="K1389" s="301"/>
      <c r="M1389" s="301" t="s">
        <v>64</v>
      </c>
      <c r="N1389" s="301"/>
      <c r="O1389" s="301"/>
      <c r="P1389" s="301"/>
      <c r="Q1389" s="301"/>
      <c r="R1389" s="301"/>
      <c r="S1389" s="301"/>
      <c r="U1389" s="301" t="s">
        <v>65</v>
      </c>
      <c r="V1389" s="301"/>
      <c r="W1389" s="301"/>
      <c r="X1389" s="301"/>
      <c r="Y1389" s="301"/>
      <c r="Z1389" s="301"/>
      <c r="AA1389" s="301"/>
      <c r="AC1389" s="301" t="s">
        <v>66</v>
      </c>
      <c r="AD1389" s="301"/>
      <c r="AE1389" s="301"/>
      <c r="AF1389" s="301"/>
      <c r="AG1389" s="301"/>
      <c r="AH1389" s="301"/>
      <c r="AI1389" s="301"/>
    </row>
    <row r="1390" spans="2:35" s="3" customFormat="1" x14ac:dyDescent="0.3">
      <c r="B1390" s="4" t="s">
        <v>211</v>
      </c>
      <c r="C1390" s="4"/>
      <c r="D1390" s="4"/>
      <c r="E1390" s="3" t="s">
        <v>70</v>
      </c>
      <c r="F1390" s="3" t="s">
        <v>69</v>
      </c>
      <c r="G1390" s="3" t="s">
        <v>61</v>
      </c>
      <c r="H1390" s="3" t="s">
        <v>68</v>
      </c>
      <c r="I1390" s="3" t="s">
        <v>71</v>
      </c>
      <c r="J1390" s="3" t="s">
        <v>72</v>
      </c>
      <c r="K1390" s="3" t="s">
        <v>62</v>
      </c>
      <c r="M1390" s="3" t="s">
        <v>70</v>
      </c>
      <c r="N1390" s="3" t="s">
        <v>69</v>
      </c>
      <c r="O1390" s="3" t="s">
        <v>61</v>
      </c>
      <c r="P1390" s="3" t="s">
        <v>68</v>
      </c>
      <c r="Q1390" s="3" t="s">
        <v>71</v>
      </c>
      <c r="R1390" s="3" t="s">
        <v>72</v>
      </c>
      <c r="S1390" s="3" t="s">
        <v>62</v>
      </c>
      <c r="U1390" s="3" t="s">
        <v>70</v>
      </c>
      <c r="V1390" s="3" t="s">
        <v>69</v>
      </c>
      <c r="W1390" s="3" t="s">
        <v>61</v>
      </c>
      <c r="X1390" s="3" t="s">
        <v>68</v>
      </c>
      <c r="Y1390" s="3" t="s">
        <v>71</v>
      </c>
      <c r="Z1390" s="3" t="s">
        <v>72</v>
      </c>
      <c r="AA1390" s="3" t="s">
        <v>62</v>
      </c>
      <c r="AC1390" s="3" t="s">
        <v>70</v>
      </c>
      <c r="AD1390" s="3" t="s">
        <v>69</v>
      </c>
      <c r="AE1390" s="3" t="s">
        <v>61</v>
      </c>
      <c r="AF1390" s="3" t="s">
        <v>68</v>
      </c>
      <c r="AG1390" s="3" t="s">
        <v>71</v>
      </c>
      <c r="AH1390" s="3" t="s">
        <v>72</v>
      </c>
      <c r="AI1390" s="3" t="s">
        <v>62</v>
      </c>
    </row>
    <row r="1391" spans="2:35" hidden="1" x14ac:dyDescent="0.3">
      <c r="B1391" s="86">
        <f t="shared" ref="B1391:B1421" si="2825">DATE(IF(MONTH(B1286)&lt;=3,YEAR(B1286),YEAR(B1286)+1), 3, 31)</f>
        <v>40633</v>
      </c>
      <c r="C1391" s="3"/>
      <c r="D1391" s="3"/>
      <c r="E1391" s="5">
        <f>E1321-E1356</f>
        <v>0</v>
      </c>
      <c r="F1391" s="5">
        <f t="shared" ref="F1391:AI1391" si="2826">F1321-F1356</f>
        <v>0</v>
      </c>
      <c r="G1391" s="5">
        <f t="shared" si="2826"/>
        <v>0</v>
      </c>
      <c r="H1391" s="5">
        <f t="shared" si="2826"/>
        <v>0</v>
      </c>
      <c r="I1391" s="5">
        <f t="shared" si="2826"/>
        <v>0</v>
      </c>
      <c r="J1391" s="5">
        <f t="shared" si="2826"/>
        <v>0</v>
      </c>
      <c r="K1391" s="5">
        <f t="shared" si="2826"/>
        <v>0</v>
      </c>
      <c r="L1391" s="5"/>
      <c r="M1391" s="5">
        <f t="shared" si="2826"/>
        <v>0</v>
      </c>
      <c r="N1391" s="5">
        <f t="shared" si="2826"/>
        <v>0</v>
      </c>
      <c r="O1391" s="5">
        <f t="shared" si="2826"/>
        <v>0</v>
      </c>
      <c r="P1391" s="5">
        <f t="shared" si="2826"/>
        <v>0</v>
      </c>
      <c r="Q1391" s="5">
        <f t="shared" si="2826"/>
        <v>0</v>
      </c>
      <c r="R1391" s="5">
        <f t="shared" si="2826"/>
        <v>0</v>
      </c>
      <c r="S1391" s="5">
        <f t="shared" si="2826"/>
        <v>0</v>
      </c>
      <c r="T1391" s="5"/>
      <c r="U1391" s="5">
        <f t="shared" si="2826"/>
        <v>0</v>
      </c>
      <c r="V1391" s="5">
        <f t="shared" si="2826"/>
        <v>0</v>
      </c>
      <c r="W1391" s="5">
        <f t="shared" si="2826"/>
        <v>0</v>
      </c>
      <c r="X1391" s="5">
        <f t="shared" si="2826"/>
        <v>0</v>
      </c>
      <c r="Y1391" s="5">
        <f t="shared" si="2826"/>
        <v>0</v>
      </c>
      <c r="Z1391" s="5">
        <f t="shared" si="2826"/>
        <v>0</v>
      </c>
      <c r="AA1391" s="5">
        <f t="shared" si="2826"/>
        <v>0</v>
      </c>
      <c r="AB1391" s="5"/>
      <c r="AC1391" s="5">
        <f t="shared" si="2826"/>
        <v>0</v>
      </c>
      <c r="AD1391" s="5">
        <f t="shared" si="2826"/>
        <v>0</v>
      </c>
      <c r="AE1391" s="5">
        <f t="shared" si="2826"/>
        <v>0</v>
      </c>
      <c r="AF1391" s="5">
        <f t="shared" si="2826"/>
        <v>0</v>
      </c>
      <c r="AG1391" s="5">
        <f t="shared" si="2826"/>
        <v>0</v>
      </c>
      <c r="AH1391" s="5">
        <f t="shared" si="2826"/>
        <v>0</v>
      </c>
      <c r="AI1391" s="5">
        <f t="shared" si="2826"/>
        <v>0</v>
      </c>
    </row>
    <row r="1392" spans="2:35" hidden="1" x14ac:dyDescent="0.3">
      <c r="B1392" s="86">
        <f t="shared" si="2825"/>
        <v>40999</v>
      </c>
      <c r="C1392" s="3"/>
      <c r="D1392" s="3"/>
      <c r="E1392" s="5">
        <f t="shared" ref="E1392:AI1392" si="2827">E1322-E1357</f>
        <v>0</v>
      </c>
      <c r="F1392" s="5">
        <f t="shared" si="2827"/>
        <v>0</v>
      </c>
      <c r="G1392" s="5">
        <f t="shared" si="2827"/>
        <v>0</v>
      </c>
      <c r="H1392" s="5">
        <f t="shared" si="2827"/>
        <v>0</v>
      </c>
      <c r="I1392" s="5">
        <f t="shared" si="2827"/>
        <v>0</v>
      </c>
      <c r="J1392" s="5">
        <f t="shared" si="2827"/>
        <v>0</v>
      </c>
      <c r="K1392" s="5">
        <f t="shared" si="2827"/>
        <v>0</v>
      </c>
      <c r="L1392" s="5"/>
      <c r="M1392" s="5">
        <f t="shared" si="2827"/>
        <v>0</v>
      </c>
      <c r="N1392" s="5">
        <f t="shared" si="2827"/>
        <v>0</v>
      </c>
      <c r="O1392" s="5">
        <f t="shared" si="2827"/>
        <v>0</v>
      </c>
      <c r="P1392" s="5">
        <f t="shared" si="2827"/>
        <v>0</v>
      </c>
      <c r="Q1392" s="5">
        <f t="shared" si="2827"/>
        <v>0</v>
      </c>
      <c r="R1392" s="5">
        <f t="shared" si="2827"/>
        <v>0</v>
      </c>
      <c r="S1392" s="5">
        <f t="shared" si="2827"/>
        <v>0</v>
      </c>
      <c r="T1392" s="5"/>
      <c r="U1392" s="5">
        <f t="shared" si="2827"/>
        <v>0</v>
      </c>
      <c r="V1392" s="5">
        <f t="shared" si="2827"/>
        <v>0</v>
      </c>
      <c r="W1392" s="5">
        <f t="shared" si="2827"/>
        <v>0</v>
      </c>
      <c r="X1392" s="5">
        <f t="shared" si="2827"/>
        <v>0</v>
      </c>
      <c r="Y1392" s="5">
        <f t="shared" si="2827"/>
        <v>0</v>
      </c>
      <c r="Z1392" s="5">
        <f t="shared" si="2827"/>
        <v>0</v>
      </c>
      <c r="AA1392" s="5">
        <f t="shared" si="2827"/>
        <v>0</v>
      </c>
      <c r="AB1392" s="5"/>
      <c r="AC1392" s="5">
        <f t="shared" si="2827"/>
        <v>0</v>
      </c>
      <c r="AD1392" s="5">
        <f t="shared" si="2827"/>
        <v>0</v>
      </c>
      <c r="AE1392" s="5">
        <f t="shared" si="2827"/>
        <v>0</v>
      </c>
      <c r="AF1392" s="5">
        <f t="shared" si="2827"/>
        <v>0</v>
      </c>
      <c r="AG1392" s="5">
        <f t="shared" si="2827"/>
        <v>0</v>
      </c>
      <c r="AH1392" s="5">
        <f t="shared" si="2827"/>
        <v>0</v>
      </c>
      <c r="AI1392" s="5">
        <f t="shared" si="2827"/>
        <v>0</v>
      </c>
    </row>
    <row r="1393" spans="2:35" hidden="1" x14ac:dyDescent="0.3">
      <c r="B1393" s="86">
        <f t="shared" si="2825"/>
        <v>41364</v>
      </c>
      <c r="C1393" s="3"/>
      <c r="D1393" s="3"/>
      <c r="E1393" s="5">
        <f t="shared" ref="E1393:AI1393" si="2828">E1323-E1358</f>
        <v>0</v>
      </c>
      <c r="F1393" s="5">
        <f t="shared" si="2828"/>
        <v>0</v>
      </c>
      <c r="G1393" s="5">
        <f t="shared" si="2828"/>
        <v>0</v>
      </c>
      <c r="H1393" s="5">
        <f t="shared" si="2828"/>
        <v>0</v>
      </c>
      <c r="I1393" s="5">
        <f t="shared" si="2828"/>
        <v>0</v>
      </c>
      <c r="J1393" s="5">
        <f t="shared" si="2828"/>
        <v>0</v>
      </c>
      <c r="K1393" s="5">
        <f t="shared" si="2828"/>
        <v>0</v>
      </c>
      <c r="L1393" s="5"/>
      <c r="M1393" s="5">
        <f t="shared" si="2828"/>
        <v>0</v>
      </c>
      <c r="N1393" s="5">
        <f t="shared" si="2828"/>
        <v>0</v>
      </c>
      <c r="O1393" s="5">
        <f t="shared" si="2828"/>
        <v>0</v>
      </c>
      <c r="P1393" s="5">
        <f t="shared" si="2828"/>
        <v>0</v>
      </c>
      <c r="Q1393" s="5">
        <f t="shared" si="2828"/>
        <v>0</v>
      </c>
      <c r="R1393" s="5">
        <f t="shared" si="2828"/>
        <v>0</v>
      </c>
      <c r="S1393" s="5">
        <f t="shared" si="2828"/>
        <v>0</v>
      </c>
      <c r="T1393" s="5"/>
      <c r="U1393" s="5">
        <f t="shared" si="2828"/>
        <v>0</v>
      </c>
      <c r="V1393" s="5">
        <f t="shared" si="2828"/>
        <v>0</v>
      </c>
      <c r="W1393" s="5">
        <f t="shared" si="2828"/>
        <v>0</v>
      </c>
      <c r="X1393" s="5">
        <f t="shared" si="2828"/>
        <v>0</v>
      </c>
      <c r="Y1393" s="5">
        <f t="shared" si="2828"/>
        <v>0</v>
      </c>
      <c r="Z1393" s="5">
        <f t="shared" si="2828"/>
        <v>0</v>
      </c>
      <c r="AA1393" s="5">
        <f t="shared" si="2828"/>
        <v>0</v>
      </c>
      <c r="AB1393" s="5"/>
      <c r="AC1393" s="5">
        <f t="shared" si="2828"/>
        <v>0</v>
      </c>
      <c r="AD1393" s="5">
        <f t="shared" si="2828"/>
        <v>0</v>
      </c>
      <c r="AE1393" s="5">
        <f t="shared" si="2828"/>
        <v>0</v>
      </c>
      <c r="AF1393" s="5">
        <f t="shared" si="2828"/>
        <v>0</v>
      </c>
      <c r="AG1393" s="5">
        <f t="shared" si="2828"/>
        <v>0</v>
      </c>
      <c r="AH1393" s="5">
        <f t="shared" si="2828"/>
        <v>0</v>
      </c>
      <c r="AI1393" s="5">
        <f t="shared" si="2828"/>
        <v>0</v>
      </c>
    </row>
    <row r="1394" spans="2:35" hidden="1" x14ac:dyDescent="0.3">
      <c r="B1394" s="86">
        <f t="shared" si="2825"/>
        <v>41729</v>
      </c>
      <c r="C1394" s="3"/>
      <c r="D1394" s="3"/>
      <c r="E1394" s="5">
        <f t="shared" ref="E1394:AI1394" si="2829">E1324-E1359</f>
        <v>0</v>
      </c>
      <c r="F1394" s="5">
        <f t="shared" si="2829"/>
        <v>0</v>
      </c>
      <c r="G1394" s="5">
        <f t="shared" si="2829"/>
        <v>0</v>
      </c>
      <c r="H1394" s="5">
        <f t="shared" si="2829"/>
        <v>0</v>
      </c>
      <c r="I1394" s="5">
        <f t="shared" si="2829"/>
        <v>0</v>
      </c>
      <c r="J1394" s="5">
        <f t="shared" si="2829"/>
        <v>0</v>
      </c>
      <c r="K1394" s="5">
        <f t="shared" si="2829"/>
        <v>0</v>
      </c>
      <c r="L1394" s="5"/>
      <c r="M1394" s="5">
        <f t="shared" si="2829"/>
        <v>0</v>
      </c>
      <c r="N1394" s="5">
        <f t="shared" si="2829"/>
        <v>0</v>
      </c>
      <c r="O1394" s="5">
        <f t="shared" si="2829"/>
        <v>0</v>
      </c>
      <c r="P1394" s="5">
        <f t="shared" si="2829"/>
        <v>0</v>
      </c>
      <c r="Q1394" s="5">
        <f t="shared" si="2829"/>
        <v>0</v>
      </c>
      <c r="R1394" s="5">
        <f t="shared" si="2829"/>
        <v>0</v>
      </c>
      <c r="S1394" s="5">
        <f t="shared" si="2829"/>
        <v>0</v>
      </c>
      <c r="T1394" s="5"/>
      <c r="U1394" s="5">
        <f t="shared" si="2829"/>
        <v>0</v>
      </c>
      <c r="V1394" s="5">
        <f t="shared" si="2829"/>
        <v>0</v>
      </c>
      <c r="W1394" s="5">
        <f t="shared" si="2829"/>
        <v>0</v>
      </c>
      <c r="X1394" s="5">
        <f t="shared" si="2829"/>
        <v>0</v>
      </c>
      <c r="Y1394" s="5">
        <f t="shared" si="2829"/>
        <v>0</v>
      </c>
      <c r="Z1394" s="5">
        <f t="shared" si="2829"/>
        <v>0</v>
      </c>
      <c r="AA1394" s="5">
        <f t="shared" si="2829"/>
        <v>0</v>
      </c>
      <c r="AB1394" s="5"/>
      <c r="AC1394" s="5">
        <f t="shared" si="2829"/>
        <v>0</v>
      </c>
      <c r="AD1394" s="5">
        <f t="shared" si="2829"/>
        <v>0</v>
      </c>
      <c r="AE1394" s="5">
        <f t="shared" si="2829"/>
        <v>0</v>
      </c>
      <c r="AF1394" s="5">
        <f t="shared" si="2829"/>
        <v>0</v>
      </c>
      <c r="AG1394" s="5">
        <f t="shared" si="2829"/>
        <v>0</v>
      </c>
      <c r="AH1394" s="5">
        <f t="shared" si="2829"/>
        <v>0</v>
      </c>
      <c r="AI1394" s="5">
        <f t="shared" si="2829"/>
        <v>0</v>
      </c>
    </row>
    <row r="1395" spans="2:35" hidden="1" x14ac:dyDescent="0.3">
      <c r="B1395" s="86">
        <f t="shared" si="2825"/>
        <v>42094</v>
      </c>
      <c r="C1395" s="3"/>
      <c r="D1395" s="3"/>
      <c r="E1395" s="5">
        <f t="shared" ref="E1395:AI1395" si="2830">E1325-E1360</f>
        <v>0</v>
      </c>
      <c r="F1395" s="5">
        <f t="shared" si="2830"/>
        <v>0</v>
      </c>
      <c r="G1395" s="5">
        <f t="shared" si="2830"/>
        <v>0</v>
      </c>
      <c r="H1395" s="5">
        <f t="shared" si="2830"/>
        <v>0</v>
      </c>
      <c r="I1395" s="5">
        <f t="shared" si="2830"/>
        <v>0</v>
      </c>
      <c r="J1395" s="5">
        <f t="shared" si="2830"/>
        <v>0</v>
      </c>
      <c r="K1395" s="5">
        <f t="shared" si="2830"/>
        <v>0</v>
      </c>
      <c r="L1395" s="5"/>
      <c r="M1395" s="5">
        <f t="shared" si="2830"/>
        <v>0</v>
      </c>
      <c r="N1395" s="5">
        <f t="shared" si="2830"/>
        <v>0</v>
      </c>
      <c r="O1395" s="5">
        <f t="shared" si="2830"/>
        <v>0</v>
      </c>
      <c r="P1395" s="5">
        <f t="shared" si="2830"/>
        <v>0</v>
      </c>
      <c r="Q1395" s="5">
        <f t="shared" si="2830"/>
        <v>0</v>
      </c>
      <c r="R1395" s="5">
        <f t="shared" si="2830"/>
        <v>0</v>
      </c>
      <c r="S1395" s="5">
        <f t="shared" si="2830"/>
        <v>0</v>
      </c>
      <c r="T1395" s="5"/>
      <c r="U1395" s="5">
        <f t="shared" si="2830"/>
        <v>0</v>
      </c>
      <c r="V1395" s="5">
        <f t="shared" si="2830"/>
        <v>0</v>
      </c>
      <c r="W1395" s="5">
        <f t="shared" si="2830"/>
        <v>0</v>
      </c>
      <c r="X1395" s="5">
        <f t="shared" si="2830"/>
        <v>0</v>
      </c>
      <c r="Y1395" s="5">
        <f t="shared" si="2830"/>
        <v>0</v>
      </c>
      <c r="Z1395" s="5">
        <f t="shared" si="2830"/>
        <v>0</v>
      </c>
      <c r="AA1395" s="5">
        <f t="shared" si="2830"/>
        <v>0</v>
      </c>
      <c r="AB1395" s="5"/>
      <c r="AC1395" s="5">
        <f t="shared" si="2830"/>
        <v>0</v>
      </c>
      <c r="AD1395" s="5">
        <f t="shared" si="2830"/>
        <v>0</v>
      </c>
      <c r="AE1395" s="5">
        <f t="shared" si="2830"/>
        <v>0</v>
      </c>
      <c r="AF1395" s="5">
        <f t="shared" si="2830"/>
        <v>0</v>
      </c>
      <c r="AG1395" s="5">
        <f t="shared" si="2830"/>
        <v>0</v>
      </c>
      <c r="AH1395" s="5">
        <f t="shared" si="2830"/>
        <v>0</v>
      </c>
      <c r="AI1395" s="5">
        <f t="shared" si="2830"/>
        <v>0</v>
      </c>
    </row>
    <row r="1396" spans="2:35" hidden="1" x14ac:dyDescent="0.3">
      <c r="B1396" s="86">
        <f t="shared" si="2825"/>
        <v>42460</v>
      </c>
      <c r="C1396" s="3"/>
      <c r="D1396" s="3"/>
      <c r="E1396" s="5">
        <f t="shared" ref="E1396:AI1396" si="2831">E1326-E1361</f>
        <v>0</v>
      </c>
      <c r="F1396" s="5">
        <f t="shared" si="2831"/>
        <v>0</v>
      </c>
      <c r="G1396" s="5">
        <f t="shared" si="2831"/>
        <v>0</v>
      </c>
      <c r="H1396" s="5">
        <f t="shared" si="2831"/>
        <v>0</v>
      </c>
      <c r="I1396" s="5">
        <f t="shared" si="2831"/>
        <v>0</v>
      </c>
      <c r="J1396" s="5">
        <f t="shared" si="2831"/>
        <v>0</v>
      </c>
      <c r="K1396" s="5">
        <f t="shared" si="2831"/>
        <v>0</v>
      </c>
      <c r="L1396" s="5"/>
      <c r="M1396" s="5">
        <f t="shared" si="2831"/>
        <v>0</v>
      </c>
      <c r="N1396" s="5">
        <f t="shared" si="2831"/>
        <v>0</v>
      </c>
      <c r="O1396" s="5">
        <f t="shared" si="2831"/>
        <v>0</v>
      </c>
      <c r="P1396" s="5">
        <f t="shared" si="2831"/>
        <v>0</v>
      </c>
      <c r="Q1396" s="5">
        <f t="shared" si="2831"/>
        <v>0</v>
      </c>
      <c r="R1396" s="5">
        <f t="shared" si="2831"/>
        <v>0</v>
      </c>
      <c r="S1396" s="5">
        <f t="shared" si="2831"/>
        <v>0</v>
      </c>
      <c r="T1396" s="5"/>
      <c r="U1396" s="5">
        <f t="shared" si="2831"/>
        <v>0</v>
      </c>
      <c r="V1396" s="5">
        <f t="shared" si="2831"/>
        <v>0</v>
      </c>
      <c r="W1396" s="5">
        <f t="shared" si="2831"/>
        <v>0</v>
      </c>
      <c r="X1396" s="5">
        <f t="shared" si="2831"/>
        <v>0</v>
      </c>
      <c r="Y1396" s="5">
        <f t="shared" si="2831"/>
        <v>0</v>
      </c>
      <c r="Z1396" s="5">
        <f t="shared" si="2831"/>
        <v>0</v>
      </c>
      <c r="AA1396" s="5">
        <f t="shared" si="2831"/>
        <v>0</v>
      </c>
      <c r="AB1396" s="5"/>
      <c r="AC1396" s="5">
        <f t="shared" si="2831"/>
        <v>0</v>
      </c>
      <c r="AD1396" s="5">
        <f t="shared" si="2831"/>
        <v>0</v>
      </c>
      <c r="AE1396" s="5">
        <f t="shared" si="2831"/>
        <v>0</v>
      </c>
      <c r="AF1396" s="5">
        <f t="shared" si="2831"/>
        <v>0</v>
      </c>
      <c r="AG1396" s="5">
        <f t="shared" si="2831"/>
        <v>0</v>
      </c>
      <c r="AH1396" s="5">
        <f t="shared" si="2831"/>
        <v>0</v>
      </c>
      <c r="AI1396" s="5">
        <f t="shared" si="2831"/>
        <v>0</v>
      </c>
    </row>
    <row r="1397" spans="2:35" hidden="1" x14ac:dyDescent="0.3">
      <c r="B1397" s="86">
        <f t="shared" si="2825"/>
        <v>42825</v>
      </c>
      <c r="C1397" s="3"/>
      <c r="D1397" s="3"/>
      <c r="E1397" s="5">
        <f t="shared" ref="E1397:AI1397" si="2832">E1327-E1362</f>
        <v>0</v>
      </c>
      <c r="F1397" s="5">
        <f t="shared" si="2832"/>
        <v>0</v>
      </c>
      <c r="G1397" s="5">
        <f t="shared" si="2832"/>
        <v>0</v>
      </c>
      <c r="H1397" s="5">
        <f t="shared" si="2832"/>
        <v>0</v>
      </c>
      <c r="I1397" s="5">
        <f t="shared" si="2832"/>
        <v>0</v>
      </c>
      <c r="J1397" s="5">
        <f t="shared" si="2832"/>
        <v>0</v>
      </c>
      <c r="K1397" s="5">
        <f t="shared" si="2832"/>
        <v>0</v>
      </c>
      <c r="L1397" s="5"/>
      <c r="M1397" s="5">
        <f t="shared" si="2832"/>
        <v>0</v>
      </c>
      <c r="N1397" s="5">
        <f t="shared" si="2832"/>
        <v>0</v>
      </c>
      <c r="O1397" s="5">
        <f t="shared" si="2832"/>
        <v>0</v>
      </c>
      <c r="P1397" s="5">
        <f t="shared" si="2832"/>
        <v>0</v>
      </c>
      <c r="Q1397" s="5">
        <f t="shared" si="2832"/>
        <v>0</v>
      </c>
      <c r="R1397" s="5">
        <f t="shared" si="2832"/>
        <v>0</v>
      </c>
      <c r="S1397" s="5">
        <f t="shared" si="2832"/>
        <v>0</v>
      </c>
      <c r="T1397" s="5"/>
      <c r="U1397" s="5">
        <f t="shared" si="2832"/>
        <v>0</v>
      </c>
      <c r="V1397" s="5">
        <f t="shared" si="2832"/>
        <v>0</v>
      </c>
      <c r="W1397" s="5">
        <f t="shared" si="2832"/>
        <v>0</v>
      </c>
      <c r="X1397" s="5">
        <f t="shared" si="2832"/>
        <v>0</v>
      </c>
      <c r="Y1397" s="5">
        <f t="shared" si="2832"/>
        <v>0</v>
      </c>
      <c r="Z1397" s="5">
        <f t="shared" si="2832"/>
        <v>0</v>
      </c>
      <c r="AA1397" s="5">
        <f t="shared" si="2832"/>
        <v>0</v>
      </c>
      <c r="AB1397" s="5"/>
      <c r="AC1397" s="5">
        <f t="shared" si="2832"/>
        <v>0</v>
      </c>
      <c r="AD1397" s="5">
        <f t="shared" si="2832"/>
        <v>0</v>
      </c>
      <c r="AE1397" s="5">
        <f t="shared" si="2832"/>
        <v>0</v>
      </c>
      <c r="AF1397" s="5">
        <f t="shared" si="2832"/>
        <v>0</v>
      </c>
      <c r="AG1397" s="5">
        <f t="shared" si="2832"/>
        <v>0</v>
      </c>
      <c r="AH1397" s="5">
        <f t="shared" si="2832"/>
        <v>0</v>
      </c>
      <c r="AI1397" s="5">
        <f t="shared" si="2832"/>
        <v>0</v>
      </c>
    </row>
    <row r="1398" spans="2:35" hidden="1" x14ac:dyDescent="0.3">
      <c r="B1398" s="86">
        <f t="shared" si="2825"/>
        <v>43190</v>
      </c>
      <c r="C1398" s="3"/>
      <c r="D1398" s="3"/>
      <c r="E1398" s="5">
        <f t="shared" ref="E1398:AI1398" si="2833">E1328-E1363</f>
        <v>0</v>
      </c>
      <c r="F1398" s="5">
        <f t="shared" si="2833"/>
        <v>0</v>
      </c>
      <c r="G1398" s="5">
        <f t="shared" si="2833"/>
        <v>0</v>
      </c>
      <c r="H1398" s="5">
        <f t="shared" si="2833"/>
        <v>0</v>
      </c>
      <c r="I1398" s="5">
        <f t="shared" si="2833"/>
        <v>0</v>
      </c>
      <c r="J1398" s="5">
        <f t="shared" si="2833"/>
        <v>0</v>
      </c>
      <c r="K1398" s="5">
        <f t="shared" si="2833"/>
        <v>0</v>
      </c>
      <c r="L1398" s="5"/>
      <c r="M1398" s="5">
        <f t="shared" si="2833"/>
        <v>0</v>
      </c>
      <c r="N1398" s="5">
        <f t="shared" si="2833"/>
        <v>0</v>
      </c>
      <c r="O1398" s="5">
        <f t="shared" si="2833"/>
        <v>0</v>
      </c>
      <c r="P1398" s="5">
        <f t="shared" si="2833"/>
        <v>0</v>
      </c>
      <c r="Q1398" s="5">
        <f t="shared" si="2833"/>
        <v>0</v>
      </c>
      <c r="R1398" s="5">
        <f t="shared" si="2833"/>
        <v>0</v>
      </c>
      <c r="S1398" s="5">
        <f t="shared" si="2833"/>
        <v>0</v>
      </c>
      <c r="T1398" s="5"/>
      <c r="U1398" s="5">
        <f t="shared" si="2833"/>
        <v>0</v>
      </c>
      <c r="V1398" s="5">
        <f t="shared" si="2833"/>
        <v>0</v>
      </c>
      <c r="W1398" s="5">
        <f t="shared" si="2833"/>
        <v>0</v>
      </c>
      <c r="X1398" s="5">
        <f t="shared" si="2833"/>
        <v>0</v>
      </c>
      <c r="Y1398" s="5">
        <f t="shared" si="2833"/>
        <v>0</v>
      </c>
      <c r="Z1398" s="5">
        <f t="shared" si="2833"/>
        <v>0</v>
      </c>
      <c r="AA1398" s="5">
        <f t="shared" si="2833"/>
        <v>0</v>
      </c>
      <c r="AB1398" s="5"/>
      <c r="AC1398" s="5">
        <f t="shared" si="2833"/>
        <v>0</v>
      </c>
      <c r="AD1398" s="5">
        <f t="shared" si="2833"/>
        <v>0</v>
      </c>
      <c r="AE1398" s="5">
        <f t="shared" si="2833"/>
        <v>0</v>
      </c>
      <c r="AF1398" s="5">
        <f t="shared" si="2833"/>
        <v>0</v>
      </c>
      <c r="AG1398" s="5">
        <f t="shared" si="2833"/>
        <v>0</v>
      </c>
      <c r="AH1398" s="5">
        <f t="shared" si="2833"/>
        <v>0</v>
      </c>
      <c r="AI1398" s="5">
        <f t="shared" si="2833"/>
        <v>0</v>
      </c>
    </row>
    <row r="1399" spans="2:35" hidden="1" x14ac:dyDescent="0.3">
      <c r="B1399" s="86">
        <f t="shared" si="2825"/>
        <v>43555</v>
      </c>
      <c r="C1399" s="3"/>
      <c r="D1399" s="3"/>
      <c r="E1399" s="5">
        <f t="shared" ref="E1399:AI1399" si="2834">E1329-E1364</f>
        <v>0</v>
      </c>
      <c r="F1399" s="5">
        <f t="shared" si="2834"/>
        <v>0</v>
      </c>
      <c r="G1399" s="5">
        <f t="shared" si="2834"/>
        <v>0</v>
      </c>
      <c r="H1399" s="5">
        <f t="shared" si="2834"/>
        <v>0</v>
      </c>
      <c r="I1399" s="5">
        <f t="shared" si="2834"/>
        <v>0</v>
      </c>
      <c r="J1399" s="5">
        <f t="shared" si="2834"/>
        <v>0</v>
      </c>
      <c r="K1399" s="5">
        <f t="shared" si="2834"/>
        <v>0</v>
      </c>
      <c r="L1399" s="5"/>
      <c r="M1399" s="5">
        <f t="shared" si="2834"/>
        <v>0</v>
      </c>
      <c r="N1399" s="5">
        <f t="shared" si="2834"/>
        <v>0</v>
      </c>
      <c r="O1399" s="5">
        <f t="shared" si="2834"/>
        <v>0</v>
      </c>
      <c r="P1399" s="5">
        <f t="shared" si="2834"/>
        <v>0</v>
      </c>
      <c r="Q1399" s="5">
        <f t="shared" si="2834"/>
        <v>0</v>
      </c>
      <c r="R1399" s="5">
        <f t="shared" si="2834"/>
        <v>0</v>
      </c>
      <c r="S1399" s="5">
        <f t="shared" si="2834"/>
        <v>0</v>
      </c>
      <c r="T1399" s="5"/>
      <c r="U1399" s="5">
        <f t="shared" si="2834"/>
        <v>0</v>
      </c>
      <c r="V1399" s="5">
        <f t="shared" si="2834"/>
        <v>0</v>
      </c>
      <c r="W1399" s="5">
        <f t="shared" si="2834"/>
        <v>0</v>
      </c>
      <c r="X1399" s="5">
        <f t="shared" si="2834"/>
        <v>0</v>
      </c>
      <c r="Y1399" s="5">
        <f t="shared" si="2834"/>
        <v>0</v>
      </c>
      <c r="Z1399" s="5">
        <f t="shared" si="2834"/>
        <v>0</v>
      </c>
      <c r="AA1399" s="5">
        <f t="shared" si="2834"/>
        <v>0</v>
      </c>
      <c r="AB1399" s="5"/>
      <c r="AC1399" s="5">
        <f t="shared" si="2834"/>
        <v>0</v>
      </c>
      <c r="AD1399" s="5">
        <f t="shared" si="2834"/>
        <v>0</v>
      </c>
      <c r="AE1399" s="5">
        <f t="shared" si="2834"/>
        <v>0</v>
      </c>
      <c r="AF1399" s="5">
        <f t="shared" si="2834"/>
        <v>0</v>
      </c>
      <c r="AG1399" s="5">
        <f t="shared" si="2834"/>
        <v>0</v>
      </c>
      <c r="AH1399" s="5">
        <f t="shared" si="2834"/>
        <v>0</v>
      </c>
      <c r="AI1399" s="5">
        <f t="shared" si="2834"/>
        <v>0</v>
      </c>
    </row>
    <row r="1400" spans="2:35" hidden="1" x14ac:dyDescent="0.3">
      <c r="B1400" s="86">
        <f t="shared" si="2825"/>
        <v>43921</v>
      </c>
      <c r="C1400" s="3"/>
      <c r="D1400" s="3"/>
      <c r="E1400" s="5">
        <f t="shared" ref="E1400:AI1400" si="2835">E1330-E1365</f>
        <v>0</v>
      </c>
      <c r="F1400" s="5">
        <f t="shared" si="2835"/>
        <v>0</v>
      </c>
      <c r="G1400" s="5">
        <f t="shared" si="2835"/>
        <v>0</v>
      </c>
      <c r="H1400" s="5">
        <f t="shared" si="2835"/>
        <v>0</v>
      </c>
      <c r="I1400" s="5">
        <f t="shared" si="2835"/>
        <v>0</v>
      </c>
      <c r="J1400" s="5">
        <f t="shared" si="2835"/>
        <v>0</v>
      </c>
      <c r="K1400" s="5">
        <f t="shared" si="2835"/>
        <v>0</v>
      </c>
      <c r="L1400" s="5"/>
      <c r="M1400" s="5">
        <f t="shared" si="2835"/>
        <v>0</v>
      </c>
      <c r="N1400" s="5">
        <f t="shared" si="2835"/>
        <v>0</v>
      </c>
      <c r="O1400" s="5">
        <f t="shared" si="2835"/>
        <v>0</v>
      </c>
      <c r="P1400" s="5">
        <f t="shared" si="2835"/>
        <v>0</v>
      </c>
      <c r="Q1400" s="5">
        <f t="shared" si="2835"/>
        <v>0</v>
      </c>
      <c r="R1400" s="5">
        <f t="shared" si="2835"/>
        <v>0</v>
      </c>
      <c r="S1400" s="5">
        <f t="shared" si="2835"/>
        <v>0</v>
      </c>
      <c r="T1400" s="5"/>
      <c r="U1400" s="5">
        <f t="shared" si="2835"/>
        <v>0</v>
      </c>
      <c r="V1400" s="5">
        <f t="shared" si="2835"/>
        <v>0</v>
      </c>
      <c r="W1400" s="5">
        <f t="shared" si="2835"/>
        <v>0</v>
      </c>
      <c r="X1400" s="5">
        <f t="shared" si="2835"/>
        <v>0</v>
      </c>
      <c r="Y1400" s="5">
        <f t="shared" si="2835"/>
        <v>0</v>
      </c>
      <c r="Z1400" s="5">
        <f t="shared" si="2835"/>
        <v>0</v>
      </c>
      <c r="AA1400" s="5">
        <f t="shared" si="2835"/>
        <v>0</v>
      </c>
      <c r="AB1400" s="5"/>
      <c r="AC1400" s="5">
        <f t="shared" si="2835"/>
        <v>0</v>
      </c>
      <c r="AD1400" s="5">
        <f t="shared" si="2835"/>
        <v>0</v>
      </c>
      <c r="AE1400" s="5">
        <f t="shared" si="2835"/>
        <v>0</v>
      </c>
      <c r="AF1400" s="5">
        <f t="shared" si="2835"/>
        <v>0</v>
      </c>
      <c r="AG1400" s="5">
        <f t="shared" si="2835"/>
        <v>0</v>
      </c>
      <c r="AH1400" s="5">
        <f t="shared" si="2835"/>
        <v>0</v>
      </c>
      <c r="AI1400" s="5">
        <f t="shared" si="2835"/>
        <v>0</v>
      </c>
    </row>
    <row r="1401" spans="2:35" hidden="1" x14ac:dyDescent="0.3">
      <c r="B1401" s="86">
        <f t="shared" si="2825"/>
        <v>44286</v>
      </c>
      <c r="C1401" s="3"/>
      <c r="D1401" s="3"/>
      <c r="E1401" s="5">
        <f t="shared" ref="E1401:AI1401" si="2836">E1331-E1366</f>
        <v>0</v>
      </c>
      <c r="F1401" s="5">
        <f t="shared" si="2836"/>
        <v>0</v>
      </c>
      <c r="G1401" s="5">
        <f t="shared" si="2836"/>
        <v>0</v>
      </c>
      <c r="H1401" s="5">
        <f t="shared" si="2836"/>
        <v>0</v>
      </c>
      <c r="I1401" s="5">
        <f t="shared" si="2836"/>
        <v>0</v>
      </c>
      <c r="J1401" s="5">
        <f t="shared" si="2836"/>
        <v>0</v>
      </c>
      <c r="K1401" s="5">
        <f t="shared" si="2836"/>
        <v>0</v>
      </c>
      <c r="L1401" s="5"/>
      <c r="M1401" s="5">
        <f t="shared" si="2836"/>
        <v>0</v>
      </c>
      <c r="N1401" s="5">
        <f t="shared" si="2836"/>
        <v>0</v>
      </c>
      <c r="O1401" s="5">
        <f t="shared" si="2836"/>
        <v>0</v>
      </c>
      <c r="P1401" s="5">
        <f t="shared" si="2836"/>
        <v>0</v>
      </c>
      <c r="Q1401" s="5">
        <f t="shared" si="2836"/>
        <v>0</v>
      </c>
      <c r="R1401" s="5">
        <f t="shared" si="2836"/>
        <v>0</v>
      </c>
      <c r="S1401" s="5">
        <f t="shared" si="2836"/>
        <v>0</v>
      </c>
      <c r="T1401" s="5"/>
      <c r="U1401" s="5">
        <f t="shared" si="2836"/>
        <v>0</v>
      </c>
      <c r="V1401" s="5">
        <f t="shared" si="2836"/>
        <v>0</v>
      </c>
      <c r="W1401" s="5">
        <f t="shared" si="2836"/>
        <v>0</v>
      </c>
      <c r="X1401" s="5">
        <f t="shared" si="2836"/>
        <v>0</v>
      </c>
      <c r="Y1401" s="5">
        <f t="shared" si="2836"/>
        <v>0</v>
      </c>
      <c r="Z1401" s="5">
        <f t="shared" si="2836"/>
        <v>0</v>
      </c>
      <c r="AA1401" s="5">
        <f t="shared" si="2836"/>
        <v>0</v>
      </c>
      <c r="AB1401" s="5"/>
      <c r="AC1401" s="5">
        <f t="shared" si="2836"/>
        <v>0</v>
      </c>
      <c r="AD1401" s="5">
        <f t="shared" si="2836"/>
        <v>0</v>
      </c>
      <c r="AE1401" s="5">
        <f t="shared" si="2836"/>
        <v>0</v>
      </c>
      <c r="AF1401" s="5">
        <f t="shared" si="2836"/>
        <v>0</v>
      </c>
      <c r="AG1401" s="5">
        <f t="shared" si="2836"/>
        <v>0</v>
      </c>
      <c r="AH1401" s="5">
        <f t="shared" si="2836"/>
        <v>0</v>
      </c>
      <c r="AI1401" s="5">
        <f t="shared" si="2836"/>
        <v>0</v>
      </c>
    </row>
    <row r="1402" spans="2:35" x14ac:dyDescent="0.3">
      <c r="B1402" s="86">
        <f t="shared" si="2825"/>
        <v>44651</v>
      </c>
      <c r="C1402" s="3"/>
      <c r="D1402" s="3"/>
      <c r="E1402" s="5">
        <f t="shared" ref="E1402:AI1402" si="2837">E1332-E1367</f>
        <v>0</v>
      </c>
      <c r="F1402" s="5">
        <f t="shared" si="2837"/>
        <v>0</v>
      </c>
      <c r="G1402" s="5">
        <f t="shared" si="2837"/>
        <v>0</v>
      </c>
      <c r="H1402" s="5">
        <f t="shared" si="2837"/>
        <v>0</v>
      </c>
      <c r="I1402" s="5">
        <f t="shared" si="2837"/>
        <v>0</v>
      </c>
      <c r="J1402" s="5">
        <f t="shared" si="2837"/>
        <v>0</v>
      </c>
      <c r="K1402" s="5">
        <f t="shared" si="2837"/>
        <v>0</v>
      </c>
      <c r="L1402" s="5"/>
      <c r="M1402" s="5">
        <f t="shared" si="2837"/>
        <v>0</v>
      </c>
      <c r="N1402" s="5">
        <f t="shared" si="2837"/>
        <v>0</v>
      </c>
      <c r="O1402" s="5">
        <f t="shared" si="2837"/>
        <v>0</v>
      </c>
      <c r="P1402" s="5">
        <f t="shared" si="2837"/>
        <v>0</v>
      </c>
      <c r="Q1402" s="5">
        <f t="shared" si="2837"/>
        <v>0</v>
      </c>
      <c r="R1402" s="5">
        <f t="shared" si="2837"/>
        <v>0</v>
      </c>
      <c r="S1402" s="5">
        <f t="shared" si="2837"/>
        <v>0</v>
      </c>
      <c r="T1402" s="5"/>
      <c r="U1402" s="5">
        <f t="shared" si="2837"/>
        <v>0</v>
      </c>
      <c r="V1402" s="5">
        <f t="shared" si="2837"/>
        <v>0</v>
      </c>
      <c r="W1402" s="5">
        <f t="shared" si="2837"/>
        <v>0</v>
      </c>
      <c r="X1402" s="5">
        <f t="shared" si="2837"/>
        <v>0</v>
      </c>
      <c r="Y1402" s="5">
        <f t="shared" si="2837"/>
        <v>0</v>
      </c>
      <c r="Z1402" s="5">
        <f t="shared" si="2837"/>
        <v>0</v>
      </c>
      <c r="AA1402" s="5">
        <f t="shared" si="2837"/>
        <v>0</v>
      </c>
      <c r="AB1402" s="5"/>
      <c r="AC1402" s="5">
        <f t="shared" si="2837"/>
        <v>0</v>
      </c>
      <c r="AD1402" s="5">
        <f t="shared" si="2837"/>
        <v>0</v>
      </c>
      <c r="AE1402" s="5">
        <f t="shared" si="2837"/>
        <v>0</v>
      </c>
      <c r="AF1402" s="5">
        <f t="shared" si="2837"/>
        <v>0</v>
      </c>
      <c r="AG1402" s="5">
        <f t="shared" si="2837"/>
        <v>0</v>
      </c>
      <c r="AH1402" s="5">
        <f t="shared" si="2837"/>
        <v>0</v>
      </c>
      <c r="AI1402" s="5">
        <f t="shared" si="2837"/>
        <v>0</v>
      </c>
    </row>
    <row r="1403" spans="2:35" x14ac:dyDescent="0.3">
      <c r="B1403" s="86">
        <f t="shared" si="2825"/>
        <v>45016</v>
      </c>
      <c r="C1403" s="3"/>
      <c r="D1403" s="3"/>
      <c r="E1403" s="5">
        <f t="shared" ref="E1403:AI1403" si="2838">E1333-E1368</f>
        <v>0</v>
      </c>
      <c r="F1403" s="5">
        <f t="shared" si="2838"/>
        <v>0</v>
      </c>
      <c r="G1403" s="5">
        <f t="shared" si="2838"/>
        <v>0</v>
      </c>
      <c r="H1403" s="5">
        <f t="shared" si="2838"/>
        <v>0</v>
      </c>
      <c r="I1403" s="5">
        <f t="shared" si="2838"/>
        <v>0</v>
      </c>
      <c r="J1403" s="5">
        <f t="shared" si="2838"/>
        <v>0</v>
      </c>
      <c r="K1403" s="5">
        <f t="shared" si="2838"/>
        <v>0</v>
      </c>
      <c r="L1403" s="5"/>
      <c r="M1403" s="5">
        <f t="shared" si="2838"/>
        <v>0</v>
      </c>
      <c r="N1403" s="5">
        <f t="shared" si="2838"/>
        <v>0</v>
      </c>
      <c r="O1403" s="5">
        <f t="shared" si="2838"/>
        <v>0</v>
      </c>
      <c r="P1403" s="5">
        <f t="shared" si="2838"/>
        <v>0</v>
      </c>
      <c r="Q1403" s="5">
        <f t="shared" si="2838"/>
        <v>0</v>
      </c>
      <c r="R1403" s="5">
        <f t="shared" si="2838"/>
        <v>0</v>
      </c>
      <c r="S1403" s="5">
        <f t="shared" si="2838"/>
        <v>0</v>
      </c>
      <c r="T1403" s="5"/>
      <c r="U1403" s="5">
        <f t="shared" si="2838"/>
        <v>0</v>
      </c>
      <c r="V1403" s="5">
        <f t="shared" si="2838"/>
        <v>0</v>
      </c>
      <c r="W1403" s="5">
        <f t="shared" si="2838"/>
        <v>0</v>
      </c>
      <c r="X1403" s="5">
        <f t="shared" si="2838"/>
        <v>0</v>
      </c>
      <c r="Y1403" s="5">
        <f t="shared" si="2838"/>
        <v>0</v>
      </c>
      <c r="Z1403" s="5">
        <f t="shared" si="2838"/>
        <v>0</v>
      </c>
      <c r="AA1403" s="5">
        <f t="shared" si="2838"/>
        <v>0</v>
      </c>
      <c r="AB1403" s="5"/>
      <c r="AC1403" s="5">
        <f t="shared" si="2838"/>
        <v>0</v>
      </c>
      <c r="AD1403" s="5">
        <f t="shared" si="2838"/>
        <v>0</v>
      </c>
      <c r="AE1403" s="5">
        <f t="shared" si="2838"/>
        <v>0</v>
      </c>
      <c r="AF1403" s="5">
        <f t="shared" si="2838"/>
        <v>0</v>
      </c>
      <c r="AG1403" s="5">
        <f t="shared" si="2838"/>
        <v>0</v>
      </c>
      <c r="AH1403" s="5">
        <f t="shared" si="2838"/>
        <v>0</v>
      </c>
      <c r="AI1403" s="5">
        <f t="shared" si="2838"/>
        <v>0</v>
      </c>
    </row>
    <row r="1404" spans="2:35" x14ac:dyDescent="0.3">
      <c r="B1404" s="86">
        <f t="shared" si="2825"/>
        <v>45382</v>
      </c>
      <c r="C1404" s="3"/>
      <c r="D1404" s="3"/>
      <c r="E1404" s="5">
        <f t="shared" ref="E1404:AI1404" si="2839">E1334-E1369</f>
        <v>0</v>
      </c>
      <c r="F1404" s="5">
        <f t="shared" si="2839"/>
        <v>0</v>
      </c>
      <c r="G1404" s="5">
        <f t="shared" si="2839"/>
        <v>0</v>
      </c>
      <c r="H1404" s="5">
        <f t="shared" si="2839"/>
        <v>0</v>
      </c>
      <c r="I1404" s="5">
        <f t="shared" si="2839"/>
        <v>0</v>
      </c>
      <c r="J1404" s="5">
        <f t="shared" si="2839"/>
        <v>0</v>
      </c>
      <c r="K1404" s="5">
        <f t="shared" si="2839"/>
        <v>0</v>
      </c>
      <c r="L1404" s="5"/>
      <c r="M1404" s="5">
        <f t="shared" si="2839"/>
        <v>0</v>
      </c>
      <c r="N1404" s="5">
        <f t="shared" si="2839"/>
        <v>0</v>
      </c>
      <c r="O1404" s="5">
        <f t="shared" si="2839"/>
        <v>0</v>
      </c>
      <c r="P1404" s="5">
        <f t="shared" si="2839"/>
        <v>0</v>
      </c>
      <c r="Q1404" s="5">
        <f t="shared" si="2839"/>
        <v>0</v>
      </c>
      <c r="R1404" s="5">
        <f t="shared" si="2839"/>
        <v>0</v>
      </c>
      <c r="S1404" s="5">
        <f t="shared" si="2839"/>
        <v>0</v>
      </c>
      <c r="T1404" s="5"/>
      <c r="U1404" s="5">
        <f t="shared" si="2839"/>
        <v>0</v>
      </c>
      <c r="V1404" s="5">
        <f t="shared" si="2839"/>
        <v>0</v>
      </c>
      <c r="W1404" s="5">
        <f t="shared" si="2839"/>
        <v>0</v>
      </c>
      <c r="X1404" s="5">
        <f t="shared" si="2839"/>
        <v>0</v>
      </c>
      <c r="Y1404" s="5">
        <f t="shared" si="2839"/>
        <v>0</v>
      </c>
      <c r="Z1404" s="5">
        <f t="shared" si="2839"/>
        <v>0</v>
      </c>
      <c r="AA1404" s="5">
        <f t="shared" si="2839"/>
        <v>0</v>
      </c>
      <c r="AB1404" s="5"/>
      <c r="AC1404" s="5">
        <f t="shared" si="2839"/>
        <v>0</v>
      </c>
      <c r="AD1404" s="5">
        <f t="shared" si="2839"/>
        <v>0</v>
      </c>
      <c r="AE1404" s="5">
        <f t="shared" si="2839"/>
        <v>0</v>
      </c>
      <c r="AF1404" s="5">
        <f t="shared" si="2839"/>
        <v>0</v>
      </c>
      <c r="AG1404" s="5">
        <f t="shared" si="2839"/>
        <v>0</v>
      </c>
      <c r="AH1404" s="5">
        <f t="shared" si="2839"/>
        <v>0</v>
      </c>
      <c r="AI1404" s="5">
        <f t="shared" si="2839"/>
        <v>0</v>
      </c>
    </row>
    <row r="1405" spans="2:35" x14ac:dyDescent="0.3">
      <c r="B1405" s="86">
        <f t="shared" si="2825"/>
        <v>45747</v>
      </c>
      <c r="C1405" s="3"/>
      <c r="D1405" s="3"/>
      <c r="E1405" s="5">
        <f t="shared" ref="E1405:AI1405" si="2840">E1335-E1370</f>
        <v>0</v>
      </c>
      <c r="F1405" s="5">
        <f t="shared" si="2840"/>
        <v>0</v>
      </c>
      <c r="G1405" s="5">
        <f t="shared" si="2840"/>
        <v>0</v>
      </c>
      <c r="H1405" s="5">
        <f t="shared" si="2840"/>
        <v>0</v>
      </c>
      <c r="I1405" s="5">
        <f t="shared" si="2840"/>
        <v>0</v>
      </c>
      <c r="J1405" s="5">
        <f t="shared" si="2840"/>
        <v>0</v>
      </c>
      <c r="K1405" s="5">
        <f t="shared" si="2840"/>
        <v>0</v>
      </c>
      <c r="L1405" s="5"/>
      <c r="M1405" s="5">
        <f t="shared" si="2840"/>
        <v>0</v>
      </c>
      <c r="N1405" s="5">
        <f t="shared" si="2840"/>
        <v>0</v>
      </c>
      <c r="O1405" s="5">
        <f t="shared" si="2840"/>
        <v>0</v>
      </c>
      <c r="P1405" s="5">
        <f t="shared" si="2840"/>
        <v>0</v>
      </c>
      <c r="Q1405" s="5">
        <f t="shared" si="2840"/>
        <v>0</v>
      </c>
      <c r="R1405" s="5">
        <f t="shared" si="2840"/>
        <v>0</v>
      </c>
      <c r="S1405" s="5">
        <f t="shared" si="2840"/>
        <v>0</v>
      </c>
      <c r="T1405" s="5"/>
      <c r="U1405" s="5">
        <f t="shared" si="2840"/>
        <v>0</v>
      </c>
      <c r="V1405" s="5">
        <f t="shared" si="2840"/>
        <v>0</v>
      </c>
      <c r="W1405" s="5">
        <f t="shared" si="2840"/>
        <v>0</v>
      </c>
      <c r="X1405" s="5">
        <f t="shared" si="2840"/>
        <v>0</v>
      </c>
      <c r="Y1405" s="5">
        <f t="shared" si="2840"/>
        <v>0</v>
      </c>
      <c r="Z1405" s="5">
        <f t="shared" si="2840"/>
        <v>0</v>
      </c>
      <c r="AA1405" s="5">
        <f t="shared" si="2840"/>
        <v>0</v>
      </c>
      <c r="AB1405" s="5"/>
      <c r="AC1405" s="5">
        <f t="shared" si="2840"/>
        <v>0</v>
      </c>
      <c r="AD1405" s="5">
        <f t="shared" si="2840"/>
        <v>0</v>
      </c>
      <c r="AE1405" s="5">
        <f t="shared" si="2840"/>
        <v>0</v>
      </c>
      <c r="AF1405" s="5">
        <f t="shared" si="2840"/>
        <v>0</v>
      </c>
      <c r="AG1405" s="5">
        <f t="shared" si="2840"/>
        <v>0</v>
      </c>
      <c r="AH1405" s="5">
        <f t="shared" si="2840"/>
        <v>0</v>
      </c>
      <c r="AI1405" s="5">
        <f t="shared" si="2840"/>
        <v>0</v>
      </c>
    </row>
    <row r="1406" spans="2:35" x14ac:dyDescent="0.3">
      <c r="B1406" s="86">
        <f t="shared" si="2825"/>
        <v>46112</v>
      </c>
      <c r="C1406" s="3"/>
      <c r="D1406" s="3"/>
      <c r="E1406" s="5">
        <f t="shared" ref="E1406:AI1406" si="2841">E1336-E1371</f>
        <v>0</v>
      </c>
      <c r="F1406" s="5">
        <f t="shared" si="2841"/>
        <v>0</v>
      </c>
      <c r="G1406" s="5">
        <f t="shared" si="2841"/>
        <v>0</v>
      </c>
      <c r="H1406" s="5">
        <f t="shared" si="2841"/>
        <v>0</v>
      </c>
      <c r="I1406" s="5">
        <f t="shared" si="2841"/>
        <v>0</v>
      </c>
      <c r="J1406" s="5">
        <f t="shared" si="2841"/>
        <v>0</v>
      </c>
      <c r="K1406" s="5">
        <f t="shared" si="2841"/>
        <v>0</v>
      </c>
      <c r="L1406" s="5"/>
      <c r="M1406" s="5">
        <f t="shared" si="2841"/>
        <v>0</v>
      </c>
      <c r="N1406" s="5">
        <f t="shared" si="2841"/>
        <v>0</v>
      </c>
      <c r="O1406" s="5">
        <f t="shared" si="2841"/>
        <v>0</v>
      </c>
      <c r="P1406" s="5">
        <f t="shared" si="2841"/>
        <v>0</v>
      </c>
      <c r="Q1406" s="5">
        <f t="shared" si="2841"/>
        <v>0</v>
      </c>
      <c r="R1406" s="5">
        <f t="shared" si="2841"/>
        <v>0</v>
      </c>
      <c r="S1406" s="5">
        <f t="shared" si="2841"/>
        <v>0</v>
      </c>
      <c r="T1406" s="5"/>
      <c r="U1406" s="5">
        <f t="shared" si="2841"/>
        <v>0</v>
      </c>
      <c r="V1406" s="5">
        <f t="shared" si="2841"/>
        <v>0</v>
      </c>
      <c r="W1406" s="5">
        <f t="shared" si="2841"/>
        <v>0</v>
      </c>
      <c r="X1406" s="5">
        <f t="shared" si="2841"/>
        <v>0</v>
      </c>
      <c r="Y1406" s="5">
        <f t="shared" si="2841"/>
        <v>0</v>
      </c>
      <c r="Z1406" s="5">
        <f t="shared" si="2841"/>
        <v>0</v>
      </c>
      <c r="AA1406" s="5">
        <f t="shared" si="2841"/>
        <v>0</v>
      </c>
      <c r="AB1406" s="5"/>
      <c r="AC1406" s="5">
        <f t="shared" si="2841"/>
        <v>0</v>
      </c>
      <c r="AD1406" s="5">
        <f t="shared" si="2841"/>
        <v>0</v>
      </c>
      <c r="AE1406" s="5">
        <f t="shared" si="2841"/>
        <v>0</v>
      </c>
      <c r="AF1406" s="5">
        <f t="shared" si="2841"/>
        <v>0</v>
      </c>
      <c r="AG1406" s="5">
        <f t="shared" si="2841"/>
        <v>0</v>
      </c>
      <c r="AH1406" s="5">
        <f t="shared" si="2841"/>
        <v>0</v>
      </c>
      <c r="AI1406" s="5">
        <f t="shared" si="2841"/>
        <v>0</v>
      </c>
    </row>
    <row r="1407" spans="2:35" x14ac:dyDescent="0.3">
      <c r="B1407" s="86">
        <f t="shared" si="2825"/>
        <v>46477</v>
      </c>
      <c r="C1407" s="3"/>
      <c r="D1407" s="3"/>
      <c r="E1407" s="5">
        <f t="shared" ref="E1407:AI1407" si="2842">E1337-E1372</f>
        <v>0</v>
      </c>
      <c r="F1407" s="5">
        <f t="shared" si="2842"/>
        <v>0</v>
      </c>
      <c r="G1407" s="5">
        <f t="shared" si="2842"/>
        <v>0</v>
      </c>
      <c r="H1407" s="5">
        <f t="shared" si="2842"/>
        <v>0</v>
      </c>
      <c r="I1407" s="5">
        <f t="shared" si="2842"/>
        <v>0</v>
      </c>
      <c r="J1407" s="5">
        <f t="shared" si="2842"/>
        <v>0</v>
      </c>
      <c r="K1407" s="5">
        <f t="shared" si="2842"/>
        <v>0</v>
      </c>
      <c r="L1407" s="5"/>
      <c r="M1407" s="5">
        <f t="shared" si="2842"/>
        <v>0</v>
      </c>
      <c r="N1407" s="5">
        <f t="shared" si="2842"/>
        <v>0</v>
      </c>
      <c r="O1407" s="5">
        <f t="shared" si="2842"/>
        <v>0</v>
      </c>
      <c r="P1407" s="5">
        <f t="shared" si="2842"/>
        <v>0</v>
      </c>
      <c r="Q1407" s="5">
        <f t="shared" si="2842"/>
        <v>0</v>
      </c>
      <c r="R1407" s="5">
        <f t="shared" si="2842"/>
        <v>0</v>
      </c>
      <c r="S1407" s="5">
        <f t="shared" si="2842"/>
        <v>0</v>
      </c>
      <c r="T1407" s="5"/>
      <c r="U1407" s="5">
        <f t="shared" si="2842"/>
        <v>0</v>
      </c>
      <c r="V1407" s="5">
        <f t="shared" si="2842"/>
        <v>0</v>
      </c>
      <c r="W1407" s="5">
        <f t="shared" si="2842"/>
        <v>0</v>
      </c>
      <c r="X1407" s="5">
        <f t="shared" si="2842"/>
        <v>0</v>
      </c>
      <c r="Y1407" s="5">
        <f t="shared" si="2842"/>
        <v>0</v>
      </c>
      <c r="Z1407" s="5">
        <f t="shared" si="2842"/>
        <v>0</v>
      </c>
      <c r="AA1407" s="5">
        <f t="shared" si="2842"/>
        <v>0</v>
      </c>
      <c r="AB1407" s="5"/>
      <c r="AC1407" s="5">
        <f t="shared" si="2842"/>
        <v>0</v>
      </c>
      <c r="AD1407" s="5">
        <f t="shared" si="2842"/>
        <v>0</v>
      </c>
      <c r="AE1407" s="5">
        <f t="shared" si="2842"/>
        <v>0</v>
      </c>
      <c r="AF1407" s="5">
        <f t="shared" si="2842"/>
        <v>0</v>
      </c>
      <c r="AG1407" s="5">
        <f t="shared" si="2842"/>
        <v>0</v>
      </c>
      <c r="AH1407" s="5">
        <f t="shared" si="2842"/>
        <v>0</v>
      </c>
      <c r="AI1407" s="5">
        <f t="shared" si="2842"/>
        <v>0</v>
      </c>
    </row>
    <row r="1408" spans="2:35" x14ac:dyDescent="0.3">
      <c r="B1408" s="86">
        <f t="shared" si="2825"/>
        <v>46843</v>
      </c>
      <c r="C1408" s="3"/>
      <c r="D1408" s="3"/>
      <c r="E1408" s="5">
        <f t="shared" ref="E1408:AI1408" si="2843">E1338-E1373</f>
        <v>0</v>
      </c>
      <c r="F1408" s="5">
        <f t="shared" si="2843"/>
        <v>0</v>
      </c>
      <c r="G1408" s="5">
        <f t="shared" si="2843"/>
        <v>0</v>
      </c>
      <c r="H1408" s="5">
        <f t="shared" si="2843"/>
        <v>0</v>
      </c>
      <c r="I1408" s="5">
        <f t="shared" si="2843"/>
        <v>0</v>
      </c>
      <c r="J1408" s="5">
        <f t="shared" si="2843"/>
        <v>0</v>
      </c>
      <c r="K1408" s="5">
        <f t="shared" si="2843"/>
        <v>0</v>
      </c>
      <c r="L1408" s="5"/>
      <c r="M1408" s="5">
        <f t="shared" si="2843"/>
        <v>0</v>
      </c>
      <c r="N1408" s="5">
        <f t="shared" si="2843"/>
        <v>0</v>
      </c>
      <c r="O1408" s="5">
        <f t="shared" si="2843"/>
        <v>0</v>
      </c>
      <c r="P1408" s="5">
        <f t="shared" si="2843"/>
        <v>0</v>
      </c>
      <c r="Q1408" s="5">
        <f t="shared" si="2843"/>
        <v>0</v>
      </c>
      <c r="R1408" s="5">
        <f t="shared" si="2843"/>
        <v>0</v>
      </c>
      <c r="S1408" s="5">
        <f t="shared" si="2843"/>
        <v>0</v>
      </c>
      <c r="T1408" s="5"/>
      <c r="U1408" s="5">
        <f t="shared" si="2843"/>
        <v>0</v>
      </c>
      <c r="V1408" s="5">
        <f t="shared" si="2843"/>
        <v>0</v>
      </c>
      <c r="W1408" s="5">
        <f t="shared" si="2843"/>
        <v>0</v>
      </c>
      <c r="X1408" s="5">
        <f t="shared" si="2843"/>
        <v>0</v>
      </c>
      <c r="Y1408" s="5">
        <f t="shared" si="2843"/>
        <v>0</v>
      </c>
      <c r="Z1408" s="5">
        <f t="shared" si="2843"/>
        <v>0</v>
      </c>
      <c r="AA1408" s="5">
        <f t="shared" si="2843"/>
        <v>0</v>
      </c>
      <c r="AB1408" s="5"/>
      <c r="AC1408" s="5">
        <f t="shared" si="2843"/>
        <v>0</v>
      </c>
      <c r="AD1408" s="5">
        <f t="shared" si="2843"/>
        <v>0</v>
      </c>
      <c r="AE1408" s="5">
        <f t="shared" si="2843"/>
        <v>0</v>
      </c>
      <c r="AF1408" s="5">
        <f t="shared" si="2843"/>
        <v>0</v>
      </c>
      <c r="AG1408" s="5">
        <f t="shared" si="2843"/>
        <v>0</v>
      </c>
      <c r="AH1408" s="5">
        <f t="shared" si="2843"/>
        <v>0</v>
      </c>
      <c r="AI1408" s="5">
        <f t="shared" si="2843"/>
        <v>0</v>
      </c>
    </row>
    <row r="1409" spans="2:35" x14ac:dyDescent="0.3">
      <c r="B1409" s="86">
        <f t="shared" si="2825"/>
        <v>47208</v>
      </c>
      <c r="C1409" s="3"/>
      <c r="D1409" s="3"/>
      <c r="E1409" s="5">
        <f t="shared" ref="E1409:AI1409" si="2844">E1339-E1374</f>
        <v>0</v>
      </c>
      <c r="F1409" s="5">
        <f t="shared" si="2844"/>
        <v>0</v>
      </c>
      <c r="G1409" s="5">
        <f t="shared" si="2844"/>
        <v>0</v>
      </c>
      <c r="H1409" s="5">
        <f t="shared" si="2844"/>
        <v>0</v>
      </c>
      <c r="I1409" s="5">
        <f t="shared" si="2844"/>
        <v>0</v>
      </c>
      <c r="J1409" s="5">
        <f t="shared" si="2844"/>
        <v>0</v>
      </c>
      <c r="K1409" s="5">
        <f t="shared" si="2844"/>
        <v>0</v>
      </c>
      <c r="L1409" s="5"/>
      <c r="M1409" s="5">
        <f t="shared" si="2844"/>
        <v>0</v>
      </c>
      <c r="N1409" s="5">
        <f t="shared" si="2844"/>
        <v>0</v>
      </c>
      <c r="O1409" s="5">
        <f t="shared" si="2844"/>
        <v>0</v>
      </c>
      <c r="P1409" s="5">
        <f t="shared" si="2844"/>
        <v>0</v>
      </c>
      <c r="Q1409" s="5">
        <f t="shared" si="2844"/>
        <v>0</v>
      </c>
      <c r="R1409" s="5">
        <f t="shared" si="2844"/>
        <v>0</v>
      </c>
      <c r="S1409" s="5">
        <f t="shared" si="2844"/>
        <v>0</v>
      </c>
      <c r="T1409" s="5"/>
      <c r="U1409" s="5">
        <f t="shared" si="2844"/>
        <v>0</v>
      </c>
      <c r="V1409" s="5">
        <f t="shared" si="2844"/>
        <v>0</v>
      </c>
      <c r="W1409" s="5">
        <f t="shared" si="2844"/>
        <v>0</v>
      </c>
      <c r="X1409" s="5">
        <f t="shared" si="2844"/>
        <v>0</v>
      </c>
      <c r="Y1409" s="5">
        <f t="shared" si="2844"/>
        <v>0</v>
      </c>
      <c r="Z1409" s="5">
        <f t="shared" si="2844"/>
        <v>0</v>
      </c>
      <c r="AA1409" s="5">
        <f t="shared" si="2844"/>
        <v>0</v>
      </c>
      <c r="AB1409" s="5"/>
      <c r="AC1409" s="5">
        <f t="shared" si="2844"/>
        <v>0</v>
      </c>
      <c r="AD1409" s="5">
        <f t="shared" si="2844"/>
        <v>0</v>
      </c>
      <c r="AE1409" s="5">
        <f t="shared" si="2844"/>
        <v>0</v>
      </c>
      <c r="AF1409" s="5">
        <f t="shared" si="2844"/>
        <v>0</v>
      </c>
      <c r="AG1409" s="5">
        <f t="shared" si="2844"/>
        <v>0</v>
      </c>
      <c r="AH1409" s="5">
        <f t="shared" si="2844"/>
        <v>0</v>
      </c>
      <c r="AI1409" s="5">
        <f t="shared" si="2844"/>
        <v>0</v>
      </c>
    </row>
    <row r="1410" spans="2:35" x14ac:dyDescent="0.3">
      <c r="B1410" s="86">
        <f t="shared" si="2825"/>
        <v>47573</v>
      </c>
      <c r="C1410" s="3"/>
      <c r="D1410" s="3"/>
      <c r="E1410" s="5">
        <f t="shared" ref="E1410:AI1410" si="2845">E1340-E1375</f>
        <v>0</v>
      </c>
      <c r="F1410" s="5">
        <f t="shared" si="2845"/>
        <v>0</v>
      </c>
      <c r="G1410" s="5">
        <f t="shared" si="2845"/>
        <v>0</v>
      </c>
      <c r="H1410" s="5">
        <f t="shared" si="2845"/>
        <v>0</v>
      </c>
      <c r="I1410" s="5">
        <f t="shared" si="2845"/>
        <v>0</v>
      </c>
      <c r="J1410" s="5">
        <f t="shared" si="2845"/>
        <v>0</v>
      </c>
      <c r="K1410" s="5">
        <f t="shared" si="2845"/>
        <v>0</v>
      </c>
      <c r="L1410" s="5"/>
      <c r="M1410" s="5">
        <f t="shared" si="2845"/>
        <v>0</v>
      </c>
      <c r="N1410" s="5">
        <f t="shared" si="2845"/>
        <v>0</v>
      </c>
      <c r="O1410" s="5">
        <f t="shared" si="2845"/>
        <v>0</v>
      </c>
      <c r="P1410" s="5">
        <f t="shared" si="2845"/>
        <v>0</v>
      </c>
      <c r="Q1410" s="5">
        <f t="shared" si="2845"/>
        <v>0</v>
      </c>
      <c r="R1410" s="5">
        <f t="shared" si="2845"/>
        <v>0</v>
      </c>
      <c r="S1410" s="5">
        <f t="shared" si="2845"/>
        <v>0</v>
      </c>
      <c r="T1410" s="5"/>
      <c r="U1410" s="5">
        <f t="shared" si="2845"/>
        <v>0</v>
      </c>
      <c r="V1410" s="5">
        <f t="shared" si="2845"/>
        <v>0</v>
      </c>
      <c r="W1410" s="5">
        <f t="shared" si="2845"/>
        <v>0</v>
      </c>
      <c r="X1410" s="5">
        <f t="shared" si="2845"/>
        <v>0</v>
      </c>
      <c r="Y1410" s="5">
        <f t="shared" si="2845"/>
        <v>0</v>
      </c>
      <c r="Z1410" s="5">
        <f t="shared" si="2845"/>
        <v>0</v>
      </c>
      <c r="AA1410" s="5">
        <f t="shared" si="2845"/>
        <v>0</v>
      </c>
      <c r="AB1410" s="5"/>
      <c r="AC1410" s="5">
        <f t="shared" si="2845"/>
        <v>0</v>
      </c>
      <c r="AD1410" s="5">
        <f t="shared" si="2845"/>
        <v>0</v>
      </c>
      <c r="AE1410" s="5">
        <f t="shared" si="2845"/>
        <v>0</v>
      </c>
      <c r="AF1410" s="5">
        <f t="shared" si="2845"/>
        <v>0</v>
      </c>
      <c r="AG1410" s="5">
        <f t="shared" si="2845"/>
        <v>0</v>
      </c>
      <c r="AH1410" s="5">
        <f t="shared" si="2845"/>
        <v>0</v>
      </c>
      <c r="AI1410" s="5">
        <f t="shared" si="2845"/>
        <v>0</v>
      </c>
    </row>
    <row r="1411" spans="2:35" x14ac:dyDescent="0.3">
      <c r="B1411" s="86">
        <f t="shared" si="2825"/>
        <v>47938</v>
      </c>
      <c r="C1411" s="3"/>
      <c r="D1411" s="3"/>
      <c r="E1411" s="5">
        <f t="shared" ref="E1411:AI1411" si="2846">E1341-E1376</f>
        <v>0</v>
      </c>
      <c r="F1411" s="5">
        <f t="shared" si="2846"/>
        <v>0</v>
      </c>
      <c r="G1411" s="5">
        <f t="shared" si="2846"/>
        <v>0</v>
      </c>
      <c r="H1411" s="5">
        <f t="shared" si="2846"/>
        <v>0</v>
      </c>
      <c r="I1411" s="5">
        <f t="shared" si="2846"/>
        <v>0</v>
      </c>
      <c r="J1411" s="5">
        <f t="shared" si="2846"/>
        <v>0</v>
      </c>
      <c r="K1411" s="5">
        <f t="shared" si="2846"/>
        <v>0</v>
      </c>
      <c r="L1411" s="5"/>
      <c r="M1411" s="5">
        <f t="shared" si="2846"/>
        <v>0</v>
      </c>
      <c r="N1411" s="5">
        <f t="shared" si="2846"/>
        <v>0</v>
      </c>
      <c r="O1411" s="5">
        <f t="shared" si="2846"/>
        <v>0</v>
      </c>
      <c r="P1411" s="5">
        <f t="shared" si="2846"/>
        <v>0</v>
      </c>
      <c r="Q1411" s="5">
        <f t="shared" si="2846"/>
        <v>0</v>
      </c>
      <c r="R1411" s="5">
        <f t="shared" si="2846"/>
        <v>0</v>
      </c>
      <c r="S1411" s="5">
        <f t="shared" si="2846"/>
        <v>0</v>
      </c>
      <c r="T1411" s="5"/>
      <c r="U1411" s="5">
        <f t="shared" si="2846"/>
        <v>0</v>
      </c>
      <c r="V1411" s="5">
        <f t="shared" si="2846"/>
        <v>0</v>
      </c>
      <c r="W1411" s="5">
        <f t="shared" si="2846"/>
        <v>0</v>
      </c>
      <c r="X1411" s="5">
        <f t="shared" si="2846"/>
        <v>0</v>
      </c>
      <c r="Y1411" s="5">
        <f t="shared" si="2846"/>
        <v>0</v>
      </c>
      <c r="Z1411" s="5">
        <f t="shared" si="2846"/>
        <v>0</v>
      </c>
      <c r="AA1411" s="5">
        <f t="shared" si="2846"/>
        <v>0</v>
      </c>
      <c r="AB1411" s="5"/>
      <c r="AC1411" s="5">
        <f t="shared" si="2846"/>
        <v>0</v>
      </c>
      <c r="AD1411" s="5">
        <f t="shared" si="2846"/>
        <v>0</v>
      </c>
      <c r="AE1411" s="5">
        <f t="shared" si="2846"/>
        <v>0</v>
      </c>
      <c r="AF1411" s="5">
        <f t="shared" si="2846"/>
        <v>0</v>
      </c>
      <c r="AG1411" s="5">
        <f t="shared" si="2846"/>
        <v>0</v>
      </c>
      <c r="AH1411" s="5">
        <f t="shared" si="2846"/>
        <v>0</v>
      </c>
      <c r="AI1411" s="5">
        <f t="shared" si="2846"/>
        <v>0</v>
      </c>
    </row>
    <row r="1412" spans="2:35" x14ac:dyDescent="0.3">
      <c r="B1412" s="86">
        <f t="shared" si="2825"/>
        <v>48304</v>
      </c>
      <c r="C1412" s="3"/>
      <c r="D1412" s="3"/>
      <c r="E1412" s="5">
        <f t="shared" ref="E1412:AI1412" si="2847">E1342-E1377</f>
        <v>0</v>
      </c>
      <c r="F1412" s="5">
        <f t="shared" si="2847"/>
        <v>0</v>
      </c>
      <c r="G1412" s="5">
        <f t="shared" si="2847"/>
        <v>0</v>
      </c>
      <c r="H1412" s="5">
        <f t="shared" si="2847"/>
        <v>0</v>
      </c>
      <c r="I1412" s="5">
        <f t="shared" si="2847"/>
        <v>0</v>
      </c>
      <c r="J1412" s="5">
        <f t="shared" si="2847"/>
        <v>0</v>
      </c>
      <c r="K1412" s="5">
        <f t="shared" si="2847"/>
        <v>0</v>
      </c>
      <c r="L1412" s="5"/>
      <c r="M1412" s="5">
        <f t="shared" si="2847"/>
        <v>0</v>
      </c>
      <c r="N1412" s="5">
        <f t="shared" si="2847"/>
        <v>0</v>
      </c>
      <c r="O1412" s="5">
        <f t="shared" si="2847"/>
        <v>0</v>
      </c>
      <c r="P1412" s="5">
        <f t="shared" si="2847"/>
        <v>0</v>
      </c>
      <c r="Q1412" s="5">
        <f t="shared" si="2847"/>
        <v>0</v>
      </c>
      <c r="R1412" s="5">
        <f t="shared" si="2847"/>
        <v>0</v>
      </c>
      <c r="S1412" s="5">
        <f t="shared" si="2847"/>
        <v>0</v>
      </c>
      <c r="T1412" s="5"/>
      <c r="U1412" s="5">
        <f t="shared" si="2847"/>
        <v>0</v>
      </c>
      <c r="V1412" s="5">
        <f t="shared" si="2847"/>
        <v>0</v>
      </c>
      <c r="W1412" s="5">
        <f t="shared" si="2847"/>
        <v>0</v>
      </c>
      <c r="X1412" s="5">
        <f t="shared" si="2847"/>
        <v>0</v>
      </c>
      <c r="Y1412" s="5">
        <f t="shared" si="2847"/>
        <v>0</v>
      </c>
      <c r="Z1412" s="5">
        <f t="shared" si="2847"/>
        <v>0</v>
      </c>
      <c r="AA1412" s="5">
        <f t="shared" si="2847"/>
        <v>0</v>
      </c>
      <c r="AB1412" s="5"/>
      <c r="AC1412" s="5">
        <f t="shared" si="2847"/>
        <v>0</v>
      </c>
      <c r="AD1412" s="5">
        <f t="shared" si="2847"/>
        <v>0</v>
      </c>
      <c r="AE1412" s="5">
        <f t="shared" si="2847"/>
        <v>0</v>
      </c>
      <c r="AF1412" s="5">
        <f t="shared" si="2847"/>
        <v>0</v>
      </c>
      <c r="AG1412" s="5">
        <f t="shared" si="2847"/>
        <v>0</v>
      </c>
      <c r="AH1412" s="5">
        <f t="shared" si="2847"/>
        <v>0</v>
      </c>
      <c r="AI1412" s="5">
        <f t="shared" si="2847"/>
        <v>0</v>
      </c>
    </row>
    <row r="1413" spans="2:35" x14ac:dyDescent="0.3">
      <c r="B1413" s="86">
        <f t="shared" si="2825"/>
        <v>48669</v>
      </c>
      <c r="C1413" s="3"/>
      <c r="D1413" s="3"/>
      <c r="E1413" s="5">
        <f t="shared" ref="E1413:AI1413" si="2848">E1343-E1378</f>
        <v>0</v>
      </c>
      <c r="F1413" s="5">
        <f t="shared" si="2848"/>
        <v>0</v>
      </c>
      <c r="G1413" s="5">
        <f t="shared" si="2848"/>
        <v>0</v>
      </c>
      <c r="H1413" s="5">
        <f t="shared" si="2848"/>
        <v>0</v>
      </c>
      <c r="I1413" s="5">
        <f t="shared" si="2848"/>
        <v>0</v>
      </c>
      <c r="J1413" s="5">
        <f t="shared" si="2848"/>
        <v>0</v>
      </c>
      <c r="K1413" s="5">
        <f t="shared" si="2848"/>
        <v>0</v>
      </c>
      <c r="L1413" s="5"/>
      <c r="M1413" s="5">
        <f t="shared" si="2848"/>
        <v>0</v>
      </c>
      <c r="N1413" s="5">
        <f t="shared" si="2848"/>
        <v>0</v>
      </c>
      <c r="O1413" s="5">
        <f t="shared" si="2848"/>
        <v>0</v>
      </c>
      <c r="P1413" s="5">
        <f t="shared" si="2848"/>
        <v>0</v>
      </c>
      <c r="Q1413" s="5">
        <f t="shared" si="2848"/>
        <v>0</v>
      </c>
      <c r="R1413" s="5">
        <f t="shared" si="2848"/>
        <v>0</v>
      </c>
      <c r="S1413" s="5">
        <f t="shared" si="2848"/>
        <v>0</v>
      </c>
      <c r="T1413" s="5"/>
      <c r="U1413" s="5">
        <f t="shared" si="2848"/>
        <v>0</v>
      </c>
      <c r="V1413" s="5">
        <f t="shared" si="2848"/>
        <v>0</v>
      </c>
      <c r="W1413" s="5">
        <f t="shared" si="2848"/>
        <v>0</v>
      </c>
      <c r="X1413" s="5">
        <f t="shared" si="2848"/>
        <v>0</v>
      </c>
      <c r="Y1413" s="5">
        <f t="shared" si="2848"/>
        <v>0</v>
      </c>
      <c r="Z1413" s="5">
        <f t="shared" si="2848"/>
        <v>0</v>
      </c>
      <c r="AA1413" s="5">
        <f t="shared" si="2848"/>
        <v>0</v>
      </c>
      <c r="AB1413" s="5"/>
      <c r="AC1413" s="5">
        <f t="shared" si="2848"/>
        <v>0</v>
      </c>
      <c r="AD1413" s="5">
        <f t="shared" si="2848"/>
        <v>0</v>
      </c>
      <c r="AE1413" s="5">
        <f t="shared" si="2848"/>
        <v>0</v>
      </c>
      <c r="AF1413" s="5">
        <f t="shared" si="2848"/>
        <v>0</v>
      </c>
      <c r="AG1413" s="5">
        <f t="shared" si="2848"/>
        <v>0</v>
      </c>
      <c r="AH1413" s="5">
        <f t="shared" si="2848"/>
        <v>0</v>
      </c>
      <c r="AI1413" s="5">
        <f t="shared" si="2848"/>
        <v>0</v>
      </c>
    </row>
    <row r="1414" spans="2:35" x14ac:dyDescent="0.3">
      <c r="B1414" s="86">
        <f t="shared" si="2825"/>
        <v>49034</v>
      </c>
      <c r="C1414" s="3"/>
      <c r="D1414" s="3"/>
      <c r="E1414" s="5">
        <f t="shared" ref="E1414:AI1414" si="2849">E1344-E1379</f>
        <v>0</v>
      </c>
      <c r="F1414" s="5">
        <f t="shared" si="2849"/>
        <v>0</v>
      </c>
      <c r="G1414" s="5">
        <f t="shared" si="2849"/>
        <v>0</v>
      </c>
      <c r="H1414" s="5">
        <f t="shared" si="2849"/>
        <v>0</v>
      </c>
      <c r="I1414" s="5">
        <f t="shared" si="2849"/>
        <v>0</v>
      </c>
      <c r="J1414" s="5">
        <f t="shared" si="2849"/>
        <v>0</v>
      </c>
      <c r="K1414" s="5">
        <f t="shared" si="2849"/>
        <v>0</v>
      </c>
      <c r="L1414" s="5"/>
      <c r="M1414" s="5">
        <f t="shared" si="2849"/>
        <v>0</v>
      </c>
      <c r="N1414" s="5">
        <f t="shared" si="2849"/>
        <v>0</v>
      </c>
      <c r="O1414" s="5">
        <f t="shared" si="2849"/>
        <v>0</v>
      </c>
      <c r="P1414" s="5">
        <f t="shared" si="2849"/>
        <v>0</v>
      </c>
      <c r="Q1414" s="5">
        <f t="shared" si="2849"/>
        <v>0</v>
      </c>
      <c r="R1414" s="5">
        <f t="shared" si="2849"/>
        <v>0</v>
      </c>
      <c r="S1414" s="5">
        <f t="shared" si="2849"/>
        <v>0</v>
      </c>
      <c r="T1414" s="5"/>
      <c r="U1414" s="5">
        <f t="shared" si="2849"/>
        <v>0</v>
      </c>
      <c r="V1414" s="5">
        <f t="shared" si="2849"/>
        <v>0</v>
      </c>
      <c r="W1414" s="5">
        <f t="shared" si="2849"/>
        <v>0</v>
      </c>
      <c r="X1414" s="5">
        <f t="shared" si="2849"/>
        <v>0</v>
      </c>
      <c r="Y1414" s="5">
        <f t="shared" si="2849"/>
        <v>0</v>
      </c>
      <c r="Z1414" s="5">
        <f t="shared" si="2849"/>
        <v>0</v>
      </c>
      <c r="AA1414" s="5">
        <f t="shared" si="2849"/>
        <v>0</v>
      </c>
      <c r="AB1414" s="5"/>
      <c r="AC1414" s="5">
        <f t="shared" si="2849"/>
        <v>0</v>
      </c>
      <c r="AD1414" s="5">
        <f t="shared" si="2849"/>
        <v>0</v>
      </c>
      <c r="AE1414" s="5">
        <f t="shared" si="2849"/>
        <v>0</v>
      </c>
      <c r="AF1414" s="5">
        <f t="shared" si="2849"/>
        <v>0</v>
      </c>
      <c r="AG1414" s="5">
        <f t="shared" si="2849"/>
        <v>0</v>
      </c>
      <c r="AH1414" s="5">
        <f t="shared" si="2849"/>
        <v>0</v>
      </c>
      <c r="AI1414" s="5">
        <f t="shared" si="2849"/>
        <v>0</v>
      </c>
    </row>
    <row r="1415" spans="2:35" x14ac:dyDescent="0.3">
      <c r="B1415" s="86">
        <f t="shared" si="2825"/>
        <v>49399</v>
      </c>
      <c r="C1415" s="3"/>
      <c r="D1415" s="3"/>
      <c r="E1415" s="5">
        <f t="shared" ref="E1415:AI1415" si="2850">E1345-E1380</f>
        <v>0</v>
      </c>
      <c r="F1415" s="5">
        <f t="shared" si="2850"/>
        <v>0</v>
      </c>
      <c r="G1415" s="5">
        <f t="shared" si="2850"/>
        <v>0</v>
      </c>
      <c r="H1415" s="5">
        <f t="shared" si="2850"/>
        <v>0</v>
      </c>
      <c r="I1415" s="5">
        <f t="shared" si="2850"/>
        <v>0</v>
      </c>
      <c r="J1415" s="5">
        <f t="shared" si="2850"/>
        <v>0</v>
      </c>
      <c r="K1415" s="5">
        <f t="shared" si="2850"/>
        <v>0</v>
      </c>
      <c r="L1415" s="5"/>
      <c r="M1415" s="5">
        <f t="shared" si="2850"/>
        <v>0</v>
      </c>
      <c r="N1415" s="5">
        <f t="shared" si="2850"/>
        <v>0</v>
      </c>
      <c r="O1415" s="5">
        <f t="shared" si="2850"/>
        <v>0</v>
      </c>
      <c r="P1415" s="5">
        <f t="shared" si="2850"/>
        <v>0</v>
      </c>
      <c r="Q1415" s="5">
        <f t="shared" si="2850"/>
        <v>0</v>
      </c>
      <c r="R1415" s="5">
        <f t="shared" si="2850"/>
        <v>0</v>
      </c>
      <c r="S1415" s="5">
        <f t="shared" si="2850"/>
        <v>0</v>
      </c>
      <c r="T1415" s="5"/>
      <c r="U1415" s="5">
        <f t="shared" si="2850"/>
        <v>0</v>
      </c>
      <c r="V1415" s="5">
        <f t="shared" si="2850"/>
        <v>0</v>
      </c>
      <c r="W1415" s="5">
        <f t="shared" si="2850"/>
        <v>0</v>
      </c>
      <c r="X1415" s="5">
        <f t="shared" si="2850"/>
        <v>0</v>
      </c>
      <c r="Y1415" s="5">
        <f t="shared" si="2850"/>
        <v>0</v>
      </c>
      <c r="Z1415" s="5">
        <f t="shared" si="2850"/>
        <v>0</v>
      </c>
      <c r="AA1415" s="5">
        <f t="shared" si="2850"/>
        <v>0</v>
      </c>
      <c r="AB1415" s="5"/>
      <c r="AC1415" s="5">
        <f t="shared" si="2850"/>
        <v>0</v>
      </c>
      <c r="AD1415" s="5">
        <f t="shared" si="2850"/>
        <v>0</v>
      </c>
      <c r="AE1415" s="5">
        <f t="shared" si="2850"/>
        <v>0</v>
      </c>
      <c r="AF1415" s="5">
        <f t="shared" si="2850"/>
        <v>0</v>
      </c>
      <c r="AG1415" s="5">
        <f t="shared" si="2850"/>
        <v>0</v>
      </c>
      <c r="AH1415" s="5">
        <f t="shared" si="2850"/>
        <v>0</v>
      </c>
      <c r="AI1415" s="5">
        <f t="shared" si="2850"/>
        <v>0</v>
      </c>
    </row>
    <row r="1416" spans="2:35" x14ac:dyDescent="0.3">
      <c r="B1416" s="86">
        <f t="shared" si="2825"/>
        <v>49765</v>
      </c>
      <c r="C1416" s="3"/>
      <c r="D1416" s="3"/>
      <c r="E1416" s="5">
        <f t="shared" ref="E1416:AI1416" si="2851">E1346-E1381</f>
        <v>0</v>
      </c>
      <c r="F1416" s="5">
        <f t="shared" si="2851"/>
        <v>0</v>
      </c>
      <c r="G1416" s="5">
        <f t="shared" si="2851"/>
        <v>0</v>
      </c>
      <c r="H1416" s="5">
        <f t="shared" si="2851"/>
        <v>0</v>
      </c>
      <c r="I1416" s="5">
        <f t="shared" si="2851"/>
        <v>0</v>
      </c>
      <c r="J1416" s="5">
        <f t="shared" si="2851"/>
        <v>0</v>
      </c>
      <c r="K1416" s="5">
        <f t="shared" si="2851"/>
        <v>0</v>
      </c>
      <c r="L1416" s="5"/>
      <c r="M1416" s="5">
        <f t="shared" si="2851"/>
        <v>0</v>
      </c>
      <c r="N1416" s="5">
        <f t="shared" si="2851"/>
        <v>0</v>
      </c>
      <c r="O1416" s="5">
        <f t="shared" si="2851"/>
        <v>0</v>
      </c>
      <c r="P1416" s="5">
        <f t="shared" si="2851"/>
        <v>0</v>
      </c>
      <c r="Q1416" s="5">
        <f t="shared" si="2851"/>
        <v>0</v>
      </c>
      <c r="R1416" s="5">
        <f t="shared" si="2851"/>
        <v>0</v>
      </c>
      <c r="S1416" s="5">
        <f t="shared" si="2851"/>
        <v>0</v>
      </c>
      <c r="T1416" s="5"/>
      <c r="U1416" s="5">
        <f t="shared" si="2851"/>
        <v>0</v>
      </c>
      <c r="V1416" s="5">
        <f t="shared" si="2851"/>
        <v>0</v>
      </c>
      <c r="W1416" s="5">
        <f t="shared" si="2851"/>
        <v>0</v>
      </c>
      <c r="X1416" s="5">
        <f t="shared" si="2851"/>
        <v>0</v>
      </c>
      <c r="Y1416" s="5">
        <f t="shared" si="2851"/>
        <v>0</v>
      </c>
      <c r="Z1416" s="5">
        <f t="shared" si="2851"/>
        <v>0</v>
      </c>
      <c r="AA1416" s="5">
        <f t="shared" si="2851"/>
        <v>0</v>
      </c>
      <c r="AB1416" s="5"/>
      <c r="AC1416" s="5">
        <f t="shared" si="2851"/>
        <v>0</v>
      </c>
      <c r="AD1416" s="5">
        <f t="shared" si="2851"/>
        <v>0</v>
      </c>
      <c r="AE1416" s="5">
        <f t="shared" si="2851"/>
        <v>0</v>
      </c>
      <c r="AF1416" s="5">
        <f t="shared" si="2851"/>
        <v>0</v>
      </c>
      <c r="AG1416" s="5">
        <f t="shared" si="2851"/>
        <v>0</v>
      </c>
      <c r="AH1416" s="5">
        <f t="shared" si="2851"/>
        <v>0</v>
      </c>
      <c r="AI1416" s="5">
        <f t="shared" si="2851"/>
        <v>0</v>
      </c>
    </row>
    <row r="1417" spans="2:35" x14ac:dyDescent="0.3">
      <c r="B1417" s="86">
        <f t="shared" si="2825"/>
        <v>50130</v>
      </c>
      <c r="C1417" s="3"/>
      <c r="D1417" s="3"/>
      <c r="E1417" s="5">
        <f t="shared" ref="E1417:AI1417" si="2852">E1347-E1382</f>
        <v>0</v>
      </c>
      <c r="F1417" s="5">
        <f t="shared" si="2852"/>
        <v>0</v>
      </c>
      <c r="G1417" s="5">
        <f t="shared" si="2852"/>
        <v>0</v>
      </c>
      <c r="H1417" s="5">
        <f t="shared" si="2852"/>
        <v>0</v>
      </c>
      <c r="I1417" s="5">
        <f t="shared" si="2852"/>
        <v>0</v>
      </c>
      <c r="J1417" s="5">
        <f t="shared" si="2852"/>
        <v>0</v>
      </c>
      <c r="K1417" s="5">
        <f t="shared" si="2852"/>
        <v>0</v>
      </c>
      <c r="L1417" s="5"/>
      <c r="M1417" s="5">
        <f t="shared" si="2852"/>
        <v>0</v>
      </c>
      <c r="N1417" s="5">
        <f t="shared" si="2852"/>
        <v>0</v>
      </c>
      <c r="O1417" s="5">
        <f t="shared" si="2852"/>
        <v>0</v>
      </c>
      <c r="P1417" s="5">
        <f t="shared" si="2852"/>
        <v>0</v>
      </c>
      <c r="Q1417" s="5">
        <f t="shared" si="2852"/>
        <v>0</v>
      </c>
      <c r="R1417" s="5">
        <f t="shared" si="2852"/>
        <v>0</v>
      </c>
      <c r="S1417" s="5">
        <f t="shared" si="2852"/>
        <v>0</v>
      </c>
      <c r="T1417" s="5"/>
      <c r="U1417" s="5">
        <f t="shared" si="2852"/>
        <v>0</v>
      </c>
      <c r="V1417" s="5">
        <f t="shared" si="2852"/>
        <v>0</v>
      </c>
      <c r="W1417" s="5">
        <f t="shared" si="2852"/>
        <v>0</v>
      </c>
      <c r="X1417" s="5">
        <f t="shared" si="2852"/>
        <v>0</v>
      </c>
      <c r="Y1417" s="5">
        <f t="shared" si="2852"/>
        <v>0</v>
      </c>
      <c r="Z1417" s="5">
        <f t="shared" si="2852"/>
        <v>0</v>
      </c>
      <c r="AA1417" s="5">
        <f t="shared" si="2852"/>
        <v>0</v>
      </c>
      <c r="AB1417" s="5"/>
      <c r="AC1417" s="5">
        <f t="shared" si="2852"/>
        <v>0</v>
      </c>
      <c r="AD1417" s="5">
        <f t="shared" si="2852"/>
        <v>0</v>
      </c>
      <c r="AE1417" s="5">
        <f t="shared" si="2852"/>
        <v>0</v>
      </c>
      <c r="AF1417" s="5">
        <f t="shared" si="2852"/>
        <v>0</v>
      </c>
      <c r="AG1417" s="5">
        <f t="shared" si="2852"/>
        <v>0</v>
      </c>
      <c r="AH1417" s="5">
        <f t="shared" si="2852"/>
        <v>0</v>
      </c>
      <c r="AI1417" s="5">
        <f t="shared" si="2852"/>
        <v>0</v>
      </c>
    </row>
    <row r="1418" spans="2:35" x14ac:dyDescent="0.3">
      <c r="B1418" s="86">
        <f t="shared" si="2825"/>
        <v>50495</v>
      </c>
      <c r="C1418" s="3"/>
      <c r="D1418" s="3"/>
      <c r="E1418" s="5">
        <f t="shared" ref="E1418:AI1418" si="2853">E1348-E1383</f>
        <v>0</v>
      </c>
      <c r="F1418" s="5">
        <f t="shared" si="2853"/>
        <v>0</v>
      </c>
      <c r="G1418" s="5">
        <f t="shared" si="2853"/>
        <v>0</v>
      </c>
      <c r="H1418" s="5">
        <f t="shared" si="2853"/>
        <v>0</v>
      </c>
      <c r="I1418" s="5">
        <f t="shared" si="2853"/>
        <v>0</v>
      </c>
      <c r="J1418" s="5">
        <f t="shared" si="2853"/>
        <v>0</v>
      </c>
      <c r="K1418" s="5">
        <f t="shared" si="2853"/>
        <v>0</v>
      </c>
      <c r="L1418" s="5"/>
      <c r="M1418" s="5">
        <f t="shared" si="2853"/>
        <v>0</v>
      </c>
      <c r="N1418" s="5">
        <f t="shared" si="2853"/>
        <v>0</v>
      </c>
      <c r="O1418" s="5">
        <f t="shared" si="2853"/>
        <v>0</v>
      </c>
      <c r="P1418" s="5">
        <f t="shared" si="2853"/>
        <v>0</v>
      </c>
      <c r="Q1418" s="5">
        <f t="shared" si="2853"/>
        <v>0</v>
      </c>
      <c r="R1418" s="5">
        <f t="shared" si="2853"/>
        <v>0</v>
      </c>
      <c r="S1418" s="5">
        <f t="shared" si="2853"/>
        <v>0</v>
      </c>
      <c r="T1418" s="5"/>
      <c r="U1418" s="5">
        <f t="shared" si="2853"/>
        <v>0</v>
      </c>
      <c r="V1418" s="5">
        <f t="shared" si="2853"/>
        <v>0</v>
      </c>
      <c r="W1418" s="5">
        <f t="shared" si="2853"/>
        <v>0</v>
      </c>
      <c r="X1418" s="5">
        <f t="shared" si="2853"/>
        <v>0</v>
      </c>
      <c r="Y1418" s="5">
        <f t="shared" si="2853"/>
        <v>0</v>
      </c>
      <c r="Z1418" s="5">
        <f t="shared" si="2853"/>
        <v>0</v>
      </c>
      <c r="AA1418" s="5">
        <f t="shared" si="2853"/>
        <v>0</v>
      </c>
      <c r="AB1418" s="5"/>
      <c r="AC1418" s="5">
        <f t="shared" si="2853"/>
        <v>0</v>
      </c>
      <c r="AD1418" s="5">
        <f t="shared" si="2853"/>
        <v>0</v>
      </c>
      <c r="AE1418" s="5">
        <f t="shared" si="2853"/>
        <v>0</v>
      </c>
      <c r="AF1418" s="5">
        <f t="shared" si="2853"/>
        <v>0</v>
      </c>
      <c r="AG1418" s="5">
        <f t="shared" si="2853"/>
        <v>0</v>
      </c>
      <c r="AH1418" s="5">
        <f t="shared" si="2853"/>
        <v>0</v>
      </c>
      <c r="AI1418" s="5">
        <f t="shared" si="2853"/>
        <v>0</v>
      </c>
    </row>
    <row r="1419" spans="2:35" x14ac:dyDescent="0.3">
      <c r="B1419" s="86">
        <f t="shared" si="2825"/>
        <v>50860</v>
      </c>
      <c r="C1419" s="3"/>
      <c r="D1419" s="3"/>
      <c r="E1419" s="5">
        <f t="shared" ref="E1419:AI1419" si="2854">E1349-E1384</f>
        <v>0</v>
      </c>
      <c r="F1419" s="5">
        <f t="shared" si="2854"/>
        <v>0</v>
      </c>
      <c r="G1419" s="5">
        <f t="shared" si="2854"/>
        <v>0</v>
      </c>
      <c r="H1419" s="5">
        <f t="shared" si="2854"/>
        <v>0</v>
      </c>
      <c r="I1419" s="5">
        <f t="shared" si="2854"/>
        <v>0</v>
      </c>
      <c r="J1419" s="5">
        <f t="shared" si="2854"/>
        <v>0</v>
      </c>
      <c r="K1419" s="5">
        <f t="shared" si="2854"/>
        <v>0</v>
      </c>
      <c r="L1419" s="5"/>
      <c r="M1419" s="5">
        <f t="shared" si="2854"/>
        <v>0</v>
      </c>
      <c r="N1419" s="5">
        <f t="shared" si="2854"/>
        <v>0</v>
      </c>
      <c r="O1419" s="5">
        <f t="shared" si="2854"/>
        <v>0</v>
      </c>
      <c r="P1419" s="5">
        <f t="shared" si="2854"/>
        <v>0</v>
      </c>
      <c r="Q1419" s="5">
        <f t="shared" si="2854"/>
        <v>0</v>
      </c>
      <c r="R1419" s="5">
        <f t="shared" si="2854"/>
        <v>0</v>
      </c>
      <c r="S1419" s="5">
        <f t="shared" si="2854"/>
        <v>0</v>
      </c>
      <c r="T1419" s="5"/>
      <c r="U1419" s="5">
        <f t="shared" si="2854"/>
        <v>0</v>
      </c>
      <c r="V1419" s="5">
        <f t="shared" si="2854"/>
        <v>0</v>
      </c>
      <c r="W1419" s="5">
        <f t="shared" si="2854"/>
        <v>0</v>
      </c>
      <c r="X1419" s="5">
        <f t="shared" si="2854"/>
        <v>0</v>
      </c>
      <c r="Y1419" s="5">
        <f t="shared" si="2854"/>
        <v>0</v>
      </c>
      <c r="Z1419" s="5">
        <f t="shared" si="2854"/>
        <v>0</v>
      </c>
      <c r="AA1419" s="5">
        <f t="shared" si="2854"/>
        <v>0</v>
      </c>
      <c r="AB1419" s="5"/>
      <c r="AC1419" s="5">
        <f t="shared" si="2854"/>
        <v>0</v>
      </c>
      <c r="AD1419" s="5">
        <f t="shared" si="2854"/>
        <v>0</v>
      </c>
      <c r="AE1419" s="5">
        <f t="shared" si="2854"/>
        <v>0</v>
      </c>
      <c r="AF1419" s="5">
        <f t="shared" si="2854"/>
        <v>0</v>
      </c>
      <c r="AG1419" s="5">
        <f t="shared" si="2854"/>
        <v>0</v>
      </c>
      <c r="AH1419" s="5">
        <f t="shared" si="2854"/>
        <v>0</v>
      </c>
      <c r="AI1419" s="5">
        <f t="shared" si="2854"/>
        <v>0</v>
      </c>
    </row>
    <row r="1420" spans="2:35" x14ac:dyDescent="0.3">
      <c r="B1420" s="86">
        <f t="shared" si="2825"/>
        <v>51226</v>
      </c>
      <c r="C1420" s="3"/>
      <c r="D1420" s="3"/>
      <c r="E1420" s="5">
        <f t="shared" ref="E1420:AI1420" si="2855">E1350-E1385</f>
        <v>0</v>
      </c>
      <c r="F1420" s="5">
        <f t="shared" si="2855"/>
        <v>0</v>
      </c>
      <c r="G1420" s="5">
        <f t="shared" si="2855"/>
        <v>0</v>
      </c>
      <c r="H1420" s="5">
        <f t="shared" si="2855"/>
        <v>0</v>
      </c>
      <c r="I1420" s="5">
        <f t="shared" si="2855"/>
        <v>0</v>
      </c>
      <c r="J1420" s="5">
        <f t="shared" si="2855"/>
        <v>0</v>
      </c>
      <c r="K1420" s="5">
        <f t="shared" si="2855"/>
        <v>0</v>
      </c>
      <c r="L1420" s="5"/>
      <c r="M1420" s="5">
        <f t="shared" si="2855"/>
        <v>0</v>
      </c>
      <c r="N1420" s="5">
        <f t="shared" si="2855"/>
        <v>0</v>
      </c>
      <c r="O1420" s="5">
        <f t="shared" si="2855"/>
        <v>0</v>
      </c>
      <c r="P1420" s="5">
        <f t="shared" si="2855"/>
        <v>0</v>
      </c>
      <c r="Q1420" s="5">
        <f t="shared" si="2855"/>
        <v>0</v>
      </c>
      <c r="R1420" s="5">
        <f t="shared" si="2855"/>
        <v>0</v>
      </c>
      <c r="S1420" s="5">
        <f t="shared" si="2855"/>
        <v>0</v>
      </c>
      <c r="T1420" s="5"/>
      <c r="U1420" s="5">
        <f t="shared" si="2855"/>
        <v>0</v>
      </c>
      <c r="V1420" s="5">
        <f t="shared" si="2855"/>
        <v>0</v>
      </c>
      <c r="W1420" s="5">
        <f t="shared" si="2855"/>
        <v>0</v>
      </c>
      <c r="X1420" s="5">
        <f t="shared" si="2855"/>
        <v>0</v>
      </c>
      <c r="Y1420" s="5">
        <f t="shared" si="2855"/>
        <v>0</v>
      </c>
      <c r="Z1420" s="5">
        <f t="shared" si="2855"/>
        <v>0</v>
      </c>
      <c r="AA1420" s="5">
        <f t="shared" si="2855"/>
        <v>0</v>
      </c>
      <c r="AB1420" s="5"/>
      <c r="AC1420" s="5">
        <f t="shared" si="2855"/>
        <v>0</v>
      </c>
      <c r="AD1420" s="5">
        <f t="shared" si="2855"/>
        <v>0</v>
      </c>
      <c r="AE1420" s="5">
        <f t="shared" si="2855"/>
        <v>0</v>
      </c>
      <c r="AF1420" s="5">
        <f t="shared" si="2855"/>
        <v>0</v>
      </c>
      <c r="AG1420" s="5">
        <f t="shared" si="2855"/>
        <v>0</v>
      </c>
      <c r="AH1420" s="5">
        <f t="shared" si="2855"/>
        <v>0</v>
      </c>
      <c r="AI1420" s="5">
        <f t="shared" si="2855"/>
        <v>0</v>
      </c>
    </row>
    <row r="1421" spans="2:35" x14ac:dyDescent="0.3">
      <c r="B1421" s="86">
        <f t="shared" si="2825"/>
        <v>51591</v>
      </c>
      <c r="C1421" s="3"/>
      <c r="D1421" s="3"/>
      <c r="E1421" s="5">
        <f t="shared" ref="E1421:AI1421" si="2856">E1351-E1386</f>
        <v>0</v>
      </c>
      <c r="F1421" s="5">
        <f t="shared" si="2856"/>
        <v>0</v>
      </c>
      <c r="G1421" s="5">
        <f t="shared" si="2856"/>
        <v>0</v>
      </c>
      <c r="H1421" s="5">
        <f t="shared" si="2856"/>
        <v>0</v>
      </c>
      <c r="I1421" s="5">
        <f t="shared" si="2856"/>
        <v>0</v>
      </c>
      <c r="J1421" s="5">
        <f t="shared" si="2856"/>
        <v>0</v>
      </c>
      <c r="K1421" s="5">
        <f t="shared" si="2856"/>
        <v>0</v>
      </c>
      <c r="L1421" s="5"/>
      <c r="M1421" s="5">
        <f t="shared" si="2856"/>
        <v>0</v>
      </c>
      <c r="N1421" s="5">
        <f t="shared" si="2856"/>
        <v>0</v>
      </c>
      <c r="O1421" s="5">
        <f t="shared" si="2856"/>
        <v>0</v>
      </c>
      <c r="P1421" s="5">
        <f t="shared" si="2856"/>
        <v>0</v>
      </c>
      <c r="Q1421" s="5">
        <f t="shared" si="2856"/>
        <v>0</v>
      </c>
      <c r="R1421" s="5">
        <f t="shared" si="2856"/>
        <v>0</v>
      </c>
      <c r="S1421" s="5">
        <f t="shared" si="2856"/>
        <v>0</v>
      </c>
      <c r="T1421" s="5"/>
      <c r="U1421" s="5">
        <f t="shared" si="2856"/>
        <v>0</v>
      </c>
      <c r="V1421" s="5">
        <f t="shared" si="2856"/>
        <v>0</v>
      </c>
      <c r="W1421" s="5">
        <f t="shared" si="2856"/>
        <v>0</v>
      </c>
      <c r="X1421" s="5">
        <f t="shared" si="2856"/>
        <v>0</v>
      </c>
      <c r="Y1421" s="5">
        <f t="shared" si="2856"/>
        <v>0</v>
      </c>
      <c r="Z1421" s="5">
        <f t="shared" si="2856"/>
        <v>0</v>
      </c>
      <c r="AA1421" s="5">
        <f t="shared" si="2856"/>
        <v>0</v>
      </c>
      <c r="AB1421" s="5"/>
      <c r="AC1421" s="5">
        <f t="shared" si="2856"/>
        <v>0</v>
      </c>
      <c r="AD1421" s="5">
        <f t="shared" si="2856"/>
        <v>0</v>
      </c>
      <c r="AE1421" s="5">
        <f t="shared" si="2856"/>
        <v>0</v>
      </c>
      <c r="AF1421" s="5">
        <f t="shared" si="2856"/>
        <v>0</v>
      </c>
      <c r="AG1421" s="5">
        <f t="shared" si="2856"/>
        <v>0</v>
      </c>
      <c r="AH1421" s="5">
        <f t="shared" si="2856"/>
        <v>0</v>
      </c>
      <c r="AI1421" s="5">
        <f t="shared" si="2856"/>
        <v>0</v>
      </c>
    </row>
    <row r="1422" spans="2:35" x14ac:dyDescent="0.3">
      <c r="E1422" s="2"/>
      <c r="M1422" s="2"/>
    </row>
    <row r="1423" spans="2:35" s="78" customFormat="1" x14ac:dyDescent="0.3">
      <c r="B1423" s="77" t="s">
        <v>274</v>
      </c>
      <c r="C1423" s="77"/>
      <c r="D1423" s="77"/>
    </row>
    <row r="1424" spans="2:35" s="99" customFormat="1" x14ac:dyDescent="0.3">
      <c r="B1424" s="98" t="s">
        <v>266</v>
      </c>
      <c r="C1424" s="98"/>
      <c r="D1424" s="98"/>
    </row>
    <row r="1425" spans="2:35" x14ac:dyDescent="0.3">
      <c r="E1425" s="301" t="s">
        <v>89</v>
      </c>
      <c r="F1425" s="301"/>
      <c r="G1425" s="301"/>
      <c r="H1425" s="301"/>
      <c r="I1425" s="301"/>
      <c r="J1425" s="301"/>
      <c r="K1425" s="301"/>
      <c r="M1425" s="301" t="s">
        <v>64</v>
      </c>
      <c r="N1425" s="301"/>
      <c r="O1425" s="301"/>
      <c r="P1425" s="301"/>
      <c r="Q1425" s="301"/>
      <c r="R1425" s="301"/>
      <c r="S1425" s="301"/>
      <c r="U1425" s="301" t="s">
        <v>65</v>
      </c>
      <c r="V1425" s="301"/>
      <c r="W1425" s="301"/>
      <c r="X1425" s="301"/>
      <c r="Y1425" s="301"/>
      <c r="Z1425" s="301"/>
      <c r="AA1425" s="301"/>
      <c r="AC1425" s="301" t="s">
        <v>66</v>
      </c>
      <c r="AD1425" s="301"/>
      <c r="AE1425" s="301"/>
      <c r="AF1425" s="301"/>
      <c r="AG1425" s="301"/>
      <c r="AH1425" s="301"/>
      <c r="AI1425" s="301"/>
    </row>
    <row r="1426" spans="2:35" s="3" customFormat="1" x14ac:dyDescent="0.3">
      <c r="B1426" s="4" t="s">
        <v>211</v>
      </c>
      <c r="C1426" s="4"/>
      <c r="D1426" s="4"/>
      <c r="E1426" s="3" t="s">
        <v>70</v>
      </c>
      <c r="F1426" s="3" t="s">
        <v>69</v>
      </c>
      <c r="G1426" s="3" t="s">
        <v>61</v>
      </c>
      <c r="H1426" s="3" t="s">
        <v>68</v>
      </c>
      <c r="I1426" s="3" t="s">
        <v>71</v>
      </c>
      <c r="J1426" s="3" t="s">
        <v>72</v>
      </c>
      <c r="K1426" s="3" t="s">
        <v>62</v>
      </c>
      <c r="M1426" s="3" t="s">
        <v>70</v>
      </c>
      <c r="N1426" s="3" t="s">
        <v>69</v>
      </c>
      <c r="O1426" s="3" t="s">
        <v>61</v>
      </c>
      <c r="P1426" s="3" t="s">
        <v>68</v>
      </c>
      <c r="Q1426" s="3" t="s">
        <v>71</v>
      </c>
      <c r="R1426" s="3" t="s">
        <v>72</v>
      </c>
      <c r="S1426" s="3" t="s">
        <v>62</v>
      </c>
      <c r="U1426" s="3" t="s">
        <v>70</v>
      </c>
      <c r="V1426" s="3" t="s">
        <v>69</v>
      </c>
      <c r="W1426" s="3" t="s">
        <v>61</v>
      </c>
      <c r="X1426" s="3" t="s">
        <v>68</v>
      </c>
      <c r="Y1426" s="3" t="s">
        <v>71</v>
      </c>
      <c r="Z1426" s="3" t="s">
        <v>72</v>
      </c>
      <c r="AA1426" s="3" t="s">
        <v>62</v>
      </c>
      <c r="AC1426" s="3" t="s">
        <v>70</v>
      </c>
      <c r="AD1426" s="3" t="s">
        <v>69</v>
      </c>
      <c r="AE1426" s="3" t="s">
        <v>61</v>
      </c>
      <c r="AF1426" s="3" t="s">
        <v>68</v>
      </c>
      <c r="AG1426" s="3" t="s">
        <v>71</v>
      </c>
      <c r="AH1426" s="3" t="s">
        <v>72</v>
      </c>
      <c r="AI1426" s="3" t="s">
        <v>62</v>
      </c>
    </row>
    <row r="1427" spans="2:35" hidden="1" x14ac:dyDescent="0.3">
      <c r="B1427" s="86">
        <f>B1391</f>
        <v>40633</v>
      </c>
      <c r="C1427" s="3"/>
      <c r="D1427" s="3"/>
      <c r="E1427" s="5">
        <f>E409+E1356</f>
        <v>34.520090886240013</v>
      </c>
      <c r="F1427" s="5">
        <f t="shared" ref="F1427:AI1427" si="2857">F409+F1356</f>
        <v>7.5382805251649998</v>
      </c>
      <c r="G1427" s="5">
        <f t="shared" si="2857"/>
        <v>4.3402781691999994</v>
      </c>
      <c r="H1427" s="5">
        <f t="shared" si="2857"/>
        <v>7.0770999999999997</v>
      </c>
      <c r="I1427" s="5">
        <f t="shared" si="2857"/>
        <v>63.521802959500022</v>
      </c>
      <c r="J1427" s="5">
        <f t="shared" si="2857"/>
        <v>144.28948705200003</v>
      </c>
      <c r="K1427" s="5">
        <f t="shared" si="2857"/>
        <v>21.886860700319989</v>
      </c>
      <c r="L1427" s="5"/>
      <c r="M1427" s="5">
        <f t="shared" si="2857"/>
        <v>27.420055963679999</v>
      </c>
      <c r="N1427" s="5">
        <f t="shared" si="2857"/>
        <v>0</v>
      </c>
      <c r="O1427" s="5">
        <f t="shared" si="2857"/>
        <v>0</v>
      </c>
      <c r="P1427" s="5">
        <f t="shared" si="2857"/>
        <v>0</v>
      </c>
      <c r="Q1427" s="5">
        <f t="shared" si="2857"/>
        <v>0</v>
      </c>
      <c r="R1427" s="5">
        <f t="shared" si="2857"/>
        <v>0</v>
      </c>
      <c r="S1427" s="5">
        <f t="shared" si="2857"/>
        <v>0</v>
      </c>
      <c r="T1427" s="5"/>
      <c r="U1427" s="5">
        <f t="shared" si="2857"/>
        <v>19.401689080079997</v>
      </c>
      <c r="V1427" s="5">
        <f t="shared" si="2857"/>
        <v>1.8325941184449999</v>
      </c>
      <c r="W1427" s="5">
        <f t="shared" si="2857"/>
        <v>1.011549848599999</v>
      </c>
      <c r="X1427" s="5">
        <f t="shared" si="2857"/>
        <v>7.3793510662999964</v>
      </c>
      <c r="Y1427" s="5">
        <f t="shared" si="2857"/>
        <v>4.2504277061250022</v>
      </c>
      <c r="Z1427" s="5">
        <f t="shared" si="2857"/>
        <v>12.427692011099996</v>
      </c>
      <c r="AA1427" s="5">
        <f t="shared" si="2857"/>
        <v>1.2276352149600005</v>
      </c>
      <c r="AB1427" s="5"/>
      <c r="AC1427" s="5">
        <f t="shared" si="2857"/>
        <v>3.4710953371200026</v>
      </c>
      <c r="AD1427" s="5">
        <f t="shared" si="2857"/>
        <v>1.2587459992225001</v>
      </c>
      <c r="AE1427" s="5">
        <f t="shared" si="2857"/>
        <v>0.7974400868</v>
      </c>
      <c r="AF1427" s="5">
        <f t="shared" si="2857"/>
        <v>3.7312769219999984</v>
      </c>
      <c r="AG1427" s="5">
        <f t="shared" si="2857"/>
        <v>2.0016215516250018</v>
      </c>
      <c r="AH1427" s="5">
        <f t="shared" si="2857"/>
        <v>5.4128299329000011</v>
      </c>
      <c r="AI1427" s="5">
        <f t="shared" si="2857"/>
        <v>0.76262624999999939</v>
      </c>
    </row>
    <row r="1428" spans="2:35" hidden="1" x14ac:dyDescent="0.3">
      <c r="B1428" s="86">
        <f t="shared" ref="B1428:B1457" si="2858">B1392</f>
        <v>40999</v>
      </c>
      <c r="C1428" s="3"/>
      <c r="D1428" s="3"/>
      <c r="E1428" s="5">
        <f t="shared" ref="E1428:AI1428" si="2859">E410+E1357</f>
        <v>36.958831576080016</v>
      </c>
      <c r="F1428" s="5">
        <f t="shared" si="2859"/>
        <v>7.8484169902050001</v>
      </c>
      <c r="G1428" s="5">
        <f t="shared" si="2859"/>
        <v>4.5414281463999995</v>
      </c>
      <c r="H1428" s="5">
        <f t="shared" si="2859"/>
        <v>7.4101400000000011</v>
      </c>
      <c r="I1428" s="5">
        <f t="shared" si="2859"/>
        <v>67.940271692500005</v>
      </c>
      <c r="J1428" s="5">
        <f t="shared" si="2859"/>
        <v>154.46905897800002</v>
      </c>
      <c r="K1428" s="5">
        <f t="shared" si="2859"/>
        <v>23.364378096640007</v>
      </c>
      <c r="L1428" s="5"/>
      <c r="M1428" s="5">
        <f t="shared" si="2859"/>
        <v>29.357221312560007</v>
      </c>
      <c r="N1428" s="5">
        <f t="shared" si="2859"/>
        <v>0</v>
      </c>
      <c r="O1428" s="5">
        <f t="shared" si="2859"/>
        <v>0</v>
      </c>
      <c r="P1428" s="5">
        <f t="shared" si="2859"/>
        <v>0</v>
      </c>
      <c r="Q1428" s="5">
        <f t="shared" si="2859"/>
        <v>0</v>
      </c>
      <c r="R1428" s="5">
        <f t="shared" si="2859"/>
        <v>0</v>
      </c>
      <c r="S1428" s="5">
        <f t="shared" si="2859"/>
        <v>0</v>
      </c>
      <c r="T1428" s="5"/>
      <c r="U1428" s="5">
        <f t="shared" si="2859"/>
        <v>20.772345096360002</v>
      </c>
      <c r="V1428" s="5">
        <f t="shared" si="2859"/>
        <v>1.9081070527650006</v>
      </c>
      <c r="W1428" s="5">
        <f t="shared" si="2859"/>
        <v>1.0577749611999989</v>
      </c>
      <c r="X1428" s="5">
        <f t="shared" si="2859"/>
        <v>7.7344535173999978</v>
      </c>
      <c r="Y1428" s="5">
        <f t="shared" si="2859"/>
        <v>4.5469051668750016</v>
      </c>
      <c r="Z1428" s="5">
        <f t="shared" si="2859"/>
        <v>13.3045678929</v>
      </c>
      <c r="AA1428" s="5">
        <f t="shared" si="2859"/>
        <v>1.3093058679200003</v>
      </c>
      <c r="AB1428" s="5"/>
      <c r="AC1428" s="5">
        <f t="shared" si="2859"/>
        <v>3.7162758110399996</v>
      </c>
      <c r="AD1428" s="5">
        <f t="shared" si="2859"/>
        <v>1.3106561688825007</v>
      </c>
      <c r="AE1428" s="5">
        <f t="shared" si="2859"/>
        <v>0.83610380560000008</v>
      </c>
      <c r="AF1428" s="5">
        <f t="shared" si="2859"/>
        <v>3.9107112059999989</v>
      </c>
      <c r="AG1428" s="5">
        <f t="shared" si="2859"/>
        <v>2.1428525493750015</v>
      </c>
      <c r="AH1428" s="5">
        <f t="shared" si="2859"/>
        <v>5.797847948100002</v>
      </c>
      <c r="AI1428" s="5">
        <f t="shared" si="2859"/>
        <v>0.81411749999999972</v>
      </c>
    </row>
    <row r="1429" spans="2:35" hidden="1" x14ac:dyDescent="0.3">
      <c r="B1429" s="86">
        <f t="shared" si="2858"/>
        <v>41364</v>
      </c>
      <c r="C1429" s="3"/>
      <c r="D1429" s="3"/>
      <c r="E1429" s="5">
        <f t="shared" ref="E1429:AI1429" si="2860">E411+E1358</f>
        <v>40.594548041639996</v>
      </c>
      <c r="F1429" s="5">
        <f t="shared" si="2860"/>
        <v>8.6442145065149987</v>
      </c>
      <c r="G1429" s="5">
        <f t="shared" si="2860"/>
        <v>5.0308525871999992</v>
      </c>
      <c r="H1429" s="5">
        <f t="shared" si="2860"/>
        <v>7.9513300000000013</v>
      </c>
      <c r="I1429" s="5">
        <f t="shared" si="2860"/>
        <v>74.821740535500041</v>
      </c>
      <c r="J1429" s="5">
        <f t="shared" si="2860"/>
        <v>170.40892111199997</v>
      </c>
      <c r="K1429" s="5">
        <f t="shared" si="2860"/>
        <v>25.844047210100001</v>
      </c>
      <c r="L1429" s="5"/>
      <c r="M1429" s="5">
        <f t="shared" si="2860"/>
        <v>32.24418309648</v>
      </c>
      <c r="N1429" s="5">
        <f t="shared" si="2860"/>
        <v>0</v>
      </c>
      <c r="O1429" s="5">
        <f t="shared" si="2860"/>
        <v>0</v>
      </c>
      <c r="P1429" s="5">
        <f t="shared" si="2860"/>
        <v>0</v>
      </c>
      <c r="Q1429" s="5">
        <f t="shared" si="2860"/>
        <v>0</v>
      </c>
      <c r="R1429" s="5">
        <f t="shared" si="2860"/>
        <v>0</v>
      </c>
      <c r="S1429" s="5">
        <f t="shared" si="2860"/>
        <v>0</v>
      </c>
      <c r="T1429" s="5"/>
      <c r="U1429" s="5">
        <f t="shared" si="2860"/>
        <v>22.814124941880007</v>
      </c>
      <c r="V1429" s="5">
        <f t="shared" si="2860"/>
        <v>2.1043736229950003</v>
      </c>
      <c r="W1429" s="5">
        <f t="shared" si="2860"/>
        <v>1.1743945175999988</v>
      </c>
      <c r="X1429" s="5">
        <f t="shared" si="2860"/>
        <v>8.3067286086499976</v>
      </c>
      <c r="Y1429" s="5">
        <f t="shared" si="2860"/>
        <v>5.0106444551250018</v>
      </c>
      <c r="Z1429" s="5">
        <f t="shared" si="2860"/>
        <v>14.677322781599999</v>
      </c>
      <c r="AA1429" s="5">
        <f t="shared" si="2860"/>
        <v>1.4493012628000002</v>
      </c>
      <c r="AB1429" s="5"/>
      <c r="AC1429" s="5">
        <f t="shared" si="2860"/>
        <v>4.080513554820004</v>
      </c>
      <c r="AD1429" s="5">
        <f t="shared" si="2860"/>
        <v>1.4323248764975001</v>
      </c>
      <c r="AE1429" s="5">
        <f t="shared" si="2860"/>
        <v>0.91880150879999989</v>
      </c>
      <c r="AF1429" s="5">
        <f t="shared" si="2860"/>
        <v>4.1999177309999984</v>
      </c>
      <c r="AG1429" s="5">
        <f t="shared" si="2860"/>
        <v>2.3672769146250023</v>
      </c>
      <c r="AH1429" s="5">
        <f t="shared" si="2860"/>
        <v>6.3930649823999985</v>
      </c>
      <c r="AI1429" s="5">
        <f t="shared" si="2860"/>
        <v>0.90821624999999995</v>
      </c>
    </row>
    <row r="1430" spans="2:35" hidden="1" x14ac:dyDescent="0.3">
      <c r="B1430" s="86">
        <f t="shared" si="2858"/>
        <v>41729</v>
      </c>
      <c r="C1430" s="3"/>
      <c r="D1430" s="3"/>
      <c r="E1430" s="5">
        <f t="shared" ref="E1430:AI1430" si="2861">E412+E1359</f>
        <v>46.601419946160014</v>
      </c>
      <c r="F1430" s="5">
        <f t="shared" si="2861"/>
        <v>9.612058755682499</v>
      </c>
      <c r="G1430" s="5">
        <f t="shared" si="2861"/>
        <v>5.5591910551999977</v>
      </c>
      <c r="H1430" s="5">
        <f t="shared" si="2861"/>
        <v>8.9088200000000004</v>
      </c>
      <c r="I1430" s="5">
        <f t="shared" si="2861"/>
        <v>85.472497124500023</v>
      </c>
      <c r="J1430" s="5">
        <f t="shared" si="2861"/>
        <v>196.56359142000005</v>
      </c>
      <c r="K1430" s="5">
        <f t="shared" si="2861"/>
        <v>29.636714819880005</v>
      </c>
      <c r="L1430" s="5"/>
      <c r="M1430" s="5">
        <f t="shared" si="2861"/>
        <v>37.016507793119992</v>
      </c>
      <c r="N1430" s="5">
        <f t="shared" si="2861"/>
        <v>0</v>
      </c>
      <c r="O1430" s="5">
        <f t="shared" si="2861"/>
        <v>0</v>
      </c>
      <c r="P1430" s="5">
        <f t="shared" si="2861"/>
        <v>0</v>
      </c>
      <c r="Q1430" s="5">
        <f t="shared" si="2861"/>
        <v>0</v>
      </c>
      <c r="R1430" s="5">
        <f t="shared" si="2861"/>
        <v>0</v>
      </c>
      <c r="S1430" s="5">
        <f t="shared" si="2861"/>
        <v>0</v>
      </c>
      <c r="T1430" s="5"/>
      <c r="U1430" s="5">
        <f t="shared" si="2861"/>
        <v>26.191750905719999</v>
      </c>
      <c r="V1430" s="5">
        <f t="shared" si="2861"/>
        <v>2.3388207715225002</v>
      </c>
      <c r="W1430" s="5">
        <f t="shared" si="2861"/>
        <v>1.2946989115999994</v>
      </c>
      <c r="X1430" s="5">
        <f t="shared" si="2861"/>
        <v>9.3074013846999968</v>
      </c>
      <c r="Y1430" s="5">
        <f t="shared" si="2861"/>
        <v>5.7220960098750036</v>
      </c>
      <c r="Z1430" s="5">
        <f t="shared" si="2861"/>
        <v>16.930119403500001</v>
      </c>
      <c r="AA1430" s="5">
        <f t="shared" si="2861"/>
        <v>1.6612184606399998</v>
      </c>
      <c r="AB1430" s="5"/>
      <c r="AC1430" s="5">
        <f t="shared" si="2861"/>
        <v>4.6857197440800045</v>
      </c>
      <c r="AD1430" s="5">
        <f t="shared" si="2861"/>
        <v>1.5968974007612502</v>
      </c>
      <c r="AE1430" s="5">
        <f t="shared" si="2861"/>
        <v>1.0246036808000001</v>
      </c>
      <c r="AF1430" s="5">
        <f t="shared" si="2861"/>
        <v>4.7057729429999986</v>
      </c>
      <c r="AG1430" s="5">
        <f t="shared" si="2861"/>
        <v>2.6999952903750031</v>
      </c>
      <c r="AH1430" s="5">
        <f t="shared" si="2861"/>
        <v>7.3740418365</v>
      </c>
      <c r="AI1430" s="5">
        <f t="shared" si="2861"/>
        <v>1.0366737500000003</v>
      </c>
    </row>
    <row r="1431" spans="2:35" hidden="1" x14ac:dyDescent="0.3">
      <c r="B1431" s="86">
        <f t="shared" si="2858"/>
        <v>42094</v>
      </c>
      <c r="C1431" s="3"/>
      <c r="D1431" s="3"/>
      <c r="E1431" s="5">
        <f t="shared" ref="E1431:AI1431" si="2862">E413+E1360</f>
        <v>49.957743935880018</v>
      </c>
      <c r="F1431" s="5">
        <f t="shared" si="2862"/>
        <v>9.8439470466749999</v>
      </c>
      <c r="G1431" s="5">
        <f t="shared" si="2862"/>
        <v>5.9495722679999998</v>
      </c>
      <c r="H1431" s="5">
        <f t="shared" si="2862"/>
        <v>9.2626749999999998</v>
      </c>
      <c r="I1431" s="5">
        <f t="shared" si="2862"/>
        <v>91.317403841000029</v>
      </c>
      <c r="J1431" s="5">
        <f t="shared" si="2862"/>
        <v>210.57161321399997</v>
      </c>
      <c r="K1431" s="5">
        <f t="shared" si="2862"/>
        <v>31.759333533339998</v>
      </c>
      <c r="L1431" s="5"/>
      <c r="M1431" s="5">
        <f t="shared" si="2862"/>
        <v>39.686684726160003</v>
      </c>
      <c r="N1431" s="5">
        <f t="shared" si="2862"/>
        <v>0</v>
      </c>
      <c r="O1431" s="5">
        <f t="shared" si="2862"/>
        <v>0</v>
      </c>
      <c r="P1431" s="5">
        <f t="shared" si="2862"/>
        <v>0</v>
      </c>
      <c r="Q1431" s="5">
        <f t="shared" si="2862"/>
        <v>0</v>
      </c>
      <c r="R1431" s="5">
        <f t="shared" si="2862"/>
        <v>0</v>
      </c>
      <c r="S1431" s="5">
        <f t="shared" si="2862"/>
        <v>0</v>
      </c>
      <c r="T1431" s="5"/>
      <c r="U1431" s="5">
        <f t="shared" si="2862"/>
        <v>28.085230272960004</v>
      </c>
      <c r="V1431" s="5">
        <f t="shared" si="2862"/>
        <v>2.3932683202749994</v>
      </c>
      <c r="W1431" s="5">
        <f t="shared" si="2862"/>
        <v>1.3876808940000007</v>
      </c>
      <c r="X1431" s="5">
        <f t="shared" si="2862"/>
        <v>9.6634028194999999</v>
      </c>
      <c r="Y1431" s="5">
        <f t="shared" si="2862"/>
        <v>6.1139154527500033</v>
      </c>
      <c r="Z1431" s="5">
        <f t="shared" si="2862"/>
        <v>18.136837142700003</v>
      </c>
      <c r="AA1431" s="5">
        <f t="shared" si="2862"/>
        <v>1.7797152555200011</v>
      </c>
      <c r="AB1431" s="5"/>
      <c r="AC1431" s="5">
        <f t="shared" si="2862"/>
        <v>5.0290207709400025</v>
      </c>
      <c r="AD1431" s="5">
        <f t="shared" si="2862"/>
        <v>1.6437362551375005</v>
      </c>
      <c r="AE1431" s="5">
        <f t="shared" si="2862"/>
        <v>1.0906587720000003</v>
      </c>
      <c r="AF1431" s="5">
        <f t="shared" si="2862"/>
        <v>4.8860712550000001</v>
      </c>
      <c r="AG1431" s="5">
        <f t="shared" si="2862"/>
        <v>2.8858776517500013</v>
      </c>
      <c r="AH1431" s="5">
        <f t="shared" si="2862"/>
        <v>7.9005650403000001</v>
      </c>
      <c r="AI1431" s="5">
        <f t="shared" si="2862"/>
        <v>1.1165699999999998</v>
      </c>
    </row>
    <row r="1432" spans="2:35" hidden="1" x14ac:dyDescent="0.3">
      <c r="B1432" s="86">
        <f t="shared" si="2858"/>
        <v>42460</v>
      </c>
      <c r="C1432" s="3"/>
      <c r="D1432" s="3"/>
      <c r="E1432" s="5">
        <f t="shared" ref="E1432:AI1432" si="2863">E414+E1361</f>
        <v>53.516743622880014</v>
      </c>
      <c r="F1432" s="5">
        <f t="shared" si="2863"/>
        <v>10.387026851715007</v>
      </c>
      <c r="G1432" s="5">
        <f t="shared" si="2863"/>
        <v>6.3289748375999997</v>
      </c>
      <c r="H1432" s="5">
        <f t="shared" si="2863"/>
        <v>9.6789749999999994</v>
      </c>
      <c r="I1432" s="5">
        <f t="shared" si="2863"/>
        <v>97.582304472999994</v>
      </c>
      <c r="J1432" s="5">
        <f t="shared" si="2863"/>
        <v>226.14608928000001</v>
      </c>
      <c r="K1432" s="5">
        <f t="shared" si="2863"/>
        <v>34.108426734759995</v>
      </c>
      <c r="L1432" s="5"/>
      <c r="M1432" s="5">
        <f t="shared" si="2863"/>
        <v>42.512235260160011</v>
      </c>
      <c r="N1432" s="5">
        <f t="shared" si="2863"/>
        <v>0</v>
      </c>
      <c r="O1432" s="5">
        <f t="shared" si="2863"/>
        <v>0</v>
      </c>
      <c r="P1432" s="5">
        <f t="shared" si="2863"/>
        <v>0</v>
      </c>
      <c r="Q1432" s="5">
        <f t="shared" si="2863"/>
        <v>0</v>
      </c>
      <c r="R1432" s="5">
        <f t="shared" si="2863"/>
        <v>0</v>
      </c>
      <c r="S1432" s="5">
        <f t="shared" si="2863"/>
        <v>0</v>
      </c>
      <c r="T1432" s="5"/>
      <c r="U1432" s="5">
        <f t="shared" si="2863"/>
        <v>30.083121426959995</v>
      </c>
      <c r="V1432" s="5">
        <f t="shared" si="2863"/>
        <v>2.5263852345949998</v>
      </c>
      <c r="W1432" s="5">
        <f t="shared" si="2863"/>
        <v>1.477437410799999</v>
      </c>
      <c r="X1432" s="5">
        <f t="shared" si="2863"/>
        <v>10.096440038849995</v>
      </c>
      <c r="Y1432" s="5">
        <f t="shared" si="2863"/>
        <v>6.5331986582499999</v>
      </c>
      <c r="Z1432" s="5">
        <f t="shared" si="2863"/>
        <v>19.478106601499999</v>
      </c>
      <c r="AA1432" s="5">
        <f t="shared" si="2863"/>
        <v>1.9117400562800002</v>
      </c>
      <c r="AB1432" s="5"/>
      <c r="AC1432" s="5">
        <f t="shared" si="2863"/>
        <v>5.3849441894400005</v>
      </c>
      <c r="AD1432" s="5">
        <f t="shared" si="2863"/>
        <v>1.7298617747974998</v>
      </c>
      <c r="AE1432" s="5">
        <f t="shared" si="2863"/>
        <v>1.1561427304</v>
      </c>
      <c r="AF1432" s="5">
        <f t="shared" si="2863"/>
        <v>5.1050562689999976</v>
      </c>
      <c r="AG1432" s="5">
        <f t="shared" si="2863"/>
        <v>3.0834516802500032</v>
      </c>
      <c r="AH1432" s="5">
        <f t="shared" si="2863"/>
        <v>8.4821303084999968</v>
      </c>
      <c r="AI1432" s="5">
        <f t="shared" si="2863"/>
        <v>1.1940774999999999</v>
      </c>
    </row>
    <row r="1433" spans="2:35" hidden="1" x14ac:dyDescent="0.3">
      <c r="B1433" s="86">
        <f t="shared" si="2858"/>
        <v>42825</v>
      </c>
      <c r="C1433" s="3"/>
      <c r="D1433" s="3"/>
      <c r="E1433" s="5">
        <f t="shared" ref="E1433:AI1433" si="2864">E415+E1362</f>
        <v>57.522556356239996</v>
      </c>
      <c r="F1433" s="5">
        <f t="shared" si="2864"/>
        <v>10.8688396270725</v>
      </c>
      <c r="G1433" s="5">
        <f t="shared" si="2864"/>
        <v>6.6533471927999983</v>
      </c>
      <c r="H1433" s="5">
        <f t="shared" si="2864"/>
        <v>10.116090000000002</v>
      </c>
      <c r="I1433" s="5">
        <f t="shared" si="2864"/>
        <v>104.62861924450004</v>
      </c>
      <c r="J1433" s="5">
        <f t="shared" si="2864"/>
        <v>243.23864590799988</v>
      </c>
      <c r="K1433" s="5">
        <f t="shared" si="2864"/>
        <v>36.551420060260014</v>
      </c>
      <c r="L1433" s="5"/>
      <c r="M1433" s="5">
        <f t="shared" si="2864"/>
        <v>45.691961113680001</v>
      </c>
      <c r="N1433" s="5">
        <f t="shared" si="2864"/>
        <v>0</v>
      </c>
      <c r="O1433" s="5">
        <f t="shared" si="2864"/>
        <v>0</v>
      </c>
      <c r="P1433" s="5">
        <f t="shared" si="2864"/>
        <v>0</v>
      </c>
      <c r="Q1433" s="5">
        <f t="shared" si="2864"/>
        <v>0</v>
      </c>
      <c r="R1433" s="5">
        <f t="shared" si="2864"/>
        <v>0</v>
      </c>
      <c r="S1433" s="5">
        <f t="shared" si="2864"/>
        <v>0</v>
      </c>
      <c r="T1433" s="5"/>
      <c r="U1433" s="5">
        <f t="shared" si="2864"/>
        <v>32.330823760079994</v>
      </c>
      <c r="V1433" s="5">
        <f t="shared" si="2864"/>
        <v>2.6430594353925008</v>
      </c>
      <c r="W1433" s="5">
        <f t="shared" si="2864"/>
        <v>1.5522307723999995</v>
      </c>
      <c r="X1433" s="5">
        <f t="shared" si="2864"/>
        <v>10.550209646399994</v>
      </c>
      <c r="Y1433" s="5">
        <f t="shared" si="2864"/>
        <v>7.0052525148750018</v>
      </c>
      <c r="Z1433" s="5">
        <f t="shared" si="2864"/>
        <v>20.950358211900003</v>
      </c>
      <c r="AA1433" s="5">
        <f t="shared" si="2864"/>
        <v>2.0477594952800002</v>
      </c>
      <c r="AB1433" s="5"/>
      <c r="AC1433" s="5">
        <f t="shared" si="2864"/>
        <v>5.7846552721200029</v>
      </c>
      <c r="AD1433" s="5">
        <f t="shared" si="2864"/>
        <v>1.8119643851962506</v>
      </c>
      <c r="AE1433" s="5">
        <f t="shared" si="2864"/>
        <v>1.2180763112000002</v>
      </c>
      <c r="AF1433" s="5">
        <f t="shared" si="2864"/>
        <v>5.334656415999997</v>
      </c>
      <c r="AG1433" s="5">
        <f t="shared" si="2864"/>
        <v>3.3067982253750019</v>
      </c>
      <c r="AH1433" s="5">
        <f t="shared" si="2864"/>
        <v>9.1256704641000024</v>
      </c>
      <c r="AI1433" s="5">
        <f t="shared" si="2864"/>
        <v>1.2726675000000001</v>
      </c>
    </row>
    <row r="1434" spans="2:35" hidden="1" x14ac:dyDescent="0.3">
      <c r="B1434" s="86">
        <f t="shared" si="2858"/>
        <v>43190</v>
      </c>
      <c r="C1434" s="3"/>
      <c r="D1434" s="3"/>
      <c r="E1434" s="5">
        <f t="shared" ref="E1434:AI1434" si="2865">E416+E1363</f>
        <v>61.922013717239992</v>
      </c>
      <c r="F1434" s="5">
        <f t="shared" si="2865"/>
        <v>11.349226930882505</v>
      </c>
      <c r="G1434" s="5">
        <f t="shared" si="2865"/>
        <v>6.968908104799997</v>
      </c>
      <c r="H1434" s="5">
        <f t="shared" si="2865"/>
        <v>10.615649999999999</v>
      </c>
      <c r="I1434" s="5">
        <f t="shared" si="2865"/>
        <v>111.96543215550003</v>
      </c>
      <c r="J1434" s="5">
        <f t="shared" si="2865"/>
        <v>261.98891805599999</v>
      </c>
      <c r="K1434" s="5">
        <f t="shared" si="2865"/>
        <v>39.539700459839992</v>
      </c>
      <c r="L1434" s="5"/>
      <c r="M1434" s="5">
        <f t="shared" si="2865"/>
        <v>49.188841555680014</v>
      </c>
      <c r="N1434" s="5">
        <f t="shared" si="2865"/>
        <v>0</v>
      </c>
      <c r="O1434" s="5">
        <f t="shared" si="2865"/>
        <v>0</v>
      </c>
      <c r="P1434" s="5">
        <f t="shared" si="2865"/>
        <v>0</v>
      </c>
      <c r="Q1434" s="5">
        <f t="shared" si="2865"/>
        <v>0</v>
      </c>
      <c r="R1434" s="5">
        <f t="shared" si="2865"/>
        <v>0</v>
      </c>
      <c r="S1434" s="5">
        <f t="shared" si="2865"/>
        <v>0</v>
      </c>
      <c r="T1434" s="5"/>
      <c r="U1434" s="5">
        <f t="shared" si="2865"/>
        <v>34.807407157080007</v>
      </c>
      <c r="V1434" s="5">
        <f t="shared" si="2865"/>
        <v>2.7595578931225004</v>
      </c>
      <c r="W1434" s="5">
        <f t="shared" si="2865"/>
        <v>1.6247170683999999</v>
      </c>
      <c r="X1434" s="5">
        <f t="shared" si="2865"/>
        <v>11.080216142149997</v>
      </c>
      <c r="Y1434" s="5">
        <f t="shared" si="2865"/>
        <v>7.4951000226249995</v>
      </c>
      <c r="Z1434" s="5">
        <f t="shared" si="2865"/>
        <v>22.565052393300004</v>
      </c>
      <c r="AA1434" s="5">
        <f t="shared" si="2865"/>
        <v>2.2160104975200006</v>
      </c>
      <c r="AB1434" s="5"/>
      <c r="AC1434" s="5">
        <f t="shared" si="2865"/>
        <v>6.2302571026200022</v>
      </c>
      <c r="AD1434" s="5">
        <f t="shared" si="2865"/>
        <v>1.89397912406125</v>
      </c>
      <c r="AE1434" s="5">
        <f t="shared" si="2865"/>
        <v>1.2794667592000004</v>
      </c>
      <c r="AF1434" s="5">
        <f t="shared" si="2865"/>
        <v>5.6024412459999997</v>
      </c>
      <c r="AG1434" s="5">
        <f t="shared" si="2865"/>
        <v>3.5355022871250008</v>
      </c>
      <c r="AH1434" s="5">
        <f t="shared" si="2865"/>
        <v>9.8260069887000014</v>
      </c>
      <c r="AI1434" s="5">
        <f t="shared" si="2865"/>
        <v>1.3866050000000003</v>
      </c>
    </row>
    <row r="1435" spans="2:35" hidden="1" x14ac:dyDescent="0.3">
      <c r="B1435" s="86">
        <f t="shared" si="2858"/>
        <v>43555</v>
      </c>
      <c r="C1435" s="3"/>
      <c r="D1435" s="3"/>
      <c r="E1435" s="5">
        <f t="shared" ref="E1435:AI1435" si="2866">E417+E1364</f>
        <v>66.521783359440008</v>
      </c>
      <c r="F1435" s="5">
        <f t="shared" si="2866"/>
        <v>11.831025277192502</v>
      </c>
      <c r="G1435" s="5">
        <f t="shared" si="2866"/>
        <v>7.3377335811999984</v>
      </c>
      <c r="H1435" s="5">
        <f t="shared" si="2866"/>
        <v>11.115210000000001</v>
      </c>
      <c r="I1435" s="5">
        <f t="shared" si="2866"/>
        <v>119.96856574500001</v>
      </c>
      <c r="J1435" s="5">
        <f t="shared" si="2866"/>
        <v>281.86605385199999</v>
      </c>
      <c r="K1435" s="5">
        <f t="shared" si="2866"/>
        <v>42.34890092146</v>
      </c>
      <c r="L1435" s="5"/>
      <c r="M1435" s="5">
        <f t="shared" si="2866"/>
        <v>52.838692246080001</v>
      </c>
      <c r="N1435" s="5">
        <f t="shared" si="2866"/>
        <v>0</v>
      </c>
      <c r="O1435" s="5">
        <f t="shared" si="2866"/>
        <v>0</v>
      </c>
      <c r="P1435" s="5">
        <f t="shared" si="2866"/>
        <v>0</v>
      </c>
      <c r="Q1435" s="5">
        <f t="shared" si="2866"/>
        <v>0</v>
      </c>
      <c r="R1435" s="5">
        <f t="shared" si="2866"/>
        <v>0</v>
      </c>
      <c r="S1435" s="5">
        <f t="shared" si="2866"/>
        <v>0</v>
      </c>
      <c r="T1435" s="5"/>
      <c r="U1435" s="5">
        <f t="shared" si="2866"/>
        <v>37.386164949479991</v>
      </c>
      <c r="V1435" s="5">
        <f t="shared" si="2866"/>
        <v>2.8763749733525001</v>
      </c>
      <c r="W1435" s="5">
        <f t="shared" si="2866"/>
        <v>1.7099515946000006</v>
      </c>
      <c r="X1435" s="5">
        <f t="shared" si="2866"/>
        <v>11.601578776099998</v>
      </c>
      <c r="Y1435" s="5">
        <f t="shared" si="2866"/>
        <v>8.0307015987499994</v>
      </c>
      <c r="Z1435" s="5">
        <f t="shared" si="2866"/>
        <v>24.277067868599996</v>
      </c>
      <c r="AA1435" s="5">
        <f t="shared" si="2866"/>
        <v>2.3711150688800005</v>
      </c>
      <c r="AB1435" s="5"/>
      <c r="AC1435" s="5">
        <f t="shared" si="2866"/>
        <v>6.6874612687200035</v>
      </c>
      <c r="AD1435" s="5">
        <f t="shared" si="2866"/>
        <v>1.9761076566762505</v>
      </c>
      <c r="AE1435" s="5">
        <f t="shared" si="2866"/>
        <v>1.3493828348000001</v>
      </c>
      <c r="AF1435" s="5">
        <f t="shared" si="2866"/>
        <v>5.8660008339999976</v>
      </c>
      <c r="AG1435" s="5">
        <f t="shared" si="2866"/>
        <v>3.7879891537499999</v>
      </c>
      <c r="AH1435" s="5">
        <f t="shared" si="2866"/>
        <v>10.573023425399997</v>
      </c>
      <c r="AI1435" s="5">
        <f t="shared" si="2866"/>
        <v>1.4844924999999991</v>
      </c>
    </row>
    <row r="1436" spans="2:35" hidden="1" x14ac:dyDescent="0.3">
      <c r="B1436" s="86">
        <f t="shared" si="2858"/>
        <v>43921</v>
      </c>
      <c r="C1436" s="3"/>
      <c r="D1436" s="3"/>
      <c r="E1436" s="5">
        <f t="shared" ref="E1436:AI1436" si="2867">E418+E1365</f>
        <v>71.596390588199995</v>
      </c>
      <c r="F1436" s="5">
        <f t="shared" si="2867"/>
        <v>12.317056751002504</v>
      </c>
      <c r="G1436" s="5">
        <f t="shared" si="2867"/>
        <v>7.851337172</v>
      </c>
      <c r="H1436" s="5">
        <f t="shared" si="2867"/>
        <v>11.635585000000001</v>
      </c>
      <c r="I1436" s="5">
        <f t="shared" si="2867"/>
        <v>128.57295371100003</v>
      </c>
      <c r="J1436" s="5">
        <f t="shared" si="2867"/>
        <v>303.15699781199999</v>
      </c>
      <c r="K1436" s="5">
        <f t="shared" si="2867"/>
        <v>45.470245202059999</v>
      </c>
      <c r="L1436" s="5"/>
      <c r="M1436" s="5">
        <f t="shared" si="2867"/>
        <v>56.871842702400002</v>
      </c>
      <c r="N1436" s="5">
        <f t="shared" si="2867"/>
        <v>0</v>
      </c>
      <c r="O1436" s="5">
        <f t="shared" si="2867"/>
        <v>0</v>
      </c>
      <c r="P1436" s="5">
        <f t="shared" si="2867"/>
        <v>0</v>
      </c>
      <c r="Q1436" s="5">
        <f t="shared" si="2867"/>
        <v>0</v>
      </c>
      <c r="R1436" s="5">
        <f t="shared" si="2867"/>
        <v>0</v>
      </c>
      <c r="S1436" s="5">
        <f t="shared" si="2867"/>
        <v>0</v>
      </c>
      <c r="T1436" s="5"/>
      <c r="U1436" s="5">
        <f t="shared" si="2867"/>
        <v>40.242161534399983</v>
      </c>
      <c r="V1436" s="5">
        <f t="shared" si="2867"/>
        <v>2.9941479210825004</v>
      </c>
      <c r="W1436" s="5">
        <f t="shared" si="2867"/>
        <v>1.8315018259999993</v>
      </c>
      <c r="X1436" s="5">
        <f t="shared" si="2867"/>
        <v>12.145348548250002</v>
      </c>
      <c r="Y1436" s="5">
        <f t="shared" si="2867"/>
        <v>8.60655752025</v>
      </c>
      <c r="Z1436" s="5">
        <f t="shared" si="2867"/>
        <v>26.111197619099993</v>
      </c>
      <c r="AA1436" s="5">
        <f t="shared" si="2867"/>
        <v>2.5466906306799997</v>
      </c>
      <c r="AB1436" s="5"/>
      <c r="AC1436" s="5">
        <f t="shared" si="2867"/>
        <v>7.2008870391000022</v>
      </c>
      <c r="AD1436" s="5">
        <f t="shared" si="2867"/>
        <v>2.0585775705412503</v>
      </c>
      <c r="AE1436" s="5">
        <f t="shared" si="2867"/>
        <v>1.4387077879999999</v>
      </c>
      <c r="AF1436" s="5">
        <f t="shared" si="2867"/>
        <v>6.1409215800000005</v>
      </c>
      <c r="AG1436" s="5">
        <f t="shared" si="2867"/>
        <v>4.0592498992500001</v>
      </c>
      <c r="AH1436" s="5">
        <f t="shared" si="2867"/>
        <v>11.372900544899998</v>
      </c>
      <c r="AI1436" s="5">
        <f t="shared" si="2867"/>
        <v>1.5834625</v>
      </c>
    </row>
    <row r="1437" spans="2:35" hidden="1" x14ac:dyDescent="0.3">
      <c r="B1437" s="86">
        <f t="shared" si="2858"/>
        <v>44286</v>
      </c>
      <c r="C1437" s="3"/>
      <c r="D1437" s="3"/>
      <c r="E1437" s="5">
        <f t="shared" ref="E1437:AI1437" si="2868">E419+E1366</f>
        <v>72.344530944360017</v>
      </c>
      <c r="F1437" s="5">
        <f t="shared" si="2868"/>
        <v>17.099728523265</v>
      </c>
      <c r="G1437" s="5">
        <f t="shared" si="2868"/>
        <v>11.013505754400001</v>
      </c>
      <c r="H1437" s="5">
        <f t="shared" si="2868"/>
        <v>9.5332700000000017</v>
      </c>
      <c r="I1437" s="5">
        <f t="shared" si="2868"/>
        <v>106.85256586450002</v>
      </c>
      <c r="J1437" s="5">
        <f t="shared" si="2868"/>
        <v>253.87570430400001</v>
      </c>
      <c r="K1437" s="5">
        <f t="shared" si="2868"/>
        <v>38.303622295959997</v>
      </c>
      <c r="L1437" s="5"/>
      <c r="M1437" s="5">
        <f t="shared" si="2868"/>
        <v>58.046780765519991</v>
      </c>
      <c r="N1437" s="5">
        <f t="shared" si="2868"/>
        <v>0</v>
      </c>
      <c r="O1437" s="5">
        <f t="shared" si="2868"/>
        <v>0</v>
      </c>
      <c r="P1437" s="5">
        <f t="shared" si="2868"/>
        <v>0</v>
      </c>
      <c r="Q1437" s="5">
        <f t="shared" si="2868"/>
        <v>0</v>
      </c>
      <c r="R1437" s="5">
        <f t="shared" si="2868"/>
        <v>0</v>
      </c>
      <c r="S1437" s="5">
        <f t="shared" si="2868"/>
        <v>0</v>
      </c>
      <c r="T1437" s="5"/>
      <c r="U1437" s="5">
        <f t="shared" si="2868"/>
        <v>41.637908760120006</v>
      </c>
      <c r="V1437" s="5">
        <f t="shared" si="2868"/>
        <v>4.2041848157450001</v>
      </c>
      <c r="W1437" s="5">
        <f t="shared" si="2868"/>
        <v>2.6297659251999992</v>
      </c>
      <c r="X1437" s="5">
        <f t="shared" si="2868"/>
        <v>9.9525492767999975</v>
      </c>
      <c r="Y1437" s="5">
        <f t="shared" si="2868"/>
        <v>7.1464079573749988</v>
      </c>
      <c r="Z1437" s="5">
        <f t="shared" si="2868"/>
        <v>21.8764828722</v>
      </c>
      <c r="AA1437" s="5">
        <f t="shared" si="2868"/>
        <v>2.131660429880001</v>
      </c>
      <c r="AB1437" s="5"/>
      <c r="AC1437" s="5">
        <f t="shared" si="2868"/>
        <v>8.0685434881799978</v>
      </c>
      <c r="AD1437" s="5">
        <f t="shared" si="2868"/>
        <v>2.6915662878725009</v>
      </c>
      <c r="AE1437" s="5">
        <f t="shared" si="2868"/>
        <v>1.8812988376000002</v>
      </c>
      <c r="AF1437" s="5">
        <f t="shared" si="2868"/>
        <v>5.0324490419999979</v>
      </c>
      <c r="AG1437" s="5">
        <f t="shared" si="2868"/>
        <v>3.3593337228750033</v>
      </c>
      <c r="AH1437" s="5">
        <f t="shared" si="2868"/>
        <v>9.6963409158000005</v>
      </c>
      <c r="AI1437" s="5">
        <f t="shared" si="2868"/>
        <v>1.2795737499999997</v>
      </c>
    </row>
    <row r="1438" spans="2:35" x14ac:dyDescent="0.3">
      <c r="B1438" s="86">
        <f t="shared" si="2858"/>
        <v>44651</v>
      </c>
      <c r="C1438" s="3"/>
      <c r="D1438" s="3"/>
      <c r="E1438" s="5">
        <f t="shared" ref="E1438:AI1438" si="2869">E420+E1367</f>
        <v>62.862486731740802</v>
      </c>
      <c r="F1438" s="5">
        <f t="shared" si="2869"/>
        <v>30.581829321659857</v>
      </c>
      <c r="G1438" s="5">
        <f t="shared" si="2869"/>
        <v>20.064256087044001</v>
      </c>
      <c r="H1438" s="5">
        <f t="shared" si="2869"/>
        <v>1.92934235</v>
      </c>
      <c r="I1438" s="5">
        <f t="shared" si="2869"/>
        <v>21.450050245390003</v>
      </c>
      <c r="J1438" s="5">
        <f t="shared" si="2869"/>
        <v>55.905971396339993</v>
      </c>
      <c r="K1438" s="5">
        <f t="shared" si="2869"/>
        <v>8.9025395214027938</v>
      </c>
      <c r="L1438" s="5"/>
      <c r="M1438" s="5">
        <f t="shared" si="2869"/>
        <v>52.26458903368561</v>
      </c>
      <c r="N1438" s="5">
        <f t="shared" si="2869"/>
        <v>0</v>
      </c>
      <c r="O1438" s="5">
        <f t="shared" si="2869"/>
        <v>0</v>
      </c>
      <c r="P1438" s="5">
        <f t="shared" si="2869"/>
        <v>0</v>
      </c>
      <c r="Q1438" s="5">
        <f t="shared" si="2869"/>
        <v>0</v>
      </c>
      <c r="R1438" s="5">
        <f t="shared" si="2869"/>
        <v>0</v>
      </c>
      <c r="S1438" s="5">
        <f t="shared" si="2869"/>
        <v>0</v>
      </c>
      <c r="T1438" s="5"/>
      <c r="U1438" s="5">
        <f t="shared" si="2869"/>
        <v>39.247333162923596</v>
      </c>
      <c r="V1438" s="5">
        <f t="shared" si="2869"/>
        <v>7.6260761650950517</v>
      </c>
      <c r="W1438" s="5">
        <f t="shared" si="2869"/>
        <v>4.932809117001999</v>
      </c>
      <c r="X1438" s="5">
        <f t="shared" si="2869"/>
        <v>1.9734353904329998</v>
      </c>
      <c r="Y1438" s="5">
        <f t="shared" si="2869"/>
        <v>1.4107378435474995</v>
      </c>
      <c r="Z1438" s="5">
        <f t="shared" si="2869"/>
        <v>4.8549183630870001</v>
      </c>
      <c r="AA1438" s="5">
        <f t="shared" si="2869"/>
        <v>0.44327627651840035</v>
      </c>
      <c r="AB1438" s="5"/>
      <c r="AC1438" s="5">
        <f t="shared" si="2869"/>
        <v>9.5030288006004007</v>
      </c>
      <c r="AD1438" s="5">
        <f t="shared" si="2869"/>
        <v>4.4380124471725253</v>
      </c>
      <c r="AE1438" s="5">
        <f t="shared" si="2869"/>
        <v>3.1017316908760009</v>
      </c>
      <c r="AF1438" s="5">
        <f t="shared" si="2869"/>
        <v>0.99982852826999979</v>
      </c>
      <c r="AG1438" s="5">
        <f t="shared" si="2869"/>
        <v>0.61970519100750043</v>
      </c>
      <c r="AH1438" s="5">
        <f t="shared" si="2869"/>
        <v>2.7857343086430002</v>
      </c>
      <c r="AI1438" s="5">
        <f t="shared" si="2869"/>
        <v>0.2794452375</v>
      </c>
    </row>
    <row r="1439" spans="2:35" x14ac:dyDescent="0.3">
      <c r="B1439" s="86">
        <f t="shared" si="2858"/>
        <v>45016</v>
      </c>
      <c r="C1439" s="3"/>
      <c r="D1439" s="3"/>
      <c r="E1439" s="5">
        <f t="shared" ref="E1439:AI1439" si="2870">E421+E1368</f>
        <v>64.748361333693026</v>
      </c>
      <c r="F1439" s="5">
        <f t="shared" si="2870"/>
        <v>31.499284201309649</v>
      </c>
      <c r="G1439" s="5">
        <f t="shared" si="2870"/>
        <v>20.666183769655312</v>
      </c>
      <c r="H1439" s="5">
        <f t="shared" si="2870"/>
        <v>1.9872226205000003</v>
      </c>
      <c r="I1439" s="5">
        <f t="shared" si="2870"/>
        <v>22.093551752751701</v>
      </c>
      <c r="J1439" s="5">
        <f t="shared" si="2870"/>
        <v>57.5831505382302</v>
      </c>
      <c r="K1439" s="5">
        <f t="shared" si="2870"/>
        <v>9.1696157070448869</v>
      </c>
      <c r="L1439" s="5"/>
      <c r="M1439" s="5">
        <f t="shared" si="2870"/>
        <v>53.832526704696178</v>
      </c>
      <c r="N1439" s="5">
        <f t="shared" si="2870"/>
        <v>0</v>
      </c>
      <c r="O1439" s="5">
        <f t="shared" si="2870"/>
        <v>0</v>
      </c>
      <c r="P1439" s="5">
        <f t="shared" si="2870"/>
        <v>0</v>
      </c>
      <c r="Q1439" s="5">
        <f t="shared" si="2870"/>
        <v>0</v>
      </c>
      <c r="R1439" s="5">
        <f t="shared" si="2870"/>
        <v>0</v>
      </c>
      <c r="S1439" s="5">
        <f t="shared" si="2870"/>
        <v>0</v>
      </c>
      <c r="T1439" s="5"/>
      <c r="U1439" s="5">
        <f t="shared" si="2870"/>
        <v>40.42475315781131</v>
      </c>
      <c r="V1439" s="5">
        <f t="shared" si="2870"/>
        <v>7.8548584500479031</v>
      </c>
      <c r="W1439" s="5">
        <f t="shared" si="2870"/>
        <v>5.0807933905120573</v>
      </c>
      <c r="X1439" s="5">
        <f t="shared" si="2870"/>
        <v>2.0326384521459899</v>
      </c>
      <c r="Y1439" s="5">
        <f t="shared" si="2870"/>
        <v>1.4530599788539247</v>
      </c>
      <c r="Z1439" s="5">
        <f t="shared" si="2870"/>
        <v>5.000565913979611</v>
      </c>
      <c r="AA1439" s="5">
        <f t="shared" si="2870"/>
        <v>0.45657456481395237</v>
      </c>
      <c r="AB1439" s="5"/>
      <c r="AC1439" s="5">
        <f t="shared" si="2870"/>
        <v>9.7881196646184137</v>
      </c>
      <c r="AD1439" s="5">
        <f t="shared" si="2870"/>
        <v>4.5711528205877014</v>
      </c>
      <c r="AE1439" s="5">
        <f t="shared" si="2870"/>
        <v>3.1947836416022799</v>
      </c>
      <c r="AF1439" s="5">
        <f t="shared" si="2870"/>
        <v>1.0298233841180999</v>
      </c>
      <c r="AG1439" s="5">
        <f t="shared" si="2870"/>
        <v>0.63829634673772506</v>
      </c>
      <c r="AH1439" s="5">
        <f t="shared" si="2870"/>
        <v>2.8693063379022901</v>
      </c>
      <c r="AI1439" s="5">
        <f t="shared" si="2870"/>
        <v>0.28782859462500004</v>
      </c>
    </row>
    <row r="1440" spans="2:35" x14ac:dyDescent="0.3">
      <c r="B1440" s="86">
        <f t="shared" si="2858"/>
        <v>45382</v>
      </c>
      <c r="C1440" s="3"/>
      <c r="D1440" s="3"/>
      <c r="E1440" s="5">
        <f t="shared" ref="E1440:AI1440" si="2871">E422+E1369</f>
        <v>66.690812173703833</v>
      </c>
      <c r="F1440" s="5">
        <f t="shared" si="2871"/>
        <v>32.444262727348942</v>
      </c>
      <c r="G1440" s="5">
        <f t="shared" si="2871"/>
        <v>21.286169282744975</v>
      </c>
      <c r="H1440" s="5">
        <f t="shared" si="2871"/>
        <v>2.0468392991150002</v>
      </c>
      <c r="I1440" s="5">
        <f t="shared" si="2871"/>
        <v>22.75635830533426</v>
      </c>
      <c r="J1440" s="5">
        <f t="shared" si="2871"/>
        <v>59.310645054377133</v>
      </c>
      <c r="K1440" s="5">
        <f t="shared" si="2871"/>
        <v>9.4447041782562291</v>
      </c>
      <c r="L1440" s="5"/>
      <c r="M1440" s="5">
        <f t="shared" si="2871"/>
        <v>55.447502505837065</v>
      </c>
      <c r="N1440" s="5">
        <f t="shared" si="2871"/>
        <v>0</v>
      </c>
      <c r="O1440" s="5">
        <f t="shared" si="2871"/>
        <v>0</v>
      </c>
      <c r="P1440" s="5">
        <f t="shared" si="2871"/>
        <v>0</v>
      </c>
      <c r="Q1440" s="5">
        <f t="shared" si="2871"/>
        <v>0</v>
      </c>
      <c r="R1440" s="5">
        <f t="shared" si="2871"/>
        <v>0</v>
      </c>
      <c r="S1440" s="5">
        <f t="shared" si="2871"/>
        <v>0</v>
      </c>
      <c r="T1440" s="5"/>
      <c r="U1440" s="5">
        <f t="shared" si="2871"/>
        <v>41.637495752545654</v>
      </c>
      <c r="V1440" s="5">
        <f t="shared" si="2871"/>
        <v>8.0905042035493402</v>
      </c>
      <c r="W1440" s="5">
        <f t="shared" si="2871"/>
        <v>5.2332171922274222</v>
      </c>
      <c r="X1440" s="5">
        <f t="shared" si="2871"/>
        <v>2.0936176057103695</v>
      </c>
      <c r="Y1440" s="5">
        <f t="shared" si="2871"/>
        <v>1.496651778219543</v>
      </c>
      <c r="Z1440" s="5">
        <f t="shared" si="2871"/>
        <v>5.1505828913989999</v>
      </c>
      <c r="AA1440" s="5">
        <f t="shared" si="2871"/>
        <v>0.47027180175837041</v>
      </c>
      <c r="AB1440" s="5"/>
      <c r="AC1440" s="5">
        <f t="shared" si="2871"/>
        <v>10.08176325455697</v>
      </c>
      <c r="AD1440" s="5">
        <f t="shared" si="2871"/>
        <v>4.7082874052053327</v>
      </c>
      <c r="AE1440" s="5">
        <f t="shared" si="2871"/>
        <v>3.2906271508503488</v>
      </c>
      <c r="AF1440" s="5">
        <f t="shared" si="2871"/>
        <v>1.0607180856416429</v>
      </c>
      <c r="AG1440" s="5">
        <f t="shared" si="2871"/>
        <v>0.65744523713985714</v>
      </c>
      <c r="AH1440" s="5">
        <f t="shared" si="2871"/>
        <v>2.9553855280393595</v>
      </c>
      <c r="AI1440" s="5">
        <f t="shared" si="2871"/>
        <v>0.29646345246375</v>
      </c>
    </row>
    <row r="1441" spans="2:35" x14ac:dyDescent="0.3">
      <c r="B1441" s="86">
        <f t="shared" si="2858"/>
        <v>45747</v>
      </c>
      <c r="C1441" s="3"/>
      <c r="D1441" s="3"/>
      <c r="E1441" s="5">
        <f t="shared" ref="E1441:AI1441" si="2872">E423+E1370</f>
        <v>68.69153653891496</v>
      </c>
      <c r="F1441" s="5">
        <f t="shared" si="2872"/>
        <v>33.417590609169409</v>
      </c>
      <c r="G1441" s="5">
        <f t="shared" si="2872"/>
        <v>21.924754361227336</v>
      </c>
      <c r="H1441" s="5">
        <f t="shared" si="2872"/>
        <v>2.1082444780884502</v>
      </c>
      <c r="I1441" s="5">
        <f t="shared" si="2872"/>
        <v>23.439049054494294</v>
      </c>
      <c r="J1441" s="5">
        <f t="shared" si="2872"/>
        <v>61.089964406008434</v>
      </c>
      <c r="K1441" s="5">
        <f t="shared" si="2872"/>
        <v>9.7280453036039205</v>
      </c>
      <c r="L1441" s="5"/>
      <c r="M1441" s="5">
        <f t="shared" si="2872"/>
        <v>57.11092758101217</v>
      </c>
      <c r="N1441" s="5">
        <f t="shared" si="2872"/>
        <v>0</v>
      </c>
      <c r="O1441" s="5">
        <f t="shared" si="2872"/>
        <v>0</v>
      </c>
      <c r="P1441" s="5">
        <f t="shared" si="2872"/>
        <v>0</v>
      </c>
      <c r="Q1441" s="5">
        <f t="shared" si="2872"/>
        <v>0</v>
      </c>
      <c r="R1441" s="5">
        <f t="shared" si="2872"/>
        <v>0</v>
      </c>
      <c r="S1441" s="5">
        <f t="shared" si="2872"/>
        <v>0</v>
      </c>
      <c r="T1441" s="5"/>
      <c r="U1441" s="5">
        <f t="shared" si="2872"/>
        <v>42.886620625122035</v>
      </c>
      <c r="V1441" s="5">
        <f t="shared" si="2872"/>
        <v>8.3332193296558188</v>
      </c>
      <c r="W1441" s="5">
        <f t="shared" si="2872"/>
        <v>5.3902137079942438</v>
      </c>
      <c r="X1441" s="5">
        <f t="shared" si="2872"/>
        <v>2.1564261338816806</v>
      </c>
      <c r="Y1441" s="5">
        <f t="shared" si="2872"/>
        <v>1.5415513315661296</v>
      </c>
      <c r="Z1441" s="5">
        <f t="shared" si="2872"/>
        <v>5.3051003781409687</v>
      </c>
      <c r="AA1441" s="5">
        <f t="shared" si="2872"/>
        <v>0.48437995581112214</v>
      </c>
      <c r="AB1441" s="5"/>
      <c r="AC1441" s="5">
        <f t="shared" si="2872"/>
        <v>10.384216152193677</v>
      </c>
      <c r="AD1441" s="5">
        <f t="shared" si="2872"/>
        <v>4.8495360273614923</v>
      </c>
      <c r="AE1441" s="5">
        <f t="shared" si="2872"/>
        <v>3.3893459653758597</v>
      </c>
      <c r="AF1441" s="5">
        <f t="shared" si="2872"/>
        <v>1.0925396282108921</v>
      </c>
      <c r="AG1441" s="5">
        <f t="shared" si="2872"/>
        <v>0.67716859425405262</v>
      </c>
      <c r="AH1441" s="5">
        <f t="shared" si="2872"/>
        <v>3.0440470938805397</v>
      </c>
      <c r="AI1441" s="5">
        <f t="shared" si="2872"/>
        <v>0.30535735603766256</v>
      </c>
    </row>
    <row r="1442" spans="2:35" x14ac:dyDescent="0.3">
      <c r="B1442" s="86">
        <f t="shared" si="2858"/>
        <v>46112</v>
      </c>
      <c r="C1442" s="3"/>
      <c r="D1442" s="3"/>
      <c r="E1442" s="5">
        <f t="shared" ref="E1442:AI1442" si="2873">E424+E1371</f>
        <v>70.752282635082395</v>
      </c>
      <c r="F1442" s="5">
        <f t="shared" si="2873"/>
        <v>34.420118327444484</v>
      </c>
      <c r="G1442" s="5">
        <f t="shared" si="2873"/>
        <v>22.582496992064137</v>
      </c>
      <c r="H1442" s="5">
        <f t="shared" si="2873"/>
        <v>2.1714918124311038</v>
      </c>
      <c r="I1442" s="5">
        <f t="shared" si="2873"/>
        <v>24.142220526129101</v>
      </c>
      <c r="J1442" s="5">
        <f t="shared" si="2873"/>
        <v>62.922663338188684</v>
      </c>
      <c r="K1442" s="5">
        <f t="shared" si="2873"/>
        <v>10.019886662712043</v>
      </c>
      <c r="L1442" s="5"/>
      <c r="M1442" s="5">
        <f t="shared" si="2873"/>
        <v>58.824255408442554</v>
      </c>
      <c r="N1442" s="5">
        <f t="shared" si="2873"/>
        <v>0</v>
      </c>
      <c r="O1442" s="5">
        <f t="shared" si="2873"/>
        <v>0</v>
      </c>
      <c r="P1442" s="5">
        <f t="shared" si="2873"/>
        <v>0</v>
      </c>
      <c r="Q1442" s="5">
        <f t="shared" si="2873"/>
        <v>0</v>
      </c>
      <c r="R1442" s="5">
        <f t="shared" si="2873"/>
        <v>0</v>
      </c>
      <c r="S1442" s="5">
        <f t="shared" si="2873"/>
        <v>0</v>
      </c>
      <c r="T1442" s="5"/>
      <c r="U1442" s="5">
        <f t="shared" si="2873"/>
        <v>44.173219243875685</v>
      </c>
      <c r="V1442" s="5">
        <f t="shared" si="2873"/>
        <v>8.5832159095454941</v>
      </c>
      <c r="W1442" s="5">
        <f t="shared" si="2873"/>
        <v>5.5519201192340688</v>
      </c>
      <c r="X1442" s="5">
        <f t="shared" si="2873"/>
        <v>2.2211189178981314</v>
      </c>
      <c r="Y1442" s="5">
        <f t="shared" si="2873"/>
        <v>1.5877978715131134</v>
      </c>
      <c r="Z1442" s="5">
        <f t="shared" si="2873"/>
        <v>5.4642533894851972</v>
      </c>
      <c r="AA1442" s="5">
        <f t="shared" si="2873"/>
        <v>0.49891135448545587</v>
      </c>
      <c r="AB1442" s="5"/>
      <c r="AC1442" s="5">
        <f t="shared" si="2873"/>
        <v>10.695742636759487</v>
      </c>
      <c r="AD1442" s="5">
        <f t="shared" si="2873"/>
        <v>4.9950221081823383</v>
      </c>
      <c r="AE1442" s="5">
        <f t="shared" si="2873"/>
        <v>3.491026344337135</v>
      </c>
      <c r="AF1442" s="5">
        <f t="shared" si="2873"/>
        <v>1.1253158170572193</v>
      </c>
      <c r="AG1442" s="5">
        <f t="shared" si="2873"/>
        <v>0.69748365208167418</v>
      </c>
      <c r="AH1442" s="5">
        <f t="shared" si="2873"/>
        <v>3.1353685066969557</v>
      </c>
      <c r="AI1442" s="5">
        <f t="shared" si="2873"/>
        <v>0.31451807671879239</v>
      </c>
    </row>
    <row r="1443" spans="2:35" x14ac:dyDescent="0.3">
      <c r="B1443" s="86">
        <f t="shared" si="2858"/>
        <v>46477</v>
      </c>
      <c r="C1443" s="3"/>
      <c r="D1443" s="3"/>
      <c r="E1443" s="5">
        <f t="shared" ref="E1443:AI1443" si="2874">E425+E1372</f>
        <v>72.874851114134884</v>
      </c>
      <c r="F1443" s="5">
        <f t="shared" si="2874"/>
        <v>35.45272187726782</v>
      </c>
      <c r="G1443" s="5">
        <f t="shared" si="2874"/>
        <v>23.259971901826066</v>
      </c>
      <c r="H1443" s="5">
        <f t="shared" si="2874"/>
        <v>2.2366365668040369</v>
      </c>
      <c r="I1443" s="5">
        <f t="shared" si="2874"/>
        <v>24.866487141912991</v>
      </c>
      <c r="J1443" s="5">
        <f t="shared" si="2874"/>
        <v>64.81034323833434</v>
      </c>
      <c r="K1443" s="5">
        <f t="shared" si="2874"/>
        <v>10.32048326259341</v>
      </c>
      <c r="L1443" s="5"/>
      <c r="M1443" s="5">
        <f t="shared" si="2874"/>
        <v>60.588983070695832</v>
      </c>
      <c r="N1443" s="5">
        <f t="shared" si="2874"/>
        <v>0</v>
      </c>
      <c r="O1443" s="5">
        <f t="shared" si="2874"/>
        <v>0</v>
      </c>
      <c r="P1443" s="5">
        <f t="shared" si="2874"/>
        <v>0</v>
      </c>
      <c r="Q1443" s="5">
        <f t="shared" si="2874"/>
        <v>0</v>
      </c>
      <c r="R1443" s="5">
        <f t="shared" si="2874"/>
        <v>0</v>
      </c>
      <c r="S1443" s="5">
        <f t="shared" si="2874"/>
        <v>0</v>
      </c>
      <c r="T1443" s="5"/>
      <c r="U1443" s="5">
        <f t="shared" si="2874"/>
        <v>45.498415821191962</v>
      </c>
      <c r="V1443" s="5">
        <f t="shared" si="2874"/>
        <v>8.8407123868318607</v>
      </c>
      <c r="W1443" s="5">
        <f t="shared" si="2874"/>
        <v>5.7184777228110928</v>
      </c>
      <c r="X1443" s="5">
        <f t="shared" si="2874"/>
        <v>2.2877524854350755</v>
      </c>
      <c r="Y1443" s="5">
        <f t="shared" si="2874"/>
        <v>1.6354318076585068</v>
      </c>
      <c r="Z1443" s="5">
        <f t="shared" si="2874"/>
        <v>5.6281809911697547</v>
      </c>
      <c r="AA1443" s="5">
        <f t="shared" si="2874"/>
        <v>0.51387869512001938</v>
      </c>
      <c r="AB1443" s="5"/>
      <c r="AC1443" s="5">
        <f t="shared" si="2874"/>
        <v>11.016614915862274</v>
      </c>
      <c r="AD1443" s="5">
        <f t="shared" si="2874"/>
        <v>5.1448727714278082</v>
      </c>
      <c r="AE1443" s="5">
        <f t="shared" si="2874"/>
        <v>3.5957571346672497</v>
      </c>
      <c r="AF1443" s="5">
        <f t="shared" si="2874"/>
        <v>1.159075291568936</v>
      </c>
      <c r="AG1443" s="5">
        <f t="shared" si="2874"/>
        <v>0.71840816164412424</v>
      </c>
      <c r="AH1443" s="5">
        <f t="shared" si="2874"/>
        <v>3.2294295618978652</v>
      </c>
      <c r="AI1443" s="5">
        <f t="shared" si="2874"/>
        <v>0.32395361902035619</v>
      </c>
    </row>
    <row r="1444" spans="2:35" x14ac:dyDescent="0.3">
      <c r="B1444" s="86">
        <f t="shared" si="2858"/>
        <v>46843</v>
      </c>
      <c r="C1444" s="3"/>
      <c r="D1444" s="3"/>
      <c r="E1444" s="5">
        <f t="shared" ref="E1444:AI1444" si="2875">E426+E1373</f>
        <v>75.061096647558927</v>
      </c>
      <c r="F1444" s="5">
        <f t="shared" si="2875"/>
        <v>36.516303533585855</v>
      </c>
      <c r="G1444" s="5">
        <f t="shared" si="2875"/>
        <v>23.957771058880855</v>
      </c>
      <c r="H1444" s="5">
        <f t="shared" si="2875"/>
        <v>2.3037356638081579</v>
      </c>
      <c r="I1444" s="5">
        <f t="shared" si="2875"/>
        <v>25.612481756170361</v>
      </c>
      <c r="J1444" s="5">
        <f t="shared" si="2875"/>
        <v>66.754653535484366</v>
      </c>
      <c r="K1444" s="5">
        <f t="shared" si="2875"/>
        <v>10.630097760471198</v>
      </c>
      <c r="L1444" s="5"/>
      <c r="M1444" s="5">
        <f t="shared" si="2875"/>
        <v>62.406652562816703</v>
      </c>
      <c r="N1444" s="5">
        <f t="shared" si="2875"/>
        <v>0</v>
      </c>
      <c r="O1444" s="5">
        <f t="shared" si="2875"/>
        <v>0</v>
      </c>
      <c r="P1444" s="5">
        <f t="shared" si="2875"/>
        <v>0</v>
      </c>
      <c r="Q1444" s="5">
        <f t="shared" si="2875"/>
        <v>0</v>
      </c>
      <c r="R1444" s="5">
        <f t="shared" si="2875"/>
        <v>0</v>
      </c>
      <c r="S1444" s="5">
        <f t="shared" si="2875"/>
        <v>0</v>
      </c>
      <c r="T1444" s="5"/>
      <c r="U1444" s="5">
        <f t="shared" si="2875"/>
        <v>46.863368295827719</v>
      </c>
      <c r="V1444" s="5">
        <f t="shared" si="2875"/>
        <v>9.1059337584368159</v>
      </c>
      <c r="W1444" s="5">
        <f t="shared" si="2875"/>
        <v>5.8900320544954266</v>
      </c>
      <c r="X1444" s="5">
        <f t="shared" si="2875"/>
        <v>2.3563850599981278</v>
      </c>
      <c r="Y1444" s="5">
        <f t="shared" si="2875"/>
        <v>1.6844947618882622</v>
      </c>
      <c r="Z1444" s="5">
        <f t="shared" si="2875"/>
        <v>5.7970264209048477</v>
      </c>
      <c r="AA1444" s="5">
        <f t="shared" si="2875"/>
        <v>0.52929505597362003</v>
      </c>
      <c r="AB1444" s="5"/>
      <c r="AC1444" s="5">
        <f t="shared" si="2875"/>
        <v>11.347113363338142</v>
      </c>
      <c r="AD1444" s="5">
        <f t="shared" si="2875"/>
        <v>5.2992189545706436</v>
      </c>
      <c r="AE1444" s="5">
        <f t="shared" si="2875"/>
        <v>3.7036298487072665</v>
      </c>
      <c r="AF1444" s="5">
        <f t="shared" si="2875"/>
        <v>1.193847550316004</v>
      </c>
      <c r="AG1444" s="5">
        <f t="shared" si="2875"/>
        <v>0.73996040649344841</v>
      </c>
      <c r="AH1444" s="5">
        <f t="shared" si="2875"/>
        <v>3.3263124487548015</v>
      </c>
      <c r="AI1444" s="5">
        <f t="shared" si="2875"/>
        <v>0.33367222759096693</v>
      </c>
    </row>
    <row r="1445" spans="2:35" x14ac:dyDescent="0.3">
      <c r="B1445" s="86">
        <f t="shared" si="2858"/>
        <v>47208</v>
      </c>
      <c r="C1445" s="3"/>
      <c r="D1445" s="3"/>
      <c r="E1445" s="5">
        <f t="shared" ref="E1445:AI1445" si="2876">E427+E1374</f>
        <v>77.312929546985686</v>
      </c>
      <c r="F1445" s="5">
        <f t="shared" si="2876"/>
        <v>37.611792639593446</v>
      </c>
      <c r="G1445" s="5">
        <f t="shared" si="2876"/>
        <v>24.676504190647279</v>
      </c>
      <c r="H1445" s="5">
        <f t="shared" si="2876"/>
        <v>2.3728477337224021</v>
      </c>
      <c r="I1445" s="5">
        <f t="shared" si="2876"/>
        <v>26.380856208855491</v>
      </c>
      <c r="J1445" s="5">
        <f t="shared" si="2876"/>
        <v>68.757293141548899</v>
      </c>
      <c r="K1445" s="5">
        <f t="shared" si="2876"/>
        <v>10.949000693285335</v>
      </c>
      <c r="L1445" s="5"/>
      <c r="M1445" s="5">
        <f t="shared" si="2876"/>
        <v>64.2788521397012</v>
      </c>
      <c r="N1445" s="5">
        <f t="shared" si="2876"/>
        <v>0</v>
      </c>
      <c r="O1445" s="5">
        <f t="shared" si="2876"/>
        <v>0</v>
      </c>
      <c r="P1445" s="5">
        <f t="shared" si="2876"/>
        <v>0</v>
      </c>
      <c r="Q1445" s="5">
        <f t="shared" si="2876"/>
        <v>0</v>
      </c>
      <c r="R1445" s="5">
        <f t="shared" si="2876"/>
        <v>0</v>
      </c>
      <c r="S1445" s="5">
        <f t="shared" si="2876"/>
        <v>0</v>
      </c>
      <c r="T1445" s="5"/>
      <c r="U1445" s="5">
        <f t="shared" si="2876"/>
        <v>48.269269344702558</v>
      </c>
      <c r="V1445" s="5">
        <f t="shared" si="2876"/>
        <v>9.379111771189919</v>
      </c>
      <c r="W1445" s="5">
        <f t="shared" si="2876"/>
        <v>6.0667330161302893</v>
      </c>
      <c r="X1445" s="5">
        <f t="shared" si="2876"/>
        <v>2.4270766117980713</v>
      </c>
      <c r="Y1445" s="5">
        <f t="shared" si="2876"/>
        <v>1.7350296047449101</v>
      </c>
      <c r="Z1445" s="5">
        <f t="shared" si="2876"/>
        <v>5.970937213531994</v>
      </c>
      <c r="AA1445" s="5">
        <f t="shared" si="2876"/>
        <v>0.54517390765282858</v>
      </c>
      <c r="AB1445" s="5"/>
      <c r="AC1445" s="5">
        <f t="shared" si="2876"/>
        <v>11.687526764238289</v>
      </c>
      <c r="AD1445" s="5">
        <f t="shared" si="2876"/>
        <v>5.4581955232077615</v>
      </c>
      <c r="AE1445" s="5">
        <f t="shared" si="2876"/>
        <v>3.8147387441684852</v>
      </c>
      <c r="AF1445" s="5">
        <f t="shared" si="2876"/>
        <v>1.2296629768254839</v>
      </c>
      <c r="AG1445" s="5">
        <f t="shared" si="2876"/>
        <v>0.76215921868825176</v>
      </c>
      <c r="AH1445" s="5">
        <f t="shared" si="2876"/>
        <v>3.4261018222174453</v>
      </c>
      <c r="AI1445" s="5">
        <f t="shared" si="2876"/>
        <v>0.34368239441869591</v>
      </c>
    </row>
    <row r="1446" spans="2:35" x14ac:dyDescent="0.3">
      <c r="B1446" s="86">
        <f t="shared" si="2858"/>
        <v>47573</v>
      </c>
      <c r="C1446" s="3"/>
      <c r="D1446" s="3"/>
      <c r="E1446" s="5">
        <f t="shared" ref="E1446:AI1446" si="2877">E428+E1375</f>
        <v>79.632317433395258</v>
      </c>
      <c r="F1446" s="5">
        <f t="shared" si="2877"/>
        <v>38.740146418781244</v>
      </c>
      <c r="G1446" s="5">
        <f t="shared" si="2877"/>
        <v>25.416799316366703</v>
      </c>
      <c r="H1446" s="5">
        <f t="shared" si="2877"/>
        <v>2.4440331657340746</v>
      </c>
      <c r="I1446" s="5">
        <f t="shared" si="2877"/>
        <v>27.172281895121145</v>
      </c>
      <c r="J1446" s="5">
        <f t="shared" si="2877"/>
        <v>70.820011935795335</v>
      </c>
      <c r="K1446" s="5">
        <f t="shared" si="2877"/>
        <v>11.277470714083904</v>
      </c>
      <c r="L1446" s="5"/>
      <c r="M1446" s="5">
        <f t="shared" si="2877"/>
        <v>66.207217703892255</v>
      </c>
      <c r="N1446" s="5">
        <f t="shared" si="2877"/>
        <v>0</v>
      </c>
      <c r="O1446" s="5">
        <f t="shared" si="2877"/>
        <v>0</v>
      </c>
      <c r="P1446" s="5">
        <f t="shared" si="2877"/>
        <v>0</v>
      </c>
      <c r="Q1446" s="5">
        <f t="shared" si="2877"/>
        <v>0</v>
      </c>
      <c r="R1446" s="5">
        <f t="shared" si="2877"/>
        <v>0</v>
      </c>
      <c r="S1446" s="5">
        <f t="shared" si="2877"/>
        <v>0</v>
      </c>
      <c r="T1446" s="5"/>
      <c r="U1446" s="5">
        <f t="shared" si="2877"/>
        <v>49.717347425043627</v>
      </c>
      <c r="V1446" s="5">
        <f t="shared" si="2877"/>
        <v>9.6604851243256178</v>
      </c>
      <c r="W1446" s="5">
        <f t="shared" si="2877"/>
        <v>6.2487350066141989</v>
      </c>
      <c r="X1446" s="5">
        <f t="shared" si="2877"/>
        <v>2.4998889101520136</v>
      </c>
      <c r="Y1446" s="5">
        <f t="shared" si="2877"/>
        <v>1.7870804928872566</v>
      </c>
      <c r="Z1446" s="5">
        <f t="shared" si="2877"/>
        <v>6.1500653299379522</v>
      </c>
      <c r="AA1446" s="5">
        <f t="shared" si="2877"/>
        <v>0.56152912488241324</v>
      </c>
      <c r="AB1446" s="5"/>
      <c r="AC1446" s="5">
        <f t="shared" si="2877"/>
        <v>12.038152567165433</v>
      </c>
      <c r="AD1446" s="5">
        <f t="shared" si="2877"/>
        <v>5.6219413889039949</v>
      </c>
      <c r="AE1446" s="5">
        <f t="shared" si="2877"/>
        <v>3.9291809064935395</v>
      </c>
      <c r="AF1446" s="5">
        <f t="shared" si="2877"/>
        <v>1.2665528661302483</v>
      </c>
      <c r="AG1446" s="5">
        <f t="shared" si="2877"/>
        <v>0.78502399524889865</v>
      </c>
      <c r="AH1446" s="5">
        <f t="shared" si="2877"/>
        <v>3.5288848768839682</v>
      </c>
      <c r="AI1446" s="5">
        <f t="shared" si="2877"/>
        <v>0.35399286625125687</v>
      </c>
    </row>
    <row r="1447" spans="2:35" x14ac:dyDescent="0.3">
      <c r="B1447" s="86">
        <f t="shared" si="2858"/>
        <v>47938</v>
      </c>
      <c r="C1447" s="3"/>
      <c r="D1447" s="3"/>
      <c r="E1447" s="5">
        <f t="shared" ref="E1447:AI1447" si="2878">E429+E1376</f>
        <v>82.02128695639712</v>
      </c>
      <c r="F1447" s="5">
        <f t="shared" si="2878"/>
        <v>39.902350811344682</v>
      </c>
      <c r="G1447" s="5">
        <f t="shared" si="2878"/>
        <v>26.1793032958577</v>
      </c>
      <c r="H1447" s="5">
        <f t="shared" si="2878"/>
        <v>2.5173541607060974</v>
      </c>
      <c r="I1447" s="5">
        <f t="shared" si="2878"/>
        <v>27.987450351974779</v>
      </c>
      <c r="J1447" s="5">
        <f t="shared" si="2878"/>
        <v>72.944612293869213</v>
      </c>
      <c r="K1447" s="5">
        <f t="shared" si="2878"/>
        <v>11.615794835506421</v>
      </c>
      <c r="L1447" s="5"/>
      <c r="M1447" s="5">
        <f t="shared" si="2878"/>
        <v>68.193434235009008</v>
      </c>
      <c r="N1447" s="5">
        <f t="shared" si="2878"/>
        <v>0</v>
      </c>
      <c r="O1447" s="5">
        <f t="shared" si="2878"/>
        <v>0</v>
      </c>
      <c r="P1447" s="5">
        <f t="shared" si="2878"/>
        <v>0</v>
      </c>
      <c r="Q1447" s="5">
        <f t="shared" si="2878"/>
        <v>0</v>
      </c>
      <c r="R1447" s="5">
        <f t="shared" si="2878"/>
        <v>0</v>
      </c>
      <c r="S1447" s="5">
        <f t="shared" si="2878"/>
        <v>0</v>
      </c>
      <c r="T1447" s="5"/>
      <c r="U1447" s="5">
        <f t="shared" si="2878"/>
        <v>51.208867847794941</v>
      </c>
      <c r="V1447" s="5">
        <f t="shared" si="2878"/>
        <v>9.9502996780553872</v>
      </c>
      <c r="W1447" s="5">
        <f t="shared" si="2878"/>
        <v>6.4361970568126221</v>
      </c>
      <c r="X1447" s="5">
        <f t="shared" si="2878"/>
        <v>2.5748855774565729</v>
      </c>
      <c r="Y1447" s="5">
        <f t="shared" si="2878"/>
        <v>1.8406929076738745</v>
      </c>
      <c r="Z1447" s="5">
        <f t="shared" si="2878"/>
        <v>6.3345672898360901</v>
      </c>
      <c r="AA1447" s="5">
        <f t="shared" si="2878"/>
        <v>0.57837499862888619</v>
      </c>
      <c r="AB1447" s="5"/>
      <c r="AC1447" s="5">
        <f t="shared" si="2878"/>
        <v>12.399297144180398</v>
      </c>
      <c r="AD1447" s="5">
        <f t="shared" si="2878"/>
        <v>5.7905996305711138</v>
      </c>
      <c r="AE1447" s="5">
        <f t="shared" si="2878"/>
        <v>4.0470563336883467</v>
      </c>
      <c r="AF1447" s="5">
        <f t="shared" si="2878"/>
        <v>1.3045494521141554</v>
      </c>
      <c r="AG1447" s="5">
        <f t="shared" si="2878"/>
        <v>0.80857471510636525</v>
      </c>
      <c r="AH1447" s="5">
        <f t="shared" si="2878"/>
        <v>3.6347514231904876</v>
      </c>
      <c r="AI1447" s="5">
        <f t="shared" si="2878"/>
        <v>0.36461265223879452</v>
      </c>
    </row>
    <row r="1448" spans="2:35" x14ac:dyDescent="0.3">
      <c r="B1448" s="86">
        <f t="shared" si="2858"/>
        <v>48304</v>
      </c>
      <c r="C1448" s="3"/>
      <c r="D1448" s="3"/>
      <c r="E1448" s="5">
        <f t="shared" ref="E1448:AI1448" si="2879">E430+E1377</f>
        <v>84.481925565089028</v>
      </c>
      <c r="F1448" s="5">
        <f t="shared" si="2879"/>
        <v>41.099421335685008</v>
      </c>
      <c r="G1448" s="5">
        <f t="shared" si="2879"/>
        <v>26.964682394733444</v>
      </c>
      <c r="H1448" s="5">
        <f t="shared" si="2879"/>
        <v>2.5928747855272798</v>
      </c>
      <c r="I1448" s="5">
        <f t="shared" si="2879"/>
        <v>28.827073862534021</v>
      </c>
      <c r="J1448" s="5">
        <f t="shared" si="2879"/>
        <v>75.132950662685303</v>
      </c>
      <c r="K1448" s="5">
        <f t="shared" si="2879"/>
        <v>11.964268680571617</v>
      </c>
      <c r="L1448" s="5"/>
      <c r="M1448" s="5">
        <f t="shared" si="2879"/>
        <v>70.239237262059291</v>
      </c>
      <c r="N1448" s="5">
        <f t="shared" si="2879"/>
        <v>0</v>
      </c>
      <c r="O1448" s="5">
        <f t="shared" si="2879"/>
        <v>0</v>
      </c>
      <c r="P1448" s="5">
        <f t="shared" si="2879"/>
        <v>0</v>
      </c>
      <c r="Q1448" s="5">
        <f t="shared" si="2879"/>
        <v>0</v>
      </c>
      <c r="R1448" s="5">
        <f t="shared" si="2879"/>
        <v>0</v>
      </c>
      <c r="S1448" s="5">
        <f t="shared" si="2879"/>
        <v>0</v>
      </c>
      <c r="T1448" s="5"/>
      <c r="U1448" s="5">
        <f t="shared" si="2879"/>
        <v>52.745133883228796</v>
      </c>
      <c r="V1448" s="5">
        <f t="shared" si="2879"/>
        <v>10.248808668397048</v>
      </c>
      <c r="W1448" s="5">
        <f t="shared" si="2879"/>
        <v>6.6292829685170016</v>
      </c>
      <c r="X1448" s="5">
        <f t="shared" si="2879"/>
        <v>2.6521321447802713</v>
      </c>
      <c r="Y1448" s="5">
        <f t="shared" si="2879"/>
        <v>1.8959136949040896</v>
      </c>
      <c r="Z1448" s="5">
        <f t="shared" si="2879"/>
        <v>6.5246043085311722</v>
      </c>
      <c r="AA1448" s="5">
        <f t="shared" si="2879"/>
        <v>0.59572624858775303</v>
      </c>
      <c r="AB1448" s="5"/>
      <c r="AC1448" s="5">
        <f t="shared" si="2879"/>
        <v>12.771276058505808</v>
      </c>
      <c r="AD1448" s="5">
        <f t="shared" si="2879"/>
        <v>5.9643176194882486</v>
      </c>
      <c r="AE1448" s="5">
        <f t="shared" si="2879"/>
        <v>4.1684680236989973</v>
      </c>
      <c r="AF1448" s="5">
        <f t="shared" si="2879"/>
        <v>1.3436859356775805</v>
      </c>
      <c r="AG1448" s="5">
        <f t="shared" si="2879"/>
        <v>0.83283195655955689</v>
      </c>
      <c r="AH1448" s="5">
        <f t="shared" si="2879"/>
        <v>3.7437939658862014</v>
      </c>
      <c r="AI1448" s="5">
        <f t="shared" si="2879"/>
        <v>0.37555103180595839</v>
      </c>
    </row>
    <row r="1449" spans="2:35" x14ac:dyDescent="0.3">
      <c r="B1449" s="86">
        <f t="shared" si="2858"/>
        <v>48669</v>
      </c>
      <c r="C1449" s="3"/>
      <c r="D1449" s="3"/>
      <c r="E1449" s="5">
        <f t="shared" ref="E1449:AI1449" si="2880">E431+E1378</f>
        <v>87.016383332041713</v>
      </c>
      <c r="F1449" s="5">
        <f t="shared" si="2880"/>
        <v>42.332403975755568</v>
      </c>
      <c r="G1449" s="5">
        <f t="shared" si="2880"/>
        <v>27.77362286657544</v>
      </c>
      <c r="H1449" s="5">
        <f t="shared" si="2880"/>
        <v>2.6706610290930985</v>
      </c>
      <c r="I1449" s="5">
        <f t="shared" si="2880"/>
        <v>29.69188607841005</v>
      </c>
      <c r="J1449" s="5">
        <f t="shared" si="2880"/>
        <v>77.38693918256584</v>
      </c>
      <c r="K1449" s="5">
        <f t="shared" si="2880"/>
        <v>12.323196740988767</v>
      </c>
      <c r="L1449" s="5"/>
      <c r="M1449" s="5">
        <f t="shared" si="2880"/>
        <v>72.346414379921072</v>
      </c>
      <c r="N1449" s="5">
        <f t="shared" si="2880"/>
        <v>0</v>
      </c>
      <c r="O1449" s="5">
        <f t="shared" si="2880"/>
        <v>0</v>
      </c>
      <c r="P1449" s="5">
        <f t="shared" si="2880"/>
        <v>0</v>
      </c>
      <c r="Q1449" s="5">
        <f t="shared" si="2880"/>
        <v>0</v>
      </c>
      <c r="R1449" s="5">
        <f t="shared" si="2880"/>
        <v>0</v>
      </c>
      <c r="S1449" s="5">
        <f t="shared" si="2880"/>
        <v>0</v>
      </c>
      <c r="T1449" s="5"/>
      <c r="U1449" s="5">
        <f t="shared" si="2880"/>
        <v>54.327487899725661</v>
      </c>
      <c r="V1449" s="5">
        <f t="shared" si="2880"/>
        <v>10.556272928448958</v>
      </c>
      <c r="W1449" s="5">
        <f t="shared" si="2880"/>
        <v>6.8281614575725138</v>
      </c>
      <c r="X1449" s="5">
        <f t="shared" si="2880"/>
        <v>2.7316961091236798</v>
      </c>
      <c r="Y1449" s="5">
        <f t="shared" si="2880"/>
        <v>1.9527911057512131</v>
      </c>
      <c r="Z1449" s="5">
        <f t="shared" si="2880"/>
        <v>6.7203424377871075</v>
      </c>
      <c r="AA1449" s="5">
        <f t="shared" si="2880"/>
        <v>0.6135980360453861</v>
      </c>
      <c r="AB1449" s="5"/>
      <c r="AC1449" s="5">
        <f t="shared" si="2880"/>
        <v>13.154414340260983</v>
      </c>
      <c r="AD1449" s="5">
        <f t="shared" si="2880"/>
        <v>6.1432471480728932</v>
      </c>
      <c r="AE1449" s="5">
        <f t="shared" si="2880"/>
        <v>4.2935220644099674</v>
      </c>
      <c r="AF1449" s="5">
        <f t="shared" si="2880"/>
        <v>1.3839965137479082</v>
      </c>
      <c r="AG1449" s="5">
        <f t="shared" si="2880"/>
        <v>0.8578169152563434</v>
      </c>
      <c r="AH1449" s="5">
        <f t="shared" si="2880"/>
        <v>3.8561077848627878</v>
      </c>
      <c r="AI1449" s="5">
        <f t="shared" si="2880"/>
        <v>0.38681756276013712</v>
      </c>
    </row>
    <row r="1450" spans="2:35" x14ac:dyDescent="0.3">
      <c r="B1450" s="86">
        <f t="shared" si="2858"/>
        <v>49034</v>
      </c>
      <c r="C1450" s="3"/>
      <c r="D1450" s="3"/>
      <c r="E1450" s="5">
        <f t="shared" ref="E1450:AI1450" si="2881">E432+E1379</f>
        <v>89.626874832002969</v>
      </c>
      <c r="F1450" s="5">
        <f t="shared" si="2881"/>
        <v>43.602376095028234</v>
      </c>
      <c r="G1450" s="5">
        <f t="shared" si="2881"/>
        <v>28.606831552572707</v>
      </c>
      <c r="H1450" s="5">
        <f t="shared" si="2881"/>
        <v>2.7507808599658916</v>
      </c>
      <c r="I1450" s="5">
        <f t="shared" si="2881"/>
        <v>30.582642660762346</v>
      </c>
      <c r="J1450" s="5">
        <f t="shared" si="2881"/>
        <v>79.708547358042836</v>
      </c>
      <c r="K1450" s="5">
        <f t="shared" si="2881"/>
        <v>12.692892643218423</v>
      </c>
      <c r="L1450" s="5"/>
      <c r="M1450" s="5">
        <f t="shared" si="2881"/>
        <v>74.516806811318702</v>
      </c>
      <c r="N1450" s="5">
        <f t="shared" si="2881"/>
        <v>0</v>
      </c>
      <c r="O1450" s="5">
        <f t="shared" si="2881"/>
        <v>0</v>
      </c>
      <c r="P1450" s="5">
        <f t="shared" si="2881"/>
        <v>0</v>
      </c>
      <c r="Q1450" s="5">
        <f t="shared" si="2881"/>
        <v>0</v>
      </c>
      <c r="R1450" s="5">
        <f t="shared" si="2881"/>
        <v>0</v>
      </c>
      <c r="S1450" s="5">
        <f t="shared" si="2881"/>
        <v>0</v>
      </c>
      <c r="T1450" s="5"/>
      <c r="U1450" s="5">
        <f t="shared" si="2881"/>
        <v>55.957312536717424</v>
      </c>
      <c r="V1450" s="5">
        <f t="shared" si="2881"/>
        <v>10.872961116302429</v>
      </c>
      <c r="W1450" s="5">
        <f t="shared" si="2881"/>
        <v>7.0330063012996895</v>
      </c>
      <c r="X1450" s="5">
        <f t="shared" si="2881"/>
        <v>2.8136469923973895</v>
      </c>
      <c r="Y1450" s="5">
        <f t="shared" si="2881"/>
        <v>2.0113748389237487</v>
      </c>
      <c r="Z1450" s="5">
        <f t="shared" si="2881"/>
        <v>6.9219527109207251</v>
      </c>
      <c r="AA1450" s="5">
        <f t="shared" si="2881"/>
        <v>0.63200597712674689</v>
      </c>
      <c r="AB1450" s="5"/>
      <c r="AC1450" s="5">
        <f t="shared" si="2881"/>
        <v>13.549046770468811</v>
      </c>
      <c r="AD1450" s="5">
        <f t="shared" si="2881"/>
        <v>6.3275445625150821</v>
      </c>
      <c r="AE1450" s="5">
        <f t="shared" si="2881"/>
        <v>4.4223277263422647</v>
      </c>
      <c r="AF1450" s="5">
        <f t="shared" si="2881"/>
        <v>1.4255164091603452</v>
      </c>
      <c r="AG1450" s="5">
        <f t="shared" si="2881"/>
        <v>0.88355142271403397</v>
      </c>
      <c r="AH1450" s="5">
        <f t="shared" si="2881"/>
        <v>3.9717910184086702</v>
      </c>
      <c r="AI1450" s="5">
        <f t="shared" si="2881"/>
        <v>0.39842208964294124</v>
      </c>
    </row>
    <row r="1451" spans="2:35" x14ac:dyDescent="0.3">
      <c r="B1451" s="86">
        <f t="shared" si="2858"/>
        <v>49399</v>
      </c>
      <c r="C1451" s="3"/>
      <c r="D1451" s="3"/>
      <c r="E1451" s="5">
        <f t="shared" ref="E1451:AI1451" si="2882">E433+E1380</f>
        <v>92.315681076963074</v>
      </c>
      <c r="F1451" s="5">
        <f t="shared" si="2882"/>
        <v>44.910447377879066</v>
      </c>
      <c r="G1451" s="5">
        <f t="shared" si="2882"/>
        <v>29.465036499149875</v>
      </c>
      <c r="H1451" s="5">
        <f t="shared" si="2882"/>
        <v>2.8333042857648678</v>
      </c>
      <c r="I1451" s="5">
        <f t="shared" si="2882"/>
        <v>31.500121940585217</v>
      </c>
      <c r="J1451" s="5">
        <f t="shared" si="2882"/>
        <v>82.099803778784135</v>
      </c>
      <c r="K1451" s="5">
        <f t="shared" si="2882"/>
        <v>13.073679422514978</v>
      </c>
      <c r="L1451" s="5"/>
      <c r="M1451" s="5">
        <f t="shared" si="2882"/>
        <v>76.752311015658279</v>
      </c>
      <c r="N1451" s="5">
        <f t="shared" si="2882"/>
        <v>0</v>
      </c>
      <c r="O1451" s="5">
        <f t="shared" si="2882"/>
        <v>0</v>
      </c>
      <c r="P1451" s="5">
        <f t="shared" si="2882"/>
        <v>0</v>
      </c>
      <c r="Q1451" s="5">
        <f t="shared" si="2882"/>
        <v>0</v>
      </c>
      <c r="R1451" s="5">
        <f t="shared" si="2882"/>
        <v>0</v>
      </c>
      <c r="S1451" s="5">
        <f t="shared" si="2882"/>
        <v>0</v>
      </c>
      <c r="T1451" s="5"/>
      <c r="U1451" s="5">
        <f t="shared" si="2882"/>
        <v>57.63603191281895</v>
      </c>
      <c r="V1451" s="5">
        <f t="shared" si="2882"/>
        <v>11.199149949791495</v>
      </c>
      <c r="W1451" s="5">
        <f t="shared" si="2882"/>
        <v>7.2439964903386773</v>
      </c>
      <c r="X1451" s="5">
        <f t="shared" si="2882"/>
        <v>2.8980564021693107</v>
      </c>
      <c r="Y1451" s="5">
        <f t="shared" si="2882"/>
        <v>2.0717160840914621</v>
      </c>
      <c r="Z1451" s="5">
        <f t="shared" si="2882"/>
        <v>7.1296112922483417</v>
      </c>
      <c r="AA1451" s="5">
        <f t="shared" si="2882"/>
        <v>0.65096615644054934</v>
      </c>
      <c r="AB1451" s="5"/>
      <c r="AC1451" s="5">
        <f t="shared" si="2882"/>
        <v>13.955518173582883</v>
      </c>
      <c r="AD1451" s="5">
        <f t="shared" si="2882"/>
        <v>6.5173708993905333</v>
      </c>
      <c r="AE1451" s="5">
        <f t="shared" si="2882"/>
        <v>4.5549975581325333</v>
      </c>
      <c r="AF1451" s="5">
        <f t="shared" si="2882"/>
        <v>1.4682819014351551</v>
      </c>
      <c r="AG1451" s="5">
        <f t="shared" si="2882"/>
        <v>0.91005796539545492</v>
      </c>
      <c r="AH1451" s="5">
        <f t="shared" si="2882"/>
        <v>4.0909447489609327</v>
      </c>
      <c r="AI1451" s="5">
        <f t="shared" si="2882"/>
        <v>0.41037475233222953</v>
      </c>
    </row>
    <row r="1452" spans="2:35" x14ac:dyDescent="0.3">
      <c r="B1452" s="86">
        <f t="shared" si="2858"/>
        <v>49765</v>
      </c>
      <c r="C1452" s="3"/>
      <c r="D1452" s="3"/>
      <c r="E1452" s="5">
        <f t="shared" ref="E1452:AI1452" si="2883">E434+E1381</f>
        <v>95.085151509271952</v>
      </c>
      <c r="F1452" s="5">
        <f t="shared" si="2883"/>
        <v>46.257760799215447</v>
      </c>
      <c r="G1452" s="5">
        <f t="shared" si="2883"/>
        <v>30.348987594124381</v>
      </c>
      <c r="H1452" s="5">
        <f t="shared" si="2883"/>
        <v>2.9183034143378146</v>
      </c>
      <c r="I1452" s="5">
        <f t="shared" si="2883"/>
        <v>32.445125598802797</v>
      </c>
      <c r="J1452" s="5">
        <f t="shared" si="2883"/>
        <v>84.562797892147699</v>
      </c>
      <c r="K1452" s="5">
        <f t="shared" si="2883"/>
        <v>13.465889805190432</v>
      </c>
      <c r="L1452" s="5"/>
      <c r="M1452" s="5">
        <f t="shared" si="2883"/>
        <v>79.054880346128044</v>
      </c>
      <c r="N1452" s="5">
        <f t="shared" si="2883"/>
        <v>0</v>
      </c>
      <c r="O1452" s="5">
        <f t="shared" si="2883"/>
        <v>0</v>
      </c>
      <c r="P1452" s="5">
        <f t="shared" si="2883"/>
        <v>0</v>
      </c>
      <c r="Q1452" s="5">
        <f t="shared" si="2883"/>
        <v>0</v>
      </c>
      <c r="R1452" s="5">
        <f t="shared" si="2883"/>
        <v>0</v>
      </c>
      <c r="S1452" s="5">
        <f t="shared" si="2883"/>
        <v>0</v>
      </c>
      <c r="T1452" s="5"/>
      <c r="U1452" s="5">
        <f t="shared" si="2883"/>
        <v>59.365112870203532</v>
      </c>
      <c r="V1452" s="5">
        <f t="shared" si="2883"/>
        <v>11.535124448285242</v>
      </c>
      <c r="W1452" s="5">
        <f t="shared" si="2883"/>
        <v>7.4613163850488409</v>
      </c>
      <c r="X1452" s="5">
        <f t="shared" si="2883"/>
        <v>2.9849980942343901</v>
      </c>
      <c r="Y1452" s="5">
        <f t="shared" si="2883"/>
        <v>2.1338675666142071</v>
      </c>
      <c r="Z1452" s="5">
        <f t="shared" si="2883"/>
        <v>7.3434996310157938</v>
      </c>
      <c r="AA1452" s="5">
        <f t="shared" si="2883"/>
        <v>0.67049514113376607</v>
      </c>
      <c r="AB1452" s="5"/>
      <c r="AC1452" s="5">
        <f t="shared" si="2883"/>
        <v>14.374183718790364</v>
      </c>
      <c r="AD1452" s="5">
        <f t="shared" si="2883"/>
        <v>6.7128920263722485</v>
      </c>
      <c r="AE1452" s="5">
        <f t="shared" si="2883"/>
        <v>4.6916474848765102</v>
      </c>
      <c r="AF1452" s="5">
        <f t="shared" si="2883"/>
        <v>1.5123303584782097</v>
      </c>
      <c r="AG1452" s="5">
        <f t="shared" si="2883"/>
        <v>0.93735970435731863</v>
      </c>
      <c r="AH1452" s="5">
        <f t="shared" si="2883"/>
        <v>4.2136730914297615</v>
      </c>
      <c r="AI1452" s="5">
        <f t="shared" si="2883"/>
        <v>0.42268599490219649</v>
      </c>
    </row>
    <row r="1453" spans="2:35" x14ac:dyDescent="0.3">
      <c r="B1453" s="86">
        <f t="shared" si="2858"/>
        <v>50130</v>
      </c>
      <c r="C1453" s="3"/>
      <c r="D1453" s="3"/>
      <c r="E1453" s="5">
        <f t="shared" ref="E1453:AI1453" si="2884">E435+E1382</f>
        <v>97.937706054550148</v>
      </c>
      <c r="F1453" s="5">
        <f t="shared" si="2884"/>
        <v>47.645493623191911</v>
      </c>
      <c r="G1453" s="5">
        <f t="shared" si="2884"/>
        <v>31.259457221948125</v>
      </c>
      <c r="H1453" s="5">
        <f t="shared" si="2884"/>
        <v>3.0058525167679488</v>
      </c>
      <c r="I1453" s="5">
        <f t="shared" si="2884"/>
        <v>33.418479366766867</v>
      </c>
      <c r="J1453" s="5">
        <f t="shared" si="2884"/>
        <v>87.099681828912139</v>
      </c>
      <c r="K1453" s="5">
        <f t="shared" si="2884"/>
        <v>13.869866499346143</v>
      </c>
      <c r="L1453" s="5"/>
      <c r="M1453" s="5">
        <f t="shared" si="2884"/>
        <v>81.426526756511876</v>
      </c>
      <c r="N1453" s="5">
        <f t="shared" si="2884"/>
        <v>0</v>
      </c>
      <c r="O1453" s="5">
        <f t="shared" si="2884"/>
        <v>0</v>
      </c>
      <c r="P1453" s="5">
        <f t="shared" si="2884"/>
        <v>0</v>
      </c>
      <c r="Q1453" s="5">
        <f t="shared" si="2884"/>
        <v>0</v>
      </c>
      <c r="R1453" s="5">
        <f t="shared" si="2884"/>
        <v>0</v>
      </c>
      <c r="S1453" s="5">
        <f t="shared" si="2884"/>
        <v>0</v>
      </c>
      <c r="T1453" s="5"/>
      <c r="U1453" s="5">
        <f t="shared" si="2884"/>
        <v>61.146066256309638</v>
      </c>
      <c r="V1453" s="5">
        <f t="shared" si="2884"/>
        <v>11.881178181733798</v>
      </c>
      <c r="W1453" s="5">
        <f t="shared" si="2884"/>
        <v>7.6851558766003087</v>
      </c>
      <c r="X1453" s="5">
        <f t="shared" si="2884"/>
        <v>3.0745480370614229</v>
      </c>
      <c r="Y1453" s="5">
        <f t="shared" si="2884"/>
        <v>2.1978835936126329</v>
      </c>
      <c r="Z1453" s="5">
        <f t="shared" si="2884"/>
        <v>7.5638046199462714</v>
      </c>
      <c r="AA1453" s="5">
        <f t="shared" si="2884"/>
        <v>0.69060999536777889</v>
      </c>
      <c r="AB1453" s="5"/>
      <c r="AC1453" s="5">
        <f t="shared" si="2884"/>
        <v>14.80540923035408</v>
      </c>
      <c r="AD1453" s="5">
        <f t="shared" si="2884"/>
        <v>6.9142787871634166</v>
      </c>
      <c r="AE1453" s="5">
        <f t="shared" si="2884"/>
        <v>4.8323969094228056</v>
      </c>
      <c r="AF1453" s="5">
        <f t="shared" si="2884"/>
        <v>1.5577002692325566</v>
      </c>
      <c r="AG1453" s="5">
        <f t="shared" si="2884"/>
        <v>0.96548049548803894</v>
      </c>
      <c r="AH1453" s="5">
        <f t="shared" si="2884"/>
        <v>4.3400832841726524</v>
      </c>
      <c r="AI1453" s="5">
        <f t="shared" si="2884"/>
        <v>0.43536657474926233</v>
      </c>
    </row>
    <row r="1454" spans="2:35" x14ac:dyDescent="0.3">
      <c r="B1454" s="86">
        <f t="shared" si="2858"/>
        <v>50495</v>
      </c>
      <c r="C1454" s="3"/>
      <c r="D1454" s="3"/>
      <c r="E1454" s="5">
        <f t="shared" ref="E1454:AI1454" si="2885">E436+E1383</f>
        <v>100.87583723618664</v>
      </c>
      <c r="F1454" s="5">
        <f t="shared" si="2885"/>
        <v>49.074858431887662</v>
      </c>
      <c r="G1454" s="5">
        <f t="shared" si="2885"/>
        <v>32.197240938606576</v>
      </c>
      <c r="H1454" s="5">
        <f t="shared" si="2885"/>
        <v>3.0960280922709873</v>
      </c>
      <c r="I1454" s="5">
        <f t="shared" si="2885"/>
        <v>34.421033747769854</v>
      </c>
      <c r="J1454" s="5">
        <f t="shared" si="2885"/>
        <v>89.712672283779511</v>
      </c>
      <c r="K1454" s="5">
        <f t="shared" si="2885"/>
        <v>14.285962494326528</v>
      </c>
      <c r="L1454" s="5"/>
      <c r="M1454" s="5">
        <f t="shared" si="2885"/>
        <v>83.86932255920722</v>
      </c>
      <c r="N1454" s="5">
        <f t="shared" si="2885"/>
        <v>0</v>
      </c>
      <c r="O1454" s="5">
        <f t="shared" si="2885"/>
        <v>0</v>
      </c>
      <c r="P1454" s="5">
        <f t="shared" si="2885"/>
        <v>0</v>
      </c>
      <c r="Q1454" s="5">
        <f t="shared" si="2885"/>
        <v>0</v>
      </c>
      <c r="R1454" s="5">
        <f t="shared" si="2885"/>
        <v>0</v>
      </c>
      <c r="S1454" s="5">
        <f t="shared" si="2885"/>
        <v>0</v>
      </c>
      <c r="T1454" s="5"/>
      <c r="U1454" s="5">
        <f t="shared" si="2885"/>
        <v>62.980448243998929</v>
      </c>
      <c r="V1454" s="5">
        <f t="shared" si="2885"/>
        <v>12.237613527185813</v>
      </c>
      <c r="W1454" s="5">
        <f t="shared" si="2885"/>
        <v>7.9157105528983163</v>
      </c>
      <c r="X1454" s="5">
        <f t="shared" si="2885"/>
        <v>3.1667844781732652</v>
      </c>
      <c r="Y1454" s="5">
        <f t="shared" si="2885"/>
        <v>2.263820101421012</v>
      </c>
      <c r="Z1454" s="5">
        <f t="shared" si="2885"/>
        <v>7.79071875854466</v>
      </c>
      <c r="AA1454" s="5">
        <f t="shared" si="2885"/>
        <v>0.71132829522881269</v>
      </c>
      <c r="AB1454" s="5"/>
      <c r="AC1454" s="5">
        <f t="shared" si="2885"/>
        <v>15.249571507264703</v>
      </c>
      <c r="AD1454" s="5">
        <f t="shared" si="2885"/>
        <v>7.1217071507783185</v>
      </c>
      <c r="AE1454" s="5">
        <f t="shared" si="2885"/>
        <v>4.977368816705491</v>
      </c>
      <c r="AF1454" s="5">
        <f t="shared" si="2885"/>
        <v>1.6044312773095335</v>
      </c>
      <c r="AG1454" s="5">
        <f t="shared" si="2885"/>
        <v>0.99444491035268023</v>
      </c>
      <c r="AH1454" s="5">
        <f t="shared" si="2885"/>
        <v>4.4702857826978324</v>
      </c>
      <c r="AI1454" s="5">
        <f t="shared" si="2885"/>
        <v>0.44842757199174027</v>
      </c>
    </row>
    <row r="1455" spans="2:35" x14ac:dyDescent="0.3">
      <c r="B1455" s="86">
        <f t="shared" si="2858"/>
        <v>50860</v>
      </c>
      <c r="C1455" s="3"/>
      <c r="D1455" s="3"/>
      <c r="E1455" s="5">
        <f t="shared" ref="E1455:AI1455" si="2886">E437+E1384</f>
        <v>103.90211235327223</v>
      </c>
      <c r="F1455" s="5">
        <f t="shared" si="2886"/>
        <v>50.547104184844301</v>
      </c>
      <c r="G1455" s="5">
        <f t="shared" si="2886"/>
        <v>33.163158166764767</v>
      </c>
      <c r="H1455" s="5">
        <f t="shared" si="2886"/>
        <v>3.1889089350391164</v>
      </c>
      <c r="I1455" s="5">
        <f t="shared" si="2886"/>
        <v>35.453664760202955</v>
      </c>
      <c r="J1455" s="5">
        <f t="shared" si="2886"/>
        <v>92.404052452292902</v>
      </c>
      <c r="K1455" s="5">
        <f t="shared" si="2886"/>
        <v>14.714541369156333</v>
      </c>
      <c r="L1455" s="5"/>
      <c r="M1455" s="5">
        <f t="shared" si="2886"/>
        <v>86.385402235983435</v>
      </c>
      <c r="N1455" s="5">
        <f t="shared" si="2886"/>
        <v>0</v>
      </c>
      <c r="O1455" s="5">
        <f t="shared" si="2886"/>
        <v>0</v>
      </c>
      <c r="P1455" s="5">
        <f t="shared" si="2886"/>
        <v>0</v>
      </c>
      <c r="Q1455" s="5">
        <f t="shared" si="2886"/>
        <v>0</v>
      </c>
      <c r="R1455" s="5">
        <f t="shared" si="2886"/>
        <v>0</v>
      </c>
      <c r="S1455" s="5">
        <f t="shared" si="2886"/>
        <v>0</v>
      </c>
      <c r="T1455" s="5"/>
      <c r="U1455" s="5">
        <f t="shared" si="2886"/>
        <v>64.869861691318889</v>
      </c>
      <c r="V1455" s="5">
        <f t="shared" si="2886"/>
        <v>12.604741933001387</v>
      </c>
      <c r="W1455" s="5">
        <f t="shared" si="2886"/>
        <v>8.1531818694852696</v>
      </c>
      <c r="X1455" s="5">
        <f t="shared" si="2886"/>
        <v>3.2617880125184628</v>
      </c>
      <c r="Y1455" s="5">
        <f t="shared" si="2886"/>
        <v>2.3317347044636429</v>
      </c>
      <c r="Z1455" s="5">
        <f t="shared" si="2886"/>
        <v>8.0244403213009967</v>
      </c>
      <c r="AA1455" s="5">
        <f t="shared" si="2886"/>
        <v>0.73266814408567638</v>
      </c>
      <c r="AB1455" s="5"/>
      <c r="AC1455" s="5">
        <f t="shared" si="2886"/>
        <v>15.70705865248264</v>
      </c>
      <c r="AD1455" s="5">
        <f t="shared" si="2886"/>
        <v>7.3353583653016692</v>
      </c>
      <c r="AE1455" s="5">
        <f t="shared" si="2886"/>
        <v>5.1266898812066559</v>
      </c>
      <c r="AF1455" s="5">
        <f t="shared" si="2886"/>
        <v>1.6525642156288192</v>
      </c>
      <c r="AG1455" s="5">
        <f t="shared" si="2886"/>
        <v>1.0242782576632603</v>
      </c>
      <c r="AH1455" s="5">
        <f t="shared" si="2886"/>
        <v>4.6043943561787684</v>
      </c>
      <c r="AI1455" s="5">
        <f t="shared" si="2886"/>
        <v>0.46188039915149237</v>
      </c>
    </row>
    <row r="1456" spans="2:35" x14ac:dyDescent="0.3">
      <c r="B1456" s="86">
        <f t="shared" si="2858"/>
        <v>51226</v>
      </c>
      <c r="C1456" s="3"/>
      <c r="D1456" s="3"/>
      <c r="E1456" s="5">
        <f t="shared" ref="E1456:AI1456" si="2887">E438+E1385</f>
        <v>107.0191757238704</v>
      </c>
      <c r="F1456" s="5">
        <f t="shared" si="2887"/>
        <v>52.063517310389628</v>
      </c>
      <c r="G1456" s="5">
        <f t="shared" si="2887"/>
        <v>34.158052911767697</v>
      </c>
      <c r="H1456" s="5">
        <f t="shared" si="2887"/>
        <v>3.2845762030902907</v>
      </c>
      <c r="I1456" s="5">
        <f t="shared" si="2887"/>
        <v>36.517274703009072</v>
      </c>
      <c r="J1456" s="5">
        <f t="shared" si="2887"/>
        <v>95.176174025861584</v>
      </c>
      <c r="K1456" s="5">
        <f t="shared" si="2887"/>
        <v>15.155977610231016</v>
      </c>
      <c r="L1456" s="5"/>
      <c r="M1456" s="5">
        <f t="shared" si="2887"/>
        <v>88.976964303062971</v>
      </c>
      <c r="N1456" s="5">
        <f t="shared" si="2887"/>
        <v>0</v>
      </c>
      <c r="O1456" s="5">
        <f t="shared" si="2887"/>
        <v>0</v>
      </c>
      <c r="P1456" s="5">
        <f t="shared" si="2887"/>
        <v>0</v>
      </c>
      <c r="Q1456" s="5">
        <f t="shared" si="2887"/>
        <v>0</v>
      </c>
      <c r="R1456" s="5">
        <f t="shared" si="2887"/>
        <v>0</v>
      </c>
      <c r="S1456" s="5">
        <f t="shared" si="2887"/>
        <v>0</v>
      </c>
      <c r="T1456" s="5"/>
      <c r="U1456" s="5">
        <f t="shared" si="2887"/>
        <v>66.81595754205847</v>
      </c>
      <c r="V1456" s="5">
        <f t="shared" si="2887"/>
        <v>12.982884190991431</v>
      </c>
      <c r="W1456" s="5">
        <f t="shared" si="2887"/>
        <v>8.3977773255698267</v>
      </c>
      <c r="X1456" s="5">
        <f t="shared" si="2887"/>
        <v>3.3596416528940161</v>
      </c>
      <c r="Y1456" s="5">
        <f t="shared" si="2887"/>
        <v>2.401686745597551</v>
      </c>
      <c r="Z1456" s="5">
        <f t="shared" si="2887"/>
        <v>8.2651735309400252</v>
      </c>
      <c r="AA1456" s="5">
        <f t="shared" si="2887"/>
        <v>0.75464818840824766</v>
      </c>
      <c r="AB1456" s="5"/>
      <c r="AC1456" s="5">
        <f t="shared" si="2887"/>
        <v>16.17827041205712</v>
      </c>
      <c r="AD1456" s="5">
        <f t="shared" si="2887"/>
        <v>7.5554191162607207</v>
      </c>
      <c r="AE1456" s="5">
        <f t="shared" si="2887"/>
        <v>5.2804905776428548</v>
      </c>
      <c r="AF1456" s="5">
        <f t="shared" si="2887"/>
        <v>1.7021411420976835</v>
      </c>
      <c r="AG1456" s="5">
        <f t="shared" si="2887"/>
        <v>1.0550066053931577</v>
      </c>
      <c r="AH1456" s="5">
        <f t="shared" si="2887"/>
        <v>4.7425261868641284</v>
      </c>
      <c r="AI1456" s="5">
        <f t="shared" si="2887"/>
        <v>0.47573681112603722</v>
      </c>
    </row>
    <row r="1457" spans="2:35" x14ac:dyDescent="0.3">
      <c r="B1457" s="86">
        <f t="shared" si="2858"/>
        <v>51591</v>
      </c>
      <c r="C1457" s="3"/>
      <c r="D1457" s="3"/>
      <c r="E1457" s="5">
        <f t="shared" ref="E1457:AI1457" si="2888">E439+E1386</f>
        <v>82.056886597210791</v>
      </c>
      <c r="F1457" s="5">
        <f t="shared" si="2888"/>
        <v>39.91966960027392</v>
      </c>
      <c r="G1457" s="5">
        <f t="shared" si="2888"/>
        <v>26.190665880238765</v>
      </c>
      <c r="H1457" s="5">
        <f t="shared" si="2888"/>
        <v>2.5184467661411909</v>
      </c>
      <c r="I1457" s="5">
        <f t="shared" si="2888"/>
        <v>27.999597725135978</v>
      </c>
      <c r="J1457" s="5">
        <f t="shared" si="2888"/>
        <v>72.976272392037785</v>
      </c>
      <c r="K1457" s="5">
        <f t="shared" si="2888"/>
        <v>11.620836430673414</v>
      </c>
      <c r="L1457" s="5"/>
      <c r="M1457" s="5">
        <f t="shared" si="2888"/>
        <v>68.223032182745541</v>
      </c>
      <c r="N1457" s="5">
        <f t="shared" si="2888"/>
        <v>0</v>
      </c>
      <c r="O1457" s="5">
        <f t="shared" si="2888"/>
        <v>0</v>
      </c>
      <c r="P1457" s="5">
        <f t="shared" si="2888"/>
        <v>0</v>
      </c>
      <c r="Q1457" s="5">
        <f t="shared" si="2888"/>
        <v>0</v>
      </c>
      <c r="R1457" s="5">
        <f t="shared" si="2888"/>
        <v>0</v>
      </c>
      <c r="S1457" s="5">
        <f t="shared" si="2888"/>
        <v>0</v>
      </c>
      <c r="T1457" s="5"/>
      <c r="U1457" s="5">
        <f t="shared" si="2888"/>
        <v>51.231093996268157</v>
      </c>
      <c r="V1457" s="5">
        <f t="shared" si="2888"/>
        <v>9.9546183995442981</v>
      </c>
      <c r="W1457" s="5">
        <f t="shared" si="2888"/>
        <v>6.4389905548413786</v>
      </c>
      <c r="X1457" s="5">
        <f t="shared" si="2888"/>
        <v>2.5760031532115417</v>
      </c>
      <c r="Y1457" s="5">
        <f t="shared" si="2888"/>
        <v>1.8414918223068071</v>
      </c>
      <c r="Z1457" s="5">
        <f t="shared" si="2888"/>
        <v>6.3373166775693948</v>
      </c>
      <c r="AA1457" s="5">
        <f t="shared" si="2888"/>
        <v>0.57862603031798576</v>
      </c>
      <c r="AB1457" s="5"/>
      <c r="AC1457" s="5">
        <f t="shared" si="2888"/>
        <v>12.404678802296898</v>
      </c>
      <c r="AD1457" s="5">
        <f t="shared" si="2888"/>
        <v>5.7931129204083422</v>
      </c>
      <c r="AE1457" s="5">
        <f t="shared" si="2888"/>
        <v>4.0488128746690872</v>
      </c>
      <c r="AF1457" s="5">
        <f t="shared" si="2888"/>
        <v>1.3051156647845763</v>
      </c>
      <c r="AG1457" s="5">
        <f t="shared" si="2888"/>
        <v>0.80892566021460521</v>
      </c>
      <c r="AH1457" s="5">
        <f t="shared" si="2888"/>
        <v>3.6363290117643072</v>
      </c>
      <c r="AI1457" s="5">
        <f t="shared" si="2888"/>
        <v>0.36477090480879781</v>
      </c>
    </row>
    <row r="1458" spans="2:35" x14ac:dyDescent="0.3">
      <c r="E1458" s="2"/>
      <c r="M1458" s="2"/>
    </row>
    <row r="1459" spans="2:35" s="99" customFormat="1" x14ac:dyDescent="0.3">
      <c r="B1459" s="98" t="s">
        <v>267</v>
      </c>
      <c r="C1459" s="98"/>
      <c r="D1459" s="98"/>
    </row>
    <row r="1460" spans="2:35" x14ac:dyDescent="0.3">
      <c r="E1460" s="301" t="s">
        <v>89</v>
      </c>
      <c r="F1460" s="301"/>
      <c r="G1460" s="301"/>
      <c r="H1460" s="301"/>
      <c r="I1460" s="301"/>
      <c r="J1460" s="301"/>
      <c r="K1460" s="301"/>
      <c r="M1460" s="301" t="s">
        <v>64</v>
      </c>
      <c r="N1460" s="301"/>
      <c r="O1460" s="301"/>
      <c r="P1460" s="301"/>
      <c r="Q1460" s="301"/>
      <c r="R1460" s="301"/>
      <c r="S1460" s="301"/>
      <c r="U1460" s="301" t="s">
        <v>65</v>
      </c>
      <c r="V1460" s="301"/>
      <c r="W1460" s="301"/>
      <c r="X1460" s="301"/>
      <c r="Y1460" s="301"/>
      <c r="Z1460" s="301"/>
      <c r="AA1460" s="301"/>
      <c r="AC1460" s="301" t="s">
        <v>66</v>
      </c>
      <c r="AD1460" s="301"/>
      <c r="AE1460" s="301"/>
      <c r="AF1460" s="301"/>
      <c r="AG1460" s="301"/>
      <c r="AH1460" s="301"/>
      <c r="AI1460" s="301"/>
    </row>
    <row r="1461" spans="2:35" s="3" customFormat="1" x14ac:dyDescent="0.3">
      <c r="B1461" s="4" t="s">
        <v>211</v>
      </c>
      <c r="C1461" s="4"/>
      <c r="D1461" s="4"/>
      <c r="E1461" s="3" t="s">
        <v>70</v>
      </c>
      <c r="F1461" s="3" t="s">
        <v>69</v>
      </c>
      <c r="G1461" s="3" t="s">
        <v>61</v>
      </c>
      <c r="H1461" s="3" t="s">
        <v>68</v>
      </c>
      <c r="I1461" s="3" t="s">
        <v>71</v>
      </c>
      <c r="J1461" s="3" t="s">
        <v>72</v>
      </c>
      <c r="K1461" s="3" t="s">
        <v>62</v>
      </c>
      <c r="M1461" s="3" t="s">
        <v>70</v>
      </c>
      <c r="N1461" s="3" t="s">
        <v>69</v>
      </c>
      <c r="O1461" s="3" t="s">
        <v>61</v>
      </c>
      <c r="P1461" s="3" t="s">
        <v>68</v>
      </c>
      <c r="Q1461" s="3" t="s">
        <v>71</v>
      </c>
      <c r="R1461" s="3" t="s">
        <v>72</v>
      </c>
      <c r="S1461" s="3" t="s">
        <v>62</v>
      </c>
      <c r="U1461" s="3" t="s">
        <v>70</v>
      </c>
      <c r="V1461" s="3" t="s">
        <v>69</v>
      </c>
      <c r="W1461" s="3" t="s">
        <v>61</v>
      </c>
      <c r="X1461" s="3" t="s">
        <v>68</v>
      </c>
      <c r="Y1461" s="3" t="s">
        <v>71</v>
      </c>
      <c r="Z1461" s="3" t="s">
        <v>72</v>
      </c>
      <c r="AA1461" s="3" t="s">
        <v>62</v>
      </c>
      <c r="AC1461" s="3" t="s">
        <v>70</v>
      </c>
      <c r="AD1461" s="3" t="s">
        <v>69</v>
      </c>
      <c r="AE1461" s="3" t="s">
        <v>61</v>
      </c>
      <c r="AF1461" s="3" t="s">
        <v>68</v>
      </c>
      <c r="AG1461" s="3" t="s">
        <v>71</v>
      </c>
      <c r="AH1461" s="3" t="s">
        <v>72</v>
      </c>
      <c r="AI1461" s="3" t="s">
        <v>62</v>
      </c>
    </row>
    <row r="1462" spans="2:35" hidden="1" x14ac:dyDescent="0.3">
      <c r="B1462" s="85">
        <f>B1427</f>
        <v>40633</v>
      </c>
      <c r="C1462" s="3"/>
      <c r="D1462" s="3"/>
      <c r="E1462" s="5">
        <f>E549+E1216</f>
        <v>139.56098472624001</v>
      </c>
      <c r="F1462" s="5">
        <f t="shared" ref="F1462:AI1462" si="2889">F549+F1216</f>
        <v>31.022692440165002</v>
      </c>
      <c r="G1462" s="5">
        <f t="shared" si="2889"/>
        <v>58.213885389200001</v>
      </c>
      <c r="H1462" s="5">
        <f t="shared" si="2889"/>
        <v>196.95956344339999</v>
      </c>
      <c r="I1462" s="5">
        <f t="shared" si="2889"/>
        <v>345.23008561200004</v>
      </c>
      <c r="J1462" s="5">
        <f t="shared" si="2889"/>
        <v>140.84573934199992</v>
      </c>
      <c r="K1462" s="5">
        <f t="shared" si="2889"/>
        <v>17.770608538320008</v>
      </c>
      <c r="L1462" s="5"/>
      <c r="M1462" s="5">
        <f t="shared" si="2889"/>
        <v>146.37608484367996</v>
      </c>
      <c r="N1462" s="5">
        <f t="shared" si="2889"/>
        <v>0</v>
      </c>
      <c r="O1462" s="5">
        <f t="shared" si="2889"/>
        <v>0</v>
      </c>
      <c r="P1462" s="5">
        <f t="shared" si="2889"/>
        <v>0</v>
      </c>
      <c r="Q1462" s="5">
        <f t="shared" si="2889"/>
        <v>0</v>
      </c>
      <c r="R1462" s="5">
        <f t="shared" si="2889"/>
        <v>0</v>
      </c>
      <c r="S1462" s="5">
        <f t="shared" si="2889"/>
        <v>0</v>
      </c>
      <c r="T1462" s="5"/>
      <c r="U1462" s="5">
        <f t="shared" si="2889"/>
        <v>139.21956136008001</v>
      </c>
      <c r="V1462" s="5">
        <f t="shared" si="2889"/>
        <v>8.3528950134450017</v>
      </c>
      <c r="W1462" s="5">
        <f t="shared" si="2889"/>
        <v>15.823916858600001</v>
      </c>
      <c r="X1462" s="5">
        <f t="shared" si="2889"/>
        <v>21.518323966300002</v>
      </c>
      <c r="Y1462" s="5">
        <f t="shared" si="2889"/>
        <v>30.547270390500003</v>
      </c>
      <c r="Z1462" s="5">
        <f t="shared" si="2889"/>
        <v>11.778684636100003</v>
      </c>
      <c r="AA1462" s="5">
        <f t="shared" si="2889"/>
        <v>1.3465612089599994</v>
      </c>
      <c r="AB1462" s="5"/>
      <c r="AC1462" s="5">
        <f t="shared" si="2889"/>
        <v>64.11433125712</v>
      </c>
      <c r="AD1462" s="5">
        <f t="shared" si="2889"/>
        <v>1.8388268967225003</v>
      </c>
      <c r="AE1462" s="5">
        <f t="shared" si="2889"/>
        <v>3.4833264668000004</v>
      </c>
      <c r="AF1462" s="5">
        <f t="shared" si="2889"/>
        <v>10.595830422000001</v>
      </c>
      <c r="AG1462" s="5">
        <f t="shared" si="2889"/>
        <v>28.645565853499999</v>
      </c>
      <c r="AH1462" s="5">
        <f t="shared" si="2889"/>
        <v>0.92379079790000007</v>
      </c>
      <c r="AI1462" s="5">
        <f t="shared" si="2889"/>
        <v>1.985314005</v>
      </c>
    </row>
    <row r="1463" spans="2:35" hidden="1" x14ac:dyDescent="0.3">
      <c r="B1463" s="85">
        <f t="shared" ref="B1463:B1492" si="2890">B1428</f>
        <v>40999</v>
      </c>
      <c r="C1463" s="3"/>
      <c r="D1463" s="3"/>
      <c r="E1463" s="5">
        <f t="shared" ref="E1463:AI1463" si="2891">E550+E1217</f>
        <v>149.42245785608003</v>
      </c>
      <c r="F1463" s="5">
        <f t="shared" si="2891"/>
        <v>32.306226545204993</v>
      </c>
      <c r="G1463" s="5">
        <f t="shared" si="2891"/>
        <v>61.311863386399999</v>
      </c>
      <c r="H1463" s="5">
        <f t="shared" si="2891"/>
        <v>205.7081107132</v>
      </c>
      <c r="I1463" s="5">
        <f t="shared" si="2891"/>
        <v>368.64137198000003</v>
      </c>
      <c r="J1463" s="5">
        <f t="shared" si="2891"/>
        <v>151.07597105799996</v>
      </c>
      <c r="K1463" s="5">
        <f t="shared" si="2891"/>
        <v>19.102224052639997</v>
      </c>
      <c r="L1463" s="5"/>
      <c r="M1463" s="5">
        <f t="shared" si="2891"/>
        <v>156.71860627255998</v>
      </c>
      <c r="N1463" s="5">
        <f t="shared" si="2891"/>
        <v>0</v>
      </c>
      <c r="O1463" s="5">
        <f t="shared" si="2891"/>
        <v>0</v>
      </c>
      <c r="P1463" s="5">
        <f t="shared" si="2891"/>
        <v>0</v>
      </c>
      <c r="Q1463" s="5">
        <f t="shared" si="2891"/>
        <v>0</v>
      </c>
      <c r="R1463" s="5">
        <f t="shared" si="2891"/>
        <v>0</v>
      </c>
      <c r="S1463" s="5">
        <f t="shared" si="2891"/>
        <v>0</v>
      </c>
      <c r="T1463" s="5"/>
      <c r="U1463" s="5">
        <f t="shared" si="2891"/>
        <v>149.05642635635996</v>
      </c>
      <c r="V1463" s="5">
        <f t="shared" si="2891"/>
        <v>8.6981165677650001</v>
      </c>
      <c r="W1463" s="5">
        <f t="shared" si="2891"/>
        <v>16.666099381200002</v>
      </c>
      <c r="X1463" s="5">
        <f t="shared" si="2891"/>
        <v>22.465974717399998</v>
      </c>
      <c r="Y1463" s="5">
        <f t="shared" si="2891"/>
        <v>32.619547957500004</v>
      </c>
      <c r="Z1463" s="5">
        <f t="shared" si="2891"/>
        <v>12.6344145379</v>
      </c>
      <c r="AA1463" s="5">
        <f t="shared" si="2891"/>
        <v>1.4472496559199994</v>
      </c>
      <c r="AB1463" s="5"/>
      <c r="AC1463" s="5">
        <f t="shared" si="2891"/>
        <v>68.644524451039999</v>
      </c>
      <c r="AD1463" s="5">
        <f t="shared" si="2891"/>
        <v>1.9149511263824999</v>
      </c>
      <c r="AE1463" s="5">
        <f t="shared" si="2891"/>
        <v>3.6695557656000006</v>
      </c>
      <c r="AF1463" s="5">
        <f t="shared" si="2891"/>
        <v>11.062262705999999</v>
      </c>
      <c r="AG1463" s="5">
        <f t="shared" si="2891"/>
        <v>30.589529302500001</v>
      </c>
      <c r="AH1463" s="5">
        <f t="shared" si="2891"/>
        <v>0.98977693309999948</v>
      </c>
      <c r="AI1463" s="5">
        <f t="shared" si="2891"/>
        <v>2.1289124699999999</v>
      </c>
    </row>
    <row r="1464" spans="2:35" hidden="1" x14ac:dyDescent="0.3">
      <c r="B1464" s="85">
        <f t="shared" si="2890"/>
        <v>41364</v>
      </c>
      <c r="C1464" s="3"/>
      <c r="D1464" s="3"/>
      <c r="E1464" s="5">
        <f t="shared" ref="E1464:AI1464" si="2892">E551+E1218</f>
        <v>164.19870738164002</v>
      </c>
      <c r="F1464" s="5">
        <f t="shared" si="2892"/>
        <v>34.470074671515007</v>
      </c>
      <c r="G1464" s="5">
        <f t="shared" si="2892"/>
        <v>66.2136261072</v>
      </c>
      <c r="H1464" s="5">
        <f t="shared" si="2892"/>
        <v>220.21694173070003</v>
      </c>
      <c r="I1464" s="5">
        <f t="shared" si="2892"/>
        <v>403.637405758</v>
      </c>
      <c r="J1464" s="5">
        <f t="shared" si="2892"/>
        <v>166.34435622199996</v>
      </c>
      <c r="K1464" s="5">
        <f t="shared" si="2892"/>
        <v>20.980395720099999</v>
      </c>
      <c r="L1464" s="5"/>
      <c r="M1464" s="5">
        <f t="shared" si="2892"/>
        <v>172.21560117647996</v>
      </c>
      <c r="N1464" s="5">
        <f t="shared" si="2892"/>
        <v>0</v>
      </c>
      <c r="O1464" s="5">
        <f t="shared" si="2892"/>
        <v>0</v>
      </c>
      <c r="P1464" s="5">
        <f t="shared" si="2892"/>
        <v>0</v>
      </c>
      <c r="Q1464" s="5">
        <f t="shared" si="2892"/>
        <v>0</v>
      </c>
      <c r="R1464" s="5">
        <f t="shared" si="2892"/>
        <v>0</v>
      </c>
      <c r="S1464" s="5">
        <f t="shared" si="2892"/>
        <v>0</v>
      </c>
      <c r="T1464" s="5"/>
      <c r="U1464" s="5">
        <f t="shared" si="2892"/>
        <v>163.79522152188002</v>
      </c>
      <c r="V1464" s="5">
        <f t="shared" si="2892"/>
        <v>9.2819379679950025</v>
      </c>
      <c r="W1464" s="5">
        <f t="shared" si="2892"/>
        <v>17.999595677599999</v>
      </c>
      <c r="X1464" s="5">
        <f t="shared" si="2892"/>
        <v>24.043745558649995</v>
      </c>
      <c r="Y1464" s="5">
        <f t="shared" si="2892"/>
        <v>35.718934459500005</v>
      </c>
      <c r="Z1464" s="5">
        <f t="shared" si="2892"/>
        <v>13.9111244016</v>
      </c>
      <c r="AA1464" s="5">
        <f t="shared" si="2892"/>
        <v>1.5898318327999998</v>
      </c>
      <c r="AB1464" s="5"/>
      <c r="AC1464" s="5">
        <f t="shared" si="2892"/>
        <v>75.431728224820006</v>
      </c>
      <c r="AD1464" s="5">
        <f t="shared" si="2892"/>
        <v>2.0386756989975003</v>
      </c>
      <c r="AE1464" s="5">
        <f t="shared" si="2892"/>
        <v>3.9584255888</v>
      </c>
      <c r="AF1464" s="5">
        <f t="shared" si="2892"/>
        <v>11.839098980999999</v>
      </c>
      <c r="AG1464" s="5">
        <f t="shared" si="2892"/>
        <v>33.499871361499999</v>
      </c>
      <c r="AH1464" s="5">
        <f t="shared" si="2892"/>
        <v>1.0905024224000002</v>
      </c>
      <c r="AI1464" s="5">
        <f t="shared" si="2892"/>
        <v>2.3370954149999998</v>
      </c>
    </row>
    <row r="1465" spans="2:35" hidden="1" x14ac:dyDescent="0.3">
      <c r="B1465" s="85">
        <f t="shared" si="2890"/>
        <v>41729</v>
      </c>
      <c r="C1465" s="3"/>
      <c r="D1465" s="3"/>
      <c r="E1465" s="5">
        <f t="shared" ref="E1465:AI1465" si="2893">E552+E1219</f>
        <v>188.41466110616</v>
      </c>
      <c r="F1465" s="5">
        <f t="shared" si="2893"/>
        <v>38.750686313182499</v>
      </c>
      <c r="G1465" s="5">
        <f t="shared" si="2893"/>
        <v>75.281636375199994</v>
      </c>
      <c r="H1465" s="5">
        <f t="shared" si="2893"/>
        <v>246.69323982459997</v>
      </c>
      <c r="I1465" s="5">
        <f t="shared" si="2893"/>
        <v>462.40603185199996</v>
      </c>
      <c r="J1465" s="5">
        <f t="shared" si="2893"/>
        <v>191.91910735999991</v>
      </c>
      <c r="K1465" s="5">
        <f t="shared" si="2893"/>
        <v>24.15562426188</v>
      </c>
      <c r="L1465" s="5"/>
      <c r="M1465" s="5">
        <f t="shared" si="2893"/>
        <v>197.61405211311995</v>
      </c>
      <c r="N1465" s="5">
        <f t="shared" si="2893"/>
        <v>0</v>
      </c>
      <c r="O1465" s="5">
        <f t="shared" si="2893"/>
        <v>0</v>
      </c>
      <c r="P1465" s="5">
        <f t="shared" si="2893"/>
        <v>0</v>
      </c>
      <c r="Q1465" s="5">
        <f t="shared" si="2893"/>
        <v>0</v>
      </c>
      <c r="R1465" s="5">
        <f t="shared" si="2893"/>
        <v>0</v>
      </c>
      <c r="S1465" s="5">
        <f t="shared" si="2893"/>
        <v>0</v>
      </c>
      <c r="T1465" s="5"/>
      <c r="U1465" s="5">
        <f t="shared" si="2893"/>
        <v>187.95233692571998</v>
      </c>
      <c r="V1465" s="5">
        <f t="shared" si="2893"/>
        <v>10.4344262690225</v>
      </c>
      <c r="W1465" s="5">
        <f t="shared" si="2893"/>
        <v>20.461605971600001</v>
      </c>
      <c r="X1465" s="5">
        <f t="shared" si="2893"/>
        <v>26.9337949847</v>
      </c>
      <c r="Y1465" s="5">
        <f t="shared" si="2893"/>
        <v>40.9180029555</v>
      </c>
      <c r="Z1465" s="5">
        <f t="shared" si="2893"/>
        <v>16.049872068500001</v>
      </c>
      <c r="AA1465" s="5">
        <f t="shared" si="2893"/>
        <v>1.8303383066400005</v>
      </c>
      <c r="AB1465" s="5"/>
      <c r="AC1465" s="5">
        <f t="shared" si="2893"/>
        <v>86.557184824079997</v>
      </c>
      <c r="AD1465" s="5">
        <f t="shared" si="2893"/>
        <v>2.2935819995112503</v>
      </c>
      <c r="AE1465" s="5">
        <f t="shared" si="2893"/>
        <v>4.5069159607999989</v>
      </c>
      <c r="AF1465" s="5">
        <f t="shared" si="2893"/>
        <v>13.262456192999998</v>
      </c>
      <c r="AG1465" s="5">
        <f t="shared" si="2893"/>
        <v>38.374153918500006</v>
      </c>
      <c r="AH1465" s="5">
        <f t="shared" si="2893"/>
        <v>1.2589843614999998</v>
      </c>
      <c r="AI1465" s="5">
        <f t="shared" si="2893"/>
        <v>2.6914064949999994</v>
      </c>
    </row>
    <row r="1466" spans="2:35" hidden="1" x14ac:dyDescent="0.3">
      <c r="B1466" s="85">
        <f t="shared" si="2890"/>
        <v>42094</v>
      </c>
      <c r="C1466" s="3"/>
      <c r="D1466" s="3"/>
      <c r="E1466" s="5">
        <f t="shared" ref="E1466:AI1466" si="2894">E553+E1220</f>
        <v>201.64898231588</v>
      </c>
      <c r="F1466" s="5">
        <f t="shared" si="2894"/>
        <v>40.508727171675005</v>
      </c>
      <c r="G1466" s="5">
        <f t="shared" si="2894"/>
        <v>79.210162068000002</v>
      </c>
      <c r="H1466" s="5">
        <f t="shared" si="2894"/>
        <v>257.42835440099992</v>
      </c>
      <c r="I1466" s="5">
        <f t="shared" si="2894"/>
        <v>493.65759218600004</v>
      </c>
      <c r="J1466" s="5">
        <f t="shared" si="2894"/>
        <v>205.80562655399996</v>
      </c>
      <c r="K1466" s="5">
        <f t="shared" si="2894"/>
        <v>25.871601049340004</v>
      </c>
      <c r="L1466" s="5"/>
      <c r="M1466" s="5">
        <f t="shared" si="2894"/>
        <v>211.49820248615998</v>
      </c>
      <c r="N1466" s="5">
        <f t="shared" si="2894"/>
        <v>0</v>
      </c>
      <c r="O1466" s="5">
        <f t="shared" si="2894"/>
        <v>0</v>
      </c>
      <c r="P1466" s="5">
        <f t="shared" si="2894"/>
        <v>0</v>
      </c>
      <c r="Q1466" s="5">
        <f t="shared" si="2894"/>
        <v>0</v>
      </c>
      <c r="R1466" s="5">
        <f t="shared" si="2894"/>
        <v>0</v>
      </c>
      <c r="S1466" s="5">
        <f t="shared" si="2894"/>
        <v>0</v>
      </c>
      <c r="T1466" s="5"/>
      <c r="U1466" s="5">
        <f t="shared" si="2894"/>
        <v>201.15997363295998</v>
      </c>
      <c r="V1466" s="5">
        <f t="shared" si="2894"/>
        <v>10.906673045275003</v>
      </c>
      <c r="W1466" s="5">
        <f t="shared" si="2894"/>
        <v>21.530329793999996</v>
      </c>
      <c r="X1466" s="5">
        <f t="shared" si="2894"/>
        <v>28.119905069499993</v>
      </c>
      <c r="Y1466" s="5">
        <f t="shared" si="2894"/>
        <v>43.683797974000001</v>
      </c>
      <c r="Z1466" s="5">
        <f t="shared" si="2894"/>
        <v>17.211224577699994</v>
      </c>
      <c r="AA1466" s="5">
        <f t="shared" si="2894"/>
        <v>1.960743783519999</v>
      </c>
      <c r="AB1466" s="5"/>
      <c r="AC1466" s="5">
        <f t="shared" si="2894"/>
        <v>92.641403460939983</v>
      </c>
      <c r="AD1466" s="5">
        <f t="shared" si="2894"/>
        <v>2.4009827176375005</v>
      </c>
      <c r="AE1466" s="5">
        <f t="shared" si="2894"/>
        <v>4.7386449719999986</v>
      </c>
      <c r="AF1466" s="5">
        <f t="shared" si="2894"/>
        <v>13.846490629999996</v>
      </c>
      <c r="AG1466" s="5">
        <f t="shared" si="2894"/>
        <v>40.968356333000003</v>
      </c>
      <c r="AH1466" s="5">
        <f t="shared" si="2894"/>
        <v>1.3509645953000002</v>
      </c>
      <c r="AI1466" s="5">
        <f t="shared" si="2894"/>
        <v>2.8780612799999998</v>
      </c>
    </row>
    <row r="1467" spans="2:35" hidden="1" x14ac:dyDescent="0.3">
      <c r="B1467" s="85">
        <f t="shared" si="2890"/>
        <v>42460</v>
      </c>
      <c r="C1467" s="3"/>
      <c r="D1467" s="3"/>
      <c r="E1467" s="5">
        <f t="shared" ref="E1467:AI1467" si="2895">E554+E1221</f>
        <v>216.14923250288001</v>
      </c>
      <c r="F1467" s="5">
        <f t="shared" si="2895"/>
        <v>42.291992816714995</v>
      </c>
      <c r="G1467" s="5">
        <f t="shared" si="2895"/>
        <v>83.344127997599998</v>
      </c>
      <c r="H1467" s="5">
        <f t="shared" si="2895"/>
        <v>269.09136872430003</v>
      </c>
      <c r="I1467" s="5">
        <f t="shared" si="2895"/>
        <v>527.65355345800003</v>
      </c>
      <c r="J1467" s="5">
        <f t="shared" si="2895"/>
        <v>220.69306583999997</v>
      </c>
      <c r="K1467" s="5">
        <f t="shared" si="2895"/>
        <v>27.821458078760003</v>
      </c>
      <c r="L1467" s="5"/>
      <c r="M1467" s="5">
        <f t="shared" si="2895"/>
        <v>226.70581102015996</v>
      </c>
      <c r="N1467" s="5">
        <f t="shared" si="2895"/>
        <v>0</v>
      </c>
      <c r="O1467" s="5">
        <f t="shared" si="2895"/>
        <v>0</v>
      </c>
      <c r="P1467" s="5">
        <f t="shared" si="2895"/>
        <v>0</v>
      </c>
      <c r="Q1467" s="5">
        <f t="shared" si="2895"/>
        <v>0</v>
      </c>
      <c r="R1467" s="5">
        <f t="shared" si="2895"/>
        <v>0</v>
      </c>
      <c r="S1467" s="5">
        <f t="shared" si="2895"/>
        <v>0</v>
      </c>
      <c r="T1467" s="5"/>
      <c r="U1467" s="5">
        <f t="shared" si="2895"/>
        <v>215.62338378696001</v>
      </c>
      <c r="V1467" s="5">
        <f t="shared" si="2895"/>
        <v>11.387416279595001</v>
      </c>
      <c r="W1467" s="5">
        <f t="shared" si="2895"/>
        <v>22.655667190800003</v>
      </c>
      <c r="X1467" s="5">
        <f t="shared" si="2895"/>
        <v>29.394843338850002</v>
      </c>
      <c r="Y1467" s="5">
        <f t="shared" si="2895"/>
        <v>46.691888062000011</v>
      </c>
      <c r="Z1467" s="5">
        <f t="shared" si="2895"/>
        <v>18.4560631865</v>
      </c>
      <c r="AA1467" s="5">
        <f t="shared" si="2895"/>
        <v>2.1079899482800002</v>
      </c>
      <c r="AB1467" s="5"/>
      <c r="AC1467" s="5">
        <f t="shared" si="2895"/>
        <v>99.301549629439975</v>
      </c>
      <c r="AD1467" s="5">
        <f t="shared" si="2895"/>
        <v>2.5048904972975006</v>
      </c>
      <c r="AE1467" s="5">
        <f t="shared" si="2895"/>
        <v>4.9830823704000009</v>
      </c>
      <c r="AF1467" s="5">
        <f t="shared" si="2895"/>
        <v>14.474276394</v>
      </c>
      <c r="AG1467" s="5">
        <f t="shared" si="2895"/>
        <v>43.789267158999991</v>
      </c>
      <c r="AH1467" s="5">
        <f t="shared" si="2895"/>
        <v>1.4489060335000006</v>
      </c>
      <c r="AI1467" s="5">
        <f t="shared" si="2895"/>
        <v>3.0981440599999996</v>
      </c>
    </row>
    <row r="1468" spans="2:35" hidden="1" x14ac:dyDescent="0.3">
      <c r="B1468" s="85">
        <f t="shared" si="2890"/>
        <v>42825</v>
      </c>
      <c r="C1468" s="3"/>
      <c r="D1468" s="3"/>
      <c r="E1468" s="5">
        <f t="shared" ref="E1468:AI1468" si="2896">E555+E1222</f>
        <v>232.52250359624003</v>
      </c>
      <c r="F1468" s="5">
        <f t="shared" si="2896"/>
        <v>44.437488074572499</v>
      </c>
      <c r="G1468" s="5">
        <f t="shared" si="2896"/>
        <v>88.230136672799972</v>
      </c>
      <c r="H1468" s="5">
        <f t="shared" si="2896"/>
        <v>281.42710413520001</v>
      </c>
      <c r="I1468" s="5">
        <f t="shared" si="2896"/>
        <v>565.52041292199999</v>
      </c>
      <c r="J1468" s="5">
        <f t="shared" si="2896"/>
        <v>237.59577405800005</v>
      </c>
      <c r="K1468" s="5">
        <f t="shared" si="2896"/>
        <v>29.961192684259991</v>
      </c>
      <c r="L1468" s="5"/>
      <c r="M1468" s="5">
        <f t="shared" si="2896"/>
        <v>243.87631559367998</v>
      </c>
      <c r="N1468" s="5">
        <f t="shared" si="2896"/>
        <v>0</v>
      </c>
      <c r="O1468" s="5">
        <f t="shared" si="2896"/>
        <v>0</v>
      </c>
      <c r="P1468" s="5">
        <f t="shared" si="2896"/>
        <v>0</v>
      </c>
      <c r="Q1468" s="5">
        <f t="shared" si="2896"/>
        <v>0</v>
      </c>
      <c r="R1468" s="5">
        <f t="shared" si="2896"/>
        <v>0</v>
      </c>
      <c r="S1468" s="5">
        <f t="shared" si="2896"/>
        <v>0</v>
      </c>
      <c r="T1468" s="5"/>
      <c r="U1468" s="5">
        <f t="shared" si="2896"/>
        <v>231.95308804008002</v>
      </c>
      <c r="V1468" s="5">
        <f t="shared" si="2896"/>
        <v>11.9650120028925</v>
      </c>
      <c r="W1468" s="5">
        <f t="shared" si="2896"/>
        <v>23.983321112399999</v>
      </c>
      <c r="X1468" s="5">
        <f t="shared" si="2896"/>
        <v>30.744310346399995</v>
      </c>
      <c r="Y1468" s="5">
        <f t="shared" si="2896"/>
        <v>50.043103870500019</v>
      </c>
      <c r="Z1468" s="5">
        <f t="shared" si="2896"/>
        <v>19.869762326899998</v>
      </c>
      <c r="AA1468" s="5">
        <f t="shared" si="2896"/>
        <v>2.2697115872799998</v>
      </c>
      <c r="AB1468" s="5"/>
      <c r="AC1468" s="5">
        <f t="shared" si="2896"/>
        <v>106.82093689211999</v>
      </c>
      <c r="AD1468" s="5">
        <f t="shared" si="2896"/>
        <v>2.6327954689462505</v>
      </c>
      <c r="AE1468" s="5">
        <f t="shared" si="2896"/>
        <v>5.2769292311999987</v>
      </c>
      <c r="AF1468" s="5">
        <f t="shared" si="2896"/>
        <v>15.138349165999998</v>
      </c>
      <c r="AG1468" s="5">
        <f t="shared" si="2896"/>
        <v>46.932687218499993</v>
      </c>
      <c r="AH1468" s="5">
        <f t="shared" si="2896"/>
        <v>1.5589140490999982</v>
      </c>
      <c r="AI1468" s="5">
        <f t="shared" si="2896"/>
        <v>3.3369671699999994</v>
      </c>
    </row>
    <row r="1469" spans="2:35" hidden="1" x14ac:dyDescent="0.3">
      <c r="B1469" s="85">
        <f t="shared" si="2890"/>
        <v>43190</v>
      </c>
      <c r="C1469" s="3"/>
      <c r="D1469" s="3"/>
      <c r="E1469" s="5">
        <f t="shared" ref="E1469:AI1469" si="2897">E556+E1223</f>
        <v>250.12278005723999</v>
      </c>
      <c r="F1469" s="5">
        <f t="shared" si="2897"/>
        <v>46.586490288382507</v>
      </c>
      <c r="G1469" s="5">
        <f t="shared" si="2897"/>
        <v>93.239272784800022</v>
      </c>
      <c r="H1469" s="5">
        <f t="shared" si="2897"/>
        <v>294.70581303369994</v>
      </c>
      <c r="I1469" s="5">
        <f t="shared" si="2897"/>
        <v>606.20257282800003</v>
      </c>
      <c r="J1469" s="5">
        <f t="shared" si="2897"/>
        <v>255.47251287599994</v>
      </c>
      <c r="K1469" s="5">
        <f t="shared" si="2897"/>
        <v>32.253581295840007</v>
      </c>
      <c r="L1469" s="5"/>
      <c r="M1469" s="5">
        <f t="shared" si="2897"/>
        <v>262.33826843567994</v>
      </c>
      <c r="N1469" s="5">
        <f t="shared" si="2897"/>
        <v>0</v>
      </c>
      <c r="O1469" s="5">
        <f t="shared" si="2897"/>
        <v>0</v>
      </c>
      <c r="P1469" s="5">
        <f t="shared" si="2897"/>
        <v>0</v>
      </c>
      <c r="Q1469" s="5">
        <f t="shared" si="2897"/>
        <v>0</v>
      </c>
      <c r="R1469" s="5">
        <f t="shared" si="2897"/>
        <v>0</v>
      </c>
      <c r="S1469" s="5">
        <f t="shared" si="2897"/>
        <v>0</v>
      </c>
      <c r="T1469" s="5"/>
      <c r="U1469" s="5">
        <f t="shared" si="2897"/>
        <v>249.51376893708002</v>
      </c>
      <c r="V1469" s="5">
        <f t="shared" si="2897"/>
        <v>12.543040090622501</v>
      </c>
      <c r="W1469" s="5">
        <f t="shared" si="2897"/>
        <v>25.343547008400002</v>
      </c>
      <c r="X1469" s="5">
        <f t="shared" si="2897"/>
        <v>32.185742092149994</v>
      </c>
      <c r="Y1469" s="5">
        <f t="shared" si="2897"/>
        <v>53.641763924500012</v>
      </c>
      <c r="Z1469" s="5">
        <f t="shared" si="2897"/>
        <v>21.364566718299997</v>
      </c>
      <c r="AA1469" s="5">
        <f t="shared" si="2897"/>
        <v>2.4438412255199995</v>
      </c>
      <c r="AB1469" s="5"/>
      <c r="AC1469" s="5">
        <f t="shared" si="2897"/>
        <v>114.90904427261998</v>
      </c>
      <c r="AD1469" s="5">
        <f t="shared" si="2897"/>
        <v>2.7609166228112505</v>
      </c>
      <c r="AE1469" s="5">
        <f t="shared" si="2897"/>
        <v>5.5787124792</v>
      </c>
      <c r="AF1469" s="5">
        <f t="shared" si="2897"/>
        <v>15.848144246</v>
      </c>
      <c r="AG1469" s="5">
        <f t="shared" si="2897"/>
        <v>50.305798111499996</v>
      </c>
      <c r="AH1469" s="5">
        <f t="shared" si="2897"/>
        <v>1.6757910836999987</v>
      </c>
      <c r="AI1469" s="5">
        <f t="shared" si="2897"/>
        <v>3.5894712699999998</v>
      </c>
    </row>
    <row r="1470" spans="2:35" hidden="1" x14ac:dyDescent="0.3">
      <c r="B1470" s="85">
        <f t="shared" si="2890"/>
        <v>43555</v>
      </c>
      <c r="C1470" s="3"/>
      <c r="D1470" s="3"/>
      <c r="E1470" s="5">
        <f t="shared" ref="E1470:AI1470" si="2898">E557+E1224</f>
        <v>269.02605379944004</v>
      </c>
      <c r="F1470" s="5">
        <f t="shared" si="2898"/>
        <v>48.732021044692502</v>
      </c>
      <c r="G1470" s="5">
        <f t="shared" si="2898"/>
        <v>98.677535001200013</v>
      </c>
      <c r="H1470" s="5">
        <f t="shared" si="2898"/>
        <v>308.5648360198</v>
      </c>
      <c r="I1470" s="5">
        <f t="shared" si="2898"/>
        <v>649.62508757000001</v>
      </c>
      <c r="J1470" s="5">
        <f t="shared" si="2898"/>
        <v>275.00557880199995</v>
      </c>
      <c r="K1470" s="5">
        <f t="shared" si="2898"/>
        <v>34.795558825460006</v>
      </c>
      <c r="L1470" s="5"/>
      <c r="M1470" s="5">
        <f t="shared" si="2898"/>
        <v>282.16160812607995</v>
      </c>
      <c r="N1470" s="5">
        <f t="shared" si="2898"/>
        <v>0</v>
      </c>
      <c r="O1470" s="5">
        <f t="shared" si="2898"/>
        <v>0</v>
      </c>
      <c r="P1470" s="5">
        <f t="shared" si="2898"/>
        <v>0</v>
      </c>
      <c r="Q1470" s="5">
        <f t="shared" si="2898"/>
        <v>0</v>
      </c>
      <c r="R1470" s="5">
        <f t="shared" si="2898"/>
        <v>0</v>
      </c>
      <c r="S1470" s="5">
        <f t="shared" si="2898"/>
        <v>0</v>
      </c>
      <c r="T1470" s="5"/>
      <c r="U1470" s="5">
        <f t="shared" si="2898"/>
        <v>268.36576212948006</v>
      </c>
      <c r="V1470" s="5">
        <f t="shared" si="2898"/>
        <v>13.120284300852502</v>
      </c>
      <c r="W1470" s="5">
        <f t="shared" si="2898"/>
        <v>26.8212497046</v>
      </c>
      <c r="X1470" s="5">
        <f t="shared" si="2898"/>
        <v>33.699360576099998</v>
      </c>
      <c r="Y1470" s="5">
        <f t="shared" si="2898"/>
        <v>57.484168490000002</v>
      </c>
      <c r="Z1470" s="5">
        <f t="shared" si="2898"/>
        <v>22.998213528600001</v>
      </c>
      <c r="AA1470" s="5">
        <f t="shared" si="2898"/>
        <v>2.6361072008800002</v>
      </c>
      <c r="AB1470" s="5"/>
      <c r="AC1470" s="5">
        <f t="shared" si="2898"/>
        <v>123.58925698872</v>
      </c>
      <c r="AD1470" s="5">
        <f t="shared" si="2898"/>
        <v>2.8887578204262505</v>
      </c>
      <c r="AE1470" s="5">
        <f t="shared" si="2898"/>
        <v>5.9055110148000001</v>
      </c>
      <c r="AF1470" s="5">
        <f t="shared" si="2898"/>
        <v>16.593653084</v>
      </c>
      <c r="AG1470" s="5">
        <f t="shared" si="2898"/>
        <v>53.90892872500001</v>
      </c>
      <c r="AH1470" s="5">
        <f t="shared" si="2898"/>
        <v>1.8033504154000013</v>
      </c>
      <c r="AI1470" s="5">
        <f t="shared" si="2898"/>
        <v>3.8632453699999996</v>
      </c>
    </row>
    <row r="1471" spans="2:35" hidden="1" x14ac:dyDescent="0.3">
      <c r="B1471" s="85">
        <f t="shared" si="2890"/>
        <v>43921</v>
      </c>
      <c r="C1471" s="3"/>
      <c r="D1471" s="3"/>
      <c r="E1471" s="5">
        <f t="shared" ref="E1471:AI1471" si="2899">E558+E1225</f>
        <v>289.36014368820008</v>
      </c>
      <c r="F1471" s="5">
        <f t="shared" si="2899"/>
        <v>50.867137428502502</v>
      </c>
      <c r="G1471" s="5">
        <f t="shared" si="2899"/>
        <v>104.39409137199996</v>
      </c>
      <c r="H1471" s="5">
        <f t="shared" si="2899"/>
        <v>322.96231104349999</v>
      </c>
      <c r="I1471" s="5">
        <f t="shared" si="2899"/>
        <v>696.30950360600002</v>
      </c>
      <c r="J1471" s="5">
        <f t="shared" si="2899"/>
        <v>296.1030923319999</v>
      </c>
      <c r="K1471" s="5">
        <f t="shared" si="2899"/>
        <v>37.337725486059995</v>
      </c>
      <c r="L1471" s="5"/>
      <c r="M1471" s="5">
        <f t="shared" si="2899"/>
        <v>303.49049070239994</v>
      </c>
      <c r="N1471" s="5">
        <f t="shared" si="2899"/>
        <v>0</v>
      </c>
      <c r="O1471" s="5">
        <f t="shared" si="2899"/>
        <v>0</v>
      </c>
      <c r="P1471" s="5">
        <f t="shared" si="2899"/>
        <v>0</v>
      </c>
      <c r="Q1471" s="5">
        <f t="shared" si="2899"/>
        <v>0</v>
      </c>
      <c r="R1471" s="5">
        <f t="shared" si="2899"/>
        <v>0</v>
      </c>
      <c r="S1471" s="5">
        <f t="shared" si="2899"/>
        <v>0</v>
      </c>
      <c r="T1471" s="5"/>
      <c r="U1471" s="5">
        <f t="shared" si="2899"/>
        <v>288.6530839344</v>
      </c>
      <c r="V1471" s="5">
        <f t="shared" si="2899"/>
        <v>13.695176878582501</v>
      </c>
      <c r="W1471" s="5">
        <f t="shared" si="2899"/>
        <v>28.375444926</v>
      </c>
      <c r="X1471" s="5">
        <f t="shared" si="2899"/>
        <v>35.271370048249992</v>
      </c>
      <c r="Y1471" s="5">
        <f t="shared" si="2899"/>
        <v>61.614960834000001</v>
      </c>
      <c r="Z1471" s="5">
        <f t="shared" si="2899"/>
        <v>24.762605774100003</v>
      </c>
      <c r="AA1471" s="5">
        <f t="shared" si="2899"/>
        <v>2.8285280826800001</v>
      </c>
      <c r="AB1471" s="5"/>
      <c r="AC1471" s="5">
        <f t="shared" si="2899"/>
        <v>132.93307508909999</v>
      </c>
      <c r="AD1471" s="5">
        <f t="shared" si="2899"/>
        <v>3.0157591492912497</v>
      </c>
      <c r="AE1471" s="5">
        <f t="shared" si="2899"/>
        <v>6.2448575879999995</v>
      </c>
      <c r="AF1471" s="5">
        <f t="shared" si="2899"/>
        <v>17.367738704999994</v>
      </c>
      <c r="AG1471" s="5">
        <f t="shared" si="2899"/>
        <v>57.783017263000019</v>
      </c>
      <c r="AH1471" s="5">
        <f t="shared" si="2899"/>
        <v>1.9435336099000002</v>
      </c>
      <c r="AI1471" s="5">
        <f t="shared" si="2899"/>
        <v>4.1557598000000002</v>
      </c>
    </row>
    <row r="1472" spans="2:35" hidden="1" x14ac:dyDescent="0.3">
      <c r="B1472" s="85">
        <f t="shared" si="2890"/>
        <v>44286</v>
      </c>
      <c r="C1472" s="3"/>
      <c r="D1472" s="3"/>
      <c r="E1472" s="5">
        <f t="shared" ref="E1472:AI1472" si="2900">E559+E1226</f>
        <v>246.68429580436003</v>
      </c>
      <c r="F1472" s="5">
        <f t="shared" si="2900"/>
        <v>53.813720738265005</v>
      </c>
      <c r="G1472" s="5">
        <f t="shared" si="2900"/>
        <v>113.7518317944</v>
      </c>
      <c r="H1472" s="5">
        <f t="shared" si="2900"/>
        <v>264.66600298239996</v>
      </c>
      <c r="I1472" s="5">
        <f t="shared" si="2900"/>
        <v>582.71218759199996</v>
      </c>
      <c r="J1472" s="5">
        <f t="shared" si="2900"/>
        <v>266.7109950439999</v>
      </c>
      <c r="K1472" s="5">
        <f t="shared" si="2900"/>
        <v>33.259810349959992</v>
      </c>
      <c r="L1472" s="5"/>
      <c r="M1472" s="5">
        <f t="shared" si="2900"/>
        <v>259.10346348551997</v>
      </c>
      <c r="N1472" s="5">
        <f t="shared" si="2900"/>
        <v>0</v>
      </c>
      <c r="O1472" s="5">
        <f t="shared" si="2900"/>
        <v>0</v>
      </c>
      <c r="P1472" s="5">
        <f t="shared" si="2900"/>
        <v>0</v>
      </c>
      <c r="Q1472" s="5">
        <f t="shared" si="2900"/>
        <v>0</v>
      </c>
      <c r="R1472" s="5">
        <f t="shared" si="2900"/>
        <v>0</v>
      </c>
      <c r="S1472" s="5">
        <f t="shared" si="2900"/>
        <v>0</v>
      </c>
      <c r="T1472" s="5"/>
      <c r="U1472" s="5">
        <f t="shared" si="2900"/>
        <v>246.74524518012004</v>
      </c>
      <c r="V1472" s="5">
        <f t="shared" si="2900"/>
        <v>14.491305210745001</v>
      </c>
      <c r="W1472" s="5">
        <f t="shared" si="2900"/>
        <v>30.8640157452</v>
      </c>
      <c r="X1472" s="5">
        <f t="shared" si="2900"/>
        <v>28.896977176799993</v>
      </c>
      <c r="Y1472" s="5">
        <f t="shared" si="2900"/>
        <v>51.562060905500019</v>
      </c>
      <c r="Z1472" s="5">
        <f t="shared" si="2900"/>
        <v>22.314608282199998</v>
      </c>
      <c r="AA1472" s="5">
        <f t="shared" si="2900"/>
        <v>2.5159012118799993</v>
      </c>
      <c r="AB1472" s="5"/>
      <c r="AC1472" s="5">
        <f t="shared" si="2900"/>
        <v>113.88660291817996</v>
      </c>
      <c r="AD1472" s="5">
        <f t="shared" si="2900"/>
        <v>3.1268025353725006</v>
      </c>
      <c r="AE1472" s="5">
        <f t="shared" si="2900"/>
        <v>6.7392599975999996</v>
      </c>
      <c r="AF1472" s="5">
        <f t="shared" si="2900"/>
        <v>14.227941791999996</v>
      </c>
      <c r="AG1472" s="5">
        <f t="shared" si="2900"/>
        <v>48.353524848499987</v>
      </c>
      <c r="AH1472" s="5">
        <f t="shared" si="2900"/>
        <v>1.8032151358000006</v>
      </c>
      <c r="AI1472" s="5">
        <f t="shared" si="2900"/>
        <v>3.680875444999999</v>
      </c>
    </row>
    <row r="1473" spans="2:35" x14ac:dyDescent="0.3">
      <c r="B1473" s="85">
        <f t="shared" si="2890"/>
        <v>44651</v>
      </c>
      <c r="C1473" s="3"/>
      <c r="D1473" s="3"/>
      <c r="E1473" s="5">
        <f t="shared" ref="E1473:AI1473" si="2901">E560+E1227</f>
        <v>70.634824364540805</v>
      </c>
      <c r="F1473" s="5">
        <f t="shared" si="2901"/>
        <v>58.283329745009837</v>
      </c>
      <c r="G1473" s="5">
        <f t="shared" si="2901"/>
        <v>129.66578911244397</v>
      </c>
      <c r="H1473" s="5">
        <f t="shared" si="2901"/>
        <v>57.029486197293991</v>
      </c>
      <c r="I1473" s="5">
        <f t="shared" si="2901"/>
        <v>132.46812083544</v>
      </c>
      <c r="J1473" s="5">
        <f t="shared" si="2901"/>
        <v>129.60441605383997</v>
      </c>
      <c r="K1473" s="5">
        <f t="shared" si="2901"/>
        <v>14.880854845422803</v>
      </c>
      <c r="L1473" s="5"/>
      <c r="M1473" s="5">
        <f t="shared" si="2901"/>
        <v>75.582637803285593</v>
      </c>
      <c r="N1473" s="5">
        <f t="shared" si="2901"/>
        <v>0</v>
      </c>
      <c r="O1473" s="5">
        <f t="shared" si="2901"/>
        <v>0</v>
      </c>
      <c r="P1473" s="5">
        <f t="shared" si="2901"/>
        <v>0</v>
      </c>
      <c r="Q1473" s="5">
        <f t="shared" si="2901"/>
        <v>0</v>
      </c>
      <c r="R1473" s="5">
        <f t="shared" si="2901"/>
        <v>0</v>
      </c>
      <c r="S1473" s="5">
        <f t="shared" si="2901"/>
        <v>0</v>
      </c>
      <c r="T1473" s="5"/>
      <c r="U1473" s="5">
        <f t="shared" si="2901"/>
        <v>73.128375035523604</v>
      </c>
      <c r="V1473" s="5">
        <f t="shared" si="2901"/>
        <v>15.703078271645047</v>
      </c>
      <c r="W1473" s="5">
        <f t="shared" si="2901"/>
        <v>35.027477667701994</v>
      </c>
      <c r="X1473" s="5">
        <f t="shared" si="2901"/>
        <v>6.2424488469329997</v>
      </c>
      <c r="Y1473" s="5">
        <f t="shared" si="2901"/>
        <v>11.71812835271</v>
      </c>
      <c r="Z1473" s="5">
        <f t="shared" si="2901"/>
        <v>10.878717802536999</v>
      </c>
      <c r="AA1473" s="5">
        <f t="shared" si="2901"/>
        <v>1.1109716817783997</v>
      </c>
      <c r="AB1473" s="5"/>
      <c r="AC1473" s="5">
        <f t="shared" si="2901"/>
        <v>34.69412912200039</v>
      </c>
      <c r="AD1473" s="5">
        <f t="shared" si="2901"/>
        <v>3.1979860514475247</v>
      </c>
      <c r="AE1473" s="5">
        <f t="shared" si="2901"/>
        <v>7.479392617475999</v>
      </c>
      <c r="AF1473" s="5">
        <f t="shared" si="2901"/>
        <v>3.0697498720199996</v>
      </c>
      <c r="AG1473" s="5">
        <f t="shared" si="2901"/>
        <v>10.982766845570001</v>
      </c>
      <c r="AH1473" s="5">
        <f t="shared" si="2901"/>
        <v>1.2442031304429997</v>
      </c>
      <c r="AI1473" s="5">
        <f t="shared" si="2901"/>
        <v>1.5910914129499998</v>
      </c>
    </row>
    <row r="1474" spans="2:35" x14ac:dyDescent="0.3">
      <c r="B1474" s="85">
        <f t="shared" si="2890"/>
        <v>45016</v>
      </c>
      <c r="C1474" s="3"/>
      <c r="D1474" s="3"/>
      <c r="E1474" s="5">
        <f t="shared" ref="E1474:AI1474" si="2902">E561+E1228</f>
        <v>72.753869095477029</v>
      </c>
      <c r="F1474" s="5">
        <f t="shared" si="2902"/>
        <v>60.031829637360154</v>
      </c>
      <c r="G1474" s="5">
        <f t="shared" si="2902"/>
        <v>133.55576278581731</v>
      </c>
      <c r="H1474" s="5">
        <f t="shared" si="2902"/>
        <v>58.740370783212811</v>
      </c>
      <c r="I1474" s="5">
        <f t="shared" si="2902"/>
        <v>136.44216446050322</v>
      </c>
      <c r="J1474" s="5">
        <f t="shared" si="2902"/>
        <v>133.4925485354552</v>
      </c>
      <c r="K1474" s="5">
        <f t="shared" si="2902"/>
        <v>15.327280490785483</v>
      </c>
      <c r="L1474" s="5"/>
      <c r="M1474" s="5">
        <f t="shared" si="2902"/>
        <v>77.850116937384172</v>
      </c>
      <c r="N1474" s="5">
        <f t="shared" si="2902"/>
        <v>0</v>
      </c>
      <c r="O1474" s="5">
        <f t="shared" si="2902"/>
        <v>0</v>
      </c>
      <c r="P1474" s="5">
        <f t="shared" si="2902"/>
        <v>0</v>
      </c>
      <c r="Q1474" s="5">
        <f t="shared" si="2902"/>
        <v>0</v>
      </c>
      <c r="R1474" s="5">
        <f t="shared" si="2902"/>
        <v>0</v>
      </c>
      <c r="S1474" s="5">
        <f t="shared" si="2902"/>
        <v>0</v>
      </c>
      <c r="T1474" s="5"/>
      <c r="U1474" s="5">
        <f t="shared" si="2902"/>
        <v>75.322226286589313</v>
      </c>
      <c r="V1474" s="5">
        <f t="shared" si="2902"/>
        <v>16.174170619794403</v>
      </c>
      <c r="W1474" s="5">
        <f t="shared" si="2902"/>
        <v>36.078301997733064</v>
      </c>
      <c r="X1474" s="5">
        <f t="shared" si="2902"/>
        <v>6.4297223123409903</v>
      </c>
      <c r="Y1474" s="5">
        <f t="shared" si="2902"/>
        <v>12.069672203291303</v>
      </c>
      <c r="Z1474" s="5">
        <f t="shared" si="2902"/>
        <v>11.20507933661311</v>
      </c>
      <c r="AA1474" s="5">
        <f t="shared" si="2902"/>
        <v>1.1443008322317518</v>
      </c>
      <c r="AB1474" s="5"/>
      <c r="AC1474" s="5">
        <f t="shared" si="2902"/>
        <v>35.734952995660414</v>
      </c>
      <c r="AD1474" s="5">
        <f t="shared" si="2902"/>
        <v>3.2939256329909514</v>
      </c>
      <c r="AE1474" s="5">
        <f t="shared" si="2902"/>
        <v>7.7037743960002807</v>
      </c>
      <c r="AF1474" s="5">
        <f t="shared" si="2902"/>
        <v>3.1618423681806007</v>
      </c>
      <c r="AG1474" s="5">
        <f t="shared" si="2902"/>
        <v>11.312249850937102</v>
      </c>
      <c r="AH1474" s="5">
        <f t="shared" si="2902"/>
        <v>1.2815292243562892</v>
      </c>
      <c r="AI1474" s="5">
        <f t="shared" si="2902"/>
        <v>1.6388241553384999</v>
      </c>
    </row>
    <row r="1475" spans="2:35" x14ac:dyDescent="0.3">
      <c r="B1475" s="85">
        <f t="shared" si="2890"/>
        <v>45382</v>
      </c>
      <c r="C1475" s="3"/>
      <c r="D1475" s="3"/>
      <c r="E1475" s="5">
        <f t="shared" ref="E1475:AI1475" si="2903">E562+E1229</f>
        <v>74.936485168341378</v>
      </c>
      <c r="F1475" s="5">
        <f t="shared" si="2903"/>
        <v>61.83278452648095</v>
      </c>
      <c r="G1475" s="5">
        <f t="shared" si="2903"/>
        <v>137.56243566939179</v>
      </c>
      <c r="H1475" s="5">
        <f t="shared" si="2903"/>
        <v>60.502581906709196</v>
      </c>
      <c r="I1475" s="5">
        <f t="shared" si="2903"/>
        <v>140.53542939431838</v>
      </c>
      <c r="J1475" s="5">
        <f t="shared" si="2903"/>
        <v>137.49732499151881</v>
      </c>
      <c r="K1475" s="5">
        <f t="shared" si="2903"/>
        <v>15.787098905509049</v>
      </c>
      <c r="L1475" s="5"/>
      <c r="M1475" s="5">
        <f t="shared" si="2903"/>
        <v>80.185620445505705</v>
      </c>
      <c r="N1475" s="5">
        <f t="shared" si="2903"/>
        <v>0</v>
      </c>
      <c r="O1475" s="5">
        <f t="shared" si="2903"/>
        <v>0</v>
      </c>
      <c r="P1475" s="5">
        <f t="shared" si="2903"/>
        <v>0</v>
      </c>
      <c r="Q1475" s="5">
        <f t="shared" si="2903"/>
        <v>0</v>
      </c>
      <c r="R1475" s="5">
        <f t="shared" si="2903"/>
        <v>0</v>
      </c>
      <c r="S1475" s="5">
        <f t="shared" si="2903"/>
        <v>0</v>
      </c>
      <c r="T1475" s="5"/>
      <c r="U1475" s="5">
        <f t="shared" si="2903"/>
        <v>77.581893075187011</v>
      </c>
      <c r="V1475" s="5">
        <f t="shared" si="2903"/>
        <v>16.659395738388238</v>
      </c>
      <c r="W1475" s="5">
        <f t="shared" si="2903"/>
        <v>37.160651057665049</v>
      </c>
      <c r="X1475" s="5">
        <f t="shared" si="2903"/>
        <v>6.6226139817112184</v>
      </c>
      <c r="Y1475" s="5">
        <f t="shared" si="2903"/>
        <v>12.431762369390045</v>
      </c>
      <c r="Z1475" s="5">
        <f t="shared" si="2903"/>
        <v>11.541231716711502</v>
      </c>
      <c r="AA1475" s="5">
        <f t="shared" si="2903"/>
        <v>1.1786298571987046</v>
      </c>
      <c r="AB1475" s="5"/>
      <c r="AC1475" s="5">
        <f t="shared" si="2903"/>
        <v>36.80700158553023</v>
      </c>
      <c r="AD1475" s="5">
        <f t="shared" si="2903"/>
        <v>3.3927434019806801</v>
      </c>
      <c r="AE1475" s="5">
        <f t="shared" si="2903"/>
        <v>7.9348876278802871</v>
      </c>
      <c r="AF1475" s="5">
        <f t="shared" si="2903"/>
        <v>3.2566976392260178</v>
      </c>
      <c r="AG1475" s="5">
        <f t="shared" si="2903"/>
        <v>11.651617346465216</v>
      </c>
      <c r="AH1475" s="5">
        <f t="shared" si="2903"/>
        <v>1.3199751010869782</v>
      </c>
      <c r="AI1475" s="5">
        <f t="shared" si="2903"/>
        <v>1.6879888799986549</v>
      </c>
    </row>
    <row r="1476" spans="2:35" x14ac:dyDescent="0.3">
      <c r="B1476" s="85">
        <f t="shared" si="2890"/>
        <v>45747</v>
      </c>
      <c r="C1476" s="3"/>
      <c r="D1476" s="3"/>
      <c r="E1476" s="5">
        <f t="shared" ref="E1476:AI1476" si="2904">E563+E1230</f>
        <v>77.184579723391593</v>
      </c>
      <c r="F1476" s="5">
        <f t="shared" si="2904"/>
        <v>63.687768062275381</v>
      </c>
      <c r="G1476" s="5">
        <f t="shared" si="2904"/>
        <v>141.68930873947357</v>
      </c>
      <c r="H1476" s="5">
        <f t="shared" si="2904"/>
        <v>62.317659363910479</v>
      </c>
      <c r="I1476" s="5">
        <f t="shared" si="2904"/>
        <v>144.75149227614787</v>
      </c>
      <c r="J1476" s="5">
        <f t="shared" si="2904"/>
        <v>141.62224474126435</v>
      </c>
      <c r="K1476" s="5">
        <f t="shared" si="2904"/>
        <v>16.260711872674317</v>
      </c>
      <c r="L1476" s="5"/>
      <c r="M1476" s="5">
        <f t="shared" si="2904"/>
        <v>82.591189058870867</v>
      </c>
      <c r="N1476" s="5">
        <f t="shared" si="2904"/>
        <v>0</v>
      </c>
      <c r="O1476" s="5">
        <f t="shared" si="2904"/>
        <v>0</v>
      </c>
      <c r="P1476" s="5">
        <f t="shared" si="2904"/>
        <v>0</v>
      </c>
      <c r="Q1476" s="5">
        <f t="shared" si="2904"/>
        <v>0</v>
      </c>
      <c r="R1476" s="5">
        <f t="shared" si="2904"/>
        <v>0</v>
      </c>
      <c r="S1476" s="5">
        <f t="shared" si="2904"/>
        <v>0</v>
      </c>
      <c r="T1476" s="5"/>
      <c r="U1476" s="5">
        <f t="shared" si="2904"/>
        <v>79.909349867442614</v>
      </c>
      <c r="V1476" s="5">
        <f t="shared" si="2904"/>
        <v>17.159177610539885</v>
      </c>
      <c r="W1476" s="5">
        <f t="shared" si="2904"/>
        <v>38.275470589394992</v>
      </c>
      <c r="X1476" s="5">
        <f t="shared" si="2904"/>
        <v>6.8212924011625562</v>
      </c>
      <c r="Y1476" s="5">
        <f t="shared" si="2904"/>
        <v>12.804715240471744</v>
      </c>
      <c r="Z1476" s="5">
        <f t="shared" si="2904"/>
        <v>11.887468668212851</v>
      </c>
      <c r="AA1476" s="5">
        <f t="shared" si="2904"/>
        <v>1.2139887529146653</v>
      </c>
      <c r="AB1476" s="5"/>
      <c r="AC1476" s="5">
        <f t="shared" si="2904"/>
        <v>37.911211633096144</v>
      </c>
      <c r="AD1476" s="5">
        <f t="shared" si="2904"/>
        <v>3.4945257040401012</v>
      </c>
      <c r="AE1476" s="5">
        <f t="shared" si="2904"/>
        <v>8.1729342567166938</v>
      </c>
      <c r="AF1476" s="5">
        <f t="shared" si="2904"/>
        <v>3.3543985684027984</v>
      </c>
      <c r="AG1476" s="5">
        <f t="shared" si="2904"/>
        <v>12.001165866859175</v>
      </c>
      <c r="AH1476" s="5">
        <f t="shared" si="2904"/>
        <v>1.3595743541195877</v>
      </c>
      <c r="AI1476" s="5">
        <f t="shared" si="2904"/>
        <v>1.7386285463986146</v>
      </c>
    </row>
    <row r="1477" spans="2:35" x14ac:dyDescent="0.3">
      <c r="B1477" s="85">
        <f t="shared" si="2890"/>
        <v>46112</v>
      </c>
      <c r="C1477" s="3"/>
      <c r="D1477" s="3"/>
      <c r="E1477" s="5">
        <f t="shared" ref="E1477:AI1477" si="2905">E564+E1231</f>
        <v>79.50011711509336</v>
      </c>
      <c r="F1477" s="5">
        <f t="shared" si="2905"/>
        <v>65.598401104143647</v>
      </c>
      <c r="G1477" s="5">
        <f t="shared" si="2905"/>
        <v>145.93998800165781</v>
      </c>
      <c r="H1477" s="5">
        <f t="shared" si="2905"/>
        <v>64.187189144827784</v>
      </c>
      <c r="I1477" s="5">
        <f t="shared" si="2905"/>
        <v>149.09403704443235</v>
      </c>
      <c r="J1477" s="5">
        <f t="shared" si="2905"/>
        <v>145.87091208350233</v>
      </c>
      <c r="K1477" s="5">
        <f t="shared" si="2905"/>
        <v>16.748533228854541</v>
      </c>
      <c r="L1477" s="5"/>
      <c r="M1477" s="5">
        <f t="shared" si="2905"/>
        <v>85.068924730637022</v>
      </c>
      <c r="N1477" s="5">
        <f t="shared" si="2905"/>
        <v>0</v>
      </c>
      <c r="O1477" s="5">
        <f t="shared" si="2905"/>
        <v>0</v>
      </c>
      <c r="P1477" s="5">
        <f t="shared" si="2905"/>
        <v>0</v>
      </c>
      <c r="Q1477" s="5">
        <f t="shared" si="2905"/>
        <v>0</v>
      </c>
      <c r="R1477" s="5">
        <f t="shared" si="2905"/>
        <v>0</v>
      </c>
      <c r="S1477" s="5">
        <f t="shared" si="2905"/>
        <v>0</v>
      </c>
      <c r="T1477" s="5"/>
      <c r="U1477" s="5">
        <f t="shared" si="2905"/>
        <v>82.306630363465899</v>
      </c>
      <c r="V1477" s="5">
        <f t="shared" si="2905"/>
        <v>17.673952938856075</v>
      </c>
      <c r="W1477" s="5">
        <f t="shared" si="2905"/>
        <v>39.423734707076861</v>
      </c>
      <c r="X1477" s="5">
        <f t="shared" si="2905"/>
        <v>7.0259311731974323</v>
      </c>
      <c r="Y1477" s="5">
        <f t="shared" si="2905"/>
        <v>13.188856697685898</v>
      </c>
      <c r="Z1477" s="5">
        <f t="shared" si="2905"/>
        <v>12.244092728259236</v>
      </c>
      <c r="AA1477" s="5">
        <f t="shared" si="2905"/>
        <v>1.2504084155021054</v>
      </c>
      <c r="AB1477" s="5"/>
      <c r="AC1477" s="5">
        <f t="shared" si="2905"/>
        <v>39.048547982089019</v>
      </c>
      <c r="AD1477" s="5">
        <f t="shared" si="2905"/>
        <v>3.5993614751613028</v>
      </c>
      <c r="AE1477" s="5">
        <f t="shared" si="2905"/>
        <v>8.4181222844181995</v>
      </c>
      <c r="AF1477" s="5">
        <f t="shared" si="2905"/>
        <v>3.4550305254548821</v>
      </c>
      <c r="AG1477" s="5">
        <f t="shared" si="2905"/>
        <v>12.36120084286495</v>
      </c>
      <c r="AH1477" s="5">
        <f t="shared" si="2905"/>
        <v>1.4003615847431754</v>
      </c>
      <c r="AI1477" s="5">
        <f t="shared" si="2905"/>
        <v>1.790787402790573</v>
      </c>
    </row>
    <row r="1478" spans="2:35" x14ac:dyDescent="0.3">
      <c r="B1478" s="85">
        <f t="shared" si="2890"/>
        <v>46477</v>
      </c>
      <c r="C1478" s="3"/>
      <c r="D1478" s="3"/>
      <c r="E1478" s="5">
        <f t="shared" ref="E1478:AI1478" si="2906">E565+E1232</f>
        <v>81.885120628546161</v>
      </c>
      <c r="F1478" s="5">
        <f t="shared" si="2906"/>
        <v>67.566353137267953</v>
      </c>
      <c r="G1478" s="5">
        <f t="shared" si="2906"/>
        <v>150.31818764170754</v>
      </c>
      <c r="H1478" s="5">
        <f t="shared" si="2906"/>
        <v>66.112804819172652</v>
      </c>
      <c r="I1478" s="5">
        <f t="shared" si="2906"/>
        <v>153.56685815576529</v>
      </c>
      <c r="J1478" s="5">
        <f t="shared" si="2906"/>
        <v>150.24703944600742</v>
      </c>
      <c r="K1478" s="5">
        <f t="shared" si="2906"/>
        <v>17.250989225720183</v>
      </c>
      <c r="L1478" s="5"/>
      <c r="M1478" s="5">
        <f t="shared" si="2906"/>
        <v>87.620992472556111</v>
      </c>
      <c r="N1478" s="5">
        <f t="shared" si="2906"/>
        <v>0</v>
      </c>
      <c r="O1478" s="5">
        <f t="shared" si="2906"/>
        <v>0</v>
      </c>
      <c r="P1478" s="5">
        <f t="shared" si="2906"/>
        <v>0</v>
      </c>
      <c r="Q1478" s="5">
        <f t="shared" si="2906"/>
        <v>0</v>
      </c>
      <c r="R1478" s="5">
        <f t="shared" si="2906"/>
        <v>0</v>
      </c>
      <c r="S1478" s="5">
        <f t="shared" si="2906"/>
        <v>0</v>
      </c>
      <c r="T1478" s="5"/>
      <c r="U1478" s="5">
        <f t="shared" si="2906"/>
        <v>84.775829274369869</v>
      </c>
      <c r="V1478" s="5">
        <f t="shared" si="2906"/>
        <v>18.204171527021764</v>
      </c>
      <c r="W1478" s="5">
        <f t="shared" si="2906"/>
        <v>40.606446748289173</v>
      </c>
      <c r="X1478" s="5">
        <f t="shared" si="2906"/>
        <v>7.2367091083933541</v>
      </c>
      <c r="Y1478" s="5">
        <f t="shared" si="2906"/>
        <v>13.584522398616475</v>
      </c>
      <c r="Z1478" s="5">
        <f t="shared" si="2906"/>
        <v>12.611415510107012</v>
      </c>
      <c r="AA1478" s="5">
        <f t="shared" si="2906"/>
        <v>1.2879206679671686</v>
      </c>
      <c r="AB1478" s="5"/>
      <c r="AC1478" s="5">
        <f t="shared" si="2906"/>
        <v>40.2200044215517</v>
      </c>
      <c r="AD1478" s="5">
        <f t="shared" si="2906"/>
        <v>3.7073423194161426</v>
      </c>
      <c r="AE1478" s="5">
        <f t="shared" si="2906"/>
        <v>8.6706659529507473</v>
      </c>
      <c r="AF1478" s="5">
        <f t="shared" si="2906"/>
        <v>3.5586814412185284</v>
      </c>
      <c r="AG1478" s="5">
        <f t="shared" si="2906"/>
        <v>12.732036868150898</v>
      </c>
      <c r="AH1478" s="5">
        <f t="shared" si="2906"/>
        <v>1.4423724322854703</v>
      </c>
      <c r="AI1478" s="5">
        <f t="shared" si="2906"/>
        <v>1.8445110248742904</v>
      </c>
    </row>
    <row r="1479" spans="2:35" x14ac:dyDescent="0.3">
      <c r="B1479" s="85">
        <f t="shared" si="2890"/>
        <v>46843</v>
      </c>
      <c r="C1479" s="3"/>
      <c r="D1479" s="3"/>
      <c r="E1479" s="5">
        <f t="shared" ref="E1479:AI1479" si="2907">E566+E1233</f>
        <v>84.341674247402523</v>
      </c>
      <c r="F1479" s="5">
        <f t="shared" si="2907"/>
        <v>69.593343731385986</v>
      </c>
      <c r="G1479" s="5">
        <f t="shared" si="2907"/>
        <v>154.82773327095879</v>
      </c>
      <c r="H1479" s="5">
        <f t="shared" si="2907"/>
        <v>68.096188963747807</v>
      </c>
      <c r="I1479" s="5">
        <f t="shared" si="2907"/>
        <v>158.17386390043828</v>
      </c>
      <c r="J1479" s="5">
        <f t="shared" si="2907"/>
        <v>154.75445062938766</v>
      </c>
      <c r="K1479" s="5">
        <f t="shared" si="2907"/>
        <v>17.768518902491792</v>
      </c>
      <c r="L1479" s="5"/>
      <c r="M1479" s="5">
        <f t="shared" si="2907"/>
        <v>90.249622246732827</v>
      </c>
      <c r="N1479" s="5">
        <f t="shared" si="2907"/>
        <v>0</v>
      </c>
      <c r="O1479" s="5">
        <f t="shared" si="2907"/>
        <v>0</v>
      </c>
      <c r="P1479" s="5">
        <f t="shared" si="2907"/>
        <v>0</v>
      </c>
      <c r="Q1479" s="5">
        <f t="shared" si="2907"/>
        <v>0</v>
      </c>
      <c r="R1479" s="5">
        <f t="shared" si="2907"/>
        <v>0</v>
      </c>
      <c r="S1479" s="5">
        <f t="shared" si="2907"/>
        <v>0</v>
      </c>
      <c r="T1479" s="5"/>
      <c r="U1479" s="5">
        <f t="shared" si="2907"/>
        <v>87.319104152600985</v>
      </c>
      <c r="V1479" s="5">
        <f t="shared" si="2907"/>
        <v>18.750296672832413</v>
      </c>
      <c r="W1479" s="5">
        <f t="shared" si="2907"/>
        <v>41.824640150737842</v>
      </c>
      <c r="X1479" s="5">
        <f t="shared" si="2907"/>
        <v>7.4538103816451553</v>
      </c>
      <c r="Y1479" s="5">
        <f t="shared" si="2907"/>
        <v>13.99205807057497</v>
      </c>
      <c r="Z1479" s="5">
        <f t="shared" si="2907"/>
        <v>12.989757975410221</v>
      </c>
      <c r="AA1479" s="5">
        <f t="shared" si="2907"/>
        <v>1.3265582880061837</v>
      </c>
      <c r="AB1479" s="5"/>
      <c r="AC1479" s="5">
        <f t="shared" si="2907"/>
        <v>41.426604554198249</v>
      </c>
      <c r="AD1479" s="5">
        <f t="shared" si="2907"/>
        <v>3.8185625889986259</v>
      </c>
      <c r="AE1479" s="5">
        <f t="shared" si="2907"/>
        <v>8.9307859315392673</v>
      </c>
      <c r="AF1479" s="5">
        <f t="shared" si="2907"/>
        <v>3.6654418844550838</v>
      </c>
      <c r="AG1479" s="5">
        <f t="shared" si="2907"/>
        <v>13.113997974195424</v>
      </c>
      <c r="AH1479" s="5">
        <f t="shared" si="2907"/>
        <v>1.4856436052540347</v>
      </c>
      <c r="AI1479" s="5">
        <f t="shared" si="2907"/>
        <v>1.8998463556205185</v>
      </c>
    </row>
    <row r="1480" spans="2:35" x14ac:dyDescent="0.3">
      <c r="B1480" s="85">
        <f t="shared" si="2890"/>
        <v>47208</v>
      </c>
      <c r="C1480" s="3"/>
      <c r="D1480" s="3"/>
      <c r="E1480" s="5">
        <f t="shared" ref="E1480:AI1480" si="2908">E567+E1234</f>
        <v>86.871924474824624</v>
      </c>
      <c r="F1480" s="5">
        <f t="shared" si="2908"/>
        <v>71.681144043327549</v>
      </c>
      <c r="G1480" s="5">
        <f t="shared" si="2908"/>
        <v>159.47256526908751</v>
      </c>
      <c r="H1480" s="5">
        <f t="shared" si="2908"/>
        <v>70.139074632660225</v>
      </c>
      <c r="I1480" s="5">
        <f t="shared" si="2908"/>
        <v>162.9190798174514</v>
      </c>
      <c r="J1480" s="5">
        <f t="shared" si="2908"/>
        <v>159.3970841482693</v>
      </c>
      <c r="K1480" s="5">
        <f t="shared" si="2908"/>
        <v>18.301574469566546</v>
      </c>
      <c r="L1480" s="5"/>
      <c r="M1480" s="5">
        <f t="shared" si="2908"/>
        <v>92.957110914134802</v>
      </c>
      <c r="N1480" s="5">
        <f t="shared" si="2908"/>
        <v>0</v>
      </c>
      <c r="O1480" s="5">
        <f t="shared" si="2908"/>
        <v>0</v>
      </c>
      <c r="P1480" s="5">
        <f t="shared" si="2908"/>
        <v>0</v>
      </c>
      <c r="Q1480" s="5">
        <f t="shared" si="2908"/>
        <v>0</v>
      </c>
      <c r="R1480" s="5">
        <f t="shared" si="2908"/>
        <v>0</v>
      </c>
      <c r="S1480" s="5">
        <f t="shared" si="2908"/>
        <v>0</v>
      </c>
      <c r="T1480" s="5"/>
      <c r="U1480" s="5">
        <f t="shared" si="2908"/>
        <v>89.938677277179039</v>
      </c>
      <c r="V1480" s="5">
        <f t="shared" si="2908"/>
        <v>19.312805573017386</v>
      </c>
      <c r="W1480" s="5">
        <f t="shared" si="2908"/>
        <v>43.079379355259981</v>
      </c>
      <c r="X1480" s="5">
        <f t="shared" si="2908"/>
        <v>7.67742469309451</v>
      </c>
      <c r="Y1480" s="5">
        <f t="shared" si="2908"/>
        <v>14.411819812692219</v>
      </c>
      <c r="Z1480" s="5">
        <f t="shared" si="2908"/>
        <v>13.379450714672529</v>
      </c>
      <c r="AA1480" s="5">
        <f t="shared" si="2908"/>
        <v>1.3663550366463695</v>
      </c>
      <c r="AB1480" s="5"/>
      <c r="AC1480" s="5">
        <f t="shared" si="2908"/>
        <v>42.669402690824199</v>
      </c>
      <c r="AD1480" s="5">
        <f t="shared" si="2908"/>
        <v>3.9331194666685851</v>
      </c>
      <c r="AE1480" s="5">
        <f t="shared" si="2908"/>
        <v>9.1987095094854467</v>
      </c>
      <c r="AF1480" s="5">
        <f t="shared" si="2908"/>
        <v>3.7754051409887373</v>
      </c>
      <c r="AG1480" s="5">
        <f t="shared" si="2908"/>
        <v>13.507417913421287</v>
      </c>
      <c r="AH1480" s="5">
        <f t="shared" si="2908"/>
        <v>1.530212913411656</v>
      </c>
      <c r="AI1480" s="5">
        <f t="shared" si="2908"/>
        <v>1.9568417462891345</v>
      </c>
    </row>
    <row r="1481" spans="2:35" x14ac:dyDescent="0.3">
      <c r="B1481" s="85">
        <f t="shared" si="2890"/>
        <v>47573</v>
      </c>
      <c r="C1481" s="3"/>
      <c r="D1481" s="3"/>
      <c r="E1481" s="5">
        <f t="shared" ref="E1481:AI1481" si="2909">E568+E1235</f>
        <v>89.47808220906937</v>
      </c>
      <c r="F1481" s="5">
        <f t="shared" si="2909"/>
        <v>73.831578364627404</v>
      </c>
      <c r="G1481" s="5">
        <f t="shared" si="2909"/>
        <v>164.2567422271602</v>
      </c>
      <c r="H1481" s="5">
        <f t="shared" si="2909"/>
        <v>72.243246871640054</v>
      </c>
      <c r="I1481" s="5">
        <f t="shared" si="2909"/>
        <v>167.80665221197501</v>
      </c>
      <c r="J1481" s="5">
        <f t="shared" si="2909"/>
        <v>164.17899667271737</v>
      </c>
      <c r="K1481" s="5">
        <f t="shared" si="2909"/>
        <v>18.850621703653538</v>
      </c>
      <c r="L1481" s="5"/>
      <c r="M1481" s="5">
        <f t="shared" si="2909"/>
        <v>95.745824241558864</v>
      </c>
      <c r="N1481" s="5">
        <f t="shared" si="2909"/>
        <v>0</v>
      </c>
      <c r="O1481" s="5">
        <f t="shared" si="2909"/>
        <v>0</v>
      </c>
      <c r="P1481" s="5">
        <f t="shared" si="2909"/>
        <v>0</v>
      </c>
      <c r="Q1481" s="5">
        <f t="shared" si="2909"/>
        <v>0</v>
      </c>
      <c r="R1481" s="5">
        <f t="shared" si="2909"/>
        <v>0</v>
      </c>
      <c r="S1481" s="5">
        <f t="shared" si="2909"/>
        <v>0</v>
      </c>
      <c r="T1481" s="5"/>
      <c r="U1481" s="5">
        <f t="shared" si="2909"/>
        <v>92.636837595494399</v>
      </c>
      <c r="V1481" s="5">
        <f t="shared" si="2909"/>
        <v>19.892189740207908</v>
      </c>
      <c r="W1481" s="5">
        <f t="shared" si="2909"/>
        <v>44.371760735917775</v>
      </c>
      <c r="X1481" s="5">
        <f t="shared" si="2909"/>
        <v>7.9077474338873461</v>
      </c>
      <c r="Y1481" s="5">
        <f t="shared" si="2909"/>
        <v>14.844174407072988</v>
      </c>
      <c r="Z1481" s="5">
        <f t="shared" si="2909"/>
        <v>13.780834236112703</v>
      </c>
      <c r="AA1481" s="5">
        <f t="shared" si="2909"/>
        <v>1.4073456877457609</v>
      </c>
      <c r="AB1481" s="5"/>
      <c r="AC1481" s="5">
        <f t="shared" si="2909"/>
        <v>43.949484771548924</v>
      </c>
      <c r="AD1481" s="5">
        <f t="shared" si="2909"/>
        <v>4.0511130506686417</v>
      </c>
      <c r="AE1481" s="5">
        <f t="shared" si="2909"/>
        <v>9.4746707947700077</v>
      </c>
      <c r="AF1481" s="5">
        <f t="shared" si="2909"/>
        <v>3.8886672952183989</v>
      </c>
      <c r="AG1481" s="5">
        <f t="shared" si="2909"/>
        <v>13.912640450823929</v>
      </c>
      <c r="AH1481" s="5">
        <f t="shared" si="2909"/>
        <v>1.5761193008140051</v>
      </c>
      <c r="AI1481" s="5">
        <f t="shared" si="2909"/>
        <v>2.0155469986778085</v>
      </c>
    </row>
    <row r="1482" spans="2:35" x14ac:dyDescent="0.3">
      <c r="B1482" s="85">
        <f t="shared" si="2890"/>
        <v>47938</v>
      </c>
      <c r="C1482" s="3"/>
      <c r="D1482" s="3"/>
      <c r="E1482" s="5">
        <f t="shared" ref="E1482:AI1482" si="2910">E569+E1236</f>
        <v>92.162424675341455</v>
      </c>
      <c r="F1482" s="5">
        <f t="shared" si="2910"/>
        <v>76.046525715566219</v>
      </c>
      <c r="G1482" s="5">
        <f t="shared" si="2910"/>
        <v>169.18444449397498</v>
      </c>
      <c r="H1482" s="5">
        <f t="shared" si="2910"/>
        <v>74.410544277789256</v>
      </c>
      <c r="I1482" s="5">
        <f t="shared" si="2910"/>
        <v>172.84085177833424</v>
      </c>
      <c r="J1482" s="5">
        <f t="shared" si="2910"/>
        <v>169.10436657289893</v>
      </c>
      <c r="K1482" s="5">
        <f t="shared" si="2910"/>
        <v>19.416140354763147</v>
      </c>
      <c r="L1482" s="5"/>
      <c r="M1482" s="5">
        <f t="shared" si="2910"/>
        <v>98.618198968805615</v>
      </c>
      <c r="N1482" s="5">
        <f t="shared" si="2910"/>
        <v>0</v>
      </c>
      <c r="O1482" s="5">
        <f t="shared" si="2910"/>
        <v>0</v>
      </c>
      <c r="P1482" s="5">
        <f t="shared" si="2910"/>
        <v>0</v>
      </c>
      <c r="Q1482" s="5">
        <f t="shared" si="2910"/>
        <v>0</v>
      </c>
      <c r="R1482" s="5">
        <f t="shared" si="2910"/>
        <v>0</v>
      </c>
      <c r="S1482" s="5">
        <f t="shared" si="2910"/>
        <v>0</v>
      </c>
      <c r="T1482" s="5"/>
      <c r="U1482" s="5">
        <f t="shared" si="2910"/>
        <v>95.415942723359208</v>
      </c>
      <c r="V1482" s="5">
        <f t="shared" si="2910"/>
        <v>20.488955432414144</v>
      </c>
      <c r="W1482" s="5">
        <f t="shared" si="2910"/>
        <v>45.702913557995302</v>
      </c>
      <c r="X1482" s="5">
        <f t="shared" si="2910"/>
        <v>8.1449798569039675</v>
      </c>
      <c r="Y1482" s="5">
        <f t="shared" si="2910"/>
        <v>15.289499639285172</v>
      </c>
      <c r="Z1482" s="5">
        <f t="shared" si="2910"/>
        <v>14.194259263196088</v>
      </c>
      <c r="AA1482" s="5">
        <f t="shared" si="2910"/>
        <v>1.4495660583781331</v>
      </c>
      <c r="AB1482" s="5"/>
      <c r="AC1482" s="5">
        <f t="shared" si="2910"/>
        <v>45.267969314695392</v>
      </c>
      <c r="AD1482" s="5">
        <f t="shared" si="2910"/>
        <v>4.172646442188702</v>
      </c>
      <c r="AE1482" s="5">
        <f t="shared" si="2910"/>
        <v>9.7589109186131076</v>
      </c>
      <c r="AF1482" s="5">
        <f t="shared" si="2910"/>
        <v>4.0053273140749521</v>
      </c>
      <c r="AG1482" s="5">
        <f t="shared" si="2910"/>
        <v>14.330019664348647</v>
      </c>
      <c r="AH1482" s="5">
        <f t="shared" si="2910"/>
        <v>1.6234028798384255</v>
      </c>
      <c r="AI1482" s="5">
        <f t="shared" si="2910"/>
        <v>2.0760134086381425</v>
      </c>
    </row>
    <row r="1483" spans="2:35" x14ac:dyDescent="0.3">
      <c r="B1483" s="85">
        <f t="shared" si="2890"/>
        <v>48304</v>
      </c>
      <c r="C1483" s="3"/>
      <c r="D1483" s="3"/>
      <c r="E1483" s="5">
        <f t="shared" ref="E1483:AI1483" si="2911">E570+E1237</f>
        <v>94.927297415601686</v>
      </c>
      <c r="F1483" s="5">
        <f t="shared" si="2911"/>
        <v>78.327921487033194</v>
      </c>
      <c r="G1483" s="5">
        <f t="shared" si="2911"/>
        <v>174.25997782879421</v>
      </c>
      <c r="H1483" s="5">
        <f t="shared" si="2911"/>
        <v>76.642860606122952</v>
      </c>
      <c r="I1483" s="5">
        <f t="shared" si="2911"/>
        <v>178.02607733168429</v>
      </c>
      <c r="J1483" s="5">
        <f t="shared" si="2911"/>
        <v>174.17749757008585</v>
      </c>
      <c r="K1483" s="5">
        <f t="shared" si="2911"/>
        <v>19.998624565406036</v>
      </c>
      <c r="L1483" s="5"/>
      <c r="M1483" s="5">
        <f t="shared" si="2911"/>
        <v>101.57674493786979</v>
      </c>
      <c r="N1483" s="5">
        <f t="shared" si="2911"/>
        <v>0</v>
      </c>
      <c r="O1483" s="5">
        <f t="shared" si="2911"/>
        <v>0</v>
      </c>
      <c r="P1483" s="5">
        <f t="shared" si="2911"/>
        <v>0</v>
      </c>
      <c r="Q1483" s="5">
        <f t="shared" si="2911"/>
        <v>0</v>
      </c>
      <c r="R1483" s="5">
        <f t="shared" si="2911"/>
        <v>0</v>
      </c>
      <c r="S1483" s="5">
        <f t="shared" si="2911"/>
        <v>0</v>
      </c>
      <c r="T1483" s="5"/>
      <c r="U1483" s="5">
        <f t="shared" si="2911"/>
        <v>98.278421005060011</v>
      </c>
      <c r="V1483" s="5">
        <f t="shared" si="2911"/>
        <v>21.103624095386571</v>
      </c>
      <c r="W1483" s="5">
        <f t="shared" si="2911"/>
        <v>47.07400096473517</v>
      </c>
      <c r="X1483" s="5">
        <f t="shared" si="2911"/>
        <v>8.3893292526110876</v>
      </c>
      <c r="Y1483" s="5">
        <f t="shared" si="2911"/>
        <v>15.748184628463736</v>
      </c>
      <c r="Z1483" s="5">
        <f t="shared" si="2911"/>
        <v>14.620087041091972</v>
      </c>
      <c r="AA1483" s="5">
        <f t="shared" si="2911"/>
        <v>1.4930530401294768</v>
      </c>
      <c r="AB1483" s="5"/>
      <c r="AC1483" s="5">
        <f t="shared" si="2911"/>
        <v>46.626008394136264</v>
      </c>
      <c r="AD1483" s="5">
        <f t="shared" si="2911"/>
        <v>4.297825835454363</v>
      </c>
      <c r="AE1483" s="5">
        <f t="shared" si="2911"/>
        <v>10.051678246171502</v>
      </c>
      <c r="AF1483" s="5">
        <f t="shared" si="2911"/>
        <v>4.1254871334972014</v>
      </c>
      <c r="AG1483" s="5">
        <f t="shared" si="2911"/>
        <v>14.759920254279107</v>
      </c>
      <c r="AH1483" s="5">
        <f t="shared" si="2911"/>
        <v>1.6721049662335798</v>
      </c>
      <c r="AI1483" s="5">
        <f t="shared" si="2911"/>
        <v>2.1382938108972875</v>
      </c>
    </row>
    <row r="1484" spans="2:35" x14ac:dyDescent="0.3">
      <c r="B1484" s="85">
        <f t="shared" si="2890"/>
        <v>48669</v>
      </c>
      <c r="C1484" s="3"/>
      <c r="D1484" s="3"/>
      <c r="E1484" s="5">
        <f t="shared" ref="E1484:AI1484" si="2912">E571+E1238</f>
        <v>97.775116338069779</v>
      </c>
      <c r="F1484" s="5">
        <f t="shared" si="2912"/>
        <v>80.677759131644208</v>
      </c>
      <c r="G1484" s="5">
        <f t="shared" si="2912"/>
        <v>179.48777716365805</v>
      </c>
      <c r="H1484" s="5">
        <f t="shared" si="2912"/>
        <v>78.942146424306628</v>
      </c>
      <c r="I1484" s="5">
        <f t="shared" si="2912"/>
        <v>183.3668596516348</v>
      </c>
      <c r="J1484" s="5">
        <f t="shared" si="2912"/>
        <v>179.40282249718842</v>
      </c>
      <c r="K1484" s="5">
        <f t="shared" si="2912"/>
        <v>20.598583302368219</v>
      </c>
      <c r="L1484" s="5"/>
      <c r="M1484" s="5">
        <f t="shared" si="2912"/>
        <v>104.62404728600589</v>
      </c>
      <c r="N1484" s="5">
        <f t="shared" si="2912"/>
        <v>0</v>
      </c>
      <c r="O1484" s="5">
        <f t="shared" si="2912"/>
        <v>0</v>
      </c>
      <c r="P1484" s="5">
        <f t="shared" si="2912"/>
        <v>0</v>
      </c>
      <c r="Q1484" s="5">
        <f t="shared" si="2912"/>
        <v>0</v>
      </c>
      <c r="R1484" s="5">
        <f t="shared" si="2912"/>
        <v>0</v>
      </c>
      <c r="S1484" s="5">
        <f t="shared" si="2912"/>
        <v>0</v>
      </c>
      <c r="T1484" s="5"/>
      <c r="U1484" s="5">
        <f t="shared" si="2912"/>
        <v>101.22677363521181</v>
      </c>
      <c r="V1484" s="5">
        <f t="shared" si="2912"/>
        <v>21.736732818248164</v>
      </c>
      <c r="W1484" s="5">
        <f t="shared" si="2912"/>
        <v>48.486220993677229</v>
      </c>
      <c r="X1484" s="5">
        <f t="shared" si="2912"/>
        <v>8.6410091301894205</v>
      </c>
      <c r="Y1484" s="5">
        <f t="shared" si="2912"/>
        <v>16.220630167317644</v>
      </c>
      <c r="Z1484" s="5">
        <f t="shared" si="2912"/>
        <v>15.058689652324734</v>
      </c>
      <c r="AA1484" s="5">
        <f t="shared" si="2912"/>
        <v>1.5378446313333609</v>
      </c>
      <c r="AB1484" s="5"/>
      <c r="AC1484" s="5">
        <f t="shared" si="2912"/>
        <v>48.024788645960349</v>
      </c>
      <c r="AD1484" s="5">
        <f t="shared" si="2912"/>
        <v>4.4267606105179942</v>
      </c>
      <c r="AE1484" s="5">
        <f t="shared" si="2912"/>
        <v>10.353228593556649</v>
      </c>
      <c r="AF1484" s="5">
        <f t="shared" si="2912"/>
        <v>4.2492517475021163</v>
      </c>
      <c r="AG1484" s="5">
        <f t="shared" si="2912"/>
        <v>15.202717861907479</v>
      </c>
      <c r="AH1484" s="5">
        <f t="shared" si="2912"/>
        <v>1.722268115220587</v>
      </c>
      <c r="AI1484" s="5">
        <f t="shared" si="2912"/>
        <v>2.2024426252242058</v>
      </c>
    </row>
    <row r="1485" spans="2:35" x14ac:dyDescent="0.3">
      <c r="B1485" s="85">
        <f t="shared" si="2890"/>
        <v>49034</v>
      </c>
      <c r="C1485" s="3"/>
      <c r="D1485" s="3"/>
      <c r="E1485" s="5">
        <f t="shared" ref="E1485:AI1485" si="2913">E572+E1239</f>
        <v>100.70836982821187</v>
      </c>
      <c r="F1485" s="5">
        <f t="shared" si="2913"/>
        <v>83.098091905593535</v>
      </c>
      <c r="G1485" s="5">
        <f t="shared" si="2913"/>
        <v>184.87241047856776</v>
      </c>
      <c r="H1485" s="5">
        <f t="shared" si="2913"/>
        <v>81.31041081703583</v>
      </c>
      <c r="I1485" s="5">
        <f t="shared" si="2913"/>
        <v>188.86786544118388</v>
      </c>
      <c r="J1485" s="5">
        <f t="shared" si="2913"/>
        <v>184.78490717210408</v>
      </c>
      <c r="K1485" s="5">
        <f t="shared" si="2913"/>
        <v>21.216540801439272</v>
      </c>
      <c r="L1485" s="5"/>
      <c r="M1485" s="5">
        <f t="shared" si="2913"/>
        <v>107.76276870458608</v>
      </c>
      <c r="N1485" s="5">
        <f t="shared" si="2913"/>
        <v>0</v>
      </c>
      <c r="O1485" s="5">
        <f t="shared" si="2913"/>
        <v>0</v>
      </c>
      <c r="P1485" s="5">
        <f t="shared" si="2913"/>
        <v>0</v>
      </c>
      <c r="Q1485" s="5">
        <f t="shared" si="2913"/>
        <v>0</v>
      </c>
      <c r="R1485" s="5">
        <f t="shared" si="2913"/>
        <v>0</v>
      </c>
      <c r="S1485" s="5">
        <f t="shared" si="2913"/>
        <v>0</v>
      </c>
      <c r="T1485" s="5"/>
      <c r="U1485" s="5">
        <f t="shared" si="2913"/>
        <v>104.26357684426819</v>
      </c>
      <c r="V1485" s="5">
        <f t="shared" si="2913"/>
        <v>22.388834802795607</v>
      </c>
      <c r="W1485" s="5">
        <f t="shared" si="2913"/>
        <v>49.940807623487544</v>
      </c>
      <c r="X1485" s="5">
        <f t="shared" si="2913"/>
        <v>8.9002394040951032</v>
      </c>
      <c r="Y1485" s="5">
        <f t="shared" si="2913"/>
        <v>16.707249072337174</v>
      </c>
      <c r="Z1485" s="5">
        <f t="shared" si="2913"/>
        <v>15.510450341894472</v>
      </c>
      <c r="AA1485" s="5">
        <f t="shared" si="2913"/>
        <v>1.5839799702733623</v>
      </c>
      <c r="AB1485" s="5"/>
      <c r="AC1485" s="5">
        <f t="shared" si="2913"/>
        <v>49.465532305339167</v>
      </c>
      <c r="AD1485" s="5">
        <f t="shared" si="2913"/>
        <v>4.5595634288335329</v>
      </c>
      <c r="AE1485" s="5">
        <f t="shared" si="2913"/>
        <v>10.663825451363348</v>
      </c>
      <c r="AF1485" s="5">
        <f t="shared" si="2913"/>
        <v>4.3767292999271792</v>
      </c>
      <c r="AG1485" s="5">
        <f t="shared" si="2913"/>
        <v>15.658799397764703</v>
      </c>
      <c r="AH1485" s="5">
        <f t="shared" si="2913"/>
        <v>1.7739361586772051</v>
      </c>
      <c r="AI1485" s="5">
        <f t="shared" si="2913"/>
        <v>2.2685159039809322</v>
      </c>
    </row>
    <row r="1486" spans="2:35" x14ac:dyDescent="0.3">
      <c r="B1486" s="85">
        <f t="shared" si="2890"/>
        <v>49399</v>
      </c>
      <c r="C1486" s="3"/>
      <c r="D1486" s="3"/>
      <c r="E1486" s="5">
        <f t="shared" ref="E1486:AI1486" si="2914">E573+E1240</f>
        <v>103.72962092305822</v>
      </c>
      <c r="F1486" s="5">
        <f t="shared" si="2914"/>
        <v>85.591034662761345</v>
      </c>
      <c r="G1486" s="5">
        <f t="shared" si="2914"/>
        <v>190.41858279292484</v>
      </c>
      <c r="H1486" s="5">
        <f t="shared" si="2914"/>
        <v>83.749723141546895</v>
      </c>
      <c r="I1486" s="5">
        <f t="shared" si="2914"/>
        <v>194.53390140441934</v>
      </c>
      <c r="J1486" s="5">
        <f t="shared" si="2914"/>
        <v>190.32845438726719</v>
      </c>
      <c r="K1486" s="5">
        <f t="shared" si="2914"/>
        <v>21.853037025482447</v>
      </c>
      <c r="L1486" s="5"/>
      <c r="M1486" s="5">
        <f t="shared" si="2914"/>
        <v>110.99565176572366</v>
      </c>
      <c r="N1486" s="5">
        <f t="shared" si="2914"/>
        <v>0</v>
      </c>
      <c r="O1486" s="5">
        <f t="shared" si="2914"/>
        <v>0</v>
      </c>
      <c r="P1486" s="5">
        <f t="shared" si="2914"/>
        <v>0</v>
      </c>
      <c r="Q1486" s="5">
        <f t="shared" si="2914"/>
        <v>0</v>
      </c>
      <c r="R1486" s="5">
        <f t="shared" si="2914"/>
        <v>0</v>
      </c>
      <c r="S1486" s="5">
        <f t="shared" si="2914"/>
        <v>0</v>
      </c>
      <c r="T1486" s="5"/>
      <c r="U1486" s="5">
        <f t="shared" si="2914"/>
        <v>107.39148414959624</v>
      </c>
      <c r="V1486" s="5">
        <f t="shared" si="2914"/>
        <v>23.060499846879488</v>
      </c>
      <c r="W1486" s="5">
        <f t="shared" si="2914"/>
        <v>51.439031852192173</v>
      </c>
      <c r="X1486" s="5">
        <f t="shared" si="2914"/>
        <v>9.1672465862179564</v>
      </c>
      <c r="Y1486" s="5">
        <f t="shared" si="2914"/>
        <v>17.208466544507289</v>
      </c>
      <c r="Z1486" s="5">
        <f t="shared" si="2914"/>
        <v>15.975763852151314</v>
      </c>
      <c r="AA1486" s="5">
        <f t="shared" si="2914"/>
        <v>1.6314993693815629</v>
      </c>
      <c r="AB1486" s="5"/>
      <c r="AC1486" s="5">
        <f t="shared" si="2914"/>
        <v>50.949498274499348</v>
      </c>
      <c r="AD1486" s="5">
        <f t="shared" si="2914"/>
        <v>4.6963503316985422</v>
      </c>
      <c r="AE1486" s="5">
        <f t="shared" si="2914"/>
        <v>10.983740214904248</v>
      </c>
      <c r="AF1486" s="5">
        <f t="shared" si="2914"/>
        <v>4.5080311789249956</v>
      </c>
      <c r="AG1486" s="5">
        <f t="shared" si="2914"/>
        <v>16.128563379697646</v>
      </c>
      <c r="AH1486" s="5">
        <f t="shared" si="2914"/>
        <v>1.8271542434375205</v>
      </c>
      <c r="AI1486" s="5">
        <f t="shared" si="2914"/>
        <v>2.3365713811003599</v>
      </c>
    </row>
    <row r="1487" spans="2:35" x14ac:dyDescent="0.3">
      <c r="B1487" s="85">
        <f t="shared" si="2890"/>
        <v>49765</v>
      </c>
      <c r="C1487" s="3"/>
      <c r="D1487" s="3"/>
      <c r="E1487" s="5">
        <f t="shared" ref="E1487:AI1487" si="2915">E574+E1241</f>
        <v>106.84150955074995</v>
      </c>
      <c r="F1487" s="5">
        <f t="shared" si="2915"/>
        <v>88.158765702644189</v>
      </c>
      <c r="G1487" s="5">
        <f t="shared" si="2915"/>
        <v>196.13114027671256</v>
      </c>
      <c r="H1487" s="5">
        <f t="shared" si="2915"/>
        <v>86.262214835793316</v>
      </c>
      <c r="I1487" s="5">
        <f t="shared" si="2915"/>
        <v>200.36991844655194</v>
      </c>
      <c r="J1487" s="5">
        <f t="shared" si="2915"/>
        <v>196.03830801888526</v>
      </c>
      <c r="K1487" s="5">
        <f t="shared" si="2915"/>
        <v>22.508628136246919</v>
      </c>
      <c r="L1487" s="5"/>
      <c r="M1487" s="5">
        <f t="shared" si="2915"/>
        <v>114.32552131869539</v>
      </c>
      <c r="N1487" s="5">
        <f t="shared" si="2915"/>
        <v>0</v>
      </c>
      <c r="O1487" s="5">
        <f t="shared" si="2915"/>
        <v>0</v>
      </c>
      <c r="P1487" s="5">
        <f t="shared" si="2915"/>
        <v>0</v>
      </c>
      <c r="Q1487" s="5">
        <f t="shared" si="2915"/>
        <v>0</v>
      </c>
      <c r="R1487" s="5">
        <f t="shared" si="2915"/>
        <v>0</v>
      </c>
      <c r="S1487" s="5">
        <f t="shared" si="2915"/>
        <v>0</v>
      </c>
      <c r="T1487" s="5"/>
      <c r="U1487" s="5">
        <f t="shared" si="2915"/>
        <v>110.6132286740841</v>
      </c>
      <c r="V1487" s="5">
        <f t="shared" si="2915"/>
        <v>23.752314842285873</v>
      </c>
      <c r="W1487" s="5">
        <f t="shared" si="2915"/>
        <v>52.982202807757929</v>
      </c>
      <c r="X1487" s="5">
        <f t="shared" si="2915"/>
        <v>9.4422639838044944</v>
      </c>
      <c r="Y1487" s="5">
        <f t="shared" si="2915"/>
        <v>17.724720540842508</v>
      </c>
      <c r="Z1487" s="5">
        <f t="shared" si="2915"/>
        <v>16.455036767715846</v>
      </c>
      <c r="AA1487" s="5">
        <f t="shared" si="2915"/>
        <v>1.68044435046301</v>
      </c>
      <c r="AB1487" s="5"/>
      <c r="AC1487" s="5">
        <f t="shared" si="2915"/>
        <v>52.477983222734323</v>
      </c>
      <c r="AD1487" s="5">
        <f t="shared" si="2915"/>
        <v>4.8372408416494981</v>
      </c>
      <c r="AE1487" s="5">
        <f t="shared" si="2915"/>
        <v>11.313252421351372</v>
      </c>
      <c r="AF1487" s="5">
        <f t="shared" si="2915"/>
        <v>4.6432721142927456</v>
      </c>
      <c r="AG1487" s="5">
        <f t="shared" si="2915"/>
        <v>16.612420281088575</v>
      </c>
      <c r="AH1487" s="5">
        <f t="shared" si="2915"/>
        <v>1.8819688707406459</v>
      </c>
      <c r="AI1487" s="5">
        <f t="shared" si="2915"/>
        <v>2.406668522533371</v>
      </c>
    </row>
    <row r="1488" spans="2:35" x14ac:dyDescent="0.3">
      <c r="B1488" s="85">
        <f t="shared" si="2890"/>
        <v>50130</v>
      </c>
      <c r="C1488" s="3"/>
      <c r="D1488" s="3"/>
      <c r="E1488" s="5">
        <f t="shared" ref="E1488:AI1488" si="2916">E575+E1242</f>
        <v>110.04675483727246</v>
      </c>
      <c r="F1488" s="5">
        <f t="shared" si="2916"/>
        <v>90.80352867372352</v>
      </c>
      <c r="G1488" s="5">
        <f t="shared" si="2916"/>
        <v>202.01507448501394</v>
      </c>
      <c r="H1488" s="5">
        <f t="shared" si="2916"/>
        <v>88.850081280867101</v>
      </c>
      <c r="I1488" s="5">
        <f t="shared" si="2916"/>
        <v>206.38101599994849</v>
      </c>
      <c r="J1488" s="5">
        <f t="shared" si="2916"/>
        <v>201.91945725945178</v>
      </c>
      <c r="K1488" s="5">
        <f t="shared" si="2916"/>
        <v>23.183886980334329</v>
      </c>
      <c r="L1488" s="5"/>
      <c r="M1488" s="5">
        <f t="shared" si="2916"/>
        <v>117.75528695825624</v>
      </c>
      <c r="N1488" s="5">
        <f t="shared" si="2916"/>
        <v>0</v>
      </c>
      <c r="O1488" s="5">
        <f t="shared" si="2916"/>
        <v>0</v>
      </c>
      <c r="P1488" s="5">
        <f t="shared" si="2916"/>
        <v>0</v>
      </c>
      <c r="Q1488" s="5">
        <f t="shared" si="2916"/>
        <v>0</v>
      </c>
      <c r="R1488" s="5">
        <f t="shared" si="2916"/>
        <v>0</v>
      </c>
      <c r="S1488" s="5">
        <f t="shared" si="2916"/>
        <v>0</v>
      </c>
      <c r="T1488" s="5"/>
      <c r="U1488" s="5">
        <f t="shared" si="2916"/>
        <v>113.93162553430665</v>
      </c>
      <c r="V1488" s="5">
        <f t="shared" si="2916"/>
        <v>24.464884287554451</v>
      </c>
      <c r="W1488" s="5">
        <f t="shared" si="2916"/>
        <v>54.571668891990669</v>
      </c>
      <c r="X1488" s="5">
        <f t="shared" si="2916"/>
        <v>9.7255319033186272</v>
      </c>
      <c r="Y1488" s="5">
        <f t="shared" si="2916"/>
        <v>18.256462157067787</v>
      </c>
      <c r="Z1488" s="5">
        <f t="shared" si="2916"/>
        <v>16.948687870747321</v>
      </c>
      <c r="AA1488" s="5">
        <f t="shared" si="2916"/>
        <v>1.7308576809769007</v>
      </c>
      <c r="AB1488" s="5"/>
      <c r="AC1488" s="5">
        <f t="shared" si="2916"/>
        <v>54.052322719416345</v>
      </c>
      <c r="AD1488" s="5">
        <f t="shared" si="2916"/>
        <v>4.9823580668989829</v>
      </c>
      <c r="AE1488" s="5">
        <f t="shared" si="2916"/>
        <v>11.652649993991918</v>
      </c>
      <c r="AF1488" s="5">
        <f t="shared" si="2916"/>
        <v>4.7825702777215273</v>
      </c>
      <c r="AG1488" s="5">
        <f t="shared" si="2916"/>
        <v>17.110792889521235</v>
      </c>
      <c r="AH1488" s="5">
        <f t="shared" si="2916"/>
        <v>1.9384279368628661</v>
      </c>
      <c r="AI1488" s="5">
        <f t="shared" si="2916"/>
        <v>2.4788685782093722</v>
      </c>
    </row>
    <row r="1489" spans="2:35" x14ac:dyDescent="0.3">
      <c r="B1489" s="85">
        <f t="shared" si="2890"/>
        <v>50495</v>
      </c>
      <c r="C1489" s="3"/>
      <c r="D1489" s="3"/>
      <c r="E1489" s="5">
        <f t="shared" ref="E1489:AI1489" si="2917">E576+E1243</f>
        <v>113.34815748239066</v>
      </c>
      <c r="F1489" s="5">
        <f t="shared" si="2917"/>
        <v>93.527634533935242</v>
      </c>
      <c r="G1489" s="5">
        <f t="shared" si="2917"/>
        <v>208.07552671956438</v>
      </c>
      <c r="H1489" s="5">
        <f t="shared" si="2917"/>
        <v>91.515583719293105</v>
      </c>
      <c r="I1489" s="5">
        <f t="shared" si="2917"/>
        <v>212.57244647994702</v>
      </c>
      <c r="J1489" s="5">
        <f t="shared" si="2917"/>
        <v>207.97704097723533</v>
      </c>
      <c r="K1489" s="5">
        <f t="shared" si="2917"/>
        <v>23.879403589744364</v>
      </c>
      <c r="L1489" s="5"/>
      <c r="M1489" s="5">
        <f t="shared" si="2917"/>
        <v>121.28794556700394</v>
      </c>
      <c r="N1489" s="5">
        <f t="shared" si="2917"/>
        <v>0</v>
      </c>
      <c r="O1489" s="5">
        <f t="shared" si="2917"/>
        <v>0</v>
      </c>
      <c r="P1489" s="5">
        <f t="shared" si="2917"/>
        <v>0</v>
      </c>
      <c r="Q1489" s="5">
        <f t="shared" si="2917"/>
        <v>0</v>
      </c>
      <c r="R1489" s="5">
        <f t="shared" si="2917"/>
        <v>0</v>
      </c>
      <c r="S1489" s="5">
        <f t="shared" si="2917"/>
        <v>0</v>
      </c>
      <c r="T1489" s="5"/>
      <c r="U1489" s="5">
        <f t="shared" si="2917"/>
        <v>117.34957430033585</v>
      </c>
      <c r="V1489" s="5">
        <f t="shared" si="2917"/>
        <v>25.198830816181083</v>
      </c>
      <c r="W1489" s="5">
        <f t="shared" si="2917"/>
        <v>56.208818958750385</v>
      </c>
      <c r="X1489" s="5">
        <f t="shared" si="2917"/>
        <v>10.017297860418186</v>
      </c>
      <c r="Y1489" s="5">
        <f t="shared" si="2917"/>
        <v>18.804156021779818</v>
      </c>
      <c r="Z1489" s="5">
        <f t="shared" si="2917"/>
        <v>17.457148506869746</v>
      </c>
      <c r="AA1489" s="5">
        <f t="shared" si="2917"/>
        <v>1.7827834114062071</v>
      </c>
      <c r="AB1489" s="5"/>
      <c r="AC1489" s="5">
        <f t="shared" si="2917"/>
        <v>55.673892400998838</v>
      </c>
      <c r="AD1489" s="5">
        <f t="shared" si="2917"/>
        <v>5.1318288089059525</v>
      </c>
      <c r="AE1489" s="5">
        <f t="shared" si="2917"/>
        <v>12.002229493811672</v>
      </c>
      <c r="AF1489" s="5">
        <f t="shared" si="2917"/>
        <v>4.9260473860531739</v>
      </c>
      <c r="AG1489" s="5">
        <f t="shared" si="2917"/>
        <v>17.624116676206871</v>
      </c>
      <c r="AH1489" s="5">
        <f t="shared" si="2917"/>
        <v>1.9965807749687525</v>
      </c>
      <c r="AI1489" s="5">
        <f t="shared" si="2917"/>
        <v>2.5532346355556537</v>
      </c>
    </row>
    <row r="1490" spans="2:35" x14ac:dyDescent="0.3">
      <c r="B1490" s="85">
        <f t="shared" si="2890"/>
        <v>50860</v>
      </c>
      <c r="C1490" s="3"/>
      <c r="D1490" s="3"/>
      <c r="E1490" s="5">
        <f t="shared" ref="E1490:AI1490" si="2918">E577+E1244</f>
        <v>116.74860220686236</v>
      </c>
      <c r="F1490" s="5">
        <f t="shared" si="2918"/>
        <v>96.333463569953324</v>
      </c>
      <c r="G1490" s="5">
        <f t="shared" si="2918"/>
        <v>214.31779252115126</v>
      </c>
      <c r="H1490" s="5">
        <f t="shared" si="2918"/>
        <v>94.2610512308719</v>
      </c>
      <c r="I1490" s="5">
        <f t="shared" si="2918"/>
        <v>218.94961987434539</v>
      </c>
      <c r="J1490" s="5">
        <f t="shared" si="2918"/>
        <v>214.21635220655236</v>
      </c>
      <c r="K1490" s="5">
        <f t="shared" si="2918"/>
        <v>24.595785697436689</v>
      </c>
      <c r="L1490" s="5"/>
      <c r="M1490" s="5">
        <f t="shared" si="2918"/>
        <v>124.92658393401405</v>
      </c>
      <c r="N1490" s="5">
        <f t="shared" si="2918"/>
        <v>0</v>
      </c>
      <c r="O1490" s="5">
        <f t="shared" si="2918"/>
        <v>0</v>
      </c>
      <c r="P1490" s="5">
        <f t="shared" si="2918"/>
        <v>0</v>
      </c>
      <c r="Q1490" s="5">
        <f t="shared" si="2918"/>
        <v>0</v>
      </c>
      <c r="R1490" s="5">
        <f t="shared" si="2918"/>
        <v>0</v>
      </c>
      <c r="S1490" s="5">
        <f t="shared" si="2918"/>
        <v>0</v>
      </c>
      <c r="T1490" s="5"/>
      <c r="U1490" s="5">
        <f t="shared" si="2918"/>
        <v>120.87006152934593</v>
      </c>
      <c r="V1490" s="5">
        <f t="shared" si="2918"/>
        <v>25.954795740666519</v>
      </c>
      <c r="W1490" s="5">
        <f t="shared" si="2918"/>
        <v>57.895083527512895</v>
      </c>
      <c r="X1490" s="5">
        <f t="shared" si="2918"/>
        <v>10.317816796230733</v>
      </c>
      <c r="Y1490" s="5">
        <f t="shared" si="2918"/>
        <v>19.368280702433218</v>
      </c>
      <c r="Z1490" s="5">
        <f t="shared" si="2918"/>
        <v>17.980862962075836</v>
      </c>
      <c r="AA1490" s="5">
        <f t="shared" si="2918"/>
        <v>1.836266913748394</v>
      </c>
      <c r="AB1490" s="5"/>
      <c r="AC1490" s="5">
        <f t="shared" si="2918"/>
        <v>57.344109173028805</v>
      </c>
      <c r="AD1490" s="5">
        <f t="shared" si="2918"/>
        <v>5.2857836731731318</v>
      </c>
      <c r="AE1490" s="5">
        <f t="shared" si="2918"/>
        <v>12.36229637862602</v>
      </c>
      <c r="AF1490" s="5">
        <f t="shared" si="2918"/>
        <v>5.0738288076347686</v>
      </c>
      <c r="AG1490" s="5">
        <f t="shared" si="2918"/>
        <v>18.152840176493079</v>
      </c>
      <c r="AH1490" s="5">
        <f t="shared" si="2918"/>
        <v>2.056478198217814</v>
      </c>
      <c r="AI1490" s="5">
        <f t="shared" si="2918"/>
        <v>2.6298316746223231</v>
      </c>
    </row>
    <row r="1491" spans="2:35" x14ac:dyDescent="0.3">
      <c r="B1491" s="85">
        <f t="shared" si="2890"/>
        <v>51226</v>
      </c>
      <c r="C1491" s="3"/>
      <c r="D1491" s="3"/>
      <c r="E1491" s="5">
        <f t="shared" ref="E1491:AI1491" si="2919">E578+E1245</f>
        <v>120.25106027306825</v>
      </c>
      <c r="F1491" s="5">
        <f t="shared" si="2919"/>
        <v>99.223467477051926</v>
      </c>
      <c r="G1491" s="5">
        <f t="shared" si="2919"/>
        <v>220.74732629678584</v>
      </c>
      <c r="H1491" s="5">
        <f t="shared" si="2919"/>
        <v>97.088882767798083</v>
      </c>
      <c r="I1491" s="5">
        <f t="shared" si="2919"/>
        <v>225.51810847057578</v>
      </c>
      <c r="J1491" s="5">
        <f t="shared" si="2919"/>
        <v>220.64284277274902</v>
      </c>
      <c r="K1491" s="5">
        <f t="shared" si="2919"/>
        <v>25.333659268359789</v>
      </c>
      <c r="L1491" s="5"/>
      <c r="M1491" s="5">
        <f t="shared" si="2919"/>
        <v>128.67438145203445</v>
      </c>
      <c r="N1491" s="5">
        <f t="shared" si="2919"/>
        <v>0</v>
      </c>
      <c r="O1491" s="5">
        <f t="shared" si="2919"/>
        <v>0</v>
      </c>
      <c r="P1491" s="5">
        <f t="shared" si="2919"/>
        <v>0</v>
      </c>
      <c r="Q1491" s="5">
        <f t="shared" si="2919"/>
        <v>0</v>
      </c>
      <c r="R1491" s="5">
        <f t="shared" si="2919"/>
        <v>0</v>
      </c>
      <c r="S1491" s="5">
        <f t="shared" si="2919"/>
        <v>0</v>
      </c>
      <c r="T1491" s="5"/>
      <c r="U1491" s="5">
        <f t="shared" si="2919"/>
        <v>124.49616337522632</v>
      </c>
      <c r="V1491" s="5">
        <f t="shared" si="2919"/>
        <v>26.733439612886514</v>
      </c>
      <c r="W1491" s="5">
        <f t="shared" si="2919"/>
        <v>59.631936033338285</v>
      </c>
      <c r="X1491" s="5">
        <f t="shared" si="2919"/>
        <v>10.627351300117656</v>
      </c>
      <c r="Y1491" s="5">
        <f t="shared" si="2919"/>
        <v>19.949329123506214</v>
      </c>
      <c r="Z1491" s="5">
        <f t="shared" si="2919"/>
        <v>18.520288850938115</v>
      </c>
      <c r="AA1491" s="5">
        <f t="shared" si="2919"/>
        <v>1.8913549211608451</v>
      </c>
      <c r="AB1491" s="5"/>
      <c r="AC1491" s="5">
        <f t="shared" si="2919"/>
        <v>59.064432448219677</v>
      </c>
      <c r="AD1491" s="5">
        <f t="shared" si="2919"/>
        <v>5.4443571833683269</v>
      </c>
      <c r="AE1491" s="5">
        <f t="shared" si="2919"/>
        <v>12.733165269984802</v>
      </c>
      <c r="AF1491" s="5">
        <f t="shared" si="2919"/>
        <v>5.2260436718638115</v>
      </c>
      <c r="AG1491" s="5">
        <f t="shared" si="2919"/>
        <v>18.697425381787866</v>
      </c>
      <c r="AH1491" s="5">
        <f t="shared" si="2919"/>
        <v>2.1181725441643504</v>
      </c>
      <c r="AI1491" s="5">
        <f t="shared" si="2919"/>
        <v>2.7087266248609931</v>
      </c>
    </row>
    <row r="1492" spans="2:35" x14ac:dyDescent="0.3">
      <c r="B1492" s="85">
        <f t="shared" si="2890"/>
        <v>51591</v>
      </c>
      <c r="C1492" s="3"/>
      <c r="D1492" s="3"/>
      <c r="E1492" s="5">
        <f t="shared" ref="E1492:AI1492" si="2920">E579+E1246</f>
        <v>92.202425866943116</v>
      </c>
      <c r="F1492" s="5">
        <f t="shared" si="2920"/>
        <v>76.079532135010027</v>
      </c>
      <c r="G1492" s="5">
        <f t="shared" si="2920"/>
        <v>169.25787549803184</v>
      </c>
      <c r="H1492" s="5">
        <f t="shared" si="2920"/>
        <v>74.44284063337372</v>
      </c>
      <c r="I1492" s="5">
        <f t="shared" si="2920"/>
        <v>172.91586977024295</v>
      </c>
      <c r="J1492" s="5">
        <f t="shared" si="2920"/>
        <v>169.17776282079274</v>
      </c>
      <c r="K1492" s="5">
        <f t="shared" si="2920"/>
        <v>19.424567528345349</v>
      </c>
      <c r="L1492" s="5"/>
      <c r="M1492" s="5">
        <f t="shared" si="2920"/>
        <v>98.661002155530156</v>
      </c>
      <c r="N1492" s="5">
        <f t="shared" si="2920"/>
        <v>0</v>
      </c>
      <c r="O1492" s="5">
        <f t="shared" si="2920"/>
        <v>0</v>
      </c>
      <c r="P1492" s="5">
        <f t="shared" si="2920"/>
        <v>0</v>
      </c>
      <c r="Q1492" s="5">
        <f t="shared" si="2920"/>
        <v>0</v>
      </c>
      <c r="R1492" s="5">
        <f t="shared" si="2920"/>
        <v>0</v>
      </c>
      <c r="S1492" s="5">
        <f t="shared" si="2920"/>
        <v>0</v>
      </c>
      <c r="T1492" s="5"/>
      <c r="U1492" s="5">
        <f t="shared" si="2920"/>
        <v>95.457356037084168</v>
      </c>
      <c r="V1492" s="5">
        <f t="shared" si="2920"/>
        <v>20.497848239161126</v>
      </c>
      <c r="W1492" s="5">
        <f t="shared" si="2920"/>
        <v>45.722749961045992</v>
      </c>
      <c r="X1492" s="5">
        <f t="shared" si="2920"/>
        <v>8.1485150167155229</v>
      </c>
      <c r="Y1492" s="5">
        <f t="shared" si="2920"/>
        <v>15.296135729934043</v>
      </c>
      <c r="Z1492" s="5">
        <f t="shared" si="2920"/>
        <v>14.200419987443869</v>
      </c>
      <c r="AA1492" s="5">
        <f t="shared" si="2920"/>
        <v>1.4501952125029813</v>
      </c>
      <c r="AB1492" s="5"/>
      <c r="AC1492" s="5">
        <f t="shared" si="2920"/>
        <v>45.287616939205662</v>
      </c>
      <c r="AD1492" s="5">
        <f t="shared" si="2920"/>
        <v>4.1744574929548701</v>
      </c>
      <c r="AE1492" s="5">
        <f t="shared" si="2920"/>
        <v>9.7631465717749499</v>
      </c>
      <c r="AF1492" s="5">
        <f t="shared" si="2920"/>
        <v>4.0070657434390018</v>
      </c>
      <c r="AG1492" s="5">
        <f t="shared" si="2920"/>
        <v>14.336239312586727</v>
      </c>
      <c r="AH1492" s="5">
        <f t="shared" si="2920"/>
        <v>1.6241074842351966</v>
      </c>
      <c r="AI1492" s="5">
        <f t="shared" si="2920"/>
        <v>2.0769144592606619</v>
      </c>
    </row>
    <row r="1494" spans="2:35" s="99" customFormat="1" x14ac:dyDescent="0.3">
      <c r="B1494" s="98" t="s">
        <v>269</v>
      </c>
      <c r="C1494" s="98"/>
      <c r="D1494" s="98"/>
    </row>
    <row r="1495" spans="2:35" x14ac:dyDescent="0.3">
      <c r="E1495" s="301" t="s">
        <v>89</v>
      </c>
      <c r="F1495" s="301"/>
      <c r="G1495" s="301"/>
      <c r="H1495" s="301"/>
      <c r="I1495" s="301"/>
      <c r="J1495" s="301"/>
      <c r="K1495" s="301"/>
      <c r="M1495" s="301" t="s">
        <v>64</v>
      </c>
      <c r="N1495" s="301"/>
      <c r="O1495" s="301"/>
      <c r="P1495" s="301"/>
      <c r="Q1495" s="301"/>
      <c r="R1495" s="301"/>
      <c r="S1495" s="301"/>
      <c r="U1495" s="301" t="s">
        <v>65</v>
      </c>
      <c r="V1495" s="301"/>
      <c r="W1495" s="301"/>
      <c r="X1495" s="301"/>
      <c r="Y1495" s="301"/>
      <c r="Z1495" s="301"/>
      <c r="AA1495" s="301"/>
      <c r="AC1495" s="301" t="s">
        <v>66</v>
      </c>
      <c r="AD1495" s="301"/>
      <c r="AE1495" s="301"/>
      <c r="AF1495" s="301"/>
      <c r="AG1495" s="301"/>
      <c r="AH1495" s="301"/>
      <c r="AI1495" s="301"/>
    </row>
    <row r="1496" spans="2:35" s="3" customFormat="1" x14ac:dyDescent="0.3">
      <c r="B1496" s="4" t="s">
        <v>211</v>
      </c>
      <c r="C1496" s="4"/>
      <c r="D1496" s="4"/>
      <c r="E1496" s="3" t="s">
        <v>70</v>
      </c>
      <c r="F1496" s="3" t="s">
        <v>69</v>
      </c>
      <c r="G1496" s="3" t="s">
        <v>61</v>
      </c>
      <c r="H1496" s="3" t="s">
        <v>68</v>
      </c>
      <c r="I1496" s="3" t="s">
        <v>71</v>
      </c>
      <c r="J1496" s="3" t="s">
        <v>72</v>
      </c>
      <c r="K1496" s="3" t="s">
        <v>62</v>
      </c>
      <c r="M1496" s="3" t="s">
        <v>70</v>
      </c>
      <c r="N1496" s="3" t="s">
        <v>69</v>
      </c>
      <c r="O1496" s="3" t="s">
        <v>61</v>
      </c>
      <c r="P1496" s="3" t="s">
        <v>68</v>
      </c>
      <c r="Q1496" s="3" t="s">
        <v>71</v>
      </c>
      <c r="R1496" s="3" t="s">
        <v>72</v>
      </c>
      <c r="S1496" s="3" t="s">
        <v>62</v>
      </c>
      <c r="U1496" s="3" t="s">
        <v>70</v>
      </c>
      <c r="V1496" s="3" t="s">
        <v>69</v>
      </c>
      <c r="W1496" s="3" t="s">
        <v>61</v>
      </c>
      <c r="X1496" s="3" t="s">
        <v>68</v>
      </c>
      <c r="Y1496" s="3" t="s">
        <v>71</v>
      </c>
      <c r="Z1496" s="3" t="s">
        <v>72</v>
      </c>
      <c r="AA1496" s="3" t="s">
        <v>62</v>
      </c>
      <c r="AC1496" s="3" t="s">
        <v>70</v>
      </c>
      <c r="AD1496" s="3" t="s">
        <v>69</v>
      </c>
      <c r="AE1496" s="3" t="s">
        <v>61</v>
      </c>
      <c r="AF1496" s="3" t="s">
        <v>68</v>
      </c>
      <c r="AG1496" s="3" t="s">
        <v>71</v>
      </c>
      <c r="AH1496" s="3" t="s">
        <v>72</v>
      </c>
      <c r="AI1496" s="3" t="s">
        <v>62</v>
      </c>
    </row>
    <row r="1497" spans="2:35" hidden="1" x14ac:dyDescent="0.3">
      <c r="B1497" s="85">
        <f>B1427</f>
        <v>40633</v>
      </c>
      <c r="C1497" s="3"/>
      <c r="D1497" s="3"/>
      <c r="E1497" s="5">
        <f>E689+E1076</f>
        <v>148.3392660028</v>
      </c>
      <c r="F1497" s="5">
        <f t="shared" ref="F1497:AI1497" si="2921">F689+F1076</f>
        <v>58.503829498099996</v>
      </c>
      <c r="G1497" s="5">
        <f t="shared" si="2921"/>
        <v>44.462555205499996</v>
      </c>
      <c r="H1497" s="5">
        <f t="shared" si="2921"/>
        <v>183.55184850000001</v>
      </c>
      <c r="I1497" s="5">
        <f t="shared" si="2921"/>
        <v>230.82636033115</v>
      </c>
      <c r="J1497" s="5">
        <f t="shared" si="2921"/>
        <v>187.04400101264997</v>
      </c>
      <c r="K1497" s="5">
        <f t="shared" si="2921"/>
        <v>10.685984299178994</v>
      </c>
      <c r="L1497" s="5"/>
      <c r="M1497" s="5">
        <f t="shared" si="2921"/>
        <v>99.313306410200028</v>
      </c>
      <c r="N1497" s="5">
        <f t="shared" si="2921"/>
        <v>0</v>
      </c>
      <c r="O1497" s="5">
        <f t="shared" si="2921"/>
        <v>0</v>
      </c>
      <c r="P1497" s="5">
        <f t="shared" si="2921"/>
        <v>0</v>
      </c>
      <c r="Q1497" s="5">
        <f t="shared" si="2921"/>
        <v>0</v>
      </c>
      <c r="R1497" s="5">
        <f t="shared" si="2921"/>
        <v>0</v>
      </c>
      <c r="S1497" s="5">
        <f t="shared" si="2921"/>
        <v>0</v>
      </c>
      <c r="T1497" s="5"/>
      <c r="U1497" s="5">
        <f t="shared" si="2921"/>
        <v>90.483676889000009</v>
      </c>
      <c r="V1497" s="5">
        <f t="shared" si="2921"/>
        <v>13.561905925350002</v>
      </c>
      <c r="W1497" s="5">
        <f t="shared" si="2921"/>
        <v>10.120894756750005</v>
      </c>
      <c r="X1497" s="5">
        <f t="shared" si="2921"/>
        <v>23.652894550000003</v>
      </c>
      <c r="Y1497" s="5">
        <f t="shared" si="2921"/>
        <v>19.698182780429999</v>
      </c>
      <c r="Z1497" s="5">
        <f t="shared" si="2921"/>
        <v>15.491701732649997</v>
      </c>
      <c r="AA1497" s="5">
        <f t="shared" si="2921"/>
        <v>0.70411790950500019</v>
      </c>
      <c r="AB1497" s="5"/>
      <c r="AC1497" s="5">
        <f t="shared" si="2921"/>
        <v>47.340522879399984</v>
      </c>
      <c r="AD1497" s="5">
        <f t="shared" si="2921"/>
        <v>4.8184858656000014</v>
      </c>
      <c r="AE1497" s="5">
        <f t="shared" si="2921"/>
        <v>3.6582797155000004</v>
      </c>
      <c r="AF1497" s="5">
        <f t="shared" si="2921"/>
        <v>15.817576200000001</v>
      </c>
      <c r="AG1497" s="5">
        <f t="shared" si="2921"/>
        <v>26.938089880494996</v>
      </c>
      <c r="AH1497" s="5">
        <f t="shared" si="2921"/>
        <v>10.982113364999998</v>
      </c>
      <c r="AI1497" s="5">
        <f t="shared" si="2921"/>
        <v>0</v>
      </c>
    </row>
    <row r="1498" spans="2:35" hidden="1" x14ac:dyDescent="0.3">
      <c r="B1498" s="85">
        <f t="shared" ref="B1498:B1527" si="2922">B1428</f>
        <v>40999</v>
      </c>
      <c r="C1498" s="3"/>
      <c r="D1498" s="3"/>
      <c r="E1498" s="5">
        <f t="shared" ref="E1498:AI1498" si="2923">E690+E1077</f>
        <v>158.75442142240001</v>
      </c>
      <c r="F1498" s="5">
        <f t="shared" si="2923"/>
        <v>60.760560893599987</v>
      </c>
      <c r="G1498" s="5">
        <f t="shared" si="2923"/>
        <v>46.920024652999999</v>
      </c>
      <c r="H1498" s="5">
        <f t="shared" si="2923"/>
        <v>191.78327051999997</v>
      </c>
      <c r="I1498" s="5">
        <f t="shared" si="2923"/>
        <v>246.71692273625001</v>
      </c>
      <c r="J1498" s="5">
        <f t="shared" si="2923"/>
        <v>200.5091996763</v>
      </c>
      <c r="K1498" s="5">
        <f t="shared" si="2923"/>
        <v>11.392235823626002</v>
      </c>
      <c r="L1498" s="5"/>
      <c r="M1498" s="5">
        <f t="shared" si="2923"/>
        <v>106.2847849316</v>
      </c>
      <c r="N1498" s="5">
        <f t="shared" si="2923"/>
        <v>0</v>
      </c>
      <c r="O1498" s="5">
        <f t="shared" si="2923"/>
        <v>0</v>
      </c>
      <c r="P1498" s="5">
        <f t="shared" si="2923"/>
        <v>0</v>
      </c>
      <c r="Q1498" s="5">
        <f t="shared" si="2923"/>
        <v>0</v>
      </c>
      <c r="R1498" s="5">
        <f t="shared" si="2923"/>
        <v>0</v>
      </c>
      <c r="S1498" s="5">
        <f t="shared" si="2923"/>
        <v>0</v>
      </c>
      <c r="T1498" s="5"/>
      <c r="U1498" s="5">
        <f t="shared" si="2923"/>
        <v>96.834721134500029</v>
      </c>
      <c r="V1498" s="5">
        <f t="shared" si="2923"/>
        <v>14.089701837100002</v>
      </c>
      <c r="W1498" s="5">
        <f t="shared" si="2923"/>
        <v>10.680851075500001</v>
      </c>
      <c r="X1498" s="5">
        <f t="shared" si="2923"/>
        <v>24.723484060000001</v>
      </c>
      <c r="Y1498" s="5">
        <f t="shared" si="2923"/>
        <v>21.053566712249996</v>
      </c>
      <c r="Z1498" s="5">
        <f t="shared" si="2923"/>
        <v>16.6067696613</v>
      </c>
      <c r="AA1498" s="5">
        <f t="shared" si="2923"/>
        <v>0.75028987647000012</v>
      </c>
      <c r="AB1498" s="5"/>
      <c r="AC1498" s="5">
        <f t="shared" si="2923"/>
        <v>50.663625162700001</v>
      </c>
      <c r="AD1498" s="5">
        <f t="shared" si="2923"/>
        <v>5.0053125811000001</v>
      </c>
      <c r="AE1498" s="5">
        <f t="shared" si="2923"/>
        <v>3.8604160480000003</v>
      </c>
      <c r="AF1498" s="5">
        <f t="shared" si="2923"/>
        <v>16.53244668</v>
      </c>
      <c r="AG1498" s="5">
        <f t="shared" si="2923"/>
        <v>28.789524344625001</v>
      </c>
      <c r="AH1498" s="5">
        <f t="shared" si="2923"/>
        <v>11.775091485000001</v>
      </c>
      <c r="AI1498" s="5">
        <f t="shared" si="2923"/>
        <v>0</v>
      </c>
    </row>
    <row r="1499" spans="2:35" hidden="1" x14ac:dyDescent="0.3">
      <c r="B1499" s="85">
        <f t="shared" si="2922"/>
        <v>41364</v>
      </c>
      <c r="C1499" s="3"/>
      <c r="D1499" s="3"/>
      <c r="E1499" s="5">
        <f t="shared" ref="E1499:AI1499" si="2924">E691+E1078</f>
        <v>174.44299394388</v>
      </c>
      <c r="F1499" s="5">
        <f t="shared" si="2924"/>
        <v>65.2398682157</v>
      </c>
      <c r="G1499" s="5">
        <f t="shared" si="2924"/>
        <v>50.71188478800002</v>
      </c>
      <c r="H1499" s="5">
        <f t="shared" si="2924"/>
        <v>205.39925859000004</v>
      </c>
      <c r="I1499" s="5">
        <f t="shared" si="2924"/>
        <v>270.39577035079998</v>
      </c>
      <c r="J1499" s="5">
        <f t="shared" si="2924"/>
        <v>220.95409002734999</v>
      </c>
      <c r="K1499" s="5">
        <f t="shared" si="2924"/>
        <v>12.508011556257003</v>
      </c>
      <c r="L1499" s="5"/>
      <c r="M1499" s="5">
        <f t="shared" si="2924"/>
        <v>116.78867721992</v>
      </c>
      <c r="N1499" s="5">
        <f t="shared" si="2924"/>
        <v>0</v>
      </c>
      <c r="O1499" s="5">
        <f t="shared" si="2924"/>
        <v>0</v>
      </c>
      <c r="P1499" s="5">
        <f t="shared" si="2924"/>
        <v>0</v>
      </c>
      <c r="Q1499" s="5">
        <f t="shared" si="2924"/>
        <v>0</v>
      </c>
      <c r="R1499" s="5">
        <f t="shared" si="2924"/>
        <v>0</v>
      </c>
      <c r="S1499" s="5">
        <f t="shared" si="2924"/>
        <v>0</v>
      </c>
      <c r="T1499" s="5"/>
      <c r="U1499" s="5">
        <f t="shared" si="2924"/>
        <v>106.40508416340001</v>
      </c>
      <c r="V1499" s="5">
        <f t="shared" si="2924"/>
        <v>15.128134328950001</v>
      </c>
      <c r="W1499" s="5">
        <f t="shared" si="2924"/>
        <v>11.544361032999999</v>
      </c>
      <c r="X1499" s="5">
        <f t="shared" si="2924"/>
        <v>26.470554745000001</v>
      </c>
      <c r="Y1499" s="5">
        <f t="shared" si="2924"/>
        <v>23.074150234935001</v>
      </c>
      <c r="Z1499" s="5">
        <f t="shared" si="2924"/>
        <v>18.300216671099999</v>
      </c>
      <c r="AA1499" s="5">
        <f t="shared" si="2924"/>
        <v>0.82353928516500008</v>
      </c>
      <c r="AB1499" s="5"/>
      <c r="AC1499" s="5">
        <f t="shared" si="2924"/>
        <v>55.670717022739993</v>
      </c>
      <c r="AD1499" s="5">
        <f t="shared" si="2924"/>
        <v>5.3742510682000013</v>
      </c>
      <c r="AE1499" s="5">
        <f t="shared" si="2924"/>
        <v>4.1726322730000005</v>
      </c>
      <c r="AF1499" s="5">
        <f t="shared" si="2924"/>
        <v>17.701340460000004</v>
      </c>
      <c r="AG1499" s="5">
        <f t="shared" si="2924"/>
        <v>31.552038771415006</v>
      </c>
      <c r="AH1499" s="5">
        <f t="shared" si="2924"/>
        <v>12.972892439999999</v>
      </c>
      <c r="AI1499" s="5">
        <f t="shared" si="2924"/>
        <v>0</v>
      </c>
    </row>
    <row r="1500" spans="2:35" hidden="1" x14ac:dyDescent="0.3">
      <c r="B1500" s="85">
        <f t="shared" si="2922"/>
        <v>41729</v>
      </c>
      <c r="C1500" s="3"/>
      <c r="D1500" s="3"/>
      <c r="E1500" s="5">
        <f t="shared" ref="E1500:AI1500" si="2925">E692+E1079</f>
        <v>200.11692382328002</v>
      </c>
      <c r="F1500" s="5">
        <f t="shared" si="2925"/>
        <v>73.388786325799998</v>
      </c>
      <c r="G1500" s="5">
        <f t="shared" si="2925"/>
        <v>57.256431684999995</v>
      </c>
      <c r="H1500" s="5">
        <f t="shared" si="2925"/>
        <v>229.74150426000006</v>
      </c>
      <c r="I1500" s="5">
        <f t="shared" si="2925"/>
        <v>309.47907911945003</v>
      </c>
      <c r="J1500" s="5">
        <f t="shared" si="2925"/>
        <v>254.80856202990009</v>
      </c>
      <c r="K1500" s="5">
        <f t="shared" si="2925"/>
        <v>14.410579736720997</v>
      </c>
      <c r="L1500" s="5"/>
      <c r="M1500" s="5">
        <f t="shared" si="2925"/>
        <v>133.97789371952001</v>
      </c>
      <c r="N1500" s="5">
        <f t="shared" si="2925"/>
        <v>0</v>
      </c>
      <c r="O1500" s="5">
        <f t="shared" si="2925"/>
        <v>0</v>
      </c>
      <c r="P1500" s="5">
        <f t="shared" si="2925"/>
        <v>0</v>
      </c>
      <c r="Q1500" s="5">
        <f t="shared" si="2925"/>
        <v>0</v>
      </c>
      <c r="R1500" s="5">
        <f t="shared" si="2925"/>
        <v>0</v>
      </c>
      <c r="S1500" s="5">
        <f t="shared" si="2925"/>
        <v>0</v>
      </c>
      <c r="T1500" s="5"/>
      <c r="U1500" s="5">
        <f t="shared" si="2925"/>
        <v>122.06664049539999</v>
      </c>
      <c r="V1500" s="5">
        <f t="shared" si="2925"/>
        <v>17.014675835050003</v>
      </c>
      <c r="W1500" s="5">
        <f t="shared" si="2925"/>
        <v>13.033070737500001</v>
      </c>
      <c r="X1500" s="5">
        <f t="shared" si="2925"/>
        <v>29.607350030000006</v>
      </c>
      <c r="Y1500" s="5">
        <f t="shared" si="2925"/>
        <v>26.409362446739998</v>
      </c>
      <c r="Z1500" s="5">
        <f t="shared" si="2925"/>
        <v>21.104225721150005</v>
      </c>
      <c r="AA1500" s="5">
        <f t="shared" si="2925"/>
        <v>0.9489298774949998</v>
      </c>
      <c r="AB1500" s="5"/>
      <c r="AC1500" s="5">
        <f t="shared" si="2925"/>
        <v>63.864577141440009</v>
      </c>
      <c r="AD1500" s="5">
        <f t="shared" si="2925"/>
        <v>6.0448439720500016</v>
      </c>
      <c r="AE1500" s="5">
        <f t="shared" si="2925"/>
        <v>4.7111201699999992</v>
      </c>
      <c r="AF1500" s="5">
        <f t="shared" si="2925"/>
        <v>19.799280840000002</v>
      </c>
      <c r="AG1500" s="5">
        <f t="shared" si="2925"/>
        <v>36.113215539285001</v>
      </c>
      <c r="AH1500" s="5">
        <f t="shared" si="2925"/>
        <v>14.961410025000001</v>
      </c>
      <c r="AI1500" s="5">
        <f t="shared" si="2925"/>
        <v>0</v>
      </c>
    </row>
    <row r="1501" spans="2:35" hidden="1" x14ac:dyDescent="0.3">
      <c r="B1501" s="85">
        <f t="shared" si="2922"/>
        <v>42094</v>
      </c>
      <c r="C1501" s="3"/>
      <c r="D1501" s="3"/>
      <c r="E1501" s="5">
        <f t="shared" ref="E1501:AI1501" si="2926">E693+E1080</f>
        <v>214.26128021804004</v>
      </c>
      <c r="F1501" s="5">
        <f t="shared" si="2926"/>
        <v>76.582164398800018</v>
      </c>
      <c r="G1501" s="5">
        <f t="shared" si="2926"/>
        <v>60.234300399000006</v>
      </c>
      <c r="H1501" s="5">
        <f t="shared" si="2926"/>
        <v>239.93271789999997</v>
      </c>
      <c r="I1501" s="5">
        <f t="shared" si="2926"/>
        <v>330.48265380135001</v>
      </c>
      <c r="J1501" s="5">
        <f t="shared" si="2926"/>
        <v>272.98127760240004</v>
      </c>
      <c r="K1501" s="5">
        <f t="shared" si="2926"/>
        <v>15.398412898623997</v>
      </c>
      <c r="L1501" s="5"/>
      <c r="M1501" s="5">
        <f t="shared" si="2926"/>
        <v>143.44576627736001</v>
      </c>
      <c r="N1501" s="5">
        <f t="shared" si="2926"/>
        <v>0</v>
      </c>
      <c r="O1501" s="5">
        <f t="shared" si="2926"/>
        <v>0</v>
      </c>
      <c r="P1501" s="5">
        <f t="shared" si="2926"/>
        <v>0</v>
      </c>
      <c r="Q1501" s="5">
        <f t="shared" si="2926"/>
        <v>0</v>
      </c>
      <c r="R1501" s="5">
        <f t="shared" si="2926"/>
        <v>0</v>
      </c>
      <c r="S1501" s="5">
        <f t="shared" si="2926"/>
        <v>0</v>
      </c>
      <c r="T1501" s="5"/>
      <c r="U1501" s="5">
        <f t="shared" si="2926"/>
        <v>130.69117034470003</v>
      </c>
      <c r="V1501" s="5">
        <f t="shared" si="2926"/>
        <v>17.760789904300005</v>
      </c>
      <c r="W1501" s="5">
        <f t="shared" si="2926"/>
        <v>13.710237901500001</v>
      </c>
      <c r="X1501" s="5">
        <f t="shared" si="2926"/>
        <v>30.91376395</v>
      </c>
      <c r="Y1501" s="5">
        <f t="shared" si="2926"/>
        <v>28.202193757194998</v>
      </c>
      <c r="Z1501" s="5">
        <f t="shared" si="2926"/>
        <v>22.60937275740001</v>
      </c>
      <c r="AA1501" s="5">
        <f t="shared" si="2926"/>
        <v>1.0134731182800003</v>
      </c>
      <c r="AB1501" s="5"/>
      <c r="AC1501" s="5">
        <f t="shared" si="2926"/>
        <v>68.37720074292001</v>
      </c>
      <c r="AD1501" s="5">
        <f t="shared" si="2926"/>
        <v>6.3088413163000006</v>
      </c>
      <c r="AE1501" s="5">
        <f t="shared" si="2926"/>
        <v>4.9562072490000002</v>
      </c>
      <c r="AF1501" s="5">
        <f t="shared" si="2926"/>
        <v>20.673547099999993</v>
      </c>
      <c r="AG1501" s="5">
        <f t="shared" si="2926"/>
        <v>38.565961615630002</v>
      </c>
      <c r="AH1501" s="5">
        <f t="shared" si="2926"/>
        <v>16.030937055000003</v>
      </c>
      <c r="AI1501" s="5">
        <f t="shared" si="2926"/>
        <v>0</v>
      </c>
    </row>
    <row r="1502" spans="2:35" hidden="1" x14ac:dyDescent="0.3">
      <c r="B1502" s="85">
        <f t="shared" si="2922"/>
        <v>42460</v>
      </c>
      <c r="C1502" s="3"/>
      <c r="D1502" s="3"/>
      <c r="E1502" s="5">
        <f t="shared" ref="E1502:AI1502" si="2927">E694+E1081</f>
        <v>229.67901303784001</v>
      </c>
      <c r="F1502" s="5">
        <f t="shared" si="2927"/>
        <v>79.996938347600008</v>
      </c>
      <c r="G1502" s="5">
        <f t="shared" si="2927"/>
        <v>63.622543743000008</v>
      </c>
      <c r="H1502" s="5">
        <f t="shared" si="2927"/>
        <v>250.76823195000003</v>
      </c>
      <c r="I1502" s="5">
        <f t="shared" si="2927"/>
        <v>353.16274270395002</v>
      </c>
      <c r="J1502" s="5">
        <f t="shared" si="2927"/>
        <v>292.99597850759994</v>
      </c>
      <c r="K1502" s="5">
        <f t="shared" si="2927"/>
        <v>16.558666603947998</v>
      </c>
      <c r="L1502" s="5"/>
      <c r="M1502" s="5">
        <f t="shared" si="2927"/>
        <v>153.76535744555997</v>
      </c>
      <c r="N1502" s="5">
        <f t="shared" si="2927"/>
        <v>0</v>
      </c>
      <c r="O1502" s="5">
        <f t="shared" si="2927"/>
        <v>0</v>
      </c>
      <c r="P1502" s="5">
        <f t="shared" si="2927"/>
        <v>0</v>
      </c>
      <c r="Q1502" s="5">
        <f t="shared" si="2927"/>
        <v>0</v>
      </c>
      <c r="R1502" s="5">
        <f t="shared" si="2927"/>
        <v>0</v>
      </c>
      <c r="S1502" s="5">
        <f t="shared" si="2927"/>
        <v>0</v>
      </c>
      <c r="T1502" s="5"/>
      <c r="U1502" s="5">
        <f t="shared" si="2927"/>
        <v>140.09167010120001</v>
      </c>
      <c r="V1502" s="5">
        <f t="shared" si="2927"/>
        <v>18.549359801100003</v>
      </c>
      <c r="W1502" s="5">
        <f t="shared" si="2927"/>
        <v>14.482055055500002</v>
      </c>
      <c r="X1502" s="5">
        <f t="shared" si="2927"/>
        <v>32.315189325000006</v>
      </c>
      <c r="Y1502" s="5">
        <f t="shared" si="2927"/>
        <v>30.138247198765001</v>
      </c>
      <c r="Z1502" s="5">
        <f t="shared" si="2927"/>
        <v>24.267194528850002</v>
      </c>
      <c r="AA1502" s="5">
        <f t="shared" si="2927"/>
        <v>1.09025810781</v>
      </c>
      <c r="AB1502" s="5"/>
      <c r="AC1502" s="5">
        <f t="shared" si="2927"/>
        <v>73.296086538319997</v>
      </c>
      <c r="AD1502" s="5">
        <f t="shared" si="2927"/>
        <v>6.5895952401000004</v>
      </c>
      <c r="AE1502" s="5">
        <f t="shared" si="2927"/>
        <v>5.2349325230000012</v>
      </c>
      <c r="AF1502" s="5">
        <f t="shared" si="2927"/>
        <v>21.6102822</v>
      </c>
      <c r="AG1502" s="5">
        <f t="shared" si="2927"/>
        <v>41.215194902509992</v>
      </c>
      <c r="AH1502" s="5">
        <f t="shared" si="2927"/>
        <v>17.203083225</v>
      </c>
      <c r="AI1502" s="5">
        <f t="shared" si="2927"/>
        <v>0</v>
      </c>
    </row>
    <row r="1503" spans="2:35" hidden="1" x14ac:dyDescent="0.3">
      <c r="B1503" s="85">
        <f t="shared" si="2922"/>
        <v>42825</v>
      </c>
      <c r="C1503" s="3"/>
      <c r="D1503" s="3"/>
      <c r="E1503" s="5">
        <f t="shared" ref="E1503:AI1503" si="2928">E695+E1082</f>
        <v>247.01502555272003</v>
      </c>
      <c r="F1503" s="5">
        <f t="shared" si="2928"/>
        <v>83.814584938900012</v>
      </c>
      <c r="G1503" s="5">
        <f t="shared" si="2928"/>
        <v>67.309654796999993</v>
      </c>
      <c r="H1503" s="5">
        <f t="shared" si="2928"/>
        <v>262.66150312000002</v>
      </c>
      <c r="I1503" s="5">
        <f t="shared" si="2928"/>
        <v>378.57224299979998</v>
      </c>
      <c r="J1503" s="5">
        <f t="shared" si="2928"/>
        <v>315.34233908474999</v>
      </c>
      <c r="K1503" s="5">
        <f t="shared" si="2928"/>
        <v>17.813888831885997</v>
      </c>
      <c r="L1503" s="5"/>
      <c r="M1503" s="5">
        <f t="shared" si="2928"/>
        <v>165.37597935948003</v>
      </c>
      <c r="N1503" s="5">
        <f t="shared" si="2928"/>
        <v>0</v>
      </c>
      <c r="O1503" s="5">
        <f t="shared" si="2928"/>
        <v>0</v>
      </c>
      <c r="P1503" s="5">
        <f t="shared" si="2928"/>
        <v>0</v>
      </c>
      <c r="Q1503" s="5">
        <f t="shared" si="2928"/>
        <v>0</v>
      </c>
      <c r="R1503" s="5">
        <f t="shared" si="2928"/>
        <v>0</v>
      </c>
      <c r="S1503" s="5">
        <f t="shared" si="2928"/>
        <v>0</v>
      </c>
      <c r="T1503" s="5"/>
      <c r="U1503" s="5">
        <f t="shared" si="2928"/>
        <v>150.67298093709999</v>
      </c>
      <c r="V1503" s="5">
        <f t="shared" si="2928"/>
        <v>19.430880250400001</v>
      </c>
      <c r="W1503" s="5">
        <f t="shared" si="2928"/>
        <v>15.321132239500006</v>
      </c>
      <c r="X1503" s="5">
        <f t="shared" si="2928"/>
        <v>33.858921360000004</v>
      </c>
      <c r="Y1503" s="5">
        <f t="shared" si="2928"/>
        <v>32.305637588235001</v>
      </c>
      <c r="Z1503" s="5">
        <f t="shared" si="2928"/>
        <v>26.117864818499999</v>
      </c>
      <c r="AA1503" s="5">
        <f t="shared" si="2928"/>
        <v>1.1731093976700002</v>
      </c>
      <c r="AB1503" s="5"/>
      <c r="AC1503" s="5">
        <f t="shared" si="2928"/>
        <v>78.831292759059991</v>
      </c>
      <c r="AD1503" s="5">
        <f t="shared" si="2928"/>
        <v>6.9034840401500013</v>
      </c>
      <c r="AE1503" s="5">
        <f t="shared" si="2928"/>
        <v>5.5382449120000006</v>
      </c>
      <c r="AF1503" s="5">
        <f t="shared" si="2928"/>
        <v>22.641273080000001</v>
      </c>
      <c r="AG1503" s="5">
        <f t="shared" si="2928"/>
        <v>44.176464402364999</v>
      </c>
      <c r="AH1503" s="5">
        <f t="shared" si="2928"/>
        <v>18.516896085000006</v>
      </c>
      <c r="AI1503" s="5">
        <f t="shared" si="2928"/>
        <v>0</v>
      </c>
    </row>
    <row r="1504" spans="2:35" hidden="1" x14ac:dyDescent="0.3">
      <c r="B1504" s="85">
        <f t="shared" si="2922"/>
        <v>43190</v>
      </c>
      <c r="C1504" s="3"/>
      <c r="D1504" s="3"/>
      <c r="E1504" s="5">
        <f t="shared" ref="E1504:AI1504" si="2929">E696+E1083</f>
        <v>265.770756651</v>
      </c>
      <c r="F1504" s="5">
        <f t="shared" si="2929"/>
        <v>87.558871457700008</v>
      </c>
      <c r="G1504" s="5">
        <f t="shared" si="2929"/>
        <v>71.080366980999997</v>
      </c>
      <c r="H1504" s="5">
        <f t="shared" si="2929"/>
        <v>274.90117405000007</v>
      </c>
      <c r="I1504" s="5">
        <f t="shared" si="2929"/>
        <v>405.66817440915008</v>
      </c>
      <c r="J1504" s="5">
        <f t="shared" si="2929"/>
        <v>339.50341196370005</v>
      </c>
      <c r="K1504" s="5">
        <f t="shared" si="2929"/>
        <v>19.163679235665995</v>
      </c>
      <c r="L1504" s="5"/>
      <c r="M1504" s="5">
        <f t="shared" si="2929"/>
        <v>177.92887760400001</v>
      </c>
      <c r="N1504" s="5">
        <f t="shared" si="2929"/>
        <v>0</v>
      </c>
      <c r="O1504" s="5">
        <f t="shared" si="2929"/>
        <v>0</v>
      </c>
      <c r="P1504" s="5">
        <f t="shared" si="2929"/>
        <v>0</v>
      </c>
      <c r="Q1504" s="5">
        <f t="shared" si="2929"/>
        <v>0</v>
      </c>
      <c r="R1504" s="5">
        <f t="shared" si="2929"/>
        <v>0</v>
      </c>
      <c r="S1504" s="5">
        <f t="shared" si="2929"/>
        <v>0</v>
      </c>
      <c r="T1504" s="5"/>
      <c r="U1504" s="5">
        <f t="shared" si="2929"/>
        <v>162.10700623500003</v>
      </c>
      <c r="V1504" s="5">
        <f t="shared" si="2929"/>
        <v>20.303356307199998</v>
      </c>
      <c r="W1504" s="5">
        <f t="shared" si="2929"/>
        <v>16.181238313500003</v>
      </c>
      <c r="X1504" s="5">
        <f t="shared" si="2929"/>
        <v>35.440407175000004</v>
      </c>
      <c r="Y1504" s="5">
        <f t="shared" si="2929"/>
        <v>34.61890067353</v>
      </c>
      <c r="Z1504" s="5">
        <f t="shared" si="2929"/>
        <v>28.119094411200003</v>
      </c>
      <c r="AA1504" s="5">
        <f t="shared" si="2929"/>
        <v>1.2615658045200004</v>
      </c>
      <c r="AB1504" s="5"/>
      <c r="AC1504" s="5">
        <f t="shared" si="2929"/>
        <v>84.814352185499999</v>
      </c>
      <c r="AD1504" s="5">
        <f t="shared" si="2929"/>
        <v>7.2128506439500004</v>
      </c>
      <c r="AE1504" s="5">
        <f t="shared" si="2929"/>
        <v>5.8487858460000002</v>
      </c>
      <c r="AF1504" s="5">
        <f t="shared" si="2929"/>
        <v>23.698493300000003</v>
      </c>
      <c r="AG1504" s="5">
        <f t="shared" si="2929"/>
        <v>47.342602078394997</v>
      </c>
      <c r="AH1504" s="5">
        <f t="shared" si="2929"/>
        <v>19.931066595000004</v>
      </c>
      <c r="AI1504" s="5">
        <f t="shared" si="2929"/>
        <v>0</v>
      </c>
    </row>
    <row r="1505" spans="2:35" hidden="1" x14ac:dyDescent="0.3">
      <c r="B1505" s="85">
        <f t="shared" si="2922"/>
        <v>43555</v>
      </c>
      <c r="C1505" s="3"/>
      <c r="D1505" s="3"/>
      <c r="E1505" s="5">
        <f t="shared" ref="E1505:AI1505" si="2930">E697+E1084</f>
        <v>285.83634332932002</v>
      </c>
      <c r="F1505" s="5">
        <f t="shared" si="2930"/>
        <v>91.449904226500024</v>
      </c>
      <c r="G1505" s="5">
        <f t="shared" si="2930"/>
        <v>75.176204640500004</v>
      </c>
      <c r="H1505" s="5">
        <f t="shared" si="2930"/>
        <v>287.61628078000007</v>
      </c>
      <c r="I1505" s="5">
        <f t="shared" si="2930"/>
        <v>434.90123079235002</v>
      </c>
      <c r="J1505" s="5">
        <f t="shared" si="2930"/>
        <v>365.33783371874995</v>
      </c>
      <c r="K1505" s="5">
        <f t="shared" si="2930"/>
        <v>20.513304229445993</v>
      </c>
      <c r="L1505" s="5"/>
      <c r="M1505" s="5">
        <f t="shared" si="2930"/>
        <v>191.36695383638002</v>
      </c>
      <c r="N1505" s="5">
        <f t="shared" si="2930"/>
        <v>0</v>
      </c>
      <c r="O1505" s="5">
        <f t="shared" si="2930"/>
        <v>0</v>
      </c>
      <c r="P1505" s="5">
        <f t="shared" si="2930"/>
        <v>0</v>
      </c>
      <c r="Q1505" s="5">
        <f t="shared" si="2930"/>
        <v>0</v>
      </c>
      <c r="R1505" s="5">
        <f t="shared" si="2930"/>
        <v>0</v>
      </c>
      <c r="S1505" s="5">
        <f t="shared" si="2930"/>
        <v>0</v>
      </c>
      <c r="T1505" s="5"/>
      <c r="U1505" s="5">
        <f t="shared" si="2930"/>
        <v>174.35316021260002</v>
      </c>
      <c r="V1505" s="5">
        <f t="shared" si="2930"/>
        <v>21.208968614</v>
      </c>
      <c r="W1505" s="5">
        <f t="shared" si="2930"/>
        <v>17.113408229250002</v>
      </c>
      <c r="X1505" s="5">
        <f t="shared" si="2930"/>
        <v>37.07647609</v>
      </c>
      <c r="Y1505" s="5">
        <f t="shared" si="2930"/>
        <v>37.112277739894992</v>
      </c>
      <c r="Z1505" s="5">
        <f t="shared" si="2930"/>
        <v>30.258671478749999</v>
      </c>
      <c r="AA1505" s="5">
        <f t="shared" si="2930"/>
        <v>1.3497599603700001</v>
      </c>
      <c r="AB1505" s="5"/>
      <c r="AC1505" s="5">
        <f t="shared" si="2930"/>
        <v>91.220665828359998</v>
      </c>
      <c r="AD1505" s="5">
        <f t="shared" si="2930"/>
        <v>7.534051622749999</v>
      </c>
      <c r="AE1505" s="5">
        <f t="shared" si="2930"/>
        <v>6.1857592755000006</v>
      </c>
      <c r="AF1505" s="5">
        <f t="shared" si="2930"/>
        <v>24.792982519999995</v>
      </c>
      <c r="AG1505" s="5">
        <f t="shared" si="2930"/>
        <v>50.748724222429999</v>
      </c>
      <c r="AH1505" s="5">
        <f t="shared" si="2930"/>
        <v>21.448986990000002</v>
      </c>
      <c r="AI1505" s="5">
        <f t="shared" si="2930"/>
        <v>0</v>
      </c>
    </row>
    <row r="1506" spans="2:35" hidden="1" x14ac:dyDescent="0.3">
      <c r="B1506" s="85">
        <f t="shared" si="2922"/>
        <v>43921</v>
      </c>
      <c r="C1506" s="3"/>
      <c r="D1506" s="3"/>
      <c r="E1506" s="5">
        <f t="shared" ref="E1506:AI1506" si="2931">E698+E1085</f>
        <v>307.48223180772004</v>
      </c>
      <c r="F1506" s="5">
        <f t="shared" si="2931"/>
        <v>95.781175745300018</v>
      </c>
      <c r="G1506" s="5">
        <f t="shared" si="2931"/>
        <v>79.38371496100001</v>
      </c>
      <c r="H1506" s="5">
        <f t="shared" si="2931"/>
        <v>301.04396463</v>
      </c>
      <c r="I1506" s="5">
        <f t="shared" si="2931"/>
        <v>465.8870104406501</v>
      </c>
      <c r="J1506" s="5">
        <f t="shared" si="2931"/>
        <v>392.90725095719995</v>
      </c>
      <c r="K1506" s="5">
        <f t="shared" si="2931"/>
        <v>22.161436605840002</v>
      </c>
      <c r="L1506" s="5"/>
      <c r="M1506" s="5">
        <f t="shared" si="2931"/>
        <v>205.85835316448004</v>
      </c>
      <c r="N1506" s="5">
        <f t="shared" si="2931"/>
        <v>0</v>
      </c>
      <c r="O1506" s="5">
        <f t="shared" si="2931"/>
        <v>0</v>
      </c>
      <c r="P1506" s="5">
        <f t="shared" si="2931"/>
        <v>0</v>
      </c>
      <c r="Q1506" s="5">
        <f t="shared" si="2931"/>
        <v>0</v>
      </c>
      <c r="R1506" s="5">
        <f t="shared" si="2931"/>
        <v>0</v>
      </c>
      <c r="S1506" s="5">
        <f t="shared" si="2931"/>
        <v>0</v>
      </c>
      <c r="T1506" s="5"/>
      <c r="U1506" s="5">
        <f t="shared" si="2931"/>
        <v>187.55562252960004</v>
      </c>
      <c r="V1506" s="5">
        <f t="shared" si="2931"/>
        <v>22.213989670800004</v>
      </c>
      <c r="W1506" s="5">
        <f t="shared" si="2931"/>
        <v>18.069696258500002</v>
      </c>
      <c r="X1506" s="5">
        <f t="shared" si="2931"/>
        <v>38.803161664999998</v>
      </c>
      <c r="Y1506" s="5">
        <f t="shared" si="2931"/>
        <v>39.757751331705009</v>
      </c>
      <c r="Z1506" s="5">
        <f t="shared" si="2931"/>
        <v>32.542133609699995</v>
      </c>
      <c r="AA1506" s="5">
        <f t="shared" si="2931"/>
        <v>1.4591849965499999</v>
      </c>
      <c r="AB1506" s="5"/>
      <c r="AC1506" s="5">
        <f t="shared" si="2931"/>
        <v>98.12819248405998</v>
      </c>
      <c r="AD1506" s="5">
        <f t="shared" si="2931"/>
        <v>7.8907557265499992</v>
      </c>
      <c r="AE1506" s="5">
        <f t="shared" si="2931"/>
        <v>6.5320224109999998</v>
      </c>
      <c r="AF1506" s="5">
        <f t="shared" si="2931"/>
        <v>25.948007520000004</v>
      </c>
      <c r="AG1506" s="5">
        <f t="shared" si="2931"/>
        <v>54.370014331969998</v>
      </c>
      <c r="AH1506" s="5">
        <f t="shared" si="2931"/>
        <v>23.071670564999998</v>
      </c>
      <c r="AI1506" s="5">
        <f t="shared" si="2931"/>
        <v>0</v>
      </c>
    </row>
    <row r="1507" spans="2:35" hidden="1" x14ac:dyDescent="0.3">
      <c r="B1507" s="85">
        <f t="shared" si="2922"/>
        <v>44286</v>
      </c>
      <c r="C1507" s="3"/>
      <c r="D1507" s="3"/>
      <c r="E1507" s="5">
        <f t="shared" ref="E1507:AI1507" si="2932">E699+E1086</f>
        <v>260.01006188828001</v>
      </c>
      <c r="F1507" s="5">
        <f t="shared" si="2932"/>
        <v>88.901986288900005</v>
      </c>
      <c r="G1507" s="5">
        <f t="shared" si="2932"/>
        <v>74.561567955000015</v>
      </c>
      <c r="H1507" s="5">
        <f t="shared" si="2932"/>
        <v>246.76154376</v>
      </c>
      <c r="I1507" s="5">
        <f t="shared" si="2932"/>
        <v>390.74498168335003</v>
      </c>
      <c r="J1507" s="5">
        <f t="shared" si="2932"/>
        <v>342.27991297889992</v>
      </c>
      <c r="K1507" s="5">
        <f t="shared" si="2932"/>
        <v>19.188695048131002</v>
      </c>
      <c r="L1507" s="5"/>
      <c r="M1507" s="5">
        <f t="shared" si="2932"/>
        <v>173.87210131951997</v>
      </c>
      <c r="N1507" s="5">
        <f t="shared" si="2932"/>
        <v>0</v>
      </c>
      <c r="O1507" s="5">
        <f t="shared" si="2932"/>
        <v>0</v>
      </c>
      <c r="P1507" s="5">
        <f t="shared" si="2932"/>
        <v>0</v>
      </c>
      <c r="Q1507" s="5">
        <f t="shared" si="2932"/>
        <v>0</v>
      </c>
      <c r="R1507" s="5">
        <f t="shared" si="2932"/>
        <v>0</v>
      </c>
      <c r="S1507" s="5">
        <f t="shared" si="2932"/>
        <v>0</v>
      </c>
      <c r="T1507" s="5"/>
      <c r="U1507" s="5">
        <f t="shared" si="2932"/>
        <v>158.27987703789995</v>
      </c>
      <c r="V1507" s="5">
        <f t="shared" si="2932"/>
        <v>20.694790454149995</v>
      </c>
      <c r="W1507" s="5">
        <f t="shared" si="2932"/>
        <v>16.993579872500003</v>
      </c>
      <c r="X1507" s="5">
        <f t="shared" si="2932"/>
        <v>31.924754879999995</v>
      </c>
      <c r="Y1507" s="5">
        <f t="shared" si="2932"/>
        <v>33.312343021219995</v>
      </c>
      <c r="Z1507" s="5">
        <f t="shared" si="2932"/>
        <v>28.341407546399999</v>
      </c>
      <c r="AA1507" s="5">
        <f t="shared" si="2932"/>
        <v>1.2631420741950004</v>
      </c>
      <c r="AB1507" s="5"/>
      <c r="AC1507" s="5">
        <f t="shared" si="2932"/>
        <v>82.83779371643999</v>
      </c>
      <c r="AD1507" s="5">
        <f t="shared" si="2932"/>
        <v>7.3490672864000013</v>
      </c>
      <c r="AE1507" s="5">
        <f t="shared" si="2932"/>
        <v>6.1581674000000008</v>
      </c>
      <c r="AF1507" s="5">
        <f t="shared" si="2932"/>
        <v>21.33707124</v>
      </c>
      <c r="AG1507" s="5">
        <f t="shared" si="2932"/>
        <v>45.468782480605</v>
      </c>
      <c r="AH1507" s="5">
        <f t="shared" si="2932"/>
        <v>20.226046224149997</v>
      </c>
      <c r="AI1507" s="5">
        <f t="shared" si="2932"/>
        <v>0</v>
      </c>
    </row>
    <row r="1508" spans="2:35" x14ac:dyDescent="0.3">
      <c r="B1508" s="85">
        <f t="shared" si="2922"/>
        <v>44651</v>
      </c>
      <c r="C1508" s="3"/>
      <c r="D1508" s="3"/>
      <c r="E1508" s="5">
        <f t="shared" ref="E1508:AI1508" si="2933">E700+E1087</f>
        <v>66.771768282595986</v>
      </c>
      <c r="F1508" s="5">
        <f t="shared" si="2933"/>
        <v>58.957949929918001</v>
      </c>
      <c r="G1508" s="5">
        <f t="shared" si="2933"/>
        <v>50.381108228685008</v>
      </c>
      <c r="H1508" s="5">
        <f t="shared" si="2933"/>
        <v>53.477822977800002</v>
      </c>
      <c r="I1508" s="5">
        <f t="shared" si="2933"/>
        <v>91.829671268959004</v>
      </c>
      <c r="J1508" s="5">
        <f t="shared" si="2933"/>
        <v>125.25248082467249</v>
      </c>
      <c r="K1508" s="5">
        <f t="shared" si="2933"/>
        <v>6.8097418618056063</v>
      </c>
      <c r="L1508" s="5"/>
      <c r="M1508" s="5">
        <f t="shared" si="2933"/>
        <v>43.884904348063998</v>
      </c>
      <c r="N1508" s="5">
        <f t="shared" si="2933"/>
        <v>0</v>
      </c>
      <c r="O1508" s="5">
        <f t="shared" si="2933"/>
        <v>0</v>
      </c>
      <c r="P1508" s="5">
        <f t="shared" si="2933"/>
        <v>0</v>
      </c>
      <c r="Q1508" s="5">
        <f t="shared" si="2933"/>
        <v>0</v>
      </c>
      <c r="R1508" s="5">
        <f t="shared" si="2933"/>
        <v>0</v>
      </c>
      <c r="S1508" s="5">
        <f t="shared" si="2933"/>
        <v>0</v>
      </c>
      <c r="T1508" s="5"/>
      <c r="U1508" s="5">
        <f t="shared" si="2933"/>
        <v>39.446351510604998</v>
      </c>
      <c r="V1508" s="5">
        <f t="shared" si="2933"/>
        <v>13.979964642098</v>
      </c>
      <c r="W1508" s="5">
        <f t="shared" si="2933"/>
        <v>11.549224478772503</v>
      </c>
      <c r="X1508" s="5">
        <f t="shared" si="2933"/>
        <v>7.3899497528999998</v>
      </c>
      <c r="Y1508" s="5">
        <f t="shared" si="2933"/>
        <v>7.7037349486837998</v>
      </c>
      <c r="Z1508" s="5">
        <f t="shared" si="2933"/>
        <v>10.343577620122499</v>
      </c>
      <c r="AA1508" s="5">
        <f t="shared" si="2933"/>
        <v>0.44936515509794994</v>
      </c>
      <c r="AB1508" s="5"/>
      <c r="AC1508" s="5">
        <f t="shared" si="2933"/>
        <v>20.744914407633004</v>
      </c>
      <c r="AD1508" s="5">
        <f t="shared" si="2933"/>
        <v>4.9583283653930001</v>
      </c>
      <c r="AE1508" s="5">
        <f t="shared" si="2933"/>
        <v>4.2378142221350004</v>
      </c>
      <c r="AF1508" s="5">
        <f t="shared" si="2933"/>
        <v>4.8947087981999999</v>
      </c>
      <c r="AG1508" s="5">
        <f t="shared" si="2933"/>
        <v>10.1852194779517</v>
      </c>
      <c r="AH1508" s="5">
        <f t="shared" si="2933"/>
        <v>7.7710319284162495</v>
      </c>
      <c r="AI1508" s="5">
        <f t="shared" si="2933"/>
        <v>0</v>
      </c>
    </row>
    <row r="1509" spans="2:35" x14ac:dyDescent="0.3">
      <c r="B1509" s="85">
        <f t="shared" si="2922"/>
        <v>45016</v>
      </c>
      <c r="C1509" s="3"/>
      <c r="D1509" s="3"/>
      <c r="E1509" s="5">
        <f t="shared" ref="E1509:AI1509" si="2934">E701+E1088</f>
        <v>68.774921331073898</v>
      </c>
      <c r="F1509" s="5">
        <f t="shared" si="2934"/>
        <v>60.726688427815546</v>
      </c>
      <c r="G1509" s="5">
        <f t="shared" si="2934"/>
        <v>51.892541475545556</v>
      </c>
      <c r="H1509" s="5">
        <f t="shared" si="2934"/>
        <v>55.082157667133998</v>
      </c>
      <c r="I1509" s="5">
        <f t="shared" si="2934"/>
        <v>94.584561407027763</v>
      </c>
      <c r="J1509" s="5">
        <f t="shared" si="2934"/>
        <v>129.01005524941269</v>
      </c>
      <c r="K1509" s="5">
        <f t="shared" si="2934"/>
        <v>7.0140341176597785</v>
      </c>
      <c r="L1509" s="5"/>
      <c r="M1509" s="5">
        <f t="shared" si="2934"/>
        <v>45.201451478505923</v>
      </c>
      <c r="N1509" s="5">
        <f t="shared" si="2934"/>
        <v>0</v>
      </c>
      <c r="O1509" s="5">
        <f t="shared" si="2934"/>
        <v>0</v>
      </c>
      <c r="P1509" s="5">
        <f t="shared" si="2934"/>
        <v>0</v>
      </c>
      <c r="Q1509" s="5">
        <f t="shared" si="2934"/>
        <v>0</v>
      </c>
      <c r="R1509" s="5">
        <f t="shared" si="2934"/>
        <v>0</v>
      </c>
      <c r="S1509" s="5">
        <f t="shared" si="2934"/>
        <v>0</v>
      </c>
      <c r="T1509" s="5"/>
      <c r="U1509" s="5">
        <f t="shared" si="2934"/>
        <v>40.629742055923145</v>
      </c>
      <c r="V1509" s="5">
        <f t="shared" si="2934"/>
        <v>14.399363581360941</v>
      </c>
      <c r="W1509" s="5">
        <f t="shared" si="2934"/>
        <v>11.895701213135677</v>
      </c>
      <c r="X1509" s="5">
        <f t="shared" si="2934"/>
        <v>7.6116482454870011</v>
      </c>
      <c r="Y1509" s="5">
        <f t="shared" si="2934"/>
        <v>7.9348469971443123</v>
      </c>
      <c r="Z1509" s="5">
        <f t="shared" si="2934"/>
        <v>10.653884948726175</v>
      </c>
      <c r="AA1509" s="5">
        <f t="shared" si="2934"/>
        <v>0.46284610975088858</v>
      </c>
      <c r="AB1509" s="5"/>
      <c r="AC1509" s="5">
        <f t="shared" si="2934"/>
        <v>21.367261839861989</v>
      </c>
      <c r="AD1509" s="5">
        <f t="shared" si="2934"/>
        <v>5.1070782163547905</v>
      </c>
      <c r="AE1509" s="5">
        <f t="shared" si="2934"/>
        <v>4.3649486487990519</v>
      </c>
      <c r="AF1509" s="5">
        <f t="shared" si="2934"/>
        <v>5.0415500621460003</v>
      </c>
      <c r="AG1509" s="5">
        <f t="shared" si="2934"/>
        <v>10.49077606229025</v>
      </c>
      <c r="AH1509" s="5">
        <f t="shared" si="2934"/>
        <v>8.0041628862687393</v>
      </c>
      <c r="AI1509" s="5">
        <f t="shared" si="2934"/>
        <v>0</v>
      </c>
    </row>
    <row r="1510" spans="2:35" x14ac:dyDescent="0.3">
      <c r="B1510" s="85">
        <f t="shared" si="2922"/>
        <v>45382</v>
      </c>
      <c r="C1510" s="3"/>
      <c r="D1510" s="3"/>
      <c r="E1510" s="5">
        <f t="shared" ref="E1510:AI1510" si="2935">E702+E1089</f>
        <v>70.838168971006127</v>
      </c>
      <c r="F1510" s="5">
        <f t="shared" si="2935"/>
        <v>62.54848908065</v>
      </c>
      <c r="G1510" s="5">
        <f t="shared" si="2935"/>
        <v>53.449317719811916</v>
      </c>
      <c r="H1510" s="5">
        <f t="shared" si="2935"/>
        <v>56.734622397148023</v>
      </c>
      <c r="I1510" s="5">
        <f t="shared" si="2935"/>
        <v>97.422098249238601</v>
      </c>
      <c r="J1510" s="5">
        <f t="shared" si="2935"/>
        <v>132.88035690689503</v>
      </c>
      <c r="K1510" s="5">
        <f t="shared" si="2935"/>
        <v>7.224455141189571</v>
      </c>
      <c r="L1510" s="5"/>
      <c r="M1510" s="5">
        <f t="shared" si="2935"/>
        <v>46.557495022861104</v>
      </c>
      <c r="N1510" s="5">
        <f t="shared" si="2935"/>
        <v>0</v>
      </c>
      <c r="O1510" s="5">
        <f t="shared" si="2935"/>
        <v>0</v>
      </c>
      <c r="P1510" s="5">
        <f t="shared" si="2935"/>
        <v>0</v>
      </c>
      <c r="Q1510" s="5">
        <f t="shared" si="2935"/>
        <v>0</v>
      </c>
      <c r="R1510" s="5">
        <f t="shared" si="2935"/>
        <v>0</v>
      </c>
      <c r="S1510" s="5">
        <f t="shared" si="2935"/>
        <v>0</v>
      </c>
      <c r="T1510" s="5"/>
      <c r="U1510" s="5">
        <f t="shared" si="2935"/>
        <v>41.848634317600855</v>
      </c>
      <c r="V1510" s="5">
        <f t="shared" si="2935"/>
        <v>14.831344488801768</v>
      </c>
      <c r="W1510" s="5">
        <f t="shared" si="2935"/>
        <v>12.252572249529749</v>
      </c>
      <c r="X1510" s="5">
        <f t="shared" si="2935"/>
        <v>7.8399976928516111</v>
      </c>
      <c r="Y1510" s="5">
        <f t="shared" si="2935"/>
        <v>8.1728924070586437</v>
      </c>
      <c r="Z1510" s="5">
        <f t="shared" si="2935"/>
        <v>10.973501497187961</v>
      </c>
      <c r="AA1510" s="5">
        <f t="shared" si="2935"/>
        <v>0.47673149304341511</v>
      </c>
      <c r="AB1510" s="5"/>
      <c r="AC1510" s="5">
        <f t="shared" si="2935"/>
        <v>22.008279695057851</v>
      </c>
      <c r="AD1510" s="5">
        <f t="shared" si="2935"/>
        <v>5.2602905628454337</v>
      </c>
      <c r="AE1510" s="5">
        <f t="shared" si="2935"/>
        <v>4.4958971082630219</v>
      </c>
      <c r="AF1510" s="5">
        <f t="shared" si="2935"/>
        <v>5.1927965640103801</v>
      </c>
      <c r="AG1510" s="5">
        <f t="shared" si="2935"/>
        <v>10.805499344158957</v>
      </c>
      <c r="AH1510" s="5">
        <f t="shared" si="2935"/>
        <v>8.2442877728568007</v>
      </c>
      <c r="AI1510" s="5">
        <f t="shared" si="2935"/>
        <v>0</v>
      </c>
    </row>
    <row r="1511" spans="2:35" x14ac:dyDescent="0.3">
      <c r="B1511" s="85">
        <f t="shared" si="2922"/>
        <v>45747</v>
      </c>
      <c r="C1511" s="3"/>
      <c r="D1511" s="3"/>
      <c r="E1511" s="5">
        <f t="shared" ref="E1511:AI1511" si="2936">E703+E1090</f>
        <v>72.963314040136282</v>
      </c>
      <c r="F1511" s="5">
        <f t="shared" si="2936"/>
        <v>64.424943753069527</v>
      </c>
      <c r="G1511" s="5">
        <f t="shared" si="2936"/>
        <v>55.052797251406275</v>
      </c>
      <c r="H1511" s="5">
        <f t="shared" si="2936"/>
        <v>58.436661069062481</v>
      </c>
      <c r="I1511" s="5">
        <f t="shared" si="2936"/>
        <v>100.34476119671575</v>
      </c>
      <c r="J1511" s="5">
        <f t="shared" si="2936"/>
        <v>136.86676761410195</v>
      </c>
      <c r="K1511" s="5">
        <f t="shared" si="2936"/>
        <v>7.4411887954252585</v>
      </c>
      <c r="L1511" s="5"/>
      <c r="M1511" s="5">
        <f t="shared" si="2936"/>
        <v>47.954219873546933</v>
      </c>
      <c r="N1511" s="5">
        <f t="shared" si="2936"/>
        <v>0</v>
      </c>
      <c r="O1511" s="5">
        <f t="shared" si="2936"/>
        <v>0</v>
      </c>
      <c r="P1511" s="5">
        <f t="shared" si="2936"/>
        <v>0</v>
      </c>
      <c r="Q1511" s="5">
        <f t="shared" si="2936"/>
        <v>0</v>
      </c>
      <c r="R1511" s="5">
        <f t="shared" si="2936"/>
        <v>0</v>
      </c>
      <c r="S1511" s="5">
        <f t="shared" si="2936"/>
        <v>0</v>
      </c>
      <c r="T1511" s="5"/>
      <c r="U1511" s="5">
        <f t="shared" si="2936"/>
        <v>43.104093347128874</v>
      </c>
      <c r="V1511" s="5">
        <f t="shared" si="2936"/>
        <v>15.276284823465822</v>
      </c>
      <c r="W1511" s="5">
        <f t="shared" si="2936"/>
        <v>12.620149417015639</v>
      </c>
      <c r="X1511" s="5">
        <f t="shared" si="2936"/>
        <v>8.0751976236371608</v>
      </c>
      <c r="Y1511" s="5">
        <f t="shared" si="2936"/>
        <v>8.4180791792704017</v>
      </c>
      <c r="Z1511" s="5">
        <f t="shared" si="2936"/>
        <v>11.302706542103598</v>
      </c>
      <c r="AA1511" s="5">
        <f t="shared" si="2936"/>
        <v>0.49103343783471776</v>
      </c>
      <c r="AB1511" s="5"/>
      <c r="AC1511" s="5">
        <f t="shared" si="2936"/>
        <v>22.668528085909582</v>
      </c>
      <c r="AD1511" s="5">
        <f t="shared" si="2936"/>
        <v>5.4180992797307974</v>
      </c>
      <c r="AE1511" s="5">
        <f t="shared" si="2936"/>
        <v>4.6307740215109128</v>
      </c>
      <c r="AF1511" s="5">
        <f t="shared" si="2936"/>
        <v>5.3485804609306911</v>
      </c>
      <c r="AG1511" s="5">
        <f t="shared" si="2936"/>
        <v>11.129664324483727</v>
      </c>
      <c r="AH1511" s="5">
        <f t="shared" si="2936"/>
        <v>8.491616406042505</v>
      </c>
      <c r="AI1511" s="5">
        <f t="shared" si="2936"/>
        <v>0</v>
      </c>
    </row>
    <row r="1512" spans="2:35" x14ac:dyDescent="0.3">
      <c r="B1512" s="85">
        <f t="shared" si="2922"/>
        <v>46112</v>
      </c>
      <c r="C1512" s="3"/>
      <c r="D1512" s="3"/>
      <c r="E1512" s="5">
        <f t="shared" ref="E1512:AI1512" si="2937">E704+E1091</f>
        <v>75.152213461340381</v>
      </c>
      <c r="F1512" s="5">
        <f t="shared" si="2937"/>
        <v>66.357692065661581</v>
      </c>
      <c r="G1512" s="5">
        <f t="shared" si="2937"/>
        <v>56.704381168948458</v>
      </c>
      <c r="H1512" s="5">
        <f t="shared" si="2937"/>
        <v>60.189760901134349</v>
      </c>
      <c r="I1512" s="5">
        <f t="shared" si="2937"/>
        <v>103.35510403261726</v>
      </c>
      <c r="J1512" s="5">
        <f t="shared" si="2937"/>
        <v>140.97277064252495</v>
      </c>
      <c r="K1512" s="5">
        <f t="shared" si="2937"/>
        <v>7.6644244592880195</v>
      </c>
      <c r="L1512" s="5"/>
      <c r="M1512" s="5">
        <f t="shared" si="2937"/>
        <v>49.392846469753344</v>
      </c>
      <c r="N1512" s="5">
        <f t="shared" si="2937"/>
        <v>0</v>
      </c>
      <c r="O1512" s="5">
        <f t="shared" si="2937"/>
        <v>0</v>
      </c>
      <c r="P1512" s="5">
        <f t="shared" si="2937"/>
        <v>0</v>
      </c>
      <c r="Q1512" s="5">
        <f t="shared" si="2937"/>
        <v>0</v>
      </c>
      <c r="R1512" s="5">
        <f t="shared" si="2937"/>
        <v>0</v>
      </c>
      <c r="S1512" s="5">
        <f t="shared" si="2937"/>
        <v>0</v>
      </c>
      <c r="T1512" s="5"/>
      <c r="U1512" s="5">
        <f t="shared" si="2937"/>
        <v>44.397216147542743</v>
      </c>
      <c r="V1512" s="5">
        <f t="shared" si="2937"/>
        <v>15.7345733681698</v>
      </c>
      <c r="W1512" s="5">
        <f t="shared" si="2937"/>
        <v>12.998753899526111</v>
      </c>
      <c r="X1512" s="5">
        <f t="shared" si="2937"/>
        <v>8.3174535523462758</v>
      </c>
      <c r="Y1512" s="5">
        <f t="shared" si="2937"/>
        <v>8.6706215546485144</v>
      </c>
      <c r="Z1512" s="5">
        <f t="shared" si="2937"/>
        <v>11.641787738366705</v>
      </c>
      <c r="AA1512" s="5">
        <f t="shared" si="2937"/>
        <v>0.50576444096975937</v>
      </c>
      <c r="AB1512" s="5"/>
      <c r="AC1512" s="5">
        <f t="shared" si="2937"/>
        <v>23.348583928486871</v>
      </c>
      <c r="AD1512" s="5">
        <f t="shared" si="2937"/>
        <v>5.5806422581227215</v>
      </c>
      <c r="AE1512" s="5">
        <f t="shared" si="2937"/>
        <v>4.7696972421562389</v>
      </c>
      <c r="AF1512" s="5">
        <f t="shared" si="2937"/>
        <v>5.5090378747586142</v>
      </c>
      <c r="AG1512" s="5">
        <f t="shared" si="2937"/>
        <v>11.463554254218241</v>
      </c>
      <c r="AH1512" s="5">
        <f t="shared" si="2937"/>
        <v>8.7463648982237796</v>
      </c>
      <c r="AI1512" s="5">
        <f t="shared" si="2937"/>
        <v>0</v>
      </c>
    </row>
    <row r="1513" spans="2:35" x14ac:dyDescent="0.3">
      <c r="B1513" s="85">
        <f t="shared" si="2922"/>
        <v>46477</v>
      </c>
      <c r="C1513" s="3"/>
      <c r="D1513" s="3"/>
      <c r="E1513" s="5">
        <f t="shared" ref="E1513:AI1513" si="2938">E705+E1092</f>
        <v>77.406779865180596</v>
      </c>
      <c r="F1513" s="5">
        <f t="shared" si="2938"/>
        <v>68.348422827631452</v>
      </c>
      <c r="G1513" s="5">
        <f t="shared" si="2938"/>
        <v>58.405512604016913</v>
      </c>
      <c r="H1513" s="5">
        <f t="shared" si="2938"/>
        <v>61.995453728168386</v>
      </c>
      <c r="I1513" s="5">
        <f t="shared" si="2938"/>
        <v>106.45575715359578</v>
      </c>
      <c r="J1513" s="5">
        <f t="shared" si="2938"/>
        <v>145.20195376180072</v>
      </c>
      <c r="K1513" s="5">
        <f t="shared" si="2938"/>
        <v>7.8943571930666625</v>
      </c>
      <c r="L1513" s="5"/>
      <c r="M1513" s="5">
        <f t="shared" si="2938"/>
        <v>50.874631863845948</v>
      </c>
      <c r="N1513" s="5">
        <f t="shared" si="2938"/>
        <v>0</v>
      </c>
      <c r="O1513" s="5">
        <f t="shared" si="2938"/>
        <v>0</v>
      </c>
      <c r="P1513" s="5">
        <f t="shared" si="2938"/>
        <v>0</v>
      </c>
      <c r="Q1513" s="5">
        <f t="shared" si="2938"/>
        <v>0</v>
      </c>
      <c r="R1513" s="5">
        <f t="shared" si="2938"/>
        <v>0</v>
      </c>
      <c r="S1513" s="5">
        <f t="shared" si="2938"/>
        <v>0</v>
      </c>
      <c r="T1513" s="5"/>
      <c r="U1513" s="5">
        <f t="shared" si="2938"/>
        <v>45.72913263196903</v>
      </c>
      <c r="V1513" s="5">
        <f t="shared" si="2938"/>
        <v>16.206610569214892</v>
      </c>
      <c r="W1513" s="5">
        <f t="shared" si="2938"/>
        <v>13.388716516511892</v>
      </c>
      <c r="X1513" s="5">
        <f t="shared" si="2938"/>
        <v>8.5669771589166643</v>
      </c>
      <c r="Y1513" s="5">
        <f t="shared" si="2938"/>
        <v>8.9307402012879695</v>
      </c>
      <c r="Z1513" s="5">
        <f t="shared" si="2938"/>
        <v>11.99104137051771</v>
      </c>
      <c r="AA1513" s="5">
        <f t="shared" si="2938"/>
        <v>0.52093737419885222</v>
      </c>
      <c r="AB1513" s="5"/>
      <c r="AC1513" s="5">
        <f t="shared" si="2938"/>
        <v>24.049041446341477</v>
      </c>
      <c r="AD1513" s="5">
        <f t="shared" si="2938"/>
        <v>5.7480615258664027</v>
      </c>
      <c r="AE1513" s="5">
        <f t="shared" si="2938"/>
        <v>4.9127881594209271</v>
      </c>
      <c r="AF1513" s="5">
        <f t="shared" si="2938"/>
        <v>5.6743090110013732</v>
      </c>
      <c r="AG1513" s="5">
        <f t="shared" si="2938"/>
        <v>11.807460881844786</v>
      </c>
      <c r="AH1513" s="5">
        <f t="shared" si="2938"/>
        <v>9.0087558451704943</v>
      </c>
      <c r="AI1513" s="5">
        <f t="shared" si="2938"/>
        <v>0</v>
      </c>
    </row>
    <row r="1514" spans="2:35" x14ac:dyDescent="0.3">
      <c r="B1514" s="85">
        <f t="shared" si="2922"/>
        <v>46843</v>
      </c>
      <c r="C1514" s="3"/>
      <c r="D1514" s="3"/>
      <c r="E1514" s="5">
        <f t="shared" ref="E1514:AI1514" si="2939">E706+E1093</f>
        <v>79.728983261136008</v>
      </c>
      <c r="F1514" s="5">
        <f t="shared" si="2939"/>
        <v>70.398875512460393</v>
      </c>
      <c r="G1514" s="5">
        <f t="shared" si="2939"/>
        <v>60.157677982137429</v>
      </c>
      <c r="H1514" s="5">
        <f t="shared" si="2939"/>
        <v>63.855317340013436</v>
      </c>
      <c r="I1514" s="5">
        <f t="shared" si="2939"/>
        <v>109.64942986820364</v>
      </c>
      <c r="J1514" s="5">
        <f t="shared" si="2939"/>
        <v>149.55801237465474</v>
      </c>
      <c r="K1514" s="5">
        <f t="shared" si="2939"/>
        <v>8.1311879088586601</v>
      </c>
      <c r="L1514" s="5"/>
      <c r="M1514" s="5">
        <f t="shared" si="2939"/>
        <v>52.400870819761323</v>
      </c>
      <c r="N1514" s="5">
        <f t="shared" si="2939"/>
        <v>0</v>
      </c>
      <c r="O1514" s="5">
        <f t="shared" si="2939"/>
        <v>0</v>
      </c>
      <c r="P1514" s="5">
        <f t="shared" si="2939"/>
        <v>0</v>
      </c>
      <c r="Q1514" s="5">
        <f t="shared" si="2939"/>
        <v>0</v>
      </c>
      <c r="R1514" s="5">
        <f t="shared" si="2939"/>
        <v>0</v>
      </c>
      <c r="S1514" s="5">
        <f t="shared" si="2939"/>
        <v>0</v>
      </c>
      <c r="T1514" s="5"/>
      <c r="U1514" s="5">
        <f t="shared" si="2939"/>
        <v>47.101006610928103</v>
      </c>
      <c r="V1514" s="5">
        <f t="shared" si="2939"/>
        <v>16.692808886291338</v>
      </c>
      <c r="W1514" s="5">
        <f t="shared" si="2939"/>
        <v>13.790378012007249</v>
      </c>
      <c r="X1514" s="5">
        <f t="shared" si="2939"/>
        <v>8.8239864736841636</v>
      </c>
      <c r="Y1514" s="5">
        <f t="shared" si="2939"/>
        <v>9.1986624073266086</v>
      </c>
      <c r="Z1514" s="5">
        <f t="shared" si="2939"/>
        <v>12.350772611633239</v>
      </c>
      <c r="AA1514" s="5">
        <f t="shared" si="2939"/>
        <v>0.53656549542481757</v>
      </c>
      <c r="AB1514" s="5"/>
      <c r="AC1514" s="5">
        <f t="shared" si="2939"/>
        <v>24.770512689731724</v>
      </c>
      <c r="AD1514" s="5">
        <f t="shared" si="2939"/>
        <v>5.920503371642396</v>
      </c>
      <c r="AE1514" s="5">
        <f t="shared" si="2939"/>
        <v>5.0601718042035557</v>
      </c>
      <c r="AF1514" s="5">
        <f t="shared" si="2939"/>
        <v>5.8445382813314133</v>
      </c>
      <c r="AG1514" s="5">
        <f t="shared" si="2939"/>
        <v>12.161684708300132</v>
      </c>
      <c r="AH1514" s="5">
        <f t="shared" si="2939"/>
        <v>9.2790185205256055</v>
      </c>
      <c r="AI1514" s="5">
        <f t="shared" si="2939"/>
        <v>0</v>
      </c>
    </row>
    <row r="1515" spans="2:35" x14ac:dyDescent="0.3">
      <c r="B1515" s="85">
        <f t="shared" si="2922"/>
        <v>47208</v>
      </c>
      <c r="C1515" s="3"/>
      <c r="D1515" s="3"/>
      <c r="E1515" s="5">
        <f t="shared" ref="E1515:AI1515" si="2940">E707+E1094</f>
        <v>82.120852758970074</v>
      </c>
      <c r="F1515" s="5">
        <f t="shared" si="2940"/>
        <v>72.51084177783423</v>
      </c>
      <c r="G1515" s="5">
        <f t="shared" si="2940"/>
        <v>61.962408321601544</v>
      </c>
      <c r="H1515" s="5">
        <f t="shared" si="2940"/>
        <v>65.770976860213835</v>
      </c>
      <c r="I1515" s="5">
        <f t="shared" si="2940"/>
        <v>112.93891276424972</v>
      </c>
      <c r="J1515" s="5">
        <f t="shared" si="2940"/>
        <v>154.04475274589436</v>
      </c>
      <c r="K1515" s="5">
        <f t="shared" si="2940"/>
        <v>8.3751235461244171</v>
      </c>
      <c r="L1515" s="5"/>
      <c r="M1515" s="5">
        <f t="shared" si="2940"/>
        <v>53.972896944354154</v>
      </c>
      <c r="N1515" s="5">
        <f t="shared" si="2940"/>
        <v>0</v>
      </c>
      <c r="O1515" s="5">
        <f t="shared" si="2940"/>
        <v>0</v>
      </c>
      <c r="P1515" s="5">
        <f t="shared" si="2940"/>
        <v>0</v>
      </c>
      <c r="Q1515" s="5">
        <f t="shared" si="2940"/>
        <v>0</v>
      </c>
      <c r="R1515" s="5">
        <f t="shared" si="2940"/>
        <v>0</v>
      </c>
      <c r="S1515" s="5">
        <f t="shared" si="2940"/>
        <v>0</v>
      </c>
      <c r="T1515" s="5"/>
      <c r="U1515" s="5">
        <f t="shared" si="2940"/>
        <v>48.514036809255941</v>
      </c>
      <c r="V1515" s="5">
        <f t="shared" si="2940"/>
        <v>17.193593152880084</v>
      </c>
      <c r="W1515" s="5">
        <f t="shared" si="2940"/>
        <v>14.204089352367465</v>
      </c>
      <c r="X1515" s="5">
        <f t="shared" si="2940"/>
        <v>9.0887060678946892</v>
      </c>
      <c r="Y1515" s="5">
        <f t="shared" si="2940"/>
        <v>9.4746222795464075</v>
      </c>
      <c r="Z1515" s="5">
        <f t="shared" si="2940"/>
        <v>12.721295789982241</v>
      </c>
      <c r="AA1515" s="5">
        <f t="shared" si="2940"/>
        <v>0.55266246028756227</v>
      </c>
      <c r="AB1515" s="5"/>
      <c r="AC1515" s="5">
        <f t="shared" si="2940"/>
        <v>25.513628070423675</v>
      </c>
      <c r="AD1515" s="5">
        <f t="shared" si="2940"/>
        <v>6.0981184727916684</v>
      </c>
      <c r="AE1515" s="5">
        <f t="shared" si="2940"/>
        <v>5.2119769583296627</v>
      </c>
      <c r="AF1515" s="5">
        <f t="shared" si="2940"/>
        <v>6.019874429771356</v>
      </c>
      <c r="AG1515" s="5">
        <f t="shared" si="2940"/>
        <v>12.526535249549134</v>
      </c>
      <c r="AH1515" s="5">
        <f t="shared" si="2940"/>
        <v>9.5573890761413747</v>
      </c>
      <c r="AI1515" s="5">
        <f t="shared" si="2940"/>
        <v>0</v>
      </c>
    </row>
    <row r="1516" spans="2:35" x14ac:dyDescent="0.3">
      <c r="B1516" s="85">
        <f t="shared" si="2922"/>
        <v>47573</v>
      </c>
      <c r="C1516" s="3"/>
      <c r="D1516" s="3"/>
      <c r="E1516" s="5">
        <f t="shared" ref="E1516:AI1516" si="2941">E708+E1095</f>
        <v>84.584478341739185</v>
      </c>
      <c r="F1516" s="5">
        <f t="shared" si="2941"/>
        <v>74.686167031169248</v>
      </c>
      <c r="G1516" s="5">
        <f t="shared" si="2941"/>
        <v>63.821280571249588</v>
      </c>
      <c r="H1516" s="5">
        <f t="shared" si="2941"/>
        <v>67.744106166020273</v>
      </c>
      <c r="I1516" s="5">
        <f t="shared" si="2941"/>
        <v>116.32708014717721</v>
      </c>
      <c r="J1516" s="5">
        <f t="shared" si="2941"/>
        <v>158.66609532827118</v>
      </c>
      <c r="K1516" s="5">
        <f t="shared" si="2941"/>
        <v>8.6263772525081546</v>
      </c>
      <c r="L1516" s="5"/>
      <c r="M1516" s="5">
        <f t="shared" si="2941"/>
        <v>55.592083852684787</v>
      </c>
      <c r="N1516" s="5">
        <f t="shared" si="2941"/>
        <v>0</v>
      </c>
      <c r="O1516" s="5">
        <f t="shared" si="2941"/>
        <v>0</v>
      </c>
      <c r="P1516" s="5">
        <f t="shared" si="2941"/>
        <v>0</v>
      </c>
      <c r="Q1516" s="5">
        <f t="shared" si="2941"/>
        <v>0</v>
      </c>
      <c r="R1516" s="5">
        <f t="shared" si="2941"/>
        <v>0</v>
      </c>
      <c r="S1516" s="5">
        <f t="shared" si="2941"/>
        <v>0</v>
      </c>
      <c r="T1516" s="5"/>
      <c r="U1516" s="5">
        <f t="shared" si="2941"/>
        <v>49.96945791353361</v>
      </c>
      <c r="V1516" s="5">
        <f t="shared" si="2941"/>
        <v>17.709400947466488</v>
      </c>
      <c r="W1516" s="5">
        <f t="shared" si="2941"/>
        <v>14.630212032938489</v>
      </c>
      <c r="X1516" s="5">
        <f t="shared" si="2941"/>
        <v>9.3613672499315292</v>
      </c>
      <c r="Y1516" s="5">
        <f t="shared" si="2941"/>
        <v>9.7588609479327992</v>
      </c>
      <c r="Z1516" s="5">
        <f t="shared" si="2941"/>
        <v>13.102934663681705</v>
      </c>
      <c r="AA1516" s="5">
        <f t="shared" si="2941"/>
        <v>0.56924233409618885</v>
      </c>
      <c r="AB1516" s="5"/>
      <c r="AC1516" s="5">
        <f t="shared" si="2941"/>
        <v>26.279036912536391</v>
      </c>
      <c r="AD1516" s="5">
        <f t="shared" si="2941"/>
        <v>6.2810620269754178</v>
      </c>
      <c r="AE1516" s="5">
        <f t="shared" si="2941"/>
        <v>5.3683362670795525</v>
      </c>
      <c r="AF1516" s="5">
        <f t="shared" si="2941"/>
        <v>6.2004706626644968</v>
      </c>
      <c r="AG1516" s="5">
        <f t="shared" si="2941"/>
        <v>12.90233130703561</v>
      </c>
      <c r="AH1516" s="5">
        <f t="shared" si="2941"/>
        <v>9.8441107484256154</v>
      </c>
      <c r="AI1516" s="5">
        <f t="shared" si="2941"/>
        <v>0</v>
      </c>
    </row>
    <row r="1517" spans="2:35" x14ac:dyDescent="0.3">
      <c r="B1517" s="85">
        <f t="shared" si="2922"/>
        <v>47938</v>
      </c>
      <c r="C1517" s="3"/>
      <c r="D1517" s="3"/>
      <c r="E1517" s="5">
        <f t="shared" ref="E1517:AI1517" si="2942">E709+E1096</f>
        <v>87.122012691991344</v>
      </c>
      <c r="F1517" s="5">
        <f t="shared" si="2942"/>
        <v>76.926752042104326</v>
      </c>
      <c r="G1517" s="5">
        <f t="shared" si="2942"/>
        <v>65.735918988387084</v>
      </c>
      <c r="H1517" s="5">
        <f t="shared" si="2942"/>
        <v>69.776429351000886</v>
      </c>
      <c r="I1517" s="5">
        <f t="shared" si="2942"/>
        <v>119.81689255159256</v>
      </c>
      <c r="J1517" s="5">
        <f t="shared" si="2942"/>
        <v>163.42607818811936</v>
      </c>
      <c r="K1517" s="5">
        <f t="shared" si="2942"/>
        <v>8.8851685700834011</v>
      </c>
      <c r="L1517" s="5"/>
      <c r="M1517" s="5">
        <f t="shared" si="2942"/>
        <v>57.259846368265336</v>
      </c>
      <c r="N1517" s="5">
        <f t="shared" si="2942"/>
        <v>0</v>
      </c>
      <c r="O1517" s="5">
        <f t="shared" si="2942"/>
        <v>0</v>
      </c>
      <c r="P1517" s="5">
        <f t="shared" si="2942"/>
        <v>0</v>
      </c>
      <c r="Q1517" s="5">
        <f t="shared" si="2942"/>
        <v>0</v>
      </c>
      <c r="R1517" s="5">
        <f t="shared" si="2942"/>
        <v>0</v>
      </c>
      <c r="S1517" s="5">
        <f t="shared" si="2942"/>
        <v>0</v>
      </c>
      <c r="T1517" s="5"/>
      <c r="U1517" s="5">
        <f t="shared" si="2942"/>
        <v>51.468541650939621</v>
      </c>
      <c r="V1517" s="5">
        <f t="shared" si="2942"/>
        <v>18.240682975890486</v>
      </c>
      <c r="W1517" s="5">
        <f t="shared" si="2942"/>
        <v>15.069118393926646</v>
      </c>
      <c r="X1517" s="5">
        <f t="shared" si="2942"/>
        <v>9.6422082674294778</v>
      </c>
      <c r="Y1517" s="5">
        <f t="shared" si="2942"/>
        <v>10.051626776370785</v>
      </c>
      <c r="Z1517" s="5">
        <f t="shared" si="2942"/>
        <v>13.496022703592157</v>
      </c>
      <c r="AA1517" s="5">
        <f t="shared" si="2942"/>
        <v>0.58631960411907491</v>
      </c>
      <c r="AB1517" s="5"/>
      <c r="AC1517" s="5">
        <f t="shared" si="2942"/>
        <v>27.067408019912474</v>
      </c>
      <c r="AD1517" s="5">
        <f t="shared" si="2942"/>
        <v>6.4694938877846813</v>
      </c>
      <c r="AE1517" s="5">
        <f t="shared" si="2942"/>
        <v>5.5293863550919387</v>
      </c>
      <c r="AF1517" s="5">
        <f t="shared" si="2942"/>
        <v>6.3864847825444322</v>
      </c>
      <c r="AG1517" s="5">
        <f t="shared" si="2942"/>
        <v>13.289401246246676</v>
      </c>
      <c r="AH1517" s="5">
        <f t="shared" si="2942"/>
        <v>10.139434070878387</v>
      </c>
      <c r="AI1517" s="5">
        <f t="shared" si="2942"/>
        <v>0</v>
      </c>
    </row>
    <row r="1518" spans="2:35" x14ac:dyDescent="0.3">
      <c r="B1518" s="85">
        <f t="shared" si="2922"/>
        <v>48304</v>
      </c>
      <c r="C1518" s="3"/>
      <c r="D1518" s="3"/>
      <c r="E1518" s="5">
        <f t="shared" ref="E1518:AI1518" si="2943">E710+E1097</f>
        <v>89.735673072751126</v>
      </c>
      <c r="F1518" s="5">
        <f t="shared" si="2943"/>
        <v>79.234554603367457</v>
      </c>
      <c r="G1518" s="5">
        <f t="shared" si="2943"/>
        <v>67.707996558038701</v>
      </c>
      <c r="H1518" s="5">
        <f t="shared" si="2943"/>
        <v>71.869722231530915</v>
      </c>
      <c r="I1518" s="5">
        <f t="shared" si="2943"/>
        <v>123.41139932814035</v>
      </c>
      <c r="J1518" s="5">
        <f t="shared" si="2943"/>
        <v>168.32886053376291</v>
      </c>
      <c r="K1518" s="5">
        <f t="shared" si="2943"/>
        <v>9.1517236271859037</v>
      </c>
      <c r="L1518" s="5"/>
      <c r="M1518" s="5">
        <f t="shared" si="2943"/>
        <v>58.977641759313286</v>
      </c>
      <c r="N1518" s="5">
        <f t="shared" si="2943"/>
        <v>0</v>
      </c>
      <c r="O1518" s="5">
        <f t="shared" si="2943"/>
        <v>0</v>
      </c>
      <c r="P1518" s="5">
        <f t="shared" si="2943"/>
        <v>0</v>
      </c>
      <c r="Q1518" s="5">
        <f t="shared" si="2943"/>
        <v>0</v>
      </c>
      <c r="R1518" s="5">
        <f t="shared" si="2943"/>
        <v>0</v>
      </c>
      <c r="S1518" s="5">
        <f t="shared" si="2943"/>
        <v>0</v>
      </c>
      <c r="T1518" s="5"/>
      <c r="U1518" s="5">
        <f t="shared" si="2943"/>
        <v>53.012597900467824</v>
      </c>
      <c r="V1518" s="5">
        <f t="shared" si="2943"/>
        <v>18.787903465167197</v>
      </c>
      <c r="W1518" s="5">
        <f t="shared" si="2943"/>
        <v>15.521191945744448</v>
      </c>
      <c r="X1518" s="5">
        <f t="shared" si="2943"/>
        <v>9.9314745154523631</v>
      </c>
      <c r="Y1518" s="5">
        <f t="shared" si="2943"/>
        <v>10.353175579661908</v>
      </c>
      <c r="Z1518" s="5">
        <f t="shared" si="2943"/>
        <v>13.900903384699919</v>
      </c>
      <c r="AA1518" s="5">
        <f t="shared" si="2943"/>
        <v>0.60390919224264727</v>
      </c>
      <c r="AB1518" s="5"/>
      <c r="AC1518" s="5">
        <f t="shared" si="2943"/>
        <v>27.879430260509849</v>
      </c>
      <c r="AD1518" s="5">
        <f t="shared" si="2943"/>
        <v>6.6635787044182218</v>
      </c>
      <c r="AE1518" s="5">
        <f t="shared" si="2943"/>
        <v>5.6952679457446953</v>
      </c>
      <c r="AF1518" s="5">
        <f t="shared" si="2943"/>
        <v>6.5780793260207693</v>
      </c>
      <c r="AG1518" s="5">
        <f t="shared" si="2943"/>
        <v>13.688083283634079</v>
      </c>
      <c r="AH1518" s="5">
        <f t="shared" si="2943"/>
        <v>10.443617093004734</v>
      </c>
      <c r="AI1518" s="5">
        <f t="shared" si="2943"/>
        <v>0</v>
      </c>
    </row>
    <row r="1519" spans="2:35" x14ac:dyDescent="0.3">
      <c r="B1519" s="85">
        <f t="shared" si="2922"/>
        <v>48669</v>
      </c>
      <c r="C1519" s="3"/>
      <c r="D1519" s="3"/>
      <c r="E1519" s="5">
        <f t="shared" ref="E1519:AI1519" si="2944">E711+E1098</f>
        <v>92.427743264933653</v>
      </c>
      <c r="F1519" s="5">
        <f t="shared" si="2944"/>
        <v>81.611591241468489</v>
      </c>
      <c r="G1519" s="5">
        <f t="shared" si="2944"/>
        <v>69.739236454779871</v>
      </c>
      <c r="H1519" s="5">
        <f t="shared" si="2944"/>
        <v>74.025813898476841</v>
      </c>
      <c r="I1519" s="5">
        <f t="shared" si="2944"/>
        <v>127.11374130798455</v>
      </c>
      <c r="J1519" s="5">
        <f t="shared" si="2944"/>
        <v>173.37872634977577</v>
      </c>
      <c r="K1519" s="5">
        <f t="shared" si="2944"/>
        <v>9.4262753360014813</v>
      </c>
      <c r="L1519" s="5"/>
      <c r="M1519" s="5">
        <f t="shared" si="2944"/>
        <v>60.7469710120927</v>
      </c>
      <c r="N1519" s="5">
        <f t="shared" si="2944"/>
        <v>0</v>
      </c>
      <c r="O1519" s="5">
        <f t="shared" si="2944"/>
        <v>0</v>
      </c>
      <c r="P1519" s="5">
        <f t="shared" si="2944"/>
        <v>0</v>
      </c>
      <c r="Q1519" s="5">
        <f t="shared" si="2944"/>
        <v>0</v>
      </c>
      <c r="R1519" s="5">
        <f t="shared" si="2944"/>
        <v>0</v>
      </c>
      <c r="S1519" s="5">
        <f t="shared" si="2944"/>
        <v>0</v>
      </c>
      <c r="T1519" s="5"/>
      <c r="U1519" s="5">
        <f t="shared" si="2944"/>
        <v>54.602975837481857</v>
      </c>
      <c r="V1519" s="5">
        <f t="shared" si="2944"/>
        <v>19.351540569122214</v>
      </c>
      <c r="W1519" s="5">
        <f t="shared" si="2944"/>
        <v>15.986827704116784</v>
      </c>
      <c r="X1519" s="5">
        <f t="shared" si="2944"/>
        <v>10.229418750915935</v>
      </c>
      <c r="Y1519" s="5">
        <f t="shared" si="2944"/>
        <v>10.663770847051765</v>
      </c>
      <c r="Z1519" s="5">
        <f t="shared" si="2944"/>
        <v>14.317930486240918</v>
      </c>
      <c r="AA1519" s="5">
        <f t="shared" si="2944"/>
        <v>0.622026468009927</v>
      </c>
      <c r="AB1519" s="5"/>
      <c r="AC1519" s="5">
        <f t="shared" si="2944"/>
        <v>28.715813168325159</v>
      </c>
      <c r="AD1519" s="5">
        <f t="shared" si="2944"/>
        <v>6.8634860655507683</v>
      </c>
      <c r="AE1519" s="5">
        <f t="shared" si="2944"/>
        <v>5.8661259841170388</v>
      </c>
      <c r="AF1519" s="5">
        <f t="shared" si="2944"/>
        <v>6.7754217058013904</v>
      </c>
      <c r="AG1519" s="5">
        <f t="shared" si="2944"/>
        <v>14.098725782143102</v>
      </c>
      <c r="AH1519" s="5">
        <f t="shared" si="2944"/>
        <v>10.756925605794878</v>
      </c>
      <c r="AI1519" s="5">
        <f t="shared" si="2944"/>
        <v>0</v>
      </c>
    </row>
    <row r="1520" spans="2:35" x14ac:dyDescent="0.3">
      <c r="B1520" s="85">
        <f t="shared" si="2922"/>
        <v>49034</v>
      </c>
      <c r="C1520" s="3"/>
      <c r="D1520" s="3"/>
      <c r="E1520" s="5">
        <f t="shared" ref="E1520:AI1520" si="2945">E712+E1099</f>
        <v>95.200575562881653</v>
      </c>
      <c r="F1520" s="5">
        <f t="shared" si="2945"/>
        <v>84.059938978712552</v>
      </c>
      <c r="G1520" s="5">
        <f t="shared" si="2945"/>
        <v>71.831413548423271</v>
      </c>
      <c r="H1520" s="5">
        <f t="shared" si="2945"/>
        <v>76.246588315431154</v>
      </c>
      <c r="I1520" s="5">
        <f t="shared" si="2945"/>
        <v>130.92715354722407</v>
      </c>
      <c r="J1520" s="5">
        <f t="shared" si="2945"/>
        <v>178.58008814026908</v>
      </c>
      <c r="K1520" s="5">
        <f t="shared" si="2945"/>
        <v>9.7090635960815259</v>
      </c>
      <c r="L1520" s="5"/>
      <c r="M1520" s="5">
        <f t="shared" si="2945"/>
        <v>62.569380142455472</v>
      </c>
      <c r="N1520" s="5">
        <f t="shared" si="2945"/>
        <v>0</v>
      </c>
      <c r="O1520" s="5">
        <f t="shared" si="2945"/>
        <v>0</v>
      </c>
      <c r="P1520" s="5">
        <f t="shared" si="2945"/>
        <v>0</v>
      </c>
      <c r="Q1520" s="5">
        <f t="shared" si="2945"/>
        <v>0</v>
      </c>
      <c r="R1520" s="5">
        <f t="shared" si="2945"/>
        <v>0</v>
      </c>
      <c r="S1520" s="5">
        <f t="shared" si="2945"/>
        <v>0</v>
      </c>
      <c r="T1520" s="5"/>
      <c r="U1520" s="5">
        <f t="shared" si="2945"/>
        <v>56.241065112606314</v>
      </c>
      <c r="V1520" s="5">
        <f t="shared" si="2945"/>
        <v>19.932086786195878</v>
      </c>
      <c r="W1520" s="5">
        <f t="shared" si="2945"/>
        <v>16.466432535240287</v>
      </c>
      <c r="X1520" s="5">
        <f t="shared" si="2945"/>
        <v>10.536301313443412</v>
      </c>
      <c r="Y1520" s="5">
        <f t="shared" si="2945"/>
        <v>10.983683972463318</v>
      </c>
      <c r="Z1520" s="5">
        <f t="shared" si="2945"/>
        <v>14.747468400828149</v>
      </c>
      <c r="AA1520" s="5">
        <f t="shared" si="2945"/>
        <v>0.64068726205022442</v>
      </c>
      <c r="AB1520" s="5"/>
      <c r="AC1520" s="5">
        <f t="shared" si="2945"/>
        <v>29.577287563374902</v>
      </c>
      <c r="AD1520" s="5">
        <f t="shared" si="2945"/>
        <v>7.0693906475172907</v>
      </c>
      <c r="AE1520" s="5">
        <f t="shared" si="2945"/>
        <v>6.0421097636405507</v>
      </c>
      <c r="AF1520" s="5">
        <f t="shared" si="2945"/>
        <v>6.9786843569754318</v>
      </c>
      <c r="AG1520" s="5">
        <f t="shared" si="2945"/>
        <v>14.521687555607393</v>
      </c>
      <c r="AH1520" s="5">
        <f t="shared" si="2945"/>
        <v>11.079633373968724</v>
      </c>
      <c r="AI1520" s="5">
        <f t="shared" si="2945"/>
        <v>0</v>
      </c>
    </row>
    <row r="1521" spans="2:35" x14ac:dyDescent="0.3">
      <c r="B1521" s="85">
        <f t="shared" si="2922"/>
        <v>49399</v>
      </c>
      <c r="C1521" s="3"/>
      <c r="D1521" s="3"/>
      <c r="E1521" s="5">
        <f t="shared" ref="E1521:AI1521" si="2946">E713+E1100</f>
        <v>98.056592829768107</v>
      </c>
      <c r="F1521" s="5">
        <f t="shared" si="2946"/>
        <v>86.581737148073913</v>
      </c>
      <c r="G1521" s="5">
        <f t="shared" si="2946"/>
        <v>73.986355954875961</v>
      </c>
      <c r="H1521" s="5">
        <f t="shared" si="2946"/>
        <v>78.533985964894086</v>
      </c>
      <c r="I1521" s="5">
        <f t="shared" si="2946"/>
        <v>134.85496815364081</v>
      </c>
      <c r="J1521" s="5">
        <f t="shared" si="2946"/>
        <v>183.93749078447715</v>
      </c>
      <c r="K1521" s="5">
        <f t="shared" si="2946"/>
        <v>10.000335503963974</v>
      </c>
      <c r="L1521" s="5"/>
      <c r="M1521" s="5">
        <f t="shared" si="2946"/>
        <v>64.446461546729154</v>
      </c>
      <c r="N1521" s="5">
        <f t="shared" si="2946"/>
        <v>0</v>
      </c>
      <c r="O1521" s="5">
        <f t="shared" si="2946"/>
        <v>0</v>
      </c>
      <c r="P1521" s="5">
        <f t="shared" si="2946"/>
        <v>0</v>
      </c>
      <c r="Q1521" s="5">
        <f t="shared" si="2946"/>
        <v>0</v>
      </c>
      <c r="R1521" s="5">
        <f t="shared" si="2946"/>
        <v>0</v>
      </c>
      <c r="S1521" s="5">
        <f t="shared" si="2946"/>
        <v>0</v>
      </c>
      <c r="T1521" s="5"/>
      <c r="U1521" s="5">
        <f t="shared" si="2946"/>
        <v>57.928297065984495</v>
      </c>
      <c r="V1521" s="5">
        <f t="shared" si="2946"/>
        <v>20.530049389781755</v>
      </c>
      <c r="W1521" s="5">
        <f t="shared" si="2946"/>
        <v>16.960425511297498</v>
      </c>
      <c r="X1521" s="5">
        <f t="shared" si="2946"/>
        <v>10.852390352846715</v>
      </c>
      <c r="Y1521" s="5">
        <f t="shared" si="2946"/>
        <v>11.313194491637219</v>
      </c>
      <c r="Z1521" s="5">
        <f t="shared" si="2946"/>
        <v>15.189892452852988</v>
      </c>
      <c r="AA1521" s="5">
        <f t="shared" si="2946"/>
        <v>0.6599078799117315</v>
      </c>
      <c r="AB1521" s="5"/>
      <c r="AC1521" s="5">
        <f t="shared" si="2946"/>
        <v>30.464606190276161</v>
      </c>
      <c r="AD1521" s="5">
        <f t="shared" si="2946"/>
        <v>7.281472366942813</v>
      </c>
      <c r="AE1521" s="5">
        <f t="shared" si="2946"/>
        <v>6.2233730565497662</v>
      </c>
      <c r="AF1521" s="5">
        <f t="shared" si="2946"/>
        <v>7.1880448876846952</v>
      </c>
      <c r="AG1521" s="5">
        <f t="shared" si="2946"/>
        <v>14.957338182275615</v>
      </c>
      <c r="AH1521" s="5">
        <f t="shared" si="2946"/>
        <v>11.412022375187789</v>
      </c>
      <c r="AI1521" s="5">
        <f t="shared" si="2946"/>
        <v>0</v>
      </c>
    </row>
    <row r="1522" spans="2:35" x14ac:dyDescent="0.3">
      <c r="B1522" s="85">
        <f t="shared" si="2922"/>
        <v>49765</v>
      </c>
      <c r="C1522" s="3"/>
      <c r="D1522" s="3"/>
      <c r="E1522" s="5">
        <f t="shared" ref="E1522:AI1522" si="2947">E714+E1101</f>
        <v>100.99829061466117</v>
      </c>
      <c r="F1522" s="5">
        <f t="shared" si="2947"/>
        <v>89.179189262516161</v>
      </c>
      <c r="G1522" s="5">
        <f t="shared" si="2947"/>
        <v>76.20594663352226</v>
      </c>
      <c r="H1522" s="5">
        <f t="shared" si="2947"/>
        <v>80.8900055438409</v>
      </c>
      <c r="I1522" s="5">
        <f t="shared" si="2947"/>
        <v>138.90061719825005</v>
      </c>
      <c r="J1522" s="5">
        <f t="shared" si="2947"/>
        <v>189.45561550801153</v>
      </c>
      <c r="K1522" s="5">
        <f t="shared" si="2947"/>
        <v>10.300345569082891</v>
      </c>
      <c r="L1522" s="5"/>
      <c r="M1522" s="5">
        <f t="shared" si="2947"/>
        <v>66.37985539313101</v>
      </c>
      <c r="N1522" s="5">
        <f t="shared" si="2947"/>
        <v>0</v>
      </c>
      <c r="O1522" s="5">
        <f t="shared" si="2947"/>
        <v>0</v>
      </c>
      <c r="P1522" s="5">
        <f t="shared" si="2947"/>
        <v>0</v>
      </c>
      <c r="Q1522" s="5">
        <f t="shared" si="2947"/>
        <v>0</v>
      </c>
      <c r="R1522" s="5">
        <f t="shared" si="2947"/>
        <v>0</v>
      </c>
      <c r="S1522" s="5">
        <f t="shared" si="2947"/>
        <v>0</v>
      </c>
      <c r="T1522" s="5"/>
      <c r="U1522" s="5">
        <f t="shared" si="2947"/>
        <v>59.66614597796405</v>
      </c>
      <c r="V1522" s="5">
        <f t="shared" si="2947"/>
        <v>21.145950871475211</v>
      </c>
      <c r="W1522" s="5">
        <f t="shared" si="2947"/>
        <v>17.469238276636421</v>
      </c>
      <c r="X1522" s="5">
        <f t="shared" si="2947"/>
        <v>11.177962063432119</v>
      </c>
      <c r="Y1522" s="5">
        <f t="shared" si="2947"/>
        <v>11.652590326386337</v>
      </c>
      <c r="Z1522" s="5">
        <f t="shared" si="2947"/>
        <v>15.645589226438576</v>
      </c>
      <c r="AA1522" s="5">
        <f t="shared" si="2947"/>
        <v>0.67970511630908337</v>
      </c>
      <c r="AB1522" s="5"/>
      <c r="AC1522" s="5">
        <f t="shared" si="2947"/>
        <v>31.378544375984436</v>
      </c>
      <c r="AD1522" s="5">
        <f t="shared" si="2947"/>
        <v>7.4999165379510959</v>
      </c>
      <c r="AE1522" s="5">
        <f t="shared" si="2947"/>
        <v>6.4100742482462598</v>
      </c>
      <c r="AF1522" s="5">
        <f t="shared" si="2947"/>
        <v>7.4036862343152361</v>
      </c>
      <c r="AG1522" s="5">
        <f t="shared" si="2947"/>
        <v>15.406058327743882</v>
      </c>
      <c r="AH1522" s="5">
        <f t="shared" si="2947"/>
        <v>11.754383046443422</v>
      </c>
      <c r="AI1522" s="5">
        <f t="shared" si="2947"/>
        <v>0</v>
      </c>
    </row>
    <row r="1523" spans="2:35" x14ac:dyDescent="0.3">
      <c r="B1523" s="85">
        <f t="shared" si="2922"/>
        <v>50130</v>
      </c>
      <c r="C1523" s="3"/>
      <c r="D1523" s="3"/>
      <c r="E1523" s="5">
        <f t="shared" ref="E1523:AI1523" si="2948">E715+E1102</f>
        <v>104.028239333101</v>
      </c>
      <c r="F1523" s="5">
        <f t="shared" si="2948"/>
        <v>91.85456494039164</v>
      </c>
      <c r="G1523" s="5">
        <f t="shared" si="2948"/>
        <v>78.492125032527923</v>
      </c>
      <c r="H1523" s="5">
        <f t="shared" si="2948"/>
        <v>83.316705710156128</v>
      </c>
      <c r="I1523" s="5">
        <f t="shared" si="2948"/>
        <v>143.06763571419754</v>
      </c>
      <c r="J1523" s="5">
        <f t="shared" si="2948"/>
        <v>195.13928397325185</v>
      </c>
      <c r="K1523" s="5">
        <f t="shared" si="2948"/>
        <v>10.60935593615538</v>
      </c>
      <c r="L1523" s="5"/>
      <c r="M1523" s="5">
        <f t="shared" si="2948"/>
        <v>68.37125105492494</v>
      </c>
      <c r="N1523" s="5">
        <f t="shared" si="2948"/>
        <v>0</v>
      </c>
      <c r="O1523" s="5">
        <f t="shared" si="2948"/>
        <v>0</v>
      </c>
      <c r="P1523" s="5">
        <f t="shared" si="2948"/>
        <v>0</v>
      </c>
      <c r="Q1523" s="5">
        <f t="shared" si="2948"/>
        <v>0</v>
      </c>
      <c r="R1523" s="5">
        <f t="shared" si="2948"/>
        <v>0</v>
      </c>
      <c r="S1523" s="5">
        <f t="shared" si="2948"/>
        <v>0</v>
      </c>
      <c r="T1523" s="5"/>
      <c r="U1523" s="5">
        <f t="shared" si="2948"/>
        <v>61.456130357302968</v>
      </c>
      <c r="V1523" s="5">
        <f t="shared" si="2948"/>
        <v>21.780329397619472</v>
      </c>
      <c r="W1523" s="5">
        <f t="shared" si="2948"/>
        <v>17.99331542493551</v>
      </c>
      <c r="X1523" s="5">
        <f t="shared" si="2948"/>
        <v>11.513300925335081</v>
      </c>
      <c r="Y1523" s="5">
        <f t="shared" si="2948"/>
        <v>12.002168036177924</v>
      </c>
      <c r="Z1523" s="5">
        <f t="shared" si="2948"/>
        <v>16.114956903231732</v>
      </c>
      <c r="AA1523" s="5">
        <f t="shared" si="2948"/>
        <v>0.70009626979835571</v>
      </c>
      <c r="AB1523" s="5"/>
      <c r="AC1523" s="5">
        <f t="shared" si="2948"/>
        <v>32.319900707263976</v>
      </c>
      <c r="AD1523" s="5">
        <f t="shared" si="2948"/>
        <v>7.724914034089629</v>
      </c>
      <c r="AE1523" s="5">
        <f t="shared" si="2948"/>
        <v>6.6023764756936494</v>
      </c>
      <c r="AF1523" s="5">
        <f t="shared" si="2948"/>
        <v>7.6257968213446929</v>
      </c>
      <c r="AG1523" s="5">
        <f t="shared" si="2948"/>
        <v>15.8682400775762</v>
      </c>
      <c r="AH1523" s="5">
        <f t="shared" si="2948"/>
        <v>12.107014537836726</v>
      </c>
      <c r="AI1523" s="5">
        <f t="shared" si="2948"/>
        <v>0</v>
      </c>
    </row>
    <row r="1524" spans="2:35" x14ac:dyDescent="0.3">
      <c r="B1524" s="85">
        <f t="shared" si="2922"/>
        <v>50495</v>
      </c>
      <c r="C1524" s="3"/>
      <c r="D1524" s="3"/>
      <c r="E1524" s="5">
        <f t="shared" ref="E1524:AI1524" si="2949">E716+E1103</f>
        <v>107.14908651309403</v>
      </c>
      <c r="F1524" s="5">
        <f t="shared" si="2949"/>
        <v>94.610201888603399</v>
      </c>
      <c r="G1524" s="5">
        <f t="shared" si="2949"/>
        <v>80.846888783503744</v>
      </c>
      <c r="H1524" s="5">
        <f t="shared" si="2949"/>
        <v>85.816206881460843</v>
      </c>
      <c r="I1524" s="5">
        <f t="shared" si="2949"/>
        <v>147.35966478562347</v>
      </c>
      <c r="J1524" s="5">
        <f t="shared" si="2949"/>
        <v>200.99346249244945</v>
      </c>
      <c r="K1524" s="5">
        <f t="shared" si="2949"/>
        <v>10.92763661424004</v>
      </c>
      <c r="L1524" s="5"/>
      <c r="M1524" s="5">
        <f t="shared" si="2949"/>
        <v>70.422388586572723</v>
      </c>
      <c r="N1524" s="5">
        <f t="shared" si="2949"/>
        <v>0</v>
      </c>
      <c r="O1524" s="5">
        <f t="shared" si="2949"/>
        <v>0</v>
      </c>
      <c r="P1524" s="5">
        <f t="shared" si="2949"/>
        <v>0</v>
      </c>
      <c r="Q1524" s="5">
        <f t="shared" si="2949"/>
        <v>0</v>
      </c>
      <c r="R1524" s="5">
        <f t="shared" si="2949"/>
        <v>0</v>
      </c>
      <c r="S1524" s="5">
        <f t="shared" si="2949"/>
        <v>0</v>
      </c>
      <c r="T1524" s="5"/>
      <c r="U1524" s="5">
        <f t="shared" si="2949"/>
        <v>63.299814268022075</v>
      </c>
      <c r="V1524" s="5">
        <f t="shared" si="2949"/>
        <v>22.43373927954805</v>
      </c>
      <c r="W1524" s="5">
        <f t="shared" si="2949"/>
        <v>18.533114887683581</v>
      </c>
      <c r="X1524" s="5">
        <f t="shared" si="2949"/>
        <v>11.858699953095133</v>
      </c>
      <c r="Y1524" s="5">
        <f t="shared" si="2949"/>
        <v>12.362233077263264</v>
      </c>
      <c r="Z1524" s="5">
        <f t="shared" si="2949"/>
        <v>16.598405610328694</v>
      </c>
      <c r="AA1524" s="5">
        <f t="shared" si="2949"/>
        <v>0.72109915789230672</v>
      </c>
      <c r="AB1524" s="5"/>
      <c r="AC1524" s="5">
        <f t="shared" si="2949"/>
        <v>33.289497728481898</v>
      </c>
      <c r="AD1524" s="5">
        <f t="shared" si="2949"/>
        <v>7.9566614551123189</v>
      </c>
      <c r="AE1524" s="5">
        <f t="shared" si="2949"/>
        <v>6.8004477699644585</v>
      </c>
      <c r="AF1524" s="5">
        <f t="shared" si="2949"/>
        <v>7.8545707259850337</v>
      </c>
      <c r="AG1524" s="5">
        <f t="shared" si="2949"/>
        <v>16.344287279903487</v>
      </c>
      <c r="AH1524" s="5">
        <f t="shared" si="2949"/>
        <v>12.470224973971826</v>
      </c>
      <c r="AI1524" s="5">
        <f t="shared" si="2949"/>
        <v>0</v>
      </c>
    </row>
    <row r="1525" spans="2:35" x14ac:dyDescent="0.3">
      <c r="B1525" s="85">
        <f t="shared" si="2922"/>
        <v>50860</v>
      </c>
      <c r="C1525" s="3"/>
      <c r="D1525" s="3"/>
      <c r="E1525" s="5">
        <f t="shared" ref="E1525:AI1525" si="2950">E717+E1104</f>
        <v>110.36355910848685</v>
      </c>
      <c r="F1525" s="5">
        <f t="shared" si="2950"/>
        <v>97.448507945261497</v>
      </c>
      <c r="G1525" s="5">
        <f t="shared" si="2950"/>
        <v>83.272295447008872</v>
      </c>
      <c r="H1525" s="5">
        <f t="shared" si="2950"/>
        <v>88.390693087904666</v>
      </c>
      <c r="I1525" s="5">
        <f t="shared" si="2950"/>
        <v>151.7804547291922</v>
      </c>
      <c r="J1525" s="5">
        <f t="shared" si="2950"/>
        <v>207.02326636722293</v>
      </c>
      <c r="K1525" s="5">
        <f t="shared" si="2950"/>
        <v>11.255465712667242</v>
      </c>
      <c r="L1525" s="5"/>
      <c r="M1525" s="5">
        <f t="shared" si="2950"/>
        <v>72.535060244169898</v>
      </c>
      <c r="N1525" s="5">
        <f t="shared" si="2950"/>
        <v>0</v>
      </c>
      <c r="O1525" s="5">
        <f t="shared" si="2950"/>
        <v>0</v>
      </c>
      <c r="P1525" s="5">
        <f t="shared" si="2950"/>
        <v>0</v>
      </c>
      <c r="Q1525" s="5">
        <f t="shared" si="2950"/>
        <v>0</v>
      </c>
      <c r="R1525" s="5">
        <f t="shared" si="2950"/>
        <v>0</v>
      </c>
      <c r="S1525" s="5">
        <f t="shared" si="2950"/>
        <v>0</v>
      </c>
      <c r="T1525" s="5"/>
      <c r="U1525" s="5">
        <f t="shared" si="2950"/>
        <v>65.198808696062727</v>
      </c>
      <c r="V1525" s="5">
        <f t="shared" si="2950"/>
        <v>23.106751457934493</v>
      </c>
      <c r="W1525" s="5">
        <f t="shared" si="2950"/>
        <v>19.089108334314083</v>
      </c>
      <c r="X1525" s="5">
        <f t="shared" si="2950"/>
        <v>12.214460951687986</v>
      </c>
      <c r="Y1525" s="5">
        <f t="shared" si="2950"/>
        <v>12.733100069581164</v>
      </c>
      <c r="Z1525" s="5">
        <f t="shared" si="2950"/>
        <v>17.096357778638552</v>
      </c>
      <c r="AA1525" s="5">
        <f t="shared" si="2950"/>
        <v>0.74273213262907567</v>
      </c>
      <c r="AB1525" s="5"/>
      <c r="AC1525" s="5">
        <f t="shared" si="2950"/>
        <v>34.288182660336361</v>
      </c>
      <c r="AD1525" s="5">
        <f t="shared" si="2950"/>
        <v>8.1953612987656879</v>
      </c>
      <c r="AE1525" s="5">
        <f t="shared" si="2950"/>
        <v>7.0044612030633902</v>
      </c>
      <c r="AF1525" s="5">
        <f t="shared" si="2950"/>
        <v>8.0902078477645851</v>
      </c>
      <c r="AG1525" s="5">
        <f t="shared" si="2950"/>
        <v>16.834615898300591</v>
      </c>
      <c r="AH1525" s="5">
        <f t="shared" si="2950"/>
        <v>12.844331723190983</v>
      </c>
      <c r="AI1525" s="5">
        <f t="shared" si="2950"/>
        <v>0</v>
      </c>
    </row>
    <row r="1526" spans="2:35" x14ac:dyDescent="0.3">
      <c r="B1526" s="85">
        <f t="shared" si="2922"/>
        <v>51226</v>
      </c>
      <c r="C1526" s="3"/>
      <c r="D1526" s="3"/>
      <c r="E1526" s="5">
        <f t="shared" ref="E1526:AI1526" si="2951">E718+E1105</f>
        <v>113.67446588174147</v>
      </c>
      <c r="F1526" s="5">
        <f t="shared" si="2951"/>
        <v>100.37196318361933</v>
      </c>
      <c r="G1526" s="5">
        <f t="shared" si="2951"/>
        <v>85.770464310419143</v>
      </c>
      <c r="H1526" s="5">
        <f t="shared" si="2951"/>
        <v>91.042413880541801</v>
      </c>
      <c r="I1526" s="5">
        <f t="shared" si="2951"/>
        <v>156.33386837106795</v>
      </c>
      <c r="J1526" s="5">
        <f t="shared" si="2951"/>
        <v>213.23396435823958</v>
      </c>
      <c r="K1526" s="5">
        <f t="shared" si="2951"/>
        <v>11.593129684047259</v>
      </c>
      <c r="L1526" s="5"/>
      <c r="M1526" s="5">
        <f t="shared" si="2951"/>
        <v>74.711112051494993</v>
      </c>
      <c r="N1526" s="5">
        <f t="shared" si="2951"/>
        <v>0</v>
      </c>
      <c r="O1526" s="5">
        <f t="shared" si="2951"/>
        <v>0</v>
      </c>
      <c r="P1526" s="5">
        <f t="shared" si="2951"/>
        <v>0</v>
      </c>
      <c r="Q1526" s="5">
        <f t="shared" si="2951"/>
        <v>0</v>
      </c>
      <c r="R1526" s="5">
        <f t="shared" si="2951"/>
        <v>0</v>
      </c>
      <c r="S1526" s="5">
        <f t="shared" si="2951"/>
        <v>0</v>
      </c>
      <c r="T1526" s="5"/>
      <c r="U1526" s="5">
        <f t="shared" si="2951"/>
        <v>67.154772956944612</v>
      </c>
      <c r="V1526" s="5">
        <f t="shared" si="2951"/>
        <v>23.799954001672532</v>
      </c>
      <c r="W1526" s="5">
        <f t="shared" si="2951"/>
        <v>19.661781584343512</v>
      </c>
      <c r="X1526" s="5">
        <f t="shared" si="2951"/>
        <v>12.580894780238626</v>
      </c>
      <c r="Y1526" s="5">
        <f t="shared" si="2951"/>
        <v>13.115093071668596</v>
      </c>
      <c r="Z1526" s="5">
        <f t="shared" si="2951"/>
        <v>17.609248511997709</v>
      </c>
      <c r="AA1526" s="5">
        <f t="shared" si="2951"/>
        <v>0.76501409660794839</v>
      </c>
      <c r="AB1526" s="5"/>
      <c r="AC1526" s="5">
        <f t="shared" si="2951"/>
        <v>35.316828140146448</v>
      </c>
      <c r="AD1526" s="5">
        <f t="shared" si="2951"/>
        <v>8.4412221377286567</v>
      </c>
      <c r="AE1526" s="5">
        <f t="shared" si="2951"/>
        <v>7.2145950391552924</v>
      </c>
      <c r="AF1526" s="5">
        <f t="shared" si="2951"/>
        <v>8.3329140831975241</v>
      </c>
      <c r="AG1526" s="5">
        <f t="shared" si="2951"/>
        <v>17.339654375249612</v>
      </c>
      <c r="AH1526" s="5">
        <f t="shared" si="2951"/>
        <v>13.229661674886708</v>
      </c>
      <c r="AI1526" s="5">
        <f t="shared" si="2951"/>
        <v>0</v>
      </c>
    </row>
    <row r="1527" spans="2:35" x14ac:dyDescent="0.3">
      <c r="B1527" s="85">
        <f t="shared" si="2922"/>
        <v>51591</v>
      </c>
      <c r="C1527" s="3"/>
      <c r="D1527" s="3"/>
      <c r="E1527" s="5">
        <f t="shared" ref="E1527:AI1527" si="2952">E719+E1106</f>
        <v>87.159826197166552</v>
      </c>
      <c r="F1527" s="5">
        <f t="shared" si="2952"/>
        <v>76.960140505554278</v>
      </c>
      <c r="G1527" s="5">
        <f t="shared" si="2952"/>
        <v>65.764450302529823</v>
      </c>
      <c r="H1527" s="5">
        <f t="shared" si="2952"/>
        <v>69.806714364981175</v>
      </c>
      <c r="I1527" s="5">
        <f t="shared" si="2952"/>
        <v>119.86889659220842</v>
      </c>
      <c r="J1527" s="5">
        <f t="shared" si="2952"/>
        <v>163.49700989254598</v>
      </c>
      <c r="K1527" s="5">
        <f t="shared" si="2952"/>
        <v>8.8890249934754415</v>
      </c>
      <c r="L1527" s="5"/>
      <c r="M1527" s="5">
        <f t="shared" si="2952"/>
        <v>57.284698818640081</v>
      </c>
      <c r="N1527" s="5">
        <f t="shared" si="2952"/>
        <v>0</v>
      </c>
      <c r="O1527" s="5">
        <f t="shared" si="2952"/>
        <v>0</v>
      </c>
      <c r="P1527" s="5">
        <f t="shared" si="2952"/>
        <v>0</v>
      </c>
      <c r="Q1527" s="5">
        <f t="shared" si="2952"/>
        <v>0</v>
      </c>
      <c r="R1527" s="5">
        <f t="shared" si="2952"/>
        <v>0</v>
      </c>
      <c r="S1527" s="5">
        <f t="shared" si="2952"/>
        <v>0</v>
      </c>
      <c r="T1527" s="5"/>
      <c r="U1527" s="5">
        <f t="shared" si="2952"/>
        <v>51.490880505448835</v>
      </c>
      <c r="V1527" s="5">
        <f t="shared" si="2952"/>
        <v>18.248599966542962</v>
      </c>
      <c r="W1527" s="5">
        <f t="shared" si="2952"/>
        <v>15.075658832660405</v>
      </c>
      <c r="X1527" s="5">
        <f t="shared" si="2952"/>
        <v>9.6463932682226723</v>
      </c>
      <c r="Y1527" s="5">
        <f t="shared" si="2952"/>
        <v>10.055989476788081</v>
      </c>
      <c r="Z1527" s="5">
        <f t="shared" si="2952"/>
        <v>13.501880372722805</v>
      </c>
      <c r="AA1527" s="5">
        <f t="shared" si="2952"/>
        <v>0.5865740839996425</v>
      </c>
      <c r="AB1527" s="5"/>
      <c r="AC1527" s="5">
        <f t="shared" si="2952"/>
        <v>27.079156067754969</v>
      </c>
      <c r="AD1527" s="5">
        <f t="shared" si="2952"/>
        <v>6.4723018376132906</v>
      </c>
      <c r="AE1527" s="5">
        <f t="shared" si="2952"/>
        <v>5.5317862707170864</v>
      </c>
      <c r="AF1527" s="5">
        <f t="shared" si="2952"/>
        <v>6.3892567039901618</v>
      </c>
      <c r="AG1527" s="5">
        <f t="shared" si="2952"/>
        <v>13.295169235613226</v>
      </c>
      <c r="AH1527" s="5">
        <f t="shared" si="2952"/>
        <v>10.143834882233234</v>
      </c>
      <c r="AI1527" s="5">
        <f t="shared" si="2952"/>
        <v>0</v>
      </c>
    </row>
    <row r="1529" spans="2:35" s="99" customFormat="1" x14ac:dyDescent="0.3">
      <c r="B1529" s="98" t="s">
        <v>268</v>
      </c>
      <c r="C1529" s="98"/>
      <c r="D1529" s="98"/>
    </row>
    <row r="1530" spans="2:35" x14ac:dyDescent="0.3">
      <c r="E1530" s="301" t="s">
        <v>89</v>
      </c>
      <c r="F1530" s="301"/>
      <c r="G1530" s="301"/>
      <c r="H1530" s="301"/>
      <c r="I1530" s="301"/>
      <c r="J1530" s="301"/>
      <c r="K1530" s="301"/>
      <c r="M1530" s="301" t="s">
        <v>64</v>
      </c>
      <c r="N1530" s="301"/>
      <c r="O1530" s="301"/>
      <c r="P1530" s="301"/>
      <c r="Q1530" s="301"/>
      <c r="R1530" s="301"/>
      <c r="S1530" s="301"/>
      <c r="U1530" s="301" t="s">
        <v>65</v>
      </c>
      <c r="V1530" s="301"/>
      <c r="W1530" s="301"/>
      <c r="X1530" s="301"/>
      <c r="Y1530" s="301"/>
      <c r="Z1530" s="301"/>
      <c r="AA1530" s="301"/>
      <c r="AC1530" s="301" t="s">
        <v>66</v>
      </c>
      <c r="AD1530" s="301"/>
      <c r="AE1530" s="301"/>
      <c r="AF1530" s="301"/>
      <c r="AG1530" s="301"/>
      <c r="AH1530" s="301"/>
      <c r="AI1530" s="301"/>
    </row>
    <row r="1531" spans="2:35" s="3" customFormat="1" x14ac:dyDescent="0.3">
      <c r="B1531" s="4" t="s">
        <v>211</v>
      </c>
      <c r="C1531" s="4"/>
      <c r="D1531" s="4"/>
      <c r="E1531" s="3" t="s">
        <v>70</v>
      </c>
      <c r="F1531" s="3" t="s">
        <v>69</v>
      </c>
      <c r="G1531" s="3" t="s">
        <v>61</v>
      </c>
      <c r="H1531" s="3" t="s">
        <v>68</v>
      </c>
      <c r="I1531" s="3" t="s">
        <v>71</v>
      </c>
      <c r="J1531" s="3" t="s">
        <v>72</v>
      </c>
      <c r="K1531" s="3" t="s">
        <v>62</v>
      </c>
      <c r="M1531" s="3" t="s">
        <v>70</v>
      </c>
      <c r="N1531" s="3" t="s">
        <v>69</v>
      </c>
      <c r="O1531" s="3" t="s">
        <v>61</v>
      </c>
      <c r="P1531" s="3" t="s">
        <v>68</v>
      </c>
      <c r="Q1531" s="3" t="s">
        <v>71</v>
      </c>
      <c r="R1531" s="3" t="s">
        <v>72</v>
      </c>
      <c r="S1531" s="3" t="s">
        <v>62</v>
      </c>
      <c r="U1531" s="3" t="s">
        <v>70</v>
      </c>
      <c r="V1531" s="3" t="s">
        <v>69</v>
      </c>
      <c r="W1531" s="3" t="s">
        <v>61</v>
      </c>
      <c r="X1531" s="3" t="s">
        <v>68</v>
      </c>
      <c r="Y1531" s="3" t="s">
        <v>71</v>
      </c>
      <c r="Z1531" s="3" t="s">
        <v>72</v>
      </c>
      <c r="AA1531" s="3" t="s">
        <v>62</v>
      </c>
      <c r="AC1531" s="3" t="s">
        <v>70</v>
      </c>
      <c r="AD1531" s="3" t="s">
        <v>69</v>
      </c>
      <c r="AE1531" s="3" t="s">
        <v>61</v>
      </c>
      <c r="AF1531" s="3" t="s">
        <v>68</v>
      </c>
      <c r="AG1531" s="3" t="s">
        <v>71</v>
      </c>
      <c r="AH1531" s="3" t="s">
        <v>72</v>
      </c>
      <c r="AI1531" s="3" t="s">
        <v>62</v>
      </c>
    </row>
    <row r="1532" spans="2:35" hidden="1" x14ac:dyDescent="0.3">
      <c r="B1532" s="85">
        <f>B1427</f>
        <v>40633</v>
      </c>
      <c r="C1532" s="3"/>
      <c r="D1532" s="3"/>
      <c r="E1532" s="5">
        <f>E829+E936</f>
        <v>221.38337216280001</v>
      </c>
      <c r="F1532" s="5">
        <f t="shared" ref="F1532:AI1532" si="2953">F829+F936</f>
        <v>23.3019175831</v>
      </c>
      <c r="G1532" s="5">
        <f t="shared" si="2953"/>
        <v>25.753947985499998</v>
      </c>
      <c r="H1532" s="5">
        <f t="shared" si="2953"/>
        <v>35.277847499999993</v>
      </c>
      <c r="I1532" s="5">
        <f t="shared" si="2953"/>
        <v>217.85307767864998</v>
      </c>
      <c r="J1532" s="5">
        <f t="shared" si="2953"/>
        <v>380.53524872265001</v>
      </c>
      <c r="K1532" s="5">
        <f t="shared" si="2953"/>
        <v>10.534736461179012</v>
      </c>
      <c r="L1532" s="5"/>
      <c r="M1532" s="5">
        <f t="shared" si="2953"/>
        <v>79.754777530200002</v>
      </c>
      <c r="N1532" s="5">
        <f t="shared" si="2953"/>
        <v>0</v>
      </c>
      <c r="O1532" s="5">
        <f t="shared" si="2953"/>
        <v>0</v>
      </c>
      <c r="P1532" s="5">
        <f t="shared" si="2953"/>
        <v>0</v>
      </c>
      <c r="Q1532" s="5">
        <f t="shared" si="2953"/>
        <v>0</v>
      </c>
      <c r="R1532" s="5">
        <f t="shared" si="2953"/>
        <v>0</v>
      </c>
      <c r="S1532" s="5">
        <f t="shared" si="2953"/>
        <v>0</v>
      </c>
      <c r="T1532" s="5"/>
      <c r="U1532" s="5">
        <f t="shared" si="2953"/>
        <v>29.609410000000004</v>
      </c>
      <c r="V1532" s="5">
        <f t="shared" si="2953"/>
        <v>2.7303550303499997</v>
      </c>
      <c r="W1532" s="5">
        <f t="shared" si="2953"/>
        <v>2.1947777467499994</v>
      </c>
      <c r="X1532" s="5">
        <f t="shared" si="2953"/>
        <v>21.796421650000003</v>
      </c>
      <c r="Y1532" s="5">
        <f t="shared" si="2953"/>
        <v>13.463840096055002</v>
      </c>
      <c r="Z1532" s="5">
        <f t="shared" si="2953"/>
        <v>30.809459107650007</v>
      </c>
      <c r="AA1532" s="5">
        <f t="shared" si="2953"/>
        <v>1.0276919155049995</v>
      </c>
      <c r="AB1532" s="5"/>
      <c r="AC1532" s="5">
        <f t="shared" si="2953"/>
        <v>29.567286959400008</v>
      </c>
      <c r="AD1532" s="5">
        <f t="shared" si="2953"/>
        <v>1.4084049680999999</v>
      </c>
      <c r="AE1532" s="5">
        <f t="shared" si="2953"/>
        <v>1.3786433354999998</v>
      </c>
      <c r="AF1532" s="5">
        <f t="shared" si="2953"/>
        <v>12.598022700000001</v>
      </c>
      <c r="AG1532" s="5">
        <f t="shared" si="2953"/>
        <v>5.0687831250000013</v>
      </c>
      <c r="AH1532" s="5">
        <f t="shared" si="2953"/>
        <v>15.330747500000001</v>
      </c>
      <c r="AI1532" s="5">
        <f t="shared" si="2953"/>
        <v>1.8841680000000003</v>
      </c>
    </row>
    <row r="1533" spans="2:35" hidden="1" x14ac:dyDescent="0.3">
      <c r="B1533" s="85">
        <f t="shared" ref="B1533:B1562" si="2954">B1428</f>
        <v>40999</v>
      </c>
      <c r="C1533" s="3"/>
      <c r="D1533" s="3"/>
      <c r="E1533" s="5">
        <f t="shared" ref="E1533:AI1533" si="2955">E830+E937</f>
        <v>236.89079514240001</v>
      </c>
      <c r="F1533" s="5">
        <f t="shared" si="2955"/>
        <v>24.497751338599997</v>
      </c>
      <c r="G1533" s="5">
        <f t="shared" si="2955"/>
        <v>27.272089413000003</v>
      </c>
      <c r="H1533" s="5">
        <f t="shared" si="2955"/>
        <v>36.780555</v>
      </c>
      <c r="I1533" s="5">
        <f t="shared" si="2955"/>
        <v>232.59082244874992</v>
      </c>
      <c r="J1533" s="5">
        <f t="shared" si="2955"/>
        <v>407.82978759630004</v>
      </c>
      <c r="K1533" s="5">
        <f t="shared" si="2955"/>
        <v>11.439389867625996</v>
      </c>
      <c r="L1533" s="5"/>
      <c r="M1533" s="5">
        <f t="shared" si="2955"/>
        <v>85.340899971600024</v>
      </c>
      <c r="N1533" s="5">
        <f t="shared" si="2955"/>
        <v>0</v>
      </c>
      <c r="O1533" s="5">
        <f t="shared" si="2955"/>
        <v>0</v>
      </c>
      <c r="P1533" s="5">
        <f t="shared" si="2955"/>
        <v>0</v>
      </c>
      <c r="Q1533" s="5">
        <f t="shared" si="2955"/>
        <v>0</v>
      </c>
      <c r="R1533" s="5">
        <f t="shared" si="2955"/>
        <v>0</v>
      </c>
      <c r="S1533" s="5">
        <f t="shared" si="2955"/>
        <v>0</v>
      </c>
      <c r="T1533" s="5"/>
      <c r="U1533" s="5">
        <f t="shared" si="2955"/>
        <v>31.684345000000011</v>
      </c>
      <c r="V1533" s="5">
        <f t="shared" si="2955"/>
        <v>2.8721923221000001</v>
      </c>
      <c r="W1533" s="5">
        <f t="shared" si="2955"/>
        <v>2.3275266554999998</v>
      </c>
      <c r="X1533" s="5">
        <f t="shared" si="2955"/>
        <v>22.701962860000005</v>
      </c>
      <c r="Y1533" s="5">
        <f t="shared" si="2955"/>
        <v>14.373423921625003</v>
      </c>
      <c r="Z1533" s="5">
        <f t="shared" si="2955"/>
        <v>33.019423016299996</v>
      </c>
      <c r="AA1533" s="5">
        <f t="shared" si="2955"/>
        <v>1.1123460884699998</v>
      </c>
      <c r="AB1533" s="5"/>
      <c r="AC1533" s="5">
        <f t="shared" si="2955"/>
        <v>31.637876522700005</v>
      </c>
      <c r="AD1533" s="5">
        <f t="shared" si="2955"/>
        <v>1.4810176236000001</v>
      </c>
      <c r="AE1533" s="5">
        <f t="shared" si="2955"/>
        <v>1.4607140879999998</v>
      </c>
      <c r="AF1533" s="5">
        <f t="shared" si="2955"/>
        <v>13.119645180000003</v>
      </c>
      <c r="AG1533" s="5">
        <f t="shared" si="2955"/>
        <v>5.4131218750000016</v>
      </c>
      <c r="AH1533" s="5">
        <f t="shared" si="2955"/>
        <v>16.428402499999997</v>
      </c>
      <c r="AI1533" s="5">
        <f t="shared" si="2955"/>
        <v>2.023736</v>
      </c>
    </row>
    <row r="1534" spans="2:35" hidden="1" x14ac:dyDescent="0.3">
      <c r="B1534" s="85">
        <f t="shared" si="2954"/>
        <v>41364</v>
      </c>
      <c r="C1534" s="3"/>
      <c r="D1534" s="3"/>
      <c r="E1534" s="5">
        <f t="shared" ref="E1534:AI1534" si="2956">E831+E938</f>
        <v>260.33133460388007</v>
      </c>
      <c r="F1534" s="5">
        <f t="shared" si="2956"/>
        <v>26.266508050699997</v>
      </c>
      <c r="G1534" s="5">
        <f t="shared" si="2956"/>
        <v>29.526611268</v>
      </c>
      <c r="H1534" s="5">
        <f t="shared" si="2956"/>
        <v>39.463961249999997</v>
      </c>
      <c r="I1534" s="5">
        <f t="shared" si="2956"/>
        <v>254.90260512830002</v>
      </c>
      <c r="J1534" s="5">
        <f t="shared" si="2956"/>
        <v>449.35615491734995</v>
      </c>
      <c r="K1534" s="5">
        <f t="shared" si="2956"/>
        <v>12.554163046256999</v>
      </c>
      <c r="L1534" s="5"/>
      <c r="M1534" s="5">
        <f t="shared" si="2956"/>
        <v>93.78725913992001</v>
      </c>
      <c r="N1534" s="5">
        <f t="shared" si="2956"/>
        <v>0</v>
      </c>
      <c r="O1534" s="5">
        <f t="shared" si="2956"/>
        <v>0</v>
      </c>
      <c r="P1534" s="5">
        <f t="shared" si="2956"/>
        <v>0</v>
      </c>
      <c r="Q1534" s="5">
        <f t="shared" si="2956"/>
        <v>0</v>
      </c>
      <c r="R1534" s="5">
        <f t="shared" si="2956"/>
        <v>0</v>
      </c>
      <c r="S1534" s="5">
        <f t="shared" si="2956"/>
        <v>0</v>
      </c>
      <c r="T1534" s="5"/>
      <c r="U1534" s="5">
        <f t="shared" si="2956"/>
        <v>34.818635000000008</v>
      </c>
      <c r="V1534" s="5">
        <f t="shared" si="2956"/>
        <v>3.0793199839500001</v>
      </c>
      <c r="W1534" s="5">
        <f t="shared" si="2956"/>
        <v>2.5216598730000017</v>
      </c>
      <c r="X1534" s="5">
        <f t="shared" si="2956"/>
        <v>24.377287795000001</v>
      </c>
      <c r="Y1534" s="5">
        <f t="shared" si="2956"/>
        <v>15.75211023056</v>
      </c>
      <c r="Z1534" s="5">
        <f t="shared" si="2956"/>
        <v>36.381415051099999</v>
      </c>
      <c r="AA1534" s="5">
        <f t="shared" si="2956"/>
        <v>1.221758715165</v>
      </c>
      <c r="AB1534" s="5"/>
      <c r="AC1534" s="5">
        <f t="shared" si="2956"/>
        <v>34.769502352740012</v>
      </c>
      <c r="AD1534" s="5">
        <f t="shared" si="2956"/>
        <v>1.5879002457</v>
      </c>
      <c r="AE1534" s="5">
        <f t="shared" si="2956"/>
        <v>1.5817581930000004</v>
      </c>
      <c r="AF1534" s="5">
        <f t="shared" si="2956"/>
        <v>14.089659209999997</v>
      </c>
      <c r="AG1534" s="5">
        <f t="shared" si="2956"/>
        <v>5.9325481250000012</v>
      </c>
      <c r="AH1534" s="5">
        <f t="shared" si="2956"/>
        <v>18.102860000000003</v>
      </c>
      <c r="AI1534" s="5">
        <f t="shared" si="2956"/>
        <v>2.2243650000000001</v>
      </c>
    </row>
    <row r="1535" spans="2:35" hidden="1" x14ac:dyDescent="0.3">
      <c r="B1535" s="85">
        <f t="shared" si="2954"/>
        <v>41729</v>
      </c>
      <c r="C1535" s="3"/>
      <c r="D1535" s="3"/>
      <c r="E1535" s="5">
        <f t="shared" ref="E1535:AI1535" si="2957">E832+E939</f>
        <v>298.70368266328001</v>
      </c>
      <c r="F1535" s="5">
        <f t="shared" si="2957"/>
        <v>29.355158768300001</v>
      </c>
      <c r="G1535" s="5">
        <f t="shared" si="2957"/>
        <v>33.241486365</v>
      </c>
      <c r="H1535" s="5">
        <f t="shared" si="2957"/>
        <v>44.150977499999989</v>
      </c>
      <c r="I1535" s="5">
        <f t="shared" si="2957"/>
        <v>291.77554439195001</v>
      </c>
      <c r="J1535" s="5">
        <f t="shared" si="2957"/>
        <v>518.48304608989997</v>
      </c>
      <c r="K1535" s="5">
        <f t="shared" si="2957"/>
        <v>14.499170294721001</v>
      </c>
      <c r="L1535" s="5"/>
      <c r="M1535" s="5">
        <f t="shared" si="2957"/>
        <v>107.61534939952003</v>
      </c>
      <c r="N1535" s="5">
        <f t="shared" si="2957"/>
        <v>0</v>
      </c>
      <c r="O1535" s="5">
        <f t="shared" si="2957"/>
        <v>0</v>
      </c>
      <c r="P1535" s="5">
        <f t="shared" si="2957"/>
        <v>0</v>
      </c>
      <c r="Q1535" s="5">
        <f t="shared" si="2957"/>
        <v>0</v>
      </c>
      <c r="R1535" s="5">
        <f t="shared" si="2957"/>
        <v>0</v>
      </c>
      <c r="S1535" s="5">
        <f t="shared" si="2957"/>
        <v>0</v>
      </c>
      <c r="T1535" s="5"/>
      <c r="U1535" s="5">
        <f t="shared" si="2957"/>
        <v>39.949065000000004</v>
      </c>
      <c r="V1535" s="5">
        <f t="shared" si="2957"/>
        <v>3.4403203375500007</v>
      </c>
      <c r="W1535" s="5">
        <f t="shared" si="2957"/>
        <v>2.8361636774999992</v>
      </c>
      <c r="X1535" s="5">
        <f t="shared" si="2957"/>
        <v>27.275956430000001</v>
      </c>
      <c r="Y1535" s="5">
        <f t="shared" si="2957"/>
        <v>18.030955501114999</v>
      </c>
      <c r="Z1535" s="5">
        <f t="shared" si="2957"/>
        <v>41.978223056149993</v>
      </c>
      <c r="AA1535" s="5">
        <f t="shared" si="2957"/>
        <v>1.4098100314950008</v>
      </c>
      <c r="AB1535" s="5"/>
      <c r="AC1535" s="5">
        <f t="shared" si="2957"/>
        <v>39.896862061440004</v>
      </c>
      <c r="AD1535" s="5">
        <f t="shared" si="2957"/>
        <v>1.7744093732999999</v>
      </c>
      <c r="AE1535" s="5">
        <f t="shared" si="2957"/>
        <v>1.7800578899999997</v>
      </c>
      <c r="AF1535" s="5">
        <f t="shared" si="2957"/>
        <v>15.765097589999998</v>
      </c>
      <c r="AG1535" s="5">
        <f t="shared" si="2957"/>
        <v>6.7904768750000013</v>
      </c>
      <c r="AH1535" s="5">
        <f t="shared" si="2957"/>
        <v>20.888237500000002</v>
      </c>
      <c r="AI1535" s="5">
        <f t="shared" si="2957"/>
        <v>2.5645620000000005</v>
      </c>
    </row>
    <row r="1536" spans="2:35" hidden="1" x14ac:dyDescent="0.3">
      <c r="B1536" s="85">
        <f t="shared" si="2954"/>
        <v>42094</v>
      </c>
      <c r="C1536" s="3"/>
      <c r="D1536" s="3"/>
      <c r="E1536" s="5">
        <f t="shared" ref="E1536:AI1536" si="2958">E833+E940</f>
        <v>319.68754183804003</v>
      </c>
      <c r="F1536" s="5">
        <f t="shared" si="2958"/>
        <v>30.997384273800002</v>
      </c>
      <c r="G1536" s="5">
        <f t="shared" si="2958"/>
        <v>34.818710598999999</v>
      </c>
      <c r="H1536" s="5">
        <f t="shared" si="2958"/>
        <v>46.154587499999998</v>
      </c>
      <c r="I1536" s="5">
        <f t="shared" si="2958"/>
        <v>311.74996545634997</v>
      </c>
      <c r="J1536" s="5">
        <f t="shared" si="2958"/>
        <v>555.83476426239986</v>
      </c>
      <c r="K1536" s="5">
        <f t="shared" si="2958"/>
        <v>15.748645382624007</v>
      </c>
      <c r="L1536" s="5"/>
      <c r="M1536" s="5">
        <f t="shared" si="2958"/>
        <v>115.16674851735998</v>
      </c>
      <c r="N1536" s="5">
        <f t="shared" si="2958"/>
        <v>0</v>
      </c>
      <c r="O1536" s="5">
        <f t="shared" si="2958"/>
        <v>0</v>
      </c>
      <c r="P1536" s="5">
        <f t="shared" si="2958"/>
        <v>0</v>
      </c>
      <c r="Q1536" s="5">
        <f t="shared" si="2958"/>
        <v>0</v>
      </c>
      <c r="R1536" s="5">
        <f t="shared" si="2958"/>
        <v>0</v>
      </c>
      <c r="S1536" s="5">
        <f t="shared" si="2958"/>
        <v>0</v>
      </c>
      <c r="T1536" s="5"/>
      <c r="U1536" s="5">
        <f t="shared" si="2958"/>
        <v>42.759420000000006</v>
      </c>
      <c r="V1536" s="5">
        <f t="shared" si="2958"/>
        <v>3.6348851792999994</v>
      </c>
      <c r="W1536" s="5">
        <f t="shared" si="2958"/>
        <v>2.9650890014999995</v>
      </c>
      <c r="X1536" s="5">
        <f t="shared" si="2958"/>
        <v>28.527261700000004</v>
      </c>
      <c r="Y1536" s="5">
        <f t="shared" si="2958"/>
        <v>19.266061235944996</v>
      </c>
      <c r="Z1536" s="5">
        <f t="shared" si="2958"/>
        <v>45.002485322399991</v>
      </c>
      <c r="AA1536" s="5">
        <f t="shared" si="2958"/>
        <v>1.5274445902799991</v>
      </c>
      <c r="AB1536" s="5"/>
      <c r="AC1536" s="5">
        <f t="shared" si="2958"/>
        <v>42.694818052919999</v>
      </c>
      <c r="AD1536" s="5">
        <f t="shared" si="2958"/>
        <v>1.8740948538</v>
      </c>
      <c r="AE1536" s="5">
        <f t="shared" si="2958"/>
        <v>1.8632210490000001</v>
      </c>
      <c r="AF1536" s="5">
        <f t="shared" si="2958"/>
        <v>16.489377725000001</v>
      </c>
      <c r="AG1536" s="5">
        <f t="shared" si="2958"/>
        <v>7.2544587499999995</v>
      </c>
      <c r="AH1536" s="5">
        <f t="shared" si="2958"/>
        <v>22.392807500000004</v>
      </c>
      <c r="AI1536" s="5">
        <f t="shared" si="2958"/>
        <v>2.7651909999999997</v>
      </c>
    </row>
    <row r="1537" spans="2:35" hidden="1" x14ac:dyDescent="0.3">
      <c r="B1537" s="85">
        <f t="shared" si="2954"/>
        <v>42460</v>
      </c>
      <c r="C1537" s="3"/>
      <c r="D1537" s="3"/>
      <c r="E1537" s="5">
        <f t="shared" ref="E1537:AI1537" si="2959">E834+E941</f>
        <v>342.57152415784003</v>
      </c>
      <c r="F1537" s="5">
        <f t="shared" si="2959"/>
        <v>32.166972382600001</v>
      </c>
      <c r="G1537" s="5">
        <f t="shared" si="2959"/>
        <v>36.817390583000005</v>
      </c>
      <c r="H1537" s="5">
        <f t="shared" si="2959"/>
        <v>48.193976249999999</v>
      </c>
      <c r="I1537" s="5">
        <f t="shared" si="2959"/>
        <v>333.37149371894998</v>
      </c>
      <c r="J1537" s="5">
        <f t="shared" si="2959"/>
        <v>596.50900194759993</v>
      </c>
      <c r="K1537" s="5">
        <f t="shared" si="2959"/>
        <v>16.693135259948008</v>
      </c>
      <c r="L1537" s="5"/>
      <c r="M1537" s="5">
        <f t="shared" si="2959"/>
        <v>123.40428168556004</v>
      </c>
      <c r="N1537" s="5">
        <f t="shared" si="2959"/>
        <v>0</v>
      </c>
      <c r="O1537" s="5">
        <f t="shared" si="2959"/>
        <v>0</v>
      </c>
      <c r="P1537" s="5">
        <f t="shared" si="2959"/>
        <v>0</v>
      </c>
      <c r="Q1537" s="5">
        <f t="shared" si="2959"/>
        <v>0</v>
      </c>
      <c r="R1537" s="5">
        <f t="shared" si="2959"/>
        <v>0</v>
      </c>
      <c r="S1537" s="5">
        <f t="shared" si="2959"/>
        <v>0</v>
      </c>
      <c r="T1537" s="5"/>
      <c r="U1537" s="5">
        <f t="shared" si="2959"/>
        <v>45.823670000000007</v>
      </c>
      <c r="V1537" s="5">
        <f t="shared" si="2959"/>
        <v>3.7708287561000002</v>
      </c>
      <c r="W1537" s="5">
        <f t="shared" si="2959"/>
        <v>3.1363252754999991</v>
      </c>
      <c r="X1537" s="5">
        <f t="shared" si="2959"/>
        <v>29.775536024999997</v>
      </c>
      <c r="Y1537" s="5">
        <f t="shared" si="2959"/>
        <v>20.603307795015006</v>
      </c>
      <c r="Z1537" s="5">
        <f t="shared" si="2959"/>
        <v>48.295487943850006</v>
      </c>
      <c r="AA1537" s="5">
        <f t="shared" si="2959"/>
        <v>1.6227582158099993</v>
      </c>
      <c r="AB1537" s="5"/>
      <c r="AC1537" s="5">
        <f t="shared" si="2959"/>
        <v>45.746981098320013</v>
      </c>
      <c r="AD1537" s="5">
        <f t="shared" si="2959"/>
        <v>1.9445665176000002</v>
      </c>
      <c r="AE1537" s="5">
        <f t="shared" si="2959"/>
        <v>1.9704928829999999</v>
      </c>
      <c r="AF1537" s="5">
        <f t="shared" si="2959"/>
        <v>17.209812075000002</v>
      </c>
      <c r="AG1537" s="5">
        <f t="shared" si="2959"/>
        <v>7.7563762500000015</v>
      </c>
      <c r="AH1537" s="5">
        <f t="shared" si="2959"/>
        <v>24.033287500000007</v>
      </c>
      <c r="AI1537" s="5">
        <f t="shared" si="2959"/>
        <v>2.9483740000000003</v>
      </c>
    </row>
    <row r="1538" spans="2:35" hidden="1" x14ac:dyDescent="0.3">
      <c r="B1538" s="85">
        <f t="shared" si="2954"/>
        <v>42825</v>
      </c>
      <c r="C1538" s="3"/>
      <c r="D1538" s="3"/>
      <c r="E1538" s="5">
        <f t="shared" ref="E1538:AI1538" si="2960">E835+E942</f>
        <v>368.67507831271996</v>
      </c>
      <c r="F1538" s="5">
        <f t="shared" si="2960"/>
        <v>33.483436491400006</v>
      </c>
      <c r="G1538" s="5">
        <f t="shared" si="2960"/>
        <v>38.925365317000001</v>
      </c>
      <c r="H1538" s="5">
        <f t="shared" si="2960"/>
        <v>50.376480000000001</v>
      </c>
      <c r="I1538" s="5">
        <f t="shared" si="2960"/>
        <v>356.99294932230003</v>
      </c>
      <c r="J1538" s="5">
        <f t="shared" si="2960"/>
        <v>641.82771093475003</v>
      </c>
      <c r="K1538" s="5">
        <f t="shared" si="2960"/>
        <v>17.941616207886</v>
      </c>
      <c r="L1538" s="5"/>
      <c r="M1538" s="5">
        <f t="shared" si="2960"/>
        <v>132.82162487947997</v>
      </c>
      <c r="N1538" s="5">
        <f t="shared" si="2960"/>
        <v>0</v>
      </c>
      <c r="O1538" s="5">
        <f t="shared" si="2960"/>
        <v>0</v>
      </c>
      <c r="P1538" s="5">
        <f t="shared" si="2960"/>
        <v>0</v>
      </c>
      <c r="Q1538" s="5">
        <f t="shared" si="2960"/>
        <v>0</v>
      </c>
      <c r="R1538" s="5">
        <f t="shared" si="2960"/>
        <v>0</v>
      </c>
      <c r="S1538" s="5">
        <f t="shared" si="2960"/>
        <v>0</v>
      </c>
      <c r="T1538" s="5"/>
      <c r="U1538" s="5">
        <f t="shared" si="2960"/>
        <v>49.308160000000008</v>
      </c>
      <c r="V1538" s="5">
        <f t="shared" si="2960"/>
        <v>3.9239276829</v>
      </c>
      <c r="W1538" s="5">
        <f t="shared" si="2960"/>
        <v>3.3150418994999993</v>
      </c>
      <c r="X1538" s="5">
        <f t="shared" si="2960"/>
        <v>31.094820660000003</v>
      </c>
      <c r="Y1538" s="5">
        <f t="shared" si="2960"/>
        <v>22.061536232610003</v>
      </c>
      <c r="Z1538" s="5">
        <f t="shared" si="2960"/>
        <v>51.964710703500003</v>
      </c>
      <c r="AA1538" s="5">
        <f t="shared" si="2960"/>
        <v>1.7436573056699998</v>
      </c>
      <c r="AB1538" s="5"/>
      <c r="AC1538" s="5">
        <f t="shared" si="2960"/>
        <v>49.241261139060001</v>
      </c>
      <c r="AD1538" s="5">
        <f t="shared" si="2960"/>
        <v>2.0239029563999997</v>
      </c>
      <c r="AE1538" s="5">
        <f t="shared" si="2960"/>
        <v>2.0831419919999998</v>
      </c>
      <c r="AF1538" s="5">
        <f t="shared" si="2960"/>
        <v>17.970080330000002</v>
      </c>
      <c r="AG1538" s="5">
        <f t="shared" si="2960"/>
        <v>8.3079018750000024</v>
      </c>
      <c r="AH1538" s="5">
        <f t="shared" si="2960"/>
        <v>25.857327500000004</v>
      </c>
      <c r="AI1538" s="5">
        <f t="shared" si="2960"/>
        <v>3.1664490000000005</v>
      </c>
    </row>
    <row r="1539" spans="2:35" hidden="1" x14ac:dyDescent="0.3">
      <c r="B1539" s="85">
        <f t="shared" si="2954"/>
        <v>43190</v>
      </c>
      <c r="C1539" s="3"/>
      <c r="D1539" s="3"/>
      <c r="E1539" s="5">
        <f t="shared" ref="E1539:AI1539" si="2961">E836+E943</f>
        <v>396.44749031099997</v>
      </c>
      <c r="F1539" s="5">
        <f t="shared" si="2961"/>
        <v>35.2691081002</v>
      </c>
      <c r="G1539" s="5">
        <f t="shared" si="2961"/>
        <v>41.527502300999998</v>
      </c>
      <c r="H1539" s="5">
        <f t="shared" si="2961"/>
        <v>52.702098749999998</v>
      </c>
      <c r="I1539" s="5">
        <f t="shared" si="2961"/>
        <v>382.90853373664987</v>
      </c>
      <c r="J1539" s="5">
        <f t="shared" si="2961"/>
        <v>690.75481714369994</v>
      </c>
      <c r="K1539" s="5">
        <f t="shared" si="2961"/>
        <v>19.402298399666009</v>
      </c>
      <c r="L1539" s="5"/>
      <c r="M1539" s="5">
        <f t="shared" si="2961"/>
        <v>142.81445072399998</v>
      </c>
      <c r="N1539" s="5">
        <f t="shared" si="2961"/>
        <v>0</v>
      </c>
      <c r="O1539" s="5">
        <f t="shared" si="2961"/>
        <v>0</v>
      </c>
      <c r="P1539" s="5">
        <f t="shared" si="2961"/>
        <v>0</v>
      </c>
      <c r="Q1539" s="5">
        <f t="shared" si="2961"/>
        <v>0</v>
      </c>
      <c r="R1539" s="5">
        <f t="shared" si="2961"/>
        <v>0</v>
      </c>
      <c r="S1539" s="5">
        <f t="shared" si="2961"/>
        <v>0</v>
      </c>
      <c r="T1539" s="5"/>
      <c r="U1539" s="5">
        <f t="shared" si="2961"/>
        <v>53.029035000000007</v>
      </c>
      <c r="V1539" s="5">
        <f t="shared" si="2961"/>
        <v>4.134874109700001</v>
      </c>
      <c r="W1539" s="5">
        <f t="shared" si="2961"/>
        <v>3.5524083734999996</v>
      </c>
      <c r="X1539" s="5">
        <f t="shared" si="2961"/>
        <v>32.523631224999995</v>
      </c>
      <c r="Y1539" s="5">
        <f t="shared" si="2961"/>
        <v>23.664736771655001</v>
      </c>
      <c r="Z1539" s="5">
        <f t="shared" si="2961"/>
        <v>55.92583008619998</v>
      </c>
      <c r="AA1539" s="5">
        <f t="shared" si="2961"/>
        <v>1.8849850765199996</v>
      </c>
      <c r="AB1539" s="5"/>
      <c r="AC1539" s="5">
        <f t="shared" si="2961"/>
        <v>52.94306501549999</v>
      </c>
      <c r="AD1539" s="5">
        <f t="shared" si="2961"/>
        <v>2.1321631452000003</v>
      </c>
      <c r="AE1539" s="5">
        <f t="shared" si="2961"/>
        <v>2.2257901259999997</v>
      </c>
      <c r="AF1539" s="5">
        <f t="shared" si="2961"/>
        <v>18.795290299999998</v>
      </c>
      <c r="AG1539" s="5">
        <f t="shared" si="2961"/>
        <v>8.9090356250000013</v>
      </c>
      <c r="AH1539" s="5">
        <f t="shared" si="2961"/>
        <v>27.830542499999996</v>
      </c>
      <c r="AI1539" s="5">
        <f t="shared" si="2961"/>
        <v>3.4194160000000005</v>
      </c>
    </row>
    <row r="1540" spans="2:35" hidden="1" x14ac:dyDescent="0.3">
      <c r="B1540" s="85">
        <f t="shared" si="2954"/>
        <v>43555</v>
      </c>
      <c r="C1540" s="3"/>
      <c r="D1540" s="3"/>
      <c r="E1540" s="5">
        <f t="shared" ref="E1540:AI1540" si="2962">E837+E944</f>
        <v>426.60457288932002</v>
      </c>
      <c r="F1540" s="5">
        <f t="shared" si="2962"/>
        <v>37.051408459000001</v>
      </c>
      <c r="G1540" s="5">
        <f t="shared" si="2962"/>
        <v>43.888903220499998</v>
      </c>
      <c r="H1540" s="5">
        <f t="shared" si="2962"/>
        <v>55.170832499999989</v>
      </c>
      <c r="I1540" s="5">
        <f t="shared" si="2962"/>
        <v>410.01220896734992</v>
      </c>
      <c r="J1540" s="5">
        <f t="shared" si="2962"/>
        <v>742.99080876874996</v>
      </c>
      <c r="K1540" s="5">
        <f t="shared" si="2962"/>
        <v>21.169146325446011</v>
      </c>
      <c r="L1540" s="5"/>
      <c r="M1540" s="5">
        <f t="shared" si="2962"/>
        <v>153.69028795638002</v>
      </c>
      <c r="N1540" s="5">
        <f t="shared" si="2962"/>
        <v>0</v>
      </c>
      <c r="O1540" s="5">
        <f t="shared" si="2962"/>
        <v>0</v>
      </c>
      <c r="P1540" s="5">
        <f t="shared" si="2962"/>
        <v>0</v>
      </c>
      <c r="Q1540" s="5">
        <f t="shared" si="2962"/>
        <v>0</v>
      </c>
      <c r="R1540" s="5">
        <f t="shared" si="2962"/>
        <v>0</v>
      </c>
      <c r="S1540" s="5">
        <f t="shared" si="2962"/>
        <v>0</v>
      </c>
      <c r="T1540" s="5"/>
      <c r="U1540" s="5">
        <f t="shared" si="2962"/>
        <v>57.056335000000011</v>
      </c>
      <c r="V1540" s="5">
        <f t="shared" si="2962"/>
        <v>4.3450592865000006</v>
      </c>
      <c r="W1540" s="5">
        <f t="shared" si="2962"/>
        <v>3.7533601192499995</v>
      </c>
      <c r="X1540" s="5">
        <f t="shared" si="2962"/>
        <v>34.056194289999993</v>
      </c>
      <c r="Y1540" s="5">
        <f t="shared" si="2962"/>
        <v>25.337560848644998</v>
      </c>
      <c r="Z1540" s="5">
        <f t="shared" si="2962"/>
        <v>60.155025818750005</v>
      </c>
      <c r="AA1540" s="5">
        <f t="shared" si="2962"/>
        <v>2.0497678283700003</v>
      </c>
      <c r="AB1540" s="5"/>
      <c r="AC1540" s="5">
        <f t="shared" si="2962"/>
        <v>56.977620108360007</v>
      </c>
      <c r="AD1540" s="5">
        <f t="shared" si="2962"/>
        <v>2.2401514589999998</v>
      </c>
      <c r="AE1540" s="5">
        <f t="shared" si="2962"/>
        <v>2.3521310954999999</v>
      </c>
      <c r="AF1540" s="5">
        <f t="shared" si="2962"/>
        <v>19.681580270000005</v>
      </c>
      <c r="AG1540" s="5">
        <f t="shared" si="2962"/>
        <v>9.5422687500000016</v>
      </c>
      <c r="AH1540" s="5">
        <f t="shared" si="2962"/>
        <v>29.933035000000004</v>
      </c>
      <c r="AI1540" s="5">
        <f t="shared" si="2962"/>
        <v>3.6898290000000005</v>
      </c>
    </row>
    <row r="1541" spans="2:35" hidden="1" x14ac:dyDescent="0.3">
      <c r="B1541" s="85">
        <f t="shared" si="2954"/>
        <v>43921</v>
      </c>
      <c r="C1541" s="3"/>
      <c r="D1541" s="3"/>
      <c r="E1541" s="5">
        <f t="shared" ref="E1541:AI1541" si="2963">E838+E945</f>
        <v>458.86597870772005</v>
      </c>
      <c r="F1541" s="5">
        <f t="shared" si="2963"/>
        <v>38.823595067799999</v>
      </c>
      <c r="G1541" s="5">
        <f t="shared" si="2963"/>
        <v>46.055960760999994</v>
      </c>
      <c r="H1541" s="5">
        <f t="shared" si="2963"/>
        <v>57.782681249999989</v>
      </c>
      <c r="I1541" s="5">
        <f t="shared" si="2963"/>
        <v>439.71796054564993</v>
      </c>
      <c r="J1541" s="5">
        <f t="shared" si="2963"/>
        <v>799.76615643720015</v>
      </c>
      <c r="K1541" s="5">
        <f t="shared" si="2963"/>
        <v>22.468956321839997</v>
      </c>
      <c r="L1541" s="5"/>
      <c r="M1541" s="5">
        <f t="shared" si="2963"/>
        <v>165.30970516447996</v>
      </c>
      <c r="N1541" s="5">
        <f t="shared" si="2963"/>
        <v>0</v>
      </c>
      <c r="O1541" s="5">
        <f t="shared" si="2963"/>
        <v>0</v>
      </c>
      <c r="P1541" s="5">
        <f t="shared" si="2963"/>
        <v>0</v>
      </c>
      <c r="Q1541" s="5">
        <f t="shared" si="2963"/>
        <v>0</v>
      </c>
      <c r="R1541" s="5">
        <f t="shared" si="2963"/>
        <v>0</v>
      </c>
      <c r="S1541" s="5">
        <f t="shared" si="2963"/>
        <v>0</v>
      </c>
      <c r="T1541" s="5"/>
      <c r="U1541" s="5">
        <f t="shared" si="2963"/>
        <v>61.372550000000004</v>
      </c>
      <c r="V1541" s="5">
        <f t="shared" si="2963"/>
        <v>4.552960713300001</v>
      </c>
      <c r="W1541" s="5">
        <f t="shared" si="2963"/>
        <v>3.9282531584999996</v>
      </c>
      <c r="X1541" s="5">
        <f t="shared" si="2963"/>
        <v>35.678390164999996</v>
      </c>
      <c r="Y1541" s="5">
        <f t="shared" si="2963"/>
        <v>27.175598017955</v>
      </c>
      <c r="Z1541" s="5">
        <f t="shared" si="2963"/>
        <v>64.751975454700002</v>
      </c>
      <c r="AA1541" s="5">
        <f t="shared" si="2963"/>
        <v>2.1810975445499996</v>
      </c>
      <c r="AB1541" s="5"/>
      <c r="AC1541" s="5">
        <f t="shared" si="2963"/>
        <v>61.284754434059991</v>
      </c>
      <c r="AD1541" s="5">
        <f t="shared" si="2963"/>
        <v>2.3473241478000002</v>
      </c>
      <c r="AE1541" s="5">
        <f t="shared" si="2963"/>
        <v>2.465872611</v>
      </c>
      <c r="AF1541" s="5">
        <f t="shared" si="2963"/>
        <v>20.619940394999997</v>
      </c>
      <c r="AG1541" s="5">
        <f t="shared" si="2963"/>
        <v>10.230946250000001</v>
      </c>
      <c r="AH1541" s="5">
        <f t="shared" si="2963"/>
        <v>32.220347500000003</v>
      </c>
      <c r="AI1541" s="5">
        <f t="shared" si="2963"/>
        <v>3.9515190000000007</v>
      </c>
    </row>
    <row r="1542" spans="2:35" hidden="1" x14ac:dyDescent="0.3">
      <c r="B1542" s="85">
        <f t="shared" si="2954"/>
        <v>44286</v>
      </c>
      <c r="C1542" s="3"/>
      <c r="D1542" s="3"/>
      <c r="E1542" s="5">
        <f t="shared" ref="E1542:AI1542" si="2964">E839+E946</f>
        <v>379.30279702828005</v>
      </c>
      <c r="F1542" s="5">
        <f t="shared" si="2964"/>
        <v>41.320494073899994</v>
      </c>
      <c r="G1542" s="5">
        <f t="shared" si="2964"/>
        <v>52.140741915</v>
      </c>
      <c r="H1542" s="5">
        <f t="shared" si="2964"/>
        <v>46.369259999999997</v>
      </c>
      <c r="I1542" s="5">
        <f t="shared" si="2964"/>
        <v>356.86785995584989</v>
      </c>
      <c r="J1542" s="5">
        <f t="shared" si="2964"/>
        <v>701.88962223890007</v>
      </c>
      <c r="K1542" s="5">
        <f t="shared" si="2964"/>
        <v>20.517506994131001</v>
      </c>
      <c r="L1542" s="5"/>
      <c r="M1542" s="5">
        <f t="shared" si="2964"/>
        <v>136.22291859952003</v>
      </c>
      <c r="N1542" s="5">
        <f t="shared" si="2964"/>
        <v>0</v>
      </c>
      <c r="O1542" s="5">
        <f t="shared" si="2964"/>
        <v>0</v>
      </c>
      <c r="P1542" s="5">
        <f t="shared" si="2964"/>
        <v>0</v>
      </c>
      <c r="Q1542" s="5">
        <f t="shared" si="2964"/>
        <v>0</v>
      </c>
      <c r="R1542" s="5">
        <f t="shared" si="2964"/>
        <v>0</v>
      </c>
      <c r="S1542" s="5">
        <f t="shared" si="2964"/>
        <v>0</v>
      </c>
      <c r="T1542" s="5"/>
      <c r="U1542" s="5">
        <f t="shared" si="2964"/>
        <v>50.980364999999999</v>
      </c>
      <c r="V1542" s="5">
        <f t="shared" si="2964"/>
        <v>4.8764200591499991</v>
      </c>
      <c r="W1542" s="5">
        <f t="shared" si="2964"/>
        <v>4.7943300525000003</v>
      </c>
      <c r="X1542" s="5">
        <f t="shared" si="2964"/>
        <v>28.355326980000001</v>
      </c>
      <c r="Y1542" s="5">
        <f t="shared" si="2964"/>
        <v>22.001690073095002</v>
      </c>
      <c r="Z1542" s="5">
        <f t="shared" si="2964"/>
        <v>56.835782136400006</v>
      </c>
      <c r="AA1542" s="5">
        <f t="shared" si="2964"/>
        <v>1.9676512921949993</v>
      </c>
      <c r="AB1542" s="5"/>
      <c r="AC1542" s="5">
        <f t="shared" si="2964"/>
        <v>50.423484286439994</v>
      </c>
      <c r="AD1542" s="5">
        <f t="shared" si="2964"/>
        <v>2.5038310389</v>
      </c>
      <c r="AE1542" s="5">
        <f t="shared" si="2964"/>
        <v>2.8564562400000009</v>
      </c>
      <c r="AF1542" s="5">
        <f t="shared" si="2964"/>
        <v>16.364078490000004</v>
      </c>
      <c r="AG1542" s="5">
        <f t="shared" si="2964"/>
        <v>8.3662643750000019</v>
      </c>
      <c r="AH1542" s="5">
        <f t="shared" si="2964"/>
        <v>28.214172004150008</v>
      </c>
      <c r="AI1542" s="5">
        <f t="shared" si="2964"/>
        <v>3.4717540000000002</v>
      </c>
    </row>
    <row r="1543" spans="2:35" x14ac:dyDescent="0.3">
      <c r="B1543" s="85">
        <f t="shared" si="2954"/>
        <v>44651</v>
      </c>
      <c r="C1543" s="3"/>
      <c r="D1543" s="3"/>
      <c r="E1543" s="5">
        <f t="shared" ref="E1543:AI1543" si="2965">E840+E947</f>
        <v>64.500380649796014</v>
      </c>
      <c r="F1543" s="5">
        <f t="shared" si="2965"/>
        <v>45.159949506567997</v>
      </c>
      <c r="G1543" s="5">
        <f t="shared" si="2965"/>
        <v>63.825550203285005</v>
      </c>
      <c r="H1543" s="5">
        <f t="shared" si="2965"/>
        <v>6.0559112249999991</v>
      </c>
      <c r="I1543" s="5">
        <f t="shared" si="2965"/>
        <v>38.632025678909002</v>
      </c>
      <c r="J1543" s="5">
        <f t="shared" si="2965"/>
        <v>275.31978616717254</v>
      </c>
      <c r="K1543" s="5">
        <f t="shared" si="2965"/>
        <v>10.372451537785619</v>
      </c>
      <c r="L1543" s="5"/>
      <c r="M1543" s="5">
        <f t="shared" si="2965"/>
        <v>21.523980578464002</v>
      </c>
      <c r="N1543" s="5">
        <f t="shared" si="2965"/>
        <v>0</v>
      </c>
      <c r="O1543" s="5">
        <f t="shared" si="2965"/>
        <v>0</v>
      </c>
      <c r="P1543" s="5">
        <f t="shared" si="2965"/>
        <v>0</v>
      </c>
      <c r="Q1543" s="5">
        <f t="shared" si="2965"/>
        <v>0</v>
      </c>
      <c r="R1543" s="5">
        <f t="shared" si="2965"/>
        <v>0</v>
      </c>
      <c r="S1543" s="5">
        <f t="shared" si="2965"/>
        <v>0</v>
      </c>
      <c r="T1543" s="5"/>
      <c r="U1543" s="5">
        <f t="shared" si="2965"/>
        <v>9.6321634500000002</v>
      </c>
      <c r="V1543" s="5">
        <f t="shared" si="2965"/>
        <v>5.4193625355479993</v>
      </c>
      <c r="W1543" s="5">
        <f t="shared" si="2965"/>
        <v>6.7982184280724978</v>
      </c>
      <c r="X1543" s="5">
        <f t="shared" si="2965"/>
        <v>2.576886296400001</v>
      </c>
      <c r="Y1543" s="5">
        <f t="shared" si="2965"/>
        <v>2.1718944395212993</v>
      </c>
      <c r="Z1543" s="5">
        <f t="shared" si="2965"/>
        <v>22.323803180672503</v>
      </c>
      <c r="AA1543" s="5">
        <f t="shared" si="2965"/>
        <v>0.92014474983795003</v>
      </c>
      <c r="AB1543" s="5"/>
      <c r="AC1543" s="5">
        <f t="shared" si="2965"/>
        <v>7.6639640862330012</v>
      </c>
      <c r="AD1543" s="5">
        <f t="shared" si="2965"/>
        <v>2.7527047611179998</v>
      </c>
      <c r="AE1543" s="5">
        <f t="shared" si="2965"/>
        <v>3.668503295534999</v>
      </c>
      <c r="AF1543" s="5">
        <f t="shared" si="2965"/>
        <v>1.3890999544500005</v>
      </c>
      <c r="AG1543" s="5">
        <f t="shared" si="2965"/>
        <v>1.1524842874999999</v>
      </c>
      <c r="AH1543" s="5">
        <f t="shared" si="2965"/>
        <v>10.904413106616252</v>
      </c>
      <c r="AI1543" s="5">
        <f t="shared" si="2965"/>
        <v>1.3358402199999999</v>
      </c>
    </row>
    <row r="1544" spans="2:35" x14ac:dyDescent="0.3">
      <c r="B1544" s="85">
        <f t="shared" si="2954"/>
        <v>45016</v>
      </c>
      <c r="C1544" s="3"/>
      <c r="D1544" s="3"/>
      <c r="E1544" s="5">
        <f t="shared" ref="E1544:AI1544" si="2966">E841+E948</f>
        <v>66.43539206928989</v>
      </c>
      <c r="F1544" s="5">
        <f t="shared" si="2966"/>
        <v>46.514747991765041</v>
      </c>
      <c r="G1544" s="5">
        <f t="shared" si="2966"/>
        <v>65.740316709383549</v>
      </c>
      <c r="H1544" s="5">
        <f t="shared" si="2966"/>
        <v>6.2375885617499991</v>
      </c>
      <c r="I1544" s="5">
        <f t="shared" si="2966"/>
        <v>39.790986449276261</v>
      </c>
      <c r="J1544" s="5">
        <f t="shared" si="2966"/>
        <v>283.57937975218766</v>
      </c>
      <c r="K1544" s="5">
        <f t="shared" si="2966"/>
        <v>10.683625083919178</v>
      </c>
      <c r="L1544" s="5"/>
      <c r="M1544" s="5">
        <f t="shared" si="2966"/>
        <v>22.169699995817925</v>
      </c>
      <c r="N1544" s="5">
        <f t="shared" si="2966"/>
        <v>0</v>
      </c>
      <c r="O1544" s="5">
        <f t="shared" si="2966"/>
        <v>0</v>
      </c>
      <c r="P1544" s="5">
        <f t="shared" si="2966"/>
        <v>0</v>
      </c>
      <c r="Q1544" s="5">
        <f t="shared" si="2966"/>
        <v>0</v>
      </c>
      <c r="R1544" s="5">
        <f t="shared" si="2966"/>
        <v>0</v>
      </c>
      <c r="S1544" s="5">
        <f t="shared" si="2966"/>
        <v>0</v>
      </c>
      <c r="T1544" s="5"/>
      <c r="U1544" s="5">
        <f t="shared" si="2966"/>
        <v>9.9211283535000003</v>
      </c>
      <c r="V1544" s="5">
        <f t="shared" si="2966"/>
        <v>5.5819434116144393</v>
      </c>
      <c r="W1544" s="5">
        <f t="shared" si="2966"/>
        <v>7.0021649809146753</v>
      </c>
      <c r="X1544" s="5">
        <f t="shared" si="2966"/>
        <v>2.6541928852919998</v>
      </c>
      <c r="Y1544" s="5">
        <f t="shared" si="2966"/>
        <v>2.2370512727069389</v>
      </c>
      <c r="Z1544" s="5">
        <f t="shared" si="2966"/>
        <v>22.993517276092675</v>
      </c>
      <c r="AA1544" s="5">
        <f t="shared" si="2966"/>
        <v>0.94774909233308824</v>
      </c>
      <c r="AB1544" s="5"/>
      <c r="AC1544" s="5">
        <f t="shared" si="2966"/>
        <v>7.8938830088199943</v>
      </c>
      <c r="AD1544" s="5">
        <f t="shared" si="2966"/>
        <v>2.8352859039515397</v>
      </c>
      <c r="AE1544" s="5">
        <f t="shared" si="2966"/>
        <v>3.7785583944010499</v>
      </c>
      <c r="AF1544" s="5">
        <f t="shared" si="2966"/>
        <v>1.4307729530834994</v>
      </c>
      <c r="AG1544" s="5">
        <f t="shared" si="2966"/>
        <v>1.187058816125</v>
      </c>
      <c r="AH1544" s="5">
        <f t="shared" si="2966"/>
        <v>11.231545499814736</v>
      </c>
      <c r="AI1544" s="5">
        <f t="shared" si="2966"/>
        <v>1.3759154266</v>
      </c>
    </row>
    <row r="1545" spans="2:35" x14ac:dyDescent="0.3">
      <c r="B1545" s="85">
        <f t="shared" si="2954"/>
        <v>45382</v>
      </c>
      <c r="C1545" s="3"/>
      <c r="D1545" s="3"/>
      <c r="E1545" s="5">
        <f t="shared" ref="E1545:AI1545" si="2967">E842+E949</f>
        <v>68.428453831368586</v>
      </c>
      <c r="F1545" s="5">
        <f t="shared" si="2967"/>
        <v>47.910190431517989</v>
      </c>
      <c r="G1545" s="5">
        <f t="shared" si="2967"/>
        <v>67.712526210665075</v>
      </c>
      <c r="H1545" s="5">
        <f t="shared" si="2967"/>
        <v>6.4247162186024998</v>
      </c>
      <c r="I1545" s="5">
        <f t="shared" si="2967"/>
        <v>40.984716042754556</v>
      </c>
      <c r="J1545" s="5">
        <f t="shared" si="2967"/>
        <v>292.08676114475332</v>
      </c>
      <c r="K1545" s="5">
        <f t="shared" si="2967"/>
        <v>11.004133836436758</v>
      </c>
      <c r="L1545" s="5"/>
      <c r="M1545" s="5">
        <f t="shared" si="2967"/>
        <v>22.834790995692448</v>
      </c>
      <c r="N1545" s="5">
        <f t="shared" si="2967"/>
        <v>0</v>
      </c>
      <c r="O1545" s="5">
        <f t="shared" si="2967"/>
        <v>0</v>
      </c>
      <c r="P1545" s="5">
        <f t="shared" si="2967"/>
        <v>0</v>
      </c>
      <c r="Q1545" s="5">
        <f t="shared" si="2967"/>
        <v>0</v>
      </c>
      <c r="R1545" s="5">
        <f t="shared" si="2967"/>
        <v>0</v>
      </c>
      <c r="S1545" s="5">
        <f t="shared" si="2967"/>
        <v>0</v>
      </c>
      <c r="T1545" s="5"/>
      <c r="U1545" s="5">
        <f t="shared" si="2967"/>
        <v>10.218762204105001</v>
      </c>
      <c r="V1545" s="5">
        <f t="shared" si="2967"/>
        <v>5.7494017139628735</v>
      </c>
      <c r="W1545" s="5">
        <f t="shared" si="2967"/>
        <v>7.2122299303421169</v>
      </c>
      <c r="X1545" s="5">
        <f t="shared" si="2967"/>
        <v>2.7338186718507602</v>
      </c>
      <c r="Y1545" s="5">
        <f t="shared" si="2967"/>
        <v>2.3041628108881467</v>
      </c>
      <c r="Z1545" s="5">
        <f t="shared" si="2967"/>
        <v>23.683322794375457</v>
      </c>
      <c r="AA1545" s="5">
        <f t="shared" si="2967"/>
        <v>0.97618156510308141</v>
      </c>
      <c r="AB1545" s="5"/>
      <c r="AC1545" s="5">
        <f t="shared" si="2967"/>
        <v>8.1306994990845922</v>
      </c>
      <c r="AD1545" s="5">
        <f t="shared" si="2967"/>
        <v>2.9203444810700865</v>
      </c>
      <c r="AE1545" s="5">
        <f t="shared" si="2967"/>
        <v>3.8919151462330825</v>
      </c>
      <c r="AF1545" s="5">
        <f t="shared" si="2967"/>
        <v>1.4736961416760042</v>
      </c>
      <c r="AG1545" s="5">
        <f t="shared" si="2967"/>
        <v>1.2226705806087499</v>
      </c>
      <c r="AH1545" s="5">
        <f t="shared" si="2967"/>
        <v>11.568491864809179</v>
      </c>
      <c r="AI1545" s="5">
        <f t="shared" si="2967"/>
        <v>1.4171928893979999</v>
      </c>
    </row>
    <row r="1546" spans="2:35" x14ac:dyDescent="0.3">
      <c r="B1546" s="85">
        <f t="shared" si="2954"/>
        <v>45747</v>
      </c>
      <c r="C1546" s="3"/>
      <c r="D1546" s="3"/>
      <c r="E1546" s="5">
        <f t="shared" ref="E1546:AI1546" si="2968">E843+E950</f>
        <v>70.481307446309643</v>
      </c>
      <c r="F1546" s="5">
        <f t="shared" si="2968"/>
        <v>49.347496144463534</v>
      </c>
      <c r="G1546" s="5">
        <f t="shared" si="2968"/>
        <v>69.743901996985045</v>
      </c>
      <c r="H1546" s="5">
        <f t="shared" si="2968"/>
        <v>6.6174577051605752</v>
      </c>
      <c r="I1546" s="5">
        <f t="shared" si="2968"/>
        <v>42.214257524037194</v>
      </c>
      <c r="J1546" s="5">
        <f t="shared" si="2968"/>
        <v>300.84936397909587</v>
      </c>
      <c r="K1546" s="5">
        <f t="shared" si="2968"/>
        <v>11.334257851529856</v>
      </c>
      <c r="L1546" s="5"/>
      <c r="M1546" s="5">
        <f t="shared" si="2968"/>
        <v>23.519834725563236</v>
      </c>
      <c r="N1546" s="5">
        <f t="shared" si="2968"/>
        <v>0</v>
      </c>
      <c r="O1546" s="5">
        <f t="shared" si="2968"/>
        <v>0</v>
      </c>
      <c r="P1546" s="5">
        <f t="shared" si="2968"/>
        <v>0</v>
      </c>
      <c r="Q1546" s="5">
        <f t="shared" si="2968"/>
        <v>0</v>
      </c>
      <c r="R1546" s="5">
        <f t="shared" si="2968"/>
        <v>0</v>
      </c>
      <c r="S1546" s="5">
        <f t="shared" si="2968"/>
        <v>0</v>
      </c>
      <c r="T1546" s="5"/>
      <c r="U1546" s="5">
        <f t="shared" si="2968"/>
        <v>10.525325070228153</v>
      </c>
      <c r="V1546" s="5">
        <f t="shared" si="2968"/>
        <v>5.9218837653817609</v>
      </c>
      <c r="W1546" s="5">
        <f t="shared" si="2968"/>
        <v>7.4285968282523811</v>
      </c>
      <c r="X1546" s="5">
        <f t="shared" si="2968"/>
        <v>2.8158332320062822</v>
      </c>
      <c r="Y1546" s="5">
        <f t="shared" si="2968"/>
        <v>2.373287695214791</v>
      </c>
      <c r="Z1546" s="5">
        <f t="shared" si="2968"/>
        <v>24.393822478206712</v>
      </c>
      <c r="AA1546" s="5">
        <f t="shared" si="2968"/>
        <v>1.0054670120561733</v>
      </c>
      <c r="AB1546" s="5"/>
      <c r="AC1546" s="5">
        <f t="shared" si="2968"/>
        <v>8.3746204840571288</v>
      </c>
      <c r="AD1546" s="5">
        <f t="shared" si="2968"/>
        <v>3.0079548155021891</v>
      </c>
      <c r="AE1546" s="5">
        <f t="shared" si="2968"/>
        <v>4.0086726006200752</v>
      </c>
      <c r="AF1546" s="5">
        <f t="shared" si="2968"/>
        <v>1.5179070259262855</v>
      </c>
      <c r="AG1546" s="5">
        <f t="shared" si="2968"/>
        <v>1.2593506980270126</v>
      </c>
      <c r="AH1546" s="5">
        <f t="shared" si="2968"/>
        <v>11.915546620753453</v>
      </c>
      <c r="AI1546" s="5">
        <f t="shared" si="2968"/>
        <v>1.4597086760799403</v>
      </c>
    </row>
    <row r="1547" spans="2:35" x14ac:dyDescent="0.3">
      <c r="B1547" s="85">
        <f t="shared" si="2954"/>
        <v>46112</v>
      </c>
      <c r="C1547" s="3"/>
      <c r="D1547" s="3"/>
      <c r="E1547" s="5">
        <f t="shared" ref="E1547:AI1547" si="2969">E844+E951</f>
        <v>72.59574666969894</v>
      </c>
      <c r="F1547" s="5">
        <f t="shared" si="2969"/>
        <v>50.827921028797441</v>
      </c>
      <c r="G1547" s="5">
        <f t="shared" si="2969"/>
        <v>71.836219056894578</v>
      </c>
      <c r="H1547" s="5">
        <f t="shared" si="2969"/>
        <v>6.8159814363153925</v>
      </c>
      <c r="I1547" s="5">
        <f t="shared" si="2969"/>
        <v>43.480685249758281</v>
      </c>
      <c r="J1547" s="5">
        <f t="shared" si="2969"/>
        <v>309.87484489846872</v>
      </c>
      <c r="K1547" s="5">
        <f t="shared" si="2969"/>
        <v>11.674285587075746</v>
      </c>
      <c r="L1547" s="5"/>
      <c r="M1547" s="5">
        <f t="shared" si="2969"/>
        <v>24.225429767330134</v>
      </c>
      <c r="N1547" s="5">
        <f t="shared" si="2969"/>
        <v>0</v>
      </c>
      <c r="O1547" s="5">
        <f t="shared" si="2969"/>
        <v>0</v>
      </c>
      <c r="P1547" s="5">
        <f t="shared" si="2969"/>
        <v>0</v>
      </c>
      <c r="Q1547" s="5">
        <f t="shared" si="2969"/>
        <v>0</v>
      </c>
      <c r="R1547" s="5">
        <f t="shared" si="2969"/>
        <v>0</v>
      </c>
      <c r="S1547" s="5">
        <f t="shared" si="2969"/>
        <v>0</v>
      </c>
      <c r="T1547" s="5"/>
      <c r="U1547" s="5">
        <f t="shared" si="2969"/>
        <v>10.841084822334995</v>
      </c>
      <c r="V1547" s="5">
        <f t="shared" si="2969"/>
        <v>6.0995402783432127</v>
      </c>
      <c r="W1547" s="5">
        <f t="shared" si="2969"/>
        <v>7.6514547330999516</v>
      </c>
      <c r="X1547" s="5">
        <f t="shared" si="2969"/>
        <v>2.9003082289664706</v>
      </c>
      <c r="Y1547" s="5">
        <f t="shared" si="2969"/>
        <v>2.4444863260712348</v>
      </c>
      <c r="Z1547" s="5">
        <f t="shared" si="2969"/>
        <v>25.125637152552919</v>
      </c>
      <c r="AA1547" s="5">
        <f t="shared" si="2969"/>
        <v>1.0356310224178584</v>
      </c>
      <c r="AB1547" s="5"/>
      <c r="AC1547" s="5">
        <f t="shared" si="2969"/>
        <v>8.625859098578843</v>
      </c>
      <c r="AD1547" s="5">
        <f t="shared" si="2969"/>
        <v>3.0981934599672547</v>
      </c>
      <c r="AE1547" s="5">
        <f t="shared" si="2969"/>
        <v>4.1289327786386778</v>
      </c>
      <c r="AF1547" s="5">
        <f t="shared" si="2969"/>
        <v>1.5634442367040726</v>
      </c>
      <c r="AG1547" s="5">
        <f t="shared" si="2969"/>
        <v>1.297131218967823</v>
      </c>
      <c r="AH1547" s="5">
        <f t="shared" si="2969"/>
        <v>12.273013019376059</v>
      </c>
      <c r="AI1547" s="5">
        <f t="shared" si="2969"/>
        <v>1.503499936362338</v>
      </c>
    </row>
    <row r="1548" spans="2:35" x14ac:dyDescent="0.3">
      <c r="B1548" s="85">
        <f t="shared" si="2954"/>
        <v>46477</v>
      </c>
      <c r="C1548" s="3"/>
      <c r="D1548" s="3"/>
      <c r="E1548" s="5">
        <f t="shared" ref="E1548:AI1548" si="2970">E845+E952</f>
        <v>74.773619069789902</v>
      </c>
      <c r="F1548" s="5">
        <f t="shared" si="2970"/>
        <v>52.352758659661369</v>
      </c>
      <c r="G1548" s="5">
        <f t="shared" si="2970"/>
        <v>73.991305628601424</v>
      </c>
      <c r="H1548" s="5">
        <f t="shared" si="2970"/>
        <v>7.0204608794048537</v>
      </c>
      <c r="I1548" s="5">
        <f t="shared" si="2970"/>
        <v>44.785105807251028</v>
      </c>
      <c r="J1548" s="5">
        <f t="shared" si="2970"/>
        <v>319.17109024542287</v>
      </c>
      <c r="K1548" s="5">
        <f t="shared" si="2970"/>
        <v>12.024514154688017</v>
      </c>
      <c r="L1548" s="5"/>
      <c r="M1548" s="5">
        <f t="shared" si="2970"/>
        <v>24.952192660350033</v>
      </c>
      <c r="N1548" s="5">
        <f t="shared" si="2970"/>
        <v>0</v>
      </c>
      <c r="O1548" s="5">
        <f t="shared" si="2970"/>
        <v>0</v>
      </c>
      <c r="P1548" s="5">
        <f t="shared" si="2970"/>
        <v>0</v>
      </c>
      <c r="Q1548" s="5">
        <f t="shared" si="2970"/>
        <v>0</v>
      </c>
      <c r="R1548" s="5">
        <f t="shared" si="2970"/>
        <v>0</v>
      </c>
      <c r="S1548" s="5">
        <f t="shared" si="2970"/>
        <v>0</v>
      </c>
      <c r="T1548" s="5"/>
      <c r="U1548" s="5">
        <f t="shared" si="2970"/>
        <v>11.166317367005046</v>
      </c>
      <c r="V1548" s="5">
        <f t="shared" si="2970"/>
        <v>6.2825264866935093</v>
      </c>
      <c r="W1548" s="5">
        <f t="shared" si="2970"/>
        <v>7.8809983750929522</v>
      </c>
      <c r="X1548" s="5">
        <f t="shared" si="2970"/>
        <v>2.9873174758354639</v>
      </c>
      <c r="Y1548" s="5">
        <f t="shared" si="2970"/>
        <v>2.5178209158533713</v>
      </c>
      <c r="Z1548" s="5">
        <f t="shared" si="2970"/>
        <v>25.879406267129511</v>
      </c>
      <c r="AA1548" s="5">
        <f t="shared" si="2970"/>
        <v>1.066699953090394</v>
      </c>
      <c r="AB1548" s="5"/>
      <c r="AC1548" s="5">
        <f t="shared" si="2970"/>
        <v>8.8846348715362087</v>
      </c>
      <c r="AD1548" s="5">
        <f t="shared" si="2970"/>
        <v>3.1911392637662725</v>
      </c>
      <c r="AE1548" s="5">
        <f t="shared" si="2970"/>
        <v>4.2528007619978379</v>
      </c>
      <c r="AF1548" s="5">
        <f t="shared" si="2970"/>
        <v>1.6103475638051952</v>
      </c>
      <c r="AG1548" s="5">
        <f t="shared" si="2970"/>
        <v>1.3360451555368578</v>
      </c>
      <c r="AH1548" s="5">
        <f t="shared" si="2970"/>
        <v>12.641203409957342</v>
      </c>
      <c r="AI1548" s="5">
        <f t="shared" si="2970"/>
        <v>1.5486049344532082</v>
      </c>
    </row>
    <row r="1549" spans="2:35" x14ac:dyDescent="0.3">
      <c r="B1549" s="85">
        <f t="shared" si="2954"/>
        <v>46843</v>
      </c>
      <c r="C1549" s="3"/>
      <c r="D1549" s="3"/>
      <c r="E1549" s="5">
        <f t="shared" ref="E1549:AI1549" si="2971">E846+E953</f>
        <v>77.016827641883609</v>
      </c>
      <c r="F1549" s="5">
        <f t="shared" si="2971"/>
        <v>53.923341419451205</v>
      </c>
      <c r="G1549" s="5">
        <f t="shared" si="2971"/>
        <v>76.211044797459465</v>
      </c>
      <c r="H1549" s="5">
        <f t="shared" si="2971"/>
        <v>7.231074705787</v>
      </c>
      <c r="I1549" s="5">
        <f t="shared" si="2971"/>
        <v>46.128658981468575</v>
      </c>
      <c r="J1549" s="5">
        <f t="shared" si="2971"/>
        <v>328.74622295278556</v>
      </c>
      <c r="K1549" s="5">
        <f t="shared" si="2971"/>
        <v>12.385249579328665</v>
      </c>
      <c r="L1549" s="5"/>
      <c r="M1549" s="5">
        <f t="shared" si="2971"/>
        <v>25.700758440160538</v>
      </c>
      <c r="N1549" s="5">
        <f t="shared" si="2971"/>
        <v>0</v>
      </c>
      <c r="O1549" s="5">
        <f t="shared" si="2971"/>
        <v>0</v>
      </c>
      <c r="P1549" s="5">
        <f t="shared" si="2971"/>
        <v>0</v>
      </c>
      <c r="Q1549" s="5">
        <f t="shared" si="2971"/>
        <v>0</v>
      </c>
      <c r="R1549" s="5">
        <f t="shared" si="2971"/>
        <v>0</v>
      </c>
      <c r="S1549" s="5">
        <f t="shared" si="2971"/>
        <v>0</v>
      </c>
      <c r="T1549" s="5"/>
      <c r="U1549" s="5">
        <f t="shared" si="2971"/>
        <v>11.501306888015199</v>
      </c>
      <c r="V1549" s="5">
        <f t="shared" si="2971"/>
        <v>6.4710022812943127</v>
      </c>
      <c r="W1549" s="5">
        <f t="shared" si="2971"/>
        <v>8.1174283263457401</v>
      </c>
      <c r="X1549" s="5">
        <f t="shared" si="2971"/>
        <v>3.0769370001105294</v>
      </c>
      <c r="Y1549" s="5">
        <f t="shared" si="2971"/>
        <v>2.5933555433289737</v>
      </c>
      <c r="Z1549" s="5">
        <f t="shared" si="2971"/>
        <v>26.655788455143398</v>
      </c>
      <c r="AA1549" s="5">
        <f t="shared" si="2971"/>
        <v>1.0987009516831061</v>
      </c>
      <c r="AB1549" s="5"/>
      <c r="AC1549" s="5">
        <f t="shared" si="2971"/>
        <v>9.1511739176823017</v>
      </c>
      <c r="AD1549" s="5">
        <f t="shared" si="2971"/>
        <v>3.2868734416792602</v>
      </c>
      <c r="AE1549" s="5">
        <f t="shared" si="2971"/>
        <v>4.3803847848577728</v>
      </c>
      <c r="AF1549" s="5">
        <f t="shared" si="2971"/>
        <v>1.6586579907193519</v>
      </c>
      <c r="AG1549" s="5">
        <f t="shared" si="2971"/>
        <v>1.3761265102029636</v>
      </c>
      <c r="AH1549" s="5">
        <f t="shared" si="2971"/>
        <v>13.020439512256065</v>
      </c>
      <c r="AI1549" s="5">
        <f t="shared" si="2971"/>
        <v>1.5950630824868046</v>
      </c>
    </row>
    <row r="1550" spans="2:35" x14ac:dyDescent="0.3">
      <c r="B1550" s="85">
        <f t="shared" si="2954"/>
        <v>47208</v>
      </c>
      <c r="C1550" s="3"/>
      <c r="D1550" s="3"/>
      <c r="E1550" s="5">
        <f t="shared" ref="E1550:AI1550" si="2972">E847+E954</f>
        <v>79.327332471140124</v>
      </c>
      <c r="F1550" s="5">
        <f t="shared" si="2972"/>
        <v>55.541041662034743</v>
      </c>
      <c r="G1550" s="5">
        <f t="shared" si="2972"/>
        <v>78.497376141383242</v>
      </c>
      <c r="H1550" s="5">
        <f t="shared" si="2972"/>
        <v>7.4480069469606089</v>
      </c>
      <c r="I1550" s="5">
        <f t="shared" si="2972"/>
        <v>47.512518750912626</v>
      </c>
      <c r="J1550" s="5">
        <f t="shared" si="2972"/>
        <v>338.60860964136918</v>
      </c>
      <c r="K1550" s="5">
        <f t="shared" si="2972"/>
        <v>12.756807066708523</v>
      </c>
      <c r="L1550" s="5"/>
      <c r="M1550" s="5">
        <f t="shared" si="2972"/>
        <v>26.471781193365356</v>
      </c>
      <c r="N1550" s="5">
        <f t="shared" si="2972"/>
        <v>0</v>
      </c>
      <c r="O1550" s="5">
        <f t="shared" si="2972"/>
        <v>0</v>
      </c>
      <c r="P1550" s="5">
        <f t="shared" si="2972"/>
        <v>0</v>
      </c>
      <c r="Q1550" s="5">
        <f t="shared" si="2972"/>
        <v>0</v>
      </c>
      <c r="R1550" s="5">
        <f t="shared" si="2972"/>
        <v>0</v>
      </c>
      <c r="S1550" s="5">
        <f t="shared" si="2972"/>
        <v>0</v>
      </c>
      <c r="T1550" s="5"/>
      <c r="U1550" s="5">
        <f t="shared" si="2972"/>
        <v>11.846346094655656</v>
      </c>
      <c r="V1550" s="5">
        <f t="shared" si="2972"/>
        <v>6.6651323497331436</v>
      </c>
      <c r="W1550" s="5">
        <f t="shared" si="2972"/>
        <v>8.3609511761361137</v>
      </c>
      <c r="X1550" s="5">
        <f t="shared" si="2972"/>
        <v>3.1692451101138457</v>
      </c>
      <c r="Y1550" s="5">
        <f t="shared" si="2972"/>
        <v>2.6711562096288413</v>
      </c>
      <c r="Z1550" s="5">
        <f t="shared" si="2972"/>
        <v>27.455462108797704</v>
      </c>
      <c r="AA1550" s="5">
        <f t="shared" si="2972"/>
        <v>1.131661980233599</v>
      </c>
      <c r="AB1550" s="5"/>
      <c r="AC1550" s="5">
        <f t="shared" si="2972"/>
        <v>9.4257091352127667</v>
      </c>
      <c r="AD1550" s="5">
        <f t="shared" si="2972"/>
        <v>3.3854796449296387</v>
      </c>
      <c r="AE1550" s="5">
        <f t="shared" si="2972"/>
        <v>4.5117963284035065</v>
      </c>
      <c r="AF1550" s="5">
        <f t="shared" si="2972"/>
        <v>1.7084177304409323</v>
      </c>
      <c r="AG1550" s="5">
        <f t="shared" si="2972"/>
        <v>1.4174103055090523</v>
      </c>
      <c r="AH1550" s="5">
        <f t="shared" si="2972"/>
        <v>13.411052697623747</v>
      </c>
      <c r="AI1550" s="5">
        <f t="shared" si="2972"/>
        <v>1.6429149749614087</v>
      </c>
    </row>
    <row r="1551" spans="2:35" x14ac:dyDescent="0.3">
      <c r="B1551" s="85">
        <f t="shared" si="2954"/>
        <v>47573</v>
      </c>
      <c r="C1551" s="3"/>
      <c r="D1551" s="3"/>
      <c r="E1551" s="5">
        <f t="shared" ref="E1551:AI1551" si="2973">E848+E955</f>
        <v>81.707152445274332</v>
      </c>
      <c r="F1551" s="5">
        <f t="shared" si="2973"/>
        <v>57.207272911895778</v>
      </c>
      <c r="G1551" s="5">
        <f t="shared" si="2973"/>
        <v>80.852297425624755</v>
      </c>
      <c r="H1551" s="5">
        <f t="shared" si="2973"/>
        <v>7.6714471553694272</v>
      </c>
      <c r="I1551" s="5">
        <f t="shared" si="2973"/>
        <v>48.937894313440019</v>
      </c>
      <c r="J1551" s="5">
        <f t="shared" si="2973"/>
        <v>348.76686793061026</v>
      </c>
      <c r="K1551" s="5">
        <f t="shared" si="2973"/>
        <v>13.139511278709772</v>
      </c>
      <c r="L1551" s="5"/>
      <c r="M1551" s="5">
        <f t="shared" si="2973"/>
        <v>27.26593462916632</v>
      </c>
      <c r="N1551" s="5">
        <f t="shared" si="2973"/>
        <v>0</v>
      </c>
      <c r="O1551" s="5">
        <f t="shared" si="2973"/>
        <v>0</v>
      </c>
      <c r="P1551" s="5">
        <f t="shared" si="2973"/>
        <v>0</v>
      </c>
      <c r="Q1551" s="5">
        <f t="shared" si="2973"/>
        <v>0</v>
      </c>
      <c r="R1551" s="5">
        <f t="shared" si="2973"/>
        <v>0</v>
      </c>
      <c r="S1551" s="5">
        <f t="shared" si="2973"/>
        <v>0</v>
      </c>
      <c r="T1551" s="5"/>
      <c r="U1551" s="5">
        <f t="shared" si="2973"/>
        <v>12.201736477495325</v>
      </c>
      <c r="V1551" s="5">
        <f t="shared" si="2973"/>
        <v>6.8650863202251378</v>
      </c>
      <c r="W1551" s="5">
        <f t="shared" si="2973"/>
        <v>8.6117797114201959</v>
      </c>
      <c r="X1551" s="5">
        <f t="shared" si="2973"/>
        <v>3.2643224634172618</v>
      </c>
      <c r="Y1551" s="5">
        <f t="shared" si="2973"/>
        <v>2.7512908959177071</v>
      </c>
      <c r="Z1551" s="5">
        <f t="shared" si="2973"/>
        <v>28.279125972061632</v>
      </c>
      <c r="AA1551" s="5">
        <f t="shared" si="2973"/>
        <v>1.1656118396406079</v>
      </c>
      <c r="AB1551" s="5"/>
      <c r="AC1551" s="5">
        <f t="shared" si="2973"/>
        <v>9.7084804092691463</v>
      </c>
      <c r="AD1551" s="5">
        <f t="shared" si="2973"/>
        <v>3.4870440342775275</v>
      </c>
      <c r="AE1551" s="5">
        <f t="shared" si="2973"/>
        <v>4.6471502182556117</v>
      </c>
      <c r="AF1551" s="5">
        <f t="shared" si="2973"/>
        <v>1.75967026235416</v>
      </c>
      <c r="AG1551" s="5">
        <f t="shared" si="2973"/>
        <v>1.4599326146743239</v>
      </c>
      <c r="AH1551" s="5">
        <f t="shared" si="2973"/>
        <v>13.813384278552462</v>
      </c>
      <c r="AI1551" s="5">
        <f t="shared" si="2973"/>
        <v>1.6922024242102511</v>
      </c>
    </row>
    <row r="1552" spans="2:35" x14ac:dyDescent="0.3">
      <c r="B1552" s="85">
        <f t="shared" si="2954"/>
        <v>47938</v>
      </c>
      <c r="C1552" s="3"/>
      <c r="D1552" s="3"/>
      <c r="E1552" s="5">
        <f t="shared" ref="E1552:AI1552" si="2974">E849+E956</f>
        <v>84.158367018632561</v>
      </c>
      <c r="F1552" s="5">
        <f t="shared" si="2974"/>
        <v>58.923491099252658</v>
      </c>
      <c r="G1552" s="5">
        <f t="shared" si="2974"/>
        <v>83.277866348393502</v>
      </c>
      <c r="H1552" s="5">
        <f t="shared" si="2974"/>
        <v>7.9015905700305105</v>
      </c>
      <c r="I1552" s="5">
        <f t="shared" si="2974"/>
        <v>50.406031142843219</v>
      </c>
      <c r="J1552" s="5">
        <f t="shared" si="2974"/>
        <v>359.22987396852864</v>
      </c>
      <c r="K1552" s="5">
        <f t="shared" si="2974"/>
        <v>13.533696617071065</v>
      </c>
      <c r="L1552" s="5"/>
      <c r="M1552" s="5">
        <f t="shared" si="2974"/>
        <v>28.083912668041304</v>
      </c>
      <c r="N1552" s="5">
        <f t="shared" si="2974"/>
        <v>0</v>
      </c>
      <c r="O1552" s="5">
        <f t="shared" si="2974"/>
        <v>0</v>
      </c>
      <c r="P1552" s="5">
        <f t="shared" si="2974"/>
        <v>0</v>
      </c>
      <c r="Q1552" s="5">
        <f t="shared" si="2974"/>
        <v>0</v>
      </c>
      <c r="R1552" s="5">
        <f t="shared" si="2974"/>
        <v>0</v>
      </c>
      <c r="S1552" s="5">
        <f t="shared" si="2974"/>
        <v>0</v>
      </c>
      <c r="T1552" s="5"/>
      <c r="U1552" s="5">
        <f t="shared" si="2974"/>
        <v>12.567788571820186</v>
      </c>
      <c r="V1552" s="5">
        <f t="shared" si="2974"/>
        <v>7.0710389098318931</v>
      </c>
      <c r="W1552" s="5">
        <f t="shared" si="2974"/>
        <v>8.8701331027628036</v>
      </c>
      <c r="X1552" s="5">
        <f t="shared" si="2974"/>
        <v>3.3622521373197776</v>
      </c>
      <c r="Y1552" s="5">
        <f t="shared" si="2974"/>
        <v>2.8338296227952386</v>
      </c>
      <c r="Z1552" s="5">
        <f t="shared" si="2974"/>
        <v>29.127499751223485</v>
      </c>
      <c r="AA1552" s="5">
        <f t="shared" si="2974"/>
        <v>1.2005801948298249</v>
      </c>
      <c r="AB1552" s="5"/>
      <c r="AC1552" s="5">
        <f t="shared" si="2974"/>
        <v>9.9997348215472268</v>
      </c>
      <c r="AD1552" s="5">
        <f t="shared" si="2974"/>
        <v>3.5916553553058534</v>
      </c>
      <c r="AE1552" s="5">
        <f t="shared" si="2974"/>
        <v>4.7865647248032808</v>
      </c>
      <c r="AF1552" s="5">
        <f t="shared" si="2974"/>
        <v>1.812460370224785</v>
      </c>
      <c r="AG1552" s="5">
        <f t="shared" si="2974"/>
        <v>1.5037305931145537</v>
      </c>
      <c r="AH1552" s="5">
        <f t="shared" si="2974"/>
        <v>14.227785806909036</v>
      </c>
      <c r="AI1552" s="5">
        <f t="shared" si="2974"/>
        <v>1.7429684969365589</v>
      </c>
    </row>
    <row r="1553" spans="2:35" x14ac:dyDescent="0.3">
      <c r="B1553" s="85">
        <f t="shared" si="2954"/>
        <v>48304</v>
      </c>
      <c r="C1553" s="3"/>
      <c r="D1553" s="3"/>
      <c r="E1553" s="5">
        <f t="shared" ref="E1553:AI1553" si="2975">E850+E957</f>
        <v>86.683118029191547</v>
      </c>
      <c r="F1553" s="5">
        <f t="shared" si="2975"/>
        <v>60.691195832230235</v>
      </c>
      <c r="G1553" s="5">
        <f t="shared" si="2975"/>
        <v>85.776202338845309</v>
      </c>
      <c r="H1553" s="5">
        <f t="shared" si="2975"/>
        <v>8.1386382871314265</v>
      </c>
      <c r="I1553" s="5">
        <f t="shared" si="2975"/>
        <v>51.918212077128508</v>
      </c>
      <c r="J1553" s="5">
        <f t="shared" si="2975"/>
        <v>370.00677018758444</v>
      </c>
      <c r="K1553" s="5">
        <f t="shared" si="2975"/>
        <v>13.939707515583189</v>
      </c>
      <c r="L1553" s="5"/>
      <c r="M1553" s="5">
        <f t="shared" si="2975"/>
        <v>28.926430048082555</v>
      </c>
      <c r="N1553" s="5">
        <f t="shared" si="2975"/>
        <v>0</v>
      </c>
      <c r="O1553" s="5">
        <f t="shared" si="2975"/>
        <v>0</v>
      </c>
      <c r="P1553" s="5">
        <f t="shared" si="2975"/>
        <v>0</v>
      </c>
      <c r="Q1553" s="5">
        <f t="shared" si="2975"/>
        <v>0</v>
      </c>
      <c r="R1553" s="5">
        <f t="shared" si="2975"/>
        <v>0</v>
      </c>
      <c r="S1553" s="5">
        <f t="shared" si="2975"/>
        <v>0</v>
      </c>
      <c r="T1553" s="5"/>
      <c r="U1553" s="5">
        <f t="shared" si="2975"/>
        <v>12.944822228974793</v>
      </c>
      <c r="V1553" s="5">
        <f t="shared" si="2975"/>
        <v>7.2831700771268499</v>
      </c>
      <c r="W1553" s="5">
        <f t="shared" si="2975"/>
        <v>9.1362370958456847</v>
      </c>
      <c r="X1553" s="5">
        <f t="shared" si="2975"/>
        <v>3.4631197014393695</v>
      </c>
      <c r="Y1553" s="5">
        <f t="shared" si="2975"/>
        <v>2.9188445114790964</v>
      </c>
      <c r="Z1553" s="5">
        <f t="shared" si="2975"/>
        <v>30.001324743760183</v>
      </c>
      <c r="AA1553" s="5">
        <f t="shared" si="2975"/>
        <v>1.2365976006747195</v>
      </c>
      <c r="AB1553" s="5"/>
      <c r="AC1553" s="5">
        <f t="shared" si="2975"/>
        <v>10.299726866193648</v>
      </c>
      <c r="AD1553" s="5">
        <f t="shared" si="2975"/>
        <v>3.6994050159650294</v>
      </c>
      <c r="AE1553" s="5">
        <f t="shared" si="2975"/>
        <v>4.9301616665473782</v>
      </c>
      <c r="AF1553" s="5">
        <f t="shared" si="2975"/>
        <v>1.8668341813315279</v>
      </c>
      <c r="AG1553" s="5">
        <f t="shared" si="2975"/>
        <v>1.5488425109079902</v>
      </c>
      <c r="AH1553" s="5">
        <f t="shared" si="2975"/>
        <v>14.654619381116309</v>
      </c>
      <c r="AI1553" s="5">
        <f t="shared" si="2975"/>
        <v>1.7952575518446552</v>
      </c>
    </row>
    <row r="1554" spans="2:35" x14ac:dyDescent="0.3">
      <c r="B1554" s="85">
        <f t="shared" si="2954"/>
        <v>48669</v>
      </c>
      <c r="C1554" s="3"/>
      <c r="D1554" s="3"/>
      <c r="E1554" s="5">
        <f t="shared" ref="E1554:AI1554" si="2976">E851+E958</f>
        <v>89.283611570067279</v>
      </c>
      <c r="F1554" s="5">
        <f t="shared" si="2976"/>
        <v>62.511931707197135</v>
      </c>
      <c r="G1554" s="5">
        <f t="shared" si="2976"/>
        <v>88.349488409010661</v>
      </c>
      <c r="H1554" s="5">
        <f t="shared" si="2976"/>
        <v>8.3827974357453687</v>
      </c>
      <c r="I1554" s="5">
        <f t="shared" si="2976"/>
        <v>53.475758439442359</v>
      </c>
      <c r="J1554" s="5">
        <f t="shared" si="2976"/>
        <v>381.10697329321204</v>
      </c>
      <c r="K1554" s="5">
        <f t="shared" si="2976"/>
        <v>14.35789874105069</v>
      </c>
      <c r="L1554" s="5"/>
      <c r="M1554" s="5">
        <f t="shared" si="2976"/>
        <v>29.794222949525032</v>
      </c>
      <c r="N1554" s="5">
        <f t="shared" si="2976"/>
        <v>0</v>
      </c>
      <c r="O1554" s="5">
        <f t="shared" si="2976"/>
        <v>0</v>
      </c>
      <c r="P1554" s="5">
        <f t="shared" si="2976"/>
        <v>0</v>
      </c>
      <c r="Q1554" s="5">
        <f t="shared" si="2976"/>
        <v>0</v>
      </c>
      <c r="R1554" s="5">
        <f t="shared" si="2976"/>
        <v>0</v>
      </c>
      <c r="S1554" s="5">
        <f t="shared" si="2976"/>
        <v>0</v>
      </c>
      <c r="T1554" s="5"/>
      <c r="U1554" s="5">
        <f t="shared" si="2976"/>
        <v>13.333166895844036</v>
      </c>
      <c r="V1554" s="5">
        <f t="shared" si="2976"/>
        <v>7.5016651794406517</v>
      </c>
      <c r="W1554" s="5">
        <f t="shared" si="2976"/>
        <v>9.4103242087210557</v>
      </c>
      <c r="X1554" s="5">
        <f t="shared" si="2976"/>
        <v>3.5670132924825508</v>
      </c>
      <c r="Y1554" s="5">
        <f t="shared" si="2976"/>
        <v>3.0064098468234675</v>
      </c>
      <c r="Z1554" s="5">
        <f t="shared" si="2976"/>
        <v>30.901364486072993</v>
      </c>
      <c r="AA1554" s="5">
        <f t="shared" si="2976"/>
        <v>1.2736955286949607</v>
      </c>
      <c r="AB1554" s="5"/>
      <c r="AC1554" s="5">
        <f t="shared" si="2976"/>
        <v>10.60871867217945</v>
      </c>
      <c r="AD1554" s="5">
        <f t="shared" si="2976"/>
        <v>3.810387166443979</v>
      </c>
      <c r="AE1554" s="5">
        <f t="shared" si="2976"/>
        <v>5.0780665165437995</v>
      </c>
      <c r="AF1554" s="5">
        <f t="shared" si="2976"/>
        <v>1.9228392067714739</v>
      </c>
      <c r="AG1554" s="5">
        <f t="shared" si="2976"/>
        <v>1.5953077862352298</v>
      </c>
      <c r="AH1554" s="5">
        <f t="shared" si="2976"/>
        <v>15.094257962549797</v>
      </c>
      <c r="AI1554" s="5">
        <f t="shared" si="2976"/>
        <v>1.8491152783999949</v>
      </c>
    </row>
    <row r="1555" spans="2:35" x14ac:dyDescent="0.3">
      <c r="B1555" s="85">
        <f t="shared" si="2954"/>
        <v>49034</v>
      </c>
      <c r="C1555" s="3"/>
      <c r="D1555" s="3"/>
      <c r="E1555" s="5">
        <f t="shared" ref="E1555:AI1555" si="2977">E852+E959</f>
        <v>91.962119917169304</v>
      </c>
      <c r="F1555" s="5">
        <f t="shared" si="2977"/>
        <v>64.387289658413067</v>
      </c>
      <c r="G1555" s="5">
        <f t="shared" si="2977"/>
        <v>90.999973061280969</v>
      </c>
      <c r="H1555" s="5">
        <f t="shared" si="2977"/>
        <v>8.6342813588177307</v>
      </c>
      <c r="I1555" s="5">
        <f t="shared" si="2977"/>
        <v>55.080031192625626</v>
      </c>
      <c r="J1555" s="5">
        <f t="shared" si="2977"/>
        <v>392.5401824920084</v>
      </c>
      <c r="K1555" s="5">
        <f t="shared" si="2977"/>
        <v>14.78863570328221</v>
      </c>
      <c r="L1555" s="5"/>
      <c r="M1555" s="5">
        <f t="shared" si="2977"/>
        <v>30.688049638010781</v>
      </c>
      <c r="N1555" s="5">
        <f t="shared" si="2977"/>
        <v>0</v>
      </c>
      <c r="O1555" s="5">
        <f t="shared" si="2977"/>
        <v>0</v>
      </c>
      <c r="P1555" s="5">
        <f t="shared" si="2977"/>
        <v>0</v>
      </c>
      <c r="Q1555" s="5">
        <f t="shared" si="2977"/>
        <v>0</v>
      </c>
      <c r="R1555" s="5">
        <f t="shared" si="2977"/>
        <v>0</v>
      </c>
      <c r="S1555" s="5">
        <f t="shared" si="2977"/>
        <v>0</v>
      </c>
      <c r="T1555" s="5"/>
      <c r="U1555" s="5">
        <f t="shared" si="2977"/>
        <v>13.733161902719358</v>
      </c>
      <c r="V1555" s="5">
        <f t="shared" si="2977"/>
        <v>7.7267151348238743</v>
      </c>
      <c r="W1555" s="5">
        <f t="shared" si="2977"/>
        <v>9.6926339349826875</v>
      </c>
      <c r="X1555" s="5">
        <f t="shared" si="2977"/>
        <v>3.674023691257029</v>
      </c>
      <c r="Y1555" s="5">
        <f t="shared" si="2977"/>
        <v>3.0966021422281718</v>
      </c>
      <c r="Z1555" s="5">
        <f t="shared" si="2977"/>
        <v>31.828405420655187</v>
      </c>
      <c r="AA1555" s="5">
        <f t="shared" si="2977"/>
        <v>1.3119063945558103</v>
      </c>
      <c r="AB1555" s="5"/>
      <c r="AC1555" s="5">
        <f t="shared" si="2977"/>
        <v>10.926980232344839</v>
      </c>
      <c r="AD1555" s="5">
        <f t="shared" si="2977"/>
        <v>3.9246987814372996</v>
      </c>
      <c r="AE1555" s="5">
        <f t="shared" si="2977"/>
        <v>5.230408512040114</v>
      </c>
      <c r="AF1555" s="5">
        <f t="shared" si="2977"/>
        <v>1.9805243829746186</v>
      </c>
      <c r="AG1555" s="5">
        <f t="shared" si="2977"/>
        <v>1.6431670198222865</v>
      </c>
      <c r="AH1555" s="5">
        <f t="shared" si="2977"/>
        <v>15.547085701426294</v>
      </c>
      <c r="AI1555" s="5">
        <f t="shared" si="2977"/>
        <v>1.9045887367519949</v>
      </c>
    </row>
    <row r="1556" spans="2:35" x14ac:dyDescent="0.3">
      <c r="B1556" s="85">
        <f t="shared" si="2954"/>
        <v>49399</v>
      </c>
      <c r="C1556" s="3"/>
      <c r="D1556" s="3"/>
      <c r="E1556" s="5">
        <f t="shared" ref="E1556:AI1556" si="2978">E853+E960</f>
        <v>94.720983514684406</v>
      </c>
      <c r="F1556" s="5">
        <f t="shared" si="2978"/>
        <v>66.318908348165451</v>
      </c>
      <c r="G1556" s="5">
        <f t="shared" si="2978"/>
        <v>93.729972253119385</v>
      </c>
      <c r="H1556" s="5">
        <f t="shared" si="2978"/>
        <v>8.8933097995822639</v>
      </c>
      <c r="I1556" s="5">
        <f t="shared" si="2978"/>
        <v>56.732432128404383</v>
      </c>
      <c r="J1556" s="5">
        <f t="shared" si="2978"/>
        <v>404.31638796676879</v>
      </c>
      <c r="K1556" s="5">
        <f t="shared" si="2978"/>
        <v>15.232294774380676</v>
      </c>
      <c r="L1556" s="5"/>
      <c r="M1556" s="5">
        <f t="shared" si="2978"/>
        <v>31.608691127151115</v>
      </c>
      <c r="N1556" s="5">
        <f t="shared" si="2978"/>
        <v>0</v>
      </c>
      <c r="O1556" s="5">
        <f t="shared" si="2978"/>
        <v>0</v>
      </c>
      <c r="P1556" s="5">
        <f t="shared" si="2978"/>
        <v>0</v>
      </c>
      <c r="Q1556" s="5">
        <f t="shared" si="2978"/>
        <v>0</v>
      </c>
      <c r="R1556" s="5">
        <f t="shared" si="2978"/>
        <v>0</v>
      </c>
      <c r="S1556" s="5">
        <f t="shared" si="2978"/>
        <v>0</v>
      </c>
      <c r="T1556" s="5"/>
      <c r="U1556" s="5">
        <f t="shared" si="2978"/>
        <v>14.145156759800939</v>
      </c>
      <c r="V1556" s="5">
        <f t="shared" si="2978"/>
        <v>7.9585165888685916</v>
      </c>
      <c r="W1556" s="5">
        <f t="shared" si="2978"/>
        <v>9.9834129530321665</v>
      </c>
      <c r="X1556" s="5">
        <f t="shared" si="2978"/>
        <v>3.784244401994739</v>
      </c>
      <c r="Y1556" s="5">
        <f t="shared" si="2978"/>
        <v>3.1895002064950155</v>
      </c>
      <c r="Z1556" s="5">
        <f t="shared" si="2978"/>
        <v>32.783257583274846</v>
      </c>
      <c r="AA1556" s="5">
        <f t="shared" si="2978"/>
        <v>1.3512635863924845</v>
      </c>
      <c r="AB1556" s="5"/>
      <c r="AC1556" s="5">
        <f t="shared" si="2978"/>
        <v>11.254789639315179</v>
      </c>
      <c r="AD1556" s="5">
        <f t="shared" si="2978"/>
        <v>4.0424397448804186</v>
      </c>
      <c r="AE1556" s="5">
        <f t="shared" si="2978"/>
        <v>5.3873207674013166</v>
      </c>
      <c r="AF1556" s="5">
        <f t="shared" si="2978"/>
        <v>2.0399401144638567</v>
      </c>
      <c r="AG1556" s="5">
        <f t="shared" si="2978"/>
        <v>1.6924620304169553</v>
      </c>
      <c r="AH1556" s="5">
        <f t="shared" si="2978"/>
        <v>16.013498272469079</v>
      </c>
      <c r="AI1556" s="5">
        <f t="shared" si="2978"/>
        <v>1.9617263988545546</v>
      </c>
    </row>
    <row r="1557" spans="2:35" x14ac:dyDescent="0.3">
      <c r="B1557" s="85">
        <f t="shared" si="2954"/>
        <v>49765</v>
      </c>
      <c r="C1557" s="3"/>
      <c r="D1557" s="3"/>
      <c r="E1557" s="5">
        <f t="shared" ref="E1557:AI1557" si="2979">E854+E961</f>
        <v>97.562613020124914</v>
      </c>
      <c r="F1557" s="5">
        <f t="shared" si="2979"/>
        <v>68.308475598610428</v>
      </c>
      <c r="G1557" s="5">
        <f t="shared" si="2979"/>
        <v>96.541871420712965</v>
      </c>
      <c r="H1557" s="5">
        <f t="shared" si="2979"/>
        <v>9.1601090935697318</v>
      </c>
      <c r="I1557" s="5">
        <f t="shared" si="2979"/>
        <v>58.434405092256533</v>
      </c>
      <c r="J1557" s="5">
        <f t="shared" si="2979"/>
        <v>416.44587960577167</v>
      </c>
      <c r="K1557" s="5">
        <f t="shared" si="2979"/>
        <v>15.689263617612101</v>
      </c>
      <c r="L1557" s="5"/>
      <c r="M1557" s="5">
        <f t="shared" si="2979"/>
        <v>32.55695186096564</v>
      </c>
      <c r="N1557" s="5">
        <f t="shared" si="2979"/>
        <v>0</v>
      </c>
      <c r="O1557" s="5">
        <f t="shared" si="2979"/>
        <v>0</v>
      </c>
      <c r="P1557" s="5">
        <f t="shared" si="2979"/>
        <v>0</v>
      </c>
      <c r="Q1557" s="5">
        <f t="shared" si="2979"/>
        <v>0</v>
      </c>
      <c r="R1557" s="5">
        <f t="shared" si="2979"/>
        <v>0</v>
      </c>
      <c r="S1557" s="5">
        <f t="shared" si="2979"/>
        <v>0</v>
      </c>
      <c r="T1557" s="5"/>
      <c r="U1557" s="5">
        <f t="shared" si="2979"/>
        <v>14.569511462594964</v>
      </c>
      <c r="V1557" s="5">
        <f t="shared" si="2979"/>
        <v>8.1972720865346496</v>
      </c>
      <c r="W1557" s="5">
        <f t="shared" si="2979"/>
        <v>10.282915341623131</v>
      </c>
      <c r="X1557" s="5">
        <f t="shared" si="2979"/>
        <v>3.8977717340545808</v>
      </c>
      <c r="Y1557" s="5">
        <f t="shared" si="2979"/>
        <v>3.2851852126898664</v>
      </c>
      <c r="Z1557" s="5">
        <f t="shared" si="2979"/>
        <v>33.766755310773092</v>
      </c>
      <c r="AA1557" s="5">
        <f t="shared" si="2979"/>
        <v>1.3918014939842589</v>
      </c>
      <c r="AB1557" s="5"/>
      <c r="AC1557" s="5">
        <f t="shared" si="2979"/>
        <v>11.592433328494634</v>
      </c>
      <c r="AD1557" s="5">
        <f t="shared" si="2979"/>
        <v>4.1637129372268316</v>
      </c>
      <c r="AE1557" s="5">
        <f t="shared" si="2979"/>
        <v>5.548940390423355</v>
      </c>
      <c r="AF1557" s="5">
        <f t="shared" si="2979"/>
        <v>2.1011383178977718</v>
      </c>
      <c r="AG1557" s="5">
        <f t="shared" si="2979"/>
        <v>1.7432358913294637</v>
      </c>
      <c r="AH1557" s="5">
        <f t="shared" si="2979"/>
        <v>16.493903220643151</v>
      </c>
      <c r="AI1557" s="5">
        <f t="shared" si="2979"/>
        <v>2.0205781908201916</v>
      </c>
    </row>
    <row r="1558" spans="2:35" x14ac:dyDescent="0.3">
      <c r="B1558" s="85">
        <f t="shared" si="2954"/>
        <v>50130</v>
      </c>
      <c r="C1558" s="3"/>
      <c r="D1558" s="3"/>
      <c r="E1558" s="5">
        <f t="shared" ref="E1558:AI1558" si="2980">E855+E962</f>
        <v>100.48949141072865</v>
      </c>
      <c r="F1558" s="5">
        <f t="shared" si="2980"/>
        <v>70.357729866568732</v>
      </c>
      <c r="G1558" s="5">
        <f t="shared" si="2980"/>
        <v>99.438127563334348</v>
      </c>
      <c r="H1558" s="5">
        <f t="shared" si="2980"/>
        <v>9.4349123663768228</v>
      </c>
      <c r="I1558" s="5">
        <f t="shared" si="2980"/>
        <v>60.187437245024213</v>
      </c>
      <c r="J1558" s="5">
        <f t="shared" si="2980"/>
        <v>428.93925599394498</v>
      </c>
      <c r="K1558" s="5">
        <f t="shared" si="2980"/>
        <v>16.159941526140464</v>
      </c>
      <c r="L1558" s="5"/>
      <c r="M1558" s="5">
        <f t="shared" si="2980"/>
        <v>33.533660416794618</v>
      </c>
      <c r="N1558" s="5">
        <f t="shared" si="2980"/>
        <v>0</v>
      </c>
      <c r="O1558" s="5">
        <f t="shared" si="2980"/>
        <v>0</v>
      </c>
      <c r="P1558" s="5">
        <f t="shared" si="2980"/>
        <v>0</v>
      </c>
      <c r="Q1558" s="5">
        <f t="shared" si="2980"/>
        <v>0</v>
      </c>
      <c r="R1558" s="5">
        <f t="shared" si="2980"/>
        <v>0</v>
      </c>
      <c r="S1558" s="5">
        <f t="shared" si="2980"/>
        <v>0</v>
      </c>
      <c r="T1558" s="5"/>
      <c r="U1558" s="5">
        <f t="shared" si="2980"/>
        <v>15.006596806472819</v>
      </c>
      <c r="V1558" s="5">
        <f t="shared" si="2980"/>
        <v>8.4431902491306907</v>
      </c>
      <c r="W1558" s="5">
        <f t="shared" si="2980"/>
        <v>10.591402801871826</v>
      </c>
      <c r="X1558" s="5">
        <f t="shared" si="2980"/>
        <v>4.0147048860762187</v>
      </c>
      <c r="Y1558" s="5">
        <f t="shared" si="2980"/>
        <v>3.3837407690705636</v>
      </c>
      <c r="Z1558" s="5">
        <f t="shared" si="2980"/>
        <v>34.779757970096298</v>
      </c>
      <c r="AA1558" s="5">
        <f t="shared" si="2980"/>
        <v>1.4335555388037875</v>
      </c>
      <c r="AB1558" s="5"/>
      <c r="AC1558" s="5">
        <f t="shared" si="2980"/>
        <v>11.940206328349474</v>
      </c>
      <c r="AD1558" s="5">
        <f t="shared" si="2980"/>
        <v>4.2886243253436369</v>
      </c>
      <c r="AE1558" s="5">
        <f t="shared" si="2980"/>
        <v>5.7154086021360566</v>
      </c>
      <c r="AF1558" s="5">
        <f t="shared" si="2980"/>
        <v>2.1641724674347058</v>
      </c>
      <c r="AG1558" s="5">
        <f t="shared" si="2980"/>
        <v>1.7955329680693479</v>
      </c>
      <c r="AH1558" s="5">
        <f t="shared" si="2980"/>
        <v>16.988720317262452</v>
      </c>
      <c r="AI1558" s="5">
        <f t="shared" si="2980"/>
        <v>2.0811955365447972</v>
      </c>
    </row>
    <row r="1559" spans="2:35" x14ac:dyDescent="0.3">
      <c r="B1559" s="85">
        <f t="shared" si="2954"/>
        <v>50495</v>
      </c>
      <c r="C1559" s="3"/>
      <c r="D1559" s="3"/>
      <c r="E1559" s="5">
        <f t="shared" ref="E1559:AI1559" si="2981">E856+E963</f>
        <v>103.50417615305052</v>
      </c>
      <c r="F1559" s="5">
        <f t="shared" si="2981"/>
        <v>72.468461762565795</v>
      </c>
      <c r="G1559" s="5">
        <f t="shared" si="2981"/>
        <v>102.42127139023441</v>
      </c>
      <c r="H1559" s="5">
        <f t="shared" si="2981"/>
        <v>9.7179597373681279</v>
      </c>
      <c r="I1559" s="5">
        <f t="shared" si="2981"/>
        <v>61.993060362374955</v>
      </c>
      <c r="J1559" s="5">
        <f t="shared" si="2981"/>
        <v>441.8074336737634</v>
      </c>
      <c r="K1559" s="5">
        <f t="shared" si="2981"/>
        <v>16.644739771924677</v>
      </c>
      <c r="L1559" s="5"/>
      <c r="M1559" s="5">
        <f t="shared" si="2981"/>
        <v>34.539670229298444</v>
      </c>
      <c r="N1559" s="5">
        <f t="shared" si="2981"/>
        <v>0</v>
      </c>
      <c r="O1559" s="5">
        <f t="shared" si="2981"/>
        <v>0</v>
      </c>
      <c r="P1559" s="5">
        <f t="shared" si="2981"/>
        <v>0</v>
      </c>
      <c r="Q1559" s="5">
        <f t="shared" si="2981"/>
        <v>0</v>
      </c>
      <c r="R1559" s="5">
        <f t="shared" si="2981"/>
        <v>0</v>
      </c>
      <c r="S1559" s="5">
        <f t="shared" si="2981"/>
        <v>0</v>
      </c>
      <c r="T1559" s="5"/>
      <c r="U1559" s="5">
        <f t="shared" si="2981"/>
        <v>15.456794710667003</v>
      </c>
      <c r="V1559" s="5">
        <f t="shared" si="2981"/>
        <v>8.6964859566046098</v>
      </c>
      <c r="W1559" s="5">
        <f t="shared" si="2981"/>
        <v>10.909144885927981</v>
      </c>
      <c r="X1559" s="5">
        <f t="shared" si="2981"/>
        <v>4.1351460326585059</v>
      </c>
      <c r="Y1559" s="5">
        <f t="shared" si="2981"/>
        <v>3.4852529921426814</v>
      </c>
      <c r="Z1559" s="5">
        <f t="shared" si="2981"/>
        <v>35.823150709199183</v>
      </c>
      <c r="AA1559" s="5">
        <f t="shared" si="2981"/>
        <v>1.4765622049679001</v>
      </c>
      <c r="AB1559" s="5"/>
      <c r="AC1559" s="5">
        <f t="shared" si="2981"/>
        <v>12.29841251819996</v>
      </c>
      <c r="AD1559" s="5">
        <f t="shared" si="2981"/>
        <v>4.4172830551039457</v>
      </c>
      <c r="AE1559" s="5">
        <f t="shared" si="2981"/>
        <v>5.8868708602001387</v>
      </c>
      <c r="AF1559" s="5">
        <f t="shared" si="2981"/>
        <v>2.2290976414577464</v>
      </c>
      <c r="AG1559" s="5">
        <f t="shared" si="2981"/>
        <v>1.8493989571114287</v>
      </c>
      <c r="AH1559" s="5">
        <f t="shared" si="2981"/>
        <v>17.498381926780326</v>
      </c>
      <c r="AI1559" s="5">
        <f t="shared" si="2981"/>
        <v>2.1436314026411414</v>
      </c>
    </row>
    <row r="1560" spans="2:35" x14ac:dyDescent="0.3">
      <c r="B1560" s="85">
        <f t="shared" si="2954"/>
        <v>50860</v>
      </c>
      <c r="C1560" s="3"/>
      <c r="D1560" s="3"/>
      <c r="E1560" s="5">
        <f t="shared" ref="E1560:AI1560" si="2982">E857+E964</f>
        <v>106.60930143764206</v>
      </c>
      <c r="F1560" s="5">
        <f t="shared" si="2982"/>
        <v>74.64251561544279</v>
      </c>
      <c r="G1560" s="5">
        <f t="shared" si="2982"/>
        <v>105.49390953194145</v>
      </c>
      <c r="H1560" s="5">
        <f t="shared" si="2982"/>
        <v>10.009498529489173</v>
      </c>
      <c r="I1560" s="5">
        <f t="shared" si="2982"/>
        <v>63.852852173246191</v>
      </c>
      <c r="J1560" s="5">
        <f t="shared" si="2982"/>
        <v>455.06165668397625</v>
      </c>
      <c r="K1560" s="5">
        <f t="shared" si="2982"/>
        <v>17.144081965082414</v>
      </c>
      <c r="L1560" s="5"/>
      <c r="M1560" s="5">
        <f t="shared" si="2982"/>
        <v>35.575860336177399</v>
      </c>
      <c r="N1560" s="5">
        <f t="shared" si="2982"/>
        <v>0</v>
      </c>
      <c r="O1560" s="5">
        <f t="shared" si="2982"/>
        <v>0</v>
      </c>
      <c r="P1560" s="5">
        <f t="shared" si="2982"/>
        <v>0</v>
      </c>
      <c r="Q1560" s="5">
        <f t="shared" si="2982"/>
        <v>0</v>
      </c>
      <c r="R1560" s="5">
        <f t="shared" si="2982"/>
        <v>0</v>
      </c>
      <c r="S1560" s="5">
        <f t="shared" si="2982"/>
        <v>0</v>
      </c>
      <c r="T1560" s="5"/>
      <c r="U1560" s="5">
        <f t="shared" si="2982"/>
        <v>15.920498551987011</v>
      </c>
      <c r="V1560" s="5">
        <f t="shared" si="2982"/>
        <v>8.9573805353027485</v>
      </c>
      <c r="W1560" s="5">
        <f t="shared" si="2982"/>
        <v>11.236419232505819</v>
      </c>
      <c r="X1560" s="5">
        <f t="shared" si="2982"/>
        <v>4.2592004136382604</v>
      </c>
      <c r="Y1560" s="5">
        <f t="shared" si="2982"/>
        <v>3.5898105819069612</v>
      </c>
      <c r="Z1560" s="5">
        <f t="shared" si="2982"/>
        <v>36.897845230475156</v>
      </c>
      <c r="AA1560" s="5">
        <f t="shared" si="2982"/>
        <v>1.5208590711169383</v>
      </c>
      <c r="AB1560" s="5"/>
      <c r="AC1560" s="5">
        <f t="shared" si="2982"/>
        <v>12.667364893745955</v>
      </c>
      <c r="AD1560" s="5">
        <f t="shared" si="2982"/>
        <v>4.5498015467570641</v>
      </c>
      <c r="AE1560" s="5">
        <f t="shared" si="2982"/>
        <v>6.0634769860061422</v>
      </c>
      <c r="AF1560" s="5">
        <f t="shared" si="2982"/>
        <v>2.2959705707014786</v>
      </c>
      <c r="AG1560" s="5">
        <f t="shared" si="2982"/>
        <v>1.9048809258247712</v>
      </c>
      <c r="AH1560" s="5">
        <f t="shared" si="2982"/>
        <v>18.023333384583736</v>
      </c>
      <c r="AI1560" s="5">
        <f t="shared" si="2982"/>
        <v>2.2079403447203756</v>
      </c>
    </row>
    <row r="1561" spans="2:35" x14ac:dyDescent="0.3">
      <c r="B1561" s="85">
        <f t="shared" si="2954"/>
        <v>51226</v>
      </c>
      <c r="C1561" s="3"/>
      <c r="D1561" s="3"/>
      <c r="E1561" s="5">
        <f t="shared" ref="E1561:AI1561" si="2983">E858+E965</f>
        <v>109.80758048077132</v>
      </c>
      <c r="F1561" s="5">
        <f t="shared" si="2983"/>
        <v>76.881791083906052</v>
      </c>
      <c r="G1561" s="5">
        <f t="shared" si="2983"/>
        <v>108.65872681789972</v>
      </c>
      <c r="H1561" s="5">
        <f t="shared" si="2983"/>
        <v>10.309783485373847</v>
      </c>
      <c r="I1561" s="5">
        <f t="shared" si="2983"/>
        <v>65.768437738443595</v>
      </c>
      <c r="J1561" s="5">
        <f t="shared" si="2983"/>
        <v>468.71350638449564</v>
      </c>
      <c r="K1561" s="5">
        <f t="shared" si="2983"/>
        <v>17.658404424034895</v>
      </c>
      <c r="L1561" s="5"/>
      <c r="M1561" s="5">
        <f t="shared" si="2983"/>
        <v>36.643136146262727</v>
      </c>
      <c r="N1561" s="5">
        <f t="shared" si="2983"/>
        <v>0</v>
      </c>
      <c r="O1561" s="5">
        <f t="shared" si="2983"/>
        <v>0</v>
      </c>
      <c r="P1561" s="5">
        <f t="shared" si="2983"/>
        <v>0</v>
      </c>
      <c r="Q1561" s="5">
        <f t="shared" si="2983"/>
        <v>0</v>
      </c>
      <c r="R1561" s="5">
        <f t="shared" si="2983"/>
        <v>0</v>
      </c>
      <c r="S1561" s="5">
        <f t="shared" si="2983"/>
        <v>0</v>
      </c>
      <c r="T1561" s="5"/>
      <c r="U1561" s="5">
        <f t="shared" si="2983"/>
        <v>16.398113508546622</v>
      </c>
      <c r="V1561" s="5">
        <f t="shared" si="2983"/>
        <v>9.2261019513618319</v>
      </c>
      <c r="W1561" s="5">
        <f t="shared" si="2983"/>
        <v>11.573511809480996</v>
      </c>
      <c r="X1561" s="5">
        <f t="shared" si="2983"/>
        <v>4.3869764260474096</v>
      </c>
      <c r="Y1561" s="5">
        <f t="shared" si="2983"/>
        <v>3.6975048993641719</v>
      </c>
      <c r="Z1561" s="5">
        <f t="shared" si="2983"/>
        <v>38.004780587389412</v>
      </c>
      <c r="AA1561" s="5">
        <f t="shared" si="2983"/>
        <v>1.5664848432504457</v>
      </c>
      <c r="AB1561" s="5"/>
      <c r="AC1561" s="5">
        <f t="shared" si="2983"/>
        <v>13.047385840558338</v>
      </c>
      <c r="AD1561" s="5">
        <f t="shared" si="2983"/>
        <v>4.6862955931597758</v>
      </c>
      <c r="AE1561" s="5">
        <f t="shared" si="2983"/>
        <v>6.2453812955863279</v>
      </c>
      <c r="AF1561" s="5">
        <f t="shared" si="2983"/>
        <v>2.3648496878225225</v>
      </c>
      <c r="AG1561" s="5">
        <f t="shared" si="2983"/>
        <v>1.9620273535995145</v>
      </c>
      <c r="AH1561" s="5">
        <f t="shared" si="2983"/>
        <v>18.564033386121253</v>
      </c>
      <c r="AI1561" s="5">
        <f t="shared" si="2983"/>
        <v>2.2741785550619875</v>
      </c>
    </row>
    <row r="1562" spans="2:35" x14ac:dyDescent="0.3">
      <c r="B1562" s="85">
        <f t="shared" si="2954"/>
        <v>51591</v>
      </c>
      <c r="C1562" s="3"/>
      <c r="D1562" s="3"/>
      <c r="E1562" s="5">
        <f t="shared" ref="E1562:AI1562" si="2984">E859+E966</f>
        <v>84.194894214784966</v>
      </c>
      <c r="F1562" s="5">
        <f t="shared" si="2984"/>
        <v>58.949065620166188</v>
      </c>
      <c r="G1562" s="5">
        <f t="shared" si="2984"/>
        <v>83.3140113814665</v>
      </c>
      <c r="H1562" s="5">
        <f t="shared" si="2984"/>
        <v>7.905020091763074</v>
      </c>
      <c r="I1562" s="5">
        <f t="shared" si="2984"/>
        <v>50.42790883667265</v>
      </c>
      <c r="J1562" s="5">
        <f t="shared" si="2984"/>
        <v>359.38579025510955</v>
      </c>
      <c r="K1562" s="5">
        <f t="shared" si="2984"/>
        <v>13.539570637783582</v>
      </c>
      <c r="L1562" s="5"/>
      <c r="M1562" s="5">
        <f t="shared" si="2984"/>
        <v>28.09610190867291</v>
      </c>
      <c r="N1562" s="5">
        <f t="shared" si="2984"/>
        <v>0</v>
      </c>
      <c r="O1562" s="5">
        <f t="shared" si="2984"/>
        <v>0</v>
      </c>
      <c r="P1562" s="5">
        <f t="shared" si="2984"/>
        <v>0</v>
      </c>
      <c r="Q1562" s="5">
        <f t="shared" si="2984"/>
        <v>0</v>
      </c>
      <c r="R1562" s="5">
        <f t="shared" si="2984"/>
        <v>0</v>
      </c>
      <c r="S1562" s="5">
        <f t="shared" si="2984"/>
        <v>0</v>
      </c>
      <c r="T1562" s="5"/>
      <c r="U1562" s="5">
        <f t="shared" si="2984"/>
        <v>12.573243360151132</v>
      </c>
      <c r="V1562" s="5">
        <f t="shared" si="2984"/>
        <v>7.0741079478183782</v>
      </c>
      <c r="W1562" s="5">
        <f t="shared" si="2984"/>
        <v>8.8739830003216582</v>
      </c>
      <c r="X1562" s="5">
        <f t="shared" si="2984"/>
        <v>3.3637114532224528</v>
      </c>
      <c r="Y1562" s="5">
        <f t="shared" si="2984"/>
        <v>2.8350595878499458</v>
      </c>
      <c r="Z1562" s="5">
        <f t="shared" si="2984"/>
        <v>29.140141939214224</v>
      </c>
      <c r="AA1562" s="5">
        <f t="shared" si="2984"/>
        <v>1.2011012817974884</v>
      </c>
      <c r="AB1562" s="5"/>
      <c r="AC1562" s="5">
        <f t="shared" si="2984"/>
        <v>10.004074999336297</v>
      </c>
      <c r="AD1562" s="5">
        <f t="shared" si="2984"/>
        <v>3.5932142389239972</v>
      </c>
      <c r="AE1562" s="5">
        <f t="shared" si="2984"/>
        <v>4.7886422340848025</v>
      </c>
      <c r="AF1562" s="5">
        <f t="shared" si="2984"/>
        <v>1.8132470311095767</v>
      </c>
      <c r="AG1562" s="5">
        <f t="shared" si="2984"/>
        <v>1.5043832562338708</v>
      </c>
      <c r="AH1562" s="5">
        <f t="shared" si="2984"/>
        <v>14.233961082658725</v>
      </c>
      <c r="AI1562" s="5">
        <f t="shared" si="2984"/>
        <v>1.7437249963130375</v>
      </c>
    </row>
    <row r="1564" spans="2:35" s="78" customFormat="1" x14ac:dyDescent="0.3">
      <c r="B1564" s="77" t="s">
        <v>275</v>
      </c>
      <c r="C1564" s="77"/>
      <c r="D1564" s="77"/>
    </row>
    <row r="1565" spans="2:35" s="99" customFormat="1" x14ac:dyDescent="0.3">
      <c r="B1565" s="98" t="s">
        <v>270</v>
      </c>
      <c r="C1565" s="98"/>
      <c r="D1565" s="98"/>
    </row>
    <row r="1566" spans="2:35" x14ac:dyDescent="0.3">
      <c r="E1566" s="301" t="s">
        <v>89</v>
      </c>
      <c r="F1566" s="301"/>
      <c r="G1566" s="301"/>
      <c r="H1566" s="301"/>
      <c r="I1566" s="301"/>
      <c r="J1566" s="301"/>
      <c r="K1566" s="301"/>
      <c r="M1566" s="301" t="s">
        <v>64</v>
      </c>
      <c r="N1566" s="301"/>
      <c r="O1566" s="301"/>
      <c r="P1566" s="301"/>
      <c r="Q1566" s="301"/>
      <c r="R1566" s="301"/>
      <c r="S1566" s="301"/>
      <c r="U1566" s="301" t="s">
        <v>65</v>
      </c>
      <c r="V1566" s="301"/>
      <c r="W1566" s="301"/>
      <c r="X1566" s="301"/>
      <c r="Y1566" s="301"/>
      <c r="Z1566" s="301"/>
      <c r="AA1566" s="301"/>
      <c r="AC1566" s="301" t="s">
        <v>66</v>
      </c>
      <c r="AD1566" s="301"/>
      <c r="AE1566" s="301"/>
      <c r="AF1566" s="301"/>
      <c r="AG1566" s="301"/>
      <c r="AH1566" s="301"/>
      <c r="AI1566" s="301"/>
    </row>
    <row r="1567" spans="2:35" s="3" customFormat="1" x14ac:dyDescent="0.3">
      <c r="B1567" s="4" t="s">
        <v>211</v>
      </c>
      <c r="C1567" s="4"/>
      <c r="D1567" s="4"/>
      <c r="E1567" s="3" t="s">
        <v>70</v>
      </c>
      <c r="F1567" s="3" t="s">
        <v>69</v>
      </c>
      <c r="G1567" s="3" t="s">
        <v>61</v>
      </c>
      <c r="H1567" s="3" t="s">
        <v>68</v>
      </c>
      <c r="I1567" s="3" t="s">
        <v>71</v>
      </c>
      <c r="J1567" s="3" t="s">
        <v>72</v>
      </c>
      <c r="K1567" s="3" t="s">
        <v>62</v>
      </c>
      <c r="M1567" s="3" t="s">
        <v>70</v>
      </c>
      <c r="N1567" s="3" t="s">
        <v>69</v>
      </c>
      <c r="O1567" s="3" t="s">
        <v>61</v>
      </c>
      <c r="P1567" s="3" t="s">
        <v>68</v>
      </c>
      <c r="Q1567" s="3" t="s">
        <v>71</v>
      </c>
      <c r="R1567" s="3" t="s">
        <v>72</v>
      </c>
      <c r="S1567" s="3" t="s">
        <v>62</v>
      </c>
      <c r="U1567" s="3" t="s">
        <v>70</v>
      </c>
      <c r="V1567" s="3" t="s">
        <v>69</v>
      </c>
      <c r="W1567" s="3" t="s">
        <v>61</v>
      </c>
      <c r="X1567" s="3" t="s">
        <v>68</v>
      </c>
      <c r="Y1567" s="3" t="s">
        <v>71</v>
      </c>
      <c r="Z1567" s="3" t="s">
        <v>72</v>
      </c>
      <c r="AA1567" s="3" t="s">
        <v>62</v>
      </c>
      <c r="AC1567" s="3" t="s">
        <v>70</v>
      </c>
      <c r="AD1567" s="3" t="s">
        <v>69</v>
      </c>
      <c r="AE1567" s="3" t="s">
        <v>61</v>
      </c>
      <c r="AF1567" s="3" t="s">
        <v>68</v>
      </c>
      <c r="AG1567" s="3" t="s">
        <v>71</v>
      </c>
      <c r="AH1567" s="3" t="s">
        <v>72</v>
      </c>
      <c r="AI1567" s="3" t="s">
        <v>62</v>
      </c>
    </row>
    <row r="1568" spans="2:35" hidden="1" x14ac:dyDescent="0.3">
      <c r="B1568" s="86">
        <f>B1532</f>
        <v>40633</v>
      </c>
      <c r="C1568" s="3"/>
      <c r="D1568" s="3"/>
      <c r="E1568" s="5">
        <f>E584+E1391</f>
        <v>9.1948440000000033</v>
      </c>
      <c r="F1568" s="5">
        <f t="shared" ref="F1568:K1568" si="2985">F584+F1391</f>
        <v>1.0736226000000002</v>
      </c>
      <c r="G1568" s="5">
        <f t="shared" si="2985"/>
        <v>2.7100754999999985</v>
      </c>
      <c r="H1568" s="5">
        <f t="shared" si="2985"/>
        <v>17.784315000000007</v>
      </c>
      <c r="I1568" s="5">
        <f t="shared" si="2985"/>
        <v>12.752952550000003</v>
      </c>
      <c r="J1568" s="5">
        <f t="shared" si="2985"/>
        <v>32.274243909999974</v>
      </c>
      <c r="K1568" s="5">
        <f t="shared" si="2985"/>
        <v>15.589568610000004</v>
      </c>
      <c r="L1568" s="5"/>
      <c r="M1568" s="5">
        <f t="shared" ref="M1568:S1568" si="2986">M584+M1391</f>
        <v>9.6635459999999966</v>
      </c>
      <c r="N1568" s="5">
        <f t="shared" si="2986"/>
        <v>0</v>
      </c>
      <c r="O1568" s="5">
        <f t="shared" si="2986"/>
        <v>0</v>
      </c>
      <c r="P1568" s="5">
        <f t="shared" si="2986"/>
        <v>0</v>
      </c>
      <c r="Q1568" s="5">
        <f t="shared" si="2986"/>
        <v>0</v>
      </c>
      <c r="R1568" s="5">
        <f t="shared" si="2986"/>
        <v>0</v>
      </c>
      <c r="S1568" s="5">
        <f t="shared" si="2986"/>
        <v>0</v>
      </c>
      <c r="T1568" s="5"/>
      <c r="U1568" s="5">
        <f t="shared" ref="U1568:AA1568" si="2987">U584+U1391</f>
        <v>9.2720699999999994</v>
      </c>
      <c r="V1568" s="5">
        <f t="shared" si="2987"/>
        <v>0.28919610000000073</v>
      </c>
      <c r="W1568" s="5">
        <f t="shared" si="2987"/>
        <v>0.72823674999999888</v>
      </c>
      <c r="X1568" s="5">
        <f t="shared" si="2987"/>
        <v>1.6911450000000006</v>
      </c>
      <c r="Y1568" s="5">
        <f t="shared" si="2987"/>
        <v>1.1551937849999998</v>
      </c>
      <c r="Z1568" s="5">
        <f t="shared" si="2987"/>
        <v>2.6230129100000021</v>
      </c>
      <c r="AA1568" s="5">
        <f t="shared" si="2987"/>
        <v>1.2495829499999997</v>
      </c>
      <c r="AB1568" s="5"/>
      <c r="AC1568" s="5">
        <f t="shared" ref="AC1568:AI1568" si="2988">AC584+AC1391</f>
        <v>4.3483620000000016</v>
      </c>
      <c r="AD1568" s="5">
        <f t="shared" si="2988"/>
        <v>5.8332600000000068E-2</v>
      </c>
      <c r="AE1568" s="5">
        <f t="shared" si="2988"/>
        <v>0.15530049999999984</v>
      </c>
      <c r="AF1568" s="5">
        <f t="shared" si="2988"/>
        <v>0.84557250000000028</v>
      </c>
      <c r="AG1568" s="5">
        <f t="shared" si="2988"/>
        <v>1.14864794</v>
      </c>
      <c r="AH1568" s="5">
        <f t="shared" si="2988"/>
        <v>0</v>
      </c>
      <c r="AI1568" s="5">
        <f t="shared" si="2988"/>
        <v>1.3535622450000002</v>
      </c>
    </row>
    <row r="1569" spans="2:35" hidden="1" x14ac:dyDescent="0.3">
      <c r="B1569" s="86">
        <f t="shared" ref="B1569:B1598" si="2989">B1533</f>
        <v>40999</v>
      </c>
      <c r="C1569" s="3"/>
      <c r="D1569" s="3"/>
      <c r="E1569" s="5">
        <f t="shared" ref="E1569:K1569" si="2990">E585+E1392</f>
        <v>9.844452000000004</v>
      </c>
      <c r="F1569" s="5">
        <f t="shared" si="2990"/>
        <v>1.1178756000000014</v>
      </c>
      <c r="G1569" s="5">
        <f t="shared" si="2990"/>
        <v>2.8557029999999983</v>
      </c>
      <c r="H1569" s="5">
        <f t="shared" si="2990"/>
        <v>18.572271000000001</v>
      </c>
      <c r="I1569" s="5">
        <f t="shared" si="2990"/>
        <v>13.616291249999989</v>
      </c>
      <c r="J1569" s="5">
        <f t="shared" si="2990"/>
        <v>34.682997219999997</v>
      </c>
      <c r="K1569" s="5">
        <f t="shared" si="2990"/>
        <v>16.735961339999996</v>
      </c>
      <c r="L1569" s="5"/>
      <c r="M1569" s="5">
        <f t="shared" ref="M1569:S1569" si="2991">M585+M1392</f>
        <v>10.346267999999995</v>
      </c>
      <c r="N1569" s="5">
        <f t="shared" si="2991"/>
        <v>0</v>
      </c>
      <c r="O1569" s="5">
        <f t="shared" si="2991"/>
        <v>0</v>
      </c>
      <c r="P1569" s="5">
        <f t="shared" si="2991"/>
        <v>0</v>
      </c>
      <c r="Q1569" s="5">
        <f t="shared" si="2991"/>
        <v>0</v>
      </c>
      <c r="R1569" s="5">
        <f t="shared" si="2991"/>
        <v>0</v>
      </c>
      <c r="S1569" s="5">
        <f t="shared" si="2991"/>
        <v>0</v>
      </c>
      <c r="T1569" s="5"/>
      <c r="U1569" s="5">
        <f t="shared" ref="U1569:AA1569" si="2992">U585+U1392</f>
        <v>9.9271349999999927</v>
      </c>
      <c r="V1569" s="5">
        <f t="shared" si="2992"/>
        <v>0.30111660000000029</v>
      </c>
      <c r="W1569" s="5">
        <f t="shared" si="2992"/>
        <v>0.76734549999999935</v>
      </c>
      <c r="X1569" s="5">
        <f t="shared" si="2992"/>
        <v>1.7646930000000012</v>
      </c>
      <c r="Y1569" s="5">
        <f t="shared" si="2992"/>
        <v>1.2334563749999994</v>
      </c>
      <c r="Z1569" s="5">
        <f t="shared" si="2992"/>
        <v>2.8191202200000012</v>
      </c>
      <c r="AA1569" s="5">
        <f t="shared" si="2992"/>
        <v>1.3410872999999996</v>
      </c>
      <c r="AB1569" s="5"/>
      <c r="AC1569" s="5">
        <f t="shared" ref="AC1569:AI1569" si="2993">AC585+AC1392</f>
        <v>4.6555710000000019</v>
      </c>
      <c r="AD1569" s="5">
        <f t="shared" si="2993"/>
        <v>6.0735600000000001E-2</v>
      </c>
      <c r="AE1569" s="5">
        <f t="shared" si="2993"/>
        <v>0.16375300000000004</v>
      </c>
      <c r="AF1569" s="5">
        <f t="shared" si="2993"/>
        <v>0.88234650000000059</v>
      </c>
      <c r="AG1569" s="5">
        <f t="shared" si="2993"/>
        <v>1.2265604999999979</v>
      </c>
      <c r="AH1569" s="5">
        <f t="shared" si="2993"/>
        <v>0</v>
      </c>
      <c r="AI1569" s="5">
        <f t="shared" si="2993"/>
        <v>1.4527050300000002</v>
      </c>
    </row>
    <row r="1570" spans="2:35" hidden="1" x14ac:dyDescent="0.3">
      <c r="B1570" s="86">
        <f t="shared" si="2989"/>
        <v>41364</v>
      </c>
      <c r="C1570" s="3"/>
      <c r="D1570" s="3"/>
      <c r="E1570" s="5">
        <f t="shared" ref="E1570:K1570" si="2994">E586+E1393</f>
        <v>10.818182399999998</v>
      </c>
      <c r="F1570" s="5">
        <f t="shared" si="2994"/>
        <v>1.1909322000000024</v>
      </c>
      <c r="G1570" s="5">
        <f t="shared" si="2994"/>
        <v>3.0809579999999954</v>
      </c>
      <c r="H1570" s="5">
        <f t="shared" si="2994"/>
        <v>19.880074500000006</v>
      </c>
      <c r="I1570" s="5">
        <f t="shared" si="2994"/>
        <v>14.901132099999984</v>
      </c>
      <c r="J1570" s="5">
        <f t="shared" si="2994"/>
        <v>38.125072089999996</v>
      </c>
      <c r="K1570" s="5">
        <f t="shared" si="2994"/>
        <v>18.298350630000002</v>
      </c>
      <c r="L1570" s="5"/>
      <c r="M1570" s="5">
        <f t="shared" ref="M1570:S1570" si="2995">M586+M1393</f>
        <v>11.369541599999991</v>
      </c>
      <c r="N1570" s="5">
        <f t="shared" si="2995"/>
        <v>0</v>
      </c>
      <c r="O1570" s="5">
        <f t="shared" si="2995"/>
        <v>0</v>
      </c>
      <c r="P1570" s="5">
        <f t="shared" si="2995"/>
        <v>0</v>
      </c>
      <c r="Q1570" s="5">
        <f t="shared" si="2995"/>
        <v>0</v>
      </c>
      <c r="R1570" s="5">
        <f t="shared" si="2995"/>
        <v>0</v>
      </c>
      <c r="S1570" s="5">
        <f t="shared" si="2995"/>
        <v>0</v>
      </c>
      <c r="T1570" s="5"/>
      <c r="U1570" s="5">
        <f t="shared" ref="U1570:AA1570" si="2996">U586+U1393</f>
        <v>10.908882000000006</v>
      </c>
      <c r="V1570" s="5">
        <f t="shared" si="2996"/>
        <v>0.32086170000000003</v>
      </c>
      <c r="W1570" s="5">
        <f t="shared" si="2996"/>
        <v>0.82796300000000045</v>
      </c>
      <c r="X1570" s="5">
        <f t="shared" si="2996"/>
        <v>1.8875834999999999</v>
      </c>
      <c r="Y1570" s="5">
        <f t="shared" si="2996"/>
        <v>1.3500877199999977</v>
      </c>
      <c r="Z1570" s="5">
        <f t="shared" si="2996"/>
        <v>3.0985543400000011</v>
      </c>
      <c r="AA1570" s="5">
        <f t="shared" si="2996"/>
        <v>1.4678023499999999</v>
      </c>
      <c r="AB1570" s="5"/>
      <c r="AC1570" s="5">
        <f t="shared" ref="AC1570:AI1570" si="2997">AC586+AC1393</f>
        <v>5.1159251999999995</v>
      </c>
      <c r="AD1570" s="5">
        <f t="shared" si="2997"/>
        <v>6.4402199999999965E-2</v>
      </c>
      <c r="AE1570" s="5">
        <f t="shared" si="2997"/>
        <v>0.1762579999999998</v>
      </c>
      <c r="AF1570" s="5">
        <f t="shared" si="2997"/>
        <v>0.94379174999999993</v>
      </c>
      <c r="AG1570" s="5">
        <f t="shared" si="2997"/>
        <v>1.3429209799999988</v>
      </c>
      <c r="AH1570" s="5">
        <f t="shared" si="2997"/>
        <v>0</v>
      </c>
      <c r="AI1570" s="5">
        <f t="shared" si="2997"/>
        <v>1.5898708350000001</v>
      </c>
    </row>
    <row r="1571" spans="2:35" hidden="1" x14ac:dyDescent="0.3">
      <c r="B1571" s="86">
        <f t="shared" si="2989"/>
        <v>41729</v>
      </c>
      <c r="C1571" s="3"/>
      <c r="D1571" s="3"/>
      <c r="E1571" s="5">
        <f t="shared" ref="E1571:K1571" si="2998">E587+E1394</f>
        <v>12.413294399999998</v>
      </c>
      <c r="F1571" s="5">
        <f t="shared" si="2998"/>
        <v>1.3397418000000023</v>
      </c>
      <c r="G1571" s="5">
        <f t="shared" si="2998"/>
        <v>3.5043149999999983</v>
      </c>
      <c r="H1571" s="5">
        <f t="shared" si="2998"/>
        <v>22.268635500000002</v>
      </c>
      <c r="I1571" s="5">
        <f t="shared" si="2998"/>
        <v>17.074729649999995</v>
      </c>
      <c r="J1571" s="5">
        <f t="shared" si="2998"/>
        <v>43.982611059999975</v>
      </c>
      <c r="K1571" s="5">
        <f t="shared" si="2998"/>
        <v>21.119712389999997</v>
      </c>
      <c r="L1571" s="5"/>
      <c r="M1571" s="5">
        <f t="shared" ref="M1571:S1571" si="2999">M587+M1394</f>
        <v>13.046049600000003</v>
      </c>
      <c r="N1571" s="5">
        <f t="shared" si="2999"/>
        <v>0</v>
      </c>
      <c r="O1571" s="5">
        <f t="shared" si="2999"/>
        <v>0</v>
      </c>
      <c r="P1571" s="5">
        <f t="shared" si="2999"/>
        <v>0</v>
      </c>
      <c r="Q1571" s="5">
        <f t="shared" si="2999"/>
        <v>0</v>
      </c>
      <c r="R1571" s="5">
        <f t="shared" si="2999"/>
        <v>0</v>
      </c>
      <c r="S1571" s="5">
        <f t="shared" si="2999"/>
        <v>0</v>
      </c>
      <c r="T1571" s="5"/>
      <c r="U1571" s="5">
        <f t="shared" ref="U1571:AA1571" si="3000">U587+U1394</f>
        <v>12.517542000000006</v>
      </c>
      <c r="V1571" s="5">
        <f t="shared" si="3000"/>
        <v>0.36092730000000017</v>
      </c>
      <c r="W1571" s="5">
        <f t="shared" si="3000"/>
        <v>0.94162749999999917</v>
      </c>
      <c r="X1571" s="5">
        <f t="shared" si="3000"/>
        <v>2.1142215000000011</v>
      </c>
      <c r="Y1571" s="5">
        <f t="shared" si="3000"/>
        <v>1.5468880049999996</v>
      </c>
      <c r="Z1571" s="5">
        <f t="shared" si="3000"/>
        <v>3.5746188100000014</v>
      </c>
      <c r="AA1571" s="5">
        <f t="shared" si="3000"/>
        <v>1.6931470500000005</v>
      </c>
      <c r="AB1571" s="5"/>
      <c r="AC1571" s="5">
        <f t="shared" ref="AC1571:AI1571" si="3001">AC587+AC1394</f>
        <v>5.8704011999999963</v>
      </c>
      <c r="AD1571" s="5">
        <f t="shared" si="3001"/>
        <v>7.2571799999999964E-2</v>
      </c>
      <c r="AE1571" s="5">
        <f t="shared" si="3001"/>
        <v>0.20096500000000006</v>
      </c>
      <c r="AF1571" s="5">
        <f t="shared" si="3001"/>
        <v>1.0571107500000005</v>
      </c>
      <c r="AG1571" s="5">
        <f t="shared" si="3001"/>
        <v>1.5384649199999991</v>
      </c>
      <c r="AH1571" s="5">
        <f t="shared" si="3001"/>
        <v>0</v>
      </c>
      <c r="AI1571" s="5">
        <f t="shared" si="3001"/>
        <v>1.8340172549999996</v>
      </c>
    </row>
    <row r="1572" spans="2:35" hidden="1" x14ac:dyDescent="0.3">
      <c r="B1572" s="86">
        <f t="shared" si="2989"/>
        <v>42094</v>
      </c>
      <c r="C1572" s="3"/>
      <c r="D1572" s="3"/>
      <c r="E1572" s="5">
        <f t="shared" ref="E1572:K1572" si="3002">E588+E1395</f>
        <v>13.284319199999999</v>
      </c>
      <c r="F1572" s="5">
        <f t="shared" si="3002"/>
        <v>1.4019948000000007</v>
      </c>
      <c r="G1572" s="5">
        <f t="shared" si="3002"/>
        <v>3.6845189999999945</v>
      </c>
      <c r="H1572" s="5">
        <f t="shared" si="3002"/>
        <v>23.242713750000007</v>
      </c>
      <c r="I1572" s="5">
        <f t="shared" si="3002"/>
        <v>18.227542449999987</v>
      </c>
      <c r="J1572" s="5">
        <f t="shared" si="3002"/>
        <v>47.188332560000013</v>
      </c>
      <c r="K1572" s="5">
        <f t="shared" si="3002"/>
        <v>22.543436160000002</v>
      </c>
      <c r="L1572" s="5"/>
      <c r="M1572" s="5">
        <f t="shared" ref="M1572:S1572" si="3003">M588+M1395</f>
        <v>13.961872799999995</v>
      </c>
      <c r="N1572" s="5">
        <f t="shared" si="3003"/>
        <v>0</v>
      </c>
      <c r="O1572" s="5">
        <f t="shared" si="3003"/>
        <v>0</v>
      </c>
      <c r="P1572" s="5">
        <f t="shared" si="3003"/>
        <v>0</v>
      </c>
      <c r="Q1572" s="5">
        <f t="shared" si="3003"/>
        <v>0</v>
      </c>
      <c r="R1572" s="5">
        <f t="shared" si="3003"/>
        <v>0</v>
      </c>
      <c r="S1572" s="5">
        <f t="shared" si="3003"/>
        <v>0</v>
      </c>
      <c r="T1572" s="5"/>
      <c r="U1572" s="5">
        <f t="shared" ref="U1572:AA1572" si="3004">U588+U1395</f>
        <v>13.396580999999998</v>
      </c>
      <c r="V1572" s="5">
        <f t="shared" si="3004"/>
        <v>0.37764780000000009</v>
      </c>
      <c r="W1572" s="5">
        <f t="shared" si="3004"/>
        <v>0.99012149999999899</v>
      </c>
      <c r="X1572" s="5">
        <f t="shared" si="3004"/>
        <v>2.2092412499999998</v>
      </c>
      <c r="Y1572" s="5">
        <f t="shared" si="3004"/>
        <v>1.6513652149999984</v>
      </c>
      <c r="Z1572" s="5">
        <f t="shared" si="3004"/>
        <v>3.8353215600000006</v>
      </c>
      <c r="AA1572" s="5">
        <f t="shared" si="3004"/>
        <v>1.8081251999999992</v>
      </c>
      <c r="AB1572" s="5"/>
      <c r="AC1572" s="5">
        <f t="shared" ref="AC1572:AI1572" si="3005">AC588+AC1395</f>
        <v>6.2829065999999969</v>
      </c>
      <c r="AD1572" s="5">
        <f t="shared" si="3005"/>
        <v>7.6174799999999987E-2</v>
      </c>
      <c r="AE1572" s="5">
        <f t="shared" si="3005"/>
        <v>0.21096899999999996</v>
      </c>
      <c r="AF1572" s="5">
        <f t="shared" si="3005"/>
        <v>1.1046206249999999</v>
      </c>
      <c r="AG1572" s="5">
        <f t="shared" si="3005"/>
        <v>1.6424330599999983</v>
      </c>
      <c r="AH1572" s="5">
        <f t="shared" si="3005"/>
        <v>0</v>
      </c>
      <c r="AI1572" s="5">
        <f t="shared" si="3005"/>
        <v>1.95850872</v>
      </c>
    </row>
    <row r="1573" spans="2:35" hidden="1" x14ac:dyDescent="0.3">
      <c r="B1573" s="86">
        <f t="shared" si="2989"/>
        <v>42460</v>
      </c>
      <c r="C1573" s="3"/>
      <c r="D1573" s="3"/>
      <c r="E1573" s="5">
        <f t="shared" ref="E1573:K1573" si="3006">E589+E1396</f>
        <v>14.240023199999996</v>
      </c>
      <c r="F1573" s="5">
        <f t="shared" si="3006"/>
        <v>1.4628996000000001</v>
      </c>
      <c r="G1573" s="5">
        <f t="shared" si="3006"/>
        <v>3.8767229999999984</v>
      </c>
      <c r="H1573" s="5">
        <f t="shared" si="3006"/>
        <v>24.296096250000005</v>
      </c>
      <c r="I1573" s="5">
        <f t="shared" si="3006"/>
        <v>19.482978649999978</v>
      </c>
      <c r="J1573" s="5">
        <f t="shared" si="3006"/>
        <v>50.541691440000001</v>
      </c>
      <c r="K1573" s="5">
        <f t="shared" si="3006"/>
        <v>24.307645320000002</v>
      </c>
      <c r="L1573" s="5"/>
      <c r="M1573" s="5">
        <f t="shared" ref="M1573:S1573" si="3007">M589+M1396</f>
        <v>14.966158800000002</v>
      </c>
      <c r="N1573" s="5">
        <f t="shared" si="3007"/>
        <v>0</v>
      </c>
      <c r="O1573" s="5">
        <f t="shared" si="3007"/>
        <v>0</v>
      </c>
      <c r="P1573" s="5">
        <f t="shared" si="3007"/>
        <v>0</v>
      </c>
      <c r="Q1573" s="5">
        <f t="shared" si="3007"/>
        <v>0</v>
      </c>
      <c r="R1573" s="5">
        <f t="shared" si="3007"/>
        <v>0</v>
      </c>
      <c r="S1573" s="5">
        <f t="shared" si="3007"/>
        <v>0</v>
      </c>
      <c r="T1573" s="5"/>
      <c r="U1573" s="5">
        <f t="shared" ref="U1573:AA1573" si="3008">U589+U1396</f>
        <v>14.360076000000007</v>
      </c>
      <c r="V1573" s="5">
        <f t="shared" si="3008"/>
        <v>0.39408060000000056</v>
      </c>
      <c r="W1573" s="5">
        <f t="shared" si="3008"/>
        <v>1.0418155000000002</v>
      </c>
      <c r="X1573" s="5">
        <f t="shared" si="3008"/>
        <v>2.3096137500000005</v>
      </c>
      <c r="Y1573" s="5">
        <f t="shared" si="3008"/>
        <v>1.7650923049999996</v>
      </c>
      <c r="Z1573" s="5">
        <f t="shared" si="3008"/>
        <v>4.1075311900000013</v>
      </c>
      <c r="AA1573" s="5">
        <f t="shared" si="3008"/>
        <v>1.9487979</v>
      </c>
      <c r="AB1573" s="5"/>
      <c r="AC1573" s="5">
        <f t="shared" ref="AC1573:AI1573" si="3009">AC589+AC1396</f>
        <v>6.7346736000000007</v>
      </c>
      <c r="AD1573" s="5">
        <f t="shared" si="3009"/>
        <v>7.9359600000000086E-2</v>
      </c>
      <c r="AE1573" s="5">
        <f t="shared" si="3009"/>
        <v>0.22177299999999978</v>
      </c>
      <c r="AF1573" s="5">
        <f t="shared" si="3009"/>
        <v>1.1548068750000002</v>
      </c>
      <c r="AG1573" s="5">
        <f t="shared" si="3009"/>
        <v>1.755526119999999</v>
      </c>
      <c r="AH1573" s="5">
        <f t="shared" si="3009"/>
        <v>0</v>
      </c>
      <c r="AI1573" s="5">
        <f t="shared" si="3009"/>
        <v>2.1109334399999997</v>
      </c>
    </row>
    <row r="1574" spans="2:35" hidden="1" x14ac:dyDescent="0.3">
      <c r="B1574" s="86">
        <f t="shared" si="2989"/>
        <v>42825</v>
      </c>
      <c r="C1574" s="3"/>
      <c r="D1574" s="3"/>
      <c r="E1574" s="5">
        <f t="shared" ref="E1574:K1574" si="3010">E590+E1397</f>
        <v>15.319185599999997</v>
      </c>
      <c r="F1574" s="5">
        <f t="shared" si="3010"/>
        <v>1.5373044</v>
      </c>
      <c r="G1574" s="5">
        <f t="shared" si="3010"/>
        <v>4.1049269999999964</v>
      </c>
      <c r="H1574" s="5">
        <f t="shared" si="3010"/>
        <v>25.412413500000014</v>
      </c>
      <c r="I1574" s="5">
        <f t="shared" si="3010"/>
        <v>20.880610100000013</v>
      </c>
      <c r="J1574" s="5">
        <f t="shared" si="3010"/>
        <v>54.463851650000066</v>
      </c>
      <c r="K1574" s="5">
        <f t="shared" si="3010"/>
        <v>26.250334739999992</v>
      </c>
      <c r="L1574" s="5"/>
      <c r="M1574" s="5">
        <f t="shared" ref="M1574:S1574" si="3011">M590+M1397</f>
        <v>16.100120399999994</v>
      </c>
      <c r="N1574" s="5">
        <f t="shared" si="3011"/>
        <v>0</v>
      </c>
      <c r="O1574" s="5">
        <f t="shared" si="3011"/>
        <v>0</v>
      </c>
      <c r="P1574" s="5">
        <f t="shared" si="3011"/>
        <v>0</v>
      </c>
      <c r="Q1574" s="5">
        <f t="shared" si="3011"/>
        <v>0</v>
      </c>
      <c r="R1574" s="5">
        <f t="shared" si="3011"/>
        <v>0</v>
      </c>
      <c r="S1574" s="5">
        <f t="shared" si="3011"/>
        <v>0</v>
      </c>
      <c r="T1574" s="5"/>
      <c r="U1574" s="5">
        <f t="shared" ref="U1574:AA1574" si="3012">U590+U1397</f>
        <v>15.447933000000006</v>
      </c>
      <c r="V1574" s="5">
        <f t="shared" si="3012"/>
        <v>0.41411340000000063</v>
      </c>
      <c r="W1574" s="5">
        <f t="shared" si="3012"/>
        <v>1.1031094999999986</v>
      </c>
      <c r="X1574" s="5">
        <f t="shared" si="3012"/>
        <v>2.4162704999999995</v>
      </c>
      <c r="Y1574" s="5">
        <f t="shared" si="3012"/>
        <v>1.8917360700000003</v>
      </c>
      <c r="Z1574" s="5">
        <f t="shared" si="3012"/>
        <v>4.426552899999999</v>
      </c>
      <c r="AA1574" s="5">
        <f t="shared" si="3012"/>
        <v>2.1031352999999999</v>
      </c>
      <c r="AB1574" s="5"/>
      <c r="AC1574" s="5">
        <f t="shared" ref="AC1574:AI1574" si="3013">AC590+AC1397</f>
        <v>7.2447137999999995</v>
      </c>
      <c r="AD1574" s="5">
        <f t="shared" si="3013"/>
        <v>8.3444400000000085E-2</v>
      </c>
      <c r="AE1574" s="5">
        <f t="shared" si="3013"/>
        <v>0.23497699999999977</v>
      </c>
      <c r="AF1574" s="5">
        <f t="shared" si="3013"/>
        <v>1.2081352499999998</v>
      </c>
      <c r="AG1574" s="5">
        <f t="shared" si="3013"/>
        <v>1.881519879999999</v>
      </c>
      <c r="AH1574" s="5">
        <f t="shared" si="3013"/>
        <v>0</v>
      </c>
      <c r="AI1574" s="5">
        <f t="shared" si="3013"/>
        <v>2.2782003299999998</v>
      </c>
    </row>
    <row r="1575" spans="2:35" hidden="1" x14ac:dyDescent="0.3">
      <c r="B1575" s="86">
        <f t="shared" si="2989"/>
        <v>43190</v>
      </c>
      <c r="C1575" s="3"/>
      <c r="D1575" s="3"/>
      <c r="E1575" s="5">
        <f t="shared" ref="E1575:K1575" si="3014">E591+E1398</f>
        <v>16.478279999999998</v>
      </c>
      <c r="F1575" s="5">
        <f t="shared" si="3014"/>
        <v>1.6117092</v>
      </c>
      <c r="G1575" s="5">
        <f t="shared" si="3014"/>
        <v>4.3391309999999947</v>
      </c>
      <c r="H1575" s="5">
        <f t="shared" si="3014"/>
        <v>26.608035000000001</v>
      </c>
      <c r="I1575" s="5">
        <f t="shared" si="3014"/>
        <v>22.385948549999966</v>
      </c>
      <c r="J1575" s="5">
        <f t="shared" si="3014"/>
        <v>58.491908780000003</v>
      </c>
      <c r="K1575" s="5">
        <f t="shared" si="3014"/>
        <v>28.146344940000006</v>
      </c>
      <c r="L1575" s="5"/>
      <c r="M1575" s="5">
        <f t="shared" ref="M1575:S1575" si="3015">M591+M1398</f>
        <v>17.318519999999992</v>
      </c>
      <c r="N1575" s="5">
        <f t="shared" si="3015"/>
        <v>0</v>
      </c>
      <c r="O1575" s="5">
        <f t="shared" si="3015"/>
        <v>0</v>
      </c>
      <c r="P1575" s="5">
        <f t="shared" si="3015"/>
        <v>0</v>
      </c>
      <c r="Q1575" s="5">
        <f t="shared" si="3015"/>
        <v>0</v>
      </c>
      <c r="R1575" s="5">
        <f t="shared" si="3015"/>
        <v>0</v>
      </c>
      <c r="S1575" s="5">
        <f t="shared" si="3015"/>
        <v>0</v>
      </c>
      <c r="T1575" s="5"/>
      <c r="U1575" s="5">
        <f t="shared" ref="U1575:AA1575" si="3016">U591+U1398</f>
        <v>16.617149999999995</v>
      </c>
      <c r="V1575" s="5">
        <f t="shared" si="3016"/>
        <v>0.4341462000000007</v>
      </c>
      <c r="W1575" s="5">
        <f t="shared" si="3016"/>
        <v>1.1660034999999986</v>
      </c>
      <c r="X1575" s="5">
        <f t="shared" si="3016"/>
        <v>2.5282800000000005</v>
      </c>
      <c r="Y1575" s="5">
        <f t="shared" si="3016"/>
        <v>2.0280109849999981</v>
      </c>
      <c r="Z1575" s="5">
        <f t="shared" si="3016"/>
        <v>4.7535182799999998</v>
      </c>
      <c r="AA1575" s="5">
        <f t="shared" si="3016"/>
        <v>2.2568867999999997</v>
      </c>
      <c r="AB1575" s="5"/>
      <c r="AC1575" s="5">
        <f t="shared" ref="AC1575:AI1575" si="3017">AC591+AC1398</f>
        <v>7.7931899999999956</v>
      </c>
      <c r="AD1575" s="5">
        <f t="shared" si="3017"/>
        <v>8.7529200000000085E-2</v>
      </c>
      <c r="AE1575" s="5">
        <f t="shared" si="3017"/>
        <v>0.24858099999999972</v>
      </c>
      <c r="AF1575" s="5">
        <f t="shared" si="3017"/>
        <v>1.2641400000000003</v>
      </c>
      <c r="AG1575" s="5">
        <f t="shared" si="3017"/>
        <v>2.0168927399999994</v>
      </c>
      <c r="AH1575" s="5">
        <f t="shared" si="3017"/>
        <v>0</v>
      </c>
      <c r="AI1575" s="5">
        <f t="shared" si="3017"/>
        <v>2.4446337299999996</v>
      </c>
    </row>
    <row r="1576" spans="2:35" hidden="1" x14ac:dyDescent="0.3">
      <c r="B1576" s="86">
        <f t="shared" si="2989"/>
        <v>43555</v>
      </c>
      <c r="C1576" s="3"/>
      <c r="D1576" s="3"/>
      <c r="E1576" s="5">
        <f t="shared" ref="E1576:K1576" si="3018">E592+E1399</f>
        <v>17.724603599999995</v>
      </c>
      <c r="F1576" s="5">
        <f t="shared" si="3018"/>
        <v>1.6861139999999999</v>
      </c>
      <c r="G1576" s="5">
        <f t="shared" si="3018"/>
        <v>4.5928605000000005</v>
      </c>
      <c r="H1576" s="5">
        <f t="shared" si="3018"/>
        <v>27.858406500000001</v>
      </c>
      <c r="I1576" s="5">
        <f t="shared" si="3018"/>
        <v>23.990399449999984</v>
      </c>
      <c r="J1576" s="5">
        <f t="shared" si="3018"/>
        <v>63.000051250000013</v>
      </c>
      <c r="K1576" s="5">
        <f t="shared" si="3018"/>
        <v>30.333415140000007</v>
      </c>
      <c r="L1576" s="5"/>
      <c r="M1576" s="5">
        <f t="shared" ref="M1576:S1576" si="3019">M592+M1399</f>
        <v>18.628007400000001</v>
      </c>
      <c r="N1576" s="5">
        <f t="shared" si="3019"/>
        <v>0</v>
      </c>
      <c r="O1576" s="5">
        <f t="shared" si="3019"/>
        <v>0</v>
      </c>
      <c r="P1576" s="5">
        <f t="shared" si="3019"/>
        <v>0</v>
      </c>
      <c r="Q1576" s="5">
        <f t="shared" si="3019"/>
        <v>0</v>
      </c>
      <c r="R1576" s="5">
        <f t="shared" si="3019"/>
        <v>0</v>
      </c>
      <c r="S1576" s="5">
        <f t="shared" si="3019"/>
        <v>0</v>
      </c>
      <c r="T1576" s="5"/>
      <c r="U1576" s="5">
        <f t="shared" ref="U1576:AA1576" si="3020">U592+U1399</f>
        <v>17.873298000000005</v>
      </c>
      <c r="V1576" s="5">
        <f t="shared" si="3020"/>
        <v>0.45417900000000078</v>
      </c>
      <c r="W1576" s="5">
        <f t="shared" si="3020"/>
        <v>1.2341592499999994</v>
      </c>
      <c r="X1576" s="5">
        <f t="shared" si="3020"/>
        <v>2.6470395</v>
      </c>
      <c r="Y1576" s="5">
        <f t="shared" si="3020"/>
        <v>2.1733501149999981</v>
      </c>
      <c r="Z1576" s="5">
        <f t="shared" si="3020"/>
        <v>5.1200712500000032</v>
      </c>
      <c r="AA1576" s="5">
        <f t="shared" si="3020"/>
        <v>2.4314283000000003</v>
      </c>
      <c r="AB1576" s="5"/>
      <c r="AC1576" s="5">
        <f t="shared" ref="AC1576:AI1576" si="3021">AC592+AC1399</f>
        <v>8.3820527999999968</v>
      </c>
      <c r="AD1576" s="5">
        <f t="shared" si="3021"/>
        <v>9.1614000000000084E-2</v>
      </c>
      <c r="AE1576" s="5">
        <f t="shared" si="3021"/>
        <v>0.26323549999999996</v>
      </c>
      <c r="AF1576" s="5">
        <f t="shared" si="3021"/>
        <v>1.32351975</v>
      </c>
      <c r="AG1576" s="5">
        <f t="shared" si="3021"/>
        <v>2.1614146599999984</v>
      </c>
      <c r="AH1576" s="5">
        <f t="shared" si="3021"/>
        <v>0</v>
      </c>
      <c r="AI1576" s="5">
        <f t="shared" si="3021"/>
        <v>2.6337471299999997</v>
      </c>
    </row>
    <row r="1577" spans="2:35" hidden="1" x14ac:dyDescent="0.3">
      <c r="B1577" s="86">
        <f t="shared" si="2989"/>
        <v>43921</v>
      </c>
      <c r="C1577" s="3"/>
      <c r="D1577" s="3"/>
      <c r="E1577" s="5">
        <f t="shared" ref="E1577:K1577" si="3022">E593+E1400</f>
        <v>19.063785599999989</v>
      </c>
      <c r="F1577" s="5">
        <f t="shared" si="3022"/>
        <v>1.7605187999999998</v>
      </c>
      <c r="G1577" s="5">
        <f t="shared" si="3022"/>
        <v>4.8556409999999985</v>
      </c>
      <c r="H1577" s="5">
        <f t="shared" si="3022"/>
        <v>29.158025250000009</v>
      </c>
      <c r="I1577" s="5">
        <f t="shared" si="3022"/>
        <v>25.713931549999984</v>
      </c>
      <c r="J1577" s="5">
        <f t="shared" si="3022"/>
        <v>67.863057679999969</v>
      </c>
      <c r="K1577" s="5">
        <f t="shared" si="3022"/>
        <v>32.698965599999994</v>
      </c>
      <c r="L1577" s="5"/>
      <c r="M1577" s="5">
        <f t="shared" ref="M1577:S1577" si="3023">M593+M1400</f>
        <v>20.035670399999987</v>
      </c>
      <c r="N1577" s="5">
        <f t="shared" si="3023"/>
        <v>0</v>
      </c>
      <c r="O1577" s="5">
        <f t="shared" si="3023"/>
        <v>0</v>
      </c>
      <c r="P1577" s="5">
        <f t="shared" si="3023"/>
        <v>0</v>
      </c>
      <c r="Q1577" s="5">
        <f t="shared" si="3023"/>
        <v>0</v>
      </c>
      <c r="R1577" s="5">
        <f t="shared" si="3023"/>
        <v>0</v>
      </c>
      <c r="S1577" s="5">
        <f t="shared" si="3023"/>
        <v>0</v>
      </c>
      <c r="T1577" s="5"/>
      <c r="U1577" s="5">
        <f t="shared" ref="U1577:AA1577" si="3024">U593+U1400</f>
        <v>19.224108000000001</v>
      </c>
      <c r="V1577" s="5">
        <f t="shared" si="3024"/>
        <v>0.47421180000000085</v>
      </c>
      <c r="W1577" s="5">
        <f t="shared" si="3024"/>
        <v>1.3048384999999989</v>
      </c>
      <c r="X1577" s="5">
        <f t="shared" si="3024"/>
        <v>2.7703957500000005</v>
      </c>
      <c r="Y1577" s="5">
        <f t="shared" si="3024"/>
        <v>2.3294840849999972</v>
      </c>
      <c r="Z1577" s="5">
        <f t="shared" si="3024"/>
        <v>5.5155221800000023</v>
      </c>
      <c r="AA1577" s="5">
        <f t="shared" si="3024"/>
        <v>2.6196345000000001</v>
      </c>
      <c r="AB1577" s="5"/>
      <c r="AC1577" s="5">
        <f t="shared" ref="AC1577:AI1577" si="3025">AC593+AC1400</f>
        <v>9.0156888000000066</v>
      </c>
      <c r="AD1577" s="5">
        <f t="shared" si="3025"/>
        <v>9.5698800000000084E-2</v>
      </c>
      <c r="AE1577" s="5">
        <f t="shared" si="3025"/>
        <v>0.27799099999999966</v>
      </c>
      <c r="AF1577" s="5">
        <f t="shared" si="3025"/>
        <v>1.3851978750000002</v>
      </c>
      <c r="AG1577" s="5">
        <f t="shared" si="3025"/>
        <v>2.3166831399999985</v>
      </c>
      <c r="AH1577" s="5">
        <f t="shared" si="3025"/>
        <v>0</v>
      </c>
      <c r="AI1577" s="5">
        <f t="shared" si="3025"/>
        <v>2.8377027000000004</v>
      </c>
    </row>
    <row r="1578" spans="2:35" hidden="1" x14ac:dyDescent="0.3">
      <c r="B1578" s="86">
        <f t="shared" si="2989"/>
        <v>44286</v>
      </c>
      <c r="C1578" s="3"/>
      <c r="D1578" s="3"/>
      <c r="E1578" s="5">
        <f t="shared" ref="E1578:K1578" si="3026">E594+E1401</f>
        <v>16.1059944</v>
      </c>
      <c r="F1578" s="5">
        <f t="shared" si="3026"/>
        <v>1.8185994000000001</v>
      </c>
      <c r="G1578" s="5">
        <f t="shared" si="3026"/>
        <v>5.1388649999999956</v>
      </c>
      <c r="H1578" s="5">
        <f t="shared" si="3026"/>
        <v>23.896615499999996</v>
      </c>
      <c r="I1578" s="5">
        <f t="shared" si="3026"/>
        <v>21.539798949999977</v>
      </c>
      <c r="J1578" s="5">
        <f t="shared" si="3026"/>
        <v>64.699571659999961</v>
      </c>
      <c r="K1578" s="5">
        <f t="shared" si="3026"/>
        <v>29.592034290000001</v>
      </c>
      <c r="L1578" s="5"/>
      <c r="M1578" s="5">
        <f t="shared" ref="M1578:S1578" si="3027">M594+M1401</f>
        <v>16.982049599999996</v>
      </c>
      <c r="N1578" s="5">
        <f t="shared" si="3027"/>
        <v>0</v>
      </c>
      <c r="O1578" s="5">
        <f t="shared" si="3027"/>
        <v>0</v>
      </c>
      <c r="P1578" s="5">
        <f t="shared" si="3027"/>
        <v>0</v>
      </c>
      <c r="Q1578" s="5">
        <f t="shared" si="3027"/>
        <v>0</v>
      </c>
      <c r="R1578" s="5">
        <f t="shared" si="3027"/>
        <v>0</v>
      </c>
      <c r="S1578" s="5">
        <f t="shared" si="3027"/>
        <v>0</v>
      </c>
      <c r="T1578" s="5"/>
      <c r="U1578" s="5">
        <f t="shared" ref="U1578:AA1578" si="3028">U594+U1401</f>
        <v>16.337817000000001</v>
      </c>
      <c r="V1578" s="5">
        <f t="shared" si="3028"/>
        <v>0.49092090000000077</v>
      </c>
      <c r="W1578" s="5">
        <f t="shared" si="3028"/>
        <v>1.3830024999999999</v>
      </c>
      <c r="X1578" s="5">
        <f t="shared" si="3028"/>
        <v>2.2706865000000001</v>
      </c>
      <c r="Y1578" s="5">
        <f t="shared" si="3028"/>
        <v>1.9508822650000006</v>
      </c>
      <c r="Z1578" s="5">
        <f t="shared" si="3028"/>
        <v>5.2782581600000009</v>
      </c>
      <c r="AA1578" s="5">
        <f t="shared" si="3028"/>
        <v>2.3578600499999993</v>
      </c>
      <c r="AB1578" s="5"/>
      <c r="AC1578" s="5">
        <f t="shared" ref="AC1578:AI1578" si="3029">AC594+AC1401</f>
        <v>7.6977761999999998</v>
      </c>
      <c r="AD1578" s="5">
        <f t="shared" si="3029"/>
        <v>9.3989400000000112E-2</v>
      </c>
      <c r="AE1578" s="5">
        <f t="shared" si="3029"/>
        <v>0.28481500000000004</v>
      </c>
      <c r="AF1578" s="5">
        <f t="shared" si="3029"/>
        <v>1.13534325</v>
      </c>
      <c r="AG1578" s="5">
        <f t="shared" si="3029"/>
        <v>1.9394402599999978</v>
      </c>
      <c r="AH1578" s="5">
        <f t="shared" si="3029"/>
        <v>7.3800010000000069E-2</v>
      </c>
      <c r="AI1578" s="5">
        <f t="shared" si="3029"/>
        <v>2.5549483049999995</v>
      </c>
    </row>
    <row r="1579" spans="2:35" x14ac:dyDescent="0.3">
      <c r="B1579" s="86">
        <f t="shared" si="2989"/>
        <v>44651</v>
      </c>
      <c r="C1579" s="3"/>
      <c r="D1579" s="3"/>
      <c r="E1579" s="5">
        <f t="shared" ref="E1579:K1579" si="3030">E595+E1402</f>
        <v>4.0672210799999995</v>
      </c>
      <c r="F1579" s="5">
        <f t="shared" si="3030"/>
        <v>1.8391211280000022</v>
      </c>
      <c r="G1579" s="5">
        <f t="shared" si="3030"/>
        <v>5.4073310849999956</v>
      </c>
      <c r="H1579" s="5">
        <f t="shared" si="3030"/>
        <v>5.1714944775000014</v>
      </c>
      <c r="I1579" s="5">
        <f t="shared" si="3030"/>
        <v>4.9755431829999992</v>
      </c>
      <c r="J1579" s="5">
        <f t="shared" si="3030"/>
        <v>43.996030071500002</v>
      </c>
      <c r="K1579" s="5">
        <f t="shared" si="3030"/>
        <v>15.331632579900004</v>
      </c>
      <c r="L1579" s="5"/>
      <c r="M1579" s="5">
        <f t="shared" ref="M1579:S1579" si="3031">M595+M1402</f>
        <v>4.4951587199999992</v>
      </c>
      <c r="N1579" s="5">
        <f t="shared" si="3031"/>
        <v>0</v>
      </c>
      <c r="O1579" s="5">
        <f t="shared" si="3031"/>
        <v>0</v>
      </c>
      <c r="P1579" s="5">
        <f t="shared" si="3031"/>
        <v>0</v>
      </c>
      <c r="Q1579" s="5">
        <f t="shared" si="3031"/>
        <v>0</v>
      </c>
      <c r="R1579" s="5">
        <f t="shared" si="3031"/>
        <v>0</v>
      </c>
      <c r="S1579" s="5">
        <f t="shared" si="3031"/>
        <v>0</v>
      </c>
      <c r="T1579" s="5"/>
      <c r="U1579" s="5">
        <f t="shared" ref="U1579:AA1579" si="3032">U595+U1402</f>
        <v>4.4882311499999972</v>
      </c>
      <c r="V1579" s="5">
        <f t="shared" si="3032"/>
        <v>0.4996942080000002</v>
      </c>
      <c r="W1579" s="5">
        <f t="shared" si="3032"/>
        <v>1.4616638725000008</v>
      </c>
      <c r="X1579" s="5">
        <f t="shared" si="3032"/>
        <v>0.50087963250000023</v>
      </c>
      <c r="Y1579" s="5">
        <f t="shared" si="3032"/>
        <v>0.44890077310000009</v>
      </c>
      <c r="Z1579" s="5">
        <f t="shared" si="3032"/>
        <v>3.6551457215000003</v>
      </c>
      <c r="AA1579" s="5">
        <f t="shared" si="3032"/>
        <v>1.1708010404999998</v>
      </c>
      <c r="AB1579" s="5"/>
      <c r="AC1579" s="5">
        <f t="shared" ref="AC1579:AI1579" si="3033">AC595+AC1402</f>
        <v>2.2481475899999985</v>
      </c>
      <c r="AD1579" s="5">
        <f t="shared" si="3033"/>
        <v>8.0267928000000044E-2</v>
      </c>
      <c r="AE1579" s="5">
        <f t="shared" si="3033"/>
        <v>0.27039083499999972</v>
      </c>
      <c r="AF1579" s="5">
        <f t="shared" si="3033"/>
        <v>0.25043981625000011</v>
      </c>
      <c r="AG1579" s="5">
        <f t="shared" si="3033"/>
        <v>0.44352439039999947</v>
      </c>
      <c r="AH1579" s="5">
        <f t="shared" si="3033"/>
        <v>0.45502296774999995</v>
      </c>
      <c r="AI1579" s="5">
        <f t="shared" si="3033"/>
        <v>1.27188607455</v>
      </c>
    </row>
    <row r="1580" spans="2:35" x14ac:dyDescent="0.3">
      <c r="B1580" s="86">
        <f t="shared" si="2989"/>
        <v>45016</v>
      </c>
      <c r="C1580" s="3"/>
      <c r="D1580" s="3"/>
      <c r="E1580" s="5">
        <f t="shared" ref="E1580:K1580" si="3034">E596+E1403</f>
        <v>4.1892377124000006</v>
      </c>
      <c r="F1580" s="5">
        <f t="shared" si="3034"/>
        <v>1.8942947618400012</v>
      </c>
      <c r="G1580" s="5">
        <f t="shared" si="3034"/>
        <v>5.5695510175499976</v>
      </c>
      <c r="H1580" s="5">
        <f t="shared" si="3034"/>
        <v>5.3266393118250015</v>
      </c>
      <c r="I1580" s="5">
        <f t="shared" si="3034"/>
        <v>5.1248094784899934</v>
      </c>
      <c r="J1580" s="5">
        <f t="shared" si="3034"/>
        <v>45.315910973645011</v>
      </c>
      <c r="K1580" s="5">
        <f t="shared" si="3034"/>
        <v>15.791581557296997</v>
      </c>
      <c r="L1580" s="5"/>
      <c r="M1580" s="5">
        <f t="shared" ref="M1580:S1580" si="3035">M596+M1403</f>
        <v>4.6300134816000025</v>
      </c>
      <c r="N1580" s="5">
        <f t="shared" si="3035"/>
        <v>0</v>
      </c>
      <c r="O1580" s="5">
        <f t="shared" si="3035"/>
        <v>0</v>
      </c>
      <c r="P1580" s="5">
        <f t="shared" si="3035"/>
        <v>0</v>
      </c>
      <c r="Q1580" s="5">
        <f t="shared" si="3035"/>
        <v>0</v>
      </c>
      <c r="R1580" s="5">
        <f t="shared" si="3035"/>
        <v>0</v>
      </c>
      <c r="S1580" s="5">
        <f t="shared" si="3035"/>
        <v>0</v>
      </c>
      <c r="T1580" s="5"/>
      <c r="U1580" s="5">
        <f t="shared" ref="U1580:AA1580" si="3036">U596+U1403</f>
        <v>4.6228780845000017</v>
      </c>
      <c r="V1580" s="5">
        <f t="shared" si="3036"/>
        <v>0.51468503424000112</v>
      </c>
      <c r="W1580" s="5">
        <f t="shared" si="3036"/>
        <v>1.5055137886749996</v>
      </c>
      <c r="X1580" s="5">
        <f t="shared" si="3036"/>
        <v>0.5159060214750002</v>
      </c>
      <c r="Y1580" s="5">
        <f t="shared" si="3036"/>
        <v>0.46236779629299996</v>
      </c>
      <c r="Z1580" s="5">
        <f t="shared" si="3036"/>
        <v>3.7648000931450003</v>
      </c>
      <c r="AA1580" s="5">
        <f t="shared" si="3036"/>
        <v>1.2059250717149999</v>
      </c>
      <c r="AB1580" s="5"/>
      <c r="AC1580" s="5">
        <f t="shared" ref="AC1580:AI1580" si="3037">AC596+AC1403</f>
        <v>2.3155920176999985</v>
      </c>
      <c r="AD1580" s="5">
        <f t="shared" si="3037"/>
        <v>8.2675965840000032E-2</v>
      </c>
      <c r="AE1580" s="5">
        <f t="shared" si="3037"/>
        <v>0.27850256004999974</v>
      </c>
      <c r="AF1580" s="5">
        <f t="shared" si="3037"/>
        <v>0.2579530107375001</v>
      </c>
      <c r="AG1580" s="5">
        <f t="shared" si="3037"/>
        <v>0.45683012211199969</v>
      </c>
      <c r="AH1580" s="5">
        <f t="shared" si="3037"/>
        <v>0.46867365678249984</v>
      </c>
      <c r="AI1580" s="5">
        <f t="shared" si="3037"/>
        <v>1.3100426567865</v>
      </c>
    </row>
    <row r="1581" spans="2:35" x14ac:dyDescent="0.3">
      <c r="B1581" s="86">
        <f t="shared" si="2989"/>
        <v>45382</v>
      </c>
      <c r="C1581" s="3"/>
      <c r="D1581" s="3"/>
      <c r="E1581" s="5">
        <f t="shared" ref="E1581:K1581" si="3038">E597+E1404</f>
        <v>4.3149148437720015</v>
      </c>
      <c r="F1581" s="5">
        <f t="shared" si="3038"/>
        <v>1.9511236046952014</v>
      </c>
      <c r="G1581" s="5">
        <f t="shared" si="3038"/>
        <v>5.7366375480765015</v>
      </c>
      <c r="H1581" s="5">
        <f t="shared" si="3038"/>
        <v>5.4864384911797508</v>
      </c>
      <c r="I1581" s="5">
        <f t="shared" si="3038"/>
        <v>5.2785537628446946</v>
      </c>
      <c r="J1581" s="5">
        <f t="shared" si="3038"/>
        <v>46.675388302854337</v>
      </c>
      <c r="K1581" s="5">
        <f t="shared" si="3038"/>
        <v>16.265329004015911</v>
      </c>
      <c r="L1581" s="5"/>
      <c r="M1581" s="5">
        <f t="shared" ref="M1581:S1581" si="3039">M597+M1404</f>
        <v>4.7689138860479972</v>
      </c>
      <c r="N1581" s="5">
        <f t="shared" si="3039"/>
        <v>0</v>
      </c>
      <c r="O1581" s="5">
        <f t="shared" si="3039"/>
        <v>0</v>
      </c>
      <c r="P1581" s="5">
        <f t="shared" si="3039"/>
        <v>0</v>
      </c>
      <c r="Q1581" s="5">
        <f t="shared" si="3039"/>
        <v>0</v>
      </c>
      <c r="R1581" s="5">
        <f t="shared" si="3039"/>
        <v>0</v>
      </c>
      <c r="S1581" s="5">
        <f t="shared" si="3039"/>
        <v>0</v>
      </c>
      <c r="T1581" s="5"/>
      <c r="U1581" s="5">
        <f t="shared" ref="U1581:AA1581" si="3040">U597+U1404</f>
        <v>4.7615644270350046</v>
      </c>
      <c r="V1581" s="5">
        <f t="shared" si="3040"/>
        <v>0.53012558526719999</v>
      </c>
      <c r="W1581" s="5">
        <f t="shared" si="3040"/>
        <v>1.5506792023352496</v>
      </c>
      <c r="X1581" s="5">
        <f t="shared" si="3040"/>
        <v>0.53138320211925016</v>
      </c>
      <c r="Y1581" s="5">
        <f t="shared" si="3040"/>
        <v>0.47623883018178947</v>
      </c>
      <c r="Z1581" s="5">
        <f t="shared" si="3040"/>
        <v>3.8777440959393505</v>
      </c>
      <c r="AA1581" s="5">
        <f t="shared" si="3040"/>
        <v>1.2421028238664502</v>
      </c>
      <c r="AB1581" s="5"/>
      <c r="AC1581" s="5">
        <f t="shared" ref="AC1581:AI1581" si="3041">AC597+AC1404</f>
        <v>2.3850597782309997</v>
      </c>
      <c r="AD1581" s="5">
        <f t="shared" si="3041"/>
        <v>8.5156244815200122E-2</v>
      </c>
      <c r="AE1581" s="5">
        <f t="shared" si="3041"/>
        <v>0.2868576368514999</v>
      </c>
      <c r="AF1581" s="5">
        <f t="shared" si="3041"/>
        <v>0.26569160105962508</v>
      </c>
      <c r="AG1581" s="5">
        <f t="shared" si="3041"/>
        <v>0.47053502577535955</v>
      </c>
      <c r="AH1581" s="5">
        <f t="shared" si="3041"/>
        <v>0.48273386648597483</v>
      </c>
      <c r="AI1581" s="5">
        <f t="shared" si="3041"/>
        <v>1.3493439364900948</v>
      </c>
    </row>
    <row r="1582" spans="2:35" x14ac:dyDescent="0.3">
      <c r="B1582" s="86">
        <f t="shared" si="2989"/>
        <v>45747</v>
      </c>
      <c r="C1582" s="3"/>
      <c r="D1582" s="3"/>
      <c r="E1582" s="5">
        <f t="shared" ref="E1582:K1582" si="3042">E598+E1405</f>
        <v>4.4443622890851628</v>
      </c>
      <c r="F1582" s="5">
        <f t="shared" si="3042"/>
        <v>2.0096573128360582</v>
      </c>
      <c r="G1582" s="5">
        <f t="shared" si="3042"/>
        <v>5.9087366745187921</v>
      </c>
      <c r="H1582" s="5">
        <f t="shared" si="3042"/>
        <v>5.6510316459151468</v>
      </c>
      <c r="I1582" s="5">
        <f t="shared" si="3042"/>
        <v>5.4369103757300365</v>
      </c>
      <c r="J1582" s="5">
        <f t="shared" si="3042"/>
        <v>48.075649951939972</v>
      </c>
      <c r="K1582" s="5">
        <f t="shared" si="3042"/>
        <v>16.753288874136384</v>
      </c>
      <c r="L1582" s="5"/>
      <c r="M1582" s="5">
        <f t="shared" ref="M1582:S1582" si="3043">M598+M1405</f>
        <v>4.9119813026294423</v>
      </c>
      <c r="N1582" s="5">
        <f t="shared" si="3043"/>
        <v>0</v>
      </c>
      <c r="O1582" s="5">
        <f t="shared" si="3043"/>
        <v>0</v>
      </c>
      <c r="P1582" s="5">
        <f t="shared" si="3043"/>
        <v>0</v>
      </c>
      <c r="Q1582" s="5">
        <f t="shared" si="3043"/>
        <v>0</v>
      </c>
      <c r="R1582" s="5">
        <f t="shared" si="3043"/>
        <v>0</v>
      </c>
      <c r="S1582" s="5">
        <f t="shared" si="3043"/>
        <v>0</v>
      </c>
      <c r="T1582" s="5"/>
      <c r="U1582" s="5">
        <f t="shared" ref="U1582:AA1582" si="3044">U598+U1405</f>
        <v>4.9044113598460513</v>
      </c>
      <c r="V1582" s="5">
        <f t="shared" si="3044"/>
        <v>0.54602935282521692</v>
      </c>
      <c r="W1582" s="5">
        <f t="shared" si="3044"/>
        <v>1.5971995784053057</v>
      </c>
      <c r="X1582" s="5">
        <f t="shared" si="3044"/>
        <v>0.5473246981828277</v>
      </c>
      <c r="Y1582" s="5">
        <f t="shared" si="3044"/>
        <v>0.49052599508724359</v>
      </c>
      <c r="Z1582" s="5">
        <f t="shared" si="3044"/>
        <v>3.9940764188175315</v>
      </c>
      <c r="AA1582" s="5">
        <f t="shared" si="3044"/>
        <v>1.2793659085824434</v>
      </c>
      <c r="AB1582" s="5"/>
      <c r="AC1582" s="5">
        <f t="shared" ref="AC1582:AI1582" si="3045">AC598+AC1405</f>
        <v>2.4566115715779304</v>
      </c>
      <c r="AD1582" s="5">
        <f t="shared" si="3045"/>
        <v>8.7710932159656085E-2</v>
      </c>
      <c r="AE1582" s="5">
        <f t="shared" si="3045"/>
        <v>0.29546336595704448</v>
      </c>
      <c r="AF1582" s="5">
        <f t="shared" si="3045"/>
        <v>0.27366234909141385</v>
      </c>
      <c r="AG1582" s="5">
        <f t="shared" si="3045"/>
        <v>0.48465107654862027</v>
      </c>
      <c r="AH1582" s="5">
        <f t="shared" si="3045"/>
        <v>0.49721588248055415</v>
      </c>
      <c r="AI1582" s="5">
        <f t="shared" si="3045"/>
        <v>1.3898242545847979</v>
      </c>
    </row>
    <row r="1583" spans="2:35" x14ac:dyDescent="0.3">
      <c r="B1583" s="86">
        <f t="shared" si="2989"/>
        <v>46112</v>
      </c>
      <c r="C1583" s="3"/>
      <c r="D1583" s="3"/>
      <c r="E1583" s="5">
        <f t="shared" ref="E1583:K1583" si="3046">E599+E1406</f>
        <v>4.5776931577577145</v>
      </c>
      <c r="F1583" s="5">
        <f t="shared" si="3046"/>
        <v>2.0699470322211369</v>
      </c>
      <c r="G1583" s="5">
        <f t="shared" si="3046"/>
        <v>6.0859987747543585</v>
      </c>
      <c r="H1583" s="5">
        <f t="shared" si="3046"/>
        <v>5.8205625952925928</v>
      </c>
      <c r="I1583" s="5">
        <f t="shared" si="3046"/>
        <v>5.6000176870019374</v>
      </c>
      <c r="J1583" s="5">
        <f t="shared" si="3046"/>
        <v>49.517919450498184</v>
      </c>
      <c r="K1583" s="5">
        <f t="shared" si="3046"/>
        <v>17.255887540360472</v>
      </c>
      <c r="L1583" s="5"/>
      <c r="M1583" s="5">
        <f t="shared" ref="M1583:S1583" si="3047">M599+M1406</f>
        <v>5.0593407417083256</v>
      </c>
      <c r="N1583" s="5">
        <f t="shared" si="3047"/>
        <v>0</v>
      </c>
      <c r="O1583" s="5">
        <f t="shared" si="3047"/>
        <v>0</v>
      </c>
      <c r="P1583" s="5">
        <f t="shared" si="3047"/>
        <v>0</v>
      </c>
      <c r="Q1583" s="5">
        <f t="shared" si="3047"/>
        <v>0</v>
      </c>
      <c r="R1583" s="5">
        <f t="shared" si="3047"/>
        <v>0</v>
      </c>
      <c r="S1583" s="5">
        <f t="shared" si="3047"/>
        <v>0</v>
      </c>
      <c r="T1583" s="5"/>
      <c r="U1583" s="5">
        <f t="shared" ref="U1583:AA1583" si="3048">U599+U1406</f>
        <v>5.0515437006414317</v>
      </c>
      <c r="V1583" s="5">
        <f t="shared" si="3048"/>
        <v>0.56241023340997387</v>
      </c>
      <c r="W1583" s="5">
        <f t="shared" si="3048"/>
        <v>1.6451155657574645</v>
      </c>
      <c r="X1583" s="5">
        <f t="shared" si="3048"/>
        <v>0.56374443912831218</v>
      </c>
      <c r="Y1583" s="5">
        <f t="shared" si="3048"/>
        <v>0.50524177493986056</v>
      </c>
      <c r="Z1583" s="5">
        <f t="shared" si="3048"/>
        <v>4.1138987113820571</v>
      </c>
      <c r="AA1583" s="5">
        <f t="shared" si="3048"/>
        <v>1.3177468858399166</v>
      </c>
      <c r="AB1583" s="5"/>
      <c r="AC1583" s="5">
        <f t="shared" ref="AC1583:AI1583" si="3049">AC599+AC1406</f>
        <v>2.5303099187252691</v>
      </c>
      <c r="AD1583" s="5">
        <f t="shared" si="3049"/>
        <v>9.0342260124445684E-2</v>
      </c>
      <c r="AE1583" s="5">
        <f t="shared" si="3049"/>
        <v>0.3043272669357564</v>
      </c>
      <c r="AF1583" s="5">
        <f t="shared" si="3049"/>
        <v>0.28187221956415609</v>
      </c>
      <c r="AG1583" s="5">
        <f t="shared" si="3049"/>
        <v>0.49919060884507882</v>
      </c>
      <c r="AH1583" s="5">
        <f t="shared" si="3049"/>
        <v>0.51213235895497067</v>
      </c>
      <c r="AI1583" s="5">
        <f t="shared" si="3049"/>
        <v>1.431518982222342</v>
      </c>
    </row>
    <row r="1584" spans="2:35" x14ac:dyDescent="0.3">
      <c r="B1584" s="86">
        <f t="shared" si="2989"/>
        <v>46477</v>
      </c>
      <c r="C1584" s="3"/>
      <c r="D1584" s="3"/>
      <c r="E1584" s="5">
        <f t="shared" ref="E1584:K1584" si="3050">E600+E1407</f>
        <v>4.7150239524904478</v>
      </c>
      <c r="F1584" s="5">
        <f t="shared" si="3050"/>
        <v>2.1320454431877707</v>
      </c>
      <c r="G1584" s="5">
        <f t="shared" si="3050"/>
        <v>6.2685787379969895</v>
      </c>
      <c r="H1584" s="5">
        <f t="shared" si="3050"/>
        <v>5.9951794731513743</v>
      </c>
      <c r="I1584" s="5">
        <f t="shared" si="3050"/>
        <v>5.7680182176119956</v>
      </c>
      <c r="J1584" s="5">
        <f t="shared" si="3050"/>
        <v>51.003457034013145</v>
      </c>
      <c r="K1584" s="5">
        <f t="shared" si="3050"/>
        <v>17.77356416657129</v>
      </c>
      <c r="L1584" s="5"/>
      <c r="M1584" s="5">
        <f t="shared" ref="M1584:S1584" si="3051">M600+M1407</f>
        <v>5.2111209639595728</v>
      </c>
      <c r="N1584" s="5">
        <f t="shared" si="3051"/>
        <v>0</v>
      </c>
      <c r="O1584" s="5">
        <f t="shared" si="3051"/>
        <v>0</v>
      </c>
      <c r="P1584" s="5">
        <f t="shared" si="3051"/>
        <v>0</v>
      </c>
      <c r="Q1584" s="5">
        <f t="shared" si="3051"/>
        <v>0</v>
      </c>
      <c r="R1584" s="5">
        <f t="shared" si="3051"/>
        <v>0</v>
      </c>
      <c r="S1584" s="5">
        <f t="shared" si="3051"/>
        <v>0</v>
      </c>
      <c r="T1584" s="5"/>
      <c r="U1584" s="5">
        <f t="shared" ref="U1584:AA1584" si="3052">U600+U1407</f>
        <v>5.2030900116606773</v>
      </c>
      <c r="V1584" s="5">
        <f t="shared" si="3052"/>
        <v>0.57928254041227234</v>
      </c>
      <c r="W1584" s="5">
        <f t="shared" si="3052"/>
        <v>1.6944690327301899</v>
      </c>
      <c r="X1584" s="5">
        <f t="shared" si="3052"/>
        <v>0.58065677230216162</v>
      </c>
      <c r="Y1584" s="5">
        <f t="shared" si="3052"/>
        <v>0.52039902818805661</v>
      </c>
      <c r="Z1584" s="5">
        <f t="shared" si="3052"/>
        <v>4.2373156727235202</v>
      </c>
      <c r="AA1584" s="5">
        <f t="shared" si="3052"/>
        <v>1.3572792924151142</v>
      </c>
      <c r="AB1584" s="5"/>
      <c r="AC1584" s="5">
        <f t="shared" ref="AC1584:AI1584" si="3053">AC600+AC1407</f>
        <v>2.6062192162870268</v>
      </c>
      <c r="AD1584" s="5">
        <f t="shared" si="3053"/>
        <v>9.3052527928179085E-2</v>
      </c>
      <c r="AE1584" s="5">
        <f t="shared" si="3053"/>
        <v>0.31345708494382896</v>
      </c>
      <c r="AF1584" s="5">
        <f t="shared" si="3053"/>
        <v>0.29032838615108081</v>
      </c>
      <c r="AG1584" s="5">
        <f t="shared" si="3053"/>
        <v>0.51416632711043153</v>
      </c>
      <c r="AH1584" s="5">
        <f t="shared" si="3053"/>
        <v>0.52749632972361993</v>
      </c>
      <c r="AI1584" s="5">
        <f t="shared" si="3053"/>
        <v>1.4744645516890122</v>
      </c>
    </row>
    <row r="1585" spans="2:35" x14ac:dyDescent="0.3">
      <c r="B1585" s="86">
        <f t="shared" si="2989"/>
        <v>46843</v>
      </c>
      <c r="C1585" s="3"/>
      <c r="D1585" s="3"/>
      <c r="E1585" s="5">
        <f t="shared" ref="E1585:K1585" si="3054">E601+E1408</f>
        <v>4.8564746710651647</v>
      </c>
      <c r="F1585" s="5">
        <f t="shared" si="3054"/>
        <v>2.1960068064834033</v>
      </c>
      <c r="G1585" s="5">
        <f t="shared" si="3054"/>
        <v>6.4566361001368904</v>
      </c>
      <c r="H1585" s="5">
        <f t="shared" si="3054"/>
        <v>6.1750348573459206</v>
      </c>
      <c r="I1585" s="5">
        <f t="shared" si="3054"/>
        <v>5.9410587641403652</v>
      </c>
      <c r="J1585" s="5">
        <f t="shared" si="3054"/>
        <v>52.533560745033533</v>
      </c>
      <c r="K1585" s="5">
        <f t="shared" si="3054"/>
        <v>18.306771091568436</v>
      </c>
      <c r="L1585" s="5"/>
      <c r="M1585" s="5">
        <f t="shared" ref="M1585:S1585" si="3055">M601+M1408</f>
        <v>5.3674545928783601</v>
      </c>
      <c r="N1585" s="5">
        <f t="shared" si="3055"/>
        <v>0</v>
      </c>
      <c r="O1585" s="5">
        <f t="shared" si="3055"/>
        <v>0</v>
      </c>
      <c r="P1585" s="5">
        <f t="shared" si="3055"/>
        <v>0</v>
      </c>
      <c r="Q1585" s="5">
        <f t="shared" si="3055"/>
        <v>0</v>
      </c>
      <c r="R1585" s="5">
        <f t="shared" si="3055"/>
        <v>0</v>
      </c>
      <c r="S1585" s="5">
        <f t="shared" si="3055"/>
        <v>0</v>
      </c>
      <c r="T1585" s="5"/>
      <c r="U1585" s="5">
        <f t="shared" ref="U1585:AA1585" si="3056">U601+U1408</f>
        <v>5.3591827120104938</v>
      </c>
      <c r="V1585" s="5">
        <f t="shared" si="3056"/>
        <v>0.59666101662464044</v>
      </c>
      <c r="W1585" s="5">
        <f t="shared" si="3056"/>
        <v>1.7453031037120965</v>
      </c>
      <c r="X1585" s="5">
        <f t="shared" si="3056"/>
        <v>0.59807647547122667</v>
      </c>
      <c r="Y1585" s="5">
        <f t="shared" si="3056"/>
        <v>0.53601099903369853</v>
      </c>
      <c r="Z1585" s="5">
        <f t="shared" si="3056"/>
        <v>4.3644351429052239</v>
      </c>
      <c r="AA1585" s="5">
        <f t="shared" si="3056"/>
        <v>1.3979976711875675</v>
      </c>
      <c r="AB1585" s="5"/>
      <c r="AC1585" s="5">
        <f t="shared" ref="AC1585:AI1585" si="3057">AC601+AC1408</f>
        <v>2.6844057927756388</v>
      </c>
      <c r="AD1585" s="5">
        <f t="shared" si="3057"/>
        <v>9.584410376602448E-2</v>
      </c>
      <c r="AE1585" s="5">
        <f t="shared" si="3057"/>
        <v>0.3228607974921438</v>
      </c>
      <c r="AF1585" s="5">
        <f t="shared" si="3057"/>
        <v>0.29903823773561333</v>
      </c>
      <c r="AG1585" s="5">
        <f t="shared" si="3057"/>
        <v>0.52959131692374406</v>
      </c>
      <c r="AH1585" s="5">
        <f t="shared" si="3057"/>
        <v>0.54332121961532842</v>
      </c>
      <c r="AI1585" s="5">
        <f t="shared" si="3057"/>
        <v>1.5186984882396817</v>
      </c>
    </row>
    <row r="1586" spans="2:35" x14ac:dyDescent="0.3">
      <c r="B1586" s="86">
        <f t="shared" si="2989"/>
        <v>47208</v>
      </c>
      <c r="C1586" s="3"/>
      <c r="D1586" s="3"/>
      <c r="E1586" s="5">
        <f t="shared" ref="E1586:K1586" si="3058">E602+E1409</f>
        <v>5.002168911197117</v>
      </c>
      <c r="F1586" s="5">
        <f t="shared" si="3058"/>
        <v>2.2618870106779099</v>
      </c>
      <c r="G1586" s="5">
        <f t="shared" si="3058"/>
        <v>6.65033518314101</v>
      </c>
      <c r="H1586" s="5">
        <f t="shared" si="3058"/>
        <v>6.3602859030662913</v>
      </c>
      <c r="I1586" s="5">
        <f t="shared" si="3058"/>
        <v>6.1192905270645639</v>
      </c>
      <c r="J1586" s="5">
        <f t="shared" si="3058"/>
        <v>54.109567567384531</v>
      </c>
      <c r="K1586" s="5">
        <f t="shared" si="3058"/>
        <v>18.855974224315489</v>
      </c>
      <c r="L1586" s="5"/>
      <c r="M1586" s="5">
        <f t="shared" ref="M1586:S1586" si="3059">M602+M1409</f>
        <v>5.5284782306647102</v>
      </c>
      <c r="N1586" s="5">
        <f t="shared" si="3059"/>
        <v>0</v>
      </c>
      <c r="O1586" s="5">
        <f t="shared" si="3059"/>
        <v>0</v>
      </c>
      <c r="P1586" s="5">
        <f t="shared" si="3059"/>
        <v>0</v>
      </c>
      <c r="Q1586" s="5">
        <f t="shared" si="3059"/>
        <v>0</v>
      </c>
      <c r="R1586" s="5">
        <f t="shared" si="3059"/>
        <v>0</v>
      </c>
      <c r="S1586" s="5">
        <f t="shared" si="3059"/>
        <v>0</v>
      </c>
      <c r="T1586" s="5"/>
      <c r="U1586" s="5">
        <f t="shared" ref="U1586:AA1586" si="3060">U602+U1409</f>
        <v>5.5199581933708117</v>
      </c>
      <c r="V1586" s="5">
        <f t="shared" si="3060"/>
        <v>0.61456084712338033</v>
      </c>
      <c r="W1586" s="5">
        <f t="shared" si="3060"/>
        <v>1.7976621968234596</v>
      </c>
      <c r="X1586" s="5">
        <f t="shared" si="3060"/>
        <v>0.6160187697353634</v>
      </c>
      <c r="Y1586" s="5">
        <f t="shared" si="3060"/>
        <v>0.55209132900470959</v>
      </c>
      <c r="Z1586" s="5">
        <f t="shared" si="3060"/>
        <v>4.4953681971923816</v>
      </c>
      <c r="AA1586" s="5">
        <f t="shared" si="3060"/>
        <v>1.4399376013231953</v>
      </c>
      <c r="AB1586" s="5"/>
      <c r="AC1586" s="5">
        <f t="shared" ref="AC1586:AI1586" si="3061">AC602+AC1409</f>
        <v>2.7649379665589073</v>
      </c>
      <c r="AD1586" s="5">
        <f t="shared" si="3061"/>
        <v>9.8719426879005256E-2</v>
      </c>
      <c r="AE1586" s="5">
        <f t="shared" si="3061"/>
        <v>0.33254662141690794</v>
      </c>
      <c r="AF1586" s="5">
        <f t="shared" si="3061"/>
        <v>0.3080093848676817</v>
      </c>
      <c r="AG1586" s="5">
        <f t="shared" si="3061"/>
        <v>0.54547905643145711</v>
      </c>
      <c r="AH1586" s="5">
        <f t="shared" si="3061"/>
        <v>0.5596208562037881</v>
      </c>
      <c r="AI1586" s="5">
        <f t="shared" si="3061"/>
        <v>1.5642594428868728</v>
      </c>
    </row>
    <row r="1587" spans="2:35" x14ac:dyDescent="0.3">
      <c r="B1587" s="86">
        <f t="shared" si="2989"/>
        <v>47573</v>
      </c>
      <c r="C1587" s="3"/>
      <c r="D1587" s="3"/>
      <c r="E1587" s="5">
        <f t="shared" ref="E1587:K1587" si="3062">E603+E1410</f>
        <v>5.1522339785330331</v>
      </c>
      <c r="F1587" s="5">
        <f t="shared" si="3062"/>
        <v>2.3297436209982436</v>
      </c>
      <c r="G1587" s="5">
        <f t="shared" si="3062"/>
        <v>6.8498452386352398</v>
      </c>
      <c r="H1587" s="5">
        <f t="shared" si="3062"/>
        <v>6.5510944801582838</v>
      </c>
      <c r="I1587" s="5">
        <f t="shared" si="3062"/>
        <v>6.3028692428765112</v>
      </c>
      <c r="J1587" s="5">
        <f t="shared" si="3062"/>
        <v>55.732854594406078</v>
      </c>
      <c r="K1587" s="5">
        <f t="shared" si="3062"/>
        <v>19.421653451044946</v>
      </c>
      <c r="L1587" s="5"/>
      <c r="M1587" s="5">
        <f t="shared" ref="M1587:S1587" si="3063">M603+M1410</f>
        <v>5.6943325775846532</v>
      </c>
      <c r="N1587" s="5">
        <f t="shared" si="3063"/>
        <v>0</v>
      </c>
      <c r="O1587" s="5">
        <f t="shared" si="3063"/>
        <v>0</v>
      </c>
      <c r="P1587" s="5">
        <f t="shared" si="3063"/>
        <v>0</v>
      </c>
      <c r="Q1587" s="5">
        <f t="shared" si="3063"/>
        <v>0</v>
      </c>
      <c r="R1587" s="5">
        <f t="shared" si="3063"/>
        <v>0</v>
      </c>
      <c r="S1587" s="5">
        <f t="shared" si="3063"/>
        <v>0</v>
      </c>
      <c r="T1587" s="5"/>
      <c r="U1587" s="5">
        <f t="shared" ref="U1587:AA1587" si="3064">U603+U1410</f>
        <v>5.6855569391719385</v>
      </c>
      <c r="V1587" s="5">
        <f t="shared" si="3064"/>
        <v>0.63299767253708161</v>
      </c>
      <c r="W1587" s="5">
        <f t="shared" si="3064"/>
        <v>1.8515920627281623</v>
      </c>
      <c r="X1587" s="5">
        <f t="shared" si="3064"/>
        <v>0.63449933282742421</v>
      </c>
      <c r="Y1587" s="5">
        <f t="shared" si="3064"/>
        <v>0.56865406887485026</v>
      </c>
      <c r="Z1587" s="5">
        <f t="shared" si="3064"/>
        <v>4.6302292431081531</v>
      </c>
      <c r="AA1587" s="5">
        <f t="shared" si="3064"/>
        <v>1.4831357293628908</v>
      </c>
      <c r="AB1587" s="5"/>
      <c r="AC1587" s="5">
        <f t="shared" ref="AC1587:AI1587" si="3065">AC603+AC1410</f>
        <v>2.8478861055556735</v>
      </c>
      <c r="AD1587" s="5">
        <f t="shared" si="3065"/>
        <v>0.1016810096853753</v>
      </c>
      <c r="AE1587" s="5">
        <f t="shared" si="3065"/>
        <v>0.34252302005941537</v>
      </c>
      <c r="AF1587" s="5">
        <f t="shared" si="3065"/>
        <v>0.31724966641371211</v>
      </c>
      <c r="AG1587" s="5">
        <f t="shared" si="3065"/>
        <v>0.56184342812440047</v>
      </c>
      <c r="AH1587" s="5">
        <f t="shared" si="3065"/>
        <v>0.57640948188990149</v>
      </c>
      <c r="AI1587" s="5">
        <f t="shared" si="3065"/>
        <v>1.6111872261734788</v>
      </c>
    </row>
    <row r="1588" spans="2:35" x14ac:dyDescent="0.3">
      <c r="B1588" s="86">
        <f t="shared" si="2989"/>
        <v>47938</v>
      </c>
      <c r="C1588" s="3"/>
      <c r="D1588" s="3"/>
      <c r="E1588" s="5">
        <f t="shared" ref="E1588:K1588" si="3066">E604+E1411</f>
        <v>5.3068009978890203</v>
      </c>
      <c r="F1588" s="5">
        <f t="shared" si="3066"/>
        <v>2.3996359296281966</v>
      </c>
      <c r="G1588" s="5">
        <f t="shared" si="3066"/>
        <v>7.0553405957942914</v>
      </c>
      <c r="H1588" s="5">
        <f t="shared" si="3066"/>
        <v>6.747627314563033</v>
      </c>
      <c r="I1588" s="5">
        <f t="shared" si="3066"/>
        <v>6.491955320162802</v>
      </c>
      <c r="J1588" s="5">
        <f t="shared" si="3066"/>
        <v>57.404840232238271</v>
      </c>
      <c r="K1588" s="5">
        <f t="shared" si="3066"/>
        <v>20.004303054576297</v>
      </c>
      <c r="L1588" s="5"/>
      <c r="M1588" s="5">
        <f t="shared" ref="M1588:S1588" si="3067">M604+M1411</f>
        <v>5.865162554912196</v>
      </c>
      <c r="N1588" s="5">
        <f t="shared" si="3067"/>
        <v>0</v>
      </c>
      <c r="O1588" s="5">
        <f t="shared" si="3067"/>
        <v>0</v>
      </c>
      <c r="P1588" s="5">
        <f t="shared" si="3067"/>
        <v>0</v>
      </c>
      <c r="Q1588" s="5">
        <f t="shared" si="3067"/>
        <v>0</v>
      </c>
      <c r="R1588" s="5">
        <f t="shared" si="3067"/>
        <v>0</v>
      </c>
      <c r="S1588" s="5">
        <f t="shared" si="3067"/>
        <v>0</v>
      </c>
      <c r="T1588" s="5"/>
      <c r="U1588" s="5">
        <f t="shared" ref="U1588:AA1588" si="3068">U604+U1411</f>
        <v>5.856123647347097</v>
      </c>
      <c r="V1588" s="5">
        <f t="shared" si="3068"/>
        <v>0.65198760271319323</v>
      </c>
      <c r="W1588" s="5">
        <f t="shared" si="3068"/>
        <v>1.907139824610006</v>
      </c>
      <c r="X1588" s="5">
        <f t="shared" si="3068"/>
        <v>0.65353431281224728</v>
      </c>
      <c r="Y1588" s="5">
        <f t="shared" si="3068"/>
        <v>0.58571369094109649</v>
      </c>
      <c r="Z1588" s="5">
        <f t="shared" si="3068"/>
        <v>4.7691361204013987</v>
      </c>
      <c r="AA1588" s="5">
        <f t="shared" si="3068"/>
        <v>1.527629801243777</v>
      </c>
      <c r="AB1588" s="5"/>
      <c r="AC1588" s="5">
        <f t="shared" ref="AC1588:AI1588" si="3069">AC604+AC1411</f>
        <v>2.9333226887223454</v>
      </c>
      <c r="AD1588" s="5">
        <f t="shared" si="3069"/>
        <v>0.1047314399759367</v>
      </c>
      <c r="AE1588" s="5">
        <f t="shared" si="3069"/>
        <v>0.35279871066119739</v>
      </c>
      <c r="AF1588" s="5">
        <f t="shared" si="3069"/>
        <v>0.32676715640612364</v>
      </c>
      <c r="AG1588" s="5">
        <f t="shared" si="3069"/>
        <v>0.57869873096813329</v>
      </c>
      <c r="AH1588" s="5">
        <f t="shared" si="3069"/>
        <v>0.59370176634659877</v>
      </c>
      <c r="AI1588" s="5">
        <f t="shared" si="3069"/>
        <v>1.659522842958683</v>
      </c>
    </row>
    <row r="1589" spans="2:35" x14ac:dyDescent="0.3">
      <c r="B1589" s="86">
        <f t="shared" si="2989"/>
        <v>48304</v>
      </c>
      <c r="C1589" s="3"/>
      <c r="D1589" s="3"/>
      <c r="E1589" s="5">
        <f t="shared" ref="E1589:K1589" si="3070">E605+E1412</f>
        <v>5.4660050278256946</v>
      </c>
      <c r="F1589" s="5">
        <f t="shared" si="3070"/>
        <v>2.4716250075170407</v>
      </c>
      <c r="G1589" s="5">
        <f t="shared" si="3070"/>
        <v>7.267000813668119</v>
      </c>
      <c r="H1589" s="5">
        <f t="shared" si="3070"/>
        <v>6.9500561339999223</v>
      </c>
      <c r="I1589" s="5">
        <f t="shared" si="3070"/>
        <v>6.6867139797676884</v>
      </c>
      <c r="J1589" s="5">
        <f t="shared" si="3070"/>
        <v>59.126985439205399</v>
      </c>
      <c r="K1589" s="5">
        <f t="shared" si="3070"/>
        <v>20.604432146213583</v>
      </c>
      <c r="L1589" s="5"/>
      <c r="M1589" s="5">
        <f t="shared" ref="M1589:S1589" si="3071">M605+M1412</f>
        <v>6.041117431559563</v>
      </c>
      <c r="N1589" s="5">
        <f t="shared" si="3071"/>
        <v>0</v>
      </c>
      <c r="O1589" s="5">
        <f t="shared" si="3071"/>
        <v>0</v>
      </c>
      <c r="P1589" s="5">
        <f t="shared" si="3071"/>
        <v>0</v>
      </c>
      <c r="Q1589" s="5">
        <f t="shared" si="3071"/>
        <v>0</v>
      </c>
      <c r="R1589" s="5">
        <f t="shared" si="3071"/>
        <v>0</v>
      </c>
      <c r="S1589" s="5">
        <f t="shared" si="3071"/>
        <v>0</v>
      </c>
      <c r="T1589" s="5"/>
      <c r="U1589" s="5">
        <f t="shared" ref="U1589:AA1589" si="3072">U605+U1412</f>
        <v>6.0318073567675086</v>
      </c>
      <c r="V1589" s="5">
        <f t="shared" si="3072"/>
        <v>0.67154723079458911</v>
      </c>
      <c r="W1589" s="5">
        <f t="shared" si="3072"/>
        <v>1.9643540193483062</v>
      </c>
      <c r="X1589" s="5">
        <f t="shared" si="3072"/>
        <v>0.67314034219661467</v>
      </c>
      <c r="Y1589" s="5">
        <f t="shared" si="3072"/>
        <v>0.60328510166932947</v>
      </c>
      <c r="Z1589" s="5">
        <f t="shared" si="3072"/>
        <v>4.9122102040134408</v>
      </c>
      <c r="AA1589" s="5">
        <f t="shared" si="3072"/>
        <v>1.5734586952810905</v>
      </c>
      <c r="AB1589" s="5"/>
      <c r="AC1589" s="5">
        <f t="shared" ref="AC1589:AI1589" si="3073">AC605+AC1412</f>
        <v>3.0213223693840163</v>
      </c>
      <c r="AD1589" s="5">
        <f t="shared" si="3073"/>
        <v>0.10787338317521478</v>
      </c>
      <c r="AE1589" s="5">
        <f t="shared" si="3073"/>
        <v>0.36338267198103402</v>
      </c>
      <c r="AF1589" s="5">
        <f t="shared" si="3073"/>
        <v>0.33657017109830734</v>
      </c>
      <c r="AG1589" s="5">
        <f t="shared" si="3073"/>
        <v>0.59605969289717642</v>
      </c>
      <c r="AH1589" s="5">
        <f t="shared" si="3073"/>
        <v>0.61151281933699719</v>
      </c>
      <c r="AI1589" s="5">
        <f t="shared" si="3073"/>
        <v>1.7093085282474441</v>
      </c>
    </row>
    <row r="1590" spans="2:35" x14ac:dyDescent="0.3">
      <c r="B1590" s="86">
        <f t="shared" si="2989"/>
        <v>48669</v>
      </c>
      <c r="C1590" s="3"/>
      <c r="D1590" s="3"/>
      <c r="E1590" s="5">
        <f t="shared" ref="E1590:K1590" si="3074">E606+E1413</f>
        <v>5.629985178660462</v>
      </c>
      <c r="F1590" s="5">
        <f t="shared" si="3074"/>
        <v>2.5457737577425519</v>
      </c>
      <c r="G1590" s="5">
        <f t="shared" si="3074"/>
        <v>7.4850108380781677</v>
      </c>
      <c r="H1590" s="5">
        <f t="shared" si="3074"/>
        <v>7.1585578180199221</v>
      </c>
      <c r="I1590" s="5">
        <f t="shared" si="3074"/>
        <v>6.8873153991607126</v>
      </c>
      <c r="J1590" s="5">
        <f t="shared" si="3074"/>
        <v>60.900795002381571</v>
      </c>
      <c r="K1590" s="5">
        <f t="shared" si="3074"/>
        <v>21.222565110599994</v>
      </c>
      <c r="L1590" s="5"/>
      <c r="M1590" s="5">
        <f t="shared" ref="M1590:S1590" si="3075">M606+M1413</f>
        <v>6.2223509545063465</v>
      </c>
      <c r="N1590" s="5">
        <f t="shared" si="3075"/>
        <v>0</v>
      </c>
      <c r="O1590" s="5">
        <f t="shared" si="3075"/>
        <v>0</v>
      </c>
      <c r="P1590" s="5">
        <f t="shared" si="3075"/>
        <v>0</v>
      </c>
      <c r="Q1590" s="5">
        <f t="shared" si="3075"/>
        <v>0</v>
      </c>
      <c r="R1590" s="5">
        <f t="shared" si="3075"/>
        <v>0</v>
      </c>
      <c r="S1590" s="5">
        <f t="shared" si="3075"/>
        <v>0</v>
      </c>
      <c r="T1590" s="5"/>
      <c r="U1590" s="5">
        <f t="shared" ref="U1590:AA1590" si="3076">U606+U1413</f>
        <v>6.2127615774705305</v>
      </c>
      <c r="V1590" s="5">
        <f t="shared" si="3076"/>
        <v>0.69169364771842723</v>
      </c>
      <c r="W1590" s="5">
        <f t="shared" si="3076"/>
        <v>2.0232846399287574</v>
      </c>
      <c r="X1590" s="5">
        <f t="shared" si="3076"/>
        <v>0.69333455246251319</v>
      </c>
      <c r="Y1590" s="5">
        <f t="shared" si="3076"/>
        <v>0.62138365471940915</v>
      </c>
      <c r="Z1590" s="5">
        <f t="shared" si="3076"/>
        <v>5.0595765101338452</v>
      </c>
      <c r="AA1590" s="5">
        <f t="shared" si="3076"/>
        <v>1.6206624561395229</v>
      </c>
      <c r="AB1590" s="5"/>
      <c r="AC1590" s="5">
        <f t="shared" ref="AC1590:AI1590" si="3077">AC606+AC1413</f>
        <v>3.111962040465535</v>
      </c>
      <c r="AD1590" s="5">
        <f t="shared" si="3077"/>
        <v>0.11110958467047127</v>
      </c>
      <c r="AE1590" s="5">
        <f t="shared" si="3077"/>
        <v>0.37428415214046495</v>
      </c>
      <c r="AF1590" s="5">
        <f t="shared" si="3077"/>
        <v>0.34666727623125659</v>
      </c>
      <c r="AG1590" s="5">
        <f t="shared" si="3077"/>
        <v>0.6139414836840924</v>
      </c>
      <c r="AH1590" s="5">
        <f t="shared" si="3077"/>
        <v>0.62985820391710723</v>
      </c>
      <c r="AI1590" s="5">
        <f t="shared" si="3077"/>
        <v>1.7605877840948674</v>
      </c>
    </row>
    <row r="1591" spans="2:35" x14ac:dyDescent="0.3">
      <c r="B1591" s="86">
        <f t="shared" si="2989"/>
        <v>49034</v>
      </c>
      <c r="C1591" s="3"/>
      <c r="D1591" s="3"/>
      <c r="E1591" s="5">
        <f t="shared" ref="E1591:K1591" si="3078">E607+E1414</f>
        <v>5.7988847340202767</v>
      </c>
      <c r="F1591" s="5">
        <f t="shared" si="3078"/>
        <v>2.6221469704748301</v>
      </c>
      <c r="G1591" s="5">
        <f t="shared" si="3078"/>
        <v>7.7095611632204992</v>
      </c>
      <c r="H1591" s="5">
        <f t="shared" si="3078"/>
        <v>7.3733145525605224</v>
      </c>
      <c r="I1591" s="5">
        <f t="shared" si="3078"/>
        <v>7.0939348611355371</v>
      </c>
      <c r="J1591" s="5">
        <f t="shared" si="3078"/>
        <v>62.727818852453012</v>
      </c>
      <c r="K1591" s="5">
        <f t="shared" si="3078"/>
        <v>21.859242063918</v>
      </c>
      <c r="L1591" s="5"/>
      <c r="M1591" s="5">
        <f t="shared" ref="M1591:S1591" si="3079">M607+M1414</f>
        <v>6.4090214831415366</v>
      </c>
      <c r="N1591" s="5">
        <f t="shared" si="3079"/>
        <v>0</v>
      </c>
      <c r="O1591" s="5">
        <f t="shared" si="3079"/>
        <v>0</v>
      </c>
      <c r="P1591" s="5">
        <f t="shared" si="3079"/>
        <v>0</v>
      </c>
      <c r="Q1591" s="5">
        <f t="shared" si="3079"/>
        <v>0</v>
      </c>
      <c r="R1591" s="5">
        <f t="shared" si="3079"/>
        <v>0</v>
      </c>
      <c r="S1591" s="5">
        <f t="shared" si="3079"/>
        <v>0</v>
      </c>
      <c r="T1591" s="5"/>
      <c r="U1591" s="5">
        <f t="shared" ref="U1591:AA1591" si="3080">U607+U1414</f>
        <v>6.399144424794649</v>
      </c>
      <c r="V1591" s="5">
        <f t="shared" si="3080"/>
        <v>0.71244445714997973</v>
      </c>
      <c r="W1591" s="5">
        <f t="shared" si="3080"/>
        <v>2.0839831791266192</v>
      </c>
      <c r="X1591" s="5">
        <f t="shared" si="3080"/>
        <v>0.71413458903638816</v>
      </c>
      <c r="Y1591" s="5">
        <f t="shared" si="3080"/>
        <v>0.64002516436099199</v>
      </c>
      <c r="Z1591" s="5">
        <f t="shared" si="3080"/>
        <v>5.211363805437859</v>
      </c>
      <c r="AA1591" s="5">
        <f t="shared" si="3080"/>
        <v>1.6692823298237092</v>
      </c>
      <c r="AB1591" s="5"/>
      <c r="AC1591" s="5">
        <f t="shared" ref="AC1591:AI1591" si="3081">AC607+AC1414</f>
        <v>3.205320901679503</v>
      </c>
      <c r="AD1591" s="5">
        <f t="shared" si="3081"/>
        <v>0.11444287221058524</v>
      </c>
      <c r="AE1591" s="5">
        <f t="shared" si="3081"/>
        <v>0.38551267670467837</v>
      </c>
      <c r="AF1591" s="5">
        <f t="shared" si="3081"/>
        <v>0.35706729451819408</v>
      </c>
      <c r="AG1591" s="5">
        <f t="shared" si="3081"/>
        <v>0.63235972819461495</v>
      </c>
      <c r="AH1591" s="5">
        <f t="shared" si="3081"/>
        <v>0.64875395003462077</v>
      </c>
      <c r="AI1591" s="5">
        <f t="shared" si="3081"/>
        <v>1.8134054176177132</v>
      </c>
    </row>
    <row r="1592" spans="2:35" x14ac:dyDescent="0.3">
      <c r="B1592" s="86">
        <f t="shared" si="2989"/>
        <v>49399</v>
      </c>
      <c r="C1592" s="3"/>
      <c r="D1592" s="3"/>
      <c r="E1592" s="5">
        <f t="shared" ref="E1592:K1592" si="3082">E608+E1415</f>
        <v>5.9728512760408847</v>
      </c>
      <c r="F1592" s="5">
        <f t="shared" si="3082"/>
        <v>2.7008113795890694</v>
      </c>
      <c r="G1592" s="5">
        <f t="shared" si="3082"/>
        <v>7.9408479981171212</v>
      </c>
      <c r="H1592" s="5">
        <f t="shared" si="3082"/>
        <v>7.594513989137333</v>
      </c>
      <c r="I1592" s="5">
        <f t="shared" si="3082"/>
        <v>7.3067529069696064</v>
      </c>
      <c r="J1592" s="5">
        <f t="shared" si="3082"/>
        <v>64.609653418026582</v>
      </c>
      <c r="K1592" s="5">
        <f t="shared" si="3082"/>
        <v>22.515019325835539</v>
      </c>
      <c r="L1592" s="5"/>
      <c r="M1592" s="5">
        <f t="shared" ref="M1592:S1592" si="3083">M608+M1415</f>
        <v>6.6012921276357872</v>
      </c>
      <c r="N1592" s="5">
        <f t="shared" si="3083"/>
        <v>0</v>
      </c>
      <c r="O1592" s="5">
        <f t="shared" si="3083"/>
        <v>0</v>
      </c>
      <c r="P1592" s="5">
        <f t="shared" si="3083"/>
        <v>0</v>
      </c>
      <c r="Q1592" s="5">
        <f t="shared" si="3083"/>
        <v>0</v>
      </c>
      <c r="R1592" s="5">
        <f t="shared" si="3083"/>
        <v>0</v>
      </c>
      <c r="S1592" s="5">
        <f t="shared" si="3083"/>
        <v>0</v>
      </c>
      <c r="T1592" s="5"/>
      <c r="U1592" s="5">
        <f t="shared" ref="U1592:AA1592" si="3084">U608+U1415</f>
        <v>6.5911187575384886</v>
      </c>
      <c r="V1592" s="5">
        <f t="shared" si="3084"/>
        <v>0.73381779086447985</v>
      </c>
      <c r="W1592" s="5">
        <f t="shared" si="3084"/>
        <v>2.1465026745004181</v>
      </c>
      <c r="X1592" s="5">
        <f t="shared" si="3084"/>
        <v>0.73555862670747985</v>
      </c>
      <c r="Y1592" s="5">
        <f t="shared" si="3084"/>
        <v>0.65922591929182062</v>
      </c>
      <c r="Z1592" s="5">
        <f t="shared" si="3084"/>
        <v>5.3677047196009973</v>
      </c>
      <c r="AA1592" s="5">
        <f t="shared" si="3084"/>
        <v>1.7193607997184204</v>
      </c>
      <c r="AB1592" s="5"/>
      <c r="AC1592" s="5">
        <f t="shared" ref="AC1592:AI1592" si="3085">AC608+AC1415</f>
        <v>3.3014805287298863</v>
      </c>
      <c r="AD1592" s="5">
        <f t="shared" si="3085"/>
        <v>0.11787615837690302</v>
      </c>
      <c r="AE1592" s="5">
        <f t="shared" si="3085"/>
        <v>0.39707805700581922</v>
      </c>
      <c r="AF1592" s="5">
        <f t="shared" si="3085"/>
        <v>0.36777931335373992</v>
      </c>
      <c r="AG1592" s="5">
        <f t="shared" si="3085"/>
        <v>0.65133052004045311</v>
      </c>
      <c r="AH1592" s="5">
        <f t="shared" si="3085"/>
        <v>0.66821656853565892</v>
      </c>
      <c r="AI1592" s="5">
        <f t="shared" si="3085"/>
        <v>1.8678075801462448</v>
      </c>
    </row>
    <row r="1593" spans="2:35" x14ac:dyDescent="0.3">
      <c r="B1593" s="86">
        <f t="shared" si="2989"/>
        <v>49765</v>
      </c>
      <c r="C1593" s="3"/>
      <c r="D1593" s="3"/>
      <c r="E1593" s="5">
        <f t="shared" ref="E1593:K1593" si="3086">E609+E1416</f>
        <v>6.1520368143221091</v>
      </c>
      <c r="F1593" s="5">
        <f t="shared" si="3086"/>
        <v>2.7818357209767441</v>
      </c>
      <c r="G1593" s="5">
        <f t="shared" si="3086"/>
        <v>8.1790734380606409</v>
      </c>
      <c r="H1593" s="5">
        <f t="shared" si="3086"/>
        <v>7.8223494088114549</v>
      </c>
      <c r="I1593" s="5">
        <f t="shared" si="3086"/>
        <v>7.5259554941786888</v>
      </c>
      <c r="J1593" s="5">
        <f t="shared" si="3086"/>
        <v>66.547943020567402</v>
      </c>
      <c r="K1593" s="5">
        <f t="shared" si="3086"/>
        <v>23.190469905610602</v>
      </c>
      <c r="L1593" s="5"/>
      <c r="M1593" s="5">
        <f t="shared" ref="M1593:S1593" si="3087">M609+M1416</f>
        <v>6.7993308914648622</v>
      </c>
      <c r="N1593" s="5">
        <f t="shared" si="3087"/>
        <v>0</v>
      </c>
      <c r="O1593" s="5">
        <f t="shared" si="3087"/>
        <v>0</v>
      </c>
      <c r="P1593" s="5">
        <f t="shared" si="3087"/>
        <v>0</v>
      </c>
      <c r="Q1593" s="5">
        <f t="shared" si="3087"/>
        <v>0</v>
      </c>
      <c r="R1593" s="5">
        <f t="shared" si="3087"/>
        <v>0</v>
      </c>
      <c r="S1593" s="5">
        <f t="shared" si="3087"/>
        <v>0</v>
      </c>
      <c r="T1593" s="5"/>
      <c r="U1593" s="5">
        <f t="shared" ref="U1593:AA1593" si="3088">U609+U1416</f>
        <v>6.7888523202646454</v>
      </c>
      <c r="V1593" s="5">
        <f t="shared" si="3088"/>
        <v>0.75583232459041305</v>
      </c>
      <c r="W1593" s="5">
        <f t="shared" si="3088"/>
        <v>2.2108977547354307</v>
      </c>
      <c r="X1593" s="5">
        <f t="shared" si="3088"/>
        <v>0.75762538550870495</v>
      </c>
      <c r="Y1593" s="5">
        <f t="shared" si="3088"/>
        <v>0.67900269687057602</v>
      </c>
      <c r="Z1593" s="5">
        <f t="shared" si="3088"/>
        <v>5.5287358611890252</v>
      </c>
      <c r="AA1593" s="5">
        <f t="shared" si="3088"/>
        <v>1.7709416237099729</v>
      </c>
      <c r="AB1593" s="5"/>
      <c r="AC1593" s="5">
        <f t="shared" ref="AC1593:AI1593" si="3089">AC609+AC1416</f>
        <v>3.4005249445917833</v>
      </c>
      <c r="AD1593" s="5">
        <f t="shared" si="3089"/>
        <v>0.12141244312820998</v>
      </c>
      <c r="AE1593" s="5">
        <f t="shared" si="3089"/>
        <v>0.40899039871599374</v>
      </c>
      <c r="AF1593" s="5">
        <f t="shared" si="3089"/>
        <v>0.37881269275435248</v>
      </c>
      <c r="AG1593" s="5">
        <f t="shared" si="3089"/>
        <v>0.67087043564166748</v>
      </c>
      <c r="AH1593" s="5">
        <f t="shared" si="3089"/>
        <v>0.68826306559172834</v>
      </c>
      <c r="AI1593" s="5">
        <f t="shared" si="3089"/>
        <v>1.9238418075506318</v>
      </c>
    </row>
    <row r="1594" spans="2:35" x14ac:dyDescent="0.3">
      <c r="B1594" s="86">
        <f t="shared" si="2989"/>
        <v>50130</v>
      </c>
      <c r="C1594" s="3"/>
      <c r="D1594" s="3"/>
      <c r="E1594" s="5">
        <f t="shared" ref="E1594:K1594" si="3090">E610+E1417</f>
        <v>6.336597918751778</v>
      </c>
      <c r="F1594" s="5">
        <f t="shared" si="3090"/>
        <v>2.8652907926060465</v>
      </c>
      <c r="G1594" s="5">
        <f t="shared" si="3090"/>
        <v>8.4244456412024533</v>
      </c>
      <c r="H1594" s="5">
        <f t="shared" si="3090"/>
        <v>8.0570198910757966</v>
      </c>
      <c r="I1594" s="5">
        <f t="shared" si="3090"/>
        <v>7.7517341590040587</v>
      </c>
      <c r="J1594" s="5">
        <f t="shared" si="3090"/>
        <v>68.544381311184424</v>
      </c>
      <c r="K1594" s="5">
        <f t="shared" si="3090"/>
        <v>23.886184002778926</v>
      </c>
      <c r="L1594" s="5"/>
      <c r="M1594" s="5">
        <f t="shared" ref="M1594:S1594" si="3091">M610+M1417</f>
        <v>7.0033108182088029</v>
      </c>
      <c r="N1594" s="5">
        <f t="shared" si="3091"/>
        <v>0</v>
      </c>
      <c r="O1594" s="5">
        <f t="shared" si="3091"/>
        <v>0</v>
      </c>
      <c r="P1594" s="5">
        <f t="shared" si="3091"/>
        <v>0</v>
      </c>
      <c r="Q1594" s="5">
        <f t="shared" si="3091"/>
        <v>0</v>
      </c>
      <c r="R1594" s="5">
        <f t="shared" si="3091"/>
        <v>0</v>
      </c>
      <c r="S1594" s="5">
        <f t="shared" si="3091"/>
        <v>0</v>
      </c>
      <c r="T1594" s="5"/>
      <c r="U1594" s="5">
        <f t="shared" ref="U1594:AA1594" si="3092">U610+U1417</f>
        <v>6.9925178898725804</v>
      </c>
      <c r="V1594" s="5">
        <f t="shared" si="3092"/>
        <v>0.77850729432812571</v>
      </c>
      <c r="W1594" s="5">
        <f t="shared" si="3092"/>
        <v>2.277224687377494</v>
      </c>
      <c r="X1594" s="5">
        <f t="shared" si="3092"/>
        <v>0.78035414707396544</v>
      </c>
      <c r="Y1594" s="5">
        <f t="shared" si="3092"/>
        <v>0.69937277777669316</v>
      </c>
      <c r="Z1594" s="5">
        <f t="shared" si="3092"/>
        <v>5.6945979370246951</v>
      </c>
      <c r="AA1594" s="5">
        <f t="shared" si="3092"/>
        <v>1.8240698724212729</v>
      </c>
      <c r="AB1594" s="5"/>
      <c r="AC1594" s="5">
        <f t="shared" ref="AC1594:AI1594" si="3093">AC610+AC1417</f>
        <v>3.5025406929295357</v>
      </c>
      <c r="AD1594" s="5">
        <f t="shared" si="3093"/>
        <v>0.1250548164220564</v>
      </c>
      <c r="AE1594" s="5">
        <f t="shared" si="3093"/>
        <v>0.4212601106774736</v>
      </c>
      <c r="AF1594" s="5">
        <f t="shared" si="3093"/>
        <v>0.39017707353698272</v>
      </c>
      <c r="AG1594" s="5">
        <f t="shared" si="3093"/>
        <v>0.69099654871091687</v>
      </c>
      <c r="AH1594" s="5">
        <f t="shared" si="3093"/>
        <v>0.70891095755948075</v>
      </c>
      <c r="AI1594" s="5">
        <f t="shared" si="3093"/>
        <v>1.9815570617771507</v>
      </c>
    </row>
    <row r="1595" spans="2:35" x14ac:dyDescent="0.3">
      <c r="B1595" s="86">
        <f t="shared" si="2989"/>
        <v>50495</v>
      </c>
      <c r="C1595" s="3"/>
      <c r="D1595" s="3"/>
      <c r="E1595" s="5">
        <f t="shared" ref="E1595:K1595" si="3094">E611+E1418</f>
        <v>6.5266958563143334</v>
      </c>
      <c r="F1595" s="5">
        <f t="shared" si="3094"/>
        <v>2.9512495163842303</v>
      </c>
      <c r="G1595" s="5">
        <f t="shared" si="3094"/>
        <v>8.6771790104385218</v>
      </c>
      <c r="H1595" s="5">
        <f t="shared" si="3094"/>
        <v>8.2987304878080721</v>
      </c>
      <c r="I1595" s="5">
        <f t="shared" si="3094"/>
        <v>7.9842861837741737</v>
      </c>
      <c r="J1595" s="5">
        <f t="shared" si="3094"/>
        <v>70.600712750519932</v>
      </c>
      <c r="K1595" s="5">
        <f t="shared" si="3094"/>
        <v>24.602769522862285</v>
      </c>
      <c r="L1595" s="5"/>
      <c r="M1595" s="5">
        <f t="shared" ref="M1595:S1595" si="3095">M611+M1418</f>
        <v>7.2134101427550661</v>
      </c>
      <c r="N1595" s="5">
        <f t="shared" si="3095"/>
        <v>0</v>
      </c>
      <c r="O1595" s="5">
        <f t="shared" si="3095"/>
        <v>0</v>
      </c>
      <c r="P1595" s="5">
        <f t="shared" si="3095"/>
        <v>0</v>
      </c>
      <c r="Q1595" s="5">
        <f t="shared" si="3095"/>
        <v>0</v>
      </c>
      <c r="R1595" s="5">
        <f t="shared" si="3095"/>
        <v>0</v>
      </c>
      <c r="S1595" s="5">
        <f t="shared" si="3095"/>
        <v>0</v>
      </c>
      <c r="T1595" s="5"/>
      <c r="U1595" s="5">
        <f t="shared" ref="U1595:AA1595" si="3096">U611+U1418</f>
        <v>7.2022934265687653</v>
      </c>
      <c r="V1595" s="5">
        <f t="shared" si="3096"/>
        <v>0.8018625131579693</v>
      </c>
      <c r="W1595" s="5">
        <f t="shared" si="3096"/>
        <v>2.3455414279988176</v>
      </c>
      <c r="X1595" s="5">
        <f t="shared" si="3096"/>
        <v>0.80376477148618442</v>
      </c>
      <c r="Y1595" s="5">
        <f t="shared" si="3096"/>
        <v>0.7203539611099945</v>
      </c>
      <c r="Z1595" s="5">
        <f t="shared" si="3096"/>
        <v>5.8654358751354367</v>
      </c>
      <c r="AA1595" s="5">
        <f t="shared" si="3096"/>
        <v>1.8787919685939105</v>
      </c>
      <c r="AB1595" s="5"/>
      <c r="AC1595" s="5">
        <f t="shared" ref="AC1595:AI1595" si="3097">AC611+AC1418</f>
        <v>3.6076169137174219</v>
      </c>
      <c r="AD1595" s="5">
        <f t="shared" si="3097"/>
        <v>0.12880646091471792</v>
      </c>
      <c r="AE1595" s="5">
        <f t="shared" si="3097"/>
        <v>0.43389791399779742</v>
      </c>
      <c r="AF1595" s="5">
        <f t="shared" si="3097"/>
        <v>0.40188238574309221</v>
      </c>
      <c r="AG1595" s="5">
        <f t="shared" si="3097"/>
        <v>0.71172644517224448</v>
      </c>
      <c r="AH1595" s="5">
        <f t="shared" si="3097"/>
        <v>0.73017828628626547</v>
      </c>
      <c r="AI1595" s="5">
        <f t="shared" si="3097"/>
        <v>2.0410037736304658</v>
      </c>
    </row>
    <row r="1596" spans="2:35" x14ac:dyDescent="0.3">
      <c r="B1596" s="86">
        <f t="shared" si="2989"/>
        <v>50860</v>
      </c>
      <c r="C1596" s="3"/>
      <c r="D1596" s="3"/>
      <c r="E1596" s="5">
        <f t="shared" ref="E1596:K1596" si="3098">E612+E1419</f>
        <v>6.7224967320037621</v>
      </c>
      <c r="F1596" s="5">
        <f t="shared" si="3098"/>
        <v>3.0397870018757587</v>
      </c>
      <c r="G1596" s="5">
        <f t="shared" si="3098"/>
        <v>8.9374943807516871</v>
      </c>
      <c r="H1596" s="5">
        <f t="shared" si="3098"/>
        <v>8.5476924024423155</v>
      </c>
      <c r="I1596" s="5">
        <f t="shared" si="3098"/>
        <v>8.2238147692874008</v>
      </c>
      <c r="J1596" s="5">
        <f t="shared" si="3098"/>
        <v>72.718734133035525</v>
      </c>
      <c r="K1596" s="5">
        <f t="shared" si="3098"/>
        <v>25.340852608548154</v>
      </c>
      <c r="L1596" s="5"/>
      <c r="M1596" s="5">
        <f t="shared" ref="M1596:S1596" si="3099">M612+M1419</f>
        <v>7.4298124470377189</v>
      </c>
      <c r="N1596" s="5">
        <f t="shared" si="3099"/>
        <v>0</v>
      </c>
      <c r="O1596" s="5">
        <f t="shared" si="3099"/>
        <v>0</v>
      </c>
      <c r="P1596" s="5">
        <f t="shared" si="3099"/>
        <v>0</v>
      </c>
      <c r="Q1596" s="5">
        <f t="shared" si="3099"/>
        <v>0</v>
      </c>
      <c r="R1596" s="5">
        <f t="shared" si="3099"/>
        <v>0</v>
      </c>
      <c r="S1596" s="5">
        <f t="shared" si="3099"/>
        <v>0</v>
      </c>
      <c r="T1596" s="5"/>
      <c r="U1596" s="5">
        <f t="shared" ref="U1596:AA1596" si="3100">U612+U1419</f>
        <v>7.418362229365826</v>
      </c>
      <c r="V1596" s="5">
        <f t="shared" si="3100"/>
        <v>0.82591838855270971</v>
      </c>
      <c r="W1596" s="5">
        <f t="shared" si="3100"/>
        <v>2.4159076708387843</v>
      </c>
      <c r="X1596" s="5">
        <f t="shared" si="3100"/>
        <v>0.82787771463077053</v>
      </c>
      <c r="Y1596" s="5">
        <f t="shared" si="3100"/>
        <v>0.74196457994329279</v>
      </c>
      <c r="Z1596" s="5">
        <f t="shared" si="3100"/>
        <v>6.0413989513895006</v>
      </c>
      <c r="AA1596" s="5">
        <f t="shared" si="3100"/>
        <v>1.9351557276517282</v>
      </c>
      <c r="AB1596" s="5"/>
      <c r="AC1596" s="5">
        <f t="shared" ref="AC1596:AI1596" si="3101">AC612+AC1419</f>
        <v>3.7158454211289467</v>
      </c>
      <c r="AD1596" s="5">
        <f t="shared" si="3101"/>
        <v>0.13267065474215967</v>
      </c>
      <c r="AE1596" s="5">
        <f t="shared" si="3101"/>
        <v>0.44691485141773146</v>
      </c>
      <c r="AF1596" s="5">
        <f t="shared" si="3101"/>
        <v>0.41393885731538527</v>
      </c>
      <c r="AG1596" s="5">
        <f t="shared" si="3101"/>
        <v>0.73307823852741194</v>
      </c>
      <c r="AH1596" s="5">
        <f t="shared" si="3101"/>
        <v>0.75208363487485286</v>
      </c>
      <c r="AI1596" s="5">
        <f t="shared" si="3101"/>
        <v>2.1022338868393797</v>
      </c>
    </row>
    <row r="1597" spans="2:35" x14ac:dyDescent="0.3">
      <c r="B1597" s="86">
        <f t="shared" si="2989"/>
        <v>51226</v>
      </c>
      <c r="C1597" s="3"/>
      <c r="D1597" s="3"/>
      <c r="E1597" s="5">
        <f t="shared" ref="E1597:K1597" si="3102">E613+E1420</f>
        <v>6.9241716339638728</v>
      </c>
      <c r="F1597" s="5">
        <f t="shared" si="3102"/>
        <v>3.1309806119320314</v>
      </c>
      <c r="G1597" s="5">
        <f t="shared" si="3102"/>
        <v>9.2056192121742413</v>
      </c>
      <c r="H1597" s="5">
        <f t="shared" si="3102"/>
        <v>8.8041231745155883</v>
      </c>
      <c r="I1597" s="5">
        <f t="shared" si="3102"/>
        <v>8.4705292123660172</v>
      </c>
      <c r="J1597" s="5">
        <f t="shared" si="3102"/>
        <v>74.900296157026645</v>
      </c>
      <c r="K1597" s="5">
        <f t="shared" si="3102"/>
        <v>26.101078186804607</v>
      </c>
      <c r="L1597" s="5"/>
      <c r="M1597" s="5">
        <f t="shared" ref="M1597:S1597" si="3103">M613+M1420</f>
        <v>7.6527068204488558</v>
      </c>
      <c r="N1597" s="5">
        <f t="shared" si="3103"/>
        <v>0</v>
      </c>
      <c r="O1597" s="5">
        <f t="shared" si="3103"/>
        <v>0</v>
      </c>
      <c r="P1597" s="5">
        <f t="shared" si="3103"/>
        <v>0</v>
      </c>
      <c r="Q1597" s="5">
        <f t="shared" si="3103"/>
        <v>0</v>
      </c>
      <c r="R1597" s="5">
        <f t="shared" si="3103"/>
        <v>0</v>
      </c>
      <c r="S1597" s="5">
        <f t="shared" si="3103"/>
        <v>0</v>
      </c>
      <c r="T1597" s="5"/>
      <c r="U1597" s="5">
        <f t="shared" ref="U1597:AA1597" si="3104">U613+U1420</f>
        <v>7.6409130962467984</v>
      </c>
      <c r="V1597" s="5">
        <f t="shared" si="3104"/>
        <v>0.85069594020928996</v>
      </c>
      <c r="W1597" s="5">
        <f t="shared" si="3104"/>
        <v>2.4883849009639469</v>
      </c>
      <c r="X1597" s="5">
        <f t="shared" si="3104"/>
        <v>0.85271404606969359</v>
      </c>
      <c r="Y1597" s="5">
        <f t="shared" si="3104"/>
        <v>0.76422351734159299</v>
      </c>
      <c r="Z1597" s="5">
        <f t="shared" si="3104"/>
        <v>6.2226409199311856</v>
      </c>
      <c r="AA1597" s="5">
        <f t="shared" si="3104"/>
        <v>1.9932103994812798</v>
      </c>
      <c r="AB1597" s="5"/>
      <c r="AC1597" s="5">
        <f t="shared" ref="AC1597:AI1597" si="3105">AC613+AC1420</f>
        <v>3.8273207837628149</v>
      </c>
      <c r="AD1597" s="5">
        <f t="shared" si="3105"/>
        <v>0.13665077438442452</v>
      </c>
      <c r="AE1597" s="5">
        <f t="shared" si="3105"/>
        <v>0.46032229696026317</v>
      </c>
      <c r="AF1597" s="5">
        <f t="shared" si="3105"/>
        <v>0.42635702303484679</v>
      </c>
      <c r="AG1597" s="5">
        <f t="shared" si="3105"/>
        <v>0.75507058568323338</v>
      </c>
      <c r="AH1597" s="5">
        <f t="shared" si="3105"/>
        <v>0.77464614392109921</v>
      </c>
      <c r="AI1597" s="5">
        <f t="shared" si="3105"/>
        <v>2.1653009034445616</v>
      </c>
    </row>
    <row r="1598" spans="2:35" x14ac:dyDescent="0.3">
      <c r="B1598" s="86">
        <f t="shared" si="2989"/>
        <v>51591</v>
      </c>
      <c r="C1598" s="3"/>
      <c r="D1598" s="3"/>
      <c r="E1598" s="5">
        <f t="shared" ref="E1598:K1598" si="3106">E614+E1421</f>
        <v>5.3091043049499689</v>
      </c>
      <c r="F1598" s="5">
        <f t="shared" si="3106"/>
        <v>2.4006774419032197</v>
      </c>
      <c r="G1598" s="5">
        <f t="shared" si="3106"/>
        <v>7.0584028202527094</v>
      </c>
      <c r="H1598" s="5">
        <f t="shared" si="3106"/>
        <v>6.7505559824449506</v>
      </c>
      <c r="I1598" s="5">
        <f t="shared" si="3106"/>
        <v>6.4947730189109194</v>
      </c>
      <c r="J1598" s="5">
        <f t="shared" si="3106"/>
        <v>57.429755614196637</v>
      </c>
      <c r="K1598" s="5">
        <f t="shared" si="3106"/>
        <v>20.012985507996582</v>
      </c>
      <c r="L1598" s="5"/>
      <c r="M1598" s="5">
        <f t="shared" ref="M1598:S1598" si="3107">M614+M1421</f>
        <v>5.8677082072424227</v>
      </c>
      <c r="N1598" s="5">
        <f t="shared" si="3107"/>
        <v>0</v>
      </c>
      <c r="O1598" s="5">
        <f t="shared" si="3107"/>
        <v>0</v>
      </c>
      <c r="P1598" s="5">
        <f t="shared" si="3107"/>
        <v>0</v>
      </c>
      <c r="Q1598" s="5">
        <f t="shared" si="3107"/>
        <v>0</v>
      </c>
      <c r="R1598" s="5">
        <f t="shared" si="3107"/>
        <v>0</v>
      </c>
      <c r="S1598" s="5">
        <f t="shared" si="3107"/>
        <v>0</v>
      </c>
      <c r="T1598" s="5"/>
      <c r="U1598" s="5">
        <f t="shared" ref="U1598:AA1598" si="3108">U614+U1421</f>
        <v>5.8586653765267016</v>
      </c>
      <c r="V1598" s="5">
        <f t="shared" si="3108"/>
        <v>0.65227058442846264</v>
      </c>
      <c r="W1598" s="5">
        <f t="shared" si="3108"/>
        <v>1.9079675791510162</v>
      </c>
      <c r="X1598" s="5">
        <f t="shared" si="3108"/>
        <v>0.65381796584500051</v>
      </c>
      <c r="Y1598" s="5">
        <f t="shared" si="3108"/>
        <v>0.58596790783759811</v>
      </c>
      <c r="Z1598" s="5">
        <f t="shared" si="3108"/>
        <v>4.7712060651581583</v>
      </c>
      <c r="AA1598" s="5">
        <f t="shared" si="3108"/>
        <v>1.5282928373193934</v>
      </c>
      <c r="AB1598" s="5"/>
      <c r="AC1598" s="5">
        <f t="shared" ref="AC1598:AI1598" si="3109">AC614+AC1421</f>
        <v>2.9345958366816625</v>
      </c>
      <c r="AD1598" s="5">
        <f t="shared" si="3109"/>
        <v>0.10477689648830557</v>
      </c>
      <c r="AE1598" s="5">
        <f t="shared" si="3109"/>
        <v>0.35295183563454469</v>
      </c>
      <c r="AF1598" s="5">
        <f t="shared" si="3109"/>
        <v>0.32690898292250026</v>
      </c>
      <c r="AG1598" s="5">
        <f t="shared" si="3109"/>
        <v>0.57894990316654926</v>
      </c>
      <c r="AH1598" s="5">
        <f t="shared" si="3109"/>
        <v>0.59395945030178587</v>
      </c>
      <c r="AI1598" s="5">
        <f t="shared" si="3109"/>
        <v>1.6602431244773435</v>
      </c>
    </row>
    <row r="1599" spans="2:35" x14ac:dyDescent="0.3">
      <c r="E1599" s="2"/>
      <c r="M1599" s="2"/>
    </row>
    <row r="1600" spans="2:35" s="99" customFormat="1" x14ac:dyDescent="0.3">
      <c r="B1600" s="98" t="s">
        <v>273</v>
      </c>
      <c r="C1600" s="98"/>
      <c r="D1600" s="98"/>
    </row>
    <row r="1601" spans="2:35" x14ac:dyDescent="0.3">
      <c r="E1601" s="301" t="s">
        <v>89</v>
      </c>
      <c r="F1601" s="301"/>
      <c r="G1601" s="301"/>
      <c r="H1601" s="301"/>
      <c r="I1601" s="301"/>
      <c r="J1601" s="301"/>
      <c r="K1601" s="301"/>
      <c r="M1601" s="301" t="s">
        <v>64</v>
      </c>
      <c r="N1601" s="301"/>
      <c r="O1601" s="301"/>
      <c r="P1601" s="301"/>
      <c r="Q1601" s="301"/>
      <c r="R1601" s="301"/>
      <c r="S1601" s="301"/>
      <c r="U1601" s="301" t="s">
        <v>65</v>
      </c>
      <c r="V1601" s="301"/>
      <c r="W1601" s="301"/>
      <c r="X1601" s="301"/>
      <c r="Y1601" s="301"/>
      <c r="Z1601" s="301"/>
      <c r="AA1601" s="301"/>
      <c r="AC1601" s="301" t="s">
        <v>66</v>
      </c>
      <c r="AD1601" s="301"/>
      <c r="AE1601" s="301"/>
      <c r="AF1601" s="301"/>
      <c r="AG1601" s="301"/>
      <c r="AH1601" s="301"/>
      <c r="AI1601" s="301"/>
    </row>
    <row r="1602" spans="2:35" s="3" customFormat="1" x14ac:dyDescent="0.3">
      <c r="B1602" s="4" t="s">
        <v>211</v>
      </c>
      <c r="C1602" s="4"/>
      <c r="D1602" s="4"/>
      <c r="E1602" s="3" t="s">
        <v>70</v>
      </c>
      <c r="F1602" s="3" t="s">
        <v>69</v>
      </c>
      <c r="G1602" s="3" t="s">
        <v>61</v>
      </c>
      <c r="H1602" s="3" t="s">
        <v>68</v>
      </c>
      <c r="I1602" s="3" t="s">
        <v>71</v>
      </c>
      <c r="J1602" s="3" t="s">
        <v>72</v>
      </c>
      <c r="K1602" s="3" t="s">
        <v>62</v>
      </c>
      <c r="M1602" s="3" t="s">
        <v>70</v>
      </c>
      <c r="N1602" s="3" t="s">
        <v>69</v>
      </c>
      <c r="O1602" s="3" t="s">
        <v>61</v>
      </c>
      <c r="P1602" s="3" t="s">
        <v>68</v>
      </c>
      <c r="Q1602" s="3" t="s">
        <v>71</v>
      </c>
      <c r="R1602" s="3" t="s">
        <v>72</v>
      </c>
      <c r="S1602" s="3" t="s">
        <v>62</v>
      </c>
      <c r="U1602" s="3" t="s">
        <v>70</v>
      </c>
      <c r="V1602" s="3" t="s">
        <v>69</v>
      </c>
      <c r="W1602" s="3" t="s">
        <v>61</v>
      </c>
      <c r="X1602" s="3" t="s">
        <v>68</v>
      </c>
      <c r="Y1602" s="3" t="s">
        <v>71</v>
      </c>
      <c r="Z1602" s="3" t="s">
        <v>72</v>
      </c>
      <c r="AA1602" s="3" t="s">
        <v>62</v>
      </c>
      <c r="AC1602" s="3" t="s">
        <v>70</v>
      </c>
      <c r="AD1602" s="3" t="s">
        <v>69</v>
      </c>
      <c r="AE1602" s="3" t="s">
        <v>61</v>
      </c>
      <c r="AF1602" s="3" t="s">
        <v>68</v>
      </c>
      <c r="AG1602" s="3" t="s">
        <v>71</v>
      </c>
      <c r="AH1602" s="3" t="s">
        <v>72</v>
      </c>
      <c r="AI1602" s="3" t="s">
        <v>62</v>
      </c>
    </row>
    <row r="1603" spans="2:35" hidden="1" x14ac:dyDescent="0.3">
      <c r="B1603" s="85">
        <f>B1568</f>
        <v>40633</v>
      </c>
      <c r="C1603" s="3"/>
      <c r="D1603" s="3"/>
      <c r="E1603" s="5">
        <f>E584+E1251</f>
        <v>18.475953113759999</v>
      </c>
      <c r="F1603" s="5">
        <f t="shared" ref="F1603:AI1603" si="3110">F584+F1251</f>
        <v>6.8465520748349977</v>
      </c>
      <c r="G1603" s="5">
        <f t="shared" si="3110"/>
        <v>7.1132410807999982</v>
      </c>
      <c r="H1603" s="5">
        <f t="shared" si="3110"/>
        <v>42.282308756600017</v>
      </c>
      <c r="I1603" s="5">
        <f t="shared" si="3110"/>
        <v>57.343949590499989</v>
      </c>
      <c r="J1603" s="5">
        <f t="shared" si="3110"/>
        <v>154.37323685799996</v>
      </c>
      <c r="K1603" s="5">
        <f t="shared" si="3110"/>
        <v>30.246330409680013</v>
      </c>
      <c r="L1603" s="5"/>
      <c r="M1603" s="5">
        <f t="shared" si="3110"/>
        <v>19.37929003632</v>
      </c>
      <c r="N1603" s="5">
        <f t="shared" si="3110"/>
        <v>0</v>
      </c>
      <c r="O1603" s="5">
        <f t="shared" si="3110"/>
        <v>0</v>
      </c>
      <c r="P1603" s="5">
        <f t="shared" si="3110"/>
        <v>0</v>
      </c>
      <c r="Q1603" s="5">
        <f t="shared" si="3110"/>
        <v>0</v>
      </c>
      <c r="R1603" s="5">
        <f t="shared" si="3110"/>
        <v>0</v>
      </c>
      <c r="S1603" s="5">
        <f t="shared" si="3110"/>
        <v>0</v>
      </c>
      <c r="T1603" s="5"/>
      <c r="U1603" s="5">
        <f t="shared" si="3110"/>
        <v>18.436380919919998</v>
      </c>
      <c r="V1603" s="5">
        <f t="shared" si="3110"/>
        <v>1.8427869815550006</v>
      </c>
      <c r="W1603" s="5">
        <f t="shared" si="3110"/>
        <v>1.9408962763999993</v>
      </c>
      <c r="X1603" s="5">
        <f t="shared" si="3110"/>
        <v>4.7310939337000022</v>
      </c>
      <c r="Y1603" s="5">
        <f t="shared" si="3110"/>
        <v>5.0132260788749985</v>
      </c>
      <c r="Z1603" s="5">
        <f t="shared" si="3110"/>
        <v>12.935800898900006</v>
      </c>
      <c r="AA1603" s="5">
        <f t="shared" si="3110"/>
        <v>2.3348352350399995</v>
      </c>
      <c r="AB1603" s="5"/>
      <c r="AC1603" s="5">
        <f t="shared" si="3110"/>
        <v>8.4948666628799998</v>
      </c>
      <c r="AD1603" s="5">
        <f t="shared" si="3110"/>
        <v>0.4342966007775001</v>
      </c>
      <c r="AE1603" s="5">
        <f t="shared" si="3110"/>
        <v>0.43161666319999981</v>
      </c>
      <c r="AF1603" s="5">
        <f t="shared" si="3110"/>
        <v>2.3239455780000009</v>
      </c>
      <c r="AG1603" s="5">
        <f t="shared" si="3110"/>
        <v>4.5526663883749983</v>
      </c>
      <c r="AH1603" s="5">
        <f t="shared" si="3110"/>
        <v>1.0844500671000001</v>
      </c>
      <c r="AI1603" s="5">
        <f t="shared" si="3110"/>
        <v>3.1351122450000002</v>
      </c>
    </row>
    <row r="1604" spans="2:35" hidden="1" x14ac:dyDescent="0.3">
      <c r="B1604" s="85">
        <f t="shared" ref="B1604:B1633" si="3111">B1569</f>
        <v>40999</v>
      </c>
      <c r="C1604" s="3"/>
      <c r="D1604" s="3"/>
      <c r="E1604" s="5">
        <f t="shared" ref="E1604:AI1604" si="3112">E585+E1252</f>
        <v>19.781470423919998</v>
      </c>
      <c r="F1604" s="5">
        <f t="shared" si="3112"/>
        <v>7.1307186097950002</v>
      </c>
      <c r="G1604" s="5">
        <f t="shared" si="3112"/>
        <v>7.4905623535999979</v>
      </c>
      <c r="H1604" s="5">
        <f t="shared" si="3112"/>
        <v>44.161284886800004</v>
      </c>
      <c r="I1604" s="5">
        <f t="shared" si="3112"/>
        <v>61.236019557499986</v>
      </c>
      <c r="J1604" s="5">
        <f t="shared" si="3112"/>
        <v>165.564098242</v>
      </c>
      <c r="K1604" s="5">
        <f t="shared" si="3112"/>
        <v>32.499098243359995</v>
      </c>
      <c r="L1604" s="5"/>
      <c r="M1604" s="5">
        <f t="shared" si="3112"/>
        <v>20.748571687439991</v>
      </c>
      <c r="N1604" s="5">
        <f t="shared" si="3112"/>
        <v>0</v>
      </c>
      <c r="O1604" s="5">
        <f t="shared" si="3112"/>
        <v>0</v>
      </c>
      <c r="P1604" s="5">
        <f t="shared" si="3112"/>
        <v>0</v>
      </c>
      <c r="Q1604" s="5">
        <f t="shared" si="3112"/>
        <v>0</v>
      </c>
      <c r="R1604" s="5">
        <f t="shared" si="3112"/>
        <v>0</v>
      </c>
      <c r="S1604" s="5">
        <f t="shared" si="3112"/>
        <v>0</v>
      </c>
      <c r="T1604" s="5"/>
      <c r="U1604" s="5">
        <f t="shared" si="3112"/>
        <v>19.739039903639991</v>
      </c>
      <c r="V1604" s="5">
        <f t="shared" si="3112"/>
        <v>1.9191195472349998</v>
      </c>
      <c r="W1604" s="5">
        <f t="shared" si="3112"/>
        <v>2.0438892888</v>
      </c>
      <c r="X1604" s="5">
        <f t="shared" si="3112"/>
        <v>4.9398594826000028</v>
      </c>
      <c r="Y1604" s="5">
        <f t="shared" si="3112"/>
        <v>5.3535512081249976</v>
      </c>
      <c r="Z1604" s="5">
        <f t="shared" si="3112"/>
        <v>13.873712327100005</v>
      </c>
      <c r="AA1604" s="5">
        <f t="shared" si="3112"/>
        <v>2.5082064320799997</v>
      </c>
      <c r="AB1604" s="5"/>
      <c r="AC1604" s="5">
        <f t="shared" si="3112"/>
        <v>9.095095188960002</v>
      </c>
      <c r="AD1604" s="5">
        <f t="shared" si="3112"/>
        <v>0.45233943111749986</v>
      </c>
      <c r="AE1604" s="5">
        <f t="shared" si="3112"/>
        <v>0.45456169440000016</v>
      </c>
      <c r="AF1604" s="5">
        <f t="shared" si="3112"/>
        <v>2.4264452940000014</v>
      </c>
      <c r="AG1604" s="5">
        <f t="shared" si="3112"/>
        <v>4.8617079506249965</v>
      </c>
      <c r="AH1604" s="5">
        <f t="shared" si="3112"/>
        <v>1.1619120518999995</v>
      </c>
      <c r="AI1604" s="5">
        <f t="shared" si="3112"/>
        <v>3.36265503</v>
      </c>
    </row>
    <row r="1605" spans="2:35" hidden="1" x14ac:dyDescent="0.3">
      <c r="B1605" s="85">
        <f t="shared" si="3111"/>
        <v>41364</v>
      </c>
      <c r="C1605" s="3"/>
      <c r="D1605" s="3"/>
      <c r="E1605" s="5">
        <f t="shared" ref="E1605:AI1605" si="3113">E586+E1253</f>
        <v>21.737654358360004</v>
      </c>
      <c r="F1605" s="5">
        <f t="shared" si="3113"/>
        <v>7.6180876934850019</v>
      </c>
      <c r="G1605" s="5">
        <f t="shared" si="3113"/>
        <v>8.0920804127999943</v>
      </c>
      <c r="H1605" s="5">
        <f t="shared" si="3113"/>
        <v>47.276971369300014</v>
      </c>
      <c r="I1605" s="5">
        <f t="shared" si="3113"/>
        <v>67.066991564499972</v>
      </c>
      <c r="J1605" s="5">
        <f t="shared" si="3113"/>
        <v>182.31817097800001</v>
      </c>
      <c r="K1605" s="5">
        <f t="shared" si="3113"/>
        <v>35.642220919900005</v>
      </c>
      <c r="L1605" s="5"/>
      <c r="M1605" s="5">
        <f t="shared" si="3113"/>
        <v>22.800288503519994</v>
      </c>
      <c r="N1605" s="5">
        <f t="shared" si="3113"/>
        <v>0</v>
      </c>
      <c r="O1605" s="5">
        <f t="shared" si="3113"/>
        <v>0</v>
      </c>
      <c r="P1605" s="5">
        <f t="shared" si="3113"/>
        <v>0</v>
      </c>
      <c r="Q1605" s="5">
        <f t="shared" si="3113"/>
        <v>0</v>
      </c>
      <c r="R1605" s="5">
        <f t="shared" si="3113"/>
        <v>0</v>
      </c>
      <c r="S1605" s="5">
        <f t="shared" si="3113"/>
        <v>0</v>
      </c>
      <c r="T1605" s="5"/>
      <c r="U1605" s="5">
        <f t="shared" si="3113"/>
        <v>21.690857058120002</v>
      </c>
      <c r="V1605" s="5">
        <f t="shared" si="3113"/>
        <v>2.0504330770049997</v>
      </c>
      <c r="W1605" s="5">
        <f t="shared" si="3113"/>
        <v>2.2081059824000011</v>
      </c>
      <c r="X1605" s="5">
        <f t="shared" si="3113"/>
        <v>5.2872448913500012</v>
      </c>
      <c r="Y1605" s="5">
        <f t="shared" si="3113"/>
        <v>5.8635132648749959</v>
      </c>
      <c r="Z1605" s="5">
        <f t="shared" si="3113"/>
        <v>15.277501558400006</v>
      </c>
      <c r="AA1605" s="5">
        <f t="shared" si="3113"/>
        <v>2.7519135871999998</v>
      </c>
      <c r="AB1605" s="5"/>
      <c r="AC1605" s="5">
        <f t="shared" si="3113"/>
        <v>9.9943716451799958</v>
      </c>
      <c r="AD1605" s="5">
        <f t="shared" si="3113"/>
        <v>0.48294732350249991</v>
      </c>
      <c r="AE1605" s="5">
        <f t="shared" si="3113"/>
        <v>0.49068149119999971</v>
      </c>
      <c r="AF1605" s="5">
        <f t="shared" si="3113"/>
        <v>2.597069019000001</v>
      </c>
      <c r="AG1605" s="5">
        <f t="shared" si="3113"/>
        <v>5.325024065374997</v>
      </c>
      <c r="AH1605" s="5">
        <f t="shared" si="3113"/>
        <v>1.2801550176000003</v>
      </c>
      <c r="AI1605" s="5">
        <f t="shared" si="3113"/>
        <v>3.6884083350000001</v>
      </c>
    </row>
    <row r="1606" spans="2:35" hidden="1" x14ac:dyDescent="0.3">
      <c r="B1606" s="85">
        <f t="shared" si="3111"/>
        <v>41729</v>
      </c>
      <c r="C1606" s="3"/>
      <c r="D1606" s="3"/>
      <c r="E1606" s="5">
        <f t="shared" ref="E1606:AI1606" si="3114">E587+E1254</f>
        <v>24.943494453839989</v>
      </c>
      <c r="F1606" s="5">
        <f t="shared" si="3114"/>
        <v>8.5592130443175023</v>
      </c>
      <c r="G1606" s="5">
        <f t="shared" si="3114"/>
        <v>9.1990614448000017</v>
      </c>
      <c r="H1606" s="5">
        <f t="shared" si="3114"/>
        <v>52.961701975400004</v>
      </c>
      <c r="I1606" s="5">
        <f t="shared" si="3114"/>
        <v>76.822632525499984</v>
      </c>
      <c r="J1606" s="5">
        <f t="shared" si="3114"/>
        <v>210.35019963999994</v>
      </c>
      <c r="K1606" s="5">
        <f t="shared" si="3114"/>
        <v>41.069125070119995</v>
      </c>
      <c r="L1606" s="5"/>
      <c r="M1606" s="5">
        <f t="shared" si="3114"/>
        <v>26.162871806880005</v>
      </c>
      <c r="N1606" s="5">
        <f t="shared" si="3114"/>
        <v>0</v>
      </c>
      <c r="O1606" s="5">
        <f t="shared" si="3114"/>
        <v>0</v>
      </c>
      <c r="P1606" s="5">
        <f t="shared" si="3114"/>
        <v>0</v>
      </c>
      <c r="Q1606" s="5">
        <f t="shared" si="3114"/>
        <v>0</v>
      </c>
      <c r="R1606" s="5">
        <f t="shared" si="3114"/>
        <v>0</v>
      </c>
      <c r="S1606" s="5">
        <f t="shared" si="3114"/>
        <v>0</v>
      </c>
      <c r="T1606" s="5"/>
      <c r="U1606" s="5">
        <f t="shared" si="3114"/>
        <v>24.889891094280003</v>
      </c>
      <c r="V1606" s="5">
        <f t="shared" si="3114"/>
        <v>2.3038115284774996</v>
      </c>
      <c r="W1606" s="5">
        <f t="shared" si="3114"/>
        <v>2.5097723383999995</v>
      </c>
      <c r="X1606" s="5">
        <f t="shared" si="3114"/>
        <v>5.9228801153000035</v>
      </c>
      <c r="Y1606" s="5">
        <f t="shared" si="3114"/>
        <v>6.7163219951249964</v>
      </c>
      <c r="Z1606" s="5">
        <f t="shared" si="3114"/>
        <v>17.626429406500005</v>
      </c>
      <c r="AA1606" s="5">
        <f t="shared" si="3114"/>
        <v>3.1702910893600009</v>
      </c>
      <c r="AB1606" s="5"/>
      <c r="AC1606" s="5">
        <f t="shared" si="3114"/>
        <v>11.468441455919994</v>
      </c>
      <c r="AD1606" s="5">
        <f t="shared" si="3114"/>
        <v>0.54270439923874991</v>
      </c>
      <c r="AE1606" s="5">
        <f t="shared" si="3114"/>
        <v>0.55842381920000017</v>
      </c>
      <c r="AF1606" s="5">
        <f t="shared" si="3114"/>
        <v>2.9093678070000015</v>
      </c>
      <c r="AG1606" s="5">
        <f t="shared" si="3114"/>
        <v>6.0994896296249976</v>
      </c>
      <c r="AH1606" s="5">
        <f t="shared" si="3114"/>
        <v>1.4779381635</v>
      </c>
      <c r="AI1606" s="5">
        <f t="shared" si="3114"/>
        <v>4.2495422549999997</v>
      </c>
    </row>
    <row r="1607" spans="2:35" hidden="1" x14ac:dyDescent="0.3">
      <c r="B1607" s="85">
        <f t="shared" si="3111"/>
        <v>42094</v>
      </c>
      <c r="C1607" s="3"/>
      <c r="D1607" s="3"/>
      <c r="E1607" s="5">
        <f t="shared" ref="E1607:AI1607" si="3115">E588+E1255</f>
        <v>26.695485264119995</v>
      </c>
      <c r="F1607" s="5">
        <f t="shared" si="3115"/>
        <v>8.9396277533249986</v>
      </c>
      <c r="G1607" s="5">
        <f t="shared" si="3115"/>
        <v>9.6814342319999938</v>
      </c>
      <c r="H1607" s="5">
        <f t="shared" si="3115"/>
        <v>55.264153599000011</v>
      </c>
      <c r="I1607" s="5">
        <f t="shared" si="3115"/>
        <v>82.017338608999978</v>
      </c>
      <c r="J1607" s="5">
        <f t="shared" si="3115"/>
        <v>225.56239934600001</v>
      </c>
      <c r="K1607" s="5">
        <f t="shared" si="3115"/>
        <v>43.938462626660012</v>
      </c>
      <c r="L1607" s="5"/>
      <c r="M1607" s="5">
        <f t="shared" si="3115"/>
        <v>28.001003073839996</v>
      </c>
      <c r="N1607" s="5">
        <f t="shared" si="3115"/>
        <v>0</v>
      </c>
      <c r="O1607" s="5">
        <f t="shared" si="3115"/>
        <v>0</v>
      </c>
      <c r="P1607" s="5">
        <f t="shared" si="3115"/>
        <v>0</v>
      </c>
      <c r="Q1607" s="5">
        <f t="shared" si="3115"/>
        <v>0</v>
      </c>
      <c r="R1607" s="5">
        <f t="shared" si="3115"/>
        <v>0</v>
      </c>
      <c r="S1607" s="5">
        <f t="shared" si="3115"/>
        <v>0</v>
      </c>
      <c r="T1607" s="5"/>
      <c r="U1607" s="5">
        <f t="shared" si="3115"/>
        <v>26.638900727039996</v>
      </c>
      <c r="V1607" s="5">
        <f t="shared" si="3115"/>
        <v>2.4060094797250002</v>
      </c>
      <c r="W1607" s="5">
        <f t="shared" si="3115"/>
        <v>2.6414593559999986</v>
      </c>
      <c r="X1607" s="5">
        <f t="shared" si="3115"/>
        <v>6.1828634305000012</v>
      </c>
      <c r="Y1607" s="5">
        <f t="shared" si="3115"/>
        <v>7.1704897622499963</v>
      </c>
      <c r="Z1607" s="5">
        <f t="shared" si="3115"/>
        <v>18.901164417300002</v>
      </c>
      <c r="AA1607" s="5">
        <f t="shared" si="3115"/>
        <v>3.3926099444799989</v>
      </c>
      <c r="AB1607" s="5"/>
      <c r="AC1607" s="5">
        <f t="shared" si="3115"/>
        <v>12.274565829059995</v>
      </c>
      <c r="AD1607" s="5">
        <f t="shared" si="3115"/>
        <v>0.56701854486250003</v>
      </c>
      <c r="AE1607" s="5">
        <f t="shared" si="3115"/>
        <v>0.58742272799999995</v>
      </c>
      <c r="AF1607" s="5">
        <f t="shared" si="3115"/>
        <v>3.0370618700000005</v>
      </c>
      <c r="AG1607" s="5">
        <f t="shared" si="3115"/>
        <v>6.5119154082499975</v>
      </c>
      <c r="AH1607" s="5">
        <f t="shared" si="3115"/>
        <v>1.5859149597000006</v>
      </c>
      <c r="AI1607" s="5">
        <f t="shared" si="3115"/>
        <v>4.5425587200000006</v>
      </c>
    </row>
    <row r="1608" spans="2:35" hidden="1" x14ac:dyDescent="0.3">
      <c r="B1608" s="85">
        <f t="shared" si="3111"/>
        <v>42460</v>
      </c>
      <c r="C1608" s="3"/>
      <c r="D1608" s="3"/>
      <c r="E1608" s="5">
        <f t="shared" ref="E1608:AI1608" si="3116">E589+E1256</f>
        <v>28.61513957711999</v>
      </c>
      <c r="F1608" s="5">
        <f t="shared" si="3116"/>
        <v>9.3375327482849961</v>
      </c>
      <c r="G1608" s="5">
        <f t="shared" si="3116"/>
        <v>10.186785662399998</v>
      </c>
      <c r="H1608" s="5">
        <f t="shared" si="3116"/>
        <v>57.767788175700019</v>
      </c>
      <c r="I1608" s="5">
        <f t="shared" si="3116"/>
        <v>87.66507417699998</v>
      </c>
      <c r="J1608" s="5">
        <f t="shared" si="3116"/>
        <v>241.89942215999997</v>
      </c>
      <c r="K1608" s="5">
        <f t="shared" si="3116"/>
        <v>47.290938585240006</v>
      </c>
      <c r="L1608" s="5"/>
      <c r="M1608" s="5">
        <f t="shared" si="3116"/>
        <v>30.014413539839992</v>
      </c>
      <c r="N1608" s="5">
        <f t="shared" si="3116"/>
        <v>0</v>
      </c>
      <c r="O1608" s="5">
        <f t="shared" si="3116"/>
        <v>0</v>
      </c>
      <c r="P1608" s="5">
        <f t="shared" si="3116"/>
        <v>0</v>
      </c>
      <c r="Q1608" s="5">
        <f t="shared" si="3116"/>
        <v>0</v>
      </c>
      <c r="R1608" s="5">
        <f t="shared" si="3116"/>
        <v>0</v>
      </c>
      <c r="S1608" s="5">
        <f t="shared" si="3116"/>
        <v>0</v>
      </c>
      <c r="T1608" s="5"/>
      <c r="U1608" s="5">
        <f t="shared" si="3116"/>
        <v>28.554254573040012</v>
      </c>
      <c r="V1608" s="5">
        <f t="shared" si="3116"/>
        <v>2.5132053654050006</v>
      </c>
      <c r="W1608" s="5">
        <f t="shared" si="3116"/>
        <v>2.7795718392000008</v>
      </c>
      <c r="X1608" s="5">
        <f t="shared" si="3116"/>
        <v>6.4630987111500033</v>
      </c>
      <c r="Y1608" s="5">
        <f t="shared" si="3116"/>
        <v>7.6642236467499991</v>
      </c>
      <c r="Z1608" s="5">
        <f t="shared" si="3116"/>
        <v>20.269994588500005</v>
      </c>
      <c r="AA1608" s="5">
        <f t="shared" si="3116"/>
        <v>3.6504578437199999</v>
      </c>
      <c r="AB1608" s="5"/>
      <c r="AC1608" s="5">
        <f t="shared" si="3116"/>
        <v>13.157009410560001</v>
      </c>
      <c r="AD1608" s="5">
        <f t="shared" si="3116"/>
        <v>0.59215782520250015</v>
      </c>
      <c r="AE1608" s="5">
        <f t="shared" si="3116"/>
        <v>0.61779276959999985</v>
      </c>
      <c r="AF1608" s="5">
        <f t="shared" si="3116"/>
        <v>3.1747131060000013</v>
      </c>
      <c r="AG1608" s="5">
        <f t="shared" si="3116"/>
        <v>6.9602944397499975</v>
      </c>
      <c r="AH1608" s="5">
        <f t="shared" si="3116"/>
        <v>1.7008896915000009</v>
      </c>
      <c r="AI1608" s="5">
        <f t="shared" si="3116"/>
        <v>4.8915959400000002</v>
      </c>
    </row>
    <row r="1609" spans="2:35" hidden="1" x14ac:dyDescent="0.3">
      <c r="B1609" s="85">
        <f t="shared" si="3111"/>
        <v>42825</v>
      </c>
      <c r="C1609" s="3"/>
      <c r="D1609" s="3"/>
      <c r="E1609" s="5">
        <f t="shared" ref="E1609:AI1609" si="3117">E590+E1257</f>
        <v>30.782759243759998</v>
      </c>
      <c r="F1609" s="5">
        <f t="shared" si="3117"/>
        <v>9.8102047729274986</v>
      </c>
      <c r="G1609" s="5">
        <f t="shared" si="3117"/>
        <v>10.783167307199996</v>
      </c>
      <c r="H1609" s="5">
        <f t="shared" si="3117"/>
        <v>60.414867464800011</v>
      </c>
      <c r="I1609" s="5">
        <f t="shared" si="3117"/>
        <v>93.957590855499973</v>
      </c>
      <c r="J1609" s="5">
        <f t="shared" si="3117"/>
        <v>260.40890574200012</v>
      </c>
      <c r="K1609" s="5">
        <f t="shared" si="3117"/>
        <v>50.974079679739987</v>
      </c>
      <c r="L1609" s="5"/>
      <c r="M1609" s="5">
        <f t="shared" si="3117"/>
        <v>32.287704286319993</v>
      </c>
      <c r="N1609" s="5">
        <f t="shared" si="3117"/>
        <v>0</v>
      </c>
      <c r="O1609" s="5">
        <f t="shared" si="3117"/>
        <v>0</v>
      </c>
      <c r="P1609" s="5">
        <f t="shared" si="3117"/>
        <v>0</v>
      </c>
      <c r="Q1609" s="5">
        <f t="shared" si="3117"/>
        <v>0</v>
      </c>
      <c r="R1609" s="5">
        <f t="shared" si="3117"/>
        <v>0</v>
      </c>
      <c r="S1609" s="5">
        <f t="shared" si="3117"/>
        <v>0</v>
      </c>
      <c r="T1609" s="5"/>
      <c r="U1609" s="5">
        <f t="shared" si="3117"/>
        <v>30.716759239920009</v>
      </c>
      <c r="V1609" s="5">
        <f t="shared" si="3117"/>
        <v>2.6404439646075</v>
      </c>
      <c r="W1609" s="5">
        <f t="shared" si="3117"/>
        <v>2.9422474775999987</v>
      </c>
      <c r="X1609" s="5">
        <f t="shared" si="3117"/>
        <v>6.7595308536000012</v>
      </c>
      <c r="Y1609" s="5">
        <f t="shared" si="3117"/>
        <v>8.2144035551249992</v>
      </c>
      <c r="Z1609" s="5">
        <f t="shared" si="3117"/>
        <v>21.821144688099999</v>
      </c>
      <c r="AA1609" s="5">
        <f t="shared" si="3117"/>
        <v>3.9335508047200003</v>
      </c>
      <c r="AB1609" s="5"/>
      <c r="AC1609" s="5">
        <f t="shared" si="3117"/>
        <v>14.153298527879997</v>
      </c>
      <c r="AD1609" s="5">
        <f t="shared" si="3117"/>
        <v>0.62222001480375</v>
      </c>
      <c r="AE1609" s="5">
        <f t="shared" si="3117"/>
        <v>0.6541131887999998</v>
      </c>
      <c r="AF1609" s="5">
        <f t="shared" si="3117"/>
        <v>3.3202138340000005</v>
      </c>
      <c r="AG1609" s="5">
        <f t="shared" si="3117"/>
        <v>7.4600016546249961</v>
      </c>
      <c r="AH1609" s="5">
        <f t="shared" si="3117"/>
        <v>1.8300295358999981</v>
      </c>
      <c r="AI1609" s="5">
        <f t="shared" si="3117"/>
        <v>5.2715253299999993</v>
      </c>
    </row>
    <row r="1610" spans="2:35" hidden="1" x14ac:dyDescent="0.3">
      <c r="B1610" s="85">
        <f t="shared" si="3111"/>
        <v>43190</v>
      </c>
      <c r="C1610" s="3"/>
      <c r="D1610" s="3"/>
      <c r="E1610" s="5">
        <f t="shared" ref="E1610:AI1610" si="3118">E591+E1258</f>
        <v>33.112766282760006</v>
      </c>
      <c r="F1610" s="5">
        <f t="shared" si="3118"/>
        <v>10.284302269117497</v>
      </c>
      <c r="G1610" s="5">
        <f t="shared" si="3118"/>
        <v>11.394360395199996</v>
      </c>
      <c r="H1610" s="5">
        <f t="shared" si="3118"/>
        <v>63.266969066299993</v>
      </c>
      <c r="I1610" s="5">
        <f t="shared" si="3118"/>
        <v>100.70931639449992</v>
      </c>
      <c r="J1610" s="5">
        <f t="shared" si="3118"/>
        <v>280.025830724</v>
      </c>
      <c r="K1610" s="5">
        <f t="shared" si="3118"/>
        <v>54.803509480160017</v>
      </c>
      <c r="L1610" s="5"/>
      <c r="M1610" s="5">
        <f t="shared" si="3118"/>
        <v>34.73192844431999</v>
      </c>
      <c r="N1610" s="5">
        <f t="shared" si="3118"/>
        <v>0</v>
      </c>
      <c r="O1610" s="5">
        <f t="shared" si="3118"/>
        <v>0</v>
      </c>
      <c r="P1610" s="5">
        <f t="shared" si="3118"/>
        <v>0</v>
      </c>
      <c r="Q1610" s="5">
        <f t="shared" si="3118"/>
        <v>0</v>
      </c>
      <c r="R1610" s="5">
        <f t="shared" si="3118"/>
        <v>0</v>
      </c>
      <c r="S1610" s="5">
        <f t="shared" si="3118"/>
        <v>0</v>
      </c>
      <c r="T1610" s="5"/>
      <c r="U1610" s="5">
        <f t="shared" si="3118"/>
        <v>33.04224284291999</v>
      </c>
      <c r="V1610" s="5">
        <f t="shared" si="3118"/>
        <v>2.7678583068774998</v>
      </c>
      <c r="W1610" s="5">
        <f t="shared" si="3118"/>
        <v>3.1088301815999984</v>
      </c>
      <c r="X1610" s="5">
        <f t="shared" si="3118"/>
        <v>7.0770138578500035</v>
      </c>
      <c r="Y1610" s="5">
        <f t="shared" si="3118"/>
        <v>8.8045709623749993</v>
      </c>
      <c r="Z1610" s="5">
        <f t="shared" si="3118"/>
        <v>23.464805886700006</v>
      </c>
      <c r="AA1610" s="5">
        <f t="shared" si="3118"/>
        <v>4.2305513024799994</v>
      </c>
      <c r="AB1610" s="5"/>
      <c r="AC1610" s="5">
        <f t="shared" si="3118"/>
        <v>15.224932897379993</v>
      </c>
      <c r="AD1610" s="5">
        <f t="shared" si="3118"/>
        <v>0.65237007593875007</v>
      </c>
      <c r="AE1610" s="5">
        <f t="shared" si="3118"/>
        <v>0.69137674079999956</v>
      </c>
      <c r="AF1610" s="5">
        <f t="shared" si="3118"/>
        <v>3.4761737540000004</v>
      </c>
      <c r="AG1610" s="5">
        <f t="shared" si="3118"/>
        <v>7.9958304528749977</v>
      </c>
      <c r="AH1610" s="5">
        <f t="shared" si="3118"/>
        <v>1.9672330112999989</v>
      </c>
      <c r="AI1610" s="5">
        <f t="shared" si="3118"/>
        <v>5.6666712300000004</v>
      </c>
    </row>
    <row r="1611" spans="2:35" hidden="1" x14ac:dyDescent="0.3">
      <c r="B1611" s="85">
        <f t="shared" si="3111"/>
        <v>43555</v>
      </c>
      <c r="C1611" s="3"/>
      <c r="D1611" s="3"/>
      <c r="E1611" s="5">
        <f t="shared" ref="E1611:AI1611" si="3119">E592+E1259</f>
        <v>35.615350240559991</v>
      </c>
      <c r="F1611" s="5">
        <f t="shared" si="3119"/>
        <v>10.756988722807499</v>
      </c>
      <c r="G1611" s="5">
        <f t="shared" si="3119"/>
        <v>12.058383168799999</v>
      </c>
      <c r="H1611" s="5">
        <f t="shared" si="3119"/>
        <v>66.242607380200013</v>
      </c>
      <c r="I1611" s="5">
        <f t="shared" si="3119"/>
        <v>107.92103370499996</v>
      </c>
      <c r="J1611" s="5">
        <f t="shared" si="3119"/>
        <v>301.42399739799998</v>
      </c>
      <c r="K1611" s="5">
        <f t="shared" si="3119"/>
        <v>59.103079218540017</v>
      </c>
      <c r="L1611" s="5"/>
      <c r="M1611" s="5">
        <f t="shared" si="3119"/>
        <v>37.356460153920011</v>
      </c>
      <c r="N1611" s="5">
        <f t="shared" si="3119"/>
        <v>0</v>
      </c>
      <c r="O1611" s="5">
        <f t="shared" si="3119"/>
        <v>0</v>
      </c>
      <c r="P1611" s="5">
        <f t="shared" si="3119"/>
        <v>0</v>
      </c>
      <c r="Q1611" s="5">
        <f t="shared" si="3119"/>
        <v>0</v>
      </c>
      <c r="R1611" s="5">
        <f t="shared" si="3119"/>
        <v>0</v>
      </c>
      <c r="S1611" s="5">
        <f t="shared" si="3119"/>
        <v>0</v>
      </c>
      <c r="T1611" s="5"/>
      <c r="U1611" s="5">
        <f t="shared" si="3119"/>
        <v>35.53878305052001</v>
      </c>
      <c r="V1611" s="5">
        <f t="shared" si="3119"/>
        <v>2.8949540266475005</v>
      </c>
      <c r="W1611" s="5">
        <f t="shared" si="3119"/>
        <v>3.2899482803999991</v>
      </c>
      <c r="X1611" s="5">
        <f t="shared" si="3119"/>
        <v>7.4098907239000003</v>
      </c>
      <c r="Y1611" s="5">
        <f t="shared" si="3119"/>
        <v>9.4350885162499978</v>
      </c>
      <c r="Z1611" s="5">
        <f t="shared" si="3119"/>
        <v>25.258003381400005</v>
      </c>
      <c r="AA1611" s="5">
        <f t="shared" si="3119"/>
        <v>4.5614882311200002</v>
      </c>
      <c r="AB1611" s="5"/>
      <c r="AC1611" s="5">
        <f t="shared" si="3119"/>
        <v>16.375031531279994</v>
      </c>
      <c r="AD1611" s="5">
        <f t="shared" si="3119"/>
        <v>0.68240634332374994</v>
      </c>
      <c r="AE1611" s="5">
        <f t="shared" si="3119"/>
        <v>0.73179641519999983</v>
      </c>
      <c r="AF1611" s="5">
        <f t="shared" si="3119"/>
        <v>3.6397339160000017</v>
      </c>
      <c r="AG1611" s="5">
        <f t="shared" si="3119"/>
        <v>8.5683855062499994</v>
      </c>
      <c r="AH1611" s="5">
        <f t="shared" si="3119"/>
        <v>2.1169765746000015</v>
      </c>
      <c r="AI1611" s="5">
        <f t="shared" si="3119"/>
        <v>6.1005471299999998</v>
      </c>
    </row>
    <row r="1612" spans="2:35" hidden="1" x14ac:dyDescent="0.3">
      <c r="B1612" s="85">
        <f t="shared" si="3111"/>
        <v>43921</v>
      </c>
      <c r="C1612" s="3"/>
      <c r="D1612" s="3"/>
      <c r="E1612" s="5">
        <f t="shared" ref="E1612:AI1612" si="3120">E593+E1260</f>
        <v>38.307275011799987</v>
      </c>
      <c r="F1612" s="5">
        <f t="shared" si="3120"/>
        <v>11.225442048997497</v>
      </c>
      <c r="G1612" s="5">
        <f t="shared" si="3120"/>
        <v>12.759816327999999</v>
      </c>
      <c r="H1612" s="5">
        <f t="shared" si="3120"/>
        <v>69.333559456500041</v>
      </c>
      <c r="I1612" s="5">
        <f t="shared" si="3120"/>
        <v>115.67777783899999</v>
      </c>
      <c r="J1612" s="5">
        <f t="shared" si="3120"/>
        <v>324.53809986800002</v>
      </c>
      <c r="K1612" s="5">
        <f t="shared" si="3120"/>
        <v>63.515070397939994</v>
      </c>
      <c r="L1612" s="5"/>
      <c r="M1612" s="5">
        <f t="shared" si="3120"/>
        <v>40.180247697599981</v>
      </c>
      <c r="N1612" s="5">
        <f t="shared" si="3120"/>
        <v>0</v>
      </c>
      <c r="O1612" s="5">
        <f t="shared" si="3120"/>
        <v>0</v>
      </c>
      <c r="P1612" s="5">
        <f t="shared" si="3120"/>
        <v>0</v>
      </c>
      <c r="Q1612" s="5">
        <f t="shared" si="3120"/>
        <v>0</v>
      </c>
      <c r="R1612" s="5">
        <f t="shared" si="3120"/>
        <v>0</v>
      </c>
      <c r="S1612" s="5">
        <f t="shared" si="3120"/>
        <v>0</v>
      </c>
      <c r="T1612" s="5"/>
      <c r="U1612" s="5">
        <f t="shared" si="3120"/>
        <v>38.225346465600012</v>
      </c>
      <c r="V1612" s="5">
        <f t="shared" si="3120"/>
        <v>3.0210938789175001</v>
      </c>
      <c r="W1612" s="5">
        <f t="shared" si="3120"/>
        <v>3.481317923999999</v>
      </c>
      <c r="X1612" s="5">
        <f t="shared" si="3120"/>
        <v>7.7556022017499995</v>
      </c>
      <c r="Y1612" s="5">
        <f t="shared" si="3120"/>
        <v>10.113186564749995</v>
      </c>
      <c r="Z1612" s="5">
        <f t="shared" si="3120"/>
        <v>27.194864560900008</v>
      </c>
      <c r="AA1612" s="5">
        <f t="shared" si="3120"/>
        <v>4.9011938693200001</v>
      </c>
      <c r="AB1612" s="5"/>
      <c r="AC1612" s="5">
        <f t="shared" si="3120"/>
        <v>17.613041760900003</v>
      </c>
      <c r="AD1612" s="5">
        <f t="shared" si="3120"/>
        <v>0.71210122945874987</v>
      </c>
      <c r="AE1612" s="5">
        <f t="shared" si="3120"/>
        <v>0.77417071199999965</v>
      </c>
      <c r="AF1612" s="5">
        <f t="shared" si="3120"/>
        <v>3.8095537950000002</v>
      </c>
      <c r="AG1612" s="5">
        <f t="shared" si="3120"/>
        <v>9.1842732407499987</v>
      </c>
      <c r="AH1612" s="5">
        <f t="shared" si="3120"/>
        <v>2.2815394551000008</v>
      </c>
      <c r="AI1612" s="5">
        <f t="shared" si="3120"/>
        <v>6.5653152000000006</v>
      </c>
    </row>
    <row r="1613" spans="2:35" hidden="1" x14ac:dyDescent="0.3">
      <c r="B1613" s="85">
        <f t="shared" si="3111"/>
        <v>44286</v>
      </c>
      <c r="C1613" s="3"/>
      <c r="D1613" s="3"/>
      <c r="E1613" s="5">
        <f t="shared" ref="E1613:AI1613" si="3121">E594+E1261</f>
        <v>32.64933345563999</v>
      </c>
      <c r="F1613" s="5">
        <f t="shared" si="3121"/>
        <v>12.111360876734999</v>
      </c>
      <c r="G1613" s="5">
        <f t="shared" si="3121"/>
        <v>14.036171745599994</v>
      </c>
      <c r="H1613" s="5">
        <f t="shared" si="3121"/>
        <v>56.817726217600011</v>
      </c>
      <c r="I1613" s="5">
        <f t="shared" si="3121"/>
        <v>96.758433085499973</v>
      </c>
      <c r="J1613" s="5">
        <f t="shared" si="3121"/>
        <v>291.109347356</v>
      </c>
      <c r="K1613" s="5">
        <f t="shared" si="3121"/>
        <v>56.870064494040001</v>
      </c>
      <c r="L1613" s="5"/>
      <c r="M1613" s="5">
        <f t="shared" si="3121"/>
        <v>34.296723834480005</v>
      </c>
      <c r="N1613" s="5">
        <f t="shared" si="3121"/>
        <v>0</v>
      </c>
      <c r="O1613" s="5">
        <f t="shared" si="3121"/>
        <v>0</v>
      </c>
      <c r="P1613" s="5">
        <f t="shared" si="3121"/>
        <v>0</v>
      </c>
      <c r="Q1613" s="5">
        <f t="shared" si="3121"/>
        <v>0</v>
      </c>
      <c r="R1613" s="5">
        <f t="shared" si="3121"/>
        <v>0</v>
      </c>
      <c r="S1613" s="5">
        <f t="shared" si="3121"/>
        <v>0</v>
      </c>
      <c r="T1613" s="5"/>
      <c r="U1613" s="5">
        <f t="shared" si="3121"/>
        <v>32.670258239879999</v>
      </c>
      <c r="V1613" s="5">
        <f t="shared" si="3121"/>
        <v>3.2550010842550003</v>
      </c>
      <c r="W1613" s="5">
        <f t="shared" si="3121"/>
        <v>3.8182678247999995</v>
      </c>
      <c r="X1613" s="5">
        <f t="shared" si="3121"/>
        <v>6.3535472231999996</v>
      </c>
      <c r="Y1613" s="5">
        <f t="shared" si="3121"/>
        <v>8.4598143076250025</v>
      </c>
      <c r="Z1613" s="5">
        <f t="shared" si="3121"/>
        <v>24.401755287800004</v>
      </c>
      <c r="AA1613" s="5">
        <f t="shared" si="3121"/>
        <v>4.3769371201199991</v>
      </c>
      <c r="AB1613" s="5"/>
      <c r="AC1613" s="5">
        <f t="shared" si="3121"/>
        <v>15.08799271182</v>
      </c>
      <c r="AD1613" s="5">
        <f t="shared" si="3121"/>
        <v>0.76641311212749996</v>
      </c>
      <c r="AE1613" s="5">
        <f t="shared" si="3121"/>
        <v>0.84870366240000017</v>
      </c>
      <c r="AF1613" s="5">
        <f t="shared" si="3121"/>
        <v>3.1205992080000007</v>
      </c>
      <c r="AG1613" s="5">
        <f t="shared" si="3121"/>
        <v>7.6836665371249957</v>
      </c>
      <c r="AH1613" s="5">
        <f t="shared" si="3121"/>
        <v>2.0917390942000011</v>
      </c>
      <c r="AI1613" s="5">
        <f t="shared" si="3121"/>
        <v>5.8411858049999994</v>
      </c>
    </row>
    <row r="1614" spans="2:35" x14ac:dyDescent="0.3">
      <c r="B1614" s="85">
        <f t="shared" si="3111"/>
        <v>44651</v>
      </c>
      <c r="C1614" s="3"/>
      <c r="D1614" s="3"/>
      <c r="E1614" s="5">
        <f t="shared" ref="E1614:AI1614" si="3122">E595+E1262</f>
        <v>9.3179808482592001</v>
      </c>
      <c r="F1614" s="5">
        <f t="shared" si="3122"/>
        <v>13.817960606340147</v>
      </c>
      <c r="G1614" s="5">
        <f t="shared" si="3122"/>
        <v>16.392688560455994</v>
      </c>
      <c r="H1614" s="5">
        <f t="shared" si="3122"/>
        <v>12.233029254706004</v>
      </c>
      <c r="I1614" s="5">
        <f t="shared" si="3122"/>
        <v>21.816940937609999</v>
      </c>
      <c r="J1614" s="5">
        <f t="shared" si="3122"/>
        <v>137.19361067516002</v>
      </c>
      <c r="K1614" s="5">
        <f t="shared" si="3122"/>
        <v>26.75940533349721</v>
      </c>
      <c r="L1614" s="5"/>
      <c r="M1614" s="5">
        <f t="shared" si="3122"/>
        <v>9.9787569363143973</v>
      </c>
      <c r="N1614" s="5">
        <f t="shared" si="3122"/>
        <v>0</v>
      </c>
      <c r="O1614" s="5">
        <f t="shared" si="3122"/>
        <v>0</v>
      </c>
      <c r="P1614" s="5">
        <f t="shared" si="3122"/>
        <v>0</v>
      </c>
      <c r="Q1614" s="5">
        <f t="shared" si="3122"/>
        <v>0</v>
      </c>
      <c r="R1614" s="5">
        <f t="shared" si="3122"/>
        <v>0</v>
      </c>
      <c r="S1614" s="5">
        <f t="shared" si="3122"/>
        <v>0</v>
      </c>
      <c r="T1614" s="5"/>
      <c r="U1614" s="5">
        <f t="shared" si="3122"/>
        <v>9.6625804870763972</v>
      </c>
      <c r="V1614" s="5">
        <f t="shared" si="3122"/>
        <v>3.7004548429049491</v>
      </c>
      <c r="W1614" s="5">
        <f t="shared" si="3122"/>
        <v>4.4274406617480011</v>
      </c>
      <c r="X1614" s="5">
        <f t="shared" si="3122"/>
        <v>1.3679292920670005</v>
      </c>
      <c r="Y1614" s="5">
        <f t="shared" si="3122"/>
        <v>1.9100215295525</v>
      </c>
      <c r="Z1614" s="5">
        <f t="shared" si="3122"/>
        <v>11.528579358413001</v>
      </c>
      <c r="AA1614" s="5">
        <f t="shared" si="3122"/>
        <v>2.0142533889815999</v>
      </c>
      <c r="AB1614" s="5"/>
      <c r="AC1614" s="5">
        <f t="shared" si="3122"/>
        <v>4.5909007893995977</v>
      </c>
      <c r="AD1614" s="5">
        <f t="shared" si="3122"/>
        <v>0.86900428082747472</v>
      </c>
      <c r="AE1614" s="5">
        <f t="shared" si="3122"/>
        <v>0.98176958162399952</v>
      </c>
      <c r="AF1614" s="5">
        <f t="shared" si="3122"/>
        <v>0.67085381298000035</v>
      </c>
      <c r="AG1614" s="5">
        <f t="shared" si="3122"/>
        <v>1.7383915993924992</v>
      </c>
      <c r="AH1614" s="5">
        <f t="shared" si="3122"/>
        <v>1.3059606591069999</v>
      </c>
      <c r="AI1614" s="5">
        <f t="shared" si="3122"/>
        <v>2.6301975745500004</v>
      </c>
    </row>
    <row r="1615" spans="2:35" x14ac:dyDescent="0.3">
      <c r="B1615" s="85">
        <f t="shared" si="3111"/>
        <v>45016</v>
      </c>
      <c r="C1615" s="3"/>
      <c r="D1615" s="3"/>
      <c r="E1615" s="5">
        <f t="shared" ref="E1615:AI1615" si="3123">E596+E1263</f>
        <v>9.5975202737069765</v>
      </c>
      <c r="F1615" s="5">
        <f t="shared" si="3123"/>
        <v>14.232499424530353</v>
      </c>
      <c r="G1615" s="5">
        <f t="shared" si="3123"/>
        <v>16.884469217269682</v>
      </c>
      <c r="H1615" s="5">
        <f t="shared" si="3123"/>
        <v>12.600020132347183</v>
      </c>
      <c r="I1615" s="5">
        <f t="shared" si="3123"/>
        <v>22.471449165738292</v>
      </c>
      <c r="J1615" s="5">
        <f t="shared" si="3123"/>
        <v>141.3094189954148</v>
      </c>
      <c r="K1615" s="5">
        <f t="shared" si="3123"/>
        <v>27.562187493502115</v>
      </c>
      <c r="L1615" s="5"/>
      <c r="M1615" s="5">
        <f t="shared" si="3123"/>
        <v>10.278119644403837</v>
      </c>
      <c r="N1615" s="5">
        <f t="shared" si="3123"/>
        <v>0</v>
      </c>
      <c r="O1615" s="5">
        <f t="shared" si="3123"/>
        <v>0</v>
      </c>
      <c r="P1615" s="5">
        <f t="shared" si="3123"/>
        <v>0</v>
      </c>
      <c r="Q1615" s="5">
        <f t="shared" si="3123"/>
        <v>0</v>
      </c>
      <c r="R1615" s="5">
        <f t="shared" si="3123"/>
        <v>0</v>
      </c>
      <c r="S1615" s="5">
        <f t="shared" si="3123"/>
        <v>0</v>
      </c>
      <c r="T1615" s="5"/>
      <c r="U1615" s="5">
        <f t="shared" si="3123"/>
        <v>9.952457901688696</v>
      </c>
      <c r="V1615" s="5">
        <f t="shared" si="3123"/>
        <v>3.8114684881920997</v>
      </c>
      <c r="W1615" s="5">
        <f t="shared" si="3123"/>
        <v>4.5602638816004415</v>
      </c>
      <c r="X1615" s="5">
        <f t="shared" si="3123"/>
        <v>1.4089671708290106</v>
      </c>
      <c r="Y1615" s="5">
        <f t="shared" si="3123"/>
        <v>1.9673221754390751</v>
      </c>
      <c r="Z1615" s="5">
        <f t="shared" si="3123"/>
        <v>11.874436739165391</v>
      </c>
      <c r="AA1615" s="5">
        <f t="shared" si="3123"/>
        <v>2.0746809906510477</v>
      </c>
      <c r="AB1615" s="5"/>
      <c r="AC1615" s="5">
        <f t="shared" si="3123"/>
        <v>4.7286278130815873</v>
      </c>
      <c r="AD1615" s="5">
        <f t="shared" si="3123"/>
        <v>0.89507440925229909</v>
      </c>
      <c r="AE1615" s="5">
        <f t="shared" si="3123"/>
        <v>1.01122266907272</v>
      </c>
      <c r="AF1615" s="5">
        <f t="shared" si="3123"/>
        <v>0.69097942736940032</v>
      </c>
      <c r="AG1615" s="5">
        <f t="shared" si="3123"/>
        <v>1.7905433473742747</v>
      </c>
      <c r="AH1615" s="5">
        <f t="shared" si="3123"/>
        <v>1.3451394788802096</v>
      </c>
      <c r="AI1615" s="5">
        <f t="shared" si="3123"/>
        <v>2.7091035017865002</v>
      </c>
    </row>
    <row r="1616" spans="2:35" x14ac:dyDescent="0.3">
      <c r="B1616" s="85">
        <f t="shared" si="3111"/>
        <v>45382</v>
      </c>
      <c r="C1616" s="3"/>
      <c r="D1616" s="3"/>
      <c r="E1616" s="5">
        <f t="shared" ref="E1616:AI1616" si="3124">E597+E1264</f>
        <v>9.8854458819181872</v>
      </c>
      <c r="F1616" s="5">
        <f t="shared" si="3124"/>
        <v>14.659474407266263</v>
      </c>
      <c r="G1616" s="5">
        <f t="shared" si="3124"/>
        <v>17.391003293787776</v>
      </c>
      <c r="H1616" s="5">
        <f t="shared" si="3124"/>
        <v>12.9780207363176</v>
      </c>
      <c r="I1616" s="5">
        <f t="shared" si="3124"/>
        <v>23.145592640710447</v>
      </c>
      <c r="J1616" s="5">
        <f t="shared" si="3124"/>
        <v>145.54870156527721</v>
      </c>
      <c r="K1616" s="5">
        <f t="shared" si="3124"/>
        <v>28.389053118307181</v>
      </c>
      <c r="L1616" s="5"/>
      <c r="M1616" s="5">
        <f t="shared" si="3124"/>
        <v>10.586463233735948</v>
      </c>
      <c r="N1616" s="5">
        <f t="shared" si="3124"/>
        <v>0</v>
      </c>
      <c r="O1616" s="5">
        <f t="shared" si="3124"/>
        <v>0</v>
      </c>
      <c r="P1616" s="5">
        <f t="shared" si="3124"/>
        <v>0</v>
      </c>
      <c r="Q1616" s="5">
        <f t="shared" si="3124"/>
        <v>0</v>
      </c>
      <c r="R1616" s="5">
        <f t="shared" si="3124"/>
        <v>0</v>
      </c>
      <c r="S1616" s="5">
        <f t="shared" si="3124"/>
        <v>0</v>
      </c>
      <c r="T1616" s="5"/>
      <c r="U1616" s="5">
        <f t="shared" si="3124"/>
        <v>10.251031638739356</v>
      </c>
      <c r="V1616" s="5">
        <f t="shared" si="3124"/>
        <v>3.9258125428378605</v>
      </c>
      <c r="W1616" s="5">
        <f t="shared" si="3124"/>
        <v>4.6970717980484515</v>
      </c>
      <c r="X1616" s="5">
        <f t="shared" si="3124"/>
        <v>1.4512361859538809</v>
      </c>
      <c r="Y1616" s="5">
        <f t="shared" si="3124"/>
        <v>2.0263418407022469</v>
      </c>
      <c r="Z1616" s="5">
        <f t="shared" si="3124"/>
        <v>12.230669841340355</v>
      </c>
      <c r="AA1616" s="5">
        <f t="shared" si="3124"/>
        <v>2.1369214203705802</v>
      </c>
      <c r="AB1616" s="5"/>
      <c r="AC1616" s="5">
        <f t="shared" si="3124"/>
        <v>4.8704866474740349</v>
      </c>
      <c r="AD1616" s="5">
        <f t="shared" si="3124"/>
        <v>0.92192664152986836</v>
      </c>
      <c r="AE1616" s="5">
        <f t="shared" si="3124"/>
        <v>1.0415593491449018</v>
      </c>
      <c r="AF1616" s="5">
        <f t="shared" si="3124"/>
        <v>0.71170881019048227</v>
      </c>
      <c r="AG1616" s="5">
        <f t="shared" si="3124"/>
        <v>1.8442596477955027</v>
      </c>
      <c r="AH1616" s="5">
        <f t="shared" si="3124"/>
        <v>1.3854936632466162</v>
      </c>
      <c r="AI1616" s="5">
        <f t="shared" si="3124"/>
        <v>2.7903766068400948</v>
      </c>
    </row>
    <row r="1617" spans="2:35" x14ac:dyDescent="0.3">
      <c r="B1617" s="85">
        <f t="shared" si="3111"/>
        <v>45747</v>
      </c>
      <c r="C1617" s="3"/>
      <c r="D1617" s="3"/>
      <c r="E1617" s="5">
        <f t="shared" ref="E1617:AI1617" si="3125">E598+E1265</f>
        <v>10.182009258375736</v>
      </c>
      <c r="F1617" s="5">
        <f t="shared" si="3125"/>
        <v>15.099258639484251</v>
      </c>
      <c r="G1617" s="5">
        <f t="shared" si="3125"/>
        <v>17.912733392601396</v>
      </c>
      <c r="H1617" s="5">
        <f t="shared" si="3125"/>
        <v>13.36736135840713</v>
      </c>
      <c r="I1617" s="5">
        <f t="shared" si="3125"/>
        <v>23.839960419931757</v>
      </c>
      <c r="J1617" s="5">
        <f t="shared" si="3125"/>
        <v>149.91516261223555</v>
      </c>
      <c r="K1617" s="5">
        <f t="shared" si="3125"/>
        <v>29.240724711856394</v>
      </c>
      <c r="L1617" s="5"/>
      <c r="M1617" s="5">
        <f t="shared" si="3125"/>
        <v>10.904057130748029</v>
      </c>
      <c r="N1617" s="5">
        <f t="shared" si="3125"/>
        <v>0</v>
      </c>
      <c r="O1617" s="5">
        <f t="shared" si="3125"/>
        <v>0</v>
      </c>
      <c r="P1617" s="5">
        <f t="shared" si="3125"/>
        <v>0</v>
      </c>
      <c r="Q1617" s="5">
        <f t="shared" si="3125"/>
        <v>0</v>
      </c>
      <c r="R1617" s="5">
        <f t="shared" si="3125"/>
        <v>0</v>
      </c>
      <c r="S1617" s="5">
        <f t="shared" si="3125"/>
        <v>0</v>
      </c>
      <c r="T1617" s="5"/>
      <c r="U1617" s="5">
        <f t="shared" si="3125"/>
        <v>10.558562587901534</v>
      </c>
      <c r="V1617" s="5">
        <f t="shared" si="3125"/>
        <v>4.0435869191229976</v>
      </c>
      <c r="W1617" s="5">
        <f t="shared" si="3125"/>
        <v>4.8379839519899051</v>
      </c>
      <c r="X1617" s="5">
        <f t="shared" si="3125"/>
        <v>1.4947732715324973</v>
      </c>
      <c r="Y1617" s="5">
        <f t="shared" si="3125"/>
        <v>2.0871320959233142</v>
      </c>
      <c r="Z1617" s="5">
        <f t="shared" si="3125"/>
        <v>12.597589936580565</v>
      </c>
      <c r="AA1617" s="5">
        <f t="shared" si="3125"/>
        <v>2.2010290629816964</v>
      </c>
      <c r="AB1617" s="5"/>
      <c r="AC1617" s="5">
        <f t="shared" si="3125"/>
        <v>5.0166012468982579</v>
      </c>
      <c r="AD1617" s="5">
        <f t="shared" si="3125"/>
        <v>0.94958444077576409</v>
      </c>
      <c r="AE1617" s="5">
        <f t="shared" si="3125"/>
        <v>1.0728061296192481</v>
      </c>
      <c r="AF1617" s="5">
        <f t="shared" si="3125"/>
        <v>0.73306007449619681</v>
      </c>
      <c r="AG1617" s="5">
        <f t="shared" si="3125"/>
        <v>1.8995874372293677</v>
      </c>
      <c r="AH1617" s="5">
        <f t="shared" si="3125"/>
        <v>1.4270584731440148</v>
      </c>
      <c r="AI1617" s="5">
        <f t="shared" si="3125"/>
        <v>2.8740879050452977</v>
      </c>
    </row>
    <row r="1618" spans="2:35" x14ac:dyDescent="0.3">
      <c r="B1618" s="85">
        <f t="shared" si="3111"/>
        <v>46112</v>
      </c>
      <c r="C1618" s="3"/>
      <c r="D1618" s="3"/>
      <c r="E1618" s="5">
        <f t="shared" ref="E1618:AI1618" si="3126">E599+E1266</f>
        <v>10.487469536127001</v>
      </c>
      <c r="F1618" s="5">
        <f t="shared" si="3126"/>
        <v>15.552236398668775</v>
      </c>
      <c r="G1618" s="5">
        <f t="shared" si="3126"/>
        <v>18.450115394379452</v>
      </c>
      <c r="H1618" s="5">
        <f t="shared" si="3126"/>
        <v>13.768382199159333</v>
      </c>
      <c r="I1618" s="5">
        <f t="shared" si="3126"/>
        <v>24.555159232529718</v>
      </c>
      <c r="J1618" s="5">
        <f t="shared" si="3126"/>
        <v>154.41261749060266</v>
      </c>
      <c r="K1618" s="5">
        <f t="shared" si="3126"/>
        <v>30.117946453212078</v>
      </c>
      <c r="L1618" s="5"/>
      <c r="M1618" s="5">
        <f t="shared" si="3126"/>
        <v>11.231178844670467</v>
      </c>
      <c r="N1618" s="5">
        <f t="shared" si="3126"/>
        <v>0</v>
      </c>
      <c r="O1618" s="5">
        <f t="shared" si="3126"/>
        <v>0</v>
      </c>
      <c r="P1618" s="5">
        <f t="shared" si="3126"/>
        <v>0</v>
      </c>
      <c r="Q1618" s="5">
        <f t="shared" si="3126"/>
        <v>0</v>
      </c>
      <c r="R1618" s="5">
        <f t="shared" si="3126"/>
        <v>0</v>
      </c>
      <c r="S1618" s="5">
        <f t="shared" si="3126"/>
        <v>0</v>
      </c>
      <c r="T1618" s="5"/>
      <c r="U1618" s="5">
        <f t="shared" si="3126"/>
        <v>10.875319465538581</v>
      </c>
      <c r="V1618" s="5">
        <f t="shared" si="3126"/>
        <v>4.1648945266966884</v>
      </c>
      <c r="W1618" s="5">
        <f t="shared" si="3126"/>
        <v>4.9831234705496037</v>
      </c>
      <c r="X1618" s="5">
        <f t="shared" si="3126"/>
        <v>1.5396164696784718</v>
      </c>
      <c r="Y1618" s="5">
        <f t="shared" si="3126"/>
        <v>2.1497460588010133</v>
      </c>
      <c r="Z1618" s="5">
        <f t="shared" si="3126"/>
        <v>12.975517634677981</v>
      </c>
      <c r="AA1618" s="5">
        <f t="shared" si="3126"/>
        <v>2.2670599348711473</v>
      </c>
      <c r="AB1618" s="5"/>
      <c r="AC1618" s="5">
        <f t="shared" si="3126"/>
        <v>5.1670992843052055</v>
      </c>
      <c r="AD1618" s="5">
        <f t="shared" si="3126"/>
        <v>0.97807197399903734</v>
      </c>
      <c r="AE1618" s="5">
        <f t="shared" si="3126"/>
        <v>1.1049903135078263</v>
      </c>
      <c r="AF1618" s="5">
        <f t="shared" si="3126"/>
        <v>0.75505187673108232</v>
      </c>
      <c r="AG1618" s="5">
        <f t="shared" si="3126"/>
        <v>1.9565750603462488</v>
      </c>
      <c r="AH1618" s="5">
        <f t="shared" si="3126"/>
        <v>1.4698702273383351</v>
      </c>
      <c r="AI1618" s="5">
        <f t="shared" si="3126"/>
        <v>2.9603105421966571</v>
      </c>
    </row>
    <row r="1619" spans="2:35" x14ac:dyDescent="0.3">
      <c r="B1619" s="85">
        <f t="shared" si="3111"/>
        <v>46477</v>
      </c>
      <c r="C1619" s="3"/>
      <c r="D1619" s="3"/>
      <c r="E1619" s="5">
        <f t="shared" ref="E1619:AI1619" si="3127">E600+E1267</f>
        <v>10.802093622210819</v>
      </c>
      <c r="F1619" s="5">
        <f t="shared" si="3127"/>
        <v>16.018803490628841</v>
      </c>
      <c r="G1619" s="5">
        <f t="shared" si="3127"/>
        <v>19.003618856210835</v>
      </c>
      <c r="H1619" s="5">
        <f t="shared" si="3127"/>
        <v>14.181433665134122</v>
      </c>
      <c r="I1619" s="5">
        <f t="shared" si="3127"/>
        <v>25.2918140095056</v>
      </c>
      <c r="J1619" s="5">
        <f t="shared" si="3127"/>
        <v>159.04499601532075</v>
      </c>
      <c r="K1619" s="5">
        <f t="shared" si="3127"/>
        <v>31.021484846808441</v>
      </c>
      <c r="L1619" s="5"/>
      <c r="M1619" s="5">
        <f t="shared" si="3127"/>
        <v>11.568114210010577</v>
      </c>
      <c r="N1619" s="5">
        <f t="shared" si="3127"/>
        <v>0</v>
      </c>
      <c r="O1619" s="5">
        <f t="shared" si="3127"/>
        <v>0</v>
      </c>
      <c r="P1619" s="5">
        <f t="shared" si="3127"/>
        <v>0</v>
      </c>
      <c r="Q1619" s="5">
        <f t="shared" si="3127"/>
        <v>0</v>
      </c>
      <c r="R1619" s="5">
        <f t="shared" si="3127"/>
        <v>0</v>
      </c>
      <c r="S1619" s="5">
        <f t="shared" si="3127"/>
        <v>0</v>
      </c>
      <c r="T1619" s="5"/>
      <c r="U1619" s="5">
        <f t="shared" si="3127"/>
        <v>11.201579049504737</v>
      </c>
      <c r="V1619" s="5">
        <f t="shared" si="3127"/>
        <v>4.2898413624975884</v>
      </c>
      <c r="W1619" s="5">
        <f t="shared" si="3127"/>
        <v>5.1326171746660911</v>
      </c>
      <c r="X1619" s="5">
        <f t="shared" si="3127"/>
        <v>1.5858049637688261</v>
      </c>
      <c r="Y1619" s="5">
        <f t="shared" si="3127"/>
        <v>2.2142384405650448</v>
      </c>
      <c r="Z1619" s="5">
        <f t="shared" si="3127"/>
        <v>13.364783163718322</v>
      </c>
      <c r="AA1619" s="5">
        <f t="shared" si="3127"/>
        <v>2.3350717329172821</v>
      </c>
      <c r="AB1619" s="5"/>
      <c r="AC1619" s="5">
        <f t="shared" si="3127"/>
        <v>5.3221122628343629</v>
      </c>
      <c r="AD1619" s="5">
        <f t="shared" si="3127"/>
        <v>1.0074141332190081</v>
      </c>
      <c r="AE1619" s="5">
        <f t="shared" si="3127"/>
        <v>1.1381400229130612</v>
      </c>
      <c r="AF1619" s="5">
        <f t="shared" si="3127"/>
        <v>0.77770343303301481</v>
      </c>
      <c r="AG1619" s="5">
        <f t="shared" si="3127"/>
        <v>2.0152723121566369</v>
      </c>
      <c r="AH1619" s="5">
        <f t="shared" si="3127"/>
        <v>1.5139663341584852</v>
      </c>
      <c r="AI1619" s="5">
        <f t="shared" si="3127"/>
        <v>3.0491198584625572</v>
      </c>
    </row>
    <row r="1620" spans="2:35" x14ac:dyDescent="0.3">
      <c r="B1620" s="85">
        <f t="shared" si="3111"/>
        <v>46843</v>
      </c>
      <c r="C1620" s="3"/>
      <c r="D1620" s="3"/>
      <c r="E1620" s="5">
        <f t="shared" ref="E1620:AI1620" si="3128">E601+E1268</f>
        <v>11.126156430877145</v>
      </c>
      <c r="F1620" s="5">
        <f t="shared" si="3128"/>
        <v>16.499367595347707</v>
      </c>
      <c r="G1620" s="5">
        <f t="shared" si="3128"/>
        <v>19.573727421897146</v>
      </c>
      <c r="H1620" s="5">
        <f t="shared" si="3128"/>
        <v>14.606876675088152</v>
      </c>
      <c r="I1620" s="5">
        <f t="shared" si="3128"/>
        <v>26.050568429790786</v>
      </c>
      <c r="J1620" s="5">
        <f t="shared" si="3128"/>
        <v>163.81634589578039</v>
      </c>
      <c r="K1620" s="5">
        <f t="shared" si="3128"/>
        <v>31.952129392212711</v>
      </c>
      <c r="L1620" s="5"/>
      <c r="M1620" s="5">
        <f t="shared" si="3128"/>
        <v>11.915157636310902</v>
      </c>
      <c r="N1620" s="5">
        <f t="shared" si="3128"/>
        <v>0</v>
      </c>
      <c r="O1620" s="5">
        <f t="shared" si="3128"/>
        <v>0</v>
      </c>
      <c r="P1620" s="5">
        <f t="shared" si="3128"/>
        <v>0</v>
      </c>
      <c r="Q1620" s="5">
        <f t="shared" si="3128"/>
        <v>0</v>
      </c>
      <c r="R1620" s="5">
        <f t="shared" si="3128"/>
        <v>0</v>
      </c>
      <c r="S1620" s="5">
        <f t="shared" si="3128"/>
        <v>0</v>
      </c>
      <c r="T1620" s="5"/>
      <c r="U1620" s="5">
        <f t="shared" si="3128"/>
        <v>11.537626420989881</v>
      </c>
      <c r="V1620" s="5">
        <f t="shared" si="3128"/>
        <v>4.418536603372516</v>
      </c>
      <c r="W1620" s="5">
        <f t="shared" si="3128"/>
        <v>5.2865956899060755</v>
      </c>
      <c r="X1620" s="5">
        <f t="shared" si="3128"/>
        <v>1.6333791126818911</v>
      </c>
      <c r="Y1620" s="5">
        <f t="shared" si="3128"/>
        <v>2.280665593781996</v>
      </c>
      <c r="Z1620" s="5">
        <f t="shared" si="3128"/>
        <v>13.765726658629871</v>
      </c>
      <c r="AA1620" s="5">
        <f t="shared" si="3128"/>
        <v>2.4051238849048007</v>
      </c>
      <c r="AB1620" s="5"/>
      <c r="AC1620" s="5">
        <f t="shared" si="3128"/>
        <v>5.4817756307193939</v>
      </c>
      <c r="AD1620" s="5">
        <f t="shared" si="3128"/>
        <v>1.0376365572155783</v>
      </c>
      <c r="AE1620" s="5">
        <f t="shared" si="3128"/>
        <v>1.1722842236004531</v>
      </c>
      <c r="AF1620" s="5">
        <f t="shared" si="3128"/>
        <v>0.80103453602400543</v>
      </c>
      <c r="AG1620" s="5">
        <f t="shared" si="3128"/>
        <v>2.0757304815213349</v>
      </c>
      <c r="AH1620" s="5">
        <f t="shared" si="3128"/>
        <v>1.5593853241832396</v>
      </c>
      <c r="AI1620" s="5">
        <f t="shared" si="3128"/>
        <v>3.1405934542164324</v>
      </c>
    </row>
    <row r="1621" spans="2:35" x14ac:dyDescent="0.3">
      <c r="B1621" s="85">
        <f t="shared" si="3111"/>
        <v>47208</v>
      </c>
      <c r="C1621" s="3"/>
      <c r="D1621" s="3"/>
      <c r="E1621" s="5">
        <f t="shared" ref="E1621:AI1621" si="3129">E602+E1269</f>
        <v>11.459941123803453</v>
      </c>
      <c r="F1621" s="5">
        <f t="shared" si="3129"/>
        <v>16.99434862320814</v>
      </c>
      <c r="G1621" s="5">
        <f t="shared" si="3129"/>
        <v>20.160939244554072</v>
      </c>
      <c r="H1621" s="5">
        <f t="shared" si="3129"/>
        <v>15.045082975340783</v>
      </c>
      <c r="I1621" s="5">
        <f t="shared" si="3129"/>
        <v>26.832085482684491</v>
      </c>
      <c r="J1621" s="5">
        <f t="shared" si="3129"/>
        <v>168.73083627265379</v>
      </c>
      <c r="K1621" s="5">
        <f t="shared" si="3129"/>
        <v>32.910693273979092</v>
      </c>
      <c r="L1621" s="5"/>
      <c r="M1621" s="5">
        <f t="shared" si="3129"/>
        <v>12.272612365400228</v>
      </c>
      <c r="N1621" s="5">
        <f t="shared" si="3129"/>
        <v>0</v>
      </c>
      <c r="O1621" s="5">
        <f t="shared" si="3129"/>
        <v>0</v>
      </c>
      <c r="P1621" s="5">
        <f t="shared" si="3129"/>
        <v>0</v>
      </c>
      <c r="Q1621" s="5">
        <f t="shared" si="3129"/>
        <v>0</v>
      </c>
      <c r="R1621" s="5">
        <f t="shared" si="3129"/>
        <v>0</v>
      </c>
      <c r="S1621" s="5">
        <f t="shared" si="3129"/>
        <v>0</v>
      </c>
      <c r="T1621" s="5"/>
      <c r="U1621" s="5">
        <f t="shared" si="3129"/>
        <v>11.88375521361958</v>
      </c>
      <c r="V1621" s="5">
        <f t="shared" si="3129"/>
        <v>4.5510927014736922</v>
      </c>
      <c r="W1621" s="5">
        <f t="shared" si="3129"/>
        <v>5.4451935606032578</v>
      </c>
      <c r="X1621" s="5">
        <f t="shared" si="3129"/>
        <v>1.6823804860623475</v>
      </c>
      <c r="Y1621" s="5">
        <f t="shared" si="3129"/>
        <v>2.349085561595456</v>
      </c>
      <c r="Z1621" s="5">
        <f t="shared" si="3129"/>
        <v>14.178698458388769</v>
      </c>
      <c r="AA1621" s="5">
        <f t="shared" si="3129"/>
        <v>2.4772776014519451</v>
      </c>
      <c r="AB1621" s="5"/>
      <c r="AC1621" s="5">
        <f t="shared" si="3129"/>
        <v>5.646228899640974</v>
      </c>
      <c r="AD1621" s="5">
        <f t="shared" si="3129"/>
        <v>1.068765653932046</v>
      </c>
      <c r="AE1621" s="5">
        <f t="shared" si="3129"/>
        <v>1.207452750308466</v>
      </c>
      <c r="AF1621" s="5">
        <f t="shared" si="3129"/>
        <v>0.82506557210472553</v>
      </c>
      <c r="AG1621" s="5">
        <f t="shared" si="3129"/>
        <v>2.1380023959669758</v>
      </c>
      <c r="AH1621" s="5">
        <f t="shared" si="3129"/>
        <v>1.6061668839087375</v>
      </c>
      <c r="AI1621" s="5">
        <f t="shared" si="3129"/>
        <v>3.2348112578429262</v>
      </c>
    </row>
    <row r="1622" spans="2:35" x14ac:dyDescent="0.3">
      <c r="B1622" s="85">
        <f t="shared" si="3111"/>
        <v>47573</v>
      </c>
      <c r="C1622" s="3"/>
      <c r="D1622" s="3"/>
      <c r="E1622" s="5">
        <f t="shared" ref="E1622:AI1622" si="3130">E603+E1270</f>
        <v>11.803739357517564</v>
      </c>
      <c r="F1622" s="5">
        <f t="shared" si="3130"/>
        <v>17.504179081904383</v>
      </c>
      <c r="G1622" s="5">
        <f t="shared" si="3130"/>
        <v>20.7657674218907</v>
      </c>
      <c r="H1622" s="5">
        <f t="shared" si="3130"/>
        <v>15.496435464601014</v>
      </c>
      <c r="I1622" s="5">
        <f t="shared" si="3130"/>
        <v>27.637048047165038</v>
      </c>
      <c r="J1622" s="5">
        <f t="shared" si="3130"/>
        <v>173.79276136083342</v>
      </c>
      <c r="K1622" s="5">
        <f t="shared" si="3130"/>
        <v>33.89801407219845</v>
      </c>
      <c r="L1622" s="5"/>
      <c r="M1622" s="5">
        <f t="shared" si="3130"/>
        <v>12.640790736362234</v>
      </c>
      <c r="N1622" s="5">
        <f t="shared" si="3130"/>
        <v>0</v>
      </c>
      <c r="O1622" s="5">
        <f t="shared" si="3130"/>
        <v>0</v>
      </c>
      <c r="P1622" s="5">
        <f t="shared" si="3130"/>
        <v>0</v>
      </c>
      <c r="Q1622" s="5">
        <f t="shared" si="3130"/>
        <v>0</v>
      </c>
      <c r="R1622" s="5">
        <f t="shared" si="3130"/>
        <v>0</v>
      </c>
      <c r="S1622" s="5">
        <f t="shared" si="3130"/>
        <v>0</v>
      </c>
      <c r="T1622" s="5"/>
      <c r="U1622" s="5">
        <f t="shared" si="3130"/>
        <v>12.24026787002817</v>
      </c>
      <c r="V1622" s="5">
        <f t="shared" si="3130"/>
        <v>4.6876254825179018</v>
      </c>
      <c r="W1622" s="5">
        <f t="shared" si="3130"/>
        <v>5.6085493674213538</v>
      </c>
      <c r="X1622" s="5">
        <f t="shared" si="3130"/>
        <v>1.732851900644218</v>
      </c>
      <c r="Y1622" s="5">
        <f t="shared" si="3130"/>
        <v>2.4195581284433194</v>
      </c>
      <c r="Z1622" s="5">
        <f t="shared" si="3130"/>
        <v>14.604059412140433</v>
      </c>
      <c r="AA1622" s="5">
        <f t="shared" si="3130"/>
        <v>2.5515959294955035</v>
      </c>
      <c r="AB1622" s="5"/>
      <c r="AC1622" s="5">
        <f t="shared" si="3130"/>
        <v>5.8156157666302022</v>
      </c>
      <c r="AD1622" s="5">
        <f t="shared" si="3130"/>
        <v>1.1008286235500071</v>
      </c>
      <c r="AE1622" s="5">
        <f t="shared" si="3130"/>
        <v>1.2436763328177207</v>
      </c>
      <c r="AF1622" s="5">
        <f t="shared" si="3130"/>
        <v>0.84981753926786752</v>
      </c>
      <c r="AG1622" s="5">
        <f t="shared" si="3130"/>
        <v>2.2021424678459853</v>
      </c>
      <c r="AH1622" s="5">
        <f t="shared" si="3130"/>
        <v>1.6543518904259988</v>
      </c>
      <c r="AI1622" s="5">
        <f t="shared" si="3130"/>
        <v>3.3318555955782134</v>
      </c>
    </row>
    <row r="1623" spans="2:35" x14ac:dyDescent="0.3">
      <c r="B1623" s="85">
        <f t="shared" si="3111"/>
        <v>47938</v>
      </c>
      <c r="C1623" s="3"/>
      <c r="D1623" s="3"/>
      <c r="E1623" s="5">
        <f t="shared" ref="E1623:AI1623" si="3131">E604+E1271</f>
        <v>12.157851538243087</v>
      </c>
      <c r="F1623" s="5">
        <f t="shared" si="3131"/>
        <v>18.029304454361515</v>
      </c>
      <c r="G1623" s="5">
        <f t="shared" si="3131"/>
        <v>21.388740444547409</v>
      </c>
      <c r="H1623" s="5">
        <f t="shared" si="3131"/>
        <v>15.961328528539049</v>
      </c>
      <c r="I1623" s="5">
        <f t="shared" si="3131"/>
        <v>28.46615948857999</v>
      </c>
      <c r="J1623" s="5">
        <f t="shared" si="3131"/>
        <v>179.00654420165841</v>
      </c>
      <c r="K1623" s="5">
        <f t="shared" si="3131"/>
        <v>34.914954494364409</v>
      </c>
      <c r="L1623" s="5"/>
      <c r="M1623" s="5">
        <f t="shared" si="3131"/>
        <v>13.020014458453105</v>
      </c>
      <c r="N1623" s="5">
        <f t="shared" si="3131"/>
        <v>0</v>
      </c>
      <c r="O1623" s="5">
        <f t="shared" si="3131"/>
        <v>0</v>
      </c>
      <c r="P1623" s="5">
        <f t="shared" si="3131"/>
        <v>0</v>
      </c>
      <c r="Q1623" s="5">
        <f t="shared" si="3131"/>
        <v>0</v>
      </c>
      <c r="R1623" s="5">
        <f t="shared" si="3131"/>
        <v>0</v>
      </c>
      <c r="S1623" s="5">
        <f t="shared" si="3131"/>
        <v>0</v>
      </c>
      <c r="T1623" s="5"/>
      <c r="U1623" s="5">
        <f t="shared" si="3131"/>
        <v>12.607475906129018</v>
      </c>
      <c r="V1623" s="5">
        <f t="shared" si="3131"/>
        <v>4.8282542469934384</v>
      </c>
      <c r="W1623" s="5">
        <f t="shared" si="3131"/>
        <v>5.7768058484439955</v>
      </c>
      <c r="X1623" s="5">
        <f t="shared" si="3131"/>
        <v>1.7848374576635453</v>
      </c>
      <c r="Y1623" s="5">
        <f t="shared" si="3131"/>
        <v>2.4921448722966195</v>
      </c>
      <c r="Z1623" s="5">
        <f t="shared" si="3131"/>
        <v>15.042181194504646</v>
      </c>
      <c r="AA1623" s="5">
        <f t="shared" si="3131"/>
        <v>2.6281438073803676</v>
      </c>
      <c r="AB1623" s="5"/>
      <c r="AC1623" s="5">
        <f t="shared" si="3131"/>
        <v>5.9900842396291125</v>
      </c>
      <c r="AD1623" s="5">
        <f t="shared" si="3131"/>
        <v>1.1338534822565074</v>
      </c>
      <c r="AE1623" s="5">
        <f t="shared" si="3131"/>
        <v>1.2809866228022511</v>
      </c>
      <c r="AF1623" s="5">
        <f t="shared" si="3131"/>
        <v>0.87531206544590368</v>
      </c>
      <c r="AG1623" s="5">
        <f t="shared" si="3131"/>
        <v>2.2682067418813663</v>
      </c>
      <c r="AH1623" s="5">
        <f t="shared" si="3131"/>
        <v>1.7039824471387792</v>
      </c>
      <c r="AI1623" s="5">
        <f t="shared" si="3131"/>
        <v>3.4318112634455602</v>
      </c>
    </row>
    <row r="1624" spans="2:35" x14ac:dyDescent="0.3">
      <c r="B1624" s="85">
        <f t="shared" si="3111"/>
        <v>48304</v>
      </c>
      <c r="C1624" s="3"/>
      <c r="D1624" s="3"/>
      <c r="E1624" s="5">
        <f t="shared" ref="E1624:AI1624" si="3132">E605+E1272</f>
        <v>12.522587084390381</v>
      </c>
      <c r="F1624" s="5">
        <f t="shared" si="3132"/>
        <v>18.570183587992361</v>
      </c>
      <c r="G1624" s="5">
        <f t="shared" si="3132"/>
        <v>22.030402657883826</v>
      </c>
      <c r="H1624" s="5">
        <f t="shared" si="3132"/>
        <v>16.440168384395214</v>
      </c>
      <c r="I1624" s="5">
        <f t="shared" si="3132"/>
        <v>29.320144273237389</v>
      </c>
      <c r="J1624" s="5">
        <f t="shared" si="3132"/>
        <v>184.37674052770814</v>
      </c>
      <c r="K1624" s="5">
        <f t="shared" si="3132"/>
        <v>35.962403129195337</v>
      </c>
      <c r="L1624" s="5"/>
      <c r="M1624" s="5">
        <f t="shared" si="3132"/>
        <v>13.410614892206702</v>
      </c>
      <c r="N1624" s="5">
        <f t="shared" si="3132"/>
        <v>0</v>
      </c>
      <c r="O1624" s="5">
        <f t="shared" si="3132"/>
        <v>0</v>
      </c>
      <c r="P1624" s="5">
        <f t="shared" si="3132"/>
        <v>0</v>
      </c>
      <c r="Q1624" s="5">
        <f t="shared" si="3132"/>
        <v>0</v>
      </c>
      <c r="R1624" s="5">
        <f t="shared" si="3132"/>
        <v>0</v>
      </c>
      <c r="S1624" s="5">
        <f t="shared" si="3132"/>
        <v>0</v>
      </c>
      <c r="T1624" s="5"/>
      <c r="U1624" s="5">
        <f t="shared" si="3132"/>
        <v>12.985700183312886</v>
      </c>
      <c r="V1624" s="5">
        <f t="shared" si="3132"/>
        <v>4.9731018744032411</v>
      </c>
      <c r="W1624" s="5">
        <f t="shared" si="3132"/>
        <v>5.9501100238973166</v>
      </c>
      <c r="X1624" s="5">
        <f t="shared" si="3132"/>
        <v>1.8383825813934513</v>
      </c>
      <c r="Y1624" s="5">
        <f t="shared" si="3132"/>
        <v>2.5669092184655193</v>
      </c>
      <c r="Z1624" s="5">
        <f t="shared" si="3132"/>
        <v>15.493446630339788</v>
      </c>
      <c r="AA1624" s="5">
        <f t="shared" si="3132"/>
        <v>2.7069881216017788</v>
      </c>
      <c r="AB1624" s="5"/>
      <c r="AC1624" s="5">
        <f t="shared" si="3132"/>
        <v>6.1697867668179853</v>
      </c>
      <c r="AD1624" s="5">
        <f t="shared" si="3132"/>
        <v>1.1678690867242025</v>
      </c>
      <c r="AE1624" s="5">
        <f t="shared" si="3132"/>
        <v>1.3194162214863203</v>
      </c>
      <c r="AF1624" s="5">
        <f t="shared" si="3132"/>
        <v>0.90157142740928076</v>
      </c>
      <c r="AG1624" s="5">
        <f t="shared" si="3132"/>
        <v>2.3362529441378062</v>
      </c>
      <c r="AH1624" s="5">
        <f t="shared" si="3132"/>
        <v>1.7551019205529439</v>
      </c>
      <c r="AI1624" s="5">
        <f t="shared" si="3132"/>
        <v>3.5347656013489277</v>
      </c>
    </row>
    <row r="1625" spans="2:35" x14ac:dyDescent="0.3">
      <c r="B1625" s="85">
        <f t="shared" si="3111"/>
        <v>48669</v>
      </c>
      <c r="C1625" s="3"/>
      <c r="D1625" s="3"/>
      <c r="E1625" s="5">
        <f t="shared" ref="E1625:AI1625" si="3133">E606+E1273</f>
        <v>12.898264696922091</v>
      </c>
      <c r="F1625" s="5">
        <f t="shared" si="3133"/>
        <v>19.127289095632129</v>
      </c>
      <c r="G1625" s="5">
        <f t="shared" si="3133"/>
        <v>22.69131473762036</v>
      </c>
      <c r="H1625" s="5">
        <f t="shared" si="3133"/>
        <v>16.933373435927074</v>
      </c>
      <c r="I1625" s="5">
        <f t="shared" si="3133"/>
        <v>30.199748601434507</v>
      </c>
      <c r="J1625" s="5">
        <f t="shared" si="3133"/>
        <v>189.9080427435394</v>
      </c>
      <c r="K1625" s="5">
        <f t="shared" si="3133"/>
        <v>37.041275223071203</v>
      </c>
      <c r="L1625" s="5"/>
      <c r="M1625" s="5">
        <f t="shared" si="3133"/>
        <v>13.812933338972897</v>
      </c>
      <c r="N1625" s="5">
        <f t="shared" si="3133"/>
        <v>0</v>
      </c>
      <c r="O1625" s="5">
        <f t="shared" si="3133"/>
        <v>0</v>
      </c>
      <c r="P1625" s="5">
        <f t="shared" si="3133"/>
        <v>0</v>
      </c>
      <c r="Q1625" s="5">
        <f t="shared" si="3133"/>
        <v>0</v>
      </c>
      <c r="R1625" s="5">
        <f t="shared" si="3133"/>
        <v>0</v>
      </c>
      <c r="S1625" s="5">
        <f t="shared" si="3133"/>
        <v>0</v>
      </c>
      <c r="T1625" s="5"/>
      <c r="U1625" s="5">
        <f t="shared" si="3133"/>
        <v>13.37527118881227</v>
      </c>
      <c r="V1625" s="5">
        <f t="shared" si="3133"/>
        <v>5.1222949306353396</v>
      </c>
      <c r="W1625" s="5">
        <f t="shared" si="3133"/>
        <v>6.1286133246142356</v>
      </c>
      <c r="X1625" s="5">
        <f t="shared" si="3133"/>
        <v>1.8935340588352547</v>
      </c>
      <c r="Y1625" s="5">
        <f t="shared" si="3133"/>
        <v>2.643916495019484</v>
      </c>
      <c r="Z1625" s="5">
        <f t="shared" si="3133"/>
        <v>15.958250029249982</v>
      </c>
      <c r="AA1625" s="5">
        <f t="shared" si="3133"/>
        <v>2.7881977652498318</v>
      </c>
      <c r="AB1625" s="5"/>
      <c r="AC1625" s="5">
        <f t="shared" si="3133"/>
        <v>6.3548803698225242</v>
      </c>
      <c r="AD1625" s="5">
        <f t="shared" si="3133"/>
        <v>1.202905159325929</v>
      </c>
      <c r="AE1625" s="5">
        <f t="shared" si="3133"/>
        <v>1.3589987081309092</v>
      </c>
      <c r="AF1625" s="5">
        <f t="shared" si="3133"/>
        <v>0.92861857023155903</v>
      </c>
      <c r="AG1625" s="5">
        <f t="shared" si="3133"/>
        <v>2.4063405324619414</v>
      </c>
      <c r="AH1625" s="5">
        <f t="shared" si="3133"/>
        <v>1.8077549781695321</v>
      </c>
      <c r="AI1625" s="5">
        <f t="shared" si="3133"/>
        <v>3.6408085693893959</v>
      </c>
    </row>
    <row r="1626" spans="2:35" x14ac:dyDescent="0.3">
      <c r="B1626" s="85">
        <f t="shared" si="3111"/>
        <v>49034</v>
      </c>
      <c r="C1626" s="3"/>
      <c r="D1626" s="3"/>
      <c r="E1626" s="5">
        <f t="shared" ref="E1626:AI1626" si="3134">E607+E1274</f>
        <v>13.285212637829758</v>
      </c>
      <c r="F1626" s="5">
        <f t="shared" si="3134"/>
        <v>19.701107768501096</v>
      </c>
      <c r="G1626" s="5">
        <f t="shared" si="3134"/>
        <v>23.372054179748957</v>
      </c>
      <c r="H1626" s="5">
        <f t="shared" si="3134"/>
        <v>17.441374639004891</v>
      </c>
      <c r="I1626" s="5">
        <f t="shared" si="3134"/>
        <v>31.105741059477552</v>
      </c>
      <c r="J1626" s="5">
        <f t="shared" si="3134"/>
        <v>195.60528402584561</v>
      </c>
      <c r="K1626" s="5">
        <f t="shared" si="3134"/>
        <v>38.152513479763343</v>
      </c>
      <c r="L1626" s="5"/>
      <c r="M1626" s="5">
        <f t="shared" si="3134"/>
        <v>14.227321339142087</v>
      </c>
      <c r="N1626" s="5">
        <f t="shared" si="3134"/>
        <v>0</v>
      </c>
      <c r="O1626" s="5">
        <f t="shared" si="3134"/>
        <v>0</v>
      </c>
      <c r="P1626" s="5">
        <f t="shared" si="3134"/>
        <v>0</v>
      </c>
      <c r="Q1626" s="5">
        <f t="shared" si="3134"/>
        <v>0</v>
      </c>
      <c r="R1626" s="5">
        <f t="shared" si="3134"/>
        <v>0</v>
      </c>
      <c r="S1626" s="5">
        <f t="shared" si="3134"/>
        <v>0</v>
      </c>
      <c r="T1626" s="5"/>
      <c r="U1626" s="5">
        <f t="shared" si="3134"/>
        <v>13.776529324476641</v>
      </c>
      <c r="V1626" s="5">
        <f t="shared" si="3134"/>
        <v>5.2759637785543987</v>
      </c>
      <c r="W1626" s="5">
        <f t="shared" si="3134"/>
        <v>6.3124717243526618</v>
      </c>
      <c r="X1626" s="5">
        <f t="shared" si="3134"/>
        <v>1.9503400806003119</v>
      </c>
      <c r="Y1626" s="5">
        <f t="shared" si="3134"/>
        <v>2.723233989870069</v>
      </c>
      <c r="Z1626" s="5">
        <f t="shared" si="3134"/>
        <v>16.436997530127478</v>
      </c>
      <c r="AA1626" s="5">
        <f t="shared" si="3134"/>
        <v>2.8718436982073277</v>
      </c>
      <c r="AB1626" s="5"/>
      <c r="AC1626" s="5">
        <f t="shared" si="3134"/>
        <v>6.5455267809172035</v>
      </c>
      <c r="AD1626" s="5">
        <f t="shared" si="3134"/>
        <v>1.2389923141057062</v>
      </c>
      <c r="AE1626" s="5">
        <f t="shared" si="3134"/>
        <v>1.3997686693748363</v>
      </c>
      <c r="AF1626" s="5">
        <f t="shared" si="3134"/>
        <v>0.95647712733850554</v>
      </c>
      <c r="AG1626" s="5">
        <f t="shared" si="3134"/>
        <v>2.4785307484357988</v>
      </c>
      <c r="AH1626" s="5">
        <f t="shared" si="3134"/>
        <v>1.861987627514619</v>
      </c>
      <c r="AI1626" s="5">
        <f t="shared" si="3134"/>
        <v>3.7500328264710774</v>
      </c>
    </row>
    <row r="1627" spans="2:35" x14ac:dyDescent="0.3">
      <c r="B1627" s="85">
        <f t="shared" si="3111"/>
        <v>49399</v>
      </c>
      <c r="C1627" s="3"/>
      <c r="D1627" s="3"/>
      <c r="E1627" s="5">
        <f t="shared" ref="E1627:AI1627" si="3135">E608+E1275</f>
        <v>13.683769016964646</v>
      </c>
      <c r="F1627" s="5">
        <f t="shared" si="3135"/>
        <v>20.292141001556125</v>
      </c>
      <c r="G1627" s="5">
        <f t="shared" si="3135"/>
        <v>24.07321580514143</v>
      </c>
      <c r="H1627" s="5">
        <f t="shared" si="3135"/>
        <v>17.964615878175032</v>
      </c>
      <c r="I1627" s="5">
        <f t="shared" si="3135"/>
        <v>32.038913291261878</v>
      </c>
      <c r="J1627" s="5">
        <f t="shared" si="3135"/>
        <v>201.47344254662096</v>
      </c>
      <c r="K1627" s="5">
        <f t="shared" si="3135"/>
        <v>39.297088884156246</v>
      </c>
      <c r="L1627" s="5"/>
      <c r="M1627" s="5">
        <f t="shared" si="3135"/>
        <v>14.654140979316352</v>
      </c>
      <c r="N1627" s="5">
        <f t="shared" si="3135"/>
        <v>0</v>
      </c>
      <c r="O1627" s="5">
        <f t="shared" si="3135"/>
        <v>0</v>
      </c>
      <c r="P1627" s="5">
        <f t="shared" si="3135"/>
        <v>0</v>
      </c>
      <c r="Q1627" s="5">
        <f t="shared" si="3135"/>
        <v>0</v>
      </c>
      <c r="R1627" s="5">
        <f t="shared" si="3135"/>
        <v>0</v>
      </c>
      <c r="S1627" s="5">
        <f t="shared" si="3135"/>
        <v>0</v>
      </c>
      <c r="T1627" s="5"/>
      <c r="U1627" s="5">
        <f t="shared" si="3135"/>
        <v>14.189825204210941</v>
      </c>
      <c r="V1627" s="5">
        <f t="shared" si="3135"/>
        <v>5.4342426919110345</v>
      </c>
      <c r="W1627" s="5">
        <f t="shared" si="3135"/>
        <v>6.5018458760832445</v>
      </c>
      <c r="X1627" s="5">
        <f t="shared" si="3135"/>
        <v>2.0088502830183215</v>
      </c>
      <c r="Y1627" s="5">
        <f t="shared" si="3135"/>
        <v>2.8049310095661699</v>
      </c>
      <c r="Z1627" s="5">
        <f t="shared" si="3135"/>
        <v>16.930107456031308</v>
      </c>
      <c r="AA1627" s="5">
        <f t="shared" si="3135"/>
        <v>2.9579990091535473</v>
      </c>
      <c r="AB1627" s="5"/>
      <c r="AC1627" s="5">
        <f t="shared" si="3135"/>
        <v>6.7418925843447148</v>
      </c>
      <c r="AD1627" s="5">
        <f t="shared" si="3135"/>
        <v>1.2761620835288783</v>
      </c>
      <c r="AE1627" s="5">
        <f t="shared" si="3135"/>
        <v>1.4417617294560818</v>
      </c>
      <c r="AF1627" s="5">
        <f t="shared" si="3135"/>
        <v>0.98517144115866095</v>
      </c>
      <c r="AG1627" s="5">
        <f t="shared" si="3135"/>
        <v>2.5528866708888724</v>
      </c>
      <c r="AH1627" s="5">
        <f t="shared" si="3135"/>
        <v>1.9178472563400564</v>
      </c>
      <c r="AI1627" s="5">
        <f t="shared" si="3135"/>
        <v>3.8625338112652097</v>
      </c>
    </row>
    <row r="1628" spans="2:35" x14ac:dyDescent="0.3">
      <c r="B1628" s="85">
        <f t="shared" si="3111"/>
        <v>49765</v>
      </c>
      <c r="C1628" s="3"/>
      <c r="D1628" s="3"/>
      <c r="E1628" s="5">
        <f t="shared" ref="E1628:AI1628" si="3136">E609+E1276</f>
        <v>14.094282087473587</v>
      </c>
      <c r="F1628" s="5">
        <f t="shared" si="3136"/>
        <v>20.900905231602813</v>
      </c>
      <c r="G1628" s="5">
        <f t="shared" si="3136"/>
        <v>24.795412279295675</v>
      </c>
      <c r="H1628" s="5">
        <f t="shared" si="3136"/>
        <v>18.503554354520283</v>
      </c>
      <c r="I1628" s="5">
        <f t="shared" si="3136"/>
        <v>33.00008068999972</v>
      </c>
      <c r="J1628" s="5">
        <f t="shared" si="3136"/>
        <v>207.51764582301959</v>
      </c>
      <c r="K1628" s="5">
        <f t="shared" si="3136"/>
        <v>40.476001550680927</v>
      </c>
      <c r="L1628" s="5"/>
      <c r="M1628" s="5">
        <f t="shared" si="3136"/>
        <v>15.093765208695842</v>
      </c>
      <c r="N1628" s="5">
        <f t="shared" si="3136"/>
        <v>0</v>
      </c>
      <c r="O1628" s="5">
        <f t="shared" si="3136"/>
        <v>0</v>
      </c>
      <c r="P1628" s="5">
        <f t="shared" si="3136"/>
        <v>0</v>
      </c>
      <c r="Q1628" s="5">
        <f t="shared" si="3136"/>
        <v>0</v>
      </c>
      <c r="R1628" s="5">
        <f t="shared" si="3136"/>
        <v>0</v>
      </c>
      <c r="S1628" s="5">
        <f t="shared" si="3136"/>
        <v>0</v>
      </c>
      <c r="T1628" s="5"/>
      <c r="U1628" s="5">
        <f t="shared" si="3136"/>
        <v>14.615519960337267</v>
      </c>
      <c r="V1628" s="5">
        <f t="shared" si="3136"/>
        <v>5.5972699726683643</v>
      </c>
      <c r="W1628" s="5">
        <f t="shared" si="3136"/>
        <v>6.6969012523657412</v>
      </c>
      <c r="X1628" s="5">
        <f t="shared" si="3136"/>
        <v>2.0691157915088718</v>
      </c>
      <c r="Y1628" s="5">
        <f t="shared" si="3136"/>
        <v>2.8890789398531549</v>
      </c>
      <c r="Z1628" s="5">
        <f t="shared" si="3136"/>
        <v>17.438010679712242</v>
      </c>
      <c r="AA1628" s="5">
        <f t="shared" si="3136"/>
        <v>3.0467389794281532</v>
      </c>
      <c r="AB1628" s="5"/>
      <c r="AC1628" s="5">
        <f t="shared" si="3136"/>
        <v>6.9441493618750592</v>
      </c>
      <c r="AD1628" s="5">
        <f t="shared" si="3136"/>
        <v>1.3144469460347445</v>
      </c>
      <c r="AE1628" s="5">
        <f t="shared" si="3136"/>
        <v>1.4850145813397644</v>
      </c>
      <c r="AF1628" s="5">
        <f t="shared" si="3136"/>
        <v>1.0147265843934212</v>
      </c>
      <c r="AG1628" s="5">
        <f t="shared" si="3136"/>
        <v>2.6294732710155397</v>
      </c>
      <c r="AH1628" s="5">
        <f t="shared" si="3136"/>
        <v>1.975382674030258</v>
      </c>
      <c r="AI1628" s="5">
        <f t="shared" si="3136"/>
        <v>3.9784098256031655</v>
      </c>
    </row>
    <row r="1629" spans="2:35" x14ac:dyDescent="0.3">
      <c r="B1629" s="85">
        <f t="shared" si="3111"/>
        <v>50130</v>
      </c>
      <c r="C1629" s="3"/>
      <c r="D1629" s="3"/>
      <c r="E1629" s="5">
        <f t="shared" ref="E1629:AI1629" si="3137">E610+E1277</f>
        <v>14.517110550097797</v>
      </c>
      <c r="F1629" s="5">
        <f t="shared" si="3137"/>
        <v>21.527932388550894</v>
      </c>
      <c r="G1629" s="5">
        <f t="shared" si="3137"/>
        <v>25.539274647674532</v>
      </c>
      <c r="H1629" s="5">
        <f t="shared" si="3137"/>
        <v>19.058660985155889</v>
      </c>
      <c r="I1629" s="5">
        <f t="shared" si="3137"/>
        <v>33.990083110699729</v>
      </c>
      <c r="J1629" s="5">
        <f t="shared" si="3137"/>
        <v>213.74317519771017</v>
      </c>
      <c r="K1629" s="5">
        <f t="shared" si="3137"/>
        <v>41.690281597201363</v>
      </c>
      <c r="L1629" s="5"/>
      <c r="M1629" s="5">
        <f t="shared" si="3137"/>
        <v>15.546578164956713</v>
      </c>
      <c r="N1629" s="5">
        <f t="shared" si="3137"/>
        <v>0</v>
      </c>
      <c r="O1629" s="5">
        <f t="shared" si="3137"/>
        <v>0</v>
      </c>
      <c r="P1629" s="5">
        <f t="shared" si="3137"/>
        <v>0</v>
      </c>
      <c r="Q1629" s="5">
        <f t="shared" si="3137"/>
        <v>0</v>
      </c>
      <c r="R1629" s="5">
        <f t="shared" si="3137"/>
        <v>0</v>
      </c>
      <c r="S1629" s="5">
        <f t="shared" si="3137"/>
        <v>0</v>
      </c>
      <c r="T1629" s="5"/>
      <c r="U1629" s="5">
        <f t="shared" si="3137"/>
        <v>15.053985559147385</v>
      </c>
      <c r="V1629" s="5">
        <f t="shared" si="3137"/>
        <v>5.7651880718484136</v>
      </c>
      <c r="W1629" s="5">
        <f t="shared" si="3137"/>
        <v>6.8978082899367124</v>
      </c>
      <c r="X1629" s="5">
        <f t="shared" si="3137"/>
        <v>2.1311892652541369</v>
      </c>
      <c r="Y1629" s="5">
        <f t="shared" si="3137"/>
        <v>2.9757513080487499</v>
      </c>
      <c r="Z1629" s="5">
        <f t="shared" si="3137"/>
        <v>17.961151000103612</v>
      </c>
      <c r="AA1629" s="5">
        <f t="shared" si="3137"/>
        <v>3.1381411488109991</v>
      </c>
      <c r="AB1629" s="5"/>
      <c r="AC1629" s="5">
        <f t="shared" si="3137"/>
        <v>7.1524738427313075</v>
      </c>
      <c r="AD1629" s="5">
        <f t="shared" si="3137"/>
        <v>1.3538803544157869</v>
      </c>
      <c r="AE1629" s="5">
        <f t="shared" si="3137"/>
        <v>1.529565018779957</v>
      </c>
      <c r="AF1629" s="5">
        <f t="shared" si="3137"/>
        <v>1.0451683819252233</v>
      </c>
      <c r="AG1629" s="5">
        <f t="shared" si="3137"/>
        <v>2.7083574691460051</v>
      </c>
      <c r="AH1629" s="5">
        <f t="shared" si="3137"/>
        <v>2.0346441542511666</v>
      </c>
      <c r="AI1629" s="5">
        <f t="shared" si="3137"/>
        <v>4.0977621203712609</v>
      </c>
    </row>
    <row r="1630" spans="2:35" x14ac:dyDescent="0.3">
      <c r="B1630" s="85">
        <f t="shared" si="3111"/>
        <v>50495</v>
      </c>
      <c r="C1630" s="3"/>
      <c r="D1630" s="3"/>
      <c r="E1630" s="5">
        <f t="shared" ref="E1630:AI1630" si="3138">E611+E1278</f>
        <v>14.952623866600732</v>
      </c>
      <c r="F1630" s="5">
        <f t="shared" si="3138"/>
        <v>22.173770360207428</v>
      </c>
      <c r="G1630" s="5">
        <f t="shared" si="3138"/>
        <v>26.305452887104764</v>
      </c>
      <c r="H1630" s="5">
        <f t="shared" si="3138"/>
        <v>19.630420814710568</v>
      </c>
      <c r="I1630" s="5">
        <f t="shared" si="3138"/>
        <v>35.00978560402072</v>
      </c>
      <c r="J1630" s="5">
        <f t="shared" si="3138"/>
        <v>220.15547045364147</v>
      </c>
      <c r="K1630" s="5">
        <f t="shared" si="3138"/>
        <v>42.940990045117402</v>
      </c>
      <c r="L1630" s="5"/>
      <c r="M1630" s="5">
        <f t="shared" si="3138"/>
        <v>16.012975509905417</v>
      </c>
      <c r="N1630" s="5">
        <f t="shared" si="3138"/>
        <v>0</v>
      </c>
      <c r="O1630" s="5">
        <f t="shared" si="3138"/>
        <v>0</v>
      </c>
      <c r="P1630" s="5">
        <f t="shared" si="3138"/>
        <v>0</v>
      </c>
      <c r="Q1630" s="5">
        <f t="shared" si="3138"/>
        <v>0</v>
      </c>
      <c r="R1630" s="5">
        <f t="shared" si="3138"/>
        <v>0</v>
      </c>
      <c r="S1630" s="5">
        <f t="shared" si="3138"/>
        <v>0</v>
      </c>
      <c r="T1630" s="5"/>
      <c r="U1630" s="5">
        <f t="shared" si="3138"/>
        <v>15.505605125921811</v>
      </c>
      <c r="V1630" s="5">
        <f t="shared" si="3138"/>
        <v>5.938143714003866</v>
      </c>
      <c r="W1630" s="5">
        <f t="shared" si="3138"/>
        <v>7.1047425386348131</v>
      </c>
      <c r="X1630" s="5">
        <f t="shared" si="3138"/>
        <v>2.1951249432117619</v>
      </c>
      <c r="Y1630" s="5">
        <f t="shared" si="3138"/>
        <v>3.0650238472902132</v>
      </c>
      <c r="Z1630" s="5">
        <f t="shared" si="3138"/>
        <v>18.499985530106724</v>
      </c>
      <c r="AA1630" s="5">
        <f t="shared" si="3138"/>
        <v>3.232285383275328</v>
      </c>
      <c r="AB1630" s="5"/>
      <c r="AC1630" s="5">
        <f t="shared" si="3138"/>
        <v>7.3670480580132462</v>
      </c>
      <c r="AD1630" s="5">
        <f t="shared" si="3138"/>
        <v>1.3944967650482605</v>
      </c>
      <c r="AE1630" s="5">
        <f t="shared" si="3138"/>
        <v>1.5754519693433551</v>
      </c>
      <c r="AF1630" s="5">
        <f t="shared" si="3138"/>
        <v>1.0765234333829801</v>
      </c>
      <c r="AG1630" s="5">
        <f t="shared" si="3138"/>
        <v>2.7896081932203849</v>
      </c>
      <c r="AH1630" s="5">
        <f t="shared" si="3138"/>
        <v>2.0956834788787018</v>
      </c>
      <c r="AI1630" s="5">
        <f t="shared" si="3138"/>
        <v>4.2206949839823995</v>
      </c>
    </row>
    <row r="1631" spans="2:35" x14ac:dyDescent="0.3">
      <c r="B1631" s="85">
        <f t="shared" si="3111"/>
        <v>50860</v>
      </c>
      <c r="C1631" s="3"/>
      <c r="D1631" s="3"/>
      <c r="E1631" s="5">
        <f t="shared" ref="E1631:AI1631" si="3139">E612+E1279</f>
        <v>15.401202582598756</v>
      </c>
      <c r="F1631" s="5">
        <f t="shared" si="3139"/>
        <v>22.838983471013655</v>
      </c>
      <c r="G1631" s="5">
        <f t="shared" si="3139"/>
        <v>27.09461647371792</v>
      </c>
      <c r="H1631" s="5">
        <f t="shared" si="3139"/>
        <v>20.219333439151889</v>
      </c>
      <c r="I1631" s="5">
        <f t="shared" si="3139"/>
        <v>36.060079172141343</v>
      </c>
      <c r="J1631" s="5">
        <f t="shared" si="3139"/>
        <v>226.76013456725065</v>
      </c>
      <c r="K1631" s="5">
        <f t="shared" si="3139"/>
        <v>44.22921974647091</v>
      </c>
      <c r="L1631" s="5"/>
      <c r="M1631" s="5">
        <f t="shared" si="3139"/>
        <v>16.493364775202579</v>
      </c>
      <c r="N1631" s="5">
        <f t="shared" si="3139"/>
        <v>0</v>
      </c>
      <c r="O1631" s="5">
        <f t="shared" si="3139"/>
        <v>0</v>
      </c>
      <c r="P1631" s="5">
        <f t="shared" si="3139"/>
        <v>0</v>
      </c>
      <c r="Q1631" s="5">
        <f t="shared" si="3139"/>
        <v>0</v>
      </c>
      <c r="R1631" s="5">
        <f t="shared" si="3139"/>
        <v>0</v>
      </c>
      <c r="S1631" s="5">
        <f t="shared" si="3139"/>
        <v>0</v>
      </c>
      <c r="T1631" s="5"/>
      <c r="U1631" s="5">
        <f t="shared" si="3139"/>
        <v>15.970773279699472</v>
      </c>
      <c r="V1631" s="5">
        <f t="shared" si="3139"/>
        <v>6.1162880254239838</v>
      </c>
      <c r="W1631" s="5">
        <f t="shared" si="3139"/>
        <v>7.3178848147938567</v>
      </c>
      <c r="X1631" s="5">
        <f t="shared" si="3139"/>
        <v>2.2609786915081154</v>
      </c>
      <c r="Y1631" s="5">
        <f t="shared" si="3139"/>
        <v>3.1569745627089176</v>
      </c>
      <c r="Z1631" s="5">
        <f t="shared" si="3139"/>
        <v>19.054985096009926</v>
      </c>
      <c r="AA1631" s="5">
        <f t="shared" si="3139"/>
        <v>3.3292539447735887</v>
      </c>
      <c r="AB1631" s="5"/>
      <c r="AC1631" s="5">
        <f t="shared" si="3139"/>
        <v>7.5880594997536477</v>
      </c>
      <c r="AD1631" s="5">
        <f t="shared" si="3139"/>
        <v>1.4363316679997085</v>
      </c>
      <c r="AE1631" s="5">
        <f t="shared" si="3139"/>
        <v>1.6227155284236563</v>
      </c>
      <c r="AF1631" s="5">
        <f t="shared" si="3139"/>
        <v>1.1088191363844699</v>
      </c>
      <c r="AG1631" s="5">
        <f t="shared" si="3139"/>
        <v>2.8732964390169968</v>
      </c>
      <c r="AH1631" s="5">
        <f t="shared" si="3139"/>
        <v>2.1585539832450618</v>
      </c>
      <c r="AI1631" s="5">
        <f t="shared" si="3139"/>
        <v>4.3473158335018711</v>
      </c>
    </row>
    <row r="1632" spans="2:35" x14ac:dyDescent="0.3">
      <c r="B1632" s="85">
        <f t="shared" si="3111"/>
        <v>51226</v>
      </c>
      <c r="C1632" s="3"/>
      <c r="D1632" s="3"/>
      <c r="E1632" s="5">
        <f t="shared" ref="E1632:AI1632" si="3140">E613+E1280</f>
        <v>15.863238660076725</v>
      </c>
      <c r="F1632" s="5">
        <f t="shared" si="3140"/>
        <v>23.524152975144069</v>
      </c>
      <c r="G1632" s="5">
        <f t="shared" si="3140"/>
        <v>27.907454967929468</v>
      </c>
      <c r="H1632" s="5">
        <f t="shared" si="3140"/>
        <v>20.825913442326446</v>
      </c>
      <c r="I1632" s="5">
        <f t="shared" si="3140"/>
        <v>37.141881547305573</v>
      </c>
      <c r="J1632" s="5">
        <f t="shared" si="3140"/>
        <v>233.56293860426831</v>
      </c>
      <c r="K1632" s="5">
        <f t="shared" si="3140"/>
        <v>45.556096338865053</v>
      </c>
      <c r="L1632" s="5"/>
      <c r="M1632" s="5">
        <f t="shared" si="3140"/>
        <v>16.98816571845866</v>
      </c>
      <c r="N1632" s="5">
        <f t="shared" si="3140"/>
        <v>0</v>
      </c>
      <c r="O1632" s="5">
        <f t="shared" si="3140"/>
        <v>0</v>
      </c>
      <c r="P1632" s="5">
        <f t="shared" si="3140"/>
        <v>0</v>
      </c>
      <c r="Q1632" s="5">
        <f t="shared" si="3140"/>
        <v>0</v>
      </c>
      <c r="R1632" s="5">
        <f t="shared" si="3140"/>
        <v>0</v>
      </c>
      <c r="S1632" s="5">
        <f t="shared" si="3140"/>
        <v>0</v>
      </c>
      <c r="T1632" s="5"/>
      <c r="U1632" s="5">
        <f t="shared" si="3140"/>
        <v>16.449896478090444</v>
      </c>
      <c r="V1632" s="5">
        <f t="shared" si="3140"/>
        <v>6.2997766661867036</v>
      </c>
      <c r="W1632" s="5">
        <f t="shared" si="3140"/>
        <v>7.5374213592376726</v>
      </c>
      <c r="X1632" s="5">
        <f t="shared" si="3140"/>
        <v>2.3288080522533585</v>
      </c>
      <c r="Y1632" s="5">
        <f t="shared" si="3140"/>
        <v>3.2516837995901877</v>
      </c>
      <c r="Z1632" s="5">
        <f t="shared" si="3140"/>
        <v>19.626634648890224</v>
      </c>
      <c r="AA1632" s="5">
        <f t="shared" si="3140"/>
        <v>3.4291315631167958</v>
      </c>
      <c r="AB1632" s="5"/>
      <c r="AC1632" s="5">
        <f t="shared" si="3140"/>
        <v>7.8157012847462575</v>
      </c>
      <c r="AD1632" s="5">
        <f t="shared" si="3140"/>
        <v>1.4794216180397002</v>
      </c>
      <c r="AE1632" s="5">
        <f t="shared" si="3140"/>
        <v>1.6713969942763658</v>
      </c>
      <c r="AF1632" s="5">
        <f t="shared" si="3140"/>
        <v>1.1420837104760038</v>
      </c>
      <c r="AG1632" s="5">
        <f t="shared" si="3140"/>
        <v>2.9594953321875064</v>
      </c>
      <c r="AH1632" s="5">
        <f t="shared" si="3140"/>
        <v>2.2233106027424157</v>
      </c>
      <c r="AI1632" s="5">
        <f t="shared" si="3140"/>
        <v>4.4777353085069276</v>
      </c>
    </row>
    <row r="1633" spans="2:35" x14ac:dyDescent="0.3">
      <c r="B1633" s="85">
        <f t="shared" si="3111"/>
        <v>51591</v>
      </c>
      <c r="C1633" s="3"/>
      <c r="D1633" s="3"/>
      <c r="E1633" s="5">
        <f t="shared" ref="E1633:AI1633" si="3141">E614+E1281</f>
        <v>12.163128401895051</v>
      </c>
      <c r="F1633" s="5">
        <f t="shared" si="3141"/>
        <v>18.03712970054471</v>
      </c>
      <c r="G1633" s="5">
        <f t="shared" si="3141"/>
        <v>21.398023784342939</v>
      </c>
      <c r="H1633" s="5">
        <f t="shared" si="3141"/>
        <v>15.968256212602654</v>
      </c>
      <c r="I1633" s="5">
        <f t="shared" si="3141"/>
        <v>28.478514635527105</v>
      </c>
      <c r="J1633" s="5">
        <f t="shared" si="3141"/>
        <v>179.08423828466235</v>
      </c>
      <c r="K1633" s="5">
        <f t="shared" si="3141"/>
        <v>34.930108607219111</v>
      </c>
      <c r="L1633" s="5"/>
      <c r="M1633" s="5">
        <f t="shared" si="3141"/>
        <v>13.02566552606384</v>
      </c>
      <c r="N1633" s="5">
        <f t="shared" si="3141"/>
        <v>0</v>
      </c>
      <c r="O1633" s="5">
        <f t="shared" si="3141"/>
        <v>0</v>
      </c>
      <c r="P1633" s="5">
        <f t="shared" si="3141"/>
        <v>0</v>
      </c>
      <c r="Q1633" s="5">
        <f t="shared" si="3141"/>
        <v>0</v>
      </c>
      <c r="R1633" s="5">
        <f t="shared" si="3141"/>
        <v>0</v>
      </c>
      <c r="S1633" s="5">
        <f t="shared" si="3141"/>
        <v>0</v>
      </c>
      <c r="T1633" s="5"/>
      <c r="U1633" s="5">
        <f t="shared" si="3141"/>
        <v>12.612947919925432</v>
      </c>
      <c r="V1633" s="5">
        <f t="shared" si="3141"/>
        <v>4.8303498507486129</v>
      </c>
      <c r="W1633" s="5">
        <f t="shared" si="3141"/>
        <v>5.7793131513757849</v>
      </c>
      <c r="X1633" s="5">
        <f t="shared" si="3141"/>
        <v>1.7856121293952549</v>
      </c>
      <c r="Y1633" s="5">
        <f t="shared" si="3141"/>
        <v>2.4932265361622035</v>
      </c>
      <c r="Z1633" s="5">
        <f t="shared" si="3141"/>
        <v>15.048709941704917</v>
      </c>
      <c r="AA1633" s="5">
        <f t="shared" si="3141"/>
        <v>2.6292844987669732</v>
      </c>
      <c r="AB1633" s="5"/>
      <c r="AC1633" s="5">
        <f t="shared" si="3141"/>
        <v>5.9926841116292664</v>
      </c>
      <c r="AD1633" s="5">
        <f t="shared" si="3141"/>
        <v>1.1343456078765937</v>
      </c>
      <c r="AE1633" s="5">
        <f t="shared" si="3141"/>
        <v>1.2815426085146333</v>
      </c>
      <c r="AF1633" s="5">
        <f t="shared" si="3141"/>
        <v>0.87569197651882202</v>
      </c>
      <c r="AG1633" s="5">
        <f t="shared" si="3141"/>
        <v>2.2691912100395522</v>
      </c>
      <c r="AH1633" s="5">
        <f t="shared" si="3141"/>
        <v>1.7047220254278077</v>
      </c>
      <c r="AI1633" s="5">
        <f t="shared" si="3141"/>
        <v>3.4333007700462543</v>
      </c>
    </row>
    <row r="1635" spans="2:35" s="99" customFormat="1" x14ac:dyDescent="0.3">
      <c r="B1635" s="98" t="s">
        <v>272</v>
      </c>
      <c r="C1635" s="98"/>
      <c r="D1635" s="98"/>
    </row>
    <row r="1636" spans="2:35" x14ac:dyDescent="0.3">
      <c r="E1636" s="301" t="s">
        <v>89</v>
      </c>
      <c r="F1636" s="301"/>
      <c r="G1636" s="301"/>
      <c r="H1636" s="301"/>
      <c r="I1636" s="301"/>
      <c r="J1636" s="301"/>
      <c r="K1636" s="301"/>
      <c r="M1636" s="301" t="s">
        <v>64</v>
      </c>
      <c r="N1636" s="301"/>
      <c r="O1636" s="301"/>
      <c r="P1636" s="301"/>
      <c r="Q1636" s="301"/>
      <c r="R1636" s="301"/>
      <c r="S1636" s="301"/>
      <c r="U1636" s="301" t="s">
        <v>65</v>
      </c>
      <c r="V1636" s="301"/>
      <c r="W1636" s="301"/>
      <c r="X1636" s="301"/>
      <c r="Y1636" s="301"/>
      <c r="Z1636" s="301"/>
      <c r="AA1636" s="301"/>
      <c r="AC1636" s="301" t="s">
        <v>66</v>
      </c>
      <c r="AD1636" s="301"/>
      <c r="AE1636" s="301"/>
      <c r="AF1636" s="301"/>
      <c r="AG1636" s="301"/>
      <c r="AH1636" s="301"/>
      <c r="AI1636" s="301"/>
    </row>
    <row r="1637" spans="2:35" s="3" customFormat="1" x14ac:dyDescent="0.3">
      <c r="B1637" s="4" t="s">
        <v>211</v>
      </c>
      <c r="C1637" s="4"/>
      <c r="D1637" s="4"/>
      <c r="E1637" s="3" t="s">
        <v>70</v>
      </c>
      <c r="F1637" s="3" t="s">
        <v>69</v>
      </c>
      <c r="G1637" s="3" t="s">
        <v>61</v>
      </c>
      <c r="H1637" s="3" t="s">
        <v>68</v>
      </c>
      <c r="I1637" s="3" t="s">
        <v>71</v>
      </c>
      <c r="J1637" s="3" t="s">
        <v>72</v>
      </c>
      <c r="K1637" s="3" t="s">
        <v>62</v>
      </c>
      <c r="M1637" s="3" t="s">
        <v>70</v>
      </c>
      <c r="N1637" s="3" t="s">
        <v>69</v>
      </c>
      <c r="O1637" s="3" t="s">
        <v>61</v>
      </c>
      <c r="P1637" s="3" t="s">
        <v>68</v>
      </c>
      <c r="Q1637" s="3" t="s">
        <v>71</v>
      </c>
      <c r="R1637" s="3" t="s">
        <v>72</v>
      </c>
      <c r="S1637" s="3" t="s">
        <v>62</v>
      </c>
      <c r="U1637" s="3" t="s">
        <v>70</v>
      </c>
      <c r="V1637" s="3" t="s">
        <v>69</v>
      </c>
      <c r="W1637" s="3" t="s">
        <v>61</v>
      </c>
      <c r="X1637" s="3" t="s">
        <v>68</v>
      </c>
      <c r="Y1637" s="3" t="s">
        <v>71</v>
      </c>
      <c r="Z1637" s="3" t="s">
        <v>72</v>
      </c>
      <c r="AA1637" s="3" t="s">
        <v>62</v>
      </c>
      <c r="AC1637" s="3" t="s">
        <v>70</v>
      </c>
      <c r="AD1637" s="3" t="s">
        <v>69</v>
      </c>
      <c r="AE1637" s="3" t="s">
        <v>61</v>
      </c>
      <c r="AF1637" s="3" t="s">
        <v>68</v>
      </c>
      <c r="AG1637" s="3" t="s">
        <v>71</v>
      </c>
      <c r="AH1637" s="3" t="s">
        <v>72</v>
      </c>
      <c r="AI1637" s="3" t="s">
        <v>62</v>
      </c>
    </row>
    <row r="1638" spans="2:35" hidden="1" x14ac:dyDescent="0.3">
      <c r="B1638" s="85">
        <f>B1568</f>
        <v>40633</v>
      </c>
      <c r="C1638" s="3"/>
      <c r="D1638" s="3"/>
      <c r="E1638" s="5">
        <f>E724+E1111</f>
        <v>75.942369997200004</v>
      </c>
      <c r="F1638" s="5">
        <f t="shared" ref="F1638:AI1638" si="3142">F724+F1111</f>
        <v>3.2591429018999989</v>
      </c>
      <c r="G1638" s="5">
        <f t="shared" si="3142"/>
        <v>18.000718044499997</v>
      </c>
      <c r="H1638" s="5">
        <f t="shared" si="3142"/>
        <v>80.194183999999993</v>
      </c>
      <c r="I1638" s="5">
        <f t="shared" si="3142"/>
        <v>95.895034618850005</v>
      </c>
      <c r="J1638" s="5">
        <f t="shared" si="3142"/>
        <v>141.84355507735</v>
      </c>
      <c r="K1638" s="5">
        <f t="shared" si="3142"/>
        <v>31.182799090820982</v>
      </c>
      <c r="L1638" s="5"/>
      <c r="M1638" s="5">
        <f t="shared" si="3142"/>
        <v>46.638507589800007</v>
      </c>
      <c r="N1638" s="5">
        <f t="shared" si="3142"/>
        <v>0</v>
      </c>
      <c r="O1638" s="5">
        <f t="shared" si="3142"/>
        <v>0</v>
      </c>
      <c r="P1638" s="5">
        <f t="shared" si="3142"/>
        <v>0</v>
      </c>
      <c r="Q1638" s="5">
        <f t="shared" si="3142"/>
        <v>0</v>
      </c>
      <c r="R1638" s="5">
        <f t="shared" si="3142"/>
        <v>0</v>
      </c>
      <c r="S1638" s="5">
        <f t="shared" si="3142"/>
        <v>0</v>
      </c>
      <c r="T1638" s="5"/>
      <c r="U1638" s="5">
        <f t="shared" si="3142"/>
        <v>40.499913111000005</v>
      </c>
      <c r="V1638" s="5">
        <f t="shared" si="3142"/>
        <v>0.76053297464999936</v>
      </c>
      <c r="W1638" s="5">
        <f t="shared" si="3142"/>
        <v>4.0823772432500007</v>
      </c>
      <c r="X1638" s="5">
        <f t="shared" si="3142"/>
        <v>12.104486700000002</v>
      </c>
      <c r="Y1638" s="5">
        <f t="shared" si="3142"/>
        <v>7.9449790595700005</v>
      </c>
      <c r="Z1638" s="5">
        <f t="shared" si="3142"/>
        <v>11.756587857349999</v>
      </c>
      <c r="AA1638" s="5">
        <f t="shared" si="3142"/>
        <v>2.0517551404950005</v>
      </c>
      <c r="AB1638" s="5"/>
      <c r="AC1638" s="5">
        <f t="shared" si="3142"/>
        <v>21.999855120599999</v>
      </c>
      <c r="AD1638" s="5">
        <f t="shared" si="3142"/>
        <v>0.26899903439999973</v>
      </c>
      <c r="AE1638" s="5">
        <f t="shared" si="3142"/>
        <v>1.4821741595</v>
      </c>
      <c r="AF1638" s="5">
        <f t="shared" si="3142"/>
        <v>8.0277762999999993</v>
      </c>
      <c r="AG1638" s="5">
        <f t="shared" si="3142"/>
        <v>10.351420304504998</v>
      </c>
      <c r="AH1638" s="5">
        <f t="shared" si="3142"/>
        <v>8.344934134999999</v>
      </c>
      <c r="AI1638" s="5">
        <f t="shared" si="3142"/>
        <v>0</v>
      </c>
    </row>
    <row r="1639" spans="2:35" hidden="1" x14ac:dyDescent="0.3">
      <c r="B1639" s="85">
        <f t="shared" ref="B1639:B1668" si="3143">B1569</f>
        <v>40999</v>
      </c>
      <c r="C1639" s="3"/>
      <c r="D1639" s="3"/>
      <c r="E1639" s="5">
        <f t="shared" ref="E1639:AI1639" si="3144">E725+E1112</f>
        <v>81.271286577599994</v>
      </c>
      <c r="F1639" s="5">
        <f t="shared" si="3144"/>
        <v>3.3843785064000009</v>
      </c>
      <c r="G1639" s="5">
        <f t="shared" si="3144"/>
        <v>18.996076097</v>
      </c>
      <c r="H1639" s="5">
        <f t="shared" si="3144"/>
        <v>83.777513479999996</v>
      </c>
      <c r="I1639" s="5">
        <f t="shared" si="3144"/>
        <v>102.48849851375003</v>
      </c>
      <c r="J1639" s="5">
        <f t="shared" si="3144"/>
        <v>152.06050310370003</v>
      </c>
      <c r="K1639" s="5">
        <f t="shared" si="3144"/>
        <v>33.244106836374002</v>
      </c>
      <c r="L1639" s="5"/>
      <c r="M1639" s="5">
        <f t="shared" si="3144"/>
        <v>49.910067068400011</v>
      </c>
      <c r="N1639" s="5">
        <f t="shared" si="3144"/>
        <v>0</v>
      </c>
      <c r="O1639" s="5">
        <f t="shared" si="3144"/>
        <v>0</v>
      </c>
      <c r="P1639" s="5">
        <f t="shared" si="3144"/>
        <v>0</v>
      </c>
      <c r="Q1639" s="5">
        <f t="shared" si="3144"/>
        <v>0</v>
      </c>
      <c r="R1639" s="5">
        <f t="shared" si="3144"/>
        <v>0</v>
      </c>
      <c r="S1639" s="5">
        <f t="shared" si="3144"/>
        <v>0</v>
      </c>
      <c r="T1639" s="5"/>
      <c r="U1639" s="5">
        <f t="shared" si="3144"/>
        <v>43.340613865500011</v>
      </c>
      <c r="V1639" s="5">
        <f t="shared" si="3144"/>
        <v>0.7900765628999995</v>
      </c>
      <c r="W1639" s="5">
        <f t="shared" si="3144"/>
        <v>4.3083271744999996</v>
      </c>
      <c r="X1639" s="5">
        <f t="shared" si="3144"/>
        <v>12.64664544</v>
      </c>
      <c r="Y1639" s="5">
        <f t="shared" si="3144"/>
        <v>8.4911862877500006</v>
      </c>
      <c r="Z1639" s="5">
        <f t="shared" si="3144"/>
        <v>12.603282618700002</v>
      </c>
      <c r="AA1639" s="5">
        <f t="shared" si="3144"/>
        <v>2.1863348235300002</v>
      </c>
      <c r="AB1639" s="5"/>
      <c r="AC1639" s="5">
        <f t="shared" si="3144"/>
        <v>23.543133837300001</v>
      </c>
      <c r="AD1639" s="5">
        <f t="shared" si="3144"/>
        <v>0.27939931889999992</v>
      </c>
      <c r="AE1639" s="5">
        <f t="shared" si="3144"/>
        <v>1.5640928269999999</v>
      </c>
      <c r="AF1639" s="5">
        <f t="shared" si="3144"/>
        <v>8.3871068199999996</v>
      </c>
      <c r="AG1639" s="5">
        <f t="shared" si="3144"/>
        <v>11.062662030375</v>
      </c>
      <c r="AH1639" s="5">
        <f t="shared" si="3144"/>
        <v>8.9476360150000005</v>
      </c>
      <c r="AI1639" s="5">
        <f t="shared" si="3144"/>
        <v>0</v>
      </c>
    </row>
    <row r="1640" spans="2:35" hidden="1" x14ac:dyDescent="0.3">
      <c r="B1640" s="85">
        <f t="shared" si="3143"/>
        <v>41364</v>
      </c>
      <c r="C1640" s="3"/>
      <c r="D1640" s="3"/>
      <c r="E1640" s="5">
        <f t="shared" ref="E1640:AI1640" si="3145">E726+E1113</f>
        <v>89.303603656120004</v>
      </c>
      <c r="F1640" s="5">
        <f t="shared" si="3145"/>
        <v>3.6338445842999967</v>
      </c>
      <c r="G1640" s="5">
        <f t="shared" si="3145"/>
        <v>20.531643462000002</v>
      </c>
      <c r="H1640" s="5">
        <f t="shared" si="3145"/>
        <v>89.743378160000006</v>
      </c>
      <c r="I1640" s="5">
        <f t="shared" si="3145"/>
        <v>112.32922504920002</v>
      </c>
      <c r="J1640" s="5">
        <f t="shared" si="3145"/>
        <v>167.56163788265002</v>
      </c>
      <c r="K1640" s="5">
        <f t="shared" si="3145"/>
        <v>36.507247813743007</v>
      </c>
      <c r="L1640" s="5"/>
      <c r="M1640" s="5">
        <f t="shared" si="3145"/>
        <v>54.842741180080012</v>
      </c>
      <c r="N1640" s="5">
        <f t="shared" si="3145"/>
        <v>0</v>
      </c>
      <c r="O1640" s="5">
        <f t="shared" si="3145"/>
        <v>0</v>
      </c>
      <c r="P1640" s="5">
        <f t="shared" si="3145"/>
        <v>0</v>
      </c>
      <c r="Q1640" s="5">
        <f t="shared" si="3145"/>
        <v>0</v>
      </c>
      <c r="R1640" s="5">
        <f t="shared" si="3145"/>
        <v>0</v>
      </c>
      <c r="S1640" s="5">
        <f t="shared" si="3145"/>
        <v>0</v>
      </c>
      <c r="T1640" s="5"/>
      <c r="U1640" s="5">
        <f t="shared" si="3145"/>
        <v>47.624043836599995</v>
      </c>
      <c r="V1640" s="5">
        <f t="shared" si="3145"/>
        <v>0.84828897104999967</v>
      </c>
      <c r="W1640" s="5">
        <f t="shared" si="3145"/>
        <v>4.6567222169999987</v>
      </c>
      <c r="X1640" s="5">
        <f t="shared" si="3145"/>
        <v>13.54685613</v>
      </c>
      <c r="Y1640" s="5">
        <f t="shared" si="3145"/>
        <v>9.3064626700650006</v>
      </c>
      <c r="Z1640" s="5">
        <f t="shared" si="3145"/>
        <v>13.8881689889</v>
      </c>
      <c r="AA1640" s="5">
        <f t="shared" si="3145"/>
        <v>2.4002383648350003</v>
      </c>
      <c r="AB1640" s="5"/>
      <c r="AC1640" s="5">
        <f t="shared" si="3145"/>
        <v>25.86999777726</v>
      </c>
      <c r="AD1640" s="5">
        <f t="shared" si="3145"/>
        <v>0.2999892317999997</v>
      </c>
      <c r="AE1640" s="5">
        <f t="shared" si="3145"/>
        <v>1.690632852</v>
      </c>
      <c r="AF1640" s="5">
        <f t="shared" si="3145"/>
        <v>8.9839552900000008</v>
      </c>
      <c r="AG1640" s="5">
        <f t="shared" si="3145"/>
        <v>12.124463373585003</v>
      </c>
      <c r="AH1640" s="5">
        <f t="shared" si="3145"/>
        <v>9.8577675599999992</v>
      </c>
      <c r="AI1640" s="5">
        <f t="shared" si="3145"/>
        <v>0</v>
      </c>
    </row>
    <row r="1641" spans="2:35" hidden="1" x14ac:dyDescent="0.3">
      <c r="B1641" s="85">
        <f t="shared" si="3143"/>
        <v>41729</v>
      </c>
      <c r="C1641" s="3"/>
      <c r="D1641" s="3"/>
      <c r="E1641" s="5">
        <f t="shared" ref="E1641:AI1641" si="3146">E727+E1114</f>
        <v>102.44810177672002</v>
      </c>
      <c r="F1641" s="5">
        <f t="shared" si="3146"/>
        <v>4.0880693741999963</v>
      </c>
      <c r="G1641" s="5">
        <f t="shared" si="3146"/>
        <v>23.179877064999996</v>
      </c>
      <c r="H1641" s="5">
        <f t="shared" si="3146"/>
        <v>100.37083774</v>
      </c>
      <c r="I1641" s="5">
        <f t="shared" si="3146"/>
        <v>128.56236373055</v>
      </c>
      <c r="J1641" s="5">
        <f t="shared" si="3146"/>
        <v>193.2318269101001</v>
      </c>
      <c r="K1641" s="5">
        <f t="shared" si="3146"/>
        <v>42.058575873278997</v>
      </c>
      <c r="L1641" s="5"/>
      <c r="M1641" s="5">
        <f t="shared" si="3146"/>
        <v>62.91429668048</v>
      </c>
      <c r="N1641" s="5">
        <f t="shared" si="3146"/>
        <v>0</v>
      </c>
      <c r="O1641" s="5">
        <f t="shared" si="3146"/>
        <v>0</v>
      </c>
      <c r="P1641" s="5">
        <f t="shared" si="3146"/>
        <v>0</v>
      </c>
      <c r="Q1641" s="5">
        <f t="shared" si="3146"/>
        <v>0</v>
      </c>
      <c r="R1641" s="5">
        <f t="shared" si="3146"/>
        <v>0</v>
      </c>
      <c r="S1641" s="5">
        <f t="shared" si="3146"/>
        <v>0</v>
      </c>
      <c r="T1641" s="5"/>
      <c r="U1641" s="5">
        <f t="shared" si="3146"/>
        <v>54.633007504600002</v>
      </c>
      <c r="V1641" s="5">
        <f t="shared" si="3146"/>
        <v>0.95411436494999968</v>
      </c>
      <c r="W1641" s="5">
        <f t="shared" si="3146"/>
        <v>5.2568855125000002</v>
      </c>
      <c r="X1641" s="5">
        <f t="shared" si="3146"/>
        <v>15.15198972</v>
      </c>
      <c r="Y1641" s="5">
        <f t="shared" si="3146"/>
        <v>10.651373923260001</v>
      </c>
      <c r="Z1641" s="5">
        <f t="shared" si="3146"/>
        <v>16.015867968850003</v>
      </c>
      <c r="AA1641" s="5">
        <f t="shared" si="3146"/>
        <v>2.7656270725049992</v>
      </c>
      <c r="AB1641" s="5"/>
      <c r="AC1641" s="5">
        <f t="shared" si="3146"/>
        <v>29.67743165856</v>
      </c>
      <c r="AD1641" s="5">
        <f t="shared" si="3146"/>
        <v>0.33744297794999989</v>
      </c>
      <c r="AE1641" s="5">
        <f t="shared" si="3146"/>
        <v>1.9087067050000002</v>
      </c>
      <c r="AF1641" s="5">
        <f t="shared" si="3146"/>
        <v>10.048683410000001</v>
      </c>
      <c r="AG1641" s="5">
        <f t="shared" si="3146"/>
        <v>13.876921415714998</v>
      </c>
      <c r="AH1641" s="5">
        <f t="shared" si="3146"/>
        <v>11.368627475000002</v>
      </c>
      <c r="AI1641" s="5">
        <f t="shared" si="3146"/>
        <v>0</v>
      </c>
    </row>
    <row r="1642" spans="2:35" hidden="1" x14ac:dyDescent="0.3">
      <c r="B1642" s="85">
        <f t="shared" si="3143"/>
        <v>42094</v>
      </c>
      <c r="C1642" s="3"/>
      <c r="D1642" s="3"/>
      <c r="E1642" s="5">
        <f t="shared" ref="E1642:AI1642" si="3147">E728+E1115</f>
        <v>109.68666058196</v>
      </c>
      <c r="F1642" s="5">
        <f t="shared" si="3147"/>
        <v>4.2653658011999909</v>
      </c>
      <c r="G1642" s="5">
        <f t="shared" si="3147"/>
        <v>24.385130601</v>
      </c>
      <c r="H1642" s="5">
        <f t="shared" si="3147"/>
        <v>104.83665585</v>
      </c>
      <c r="I1642" s="5">
        <f t="shared" si="3147"/>
        <v>137.29640874865001</v>
      </c>
      <c r="J1642" s="5">
        <f t="shared" si="3147"/>
        <v>207.01048983760003</v>
      </c>
      <c r="K1642" s="5">
        <f t="shared" si="3147"/>
        <v>44.958324941375992</v>
      </c>
      <c r="L1642" s="5"/>
      <c r="M1642" s="5">
        <f t="shared" si="3147"/>
        <v>67.360680922640029</v>
      </c>
      <c r="N1642" s="5">
        <f t="shared" si="3147"/>
        <v>0</v>
      </c>
      <c r="O1642" s="5">
        <f t="shared" si="3147"/>
        <v>0</v>
      </c>
      <c r="P1642" s="5">
        <f t="shared" si="3147"/>
        <v>0</v>
      </c>
      <c r="Q1642" s="5">
        <f t="shared" si="3147"/>
        <v>0</v>
      </c>
      <c r="R1642" s="5">
        <f t="shared" si="3147"/>
        <v>0</v>
      </c>
      <c r="S1642" s="5">
        <f t="shared" si="3147"/>
        <v>0</v>
      </c>
      <c r="T1642" s="5"/>
      <c r="U1642" s="5">
        <f t="shared" si="3147"/>
        <v>58.494168655300001</v>
      </c>
      <c r="V1642" s="5">
        <f t="shared" si="3147"/>
        <v>0.99588729569999934</v>
      </c>
      <c r="W1642" s="5">
        <f t="shared" si="3147"/>
        <v>5.5299905985000004</v>
      </c>
      <c r="X1642" s="5">
        <f t="shared" si="3147"/>
        <v>15.823951049999998</v>
      </c>
      <c r="Y1642" s="5">
        <f t="shared" si="3147"/>
        <v>11.375054777805001</v>
      </c>
      <c r="Z1642" s="5">
        <f t="shared" si="3147"/>
        <v>17.157923182600008</v>
      </c>
      <c r="AA1642" s="5">
        <f t="shared" si="3147"/>
        <v>2.9549736817200012</v>
      </c>
      <c r="AB1642" s="5"/>
      <c r="AC1642" s="5">
        <f t="shared" si="3147"/>
        <v>31.774522657080002</v>
      </c>
      <c r="AD1642" s="5">
        <f t="shared" si="3147"/>
        <v>0.35214638369999962</v>
      </c>
      <c r="AE1642" s="5">
        <f t="shared" si="3147"/>
        <v>2.0079987510000001</v>
      </c>
      <c r="AF1642" s="5">
        <f t="shared" si="3147"/>
        <v>10.494457274999998</v>
      </c>
      <c r="AG1642" s="5">
        <f t="shared" si="3147"/>
        <v>14.819814074370003</v>
      </c>
      <c r="AH1642" s="5">
        <f t="shared" si="3147"/>
        <v>12.181145445000002</v>
      </c>
      <c r="AI1642" s="5">
        <f t="shared" si="3147"/>
        <v>0</v>
      </c>
    </row>
    <row r="1643" spans="2:35" hidden="1" x14ac:dyDescent="0.3">
      <c r="B1643" s="85">
        <f t="shared" si="3143"/>
        <v>42460</v>
      </c>
      <c r="C1643" s="3"/>
      <c r="D1643" s="3"/>
      <c r="E1643" s="5">
        <f t="shared" ref="E1643:AI1643" si="3148">E729+E1116</f>
        <v>117.57472376216</v>
      </c>
      <c r="F1643" s="5">
        <f t="shared" si="3148"/>
        <v>4.4559070524000006</v>
      </c>
      <c r="G1643" s="5">
        <f t="shared" si="3148"/>
        <v>25.757623256999995</v>
      </c>
      <c r="H1643" s="5">
        <f t="shared" si="3148"/>
        <v>109.56089805000002</v>
      </c>
      <c r="I1643" s="5">
        <f t="shared" si="3148"/>
        <v>146.72759364605</v>
      </c>
      <c r="J1643" s="5">
        <f t="shared" si="3148"/>
        <v>222.18433005240001</v>
      </c>
      <c r="K1643" s="5">
        <f t="shared" si="3148"/>
        <v>48.325924076052004</v>
      </c>
      <c r="L1643" s="5"/>
      <c r="M1643" s="5">
        <f t="shared" si="3148"/>
        <v>72.204803754439993</v>
      </c>
      <c r="N1643" s="5">
        <f t="shared" si="3148"/>
        <v>0</v>
      </c>
      <c r="O1643" s="5">
        <f t="shared" si="3148"/>
        <v>0</v>
      </c>
      <c r="P1643" s="5">
        <f t="shared" si="3148"/>
        <v>0</v>
      </c>
      <c r="Q1643" s="5">
        <f t="shared" si="3148"/>
        <v>0</v>
      </c>
      <c r="R1643" s="5">
        <f t="shared" si="3148"/>
        <v>0</v>
      </c>
      <c r="S1643" s="5">
        <f t="shared" si="3148"/>
        <v>0</v>
      </c>
      <c r="T1643" s="5"/>
      <c r="U1643" s="5">
        <f t="shared" si="3148"/>
        <v>62.700673898800005</v>
      </c>
      <c r="V1643" s="5">
        <f t="shared" si="3148"/>
        <v>1.0401445988999996</v>
      </c>
      <c r="W1643" s="5">
        <f t="shared" si="3148"/>
        <v>5.841499444500001</v>
      </c>
      <c r="X1643" s="5">
        <f t="shared" si="3148"/>
        <v>16.5374838</v>
      </c>
      <c r="Y1643" s="5">
        <f t="shared" si="3148"/>
        <v>12.156501746235</v>
      </c>
      <c r="Z1643" s="5">
        <f t="shared" si="3148"/>
        <v>18.415686781150001</v>
      </c>
      <c r="AA1643" s="5">
        <f t="shared" si="3148"/>
        <v>3.1773519921900002</v>
      </c>
      <c r="AB1643" s="5"/>
      <c r="AC1643" s="5">
        <f t="shared" si="3148"/>
        <v>34.059619861679998</v>
      </c>
      <c r="AD1643" s="5">
        <f t="shared" si="3148"/>
        <v>0.36783765989999972</v>
      </c>
      <c r="AE1643" s="5">
        <f t="shared" si="3148"/>
        <v>2.1209794769999997</v>
      </c>
      <c r="AF1643" s="5">
        <f t="shared" si="3148"/>
        <v>10.967698425</v>
      </c>
      <c r="AG1643" s="5">
        <f t="shared" si="3148"/>
        <v>15.838155227490002</v>
      </c>
      <c r="AH1643" s="5">
        <f t="shared" si="3148"/>
        <v>13.071754275</v>
      </c>
      <c r="AI1643" s="5">
        <f t="shared" si="3148"/>
        <v>0</v>
      </c>
    </row>
    <row r="1644" spans="2:35" hidden="1" x14ac:dyDescent="0.3">
      <c r="B1644" s="85">
        <f t="shared" si="3143"/>
        <v>42825</v>
      </c>
      <c r="C1644" s="3"/>
      <c r="D1644" s="3"/>
      <c r="E1644" s="5">
        <f t="shared" ref="E1644:AI1644" si="3149">E730+E1117</f>
        <v>126.45726884727999</v>
      </c>
      <c r="F1644" s="5">
        <f t="shared" si="3149"/>
        <v>4.668978161099993</v>
      </c>
      <c r="G1644" s="5">
        <f t="shared" si="3149"/>
        <v>27.250119453</v>
      </c>
      <c r="H1644" s="5">
        <f t="shared" si="3149"/>
        <v>114.74756338</v>
      </c>
      <c r="I1644" s="5">
        <f t="shared" si="3149"/>
        <v>157.26941940019998</v>
      </c>
      <c r="J1644" s="5">
        <f t="shared" si="3149"/>
        <v>239.13600926525004</v>
      </c>
      <c r="K1644" s="5">
        <f t="shared" si="3149"/>
        <v>51.978562428114003</v>
      </c>
      <c r="L1644" s="5"/>
      <c r="M1644" s="5">
        <f t="shared" si="3149"/>
        <v>77.659260240520027</v>
      </c>
      <c r="N1644" s="5">
        <f t="shared" si="3149"/>
        <v>0</v>
      </c>
      <c r="O1644" s="5">
        <f t="shared" si="3149"/>
        <v>0</v>
      </c>
      <c r="P1644" s="5">
        <f t="shared" si="3149"/>
        <v>0</v>
      </c>
      <c r="Q1644" s="5">
        <f t="shared" si="3149"/>
        <v>0</v>
      </c>
      <c r="R1644" s="5">
        <f t="shared" si="3149"/>
        <v>0</v>
      </c>
      <c r="S1644" s="5">
        <f t="shared" si="3149"/>
        <v>0</v>
      </c>
      <c r="T1644" s="5"/>
      <c r="U1644" s="5">
        <f t="shared" si="3149"/>
        <v>67.437246062900016</v>
      </c>
      <c r="V1644" s="5">
        <f t="shared" si="3149"/>
        <v>1.0896338496000002</v>
      </c>
      <c r="W1644" s="5">
        <f t="shared" si="3149"/>
        <v>6.1798995105000003</v>
      </c>
      <c r="X1644" s="5">
        <f t="shared" si="3149"/>
        <v>17.32016814</v>
      </c>
      <c r="Y1644" s="5">
        <f t="shared" si="3149"/>
        <v>13.029775716765002</v>
      </c>
      <c r="Z1644" s="5">
        <f t="shared" si="3149"/>
        <v>19.820604781500002</v>
      </c>
      <c r="AA1644" s="5">
        <f t="shared" si="3149"/>
        <v>3.4180633023300002</v>
      </c>
      <c r="AB1644" s="5"/>
      <c r="AC1644" s="5">
        <f t="shared" si="3149"/>
        <v>36.632733440940001</v>
      </c>
      <c r="AD1644" s="5">
        <f t="shared" si="3149"/>
        <v>0.38538530984999975</v>
      </c>
      <c r="AE1644" s="5">
        <f t="shared" si="3149"/>
        <v>2.2438487130000002</v>
      </c>
      <c r="AF1644" s="5">
        <f t="shared" si="3149"/>
        <v>11.486491670000001</v>
      </c>
      <c r="AG1644" s="5">
        <f t="shared" si="3149"/>
        <v>16.975542592634998</v>
      </c>
      <c r="AH1644" s="5">
        <f t="shared" si="3149"/>
        <v>14.070231415000004</v>
      </c>
      <c r="AI1644" s="5">
        <f t="shared" si="3149"/>
        <v>0</v>
      </c>
    </row>
    <row r="1645" spans="2:35" hidden="1" x14ac:dyDescent="0.3">
      <c r="B1645" s="85">
        <f t="shared" si="3143"/>
        <v>43190</v>
      </c>
      <c r="C1645" s="3"/>
      <c r="D1645" s="3"/>
      <c r="E1645" s="5">
        <f t="shared" ref="E1645:AI1645" si="3150">E731+E1118</f>
        <v>136.05194334900003</v>
      </c>
      <c r="F1645" s="5">
        <f t="shared" si="3150"/>
        <v>4.8771168422999978</v>
      </c>
      <c r="G1645" s="5">
        <f t="shared" si="3150"/>
        <v>28.777628268999997</v>
      </c>
      <c r="H1645" s="5">
        <f t="shared" si="3150"/>
        <v>120.08663970000002</v>
      </c>
      <c r="I1645" s="5">
        <f t="shared" si="3150"/>
        <v>168.53935454085004</v>
      </c>
      <c r="J1645" s="5">
        <f t="shared" si="3150"/>
        <v>257.4550792563</v>
      </c>
      <c r="K1645" s="5">
        <f t="shared" si="3150"/>
        <v>55.931799824333986</v>
      </c>
      <c r="L1645" s="5"/>
      <c r="M1645" s="5">
        <f t="shared" si="3150"/>
        <v>83.551962396000022</v>
      </c>
      <c r="N1645" s="5">
        <f t="shared" si="3150"/>
        <v>0</v>
      </c>
      <c r="O1645" s="5">
        <f t="shared" si="3150"/>
        <v>0</v>
      </c>
      <c r="P1645" s="5">
        <f t="shared" si="3150"/>
        <v>0</v>
      </c>
      <c r="Q1645" s="5">
        <f t="shared" si="3150"/>
        <v>0</v>
      </c>
      <c r="R1645" s="5">
        <f t="shared" si="3150"/>
        <v>0</v>
      </c>
      <c r="S1645" s="5">
        <f t="shared" si="3150"/>
        <v>0</v>
      </c>
      <c r="T1645" s="5"/>
      <c r="U1645" s="5">
        <f t="shared" si="3150"/>
        <v>72.554253765000013</v>
      </c>
      <c r="V1645" s="5">
        <f t="shared" si="3150"/>
        <v>1.1385149927999993</v>
      </c>
      <c r="W1645" s="5">
        <f t="shared" si="3150"/>
        <v>6.5269244364999999</v>
      </c>
      <c r="X1645" s="5">
        <f t="shared" si="3150"/>
        <v>18.127488450000001</v>
      </c>
      <c r="Y1645" s="5">
        <f t="shared" si="3150"/>
        <v>13.96362646647</v>
      </c>
      <c r="Z1645" s="5">
        <f t="shared" si="3150"/>
        <v>21.339044808800008</v>
      </c>
      <c r="AA1645" s="5">
        <f t="shared" si="3150"/>
        <v>3.6768193954800008</v>
      </c>
      <c r="AB1645" s="5"/>
      <c r="AC1645" s="5">
        <f t="shared" si="3150"/>
        <v>39.412197814500011</v>
      </c>
      <c r="AD1645" s="5">
        <f t="shared" si="3150"/>
        <v>0.4026289060499999</v>
      </c>
      <c r="AE1645" s="5">
        <f t="shared" si="3150"/>
        <v>2.3697162790000004</v>
      </c>
      <c r="AF1645" s="5">
        <f t="shared" si="3150"/>
        <v>12.021829200000001</v>
      </c>
      <c r="AG1645" s="5">
        <f t="shared" si="3150"/>
        <v>18.192665806605</v>
      </c>
      <c r="AH1645" s="5">
        <f t="shared" si="3150"/>
        <v>15.144825905000003</v>
      </c>
      <c r="AI1645" s="5">
        <f t="shared" si="3150"/>
        <v>0</v>
      </c>
    </row>
    <row r="1646" spans="2:35" hidden="1" x14ac:dyDescent="0.3">
      <c r="B1646" s="85">
        <f t="shared" si="3143"/>
        <v>43555</v>
      </c>
      <c r="C1646" s="3"/>
      <c r="D1646" s="3"/>
      <c r="E1646" s="5">
        <f t="shared" ref="E1646:AI1646" si="3151">E732+E1119</f>
        <v>146.33193307068001</v>
      </c>
      <c r="F1646" s="5">
        <f t="shared" si="3151"/>
        <v>5.0935092734999969</v>
      </c>
      <c r="G1646" s="5">
        <f t="shared" si="3151"/>
        <v>30.435614859499999</v>
      </c>
      <c r="H1646" s="5">
        <f t="shared" si="3151"/>
        <v>125.64114522000001</v>
      </c>
      <c r="I1646" s="5">
        <f t="shared" si="3151"/>
        <v>180.66509475765</v>
      </c>
      <c r="J1646" s="5">
        <f t="shared" si="3151"/>
        <v>277.05391503124997</v>
      </c>
      <c r="K1646" s="5">
        <f t="shared" si="3151"/>
        <v>59.873386630553981</v>
      </c>
      <c r="L1646" s="5"/>
      <c r="M1646" s="5">
        <f t="shared" si="3151"/>
        <v>89.865198763620015</v>
      </c>
      <c r="N1646" s="5">
        <f t="shared" si="3151"/>
        <v>0</v>
      </c>
      <c r="O1646" s="5">
        <f t="shared" si="3151"/>
        <v>0</v>
      </c>
      <c r="P1646" s="5">
        <f t="shared" si="3151"/>
        <v>0</v>
      </c>
      <c r="Q1646" s="5">
        <f t="shared" si="3151"/>
        <v>0</v>
      </c>
      <c r="R1646" s="5">
        <f t="shared" si="3151"/>
        <v>0</v>
      </c>
      <c r="S1646" s="5">
        <f t="shared" si="3151"/>
        <v>0</v>
      </c>
      <c r="T1646" s="5"/>
      <c r="U1646" s="5">
        <f t="shared" si="3151"/>
        <v>78.036751787400007</v>
      </c>
      <c r="V1646" s="5">
        <f t="shared" si="3151"/>
        <v>1.1892598859999985</v>
      </c>
      <c r="W1646" s="5">
        <f t="shared" si="3151"/>
        <v>6.9028725207500008</v>
      </c>
      <c r="X1646" s="5">
        <f t="shared" si="3151"/>
        <v>18.966218160000004</v>
      </c>
      <c r="Y1646" s="5">
        <f t="shared" si="3151"/>
        <v>14.968115895105001</v>
      </c>
      <c r="Z1646" s="5">
        <f t="shared" si="3151"/>
        <v>22.963372271250002</v>
      </c>
      <c r="AA1646" s="5">
        <f t="shared" si="3151"/>
        <v>3.93407973963</v>
      </c>
      <c r="AB1646" s="5"/>
      <c r="AC1646" s="5">
        <f t="shared" si="3151"/>
        <v>42.390471371640004</v>
      </c>
      <c r="AD1646" s="5">
        <f t="shared" si="3151"/>
        <v>0.42053812724999995</v>
      </c>
      <c r="AE1646" s="5">
        <f t="shared" si="3151"/>
        <v>2.5062252245000001</v>
      </c>
      <c r="AF1646" s="5">
        <f t="shared" si="3151"/>
        <v>12.578222729999998</v>
      </c>
      <c r="AG1646" s="5">
        <f t="shared" si="3151"/>
        <v>19.500879867570003</v>
      </c>
      <c r="AH1646" s="5">
        <f t="shared" si="3151"/>
        <v>16.298498010000003</v>
      </c>
      <c r="AI1646" s="5">
        <f t="shared" si="3151"/>
        <v>0</v>
      </c>
    </row>
    <row r="1647" spans="2:35" hidden="1" x14ac:dyDescent="0.3">
      <c r="B1647" s="85">
        <f t="shared" si="3143"/>
        <v>43921</v>
      </c>
      <c r="C1647" s="3"/>
      <c r="D1647" s="3"/>
      <c r="E1647" s="5">
        <f t="shared" ref="E1647:AI1647" si="3152">E733+E1120</f>
        <v>157.41288259228003</v>
      </c>
      <c r="F1647" s="5">
        <f t="shared" si="3152"/>
        <v>5.3346629546999935</v>
      </c>
      <c r="G1647" s="5">
        <f t="shared" si="3152"/>
        <v>32.138006539000003</v>
      </c>
      <c r="H1647" s="5">
        <f t="shared" si="3152"/>
        <v>131.51444136999999</v>
      </c>
      <c r="I1647" s="5">
        <f t="shared" si="3152"/>
        <v>193.55551300935008</v>
      </c>
      <c r="J1647" s="5">
        <f t="shared" si="3152"/>
        <v>297.95549136279999</v>
      </c>
      <c r="K1647" s="5">
        <f t="shared" si="3152"/>
        <v>64.668363794160001</v>
      </c>
      <c r="L1647" s="5"/>
      <c r="M1647" s="5">
        <f t="shared" si="3152"/>
        <v>96.670776435520011</v>
      </c>
      <c r="N1647" s="5">
        <f t="shared" si="3152"/>
        <v>0</v>
      </c>
      <c r="O1647" s="5">
        <f t="shared" si="3152"/>
        <v>0</v>
      </c>
      <c r="P1647" s="5">
        <f t="shared" si="3152"/>
        <v>0</v>
      </c>
      <c r="Q1647" s="5">
        <f t="shared" si="3152"/>
        <v>0</v>
      </c>
      <c r="R1647" s="5">
        <f t="shared" si="3152"/>
        <v>0</v>
      </c>
      <c r="S1647" s="5">
        <f t="shared" si="3152"/>
        <v>0</v>
      </c>
      <c r="T1647" s="5"/>
      <c r="U1647" s="5">
        <f t="shared" si="3152"/>
        <v>83.946569470400007</v>
      </c>
      <c r="V1647" s="5">
        <f t="shared" si="3152"/>
        <v>1.2455960291999979</v>
      </c>
      <c r="W1647" s="5">
        <f t="shared" si="3152"/>
        <v>7.2884277414999996</v>
      </c>
      <c r="X1647" s="5">
        <f t="shared" si="3152"/>
        <v>19.852476960000004</v>
      </c>
      <c r="Y1647" s="5">
        <f t="shared" si="3152"/>
        <v>16.036215833295003</v>
      </c>
      <c r="Z1647" s="5">
        <f t="shared" si="3152"/>
        <v>24.6958467103</v>
      </c>
      <c r="AA1647" s="5">
        <f t="shared" si="3152"/>
        <v>4.2519285034499994</v>
      </c>
      <c r="AB1647" s="5"/>
      <c r="AC1647" s="5">
        <f t="shared" si="3152"/>
        <v>45.60056871594</v>
      </c>
      <c r="AD1647" s="5">
        <f t="shared" si="3152"/>
        <v>0.44044422344999967</v>
      </c>
      <c r="AE1647" s="5">
        <f t="shared" si="3152"/>
        <v>2.6464678389999996</v>
      </c>
      <c r="AF1647" s="5">
        <f t="shared" si="3152"/>
        <v>13.165982105000003</v>
      </c>
      <c r="AG1647" s="5">
        <f t="shared" si="3152"/>
        <v>20.892998778030002</v>
      </c>
      <c r="AH1647" s="5">
        <f t="shared" si="3152"/>
        <v>17.531176935000001</v>
      </c>
      <c r="AI1647" s="5">
        <f t="shared" si="3152"/>
        <v>0</v>
      </c>
    </row>
    <row r="1648" spans="2:35" hidden="1" x14ac:dyDescent="0.3">
      <c r="B1648" s="85">
        <f t="shared" si="3143"/>
        <v>44286</v>
      </c>
      <c r="C1648" s="3"/>
      <c r="D1648" s="3"/>
      <c r="E1648" s="5">
        <f t="shared" ref="E1648:AI1648" si="3153">E734+E1121</f>
        <v>132.76616371172003</v>
      </c>
      <c r="F1648" s="5">
        <f t="shared" si="3153"/>
        <v>4.9443093110999925</v>
      </c>
      <c r="G1648" s="5">
        <f t="shared" si="3153"/>
        <v>30.183195794999996</v>
      </c>
      <c r="H1648" s="5">
        <f t="shared" si="3153"/>
        <v>107.60110074000001</v>
      </c>
      <c r="I1648" s="5">
        <f t="shared" si="3153"/>
        <v>161.82234186665005</v>
      </c>
      <c r="J1648" s="5">
        <f t="shared" si="3153"/>
        <v>259.75411536109993</v>
      </c>
      <c r="K1648" s="5">
        <f t="shared" si="3153"/>
        <v>55.928826661869003</v>
      </c>
      <c r="L1648" s="5"/>
      <c r="M1648" s="5">
        <f t="shared" si="3153"/>
        <v>81.488889080479993</v>
      </c>
      <c r="N1648" s="5">
        <f t="shared" si="3153"/>
        <v>0</v>
      </c>
      <c r="O1648" s="5">
        <f t="shared" si="3153"/>
        <v>0</v>
      </c>
      <c r="P1648" s="5">
        <f t="shared" si="3153"/>
        <v>0</v>
      </c>
      <c r="Q1648" s="5">
        <f t="shared" si="3153"/>
        <v>0</v>
      </c>
      <c r="R1648" s="5">
        <f t="shared" si="3153"/>
        <v>0</v>
      </c>
      <c r="S1648" s="5">
        <f t="shared" si="3153"/>
        <v>0</v>
      </c>
      <c r="T1648" s="5"/>
      <c r="U1648" s="5">
        <f t="shared" si="3153"/>
        <v>70.728295962099992</v>
      </c>
      <c r="V1648" s="5">
        <f t="shared" si="3153"/>
        <v>1.1598236458500004</v>
      </c>
      <c r="W1648" s="5">
        <f t="shared" si="3153"/>
        <v>6.8501663775000008</v>
      </c>
      <c r="X1648" s="5">
        <f t="shared" si="3153"/>
        <v>16.253128619999998</v>
      </c>
      <c r="Y1648" s="5">
        <f t="shared" si="3153"/>
        <v>13.403136588779999</v>
      </c>
      <c r="Z1648" s="5">
        <f t="shared" si="3153"/>
        <v>21.524189293599996</v>
      </c>
      <c r="AA1648" s="5">
        <f t="shared" si="3153"/>
        <v>3.6763658758050006</v>
      </c>
      <c r="AB1648" s="5"/>
      <c r="AC1648" s="5">
        <f t="shared" si="3153"/>
        <v>38.406290083559995</v>
      </c>
      <c r="AD1648" s="5">
        <f t="shared" si="3153"/>
        <v>0.40971081359999939</v>
      </c>
      <c r="AE1648" s="5">
        <f t="shared" si="3153"/>
        <v>2.4953919749999995</v>
      </c>
      <c r="AF1648" s="5">
        <f t="shared" si="3153"/>
        <v>10.77838551</v>
      </c>
      <c r="AG1648" s="5">
        <f t="shared" si="3153"/>
        <v>17.452416634395007</v>
      </c>
      <c r="AH1648" s="5">
        <f t="shared" si="3153"/>
        <v>15.372998765849998</v>
      </c>
      <c r="AI1648" s="5">
        <f t="shared" si="3153"/>
        <v>0</v>
      </c>
    </row>
    <row r="1649" spans="2:35" x14ac:dyDescent="0.3">
      <c r="B1649" s="85">
        <f t="shared" si="3143"/>
        <v>44651</v>
      </c>
      <c r="C1649" s="3"/>
      <c r="D1649" s="3"/>
      <c r="E1649" s="5">
        <f t="shared" ref="E1649:AI1649" si="3154">E735+E1122</f>
        <v>32.803422237404</v>
      </c>
      <c r="F1649" s="5">
        <f t="shared" si="3154"/>
        <v>3.2548824920819968</v>
      </c>
      <c r="G1649" s="5">
        <f t="shared" si="3154"/>
        <v>20.382973536315003</v>
      </c>
      <c r="H1649" s="5">
        <f t="shared" si="3154"/>
        <v>22.515718769700001</v>
      </c>
      <c r="I1649" s="5">
        <f t="shared" si="3154"/>
        <v>36.074020998041</v>
      </c>
      <c r="J1649" s="5">
        <f t="shared" si="3154"/>
        <v>95.755020103827519</v>
      </c>
      <c r="K1649" s="5">
        <f t="shared" si="3154"/>
        <v>19.551538638294382</v>
      </c>
      <c r="L1649" s="5"/>
      <c r="M1649" s="5">
        <f t="shared" si="3154"/>
        <v>19.964868131936004</v>
      </c>
      <c r="N1649" s="5">
        <f t="shared" si="3154"/>
        <v>0</v>
      </c>
      <c r="O1649" s="5">
        <f t="shared" si="3154"/>
        <v>0</v>
      </c>
      <c r="P1649" s="5">
        <f t="shared" si="3154"/>
        <v>0</v>
      </c>
      <c r="Q1649" s="5">
        <f t="shared" si="3154"/>
        <v>0</v>
      </c>
      <c r="R1649" s="5">
        <f t="shared" si="3154"/>
        <v>0</v>
      </c>
      <c r="S1649" s="5">
        <f t="shared" si="3154"/>
        <v>0</v>
      </c>
      <c r="T1649" s="5"/>
      <c r="U1649" s="5">
        <f t="shared" si="3154"/>
        <v>17.198462039395004</v>
      </c>
      <c r="V1649" s="5">
        <f t="shared" si="3154"/>
        <v>0.78156829990199927</v>
      </c>
      <c r="W1649" s="5">
        <f t="shared" si="3154"/>
        <v>4.6410556987275005</v>
      </c>
      <c r="X1649" s="5">
        <f t="shared" si="3154"/>
        <v>3.4386945020999997</v>
      </c>
      <c r="Y1649" s="5">
        <f t="shared" si="3154"/>
        <v>2.9727485157162006</v>
      </c>
      <c r="Z1649" s="5">
        <f t="shared" si="3154"/>
        <v>7.9150968333774987</v>
      </c>
      <c r="AA1649" s="5">
        <f t="shared" si="3154"/>
        <v>1.2879140444020498</v>
      </c>
      <c r="AB1649" s="5"/>
      <c r="AC1649" s="5">
        <f t="shared" si="3154"/>
        <v>9.2856663023670034</v>
      </c>
      <c r="AD1649" s="5">
        <f t="shared" si="3154"/>
        <v>0.2747672816069997</v>
      </c>
      <c r="AE1649" s="5">
        <f t="shared" si="3154"/>
        <v>1.7184169678649996</v>
      </c>
      <c r="AF1649" s="5">
        <f t="shared" si="3154"/>
        <v>2.2790181355499999</v>
      </c>
      <c r="AG1649" s="5">
        <f t="shared" si="3154"/>
        <v>3.8328154191483002</v>
      </c>
      <c r="AH1649" s="5">
        <f t="shared" si="3154"/>
        <v>5.92620692883375</v>
      </c>
      <c r="AI1649" s="5">
        <f t="shared" si="3154"/>
        <v>0</v>
      </c>
    </row>
    <row r="1650" spans="2:35" x14ac:dyDescent="0.3">
      <c r="B1650" s="85">
        <f t="shared" si="3143"/>
        <v>45016</v>
      </c>
      <c r="C1650" s="3"/>
      <c r="D1650" s="3"/>
      <c r="E1650" s="5">
        <f t="shared" ref="E1650:AI1650" si="3155">E736+E1123</f>
        <v>33.787524904526123</v>
      </c>
      <c r="F1650" s="5">
        <f t="shared" si="3155"/>
        <v>3.3525289668444564</v>
      </c>
      <c r="G1650" s="5">
        <f t="shared" si="3155"/>
        <v>20.994462742404451</v>
      </c>
      <c r="H1650" s="5">
        <f t="shared" si="3155"/>
        <v>23.191190332790999</v>
      </c>
      <c r="I1650" s="5">
        <f t="shared" si="3155"/>
        <v>37.156241627982233</v>
      </c>
      <c r="J1650" s="5">
        <f t="shared" si="3155"/>
        <v>98.627670706942354</v>
      </c>
      <c r="K1650" s="5">
        <f t="shared" si="3155"/>
        <v>20.13808479744322</v>
      </c>
      <c r="L1650" s="5"/>
      <c r="M1650" s="5">
        <f t="shared" si="3155"/>
        <v>20.56381417589408</v>
      </c>
      <c r="N1650" s="5">
        <f t="shared" si="3155"/>
        <v>0</v>
      </c>
      <c r="O1650" s="5">
        <f t="shared" si="3155"/>
        <v>0</v>
      </c>
      <c r="P1650" s="5">
        <f t="shared" si="3155"/>
        <v>0</v>
      </c>
      <c r="Q1650" s="5">
        <f t="shared" si="3155"/>
        <v>0</v>
      </c>
      <c r="R1650" s="5">
        <f t="shared" si="3155"/>
        <v>0</v>
      </c>
      <c r="S1650" s="5">
        <f t="shared" si="3155"/>
        <v>0</v>
      </c>
      <c r="T1650" s="5"/>
      <c r="U1650" s="5">
        <f t="shared" si="3155"/>
        <v>17.714415900576853</v>
      </c>
      <c r="V1650" s="5">
        <f t="shared" si="3155"/>
        <v>0.8050153488990599</v>
      </c>
      <c r="W1650" s="5">
        <f t="shared" si="3155"/>
        <v>4.7802873696893249</v>
      </c>
      <c r="X1650" s="5">
        <f t="shared" si="3155"/>
        <v>3.5418553371630006</v>
      </c>
      <c r="Y1650" s="5">
        <f t="shared" si="3155"/>
        <v>3.0619309711876856</v>
      </c>
      <c r="Z1650" s="5">
        <f t="shared" si="3155"/>
        <v>8.1525497383788252</v>
      </c>
      <c r="AA1650" s="5">
        <f t="shared" si="3155"/>
        <v>1.3265514657341118</v>
      </c>
      <c r="AB1650" s="5"/>
      <c r="AC1650" s="5">
        <f t="shared" si="3155"/>
        <v>9.564236291438009</v>
      </c>
      <c r="AD1650" s="5">
        <f t="shared" si="3155"/>
        <v>0.28301030005521</v>
      </c>
      <c r="AE1650" s="5">
        <f t="shared" si="3155"/>
        <v>1.76996947690095</v>
      </c>
      <c r="AF1650" s="5">
        <f t="shared" si="3155"/>
        <v>2.3473886796165</v>
      </c>
      <c r="AG1650" s="5">
        <f t="shared" si="3155"/>
        <v>3.9477998817227489</v>
      </c>
      <c r="AH1650" s="5">
        <f t="shared" si="3155"/>
        <v>6.1039931366987634</v>
      </c>
      <c r="AI1650" s="5">
        <f t="shared" si="3155"/>
        <v>0</v>
      </c>
    </row>
    <row r="1651" spans="2:35" x14ac:dyDescent="0.3">
      <c r="B1651" s="85">
        <f t="shared" si="3143"/>
        <v>45382</v>
      </c>
      <c r="C1651" s="3"/>
      <c r="D1651" s="3"/>
      <c r="E1651" s="5">
        <f t="shared" ref="E1651:AI1651" si="3156">E737+E1124</f>
        <v>34.801150651661906</v>
      </c>
      <c r="F1651" s="5">
        <f t="shared" si="3156"/>
        <v>3.4531048358497927</v>
      </c>
      <c r="G1651" s="5">
        <f t="shared" si="3156"/>
        <v>21.624296624676582</v>
      </c>
      <c r="H1651" s="5">
        <f t="shared" si="3156"/>
        <v>23.886926042774732</v>
      </c>
      <c r="I1651" s="5">
        <f t="shared" si="3156"/>
        <v>38.270928876821699</v>
      </c>
      <c r="J1651" s="5">
        <f t="shared" si="3156"/>
        <v>101.58650082815059</v>
      </c>
      <c r="K1651" s="5">
        <f t="shared" si="3156"/>
        <v>20.742227341366515</v>
      </c>
      <c r="L1651" s="5"/>
      <c r="M1651" s="5">
        <f t="shared" si="3156"/>
        <v>21.180728601170909</v>
      </c>
      <c r="N1651" s="5">
        <f t="shared" si="3156"/>
        <v>0</v>
      </c>
      <c r="O1651" s="5">
        <f t="shared" si="3156"/>
        <v>0</v>
      </c>
      <c r="P1651" s="5">
        <f t="shared" si="3156"/>
        <v>0</v>
      </c>
      <c r="Q1651" s="5">
        <f t="shared" si="3156"/>
        <v>0</v>
      </c>
      <c r="R1651" s="5">
        <f t="shared" si="3156"/>
        <v>0</v>
      </c>
      <c r="S1651" s="5">
        <f t="shared" si="3156"/>
        <v>0</v>
      </c>
      <c r="T1651" s="5"/>
      <c r="U1651" s="5">
        <f t="shared" si="3156"/>
        <v>18.245848377594157</v>
      </c>
      <c r="V1651" s="5">
        <f t="shared" si="3156"/>
        <v>0.82916580936603079</v>
      </c>
      <c r="W1651" s="5">
        <f t="shared" si="3156"/>
        <v>4.9236959907800051</v>
      </c>
      <c r="X1651" s="5">
        <f t="shared" si="3156"/>
        <v>3.6481109972778905</v>
      </c>
      <c r="Y1651" s="5">
        <f t="shared" si="3156"/>
        <v>3.1537889003233168</v>
      </c>
      <c r="Z1651" s="5">
        <f t="shared" si="3156"/>
        <v>8.3971262305301906</v>
      </c>
      <c r="AA1651" s="5">
        <f t="shared" si="3156"/>
        <v>1.3663480097061345</v>
      </c>
      <c r="AB1651" s="5"/>
      <c r="AC1651" s="5">
        <f t="shared" si="3156"/>
        <v>9.8511633801811502</v>
      </c>
      <c r="AD1651" s="5">
        <f t="shared" si="3156"/>
        <v>0.29150060905686592</v>
      </c>
      <c r="AE1651" s="5">
        <f t="shared" si="3156"/>
        <v>1.8230685612079784</v>
      </c>
      <c r="AF1651" s="5">
        <f t="shared" si="3156"/>
        <v>2.4178103400049955</v>
      </c>
      <c r="AG1651" s="5">
        <f t="shared" si="3156"/>
        <v>4.0662338781744323</v>
      </c>
      <c r="AH1651" s="5">
        <f t="shared" si="3156"/>
        <v>6.2871129307997258</v>
      </c>
      <c r="AI1651" s="5">
        <f t="shared" si="3156"/>
        <v>0</v>
      </c>
    </row>
    <row r="1652" spans="2:35" x14ac:dyDescent="0.3">
      <c r="B1652" s="85">
        <f t="shared" si="3143"/>
        <v>45747</v>
      </c>
      <c r="C1652" s="3"/>
      <c r="D1652" s="3"/>
      <c r="E1652" s="5">
        <f t="shared" ref="E1652:AI1652" si="3157">E738+E1125</f>
        <v>35.845185171211767</v>
      </c>
      <c r="F1652" s="5">
        <f t="shared" si="3157"/>
        <v>3.5566979809252857</v>
      </c>
      <c r="G1652" s="5">
        <f t="shared" si="3157"/>
        <v>22.273025523416877</v>
      </c>
      <c r="H1652" s="5">
        <f t="shared" si="3157"/>
        <v>24.603533824057973</v>
      </c>
      <c r="I1652" s="5">
        <f t="shared" si="3157"/>
        <v>39.419056743126355</v>
      </c>
      <c r="J1652" s="5">
        <f t="shared" si="3157"/>
        <v>104.63409585299515</v>
      </c>
      <c r="K1652" s="5">
        <f t="shared" si="3157"/>
        <v>21.364494161607514</v>
      </c>
      <c r="L1652" s="5"/>
      <c r="M1652" s="5">
        <f t="shared" si="3157"/>
        <v>21.816150459206032</v>
      </c>
      <c r="N1652" s="5">
        <f t="shared" si="3157"/>
        <v>0</v>
      </c>
      <c r="O1652" s="5">
        <f t="shared" si="3157"/>
        <v>0</v>
      </c>
      <c r="P1652" s="5">
        <f t="shared" si="3157"/>
        <v>0</v>
      </c>
      <c r="Q1652" s="5">
        <f t="shared" si="3157"/>
        <v>0</v>
      </c>
      <c r="R1652" s="5">
        <f t="shared" si="3157"/>
        <v>0</v>
      </c>
      <c r="S1652" s="5">
        <f t="shared" si="3157"/>
        <v>0</v>
      </c>
      <c r="T1652" s="5"/>
      <c r="U1652" s="5">
        <f t="shared" si="3157"/>
        <v>18.793223828921981</v>
      </c>
      <c r="V1652" s="5">
        <f t="shared" si="3157"/>
        <v>0.85404078364701252</v>
      </c>
      <c r="W1652" s="5">
        <f t="shared" si="3157"/>
        <v>5.0714068705034059</v>
      </c>
      <c r="X1652" s="5">
        <f t="shared" si="3157"/>
        <v>3.7575543271962268</v>
      </c>
      <c r="Y1652" s="5">
        <f t="shared" si="3157"/>
        <v>3.2484025673330161</v>
      </c>
      <c r="Z1652" s="5">
        <f t="shared" si="3157"/>
        <v>8.6490400174460955</v>
      </c>
      <c r="AA1652" s="5">
        <f t="shared" si="3157"/>
        <v>1.4073384499973194</v>
      </c>
      <c r="AB1652" s="5"/>
      <c r="AC1652" s="5">
        <f t="shared" si="3157"/>
        <v>10.146698281586588</v>
      </c>
      <c r="AD1652" s="5">
        <f t="shared" si="3157"/>
        <v>0.30024562732857207</v>
      </c>
      <c r="AE1652" s="5">
        <f t="shared" si="3157"/>
        <v>1.8777606180442183</v>
      </c>
      <c r="AF1652" s="5">
        <f t="shared" si="3157"/>
        <v>2.4903446502051443</v>
      </c>
      <c r="AG1652" s="5">
        <f t="shared" si="3157"/>
        <v>4.1882208945196648</v>
      </c>
      <c r="AH1652" s="5">
        <f t="shared" si="3157"/>
        <v>6.4757263187237175</v>
      </c>
      <c r="AI1652" s="5">
        <f t="shared" si="3157"/>
        <v>0</v>
      </c>
    </row>
    <row r="1653" spans="2:35" x14ac:dyDescent="0.3">
      <c r="B1653" s="85">
        <f t="shared" si="3143"/>
        <v>46112</v>
      </c>
      <c r="C1653" s="3"/>
      <c r="D1653" s="3"/>
      <c r="E1653" s="5">
        <f t="shared" ref="E1653:AI1653" si="3158">E739+E1126</f>
        <v>36.920540726348122</v>
      </c>
      <c r="F1653" s="5">
        <f t="shared" si="3158"/>
        <v>3.6633989203530462</v>
      </c>
      <c r="G1653" s="5">
        <f t="shared" si="3158"/>
        <v>22.941216289119385</v>
      </c>
      <c r="H1653" s="5">
        <f t="shared" si="3158"/>
        <v>25.341639838779717</v>
      </c>
      <c r="I1653" s="5">
        <f t="shared" si="3158"/>
        <v>40.601628445420147</v>
      </c>
      <c r="J1653" s="5">
        <f t="shared" si="3158"/>
        <v>107.77311872858496</v>
      </c>
      <c r="K1653" s="5">
        <f t="shared" si="3158"/>
        <v>22.005428986455748</v>
      </c>
      <c r="L1653" s="5"/>
      <c r="M1653" s="5">
        <f t="shared" si="3158"/>
        <v>22.470634972982211</v>
      </c>
      <c r="N1653" s="5">
        <f t="shared" si="3158"/>
        <v>0</v>
      </c>
      <c r="O1653" s="5">
        <f t="shared" si="3158"/>
        <v>0</v>
      </c>
      <c r="P1653" s="5">
        <f t="shared" si="3158"/>
        <v>0</v>
      </c>
      <c r="Q1653" s="5">
        <f t="shared" si="3158"/>
        <v>0</v>
      </c>
      <c r="R1653" s="5">
        <f t="shared" si="3158"/>
        <v>0</v>
      </c>
      <c r="S1653" s="5">
        <f t="shared" si="3158"/>
        <v>0</v>
      </c>
      <c r="T1653" s="5"/>
      <c r="U1653" s="5">
        <f t="shared" si="3158"/>
        <v>19.357020543789645</v>
      </c>
      <c r="V1653" s="5">
        <f t="shared" si="3158"/>
        <v>0.87966200715642273</v>
      </c>
      <c r="W1653" s="5">
        <f t="shared" si="3158"/>
        <v>5.2235490766185073</v>
      </c>
      <c r="X1653" s="5">
        <f t="shared" si="3158"/>
        <v>3.8702809570121146</v>
      </c>
      <c r="Y1653" s="5">
        <f t="shared" si="3158"/>
        <v>3.3458546443530075</v>
      </c>
      <c r="Z1653" s="5">
        <f t="shared" si="3158"/>
        <v>8.9085112179694796</v>
      </c>
      <c r="AA1653" s="5">
        <f t="shared" si="3158"/>
        <v>1.4495586034972392</v>
      </c>
      <c r="AB1653" s="5"/>
      <c r="AC1653" s="5">
        <f t="shared" si="3158"/>
        <v>10.451099230034185</v>
      </c>
      <c r="AD1653" s="5">
        <f t="shared" si="3158"/>
        <v>0.30925299614842894</v>
      </c>
      <c r="AE1653" s="5">
        <f t="shared" si="3158"/>
        <v>1.934093436585544</v>
      </c>
      <c r="AF1653" s="5">
        <f t="shared" si="3158"/>
        <v>2.5650549897113004</v>
      </c>
      <c r="AG1653" s="5">
        <f t="shared" si="3158"/>
        <v>4.3138675213552551</v>
      </c>
      <c r="AH1653" s="5">
        <f t="shared" si="3158"/>
        <v>6.6699981082854283</v>
      </c>
      <c r="AI1653" s="5">
        <f t="shared" si="3158"/>
        <v>0</v>
      </c>
    </row>
    <row r="1654" spans="2:35" x14ac:dyDescent="0.3">
      <c r="B1654" s="85">
        <f t="shared" si="3143"/>
        <v>46477</v>
      </c>
      <c r="C1654" s="3"/>
      <c r="D1654" s="3"/>
      <c r="E1654" s="5">
        <f t="shared" ref="E1654:AI1654" si="3159">E740+E1127</f>
        <v>38.028156948138566</v>
      </c>
      <c r="F1654" s="5">
        <f t="shared" si="3159"/>
        <v>3.7733008879636358</v>
      </c>
      <c r="G1654" s="5">
        <f t="shared" si="3159"/>
        <v>23.629452777792963</v>
      </c>
      <c r="H1654" s="5">
        <f t="shared" si="3159"/>
        <v>26.10188903394311</v>
      </c>
      <c r="I1654" s="5">
        <f t="shared" si="3159"/>
        <v>41.81967729878275</v>
      </c>
      <c r="J1654" s="5">
        <f t="shared" si="3159"/>
        <v>111.00631229044252</v>
      </c>
      <c r="K1654" s="5">
        <f t="shared" si="3159"/>
        <v>22.665591856049431</v>
      </c>
      <c r="L1654" s="5"/>
      <c r="M1654" s="5">
        <f t="shared" si="3159"/>
        <v>23.144754022171682</v>
      </c>
      <c r="N1654" s="5">
        <f t="shared" si="3159"/>
        <v>0</v>
      </c>
      <c r="O1654" s="5">
        <f t="shared" si="3159"/>
        <v>0</v>
      </c>
      <c r="P1654" s="5">
        <f t="shared" si="3159"/>
        <v>0</v>
      </c>
      <c r="Q1654" s="5">
        <f t="shared" si="3159"/>
        <v>0</v>
      </c>
      <c r="R1654" s="5">
        <f t="shared" si="3159"/>
        <v>0</v>
      </c>
      <c r="S1654" s="5">
        <f t="shared" si="3159"/>
        <v>0</v>
      </c>
      <c r="T1654" s="5"/>
      <c r="U1654" s="5">
        <f t="shared" si="3159"/>
        <v>19.93773116010334</v>
      </c>
      <c r="V1654" s="5">
        <f t="shared" si="3159"/>
        <v>0.90605186737111509</v>
      </c>
      <c r="W1654" s="5">
        <f t="shared" si="3159"/>
        <v>5.380255548917062</v>
      </c>
      <c r="X1654" s="5">
        <f t="shared" si="3159"/>
        <v>3.9863893857224788</v>
      </c>
      <c r="Y1654" s="5">
        <f t="shared" si="3159"/>
        <v>3.4462302836835974</v>
      </c>
      <c r="Z1654" s="5">
        <f t="shared" si="3159"/>
        <v>9.1757665545085629</v>
      </c>
      <c r="AA1654" s="5">
        <f t="shared" si="3159"/>
        <v>1.4930453616021562</v>
      </c>
      <c r="AB1654" s="5"/>
      <c r="AC1654" s="5">
        <f t="shared" si="3159"/>
        <v>10.764632206935209</v>
      </c>
      <c r="AD1654" s="5">
        <f t="shared" si="3159"/>
        <v>0.3185305860328822</v>
      </c>
      <c r="AE1654" s="5">
        <f t="shared" si="3159"/>
        <v>1.9921162396831109</v>
      </c>
      <c r="AF1654" s="5">
        <f t="shared" si="3159"/>
        <v>2.6420066394026391</v>
      </c>
      <c r="AG1654" s="5">
        <f t="shared" si="3159"/>
        <v>4.4432835469959118</v>
      </c>
      <c r="AH1654" s="5">
        <f t="shared" si="3159"/>
        <v>6.8700980515339936</v>
      </c>
      <c r="AI1654" s="5">
        <f t="shared" si="3159"/>
        <v>0</v>
      </c>
    </row>
    <row r="1655" spans="2:35" x14ac:dyDescent="0.3">
      <c r="B1655" s="85">
        <f t="shared" si="3143"/>
        <v>46843</v>
      </c>
      <c r="C1655" s="3"/>
      <c r="D1655" s="3"/>
      <c r="E1655" s="5">
        <f t="shared" ref="E1655:AI1655" si="3160">E741+E1128</f>
        <v>39.169001656582722</v>
      </c>
      <c r="F1655" s="5">
        <f t="shared" si="3160"/>
        <v>3.8864999146025418</v>
      </c>
      <c r="G1655" s="5">
        <f t="shared" si="3160"/>
        <v>24.338336361126757</v>
      </c>
      <c r="H1655" s="5">
        <f t="shared" si="3160"/>
        <v>26.884945704961403</v>
      </c>
      <c r="I1655" s="5">
        <f t="shared" si="3160"/>
        <v>43.074267617746237</v>
      </c>
      <c r="J1655" s="5">
        <f t="shared" si="3160"/>
        <v>114.3365016591558</v>
      </c>
      <c r="K1655" s="5">
        <f t="shared" si="3160"/>
        <v>23.345559611730902</v>
      </c>
      <c r="L1655" s="5"/>
      <c r="M1655" s="5">
        <f t="shared" si="3160"/>
        <v>23.839096642836836</v>
      </c>
      <c r="N1655" s="5">
        <f t="shared" si="3160"/>
        <v>0</v>
      </c>
      <c r="O1655" s="5">
        <f t="shared" si="3160"/>
        <v>0</v>
      </c>
      <c r="P1655" s="5">
        <f t="shared" si="3160"/>
        <v>0</v>
      </c>
      <c r="Q1655" s="5">
        <f t="shared" si="3160"/>
        <v>0</v>
      </c>
      <c r="R1655" s="5">
        <f t="shared" si="3160"/>
        <v>0</v>
      </c>
      <c r="S1655" s="5">
        <f t="shared" si="3160"/>
        <v>0</v>
      </c>
      <c r="T1655" s="5"/>
      <c r="U1655" s="5">
        <f t="shared" si="3160"/>
        <v>20.535863094906432</v>
      </c>
      <c r="V1655" s="5">
        <f t="shared" si="3160"/>
        <v>0.9332334233922488</v>
      </c>
      <c r="W1655" s="5">
        <f t="shared" si="3160"/>
        <v>5.5416632153845748</v>
      </c>
      <c r="X1655" s="5">
        <f t="shared" si="3160"/>
        <v>4.1059810672941524</v>
      </c>
      <c r="Y1655" s="5">
        <f t="shared" si="3160"/>
        <v>3.5496171921941051</v>
      </c>
      <c r="Z1655" s="5">
        <f t="shared" si="3160"/>
        <v>9.4510395511438183</v>
      </c>
      <c r="AA1655" s="5">
        <f t="shared" si="3160"/>
        <v>1.5378367224502205</v>
      </c>
      <c r="AB1655" s="5"/>
      <c r="AC1655" s="5">
        <f t="shared" si="3160"/>
        <v>11.087571173143264</v>
      </c>
      <c r="AD1655" s="5">
        <f t="shared" si="3160"/>
        <v>0.32808650361386871</v>
      </c>
      <c r="AE1655" s="5">
        <f t="shared" si="3160"/>
        <v>2.051879726873604</v>
      </c>
      <c r="AF1655" s="5">
        <f t="shared" si="3160"/>
        <v>2.7212668385847185</v>
      </c>
      <c r="AG1655" s="5">
        <f t="shared" si="3160"/>
        <v>4.5765820534057902</v>
      </c>
      <c r="AH1655" s="5">
        <f t="shared" si="3160"/>
        <v>7.0762009930800112</v>
      </c>
      <c r="AI1655" s="5">
        <f t="shared" si="3160"/>
        <v>0</v>
      </c>
    </row>
    <row r="1656" spans="2:35" x14ac:dyDescent="0.3">
      <c r="B1656" s="85">
        <f t="shared" si="3143"/>
        <v>47208</v>
      </c>
      <c r="C1656" s="3"/>
      <c r="D1656" s="3"/>
      <c r="E1656" s="5">
        <f t="shared" ref="E1656:AI1656" si="3161">E742+E1129</f>
        <v>40.344071706280197</v>
      </c>
      <c r="F1656" s="5">
        <f t="shared" si="3161"/>
        <v>4.0030949120406163</v>
      </c>
      <c r="G1656" s="5">
        <f t="shared" si="3161"/>
        <v>25.068486451960556</v>
      </c>
      <c r="H1656" s="5">
        <f t="shared" si="3161"/>
        <v>27.691494076110246</v>
      </c>
      <c r="I1656" s="5">
        <f t="shared" si="3161"/>
        <v>44.366495646278629</v>
      </c>
      <c r="J1656" s="5">
        <f t="shared" si="3161"/>
        <v>117.76659670893046</v>
      </c>
      <c r="K1656" s="5">
        <f t="shared" si="3161"/>
        <v>24.045926400082827</v>
      </c>
      <c r="L1656" s="5"/>
      <c r="M1656" s="5">
        <f t="shared" si="3161"/>
        <v>24.554269542121929</v>
      </c>
      <c r="N1656" s="5">
        <f t="shared" si="3161"/>
        <v>0</v>
      </c>
      <c r="O1656" s="5">
        <f t="shared" si="3161"/>
        <v>0</v>
      </c>
      <c r="P1656" s="5">
        <f t="shared" si="3161"/>
        <v>0</v>
      </c>
      <c r="Q1656" s="5">
        <f t="shared" si="3161"/>
        <v>0</v>
      </c>
      <c r="R1656" s="5">
        <f t="shared" si="3161"/>
        <v>0</v>
      </c>
      <c r="S1656" s="5">
        <f t="shared" si="3161"/>
        <v>0</v>
      </c>
      <c r="T1656" s="5"/>
      <c r="U1656" s="5">
        <f t="shared" si="3161"/>
        <v>21.151938987753624</v>
      </c>
      <c r="V1656" s="5">
        <f t="shared" si="3161"/>
        <v>0.96123042609401743</v>
      </c>
      <c r="W1656" s="5">
        <f t="shared" si="3161"/>
        <v>5.7079131118461115</v>
      </c>
      <c r="X1656" s="5">
        <f t="shared" si="3161"/>
        <v>4.229160499312977</v>
      </c>
      <c r="Y1656" s="5">
        <f t="shared" si="3161"/>
        <v>3.6561057079599282</v>
      </c>
      <c r="Z1656" s="5">
        <f t="shared" si="3161"/>
        <v>9.734570737678137</v>
      </c>
      <c r="AA1656" s="5">
        <f t="shared" si="3161"/>
        <v>1.5839718241237279</v>
      </c>
      <c r="AB1656" s="5"/>
      <c r="AC1656" s="5">
        <f t="shared" si="3161"/>
        <v>11.420198308337561</v>
      </c>
      <c r="AD1656" s="5">
        <f t="shared" si="3161"/>
        <v>0.33792909872228449</v>
      </c>
      <c r="AE1656" s="5">
        <f t="shared" si="3161"/>
        <v>2.1134361186798123</v>
      </c>
      <c r="AF1656" s="5">
        <f t="shared" si="3161"/>
        <v>2.8029048437422595</v>
      </c>
      <c r="AG1656" s="5">
        <f t="shared" si="3161"/>
        <v>4.7138795150079638</v>
      </c>
      <c r="AH1656" s="5">
        <f t="shared" si="3161"/>
        <v>7.2884870228724115</v>
      </c>
      <c r="AI1656" s="5">
        <f t="shared" si="3161"/>
        <v>0</v>
      </c>
    </row>
    <row r="1657" spans="2:35" x14ac:dyDescent="0.3">
      <c r="B1657" s="85">
        <f t="shared" si="3143"/>
        <v>47573</v>
      </c>
      <c r="C1657" s="3"/>
      <c r="D1657" s="3"/>
      <c r="E1657" s="5">
        <f t="shared" ref="E1657:AI1657" si="3162">E743+E1130</f>
        <v>41.554393857468597</v>
      </c>
      <c r="F1657" s="5">
        <f t="shared" si="3162"/>
        <v>4.1231877594018371</v>
      </c>
      <c r="G1657" s="5">
        <f t="shared" si="3162"/>
        <v>25.820541045519377</v>
      </c>
      <c r="H1657" s="5">
        <f t="shared" si="3162"/>
        <v>28.522238898393557</v>
      </c>
      <c r="I1657" s="5">
        <f t="shared" si="3162"/>
        <v>45.697490515666964</v>
      </c>
      <c r="J1657" s="5">
        <f t="shared" si="3162"/>
        <v>121.29959461019835</v>
      </c>
      <c r="K1657" s="5">
        <f t="shared" si="3162"/>
        <v>24.767304192085323</v>
      </c>
      <c r="L1657" s="5"/>
      <c r="M1657" s="5">
        <f t="shared" si="3162"/>
        <v>25.290897628385594</v>
      </c>
      <c r="N1657" s="5">
        <f t="shared" si="3162"/>
        <v>0</v>
      </c>
      <c r="O1657" s="5">
        <f t="shared" si="3162"/>
        <v>0</v>
      </c>
      <c r="P1657" s="5">
        <f t="shared" si="3162"/>
        <v>0</v>
      </c>
      <c r="Q1657" s="5">
        <f t="shared" si="3162"/>
        <v>0</v>
      </c>
      <c r="R1657" s="5">
        <f t="shared" si="3162"/>
        <v>0</v>
      </c>
      <c r="S1657" s="5">
        <f t="shared" si="3162"/>
        <v>0</v>
      </c>
      <c r="T1657" s="5"/>
      <c r="U1657" s="5">
        <f t="shared" si="3162"/>
        <v>21.786497157386229</v>
      </c>
      <c r="V1657" s="5">
        <f t="shared" si="3162"/>
        <v>0.99006733887683751</v>
      </c>
      <c r="W1657" s="5">
        <f t="shared" si="3162"/>
        <v>5.8791505052014958</v>
      </c>
      <c r="X1657" s="5">
        <f t="shared" si="3162"/>
        <v>4.3560353142923667</v>
      </c>
      <c r="Y1657" s="5">
        <f t="shared" si="3162"/>
        <v>3.7657888791987268</v>
      </c>
      <c r="Z1657" s="5">
        <f t="shared" si="3162"/>
        <v>10.026607859808482</v>
      </c>
      <c r="AA1657" s="5">
        <f t="shared" si="3162"/>
        <v>1.6314909788474385</v>
      </c>
      <c r="AB1657" s="5"/>
      <c r="AC1657" s="5">
        <f t="shared" si="3162"/>
        <v>11.762804257587691</v>
      </c>
      <c r="AD1657" s="5">
        <f t="shared" si="3162"/>
        <v>0.34806697168395306</v>
      </c>
      <c r="AE1657" s="5">
        <f t="shared" si="3162"/>
        <v>2.1768392022402065</v>
      </c>
      <c r="AF1657" s="5">
        <f t="shared" si="3162"/>
        <v>2.8869919890545277</v>
      </c>
      <c r="AG1657" s="5">
        <f t="shared" si="3162"/>
        <v>4.8552959004582021</v>
      </c>
      <c r="AH1657" s="5">
        <f t="shared" si="3162"/>
        <v>7.5071416335585823</v>
      </c>
      <c r="AI1657" s="5">
        <f t="shared" si="3162"/>
        <v>0</v>
      </c>
    </row>
    <row r="1658" spans="2:35" x14ac:dyDescent="0.3">
      <c r="B1658" s="85">
        <f t="shared" si="3143"/>
        <v>47938</v>
      </c>
      <c r="C1658" s="3"/>
      <c r="D1658" s="3"/>
      <c r="E1658" s="5">
        <f t="shared" ref="E1658:AI1658" si="3163">E744+E1131</f>
        <v>42.801025673192662</v>
      </c>
      <c r="F1658" s="5">
        <f t="shared" si="3163"/>
        <v>4.2468833921838964</v>
      </c>
      <c r="G1658" s="5">
        <f t="shared" si="3163"/>
        <v>26.595157276884962</v>
      </c>
      <c r="H1658" s="5">
        <f t="shared" si="3163"/>
        <v>29.377906065345364</v>
      </c>
      <c r="I1658" s="5">
        <f t="shared" si="3163"/>
        <v>47.068415231136989</v>
      </c>
      <c r="J1658" s="5">
        <f t="shared" si="3163"/>
        <v>124.93858244850435</v>
      </c>
      <c r="K1658" s="5">
        <f t="shared" si="3163"/>
        <v>25.510323317847885</v>
      </c>
      <c r="L1658" s="5"/>
      <c r="M1658" s="5">
        <f t="shared" si="3163"/>
        <v>26.049624557237159</v>
      </c>
      <c r="N1658" s="5">
        <f t="shared" si="3163"/>
        <v>0</v>
      </c>
      <c r="O1658" s="5">
        <f t="shared" si="3163"/>
        <v>0</v>
      </c>
      <c r="P1658" s="5">
        <f t="shared" si="3163"/>
        <v>0</v>
      </c>
      <c r="Q1658" s="5">
        <f t="shared" si="3163"/>
        <v>0</v>
      </c>
      <c r="R1658" s="5">
        <f t="shared" si="3163"/>
        <v>0</v>
      </c>
      <c r="S1658" s="5">
        <f t="shared" si="3163"/>
        <v>0</v>
      </c>
      <c r="T1658" s="5"/>
      <c r="U1658" s="5">
        <f t="shared" si="3163"/>
        <v>22.440092072107824</v>
      </c>
      <c r="V1658" s="5">
        <f t="shared" si="3163"/>
        <v>1.019769359043142</v>
      </c>
      <c r="W1658" s="5">
        <f t="shared" si="3163"/>
        <v>6.055525020357539</v>
      </c>
      <c r="X1658" s="5">
        <f t="shared" si="3163"/>
        <v>4.4867163737211389</v>
      </c>
      <c r="Y1658" s="5">
        <f t="shared" si="3163"/>
        <v>3.8787625455746877</v>
      </c>
      <c r="Z1658" s="5">
        <f t="shared" si="3163"/>
        <v>10.327406095602733</v>
      </c>
      <c r="AA1658" s="5">
        <f t="shared" si="3163"/>
        <v>1.6804357082128631</v>
      </c>
      <c r="AB1658" s="5"/>
      <c r="AC1658" s="5">
        <f t="shared" si="3163"/>
        <v>12.11568838531532</v>
      </c>
      <c r="AD1658" s="5">
        <f t="shared" si="3163"/>
        <v>0.35850898083447191</v>
      </c>
      <c r="AE1658" s="5">
        <f t="shared" si="3163"/>
        <v>2.2421443783074131</v>
      </c>
      <c r="AF1658" s="5">
        <f t="shared" si="3163"/>
        <v>2.9736017487261632</v>
      </c>
      <c r="AG1658" s="5">
        <f t="shared" si="3163"/>
        <v>5.0009547774719483</v>
      </c>
      <c r="AH1658" s="5">
        <f t="shared" si="3163"/>
        <v>7.7323558825653436</v>
      </c>
      <c r="AI1658" s="5">
        <f t="shared" si="3163"/>
        <v>0</v>
      </c>
    </row>
    <row r="1659" spans="2:35" x14ac:dyDescent="0.3">
      <c r="B1659" s="85">
        <f t="shared" si="3143"/>
        <v>48304</v>
      </c>
      <c r="C1659" s="3"/>
      <c r="D1659" s="3"/>
      <c r="E1659" s="5">
        <f t="shared" ref="E1659:AI1659" si="3164">E745+E1132</f>
        <v>44.085056443388446</v>
      </c>
      <c r="F1659" s="5">
        <f t="shared" si="3164"/>
        <v>4.3742898939494168</v>
      </c>
      <c r="G1659" s="5">
        <f t="shared" si="3164"/>
        <v>27.393011995191511</v>
      </c>
      <c r="H1659" s="5">
        <f t="shared" si="3164"/>
        <v>30.259243247305733</v>
      </c>
      <c r="I1659" s="5">
        <f t="shared" si="3164"/>
        <v>48.480467688071101</v>
      </c>
      <c r="J1659" s="5">
        <f t="shared" si="3164"/>
        <v>128.68673992195946</v>
      </c>
      <c r="K1659" s="5">
        <f t="shared" si="3164"/>
        <v>26.275633017383328</v>
      </c>
      <c r="L1659" s="5"/>
      <c r="M1659" s="5">
        <f t="shared" si="3164"/>
        <v>26.831113293954278</v>
      </c>
      <c r="N1659" s="5">
        <f t="shared" si="3164"/>
        <v>0</v>
      </c>
      <c r="O1659" s="5">
        <f t="shared" si="3164"/>
        <v>0</v>
      </c>
      <c r="P1659" s="5">
        <f t="shared" si="3164"/>
        <v>0</v>
      </c>
      <c r="Q1659" s="5">
        <f t="shared" si="3164"/>
        <v>0</v>
      </c>
      <c r="R1659" s="5">
        <f t="shared" si="3164"/>
        <v>0</v>
      </c>
      <c r="S1659" s="5">
        <f t="shared" si="3164"/>
        <v>0</v>
      </c>
      <c r="T1659" s="5"/>
      <c r="U1659" s="5">
        <f t="shared" si="3164"/>
        <v>23.113294834271059</v>
      </c>
      <c r="V1659" s="5">
        <f t="shared" si="3164"/>
        <v>1.0503624398144371</v>
      </c>
      <c r="W1659" s="5">
        <f t="shared" si="3164"/>
        <v>6.237190770968267</v>
      </c>
      <c r="X1659" s="5">
        <f t="shared" si="3164"/>
        <v>4.6213178649327729</v>
      </c>
      <c r="Y1659" s="5">
        <f t="shared" si="3164"/>
        <v>3.9951254219419274</v>
      </c>
      <c r="Z1659" s="5">
        <f t="shared" si="3164"/>
        <v>10.637228278470818</v>
      </c>
      <c r="AA1659" s="5">
        <f t="shared" si="3164"/>
        <v>1.7308487794592493</v>
      </c>
      <c r="AB1659" s="5"/>
      <c r="AC1659" s="5">
        <f t="shared" si="3164"/>
        <v>12.47915903687478</v>
      </c>
      <c r="AD1659" s="5">
        <f t="shared" si="3164"/>
        <v>0.36926425025950627</v>
      </c>
      <c r="AE1659" s="5">
        <f t="shared" si="3164"/>
        <v>2.3094087096566351</v>
      </c>
      <c r="AF1659" s="5">
        <f t="shared" si="3164"/>
        <v>3.0628098011879494</v>
      </c>
      <c r="AG1659" s="5">
        <f t="shared" si="3164"/>
        <v>5.1509834207961065</v>
      </c>
      <c r="AH1659" s="5">
        <f t="shared" si="3164"/>
        <v>7.9643265590423002</v>
      </c>
      <c r="AI1659" s="5">
        <f t="shared" si="3164"/>
        <v>0</v>
      </c>
    </row>
    <row r="1660" spans="2:35" x14ac:dyDescent="0.3">
      <c r="B1660" s="85">
        <f t="shared" si="3143"/>
        <v>48669</v>
      </c>
      <c r="C1660" s="3"/>
      <c r="D1660" s="3"/>
      <c r="E1660" s="5">
        <f t="shared" ref="E1660:AI1660" si="3165">E746+E1133</f>
        <v>45.407608136690115</v>
      </c>
      <c r="F1660" s="5">
        <f t="shared" si="3165"/>
        <v>4.5055185907678919</v>
      </c>
      <c r="G1660" s="5">
        <f t="shared" si="3165"/>
        <v>28.214802355047254</v>
      </c>
      <c r="H1660" s="5">
        <f t="shared" si="3165"/>
        <v>31.167020544724902</v>
      </c>
      <c r="I1660" s="5">
        <f t="shared" si="3165"/>
        <v>49.934881718713235</v>
      </c>
      <c r="J1660" s="5">
        <f t="shared" si="3165"/>
        <v>132.54734211961824</v>
      </c>
      <c r="K1660" s="5">
        <f t="shared" si="3165"/>
        <v>27.063902007904826</v>
      </c>
      <c r="L1660" s="5"/>
      <c r="M1660" s="5">
        <f t="shared" si="3165"/>
        <v>27.636046692772911</v>
      </c>
      <c r="N1660" s="5">
        <f t="shared" si="3165"/>
        <v>0</v>
      </c>
      <c r="O1660" s="5">
        <f t="shared" si="3165"/>
        <v>0</v>
      </c>
      <c r="P1660" s="5">
        <f t="shared" si="3165"/>
        <v>0</v>
      </c>
      <c r="Q1660" s="5">
        <f t="shared" si="3165"/>
        <v>0</v>
      </c>
      <c r="R1660" s="5">
        <f t="shared" si="3165"/>
        <v>0</v>
      </c>
      <c r="S1660" s="5">
        <f t="shared" si="3165"/>
        <v>0</v>
      </c>
      <c r="T1660" s="5"/>
      <c r="U1660" s="5">
        <f t="shared" si="3165"/>
        <v>23.806693679299201</v>
      </c>
      <c r="V1660" s="5">
        <f t="shared" si="3165"/>
        <v>1.0818733130088702</v>
      </c>
      <c r="W1660" s="5">
        <f t="shared" si="3165"/>
        <v>6.4243064940973165</v>
      </c>
      <c r="X1660" s="5">
        <f t="shared" si="3165"/>
        <v>4.7599574008807561</v>
      </c>
      <c r="Y1660" s="5">
        <f t="shared" si="3165"/>
        <v>4.1149791846001866</v>
      </c>
      <c r="Z1660" s="5">
        <f t="shared" si="3165"/>
        <v>10.956345126824941</v>
      </c>
      <c r="AA1660" s="5">
        <f t="shared" si="3165"/>
        <v>1.7827742428430278</v>
      </c>
      <c r="AB1660" s="5"/>
      <c r="AC1660" s="5">
        <f t="shared" si="3165"/>
        <v>12.853533807981027</v>
      </c>
      <c r="AD1660" s="5">
        <f t="shared" si="3165"/>
        <v>0.38034217776729085</v>
      </c>
      <c r="AE1660" s="5">
        <f t="shared" si="3165"/>
        <v>2.3786909709463351</v>
      </c>
      <c r="AF1660" s="5">
        <f t="shared" si="3165"/>
        <v>3.1546940952235878</v>
      </c>
      <c r="AG1660" s="5">
        <f t="shared" si="3165"/>
        <v>5.3055129234199905</v>
      </c>
      <c r="AH1660" s="5">
        <f t="shared" si="3165"/>
        <v>8.203256355813572</v>
      </c>
      <c r="AI1660" s="5">
        <f t="shared" si="3165"/>
        <v>0</v>
      </c>
    </row>
    <row r="1661" spans="2:35" x14ac:dyDescent="0.3">
      <c r="B1661" s="85">
        <f t="shared" si="3143"/>
        <v>49034</v>
      </c>
      <c r="C1661" s="3"/>
      <c r="D1661" s="3"/>
      <c r="E1661" s="5">
        <f t="shared" ref="E1661:AI1661" si="3166">E747+E1134</f>
        <v>46.769836380790807</v>
      </c>
      <c r="F1661" s="5">
        <f t="shared" si="3166"/>
        <v>4.6406841484909336</v>
      </c>
      <c r="G1661" s="5">
        <f t="shared" si="3166"/>
        <v>29.061246425698684</v>
      </c>
      <c r="H1661" s="5">
        <f t="shared" si="3166"/>
        <v>32.102031161066648</v>
      </c>
      <c r="I1661" s="5">
        <f t="shared" si="3166"/>
        <v>51.432928170274636</v>
      </c>
      <c r="J1661" s="5">
        <f t="shared" si="3166"/>
        <v>136.52376238320682</v>
      </c>
      <c r="K1661" s="5">
        <f t="shared" si="3166"/>
        <v>27.875819068141972</v>
      </c>
      <c r="L1661" s="5"/>
      <c r="M1661" s="5">
        <f t="shared" si="3166"/>
        <v>28.465128093556093</v>
      </c>
      <c r="N1661" s="5">
        <f t="shared" si="3166"/>
        <v>0</v>
      </c>
      <c r="O1661" s="5">
        <f t="shared" si="3166"/>
        <v>0</v>
      </c>
      <c r="P1661" s="5">
        <f t="shared" si="3166"/>
        <v>0</v>
      </c>
      <c r="Q1661" s="5">
        <f t="shared" si="3166"/>
        <v>0</v>
      </c>
      <c r="R1661" s="5">
        <f t="shared" si="3166"/>
        <v>0</v>
      </c>
      <c r="S1661" s="5">
        <f t="shared" si="3166"/>
        <v>0</v>
      </c>
      <c r="T1661" s="5"/>
      <c r="U1661" s="5">
        <f t="shared" si="3166"/>
        <v>24.520894489678177</v>
      </c>
      <c r="V1661" s="5">
        <f t="shared" si="3166"/>
        <v>1.1143295123991361</v>
      </c>
      <c r="W1661" s="5">
        <f t="shared" si="3166"/>
        <v>6.6170356889202369</v>
      </c>
      <c r="X1661" s="5">
        <f t="shared" si="3166"/>
        <v>4.9027561229071779</v>
      </c>
      <c r="Y1661" s="5">
        <f t="shared" si="3166"/>
        <v>4.2384285601381926</v>
      </c>
      <c r="Z1661" s="5">
        <f t="shared" si="3166"/>
        <v>11.285035480629691</v>
      </c>
      <c r="AA1661" s="5">
        <f t="shared" si="3166"/>
        <v>1.8362574701283172</v>
      </c>
      <c r="AB1661" s="5"/>
      <c r="AC1661" s="5">
        <f t="shared" si="3166"/>
        <v>13.239139822220453</v>
      </c>
      <c r="AD1661" s="5">
        <f t="shared" si="3166"/>
        <v>0.3917524431003101</v>
      </c>
      <c r="AE1661" s="5">
        <f t="shared" si="3166"/>
        <v>2.4500517000747255</v>
      </c>
      <c r="AF1661" s="5">
        <f t="shared" si="3166"/>
        <v>3.2493349180802955</v>
      </c>
      <c r="AG1661" s="5">
        <f t="shared" si="3166"/>
        <v>5.4646783111225909</v>
      </c>
      <c r="AH1661" s="5">
        <f t="shared" si="3166"/>
        <v>8.4493540464879775</v>
      </c>
      <c r="AI1661" s="5">
        <f t="shared" si="3166"/>
        <v>0</v>
      </c>
    </row>
    <row r="1662" spans="2:35" x14ac:dyDescent="0.3">
      <c r="B1662" s="85">
        <f t="shared" si="3143"/>
        <v>49399</v>
      </c>
      <c r="C1662" s="3"/>
      <c r="D1662" s="3"/>
      <c r="E1662" s="5">
        <f t="shared" ref="E1662:AI1662" si="3167">E748+E1135</f>
        <v>48.172931472214536</v>
      </c>
      <c r="F1662" s="5">
        <f t="shared" si="3167"/>
        <v>4.779904672945662</v>
      </c>
      <c r="G1662" s="5">
        <f t="shared" si="3167"/>
        <v>29.93308381846964</v>
      </c>
      <c r="H1662" s="5">
        <f t="shared" si="3167"/>
        <v>33.065092095898656</v>
      </c>
      <c r="I1662" s="5">
        <f t="shared" si="3167"/>
        <v>52.975916015382872</v>
      </c>
      <c r="J1662" s="5">
        <f t="shared" si="3167"/>
        <v>140.61947525470299</v>
      </c>
      <c r="K1662" s="5">
        <f t="shared" si="3167"/>
        <v>28.712093640186232</v>
      </c>
      <c r="L1662" s="5"/>
      <c r="M1662" s="5">
        <f t="shared" si="3167"/>
        <v>29.319081936362778</v>
      </c>
      <c r="N1662" s="5">
        <f t="shared" si="3167"/>
        <v>0</v>
      </c>
      <c r="O1662" s="5">
        <f t="shared" si="3167"/>
        <v>0</v>
      </c>
      <c r="P1662" s="5">
        <f t="shared" si="3167"/>
        <v>0</v>
      </c>
      <c r="Q1662" s="5">
        <f t="shared" si="3167"/>
        <v>0</v>
      </c>
      <c r="R1662" s="5">
        <f t="shared" si="3167"/>
        <v>0</v>
      </c>
      <c r="S1662" s="5">
        <f t="shared" si="3167"/>
        <v>0</v>
      </c>
      <c r="T1662" s="5"/>
      <c r="U1662" s="5">
        <f t="shared" si="3167"/>
        <v>25.25652132436851</v>
      </c>
      <c r="V1662" s="5">
        <f t="shared" si="3167"/>
        <v>1.1477593977711091</v>
      </c>
      <c r="W1662" s="5">
        <f t="shared" si="3167"/>
        <v>6.8155467595878427</v>
      </c>
      <c r="X1662" s="5">
        <f t="shared" si="3167"/>
        <v>5.0498388065943951</v>
      </c>
      <c r="Y1662" s="5">
        <f t="shared" si="3167"/>
        <v>4.365581416942339</v>
      </c>
      <c r="Z1662" s="5">
        <f t="shared" si="3167"/>
        <v>11.623586545048578</v>
      </c>
      <c r="AA1662" s="5">
        <f t="shared" si="3167"/>
        <v>1.8913451942321675</v>
      </c>
      <c r="AB1662" s="5"/>
      <c r="AC1662" s="5">
        <f t="shared" si="3167"/>
        <v>13.636314016887074</v>
      </c>
      <c r="AD1662" s="5">
        <f t="shared" si="3167"/>
        <v>0.40350501639331959</v>
      </c>
      <c r="AE1662" s="5">
        <f t="shared" si="3167"/>
        <v>2.5235532510769665</v>
      </c>
      <c r="AF1662" s="5">
        <f t="shared" si="3167"/>
        <v>3.3468149656227051</v>
      </c>
      <c r="AG1662" s="5">
        <f t="shared" si="3167"/>
        <v>5.6286186604562687</v>
      </c>
      <c r="AH1662" s="5">
        <f t="shared" si="3167"/>
        <v>8.7028346678826196</v>
      </c>
      <c r="AI1662" s="5">
        <f t="shared" si="3167"/>
        <v>0</v>
      </c>
    </row>
    <row r="1663" spans="2:35" x14ac:dyDescent="0.3">
      <c r="B1663" s="85">
        <f t="shared" si="3143"/>
        <v>49765</v>
      </c>
      <c r="C1663" s="3"/>
      <c r="D1663" s="3"/>
      <c r="E1663" s="5">
        <f t="shared" ref="E1663:AI1663" si="3168">E749+E1136</f>
        <v>49.618119416380978</v>
      </c>
      <c r="F1663" s="5">
        <f t="shared" si="3168"/>
        <v>4.9233018131340316</v>
      </c>
      <c r="G1663" s="5">
        <f t="shared" si="3168"/>
        <v>30.831076333023731</v>
      </c>
      <c r="H1663" s="5">
        <f t="shared" si="3168"/>
        <v>34.057044858775612</v>
      </c>
      <c r="I1663" s="5">
        <f t="shared" si="3168"/>
        <v>54.565193495844362</v>
      </c>
      <c r="J1663" s="5">
        <f t="shared" si="3168"/>
        <v>144.83805951234416</v>
      </c>
      <c r="K1663" s="5">
        <f t="shared" si="3168"/>
        <v>29.57345644939182</v>
      </c>
      <c r="L1663" s="5"/>
      <c r="M1663" s="5">
        <f t="shared" si="3168"/>
        <v>30.198654394453662</v>
      </c>
      <c r="N1663" s="5">
        <f t="shared" si="3168"/>
        <v>0</v>
      </c>
      <c r="O1663" s="5">
        <f t="shared" si="3168"/>
        <v>0</v>
      </c>
      <c r="P1663" s="5">
        <f t="shared" si="3168"/>
        <v>0</v>
      </c>
      <c r="Q1663" s="5">
        <f t="shared" si="3168"/>
        <v>0</v>
      </c>
      <c r="R1663" s="5">
        <f t="shared" si="3168"/>
        <v>0</v>
      </c>
      <c r="S1663" s="5">
        <f t="shared" si="3168"/>
        <v>0</v>
      </c>
      <c r="T1663" s="5"/>
      <c r="U1663" s="5">
        <f t="shared" si="3168"/>
        <v>26.014216964099578</v>
      </c>
      <c r="V1663" s="5">
        <f t="shared" si="3168"/>
        <v>1.1821921797042432</v>
      </c>
      <c r="W1663" s="5">
        <f t="shared" si="3168"/>
        <v>7.0200131623754789</v>
      </c>
      <c r="X1663" s="5">
        <f t="shared" si="3168"/>
        <v>5.2013339707922261</v>
      </c>
      <c r="Y1663" s="5">
        <f t="shared" si="3168"/>
        <v>4.4965488594506091</v>
      </c>
      <c r="Z1663" s="5">
        <f t="shared" si="3168"/>
        <v>11.972294141400035</v>
      </c>
      <c r="AA1663" s="5">
        <f t="shared" si="3168"/>
        <v>1.9480855500591328</v>
      </c>
      <c r="AB1663" s="5"/>
      <c r="AC1663" s="5">
        <f t="shared" si="3168"/>
        <v>14.045403437393681</v>
      </c>
      <c r="AD1663" s="5">
        <f t="shared" si="3168"/>
        <v>0.41561016688511909</v>
      </c>
      <c r="AE1663" s="5">
        <f t="shared" si="3168"/>
        <v>2.5992598486092762</v>
      </c>
      <c r="AF1663" s="5">
        <f t="shared" si="3168"/>
        <v>3.4472194145913853</v>
      </c>
      <c r="AG1663" s="5">
        <f t="shared" si="3168"/>
        <v>5.7974772202699567</v>
      </c>
      <c r="AH1663" s="5">
        <f t="shared" si="3168"/>
        <v>8.9639197079190982</v>
      </c>
      <c r="AI1663" s="5">
        <f t="shared" si="3168"/>
        <v>0</v>
      </c>
    </row>
    <row r="1664" spans="2:35" x14ac:dyDescent="0.3">
      <c r="B1664" s="85">
        <f t="shared" si="3143"/>
        <v>50130</v>
      </c>
      <c r="C1664" s="3"/>
      <c r="D1664" s="3"/>
      <c r="E1664" s="5">
        <f t="shared" ref="E1664:AI1664" si="3169">E750+E1137</f>
        <v>51.106662998872416</v>
      </c>
      <c r="F1664" s="5">
        <f t="shared" si="3169"/>
        <v>5.0710008675280562</v>
      </c>
      <c r="G1664" s="5">
        <f t="shared" si="3169"/>
        <v>31.756008623014438</v>
      </c>
      <c r="H1664" s="5">
        <f t="shared" si="3169"/>
        <v>35.078756204538877</v>
      </c>
      <c r="I1664" s="5">
        <f t="shared" si="3169"/>
        <v>56.20214930071969</v>
      </c>
      <c r="J1664" s="5">
        <f t="shared" si="3169"/>
        <v>149.18320129771445</v>
      </c>
      <c r="K1664" s="5">
        <f t="shared" si="3169"/>
        <v>30.460660142873575</v>
      </c>
      <c r="L1664" s="5"/>
      <c r="M1664" s="5">
        <f t="shared" si="3169"/>
        <v>31.104614026287273</v>
      </c>
      <c r="N1664" s="5">
        <f t="shared" si="3169"/>
        <v>0</v>
      </c>
      <c r="O1664" s="5">
        <f t="shared" si="3169"/>
        <v>0</v>
      </c>
      <c r="P1664" s="5">
        <f t="shared" si="3169"/>
        <v>0</v>
      </c>
      <c r="Q1664" s="5">
        <f t="shared" si="3169"/>
        <v>0</v>
      </c>
      <c r="R1664" s="5">
        <f t="shared" si="3169"/>
        <v>0</v>
      </c>
      <c r="S1664" s="5">
        <f t="shared" si="3169"/>
        <v>0</v>
      </c>
      <c r="T1664" s="5"/>
      <c r="U1664" s="5">
        <f t="shared" si="3169"/>
        <v>26.794643473022557</v>
      </c>
      <c r="V1664" s="5">
        <f t="shared" si="3169"/>
        <v>1.21765794509537</v>
      </c>
      <c r="W1664" s="5">
        <f t="shared" si="3169"/>
        <v>7.2306135572467429</v>
      </c>
      <c r="X1664" s="5">
        <f t="shared" si="3169"/>
        <v>5.3573739899159944</v>
      </c>
      <c r="Y1664" s="5">
        <f t="shared" si="3169"/>
        <v>4.6314453252341261</v>
      </c>
      <c r="Z1664" s="5">
        <f t="shared" si="3169"/>
        <v>12.331462965642034</v>
      </c>
      <c r="AA1664" s="5">
        <f t="shared" si="3169"/>
        <v>2.0065281165609057</v>
      </c>
      <c r="AB1664" s="5"/>
      <c r="AC1664" s="5">
        <f t="shared" si="3169"/>
        <v>14.466765540515498</v>
      </c>
      <c r="AD1664" s="5">
        <f t="shared" si="3169"/>
        <v>0.42807847189167303</v>
      </c>
      <c r="AE1664" s="5">
        <f t="shared" si="3169"/>
        <v>2.6772376440675547</v>
      </c>
      <c r="AF1664" s="5">
        <f t="shared" si="3169"/>
        <v>3.550635997029127</v>
      </c>
      <c r="AG1664" s="5">
        <f t="shared" si="3169"/>
        <v>5.9714015368780551</v>
      </c>
      <c r="AH1664" s="5">
        <f t="shared" si="3169"/>
        <v>9.232837299156671</v>
      </c>
      <c r="AI1664" s="5">
        <f t="shared" si="3169"/>
        <v>0</v>
      </c>
    </row>
    <row r="1665" spans="2:35" x14ac:dyDescent="0.3">
      <c r="B1665" s="85">
        <f t="shared" si="3143"/>
        <v>50495</v>
      </c>
      <c r="C1665" s="3"/>
      <c r="D1665" s="3"/>
      <c r="E1665" s="5">
        <f t="shared" ref="E1665:AI1665" si="3170">E751+E1138</f>
        <v>52.639862888838579</v>
      </c>
      <c r="F1665" s="5">
        <f t="shared" si="3170"/>
        <v>5.2231308935538934</v>
      </c>
      <c r="G1665" s="5">
        <f t="shared" si="3170"/>
        <v>32.708688881704873</v>
      </c>
      <c r="H1665" s="5">
        <f t="shared" si="3170"/>
        <v>36.131118890675054</v>
      </c>
      <c r="I1665" s="5">
        <f t="shared" si="3170"/>
        <v>57.888213779741271</v>
      </c>
      <c r="J1665" s="5">
        <f t="shared" si="3170"/>
        <v>153.6586973366459</v>
      </c>
      <c r="K1665" s="5">
        <f t="shared" si="3170"/>
        <v>31.374479947159777</v>
      </c>
      <c r="L1665" s="5"/>
      <c r="M1665" s="5">
        <f t="shared" si="3170"/>
        <v>32.037752447075896</v>
      </c>
      <c r="N1665" s="5">
        <f t="shared" si="3170"/>
        <v>0</v>
      </c>
      <c r="O1665" s="5">
        <f t="shared" si="3170"/>
        <v>0</v>
      </c>
      <c r="P1665" s="5">
        <f t="shared" si="3170"/>
        <v>0</v>
      </c>
      <c r="Q1665" s="5">
        <f t="shared" si="3170"/>
        <v>0</v>
      </c>
      <c r="R1665" s="5">
        <f t="shared" si="3170"/>
        <v>0</v>
      </c>
      <c r="S1665" s="5">
        <f t="shared" si="3170"/>
        <v>0</v>
      </c>
      <c r="T1665" s="5"/>
      <c r="U1665" s="5">
        <f t="shared" si="3170"/>
        <v>27.598482777213238</v>
      </c>
      <c r="V1665" s="5">
        <f t="shared" si="3170"/>
        <v>1.2541876834482331</v>
      </c>
      <c r="W1665" s="5">
        <f t="shared" si="3170"/>
        <v>7.4475319639641455</v>
      </c>
      <c r="X1665" s="5">
        <f t="shared" si="3170"/>
        <v>5.518095209613473</v>
      </c>
      <c r="Y1665" s="5">
        <f t="shared" si="3170"/>
        <v>4.7703886849911505</v>
      </c>
      <c r="Z1665" s="5">
        <f t="shared" si="3170"/>
        <v>12.701406854611303</v>
      </c>
      <c r="AA1665" s="5">
        <f t="shared" si="3170"/>
        <v>2.0667239600577343</v>
      </c>
      <c r="AB1665" s="5"/>
      <c r="AC1665" s="5">
        <f t="shared" si="3170"/>
        <v>14.900768506730961</v>
      </c>
      <c r="AD1665" s="5">
        <f t="shared" si="3170"/>
        <v>0.44092082604842275</v>
      </c>
      <c r="AE1665" s="5">
        <f t="shared" si="3170"/>
        <v>2.7575547733895815</v>
      </c>
      <c r="AF1665" s="5">
        <f t="shared" si="3170"/>
        <v>3.6571550769400005</v>
      </c>
      <c r="AG1665" s="5">
        <f t="shared" si="3170"/>
        <v>6.1505435829843984</v>
      </c>
      <c r="AH1665" s="5">
        <f t="shared" si="3170"/>
        <v>9.5098224181313711</v>
      </c>
      <c r="AI1665" s="5">
        <f t="shared" si="3170"/>
        <v>0</v>
      </c>
    </row>
    <row r="1666" spans="2:35" x14ac:dyDescent="0.3">
      <c r="B1666" s="85">
        <f t="shared" si="3143"/>
        <v>50860</v>
      </c>
      <c r="C1666" s="3"/>
      <c r="D1666" s="3"/>
      <c r="E1666" s="5">
        <f t="shared" ref="E1666:AI1666" si="3171">E752+E1139</f>
        <v>54.21905877550374</v>
      </c>
      <c r="F1666" s="5">
        <f t="shared" si="3171"/>
        <v>5.3798248203605112</v>
      </c>
      <c r="G1666" s="5">
        <f t="shared" si="3171"/>
        <v>33.689949548156015</v>
      </c>
      <c r="H1666" s="5">
        <f t="shared" si="3171"/>
        <v>37.215052457395302</v>
      </c>
      <c r="I1666" s="5">
        <f t="shared" si="3171"/>
        <v>59.624860193133529</v>
      </c>
      <c r="J1666" s="5">
        <f t="shared" si="3171"/>
        <v>158.26845825674525</v>
      </c>
      <c r="K1666" s="5">
        <f t="shared" si="3171"/>
        <v>32.315714345574577</v>
      </c>
      <c r="L1666" s="5"/>
      <c r="M1666" s="5">
        <f t="shared" si="3171"/>
        <v>32.998885020488174</v>
      </c>
      <c r="N1666" s="5">
        <f t="shared" si="3171"/>
        <v>0</v>
      </c>
      <c r="O1666" s="5">
        <f t="shared" si="3171"/>
        <v>0</v>
      </c>
      <c r="P1666" s="5">
        <f t="shared" si="3171"/>
        <v>0</v>
      </c>
      <c r="Q1666" s="5">
        <f t="shared" si="3171"/>
        <v>0</v>
      </c>
      <c r="R1666" s="5">
        <f t="shared" si="3171"/>
        <v>0</v>
      </c>
      <c r="S1666" s="5">
        <f t="shared" si="3171"/>
        <v>0</v>
      </c>
      <c r="T1666" s="5"/>
      <c r="U1666" s="5">
        <f t="shared" si="3171"/>
        <v>28.426437260529635</v>
      </c>
      <c r="V1666" s="5">
        <f t="shared" si="3171"/>
        <v>1.2918133139516783</v>
      </c>
      <c r="W1666" s="5">
        <f t="shared" si="3171"/>
        <v>7.6709579228830691</v>
      </c>
      <c r="X1666" s="5">
        <f t="shared" si="3171"/>
        <v>5.683638065901877</v>
      </c>
      <c r="Y1666" s="5">
        <f t="shared" si="3171"/>
        <v>4.9135003455408857</v>
      </c>
      <c r="Z1666" s="5">
        <f t="shared" si="3171"/>
        <v>13.082449060249637</v>
      </c>
      <c r="AA1666" s="5">
        <f t="shared" si="3171"/>
        <v>2.1287256788594657</v>
      </c>
      <c r="AB1666" s="5"/>
      <c r="AC1666" s="5">
        <f t="shared" si="3171"/>
        <v>15.34779156193289</v>
      </c>
      <c r="AD1666" s="5">
        <f t="shared" si="3171"/>
        <v>0.45414845082987521</v>
      </c>
      <c r="AE1666" s="5">
        <f t="shared" si="3171"/>
        <v>2.8402814165912682</v>
      </c>
      <c r="AF1666" s="5">
        <f t="shared" si="3171"/>
        <v>3.7668697292482012</v>
      </c>
      <c r="AG1666" s="5">
        <f t="shared" si="3171"/>
        <v>6.3350598904739268</v>
      </c>
      <c r="AH1666" s="5">
        <f t="shared" si="3171"/>
        <v>9.7951170906753138</v>
      </c>
      <c r="AI1666" s="5">
        <f t="shared" si="3171"/>
        <v>0</v>
      </c>
    </row>
    <row r="1667" spans="2:35" x14ac:dyDescent="0.3">
      <c r="B1667" s="85">
        <f t="shared" si="3143"/>
        <v>51226</v>
      </c>
      <c r="C1667" s="3"/>
      <c r="D1667" s="3"/>
      <c r="E1667" s="5">
        <f t="shared" ref="E1667:AI1667" si="3172">E753+E1140</f>
        <v>55.845630538768837</v>
      </c>
      <c r="F1667" s="5">
        <f t="shared" si="3172"/>
        <v>5.5412195649713212</v>
      </c>
      <c r="G1667" s="5">
        <f t="shared" si="3172"/>
        <v>34.700648034600704</v>
      </c>
      <c r="H1667" s="5">
        <f t="shared" si="3172"/>
        <v>38.331504031117163</v>
      </c>
      <c r="I1667" s="5">
        <f t="shared" si="3172"/>
        <v>61.413605998927522</v>
      </c>
      <c r="J1667" s="5">
        <f t="shared" si="3172"/>
        <v>163.01651200444758</v>
      </c>
      <c r="K1667" s="5">
        <f t="shared" si="3172"/>
        <v>33.285185775941819</v>
      </c>
      <c r="L1667" s="5"/>
      <c r="M1667" s="5">
        <f t="shared" si="3172"/>
        <v>33.988851571102821</v>
      </c>
      <c r="N1667" s="5">
        <f t="shared" si="3172"/>
        <v>0</v>
      </c>
      <c r="O1667" s="5">
        <f t="shared" si="3172"/>
        <v>0</v>
      </c>
      <c r="P1667" s="5">
        <f t="shared" si="3172"/>
        <v>0</v>
      </c>
      <c r="Q1667" s="5">
        <f t="shared" si="3172"/>
        <v>0</v>
      </c>
      <c r="R1667" s="5">
        <f t="shared" si="3172"/>
        <v>0</v>
      </c>
      <c r="S1667" s="5">
        <f t="shared" si="3172"/>
        <v>0</v>
      </c>
      <c r="T1667" s="5"/>
      <c r="U1667" s="5">
        <f t="shared" si="3172"/>
        <v>29.279230378345524</v>
      </c>
      <c r="V1667" s="5">
        <f t="shared" si="3172"/>
        <v>1.3305677133702289</v>
      </c>
      <c r="W1667" s="5">
        <f t="shared" si="3172"/>
        <v>7.9010866605695629</v>
      </c>
      <c r="X1667" s="5">
        <f t="shared" si="3172"/>
        <v>5.8541472078789338</v>
      </c>
      <c r="Y1667" s="5">
        <f t="shared" si="3172"/>
        <v>5.0609053559071109</v>
      </c>
      <c r="Z1667" s="5">
        <f t="shared" si="3172"/>
        <v>13.474922532057128</v>
      </c>
      <c r="AA1667" s="5">
        <f t="shared" si="3172"/>
        <v>2.1925874492252508</v>
      </c>
      <c r="AB1667" s="5"/>
      <c r="AC1667" s="5">
        <f t="shared" si="3172"/>
        <v>15.808225308790876</v>
      </c>
      <c r="AD1667" s="5">
        <f t="shared" si="3172"/>
        <v>0.46777290435477203</v>
      </c>
      <c r="AE1667" s="5">
        <f t="shared" si="3172"/>
        <v>2.9254898590890059</v>
      </c>
      <c r="AF1667" s="5">
        <f t="shared" si="3172"/>
        <v>3.8798758211256477</v>
      </c>
      <c r="AG1667" s="5">
        <f t="shared" si="3172"/>
        <v>6.525111687188148</v>
      </c>
      <c r="AH1667" s="5">
        <f t="shared" si="3172"/>
        <v>10.088970603395568</v>
      </c>
      <c r="AI1667" s="5">
        <f t="shared" si="3172"/>
        <v>0</v>
      </c>
    </row>
    <row r="1668" spans="2:35" x14ac:dyDescent="0.3">
      <c r="B1668" s="85">
        <f t="shared" si="3143"/>
        <v>51591</v>
      </c>
      <c r="C1668" s="3"/>
      <c r="D1668" s="3"/>
      <c r="E1668" s="5">
        <f t="shared" ref="E1668:AI1668" si="3173">E754+E1141</f>
        <v>42.819602571909613</v>
      </c>
      <c r="F1668" s="5">
        <f t="shared" si="3173"/>
        <v>4.248726663960646</v>
      </c>
      <c r="G1668" s="5">
        <f t="shared" si="3173"/>
        <v>26.606700354073492</v>
      </c>
      <c r="H1668" s="5">
        <f t="shared" si="3173"/>
        <v>29.390656937010426</v>
      </c>
      <c r="I1668" s="5">
        <f t="shared" si="3173"/>
        <v>47.088844301907208</v>
      </c>
      <c r="J1668" s="5">
        <f t="shared" si="3173"/>
        <v>124.99280945254169</v>
      </c>
      <c r="K1668" s="5">
        <f t="shared" si="3173"/>
        <v>25.521395545325113</v>
      </c>
      <c r="L1668" s="5"/>
      <c r="M1668" s="5">
        <f t="shared" si="3173"/>
        <v>26.06093085724757</v>
      </c>
      <c r="N1668" s="5">
        <f t="shared" si="3173"/>
        <v>0</v>
      </c>
      <c r="O1668" s="5">
        <f t="shared" si="3173"/>
        <v>0</v>
      </c>
      <c r="P1668" s="5">
        <f t="shared" si="3173"/>
        <v>0</v>
      </c>
      <c r="Q1668" s="5">
        <f t="shared" si="3173"/>
        <v>0</v>
      </c>
      <c r="R1668" s="5">
        <f t="shared" si="3173"/>
        <v>0</v>
      </c>
      <c r="S1668" s="5">
        <f t="shared" si="3173"/>
        <v>0</v>
      </c>
      <c r="T1668" s="5"/>
      <c r="U1668" s="5">
        <f t="shared" si="3173"/>
        <v>22.449831729302154</v>
      </c>
      <c r="V1668" s="5">
        <f t="shared" si="3173"/>
        <v>1.0202119688124078</v>
      </c>
      <c r="W1668" s="5">
        <f t="shared" si="3173"/>
        <v>6.0581532955731872</v>
      </c>
      <c r="X1668" s="5">
        <f t="shared" si="3173"/>
        <v>4.4886637400362055</v>
      </c>
      <c r="Y1668" s="5">
        <f t="shared" si="3173"/>
        <v>3.880446042122327</v>
      </c>
      <c r="Z1668" s="5">
        <f t="shared" si="3173"/>
        <v>10.331888492321717</v>
      </c>
      <c r="AA1668" s="5">
        <f t="shared" si="3173"/>
        <v>1.6811650665275488</v>
      </c>
      <c r="AB1668" s="5"/>
      <c r="AC1668" s="5">
        <f t="shared" si="3173"/>
        <v>12.120946948924022</v>
      </c>
      <c r="AD1668" s="5">
        <f t="shared" si="3173"/>
        <v>0.35866458423231906</v>
      </c>
      <c r="AE1668" s="5">
        <f t="shared" si="3173"/>
        <v>2.2431175346364838</v>
      </c>
      <c r="AF1668" s="5">
        <f t="shared" si="3173"/>
        <v>2.9748923789772337</v>
      </c>
      <c r="AG1668" s="5">
        <f t="shared" si="3173"/>
        <v>5.0031253383154786</v>
      </c>
      <c r="AH1668" s="5">
        <f t="shared" si="3173"/>
        <v>7.7357119514869268</v>
      </c>
      <c r="AI1668" s="5">
        <f t="shared" si="3173"/>
        <v>0</v>
      </c>
    </row>
    <row r="1670" spans="2:35" s="99" customFormat="1" x14ac:dyDescent="0.3">
      <c r="B1670" s="98" t="s">
        <v>271</v>
      </c>
      <c r="C1670" s="98"/>
      <c r="D1670" s="98"/>
    </row>
    <row r="1671" spans="2:35" x14ac:dyDescent="0.3">
      <c r="E1671" s="301" t="s">
        <v>89</v>
      </c>
      <c r="F1671" s="301"/>
      <c r="G1671" s="301"/>
      <c r="H1671" s="301"/>
      <c r="I1671" s="301"/>
      <c r="J1671" s="301"/>
      <c r="K1671" s="301"/>
      <c r="M1671" s="301" t="s">
        <v>64</v>
      </c>
      <c r="N1671" s="301"/>
      <c r="O1671" s="301"/>
      <c r="P1671" s="301"/>
      <c r="Q1671" s="301"/>
      <c r="R1671" s="301"/>
      <c r="S1671" s="301"/>
      <c r="U1671" s="301" t="s">
        <v>65</v>
      </c>
      <c r="V1671" s="301"/>
      <c r="W1671" s="301"/>
      <c r="X1671" s="301"/>
      <c r="Y1671" s="301"/>
      <c r="Z1671" s="301"/>
      <c r="AA1671" s="301"/>
      <c r="AC1671" s="301" t="s">
        <v>66</v>
      </c>
      <c r="AD1671" s="301"/>
      <c r="AE1671" s="301"/>
      <c r="AF1671" s="301"/>
      <c r="AG1671" s="301"/>
      <c r="AH1671" s="301"/>
      <c r="AI1671" s="301"/>
    </row>
    <row r="1672" spans="2:35" s="3" customFormat="1" x14ac:dyDescent="0.3">
      <c r="B1672" s="4" t="s">
        <v>211</v>
      </c>
      <c r="C1672" s="4"/>
      <c r="D1672" s="4"/>
      <c r="E1672" s="3" t="s">
        <v>70</v>
      </c>
      <c r="F1672" s="3" t="s">
        <v>69</v>
      </c>
      <c r="G1672" s="3" t="s">
        <v>61</v>
      </c>
      <c r="H1672" s="3" t="s">
        <v>68</v>
      </c>
      <c r="I1672" s="3" t="s">
        <v>71</v>
      </c>
      <c r="J1672" s="3" t="s">
        <v>72</v>
      </c>
      <c r="K1672" s="3" t="s">
        <v>62</v>
      </c>
      <c r="M1672" s="3" t="s">
        <v>70</v>
      </c>
      <c r="N1672" s="3" t="s">
        <v>69</v>
      </c>
      <c r="O1672" s="3" t="s">
        <v>61</v>
      </c>
      <c r="P1672" s="3" t="s">
        <v>68</v>
      </c>
      <c r="Q1672" s="3" t="s">
        <v>71</v>
      </c>
      <c r="R1672" s="3" t="s">
        <v>72</v>
      </c>
      <c r="S1672" s="3" t="s">
        <v>62</v>
      </c>
      <c r="U1672" s="3" t="s">
        <v>70</v>
      </c>
      <c r="V1672" s="3" t="s">
        <v>69</v>
      </c>
      <c r="W1672" s="3" t="s">
        <v>61</v>
      </c>
      <c r="X1672" s="3" t="s">
        <v>68</v>
      </c>
      <c r="Y1672" s="3" t="s">
        <v>71</v>
      </c>
      <c r="Z1672" s="3" t="s">
        <v>72</v>
      </c>
      <c r="AA1672" s="3" t="s">
        <v>62</v>
      </c>
      <c r="AC1672" s="3" t="s">
        <v>70</v>
      </c>
      <c r="AD1672" s="3" t="s">
        <v>69</v>
      </c>
      <c r="AE1672" s="3" t="s">
        <v>61</v>
      </c>
      <c r="AF1672" s="3" t="s">
        <v>68</v>
      </c>
      <c r="AG1672" s="3" t="s">
        <v>71</v>
      </c>
      <c r="AH1672" s="3" t="s">
        <v>72</v>
      </c>
      <c r="AI1672" s="3" t="s">
        <v>62</v>
      </c>
    </row>
    <row r="1673" spans="2:35" hidden="1" x14ac:dyDescent="0.3">
      <c r="B1673" s="85">
        <f>B1568</f>
        <v>40633</v>
      </c>
      <c r="C1673" s="3"/>
      <c r="D1673" s="3"/>
      <c r="E1673" s="5">
        <f>E864+E971</f>
        <v>28.273519999999991</v>
      </c>
      <c r="F1673" s="5">
        <f t="shared" ref="F1673:AI1673" si="3174">F864+F971</f>
        <v>4.123405</v>
      </c>
      <c r="G1673" s="5">
        <f t="shared" si="3174"/>
        <v>2.0966512500000007</v>
      </c>
      <c r="H1673" s="5">
        <f t="shared" si="3174"/>
        <v>22.649652499999995</v>
      </c>
      <c r="I1673" s="5">
        <f t="shared" si="3174"/>
        <v>59.288152499999995</v>
      </c>
      <c r="J1673" s="5">
        <f t="shared" si="3174"/>
        <v>151.1532</v>
      </c>
      <c r="K1673" s="5">
        <f t="shared" si="3174"/>
        <v>15.201648000000002</v>
      </c>
      <c r="L1673" s="5"/>
      <c r="M1673" s="5">
        <f t="shared" si="3174"/>
        <v>11.904639999999993</v>
      </c>
      <c r="N1673" s="5">
        <f t="shared" si="3174"/>
        <v>0</v>
      </c>
      <c r="O1673" s="5">
        <f t="shared" si="3174"/>
        <v>0</v>
      </c>
      <c r="P1673" s="5">
        <f t="shared" si="3174"/>
        <v>0</v>
      </c>
      <c r="Q1673" s="5">
        <f t="shared" si="3174"/>
        <v>0</v>
      </c>
      <c r="R1673" s="5">
        <f t="shared" si="3174"/>
        <v>0</v>
      </c>
      <c r="S1673" s="5">
        <f t="shared" si="3174"/>
        <v>0</v>
      </c>
      <c r="T1673" s="5"/>
      <c r="U1673" s="5">
        <f t="shared" si="3174"/>
        <v>6.3243399999999994</v>
      </c>
      <c r="V1673" s="5">
        <f t="shared" si="3174"/>
        <v>0.50836499999999996</v>
      </c>
      <c r="W1673" s="5">
        <f t="shared" si="3174"/>
        <v>0.25849125000000006</v>
      </c>
      <c r="X1673" s="5">
        <f t="shared" si="3174"/>
        <v>7.9514737500000017</v>
      </c>
      <c r="Y1673" s="5">
        <f t="shared" si="3174"/>
        <v>3.9766443750000002</v>
      </c>
      <c r="Z1673" s="5">
        <f t="shared" si="3174"/>
        <v>12.281197499999999</v>
      </c>
      <c r="AA1673" s="5">
        <f t="shared" si="3174"/>
        <v>1.1845439999999998</v>
      </c>
      <c r="AB1673" s="5"/>
      <c r="AC1673" s="5">
        <f t="shared" si="3174"/>
        <v>4.8362599999999993</v>
      </c>
      <c r="AD1673" s="5">
        <f t="shared" si="3174"/>
        <v>0.25418249999999998</v>
      </c>
      <c r="AE1673" s="5">
        <f t="shared" si="3174"/>
        <v>0.12924562500000003</v>
      </c>
      <c r="AF1673" s="5">
        <f t="shared" si="3174"/>
        <v>4.8190750000000007</v>
      </c>
      <c r="AG1673" s="5">
        <f t="shared" si="3174"/>
        <v>2.5305918749999998</v>
      </c>
      <c r="AH1673" s="5">
        <f t="shared" si="3174"/>
        <v>6.6129525000000005</v>
      </c>
      <c r="AI1673" s="5">
        <f t="shared" si="3174"/>
        <v>1.0858319999999999</v>
      </c>
    </row>
    <row r="1674" spans="2:35" hidden="1" x14ac:dyDescent="0.3">
      <c r="B1674" s="85">
        <f t="shared" ref="B1674:B1703" si="3175">B1569</f>
        <v>40999</v>
      </c>
      <c r="C1674" s="3"/>
      <c r="D1674" s="3"/>
      <c r="E1674" s="5">
        <f t="shared" ref="E1674:AI1674" si="3176">E865+E972</f>
        <v>30.254840000000002</v>
      </c>
      <c r="F1674" s="5">
        <f t="shared" si="3176"/>
        <v>4.3321850000000008</v>
      </c>
      <c r="G1674" s="5">
        <f t="shared" si="3176"/>
        <v>2.2181962499999983</v>
      </c>
      <c r="H1674" s="5">
        <f t="shared" si="3176"/>
        <v>23.614445000000003</v>
      </c>
      <c r="I1674" s="5">
        <f t="shared" si="3176"/>
        <v>63.315787499999985</v>
      </c>
      <c r="J1674" s="5">
        <f t="shared" si="3176"/>
        <v>161.99480000000003</v>
      </c>
      <c r="K1674" s="5">
        <f t="shared" si="3176"/>
        <v>16.327695999999996</v>
      </c>
      <c r="L1674" s="5"/>
      <c r="M1674" s="5">
        <f t="shared" si="3176"/>
        <v>12.738879999999995</v>
      </c>
      <c r="N1674" s="5">
        <f t="shared" si="3176"/>
        <v>0</v>
      </c>
      <c r="O1674" s="5">
        <f t="shared" si="3176"/>
        <v>0</v>
      </c>
      <c r="P1674" s="5">
        <f t="shared" si="3176"/>
        <v>0</v>
      </c>
      <c r="Q1674" s="5">
        <f t="shared" si="3176"/>
        <v>0</v>
      </c>
      <c r="R1674" s="5">
        <f t="shared" si="3176"/>
        <v>0</v>
      </c>
      <c r="S1674" s="5">
        <f t="shared" si="3176"/>
        <v>0</v>
      </c>
      <c r="T1674" s="5"/>
      <c r="U1674" s="5">
        <f t="shared" si="3176"/>
        <v>6.7675299999999972</v>
      </c>
      <c r="V1674" s="5">
        <f t="shared" si="3176"/>
        <v>0.53410500000000005</v>
      </c>
      <c r="W1674" s="5">
        <f t="shared" si="3176"/>
        <v>0.27347624999999987</v>
      </c>
      <c r="X1674" s="5">
        <f t="shared" si="3176"/>
        <v>8.2901775000000022</v>
      </c>
      <c r="Y1674" s="5">
        <f t="shared" si="3176"/>
        <v>4.2467906250000009</v>
      </c>
      <c r="Z1674" s="5">
        <f t="shared" si="3176"/>
        <v>13.162077499999999</v>
      </c>
      <c r="AA1674" s="5">
        <f t="shared" si="3176"/>
        <v>1.2722879999999999</v>
      </c>
      <c r="AB1674" s="5"/>
      <c r="AC1674" s="5">
        <f t="shared" si="3176"/>
        <v>5.1751699999999978</v>
      </c>
      <c r="AD1674" s="5">
        <f t="shared" si="3176"/>
        <v>0.26705250000000003</v>
      </c>
      <c r="AE1674" s="5">
        <f t="shared" si="3176"/>
        <v>0.13673812499999993</v>
      </c>
      <c r="AF1674" s="5">
        <f t="shared" si="3176"/>
        <v>5.024350000000001</v>
      </c>
      <c r="AG1674" s="5">
        <f t="shared" si="3176"/>
        <v>2.7025031249999998</v>
      </c>
      <c r="AH1674" s="5">
        <f t="shared" si="3176"/>
        <v>7.0872724999999992</v>
      </c>
      <c r="AI1674" s="5">
        <f t="shared" si="3176"/>
        <v>1.166264</v>
      </c>
    </row>
    <row r="1675" spans="2:35" hidden="1" x14ac:dyDescent="0.3">
      <c r="B1675" s="85">
        <f t="shared" si="3175"/>
        <v>41364</v>
      </c>
      <c r="C1675" s="3"/>
      <c r="D1675" s="3"/>
      <c r="E1675" s="5">
        <f t="shared" ref="E1675:AI1675" si="3177">E866+E973</f>
        <v>33.247719999999987</v>
      </c>
      <c r="F1675" s="5">
        <f t="shared" si="3177"/>
        <v>4.6453550000000003</v>
      </c>
      <c r="G1675" s="5">
        <f t="shared" si="3177"/>
        <v>2.4005137499999982</v>
      </c>
      <c r="H1675" s="5">
        <f t="shared" si="3177"/>
        <v>25.337288749999999</v>
      </c>
      <c r="I1675" s="5">
        <f t="shared" si="3177"/>
        <v>69.391372499999989</v>
      </c>
      <c r="J1675" s="5">
        <f t="shared" si="3177"/>
        <v>178.4992</v>
      </c>
      <c r="K1675" s="5">
        <f t="shared" si="3177"/>
        <v>17.946389999999997</v>
      </c>
      <c r="L1675" s="5"/>
      <c r="M1675" s="5">
        <f t="shared" si="3177"/>
        <v>13.999039999999994</v>
      </c>
      <c r="N1675" s="5">
        <f t="shared" si="3177"/>
        <v>0</v>
      </c>
      <c r="O1675" s="5">
        <f t="shared" si="3177"/>
        <v>0</v>
      </c>
      <c r="P1675" s="5">
        <f t="shared" si="3177"/>
        <v>0</v>
      </c>
      <c r="Q1675" s="5">
        <f t="shared" si="3177"/>
        <v>0</v>
      </c>
      <c r="R1675" s="5">
        <f t="shared" si="3177"/>
        <v>0</v>
      </c>
      <c r="S1675" s="5">
        <f t="shared" si="3177"/>
        <v>0</v>
      </c>
      <c r="T1675" s="5"/>
      <c r="U1675" s="5">
        <f t="shared" si="3177"/>
        <v>7.4369899999999944</v>
      </c>
      <c r="V1675" s="5">
        <f t="shared" si="3177"/>
        <v>0.57271500000000009</v>
      </c>
      <c r="W1675" s="5">
        <f t="shared" si="3177"/>
        <v>0.29595374999999979</v>
      </c>
      <c r="X1675" s="5">
        <f t="shared" si="3177"/>
        <v>8.8950056250000014</v>
      </c>
      <c r="Y1675" s="5">
        <f t="shared" si="3177"/>
        <v>4.654299374999999</v>
      </c>
      <c r="Z1675" s="5">
        <f t="shared" si="3177"/>
        <v>14.50306</v>
      </c>
      <c r="AA1675" s="5">
        <f t="shared" si="3177"/>
        <v>1.3984199999999998</v>
      </c>
      <c r="AB1675" s="5"/>
      <c r="AC1675" s="5">
        <f t="shared" si="3177"/>
        <v>5.6871100000000006</v>
      </c>
      <c r="AD1675" s="5">
        <f t="shared" si="3177"/>
        <v>0.28635750000000004</v>
      </c>
      <c r="AE1675" s="5">
        <f t="shared" si="3177"/>
        <v>0.1479768749999999</v>
      </c>
      <c r="AF1675" s="5">
        <f t="shared" si="3177"/>
        <v>5.3909125000000007</v>
      </c>
      <c r="AG1675" s="5">
        <f t="shared" si="3177"/>
        <v>2.9618268750000007</v>
      </c>
      <c r="AH1675" s="5">
        <f t="shared" si="3177"/>
        <v>7.8093400000000006</v>
      </c>
      <c r="AI1675" s="5">
        <f t="shared" si="3177"/>
        <v>1.2818849999999999</v>
      </c>
    </row>
    <row r="1676" spans="2:35" hidden="1" x14ac:dyDescent="0.3">
      <c r="B1676" s="85">
        <f t="shared" si="3175"/>
        <v>41729</v>
      </c>
      <c r="C1676" s="3"/>
      <c r="D1676" s="3"/>
      <c r="E1676" s="5">
        <f t="shared" ref="E1676:AI1676" si="3178">E867+E974</f>
        <v>38.146679999999975</v>
      </c>
      <c r="F1676" s="5">
        <f t="shared" si="3178"/>
        <v>5.1934024999999995</v>
      </c>
      <c r="G1676" s="5">
        <f t="shared" si="3178"/>
        <v>2.7043762499999993</v>
      </c>
      <c r="H1676" s="5">
        <f t="shared" si="3178"/>
        <v>28.346522499999999</v>
      </c>
      <c r="I1676" s="5">
        <f t="shared" si="3178"/>
        <v>79.426327499999985</v>
      </c>
      <c r="J1676" s="5">
        <f t="shared" si="3178"/>
        <v>205.94200000000001</v>
      </c>
      <c r="K1676" s="5">
        <f t="shared" si="3178"/>
        <v>20.691132</v>
      </c>
      <c r="L1676" s="5"/>
      <c r="M1676" s="5">
        <f t="shared" si="3178"/>
        <v>16.061759999999992</v>
      </c>
      <c r="N1676" s="5">
        <f t="shared" si="3178"/>
        <v>0</v>
      </c>
      <c r="O1676" s="5">
        <f t="shared" si="3178"/>
        <v>0</v>
      </c>
      <c r="P1676" s="5">
        <f t="shared" si="3178"/>
        <v>0</v>
      </c>
      <c r="Q1676" s="5">
        <f t="shared" si="3178"/>
        <v>0</v>
      </c>
      <c r="R1676" s="5">
        <f t="shared" si="3178"/>
        <v>0</v>
      </c>
      <c r="S1676" s="5">
        <f t="shared" si="3178"/>
        <v>0</v>
      </c>
      <c r="T1676" s="5"/>
      <c r="U1676" s="5">
        <f t="shared" si="3178"/>
        <v>8.5328099999999978</v>
      </c>
      <c r="V1676" s="5">
        <f t="shared" si="3178"/>
        <v>0.64028250000000009</v>
      </c>
      <c r="W1676" s="5">
        <f t="shared" si="3178"/>
        <v>0.33341624999999997</v>
      </c>
      <c r="X1676" s="5">
        <f t="shared" si="3178"/>
        <v>9.9514387500000012</v>
      </c>
      <c r="Y1676" s="5">
        <f t="shared" si="3178"/>
        <v>5.3273756250000002</v>
      </c>
      <c r="Z1676" s="5">
        <f t="shared" si="3178"/>
        <v>16.732787500000001</v>
      </c>
      <c r="AA1676" s="5">
        <f t="shared" si="3178"/>
        <v>1.612296</v>
      </c>
      <c r="AB1676" s="5"/>
      <c r="AC1676" s="5">
        <f t="shared" si="3178"/>
        <v>6.5250899999999987</v>
      </c>
      <c r="AD1676" s="5">
        <f t="shared" si="3178"/>
        <v>0.32014125000000004</v>
      </c>
      <c r="AE1676" s="5">
        <f t="shared" si="3178"/>
        <v>0.16670812499999998</v>
      </c>
      <c r="AF1676" s="5">
        <f t="shared" si="3178"/>
        <v>6.0311749999999993</v>
      </c>
      <c r="AG1676" s="5">
        <f t="shared" si="3178"/>
        <v>3.3901481249999996</v>
      </c>
      <c r="AH1676" s="5">
        <f t="shared" si="3178"/>
        <v>9.0099625000000003</v>
      </c>
      <c r="AI1676" s="5">
        <f t="shared" si="3178"/>
        <v>1.477938</v>
      </c>
    </row>
    <row r="1677" spans="2:35" hidden="1" x14ac:dyDescent="0.3">
      <c r="B1677" s="85">
        <f t="shared" si="3175"/>
        <v>42094</v>
      </c>
      <c r="C1677" s="3"/>
      <c r="D1677" s="3"/>
      <c r="E1677" s="5">
        <f t="shared" ref="E1677:AI1677" si="3179">E868+E975</f>
        <v>40.830239999999975</v>
      </c>
      <c r="F1677" s="5">
        <f t="shared" si="3179"/>
        <v>5.4804750000000002</v>
      </c>
      <c r="G1677" s="5">
        <f t="shared" si="3179"/>
        <v>2.8360500000000002</v>
      </c>
      <c r="H1677" s="5">
        <f t="shared" si="3179"/>
        <v>29.632912499999996</v>
      </c>
      <c r="I1677" s="5">
        <f t="shared" si="3179"/>
        <v>84.853394999999978</v>
      </c>
      <c r="J1677" s="5">
        <f t="shared" si="3179"/>
        <v>220.75239999999997</v>
      </c>
      <c r="K1677" s="5">
        <f t="shared" si="3179"/>
        <v>22.309826000000001</v>
      </c>
      <c r="L1677" s="5"/>
      <c r="M1677" s="5">
        <f t="shared" si="3179"/>
        <v>17.191679999999991</v>
      </c>
      <c r="N1677" s="5">
        <f t="shared" si="3179"/>
        <v>0</v>
      </c>
      <c r="O1677" s="5">
        <f t="shared" si="3179"/>
        <v>0</v>
      </c>
      <c r="P1677" s="5">
        <f t="shared" si="3179"/>
        <v>0</v>
      </c>
      <c r="Q1677" s="5">
        <f t="shared" si="3179"/>
        <v>0</v>
      </c>
      <c r="R1677" s="5">
        <f t="shared" si="3179"/>
        <v>0</v>
      </c>
      <c r="S1677" s="5">
        <f t="shared" si="3179"/>
        <v>0</v>
      </c>
      <c r="T1677" s="5"/>
      <c r="U1677" s="5">
        <f t="shared" si="3179"/>
        <v>9.1330799999999996</v>
      </c>
      <c r="V1677" s="5">
        <f t="shared" si="3179"/>
        <v>0.67567500000000003</v>
      </c>
      <c r="W1677" s="5">
        <f t="shared" si="3179"/>
        <v>0.34965000000000002</v>
      </c>
      <c r="X1677" s="5">
        <f t="shared" si="3179"/>
        <v>10.403043750000002</v>
      </c>
      <c r="Y1677" s="5">
        <f t="shared" si="3179"/>
        <v>5.691386249999999</v>
      </c>
      <c r="Z1677" s="5">
        <f t="shared" si="3179"/>
        <v>17.936132499999999</v>
      </c>
      <c r="AA1677" s="5">
        <f t="shared" si="3179"/>
        <v>1.7384279999999999</v>
      </c>
      <c r="AB1677" s="5"/>
      <c r="AC1677" s="5">
        <f t="shared" si="3179"/>
        <v>6.9841199999999972</v>
      </c>
      <c r="AD1677" s="5">
        <f t="shared" si="3179"/>
        <v>0.33783750000000001</v>
      </c>
      <c r="AE1677" s="5">
        <f t="shared" si="3179"/>
        <v>0.17482500000000001</v>
      </c>
      <c r="AF1677" s="5">
        <f t="shared" si="3179"/>
        <v>6.3048750000000009</v>
      </c>
      <c r="AG1677" s="5">
        <f t="shared" si="3179"/>
        <v>3.6217912499999994</v>
      </c>
      <c r="AH1677" s="5">
        <f t="shared" si="3179"/>
        <v>9.6579175000000017</v>
      </c>
      <c r="AI1677" s="5">
        <f t="shared" si="3179"/>
        <v>1.5935589999999999</v>
      </c>
    </row>
    <row r="1678" spans="2:35" hidden="1" x14ac:dyDescent="0.3">
      <c r="B1678" s="85">
        <f t="shared" si="3175"/>
        <v>42460</v>
      </c>
      <c r="C1678" s="3"/>
      <c r="D1678" s="3"/>
      <c r="E1678" s="5">
        <f t="shared" ref="E1678:AI1678" si="3180">E869+E976</f>
        <v>43.756239999999991</v>
      </c>
      <c r="F1678" s="5">
        <f t="shared" si="3180"/>
        <v>5.6892550000000011</v>
      </c>
      <c r="G1678" s="5">
        <f t="shared" si="3180"/>
        <v>2.9981100000000005</v>
      </c>
      <c r="H1678" s="5">
        <f t="shared" si="3180"/>
        <v>30.942273750000005</v>
      </c>
      <c r="I1678" s="5">
        <f t="shared" si="3180"/>
        <v>90.724184999999977</v>
      </c>
      <c r="J1678" s="5">
        <f t="shared" si="3180"/>
        <v>236.91800000000001</v>
      </c>
      <c r="K1678" s="5">
        <f t="shared" si="3180"/>
        <v>23.787764000000003</v>
      </c>
      <c r="L1678" s="5"/>
      <c r="M1678" s="5">
        <f t="shared" si="3180"/>
        <v>18.42367999999999</v>
      </c>
      <c r="N1678" s="5">
        <f t="shared" si="3180"/>
        <v>0</v>
      </c>
      <c r="O1678" s="5">
        <f t="shared" si="3180"/>
        <v>0</v>
      </c>
      <c r="P1678" s="5">
        <f t="shared" si="3180"/>
        <v>0</v>
      </c>
      <c r="Q1678" s="5">
        <f t="shared" si="3180"/>
        <v>0</v>
      </c>
      <c r="R1678" s="5">
        <f t="shared" si="3180"/>
        <v>0</v>
      </c>
      <c r="S1678" s="5">
        <f t="shared" si="3180"/>
        <v>0</v>
      </c>
      <c r="T1678" s="5"/>
      <c r="U1678" s="5">
        <f t="shared" si="3180"/>
        <v>9.7875799999999984</v>
      </c>
      <c r="V1678" s="5">
        <f t="shared" si="3180"/>
        <v>0.70141500000000012</v>
      </c>
      <c r="W1678" s="5">
        <f t="shared" si="3180"/>
        <v>0.3696299999999999</v>
      </c>
      <c r="X1678" s="5">
        <f t="shared" si="3180"/>
        <v>10.862713124999999</v>
      </c>
      <c r="Y1678" s="5">
        <f t="shared" si="3180"/>
        <v>6.0851587499999997</v>
      </c>
      <c r="Z1678" s="5">
        <f t="shared" si="3180"/>
        <v>19.249587500000001</v>
      </c>
      <c r="AA1678" s="5">
        <f t="shared" si="3180"/>
        <v>1.8535919999999997</v>
      </c>
      <c r="AB1678" s="5"/>
      <c r="AC1678" s="5">
        <f t="shared" si="3180"/>
        <v>7.4846199999999996</v>
      </c>
      <c r="AD1678" s="5">
        <f t="shared" si="3180"/>
        <v>0.35070750000000006</v>
      </c>
      <c r="AE1678" s="5">
        <f t="shared" si="3180"/>
        <v>0.18481499999999995</v>
      </c>
      <c r="AF1678" s="5">
        <f t="shared" si="3180"/>
        <v>6.5834625000000013</v>
      </c>
      <c r="AG1678" s="5">
        <f t="shared" si="3180"/>
        <v>3.8723737500000004</v>
      </c>
      <c r="AH1678" s="5">
        <f t="shared" si="3180"/>
        <v>10.365162500000002</v>
      </c>
      <c r="AI1678" s="5">
        <f t="shared" si="3180"/>
        <v>1.6991259999999999</v>
      </c>
    </row>
    <row r="1679" spans="2:35" hidden="1" x14ac:dyDescent="0.3">
      <c r="B1679" s="85">
        <f t="shared" si="3175"/>
        <v>42825</v>
      </c>
      <c r="C1679" s="3"/>
      <c r="D1679" s="3"/>
      <c r="E1679" s="5">
        <f t="shared" ref="E1679:AI1679" si="3181">E870+E977</f>
        <v>47.083519999999993</v>
      </c>
      <c r="F1679" s="5">
        <f t="shared" si="3181"/>
        <v>5.9241325000000007</v>
      </c>
      <c r="G1679" s="5">
        <f t="shared" si="3181"/>
        <v>3.1702987500000006</v>
      </c>
      <c r="H1679" s="5">
        <f t="shared" si="3181"/>
        <v>32.343519999999998</v>
      </c>
      <c r="I1679" s="5">
        <f t="shared" si="3181"/>
        <v>97.175227499999977</v>
      </c>
      <c r="J1679" s="5">
        <f t="shared" si="3181"/>
        <v>254.9228</v>
      </c>
      <c r="K1679" s="5">
        <f t="shared" si="3181"/>
        <v>25.547213999999997</v>
      </c>
      <c r="L1679" s="5"/>
      <c r="M1679" s="5">
        <f t="shared" si="3181"/>
        <v>19.824639999999988</v>
      </c>
      <c r="N1679" s="5">
        <f t="shared" si="3181"/>
        <v>0</v>
      </c>
      <c r="O1679" s="5">
        <f t="shared" si="3181"/>
        <v>0</v>
      </c>
      <c r="P1679" s="5">
        <f t="shared" si="3181"/>
        <v>0</v>
      </c>
      <c r="Q1679" s="5">
        <f t="shared" si="3181"/>
        <v>0</v>
      </c>
      <c r="R1679" s="5">
        <f t="shared" si="3181"/>
        <v>0</v>
      </c>
      <c r="S1679" s="5">
        <f t="shared" si="3181"/>
        <v>0</v>
      </c>
      <c r="T1679" s="5"/>
      <c r="U1679" s="5">
        <f t="shared" si="3181"/>
        <v>10.531839999999995</v>
      </c>
      <c r="V1679" s="5">
        <f t="shared" si="3181"/>
        <v>0.73037250000000009</v>
      </c>
      <c r="W1679" s="5">
        <f t="shared" si="3181"/>
        <v>0.39085875000000003</v>
      </c>
      <c r="X1679" s="5">
        <f t="shared" si="3181"/>
        <v>11.35464</v>
      </c>
      <c r="Y1679" s="5">
        <f t="shared" si="3181"/>
        <v>6.5178506249999995</v>
      </c>
      <c r="Z1679" s="5">
        <f t="shared" si="3181"/>
        <v>20.712477500000002</v>
      </c>
      <c r="AA1679" s="5">
        <f t="shared" si="3181"/>
        <v>1.9906920000000001</v>
      </c>
      <c r="AB1679" s="5"/>
      <c r="AC1679" s="5">
        <f t="shared" si="3181"/>
        <v>8.0537599999999969</v>
      </c>
      <c r="AD1679" s="5">
        <f t="shared" si="3181"/>
        <v>0.36518625000000005</v>
      </c>
      <c r="AE1679" s="5">
        <f t="shared" si="3181"/>
        <v>0.19542937500000002</v>
      </c>
      <c r="AF1679" s="5">
        <f t="shared" si="3181"/>
        <v>6.8816000000000006</v>
      </c>
      <c r="AG1679" s="5">
        <f t="shared" si="3181"/>
        <v>4.1477231250000006</v>
      </c>
      <c r="AH1679" s="5">
        <f t="shared" si="3181"/>
        <v>11.152872500000001</v>
      </c>
      <c r="AI1679" s="5">
        <f t="shared" si="3181"/>
        <v>1.8248010000000003</v>
      </c>
    </row>
    <row r="1680" spans="2:35" hidden="1" x14ac:dyDescent="0.3">
      <c r="B1680" s="85">
        <f t="shared" si="3175"/>
        <v>43190</v>
      </c>
      <c r="C1680" s="3"/>
      <c r="D1680" s="3"/>
      <c r="E1680" s="5">
        <f t="shared" ref="E1680:AI1680" si="3182">E871+E978</f>
        <v>50.63651999999999</v>
      </c>
      <c r="F1680" s="5">
        <f t="shared" si="3182"/>
        <v>6.2373025000000002</v>
      </c>
      <c r="G1680" s="5">
        <f t="shared" si="3182"/>
        <v>3.3728737500000001</v>
      </c>
      <c r="H1680" s="5">
        <f t="shared" si="3182"/>
        <v>33.836651249999996</v>
      </c>
      <c r="I1680" s="5">
        <f t="shared" si="3182"/>
        <v>104.20652249999998</v>
      </c>
      <c r="J1680" s="5">
        <f t="shared" si="3182"/>
        <v>274.37959999999998</v>
      </c>
      <c r="K1680" s="5">
        <f t="shared" si="3182"/>
        <v>27.588175999999997</v>
      </c>
      <c r="L1680" s="5"/>
      <c r="M1680" s="5">
        <f t="shared" si="3182"/>
        <v>21.320639999999997</v>
      </c>
      <c r="N1680" s="5">
        <f t="shared" si="3182"/>
        <v>0</v>
      </c>
      <c r="O1680" s="5">
        <f t="shared" si="3182"/>
        <v>0</v>
      </c>
      <c r="P1680" s="5">
        <f t="shared" si="3182"/>
        <v>0</v>
      </c>
      <c r="Q1680" s="5">
        <f t="shared" si="3182"/>
        <v>0</v>
      </c>
      <c r="R1680" s="5">
        <f t="shared" si="3182"/>
        <v>0</v>
      </c>
      <c r="S1680" s="5">
        <f t="shared" si="3182"/>
        <v>0</v>
      </c>
      <c r="T1680" s="5"/>
      <c r="U1680" s="5">
        <f t="shared" si="3182"/>
        <v>11.326589999999996</v>
      </c>
      <c r="V1680" s="5">
        <f t="shared" si="3182"/>
        <v>0.76898250000000012</v>
      </c>
      <c r="W1680" s="5">
        <f t="shared" si="3182"/>
        <v>0.41583375</v>
      </c>
      <c r="X1680" s="5">
        <f t="shared" si="3182"/>
        <v>11.878824375000001</v>
      </c>
      <c r="Y1680" s="5">
        <f t="shared" si="3182"/>
        <v>6.9894618749999982</v>
      </c>
      <c r="Z1680" s="5">
        <f t="shared" si="3182"/>
        <v>22.293342499999998</v>
      </c>
      <c r="AA1680" s="5">
        <f t="shared" si="3182"/>
        <v>2.1497279999999996</v>
      </c>
      <c r="AB1680" s="5"/>
      <c r="AC1680" s="5">
        <f t="shared" si="3182"/>
        <v>8.6615099999999998</v>
      </c>
      <c r="AD1680" s="5">
        <f t="shared" si="3182"/>
        <v>0.38449125000000006</v>
      </c>
      <c r="AE1680" s="5">
        <f t="shared" si="3182"/>
        <v>0.207916875</v>
      </c>
      <c r="AF1680" s="5">
        <f t="shared" si="3182"/>
        <v>7.1992874999999987</v>
      </c>
      <c r="AG1680" s="5">
        <f t="shared" si="3182"/>
        <v>4.4478393750000009</v>
      </c>
      <c r="AH1680" s="5">
        <f t="shared" si="3182"/>
        <v>12.0041075</v>
      </c>
      <c r="AI1680" s="5">
        <f t="shared" si="3182"/>
        <v>1.9705840000000001</v>
      </c>
    </row>
    <row r="1681" spans="2:35" hidden="1" x14ac:dyDescent="0.3">
      <c r="B1681" s="85">
        <f t="shared" si="3175"/>
        <v>43555</v>
      </c>
      <c r="C1681" s="3"/>
      <c r="D1681" s="3"/>
      <c r="E1681" s="5">
        <f t="shared" ref="E1681:AI1681" si="3183">E872+E979</f>
        <v>54.482119999999981</v>
      </c>
      <c r="F1681" s="5">
        <f t="shared" si="3183"/>
        <v>6.5504725000000015</v>
      </c>
      <c r="G1681" s="5">
        <f t="shared" si="3183"/>
        <v>3.5653199999999998</v>
      </c>
      <c r="H1681" s="5">
        <f t="shared" si="3183"/>
        <v>35.421667499999998</v>
      </c>
      <c r="I1681" s="5">
        <f t="shared" si="3183"/>
        <v>111.61327499999996</v>
      </c>
      <c r="J1681" s="5">
        <f t="shared" si="3183"/>
        <v>295.14319999999998</v>
      </c>
      <c r="K1681" s="5">
        <f t="shared" si="3183"/>
        <v>29.769893999999997</v>
      </c>
      <c r="L1681" s="5"/>
      <c r="M1681" s="5">
        <f t="shared" si="3183"/>
        <v>22.93983999999999</v>
      </c>
      <c r="N1681" s="5">
        <f t="shared" si="3183"/>
        <v>0</v>
      </c>
      <c r="O1681" s="5">
        <f t="shared" si="3183"/>
        <v>0</v>
      </c>
      <c r="P1681" s="5">
        <f t="shared" si="3183"/>
        <v>0</v>
      </c>
      <c r="Q1681" s="5">
        <f t="shared" si="3183"/>
        <v>0</v>
      </c>
      <c r="R1681" s="5">
        <f t="shared" si="3183"/>
        <v>0</v>
      </c>
      <c r="S1681" s="5">
        <f t="shared" si="3183"/>
        <v>0</v>
      </c>
      <c r="T1681" s="5"/>
      <c r="U1681" s="5">
        <f t="shared" si="3183"/>
        <v>12.186789999999995</v>
      </c>
      <c r="V1681" s="5">
        <f t="shared" si="3183"/>
        <v>0.80759250000000016</v>
      </c>
      <c r="W1681" s="5">
        <f t="shared" si="3183"/>
        <v>0.43955999999999973</v>
      </c>
      <c r="X1681" s="5">
        <f t="shared" si="3183"/>
        <v>12.435266249999998</v>
      </c>
      <c r="Y1681" s="5">
        <f t="shared" si="3183"/>
        <v>7.4862562499999985</v>
      </c>
      <c r="Z1681" s="5">
        <f t="shared" si="3183"/>
        <v>23.980385000000002</v>
      </c>
      <c r="AA1681" s="5">
        <f t="shared" si="3183"/>
        <v>2.3197319999999997</v>
      </c>
      <c r="AB1681" s="5"/>
      <c r="AC1681" s="5">
        <f t="shared" si="3183"/>
        <v>9.3193099999999944</v>
      </c>
      <c r="AD1681" s="5">
        <f t="shared" si="3183"/>
        <v>0.40379625000000008</v>
      </c>
      <c r="AE1681" s="5">
        <f t="shared" si="3183"/>
        <v>0.21977999999999986</v>
      </c>
      <c r="AF1681" s="5">
        <f t="shared" si="3183"/>
        <v>7.536525000000001</v>
      </c>
      <c r="AG1681" s="5">
        <f t="shared" si="3183"/>
        <v>4.7639812499999987</v>
      </c>
      <c r="AH1681" s="5">
        <f t="shared" si="3183"/>
        <v>12.912515000000003</v>
      </c>
      <c r="AI1681" s="5">
        <f t="shared" si="3183"/>
        <v>2.1264209999999997</v>
      </c>
    </row>
    <row r="1682" spans="2:35" hidden="1" x14ac:dyDescent="0.3">
      <c r="B1682" s="85">
        <f t="shared" si="3175"/>
        <v>43921</v>
      </c>
      <c r="C1682" s="3"/>
      <c r="D1682" s="3"/>
      <c r="E1682" s="5">
        <f t="shared" ref="E1682:AI1682" si="3184">E873+E980</f>
        <v>58.603599999999972</v>
      </c>
      <c r="F1682" s="5">
        <f t="shared" si="3184"/>
        <v>6.863642500000001</v>
      </c>
      <c r="G1682" s="5">
        <f t="shared" si="3184"/>
        <v>3.7476374999999997</v>
      </c>
      <c r="H1682" s="5">
        <f t="shared" si="3184"/>
        <v>37.098568749999991</v>
      </c>
      <c r="I1682" s="5">
        <f t="shared" si="3184"/>
        <v>119.66854499999999</v>
      </c>
      <c r="J1682" s="5">
        <f t="shared" si="3184"/>
        <v>317.64920000000001</v>
      </c>
      <c r="K1682" s="5">
        <f t="shared" si="3184"/>
        <v>31.881233999999999</v>
      </c>
      <c r="L1682" s="5"/>
      <c r="M1682" s="5">
        <f t="shared" si="3184"/>
        <v>24.67519999999999</v>
      </c>
      <c r="N1682" s="5">
        <f t="shared" si="3184"/>
        <v>0</v>
      </c>
      <c r="O1682" s="5">
        <f t="shared" si="3184"/>
        <v>0</v>
      </c>
      <c r="P1682" s="5">
        <f t="shared" si="3184"/>
        <v>0</v>
      </c>
      <c r="Q1682" s="5">
        <f t="shared" si="3184"/>
        <v>0</v>
      </c>
      <c r="R1682" s="5">
        <f t="shared" si="3184"/>
        <v>0</v>
      </c>
      <c r="S1682" s="5">
        <f t="shared" si="3184"/>
        <v>0</v>
      </c>
      <c r="T1682" s="5"/>
      <c r="U1682" s="5">
        <f t="shared" si="3184"/>
        <v>13.108699999999999</v>
      </c>
      <c r="V1682" s="5">
        <f t="shared" si="3184"/>
        <v>0.84620249999999997</v>
      </c>
      <c r="W1682" s="5">
        <f t="shared" si="3184"/>
        <v>0.4620375000000001</v>
      </c>
      <c r="X1682" s="5">
        <f t="shared" si="3184"/>
        <v>13.023965625000002</v>
      </c>
      <c r="Y1682" s="5">
        <f t="shared" si="3184"/>
        <v>8.0265487499999999</v>
      </c>
      <c r="Z1682" s="5">
        <f t="shared" si="3184"/>
        <v>25.8089975</v>
      </c>
      <c r="AA1682" s="5">
        <f t="shared" si="3184"/>
        <v>2.4842519999999997</v>
      </c>
      <c r="AB1682" s="5"/>
      <c r="AC1682" s="5">
        <f t="shared" si="3184"/>
        <v>10.024299999999997</v>
      </c>
      <c r="AD1682" s="5">
        <f t="shared" si="3184"/>
        <v>0.42310124999999998</v>
      </c>
      <c r="AE1682" s="5">
        <f t="shared" si="3184"/>
        <v>0.23101875000000005</v>
      </c>
      <c r="AF1682" s="5">
        <f t="shared" si="3184"/>
        <v>7.8933125000000004</v>
      </c>
      <c r="AG1682" s="5">
        <f t="shared" si="3184"/>
        <v>5.1078037499999986</v>
      </c>
      <c r="AH1682" s="5">
        <f t="shared" si="3184"/>
        <v>13.897152500000002</v>
      </c>
      <c r="AI1682" s="5">
        <f t="shared" si="3184"/>
        <v>2.277231</v>
      </c>
    </row>
    <row r="1683" spans="2:35" hidden="1" x14ac:dyDescent="0.3">
      <c r="B1683" s="85">
        <f t="shared" si="3175"/>
        <v>44286</v>
      </c>
      <c r="C1683" s="3"/>
      <c r="D1683" s="3"/>
      <c r="E1683" s="5">
        <f t="shared" ref="E1683:AI1683" si="3185">E874+E981</f>
        <v>48.680279999999982</v>
      </c>
      <c r="F1683" s="5">
        <f t="shared" si="3185"/>
        <v>7.2551050000000004</v>
      </c>
      <c r="G1683" s="5">
        <f t="shared" si="3185"/>
        <v>4.0413712499999974</v>
      </c>
      <c r="H1683" s="5">
        <f t="shared" si="3185"/>
        <v>29.770740000000004</v>
      </c>
      <c r="I1683" s="5">
        <f t="shared" si="3185"/>
        <v>97.857877499999972</v>
      </c>
      <c r="J1683" s="5">
        <f t="shared" si="3185"/>
        <v>278.10640000000001</v>
      </c>
      <c r="K1683" s="5">
        <f t="shared" si="3185"/>
        <v>28.010443999999996</v>
      </c>
      <c r="L1683" s="5"/>
      <c r="M1683" s="5">
        <f t="shared" si="3185"/>
        <v>20.496959999999987</v>
      </c>
      <c r="N1683" s="5">
        <f t="shared" si="3185"/>
        <v>0</v>
      </c>
      <c r="O1683" s="5">
        <f t="shared" si="3185"/>
        <v>0</v>
      </c>
      <c r="P1683" s="5">
        <f t="shared" si="3185"/>
        <v>0</v>
      </c>
      <c r="Q1683" s="5">
        <f t="shared" si="3185"/>
        <v>0</v>
      </c>
      <c r="R1683" s="5">
        <f t="shared" si="3185"/>
        <v>0</v>
      </c>
      <c r="S1683" s="5">
        <f t="shared" si="3185"/>
        <v>0</v>
      </c>
      <c r="T1683" s="5"/>
      <c r="U1683" s="5">
        <f t="shared" si="3185"/>
        <v>10.889009999999999</v>
      </c>
      <c r="V1683" s="5">
        <f t="shared" si="3185"/>
        <v>0.89446500000000029</v>
      </c>
      <c r="W1683" s="5">
        <f t="shared" si="3185"/>
        <v>0.49825125000000003</v>
      </c>
      <c r="X1683" s="5">
        <f t="shared" si="3185"/>
        <v>10.451430000000002</v>
      </c>
      <c r="Y1683" s="5">
        <f t="shared" si="3185"/>
        <v>6.5636381249999989</v>
      </c>
      <c r="Z1683" s="5">
        <f t="shared" si="3185"/>
        <v>22.596145</v>
      </c>
      <c r="AA1683" s="5">
        <f t="shared" si="3185"/>
        <v>2.1826319999999999</v>
      </c>
      <c r="AB1683" s="5"/>
      <c r="AC1683" s="5">
        <f t="shared" si="3185"/>
        <v>8.3268899999999988</v>
      </c>
      <c r="AD1683" s="5">
        <f t="shared" si="3185"/>
        <v>0.44723250000000014</v>
      </c>
      <c r="AE1683" s="5">
        <f t="shared" si="3185"/>
        <v>0.24912562500000002</v>
      </c>
      <c r="AF1683" s="5">
        <f t="shared" si="3185"/>
        <v>6.3342000000000009</v>
      </c>
      <c r="AG1683" s="5">
        <f t="shared" si="3185"/>
        <v>4.1768606249999998</v>
      </c>
      <c r="AH1683" s="5">
        <f t="shared" si="3185"/>
        <v>12.167155000000003</v>
      </c>
      <c r="AI1683" s="5">
        <f t="shared" si="3185"/>
        <v>2.0007459999999999</v>
      </c>
    </row>
    <row r="1684" spans="2:35" x14ac:dyDescent="0.3">
      <c r="B1684" s="85">
        <f t="shared" si="3175"/>
        <v>44651</v>
      </c>
      <c r="C1684" s="3"/>
      <c r="D1684" s="3"/>
      <c r="E1684" s="5">
        <f t="shared" ref="E1684:AI1684" si="3186">E875+E982</f>
        <v>9.1975883999999937</v>
      </c>
      <c r="F1684" s="5">
        <f t="shared" si="3186"/>
        <v>7.7827964499999993</v>
      </c>
      <c r="G1684" s="5">
        <f t="shared" si="3186"/>
        <v>4.4084371499999975</v>
      </c>
      <c r="H1684" s="5">
        <f t="shared" si="3186"/>
        <v>3.888113774999999</v>
      </c>
      <c r="I1684" s="5">
        <f t="shared" si="3186"/>
        <v>13.480289549999998</v>
      </c>
      <c r="J1684" s="5">
        <f t="shared" si="3186"/>
        <v>106.693444</v>
      </c>
      <c r="K1684" s="5">
        <f t="shared" si="3186"/>
        <v>10.777686920000001</v>
      </c>
      <c r="L1684" s="5"/>
      <c r="M1684" s="5">
        <f t="shared" si="3186"/>
        <v>3.8726687999999996</v>
      </c>
      <c r="N1684" s="5">
        <f t="shared" si="3186"/>
        <v>0</v>
      </c>
      <c r="O1684" s="5">
        <f t="shared" si="3186"/>
        <v>0</v>
      </c>
      <c r="P1684" s="5">
        <f t="shared" si="3186"/>
        <v>0</v>
      </c>
      <c r="Q1684" s="5">
        <f t="shared" si="3186"/>
        <v>0</v>
      </c>
      <c r="R1684" s="5">
        <f t="shared" si="3186"/>
        <v>0</v>
      </c>
      <c r="S1684" s="5">
        <f t="shared" si="3186"/>
        <v>0</v>
      </c>
      <c r="T1684" s="5"/>
      <c r="U1684" s="5">
        <f t="shared" si="3186"/>
        <v>2.0573552999999993</v>
      </c>
      <c r="V1684" s="5">
        <f t="shared" si="3186"/>
        <v>0.95952284999999993</v>
      </c>
      <c r="W1684" s="5">
        <f t="shared" si="3186"/>
        <v>0.54350595000000013</v>
      </c>
      <c r="X1684" s="5">
        <f t="shared" si="3186"/>
        <v>1.3649761125000004</v>
      </c>
      <c r="Y1684" s="5">
        <f t="shared" si="3186"/>
        <v>0.90416576249999991</v>
      </c>
      <c r="Z1684" s="5">
        <f t="shared" si="3186"/>
        <v>8.668842325</v>
      </c>
      <c r="AA1684" s="5">
        <f t="shared" si="3186"/>
        <v>0.83981975999999992</v>
      </c>
      <c r="AB1684" s="5"/>
      <c r="AC1684" s="5">
        <f t="shared" si="3186"/>
        <v>1.5732716999999994</v>
      </c>
      <c r="AD1684" s="5">
        <f t="shared" si="3186"/>
        <v>0.47976142499999996</v>
      </c>
      <c r="AE1684" s="5">
        <f t="shared" si="3186"/>
        <v>0.27175297500000006</v>
      </c>
      <c r="AF1684" s="5">
        <f t="shared" si="3186"/>
        <v>0.82725825000000008</v>
      </c>
      <c r="AG1684" s="5">
        <f t="shared" si="3186"/>
        <v>0.57537821249999999</v>
      </c>
      <c r="AH1684" s="5">
        <f t="shared" si="3186"/>
        <v>4.667838175</v>
      </c>
      <c r="AI1684" s="5">
        <f t="shared" si="3186"/>
        <v>0.76983477999999983</v>
      </c>
    </row>
    <row r="1685" spans="2:35" x14ac:dyDescent="0.3">
      <c r="B1685" s="85">
        <f t="shared" si="3175"/>
        <v>45016</v>
      </c>
      <c r="C1685" s="3"/>
      <c r="D1685" s="3"/>
      <c r="E1685" s="5">
        <f t="shared" ref="E1685:AI1685" si="3187">E876+E983</f>
        <v>9.4735160519999937</v>
      </c>
      <c r="F1685" s="5">
        <f t="shared" si="3187"/>
        <v>8.0162803435000001</v>
      </c>
      <c r="G1685" s="5">
        <f t="shared" si="3187"/>
        <v>4.5406902645000002</v>
      </c>
      <c r="H1685" s="5">
        <f t="shared" si="3187"/>
        <v>4.0047571882499993</v>
      </c>
      <c r="I1685" s="5">
        <f t="shared" si="3187"/>
        <v>13.884698236499997</v>
      </c>
      <c r="J1685" s="5">
        <f t="shared" si="3187"/>
        <v>109.89424731999999</v>
      </c>
      <c r="K1685" s="5">
        <f t="shared" si="3187"/>
        <v>11.1010175276</v>
      </c>
      <c r="L1685" s="5"/>
      <c r="M1685" s="5">
        <f t="shared" si="3187"/>
        <v>3.9888488639999977</v>
      </c>
      <c r="N1685" s="5">
        <f t="shared" si="3187"/>
        <v>0</v>
      </c>
      <c r="O1685" s="5">
        <f t="shared" si="3187"/>
        <v>0</v>
      </c>
      <c r="P1685" s="5">
        <f t="shared" si="3187"/>
        <v>0</v>
      </c>
      <c r="Q1685" s="5">
        <f t="shared" si="3187"/>
        <v>0</v>
      </c>
      <c r="R1685" s="5">
        <f t="shared" si="3187"/>
        <v>0</v>
      </c>
      <c r="S1685" s="5">
        <f t="shared" si="3187"/>
        <v>0</v>
      </c>
      <c r="T1685" s="5"/>
      <c r="U1685" s="5">
        <f t="shared" si="3187"/>
        <v>2.1190759589999999</v>
      </c>
      <c r="V1685" s="5">
        <f t="shared" si="3187"/>
        <v>0.98830853549999986</v>
      </c>
      <c r="W1685" s="5">
        <f t="shared" si="3187"/>
        <v>0.55981112849999981</v>
      </c>
      <c r="X1685" s="5">
        <f t="shared" si="3187"/>
        <v>1.4059253958750002</v>
      </c>
      <c r="Y1685" s="5">
        <f t="shared" si="3187"/>
        <v>0.93129073537499996</v>
      </c>
      <c r="Z1685" s="5">
        <f t="shared" si="3187"/>
        <v>8.9289075947499992</v>
      </c>
      <c r="AA1685" s="5">
        <f t="shared" si="3187"/>
        <v>0.86501435279999983</v>
      </c>
      <c r="AB1685" s="5"/>
      <c r="AC1685" s="5">
        <f t="shared" si="3187"/>
        <v>1.6204698509999993</v>
      </c>
      <c r="AD1685" s="5">
        <f t="shared" si="3187"/>
        <v>0.49415426774999993</v>
      </c>
      <c r="AE1685" s="5">
        <f t="shared" si="3187"/>
        <v>0.27990556424999991</v>
      </c>
      <c r="AF1685" s="5">
        <f t="shared" si="3187"/>
        <v>0.85207599750000007</v>
      </c>
      <c r="AG1685" s="5">
        <f t="shared" si="3187"/>
        <v>0.59263955887499997</v>
      </c>
      <c r="AH1685" s="5">
        <f t="shared" si="3187"/>
        <v>4.8078733202499997</v>
      </c>
      <c r="AI1685" s="5">
        <f t="shared" si="3187"/>
        <v>0.79292982339999996</v>
      </c>
    </row>
    <row r="1686" spans="2:35" x14ac:dyDescent="0.3">
      <c r="B1686" s="85">
        <f t="shared" si="3175"/>
        <v>45382</v>
      </c>
      <c r="C1686" s="3"/>
      <c r="D1686" s="3"/>
      <c r="E1686" s="5">
        <f t="shared" ref="E1686:AI1686" si="3188">E877+E984</f>
        <v>9.7577215335599945</v>
      </c>
      <c r="F1686" s="5">
        <f t="shared" si="3188"/>
        <v>8.2567687538050016</v>
      </c>
      <c r="G1686" s="5">
        <f t="shared" si="3188"/>
        <v>4.6769109724350031</v>
      </c>
      <c r="H1686" s="5">
        <f t="shared" si="3188"/>
        <v>4.1248999038975001</v>
      </c>
      <c r="I1686" s="5">
        <f t="shared" si="3188"/>
        <v>14.301239183594998</v>
      </c>
      <c r="J1686" s="5">
        <f t="shared" si="3188"/>
        <v>113.1910747396</v>
      </c>
      <c r="K1686" s="5">
        <f t="shared" si="3188"/>
        <v>11.434048053428</v>
      </c>
      <c r="L1686" s="5"/>
      <c r="M1686" s="5">
        <f t="shared" si="3188"/>
        <v>4.1085143299199984</v>
      </c>
      <c r="N1686" s="5">
        <f t="shared" si="3188"/>
        <v>0</v>
      </c>
      <c r="O1686" s="5">
        <f t="shared" si="3188"/>
        <v>0</v>
      </c>
      <c r="P1686" s="5">
        <f t="shared" si="3188"/>
        <v>0</v>
      </c>
      <c r="Q1686" s="5">
        <f t="shared" si="3188"/>
        <v>0</v>
      </c>
      <c r="R1686" s="5">
        <f t="shared" si="3188"/>
        <v>0</v>
      </c>
      <c r="S1686" s="5">
        <f t="shared" si="3188"/>
        <v>0</v>
      </c>
      <c r="T1686" s="5"/>
      <c r="U1686" s="5">
        <f t="shared" si="3188"/>
        <v>2.1826482377699996</v>
      </c>
      <c r="V1686" s="5">
        <f t="shared" si="3188"/>
        <v>1.0179577915650002</v>
      </c>
      <c r="W1686" s="5">
        <f t="shared" si="3188"/>
        <v>0.57660546235500032</v>
      </c>
      <c r="X1686" s="5">
        <f t="shared" si="3188"/>
        <v>1.44810315775125</v>
      </c>
      <c r="Y1686" s="5">
        <f t="shared" si="3188"/>
        <v>0.95922945743624966</v>
      </c>
      <c r="Z1686" s="5">
        <f t="shared" si="3188"/>
        <v>9.1967748225925003</v>
      </c>
      <c r="AA1686" s="5">
        <f t="shared" si="3188"/>
        <v>0.89096478338399998</v>
      </c>
      <c r="AB1686" s="5"/>
      <c r="AC1686" s="5">
        <f t="shared" si="3188"/>
        <v>1.6690839465299998</v>
      </c>
      <c r="AD1686" s="5">
        <f t="shared" si="3188"/>
        <v>0.50897889578250011</v>
      </c>
      <c r="AE1686" s="5">
        <f t="shared" si="3188"/>
        <v>0.28830273117750016</v>
      </c>
      <c r="AF1686" s="5">
        <f t="shared" si="3188"/>
        <v>0.877638277425</v>
      </c>
      <c r="AG1686" s="5">
        <f t="shared" si="3188"/>
        <v>0.61041874564124998</v>
      </c>
      <c r="AH1686" s="5">
        <f t="shared" si="3188"/>
        <v>4.9521095198575003</v>
      </c>
      <c r="AI1686" s="5">
        <f t="shared" si="3188"/>
        <v>0.816717718102</v>
      </c>
    </row>
    <row r="1687" spans="2:35" x14ac:dyDescent="0.3">
      <c r="B1687" s="85">
        <f t="shared" si="3175"/>
        <v>45747</v>
      </c>
      <c r="C1687" s="3"/>
      <c r="D1687" s="3"/>
      <c r="E1687" s="5">
        <f t="shared" ref="E1687:AI1687" si="3189">E878+E985</f>
        <v>10.050453179566802</v>
      </c>
      <c r="F1687" s="5">
        <f t="shared" si="3189"/>
        <v>8.5044718164191515</v>
      </c>
      <c r="G1687" s="5">
        <f t="shared" si="3189"/>
        <v>4.817218301608051</v>
      </c>
      <c r="H1687" s="5">
        <f t="shared" si="3189"/>
        <v>4.2486469010144248</v>
      </c>
      <c r="I1687" s="5">
        <f t="shared" si="3189"/>
        <v>14.730276359102849</v>
      </c>
      <c r="J1687" s="5">
        <f t="shared" si="3189"/>
        <v>116.58680698178799</v>
      </c>
      <c r="K1687" s="5">
        <f t="shared" si="3189"/>
        <v>11.77706949503084</v>
      </c>
      <c r="L1687" s="5"/>
      <c r="M1687" s="5">
        <f t="shared" si="3189"/>
        <v>4.231769759817599</v>
      </c>
      <c r="N1687" s="5">
        <f t="shared" si="3189"/>
        <v>0</v>
      </c>
      <c r="O1687" s="5">
        <f t="shared" si="3189"/>
        <v>0</v>
      </c>
      <c r="P1687" s="5">
        <f t="shared" si="3189"/>
        <v>0</v>
      </c>
      <c r="Q1687" s="5">
        <f t="shared" si="3189"/>
        <v>0</v>
      </c>
      <c r="R1687" s="5">
        <f t="shared" si="3189"/>
        <v>0</v>
      </c>
      <c r="S1687" s="5">
        <f t="shared" si="3189"/>
        <v>0</v>
      </c>
      <c r="T1687" s="5"/>
      <c r="U1687" s="5">
        <f t="shared" si="3189"/>
        <v>2.2481276849030998</v>
      </c>
      <c r="V1687" s="5">
        <f t="shared" si="3189"/>
        <v>1.04849652531195</v>
      </c>
      <c r="W1687" s="5">
        <f t="shared" si="3189"/>
        <v>0.59390362622565007</v>
      </c>
      <c r="X1687" s="5">
        <f t="shared" si="3189"/>
        <v>1.4915462524837877</v>
      </c>
      <c r="Y1687" s="5">
        <f t="shared" si="3189"/>
        <v>0.98800634115933716</v>
      </c>
      <c r="Z1687" s="5">
        <f t="shared" si="3189"/>
        <v>9.4726780672702731</v>
      </c>
      <c r="AA1687" s="5">
        <f t="shared" si="3189"/>
        <v>0.91769372688551987</v>
      </c>
      <c r="AB1687" s="5"/>
      <c r="AC1687" s="5">
        <f t="shared" si="3189"/>
        <v>1.7191564649258986</v>
      </c>
      <c r="AD1687" s="5">
        <f t="shared" si="3189"/>
        <v>0.52424826265597502</v>
      </c>
      <c r="AE1687" s="5">
        <f t="shared" si="3189"/>
        <v>0.29695181311282504</v>
      </c>
      <c r="AF1687" s="5">
        <f t="shared" si="3189"/>
        <v>0.90396742574774991</v>
      </c>
      <c r="AG1687" s="5">
        <f t="shared" si="3189"/>
        <v>0.62873130801048749</v>
      </c>
      <c r="AH1687" s="5">
        <f t="shared" si="3189"/>
        <v>5.1006728054532253</v>
      </c>
      <c r="AI1687" s="5">
        <f t="shared" si="3189"/>
        <v>0.84121924964506012</v>
      </c>
    </row>
    <row r="1688" spans="2:35" x14ac:dyDescent="0.3">
      <c r="B1688" s="85">
        <f t="shared" si="3175"/>
        <v>46112</v>
      </c>
      <c r="C1688" s="3"/>
      <c r="D1688" s="3"/>
      <c r="E1688" s="5">
        <f t="shared" ref="E1688:AI1688" si="3190">E879+E986</f>
        <v>10.351966774953802</v>
      </c>
      <c r="F1688" s="5">
        <f t="shared" si="3190"/>
        <v>8.7596059709117284</v>
      </c>
      <c r="G1688" s="5">
        <f t="shared" si="3190"/>
        <v>4.9617348506562919</v>
      </c>
      <c r="H1688" s="5">
        <f t="shared" si="3190"/>
        <v>4.3761063080448581</v>
      </c>
      <c r="I1688" s="5">
        <f t="shared" si="3190"/>
        <v>15.172184649875931</v>
      </c>
      <c r="J1688" s="5">
        <f t="shared" si="3190"/>
        <v>120.08441119124163</v>
      </c>
      <c r="K1688" s="5">
        <f t="shared" si="3190"/>
        <v>12.130381579881766</v>
      </c>
      <c r="L1688" s="5"/>
      <c r="M1688" s="5">
        <f t="shared" si="3190"/>
        <v>4.3587228526121251</v>
      </c>
      <c r="N1688" s="5">
        <f t="shared" si="3190"/>
        <v>0</v>
      </c>
      <c r="O1688" s="5">
        <f t="shared" si="3190"/>
        <v>0</v>
      </c>
      <c r="P1688" s="5">
        <f t="shared" si="3190"/>
        <v>0</v>
      </c>
      <c r="Q1688" s="5">
        <f t="shared" si="3190"/>
        <v>0</v>
      </c>
      <c r="R1688" s="5">
        <f t="shared" si="3190"/>
        <v>0</v>
      </c>
      <c r="S1688" s="5">
        <f t="shared" si="3190"/>
        <v>0</v>
      </c>
      <c r="T1688" s="5"/>
      <c r="U1688" s="5">
        <f t="shared" si="3190"/>
        <v>2.315571515450193</v>
      </c>
      <c r="V1688" s="5">
        <f t="shared" si="3190"/>
        <v>1.0799514210713084</v>
      </c>
      <c r="W1688" s="5">
        <f t="shared" si="3190"/>
        <v>0.61172073501241986</v>
      </c>
      <c r="X1688" s="5">
        <f t="shared" si="3190"/>
        <v>1.5362926400583015</v>
      </c>
      <c r="Y1688" s="5">
        <f t="shared" si="3190"/>
        <v>1.0176465313941176</v>
      </c>
      <c r="Z1688" s="5">
        <f t="shared" si="3190"/>
        <v>9.7568584092883839</v>
      </c>
      <c r="AA1688" s="5">
        <f t="shared" si="3190"/>
        <v>0.94522453869208567</v>
      </c>
      <c r="AB1688" s="5"/>
      <c r="AC1688" s="5">
        <f t="shared" si="3190"/>
        <v>1.7707311588736765</v>
      </c>
      <c r="AD1688" s="5">
        <f t="shared" si="3190"/>
        <v>0.53997571053565419</v>
      </c>
      <c r="AE1688" s="5">
        <f t="shared" si="3190"/>
        <v>0.30586036750620993</v>
      </c>
      <c r="AF1688" s="5">
        <f t="shared" si="3190"/>
        <v>0.93108644852018263</v>
      </c>
      <c r="AG1688" s="5">
        <f t="shared" si="3190"/>
        <v>0.64759324725080214</v>
      </c>
      <c r="AH1688" s="5">
        <f t="shared" si="3190"/>
        <v>5.2536929896168214</v>
      </c>
      <c r="AI1688" s="5">
        <f t="shared" si="3190"/>
        <v>0.86645582713441172</v>
      </c>
    </row>
    <row r="1689" spans="2:35" x14ac:dyDescent="0.3">
      <c r="B1689" s="85">
        <f t="shared" si="3175"/>
        <v>46477</v>
      </c>
      <c r="C1689" s="3"/>
      <c r="D1689" s="3"/>
      <c r="E1689" s="5">
        <f t="shared" ref="E1689:AI1689" si="3191">E880+E987</f>
        <v>10.662525778202415</v>
      </c>
      <c r="F1689" s="5">
        <f t="shared" si="3191"/>
        <v>9.0223941500390765</v>
      </c>
      <c r="G1689" s="5">
        <f t="shared" si="3191"/>
        <v>5.1105868961759811</v>
      </c>
      <c r="H1689" s="5">
        <f t="shared" si="3191"/>
        <v>4.5073894972862041</v>
      </c>
      <c r="I1689" s="5">
        <f t="shared" si="3191"/>
        <v>15.627350189372208</v>
      </c>
      <c r="J1689" s="5">
        <f t="shared" si="3191"/>
        <v>123.68694352697889</v>
      </c>
      <c r="K1689" s="5">
        <f t="shared" si="3191"/>
        <v>12.494293027278218</v>
      </c>
      <c r="L1689" s="5"/>
      <c r="M1689" s="5">
        <f t="shared" si="3191"/>
        <v>4.4894845381904922</v>
      </c>
      <c r="N1689" s="5">
        <f t="shared" si="3191"/>
        <v>0</v>
      </c>
      <c r="O1689" s="5">
        <f t="shared" si="3191"/>
        <v>0</v>
      </c>
      <c r="P1689" s="5">
        <f t="shared" si="3191"/>
        <v>0</v>
      </c>
      <c r="Q1689" s="5">
        <f t="shared" si="3191"/>
        <v>0</v>
      </c>
      <c r="R1689" s="5">
        <f t="shared" si="3191"/>
        <v>0</v>
      </c>
      <c r="S1689" s="5">
        <f t="shared" si="3191"/>
        <v>0</v>
      </c>
      <c r="T1689" s="5"/>
      <c r="U1689" s="5">
        <f t="shared" si="3191"/>
        <v>2.3850386609136986</v>
      </c>
      <c r="V1689" s="5">
        <f t="shared" si="3191"/>
        <v>1.1123499637034482</v>
      </c>
      <c r="W1689" s="5">
        <f t="shared" si="3191"/>
        <v>0.63007235706279197</v>
      </c>
      <c r="X1689" s="5">
        <f t="shared" si="3191"/>
        <v>1.58238141926005</v>
      </c>
      <c r="Y1689" s="5">
        <f t="shared" si="3191"/>
        <v>1.048175927335941</v>
      </c>
      <c r="Z1689" s="5">
        <f t="shared" si="3191"/>
        <v>10.049564161567035</v>
      </c>
      <c r="AA1689" s="5">
        <f t="shared" si="3191"/>
        <v>0.97358127485284807</v>
      </c>
      <c r="AB1689" s="5"/>
      <c r="AC1689" s="5">
        <f t="shared" si="3191"/>
        <v>1.8238530936398867</v>
      </c>
      <c r="AD1689" s="5">
        <f t="shared" si="3191"/>
        <v>0.55617498185172409</v>
      </c>
      <c r="AE1689" s="5">
        <f t="shared" si="3191"/>
        <v>0.31503617853139598</v>
      </c>
      <c r="AF1689" s="5">
        <f t="shared" si="3191"/>
        <v>0.95901904197578802</v>
      </c>
      <c r="AG1689" s="5">
        <f t="shared" si="3191"/>
        <v>0.66702104466832624</v>
      </c>
      <c r="AH1689" s="5">
        <f t="shared" si="3191"/>
        <v>5.4113037793053271</v>
      </c>
      <c r="AI1689" s="5">
        <f t="shared" si="3191"/>
        <v>0.89244950194844408</v>
      </c>
    </row>
    <row r="1690" spans="2:35" x14ac:dyDescent="0.3">
      <c r="B1690" s="85">
        <f t="shared" si="3175"/>
        <v>46843</v>
      </c>
      <c r="C1690" s="3"/>
      <c r="D1690" s="3"/>
      <c r="E1690" s="5">
        <f t="shared" ref="E1690:AI1690" si="3192">E881+E988</f>
        <v>10.982401551548492</v>
      </c>
      <c r="F1690" s="5">
        <f t="shared" si="3192"/>
        <v>9.2930659745402515</v>
      </c>
      <c r="G1690" s="5">
        <f t="shared" si="3192"/>
        <v>5.2639045030612621</v>
      </c>
      <c r="H1690" s="5">
        <f t="shared" si="3192"/>
        <v>4.6426111822047904</v>
      </c>
      <c r="I1690" s="5">
        <f t="shared" si="3192"/>
        <v>16.096170695053374</v>
      </c>
      <c r="J1690" s="5">
        <f t="shared" si="3192"/>
        <v>127.39755183278828</v>
      </c>
      <c r="K1690" s="5">
        <f t="shared" si="3192"/>
        <v>12.869121818096566</v>
      </c>
      <c r="L1690" s="5"/>
      <c r="M1690" s="5">
        <f t="shared" si="3192"/>
        <v>4.6241690743362049</v>
      </c>
      <c r="N1690" s="5">
        <f t="shared" si="3192"/>
        <v>0</v>
      </c>
      <c r="O1690" s="5">
        <f t="shared" si="3192"/>
        <v>0</v>
      </c>
      <c r="P1690" s="5">
        <f t="shared" si="3192"/>
        <v>0</v>
      </c>
      <c r="Q1690" s="5">
        <f t="shared" si="3192"/>
        <v>0</v>
      </c>
      <c r="R1690" s="5">
        <f t="shared" si="3192"/>
        <v>0</v>
      </c>
      <c r="S1690" s="5">
        <f t="shared" si="3192"/>
        <v>0</v>
      </c>
      <c r="T1690" s="5"/>
      <c r="U1690" s="5">
        <f t="shared" si="3192"/>
        <v>2.4565898207411099</v>
      </c>
      <c r="V1690" s="5">
        <f t="shared" si="3192"/>
        <v>1.1457204626145514</v>
      </c>
      <c r="W1690" s="5">
        <f t="shared" si="3192"/>
        <v>0.64897452777467635</v>
      </c>
      <c r="X1690" s="5">
        <f t="shared" si="3192"/>
        <v>1.6298528618378518</v>
      </c>
      <c r="Y1690" s="5">
        <f t="shared" si="3192"/>
        <v>1.0796212051560192</v>
      </c>
      <c r="Z1690" s="5">
        <f t="shared" si="3192"/>
        <v>10.351051086414047</v>
      </c>
      <c r="AA1690" s="5">
        <f t="shared" si="3192"/>
        <v>1.0027887130984336</v>
      </c>
      <c r="AB1690" s="5"/>
      <c r="AC1690" s="5">
        <f t="shared" si="3192"/>
        <v>1.8785686864490838</v>
      </c>
      <c r="AD1690" s="5">
        <f t="shared" si="3192"/>
        <v>0.5728602313072757</v>
      </c>
      <c r="AE1690" s="5">
        <f t="shared" si="3192"/>
        <v>0.32448726388733817</v>
      </c>
      <c r="AF1690" s="5">
        <f t="shared" si="3192"/>
        <v>0.98778961323506187</v>
      </c>
      <c r="AG1690" s="5">
        <f t="shared" si="3192"/>
        <v>0.68703167600837611</v>
      </c>
      <c r="AH1690" s="5">
        <f t="shared" si="3192"/>
        <v>5.5736428926844868</v>
      </c>
      <c r="AI1690" s="5">
        <f t="shared" si="3192"/>
        <v>0.91922298700689753</v>
      </c>
    </row>
    <row r="1691" spans="2:35" x14ac:dyDescent="0.3">
      <c r="B1691" s="85">
        <f t="shared" si="3175"/>
        <v>47208</v>
      </c>
      <c r="C1691" s="3"/>
      <c r="D1691" s="3"/>
      <c r="E1691" s="5">
        <f t="shared" ref="E1691:AI1691" si="3193">E882+E989</f>
        <v>11.311873598094941</v>
      </c>
      <c r="F1691" s="5">
        <f t="shared" si="3193"/>
        <v>9.5718579537764583</v>
      </c>
      <c r="G1691" s="5">
        <f t="shared" si="3193"/>
        <v>5.4218216381530979</v>
      </c>
      <c r="H1691" s="5">
        <f t="shared" si="3193"/>
        <v>4.7818895176709333</v>
      </c>
      <c r="I1691" s="5">
        <f t="shared" si="3193"/>
        <v>16.579055815904979</v>
      </c>
      <c r="J1691" s="5">
        <f t="shared" si="3193"/>
        <v>131.21947838777194</v>
      </c>
      <c r="K1691" s="5">
        <f t="shared" si="3193"/>
        <v>13.255195472639461</v>
      </c>
      <c r="L1691" s="5"/>
      <c r="M1691" s="5">
        <f t="shared" si="3193"/>
        <v>4.7628941465662926</v>
      </c>
      <c r="N1691" s="5">
        <f t="shared" si="3193"/>
        <v>0</v>
      </c>
      <c r="O1691" s="5">
        <f t="shared" si="3193"/>
        <v>0</v>
      </c>
      <c r="P1691" s="5">
        <f t="shared" si="3193"/>
        <v>0</v>
      </c>
      <c r="Q1691" s="5">
        <f t="shared" si="3193"/>
        <v>0</v>
      </c>
      <c r="R1691" s="5">
        <f t="shared" si="3193"/>
        <v>0</v>
      </c>
      <c r="S1691" s="5">
        <f t="shared" si="3193"/>
        <v>0</v>
      </c>
      <c r="T1691" s="5"/>
      <c r="U1691" s="5">
        <f t="shared" si="3193"/>
        <v>2.5302875153633426</v>
      </c>
      <c r="V1691" s="5">
        <f t="shared" si="3193"/>
        <v>1.1800920764929881</v>
      </c>
      <c r="W1691" s="5">
        <f t="shared" si="3193"/>
        <v>0.66844376360791635</v>
      </c>
      <c r="X1691" s="5">
        <f t="shared" si="3193"/>
        <v>1.6787484476929877</v>
      </c>
      <c r="Y1691" s="5">
        <f t="shared" si="3193"/>
        <v>1.1120098413106998</v>
      </c>
      <c r="Z1691" s="5">
        <f t="shared" si="3193"/>
        <v>10.661582619006468</v>
      </c>
      <c r="AA1691" s="5">
        <f t="shared" si="3193"/>
        <v>1.0328723744913864</v>
      </c>
      <c r="AB1691" s="5"/>
      <c r="AC1691" s="5">
        <f t="shared" si="3193"/>
        <v>1.9349257470425556</v>
      </c>
      <c r="AD1691" s="5">
        <f t="shared" si="3193"/>
        <v>0.59004603824649404</v>
      </c>
      <c r="AE1691" s="5">
        <f t="shared" si="3193"/>
        <v>0.33422188180395818</v>
      </c>
      <c r="AF1691" s="5">
        <f t="shared" si="3193"/>
        <v>1.0174233016321137</v>
      </c>
      <c r="AG1691" s="5">
        <f t="shared" si="3193"/>
        <v>0.70764262628862729</v>
      </c>
      <c r="AH1691" s="5">
        <f t="shared" si="3193"/>
        <v>5.7408521794650218</v>
      </c>
      <c r="AI1691" s="5">
        <f t="shared" si="3193"/>
        <v>0.9467996766171044</v>
      </c>
    </row>
    <row r="1692" spans="2:35" x14ac:dyDescent="0.3">
      <c r="B1692" s="85">
        <f t="shared" si="3175"/>
        <v>47573</v>
      </c>
      <c r="C1692" s="3"/>
      <c r="D1692" s="3"/>
      <c r="E1692" s="5">
        <f t="shared" ref="E1692:AI1692" si="3194">E883+E990</f>
        <v>11.65122980603779</v>
      </c>
      <c r="F1692" s="5">
        <f t="shared" si="3194"/>
        <v>9.8590136923897518</v>
      </c>
      <c r="G1692" s="5">
        <f t="shared" si="3194"/>
        <v>5.5844762872976901</v>
      </c>
      <c r="H1692" s="5">
        <f t="shared" si="3194"/>
        <v>4.9253462032010615</v>
      </c>
      <c r="I1692" s="5">
        <f t="shared" si="3194"/>
        <v>17.07642749038213</v>
      </c>
      <c r="J1692" s="5">
        <f t="shared" si="3194"/>
        <v>135.15606273940512</v>
      </c>
      <c r="K1692" s="5">
        <f t="shared" si="3194"/>
        <v>13.652851336818646</v>
      </c>
      <c r="L1692" s="5"/>
      <c r="M1692" s="5">
        <f t="shared" si="3194"/>
        <v>4.9057809709632814</v>
      </c>
      <c r="N1692" s="5">
        <f t="shared" si="3194"/>
        <v>0</v>
      </c>
      <c r="O1692" s="5">
        <f t="shared" si="3194"/>
        <v>0</v>
      </c>
      <c r="P1692" s="5">
        <f t="shared" si="3194"/>
        <v>0</v>
      </c>
      <c r="Q1692" s="5">
        <f t="shared" si="3194"/>
        <v>0</v>
      </c>
      <c r="R1692" s="5">
        <f t="shared" si="3194"/>
        <v>0</v>
      </c>
      <c r="S1692" s="5">
        <f t="shared" si="3194"/>
        <v>0</v>
      </c>
      <c r="T1692" s="5"/>
      <c r="U1692" s="5">
        <f t="shared" si="3194"/>
        <v>2.6061961408242436</v>
      </c>
      <c r="V1692" s="5">
        <f t="shared" si="3194"/>
        <v>1.2154948387877775</v>
      </c>
      <c r="W1692" s="5">
        <f t="shared" si="3194"/>
        <v>0.68849707651615333</v>
      </c>
      <c r="X1692" s="5">
        <f t="shared" si="3194"/>
        <v>1.7291109011237777</v>
      </c>
      <c r="Y1692" s="5">
        <f t="shared" si="3194"/>
        <v>1.1453701365500208</v>
      </c>
      <c r="Z1692" s="5">
        <f t="shared" si="3194"/>
        <v>10.981430097576663</v>
      </c>
      <c r="AA1692" s="5">
        <f t="shared" si="3194"/>
        <v>1.0638585457261285</v>
      </c>
      <c r="AB1692" s="5"/>
      <c r="AC1692" s="5">
        <f t="shared" si="3194"/>
        <v>1.9929735194538321</v>
      </c>
      <c r="AD1692" s="5">
        <f t="shared" si="3194"/>
        <v>0.60774741939388877</v>
      </c>
      <c r="AE1692" s="5">
        <f t="shared" si="3194"/>
        <v>0.34424853825807666</v>
      </c>
      <c r="AF1692" s="5">
        <f t="shared" si="3194"/>
        <v>1.047946000681077</v>
      </c>
      <c r="AG1692" s="5">
        <f t="shared" si="3194"/>
        <v>0.72887190507728605</v>
      </c>
      <c r="AH1692" s="5">
        <f t="shared" si="3194"/>
        <v>5.9130777448489731</v>
      </c>
      <c r="AI1692" s="5">
        <f t="shared" si="3194"/>
        <v>0.97520366691561766</v>
      </c>
    </row>
    <row r="1693" spans="2:35" x14ac:dyDescent="0.3">
      <c r="B1693" s="85">
        <f t="shared" si="3175"/>
        <v>47938</v>
      </c>
      <c r="C1693" s="3"/>
      <c r="D1693" s="3"/>
      <c r="E1693" s="5">
        <f t="shared" ref="E1693:AI1693" si="3195">E884+E991</f>
        <v>12.000766700218925</v>
      </c>
      <c r="F1693" s="5">
        <f t="shared" si="3195"/>
        <v>10.154784103161443</v>
      </c>
      <c r="G1693" s="5">
        <f t="shared" si="3195"/>
        <v>5.7520105759166213</v>
      </c>
      <c r="H1693" s="5">
        <f t="shared" si="3195"/>
        <v>5.0731065892970939</v>
      </c>
      <c r="I1693" s="5">
        <f t="shared" si="3195"/>
        <v>17.588720315093589</v>
      </c>
      <c r="J1693" s="5">
        <f t="shared" si="3195"/>
        <v>139.21074462158725</v>
      </c>
      <c r="K1693" s="5">
        <f t="shared" si="3195"/>
        <v>14.062436876923204</v>
      </c>
      <c r="L1693" s="5"/>
      <c r="M1693" s="5">
        <f t="shared" si="3195"/>
        <v>5.0529544000921796</v>
      </c>
      <c r="N1693" s="5">
        <f t="shared" si="3195"/>
        <v>0</v>
      </c>
      <c r="O1693" s="5">
        <f t="shared" si="3195"/>
        <v>0</v>
      </c>
      <c r="P1693" s="5">
        <f t="shared" si="3195"/>
        <v>0</v>
      </c>
      <c r="Q1693" s="5">
        <f t="shared" si="3195"/>
        <v>0</v>
      </c>
      <c r="R1693" s="5">
        <f t="shared" si="3195"/>
        <v>0</v>
      </c>
      <c r="S1693" s="5">
        <f t="shared" si="3195"/>
        <v>0</v>
      </c>
      <c r="T1693" s="5"/>
      <c r="U1693" s="5">
        <f t="shared" si="3195"/>
        <v>2.6843820250489703</v>
      </c>
      <c r="V1693" s="5">
        <f t="shared" si="3195"/>
        <v>1.2519596839514109</v>
      </c>
      <c r="W1693" s="5">
        <f t="shared" si="3195"/>
        <v>0.70915198881163821</v>
      </c>
      <c r="X1693" s="5">
        <f t="shared" si="3195"/>
        <v>1.7809842281574904</v>
      </c>
      <c r="Y1693" s="5">
        <f t="shared" si="3195"/>
        <v>1.1797312406465212</v>
      </c>
      <c r="Z1693" s="5">
        <f t="shared" si="3195"/>
        <v>11.310873000503964</v>
      </c>
      <c r="AA1693" s="5">
        <f t="shared" si="3195"/>
        <v>1.0957743020979118</v>
      </c>
      <c r="AB1693" s="5"/>
      <c r="AC1693" s="5">
        <f t="shared" si="3195"/>
        <v>2.0527627250374483</v>
      </c>
      <c r="AD1693" s="5">
        <f t="shared" si="3195"/>
        <v>0.62597984197570544</v>
      </c>
      <c r="AE1693" s="5">
        <f t="shared" si="3195"/>
        <v>0.35457599440581911</v>
      </c>
      <c r="AF1693" s="5">
        <f t="shared" si="3195"/>
        <v>1.0793843807015093</v>
      </c>
      <c r="AG1693" s="5">
        <f t="shared" si="3195"/>
        <v>0.75073806222960449</v>
      </c>
      <c r="AH1693" s="5">
        <f t="shared" si="3195"/>
        <v>6.0904700771944436</v>
      </c>
      <c r="AI1693" s="5">
        <f t="shared" si="3195"/>
        <v>1.0044597769230861</v>
      </c>
    </row>
    <row r="1694" spans="2:35" x14ac:dyDescent="0.3">
      <c r="B1694" s="85">
        <f t="shared" si="3175"/>
        <v>48304</v>
      </c>
      <c r="C1694" s="3"/>
      <c r="D1694" s="3"/>
      <c r="E1694" s="5">
        <f t="shared" ref="E1694:AI1694" si="3196">E885+E992</f>
        <v>12.360789701225492</v>
      </c>
      <c r="F1694" s="5">
        <f t="shared" si="3196"/>
        <v>10.459427626256286</v>
      </c>
      <c r="G1694" s="5">
        <f t="shared" si="3196"/>
        <v>5.9245708931941223</v>
      </c>
      <c r="H1694" s="5">
        <f t="shared" si="3196"/>
        <v>5.2252997869760058</v>
      </c>
      <c r="I1694" s="5">
        <f t="shared" si="3196"/>
        <v>18.116381924546396</v>
      </c>
      <c r="J1694" s="5">
        <f t="shared" si="3196"/>
        <v>143.38706696023485</v>
      </c>
      <c r="K1694" s="5">
        <f t="shared" si="3196"/>
        <v>14.484309983230899</v>
      </c>
      <c r="L1694" s="5"/>
      <c r="M1694" s="5">
        <f t="shared" si="3196"/>
        <v>5.2045430320949464</v>
      </c>
      <c r="N1694" s="5">
        <f t="shared" si="3196"/>
        <v>0</v>
      </c>
      <c r="O1694" s="5">
        <f t="shared" si="3196"/>
        <v>0</v>
      </c>
      <c r="P1694" s="5">
        <f t="shared" si="3196"/>
        <v>0</v>
      </c>
      <c r="Q1694" s="5">
        <f t="shared" si="3196"/>
        <v>0</v>
      </c>
      <c r="R1694" s="5">
        <f t="shared" si="3196"/>
        <v>0</v>
      </c>
      <c r="S1694" s="5">
        <f t="shared" si="3196"/>
        <v>0</v>
      </c>
      <c r="T1694" s="5"/>
      <c r="U1694" s="5">
        <f t="shared" si="3196"/>
        <v>2.7649134858004398</v>
      </c>
      <c r="V1694" s="5">
        <f t="shared" si="3196"/>
        <v>1.2895184744699533</v>
      </c>
      <c r="W1694" s="5">
        <f t="shared" si="3196"/>
        <v>0.73042654847598776</v>
      </c>
      <c r="X1694" s="5">
        <f t="shared" si="3196"/>
        <v>1.834413755002215</v>
      </c>
      <c r="Y1694" s="5">
        <f t="shared" si="3196"/>
        <v>1.2151231778659168</v>
      </c>
      <c r="Z1694" s="5">
        <f t="shared" si="3196"/>
        <v>11.650199190519082</v>
      </c>
      <c r="AA1694" s="5">
        <f t="shared" si="3196"/>
        <v>1.128647531160849</v>
      </c>
      <c r="AB1694" s="5"/>
      <c r="AC1694" s="5">
        <f t="shared" si="3196"/>
        <v>2.1143456067885715</v>
      </c>
      <c r="AD1694" s="5">
        <f t="shared" si="3196"/>
        <v>0.64475923723497663</v>
      </c>
      <c r="AE1694" s="5">
        <f t="shared" si="3196"/>
        <v>0.36521327423799388</v>
      </c>
      <c r="AF1694" s="5">
        <f t="shared" si="3196"/>
        <v>1.1117659121225549</v>
      </c>
      <c r="AG1694" s="5">
        <f t="shared" si="3196"/>
        <v>0.77326020409649265</v>
      </c>
      <c r="AH1694" s="5">
        <f t="shared" si="3196"/>
        <v>6.2731841795102774</v>
      </c>
      <c r="AI1694" s="5">
        <f t="shared" si="3196"/>
        <v>1.0345935702307787</v>
      </c>
    </row>
    <row r="1695" spans="2:35" x14ac:dyDescent="0.3">
      <c r="B1695" s="85">
        <f t="shared" si="3175"/>
        <v>48669</v>
      </c>
      <c r="C1695" s="3"/>
      <c r="D1695" s="3"/>
      <c r="E1695" s="5">
        <f t="shared" ref="E1695:AI1695" si="3197">E886+E993</f>
        <v>12.731613392262261</v>
      </c>
      <c r="F1695" s="5">
        <f t="shared" si="3197"/>
        <v>10.773210455043976</v>
      </c>
      <c r="G1695" s="5">
        <f t="shared" si="3197"/>
        <v>6.1023080199899482</v>
      </c>
      <c r="H1695" s="5">
        <f t="shared" si="3197"/>
        <v>5.3820587805852877</v>
      </c>
      <c r="I1695" s="5">
        <f t="shared" si="3197"/>
        <v>18.65987338228279</v>
      </c>
      <c r="J1695" s="5">
        <f t="shared" si="3197"/>
        <v>147.68867896904192</v>
      </c>
      <c r="K1695" s="5">
        <f t="shared" si="3197"/>
        <v>14.918839282727827</v>
      </c>
      <c r="L1695" s="5"/>
      <c r="M1695" s="5">
        <f t="shared" si="3197"/>
        <v>5.3606793230577949</v>
      </c>
      <c r="N1695" s="5">
        <f t="shared" si="3197"/>
        <v>0</v>
      </c>
      <c r="O1695" s="5">
        <f t="shared" si="3197"/>
        <v>0</v>
      </c>
      <c r="P1695" s="5">
        <f t="shared" si="3197"/>
        <v>0</v>
      </c>
      <c r="Q1695" s="5">
        <f t="shared" si="3197"/>
        <v>0</v>
      </c>
      <c r="R1695" s="5">
        <f t="shared" si="3197"/>
        <v>0</v>
      </c>
      <c r="S1695" s="5">
        <f t="shared" si="3197"/>
        <v>0</v>
      </c>
      <c r="T1695" s="5"/>
      <c r="U1695" s="5">
        <f t="shared" si="3197"/>
        <v>2.847860890374454</v>
      </c>
      <c r="V1695" s="5">
        <f t="shared" si="3197"/>
        <v>1.3282040287040515</v>
      </c>
      <c r="W1695" s="5">
        <f t="shared" si="3197"/>
        <v>0.75233934493026755</v>
      </c>
      <c r="X1695" s="5">
        <f t="shared" si="3197"/>
        <v>1.8894461676522813</v>
      </c>
      <c r="Y1695" s="5">
        <f t="shared" si="3197"/>
        <v>1.2515768732018944</v>
      </c>
      <c r="Z1695" s="5">
        <f t="shared" si="3197"/>
        <v>11.999705166234657</v>
      </c>
      <c r="AA1695" s="5">
        <f t="shared" si="3197"/>
        <v>1.1625069570956748</v>
      </c>
      <c r="AB1695" s="5"/>
      <c r="AC1695" s="5">
        <f t="shared" si="3197"/>
        <v>2.1777759749922296</v>
      </c>
      <c r="AD1695" s="5">
        <f t="shared" si="3197"/>
        <v>0.66410201435202576</v>
      </c>
      <c r="AE1695" s="5">
        <f t="shared" si="3197"/>
        <v>0.37616967246513378</v>
      </c>
      <c r="AF1695" s="5">
        <f t="shared" si="3197"/>
        <v>1.1451188894862314</v>
      </c>
      <c r="AG1695" s="5">
        <f t="shared" si="3197"/>
        <v>0.79645801021938745</v>
      </c>
      <c r="AH1695" s="5">
        <f t="shared" si="3197"/>
        <v>6.4613797048955854</v>
      </c>
      <c r="AI1695" s="5">
        <f t="shared" si="3197"/>
        <v>1.0656313773377017</v>
      </c>
    </row>
    <row r="1696" spans="2:35" x14ac:dyDescent="0.3">
      <c r="B1696" s="85">
        <f t="shared" si="3175"/>
        <v>49034</v>
      </c>
      <c r="C1696" s="3"/>
      <c r="D1696" s="3"/>
      <c r="E1696" s="5">
        <f t="shared" ref="E1696:AI1696" si="3198">E887+E994</f>
        <v>13.113561794030126</v>
      </c>
      <c r="F1696" s="5">
        <f t="shared" si="3198"/>
        <v>11.096406768695296</v>
      </c>
      <c r="G1696" s="5">
        <f t="shared" si="3198"/>
        <v>6.285377260589641</v>
      </c>
      <c r="H1696" s="5">
        <f t="shared" si="3198"/>
        <v>5.5435205440028454</v>
      </c>
      <c r="I1696" s="5">
        <f t="shared" si="3198"/>
        <v>19.219669583751269</v>
      </c>
      <c r="J1696" s="5">
        <f t="shared" si="3198"/>
        <v>152.11933933811321</v>
      </c>
      <c r="K1696" s="5">
        <f t="shared" si="3198"/>
        <v>15.366404461209662</v>
      </c>
      <c r="L1696" s="5"/>
      <c r="M1696" s="5">
        <f t="shared" si="3198"/>
        <v>5.5214997027495265</v>
      </c>
      <c r="N1696" s="5">
        <f t="shared" si="3198"/>
        <v>0</v>
      </c>
      <c r="O1696" s="5">
        <f t="shared" si="3198"/>
        <v>0</v>
      </c>
      <c r="P1696" s="5">
        <f t="shared" si="3198"/>
        <v>0</v>
      </c>
      <c r="Q1696" s="5">
        <f t="shared" si="3198"/>
        <v>0</v>
      </c>
      <c r="R1696" s="5">
        <f t="shared" si="3198"/>
        <v>0</v>
      </c>
      <c r="S1696" s="5">
        <f t="shared" si="3198"/>
        <v>0</v>
      </c>
      <c r="T1696" s="5"/>
      <c r="U1696" s="5">
        <f t="shared" si="3198"/>
        <v>2.9332967170856872</v>
      </c>
      <c r="V1696" s="5">
        <f t="shared" si="3198"/>
        <v>1.3680501495651738</v>
      </c>
      <c r="W1696" s="5">
        <f t="shared" si="3198"/>
        <v>0.7749095252781748</v>
      </c>
      <c r="X1696" s="5">
        <f t="shared" si="3198"/>
        <v>1.9461295526818501</v>
      </c>
      <c r="Y1696" s="5">
        <f t="shared" si="3198"/>
        <v>1.2891241793979513</v>
      </c>
      <c r="Z1696" s="5">
        <f t="shared" si="3198"/>
        <v>12.359696321221696</v>
      </c>
      <c r="AA1696" s="5">
        <f t="shared" si="3198"/>
        <v>1.1973821658085451</v>
      </c>
      <c r="AB1696" s="5"/>
      <c r="AC1696" s="5">
        <f t="shared" si="3198"/>
        <v>2.243109254241995</v>
      </c>
      <c r="AD1696" s="5">
        <f t="shared" si="3198"/>
        <v>0.68402507478258689</v>
      </c>
      <c r="AE1696" s="5">
        <f t="shared" si="3198"/>
        <v>0.3874547626390874</v>
      </c>
      <c r="AF1696" s="5">
        <f t="shared" si="3198"/>
        <v>1.1794724561708185</v>
      </c>
      <c r="AG1696" s="5">
        <f t="shared" si="3198"/>
        <v>0.82035175052596898</v>
      </c>
      <c r="AH1696" s="5">
        <f t="shared" si="3198"/>
        <v>6.6552210960424532</v>
      </c>
      <c r="AI1696" s="5">
        <f t="shared" si="3198"/>
        <v>1.0976003186578329</v>
      </c>
    </row>
    <row r="1697" spans="2:35" x14ac:dyDescent="0.3">
      <c r="B1697" s="85">
        <f t="shared" si="3175"/>
        <v>49399</v>
      </c>
      <c r="C1697" s="3"/>
      <c r="D1697" s="3"/>
      <c r="E1697" s="5">
        <f t="shared" ref="E1697:AI1697" si="3199">E888+E995</f>
        <v>13.506968647851032</v>
      </c>
      <c r="F1697" s="5">
        <f t="shared" si="3199"/>
        <v>11.429298971756154</v>
      </c>
      <c r="G1697" s="5">
        <f t="shared" si="3199"/>
        <v>6.4739385784073349</v>
      </c>
      <c r="H1697" s="5">
        <f t="shared" si="3199"/>
        <v>5.7098261603229314</v>
      </c>
      <c r="I1697" s="5">
        <f t="shared" si="3199"/>
        <v>19.796259671263805</v>
      </c>
      <c r="J1697" s="5">
        <f t="shared" si="3199"/>
        <v>156.68291951825663</v>
      </c>
      <c r="K1697" s="5">
        <f t="shared" si="3199"/>
        <v>15.827396595045954</v>
      </c>
      <c r="L1697" s="5"/>
      <c r="M1697" s="5">
        <f t="shared" si="3199"/>
        <v>5.687144693832014</v>
      </c>
      <c r="N1697" s="5">
        <f t="shared" si="3199"/>
        <v>0</v>
      </c>
      <c r="O1697" s="5">
        <f t="shared" si="3199"/>
        <v>0</v>
      </c>
      <c r="P1697" s="5">
        <f t="shared" si="3199"/>
        <v>0</v>
      </c>
      <c r="Q1697" s="5">
        <f t="shared" si="3199"/>
        <v>0</v>
      </c>
      <c r="R1697" s="5">
        <f t="shared" si="3199"/>
        <v>0</v>
      </c>
      <c r="S1697" s="5">
        <f t="shared" si="3199"/>
        <v>0</v>
      </c>
      <c r="T1697" s="5"/>
      <c r="U1697" s="5">
        <f t="shared" si="3199"/>
        <v>3.0212956185982573</v>
      </c>
      <c r="V1697" s="5">
        <f t="shared" si="3199"/>
        <v>1.409091654052129</v>
      </c>
      <c r="W1697" s="5">
        <f t="shared" si="3199"/>
        <v>0.79815681103652025</v>
      </c>
      <c r="X1697" s="5">
        <f t="shared" si="3199"/>
        <v>2.0045134392623059</v>
      </c>
      <c r="Y1697" s="5">
        <f t="shared" si="3199"/>
        <v>1.3277979047798896</v>
      </c>
      <c r="Z1697" s="5">
        <f t="shared" si="3199"/>
        <v>12.73048721085835</v>
      </c>
      <c r="AA1697" s="5">
        <f t="shared" si="3199"/>
        <v>1.2333036307828014</v>
      </c>
      <c r="AB1697" s="5"/>
      <c r="AC1697" s="5">
        <f t="shared" si="3199"/>
        <v>2.310402531869256</v>
      </c>
      <c r="AD1697" s="5">
        <f t="shared" si="3199"/>
        <v>0.7045458270260645</v>
      </c>
      <c r="AE1697" s="5">
        <f t="shared" si="3199"/>
        <v>0.39907840551826013</v>
      </c>
      <c r="AF1697" s="5">
        <f t="shared" si="3199"/>
        <v>1.2148566298559431</v>
      </c>
      <c r="AG1697" s="5">
        <f t="shared" si="3199"/>
        <v>0.84496230304174813</v>
      </c>
      <c r="AH1697" s="5">
        <f t="shared" si="3199"/>
        <v>6.8548777289237268</v>
      </c>
      <c r="AI1697" s="5">
        <f t="shared" si="3199"/>
        <v>1.130528328217568</v>
      </c>
    </row>
    <row r="1698" spans="2:35" x14ac:dyDescent="0.3">
      <c r="B1698" s="85">
        <f t="shared" si="3175"/>
        <v>49765</v>
      </c>
      <c r="C1698" s="3"/>
      <c r="D1698" s="3"/>
      <c r="E1698" s="5">
        <f t="shared" ref="E1698:AI1698" si="3200">E889+E996</f>
        <v>13.91217770728656</v>
      </c>
      <c r="F1698" s="5">
        <f t="shared" si="3200"/>
        <v>11.77217794090884</v>
      </c>
      <c r="G1698" s="5">
        <f t="shared" si="3200"/>
        <v>6.6681567357595526</v>
      </c>
      <c r="H1698" s="5">
        <f t="shared" si="3200"/>
        <v>5.8811209451326185</v>
      </c>
      <c r="I1698" s="5">
        <f t="shared" si="3200"/>
        <v>20.390147461401725</v>
      </c>
      <c r="J1698" s="5">
        <f t="shared" si="3200"/>
        <v>161.3834071038043</v>
      </c>
      <c r="K1698" s="5">
        <f t="shared" si="3200"/>
        <v>16.302218492897332</v>
      </c>
      <c r="L1698" s="5"/>
      <c r="M1698" s="5">
        <f t="shared" si="3200"/>
        <v>5.8577590346469748</v>
      </c>
      <c r="N1698" s="5">
        <f t="shared" si="3200"/>
        <v>0</v>
      </c>
      <c r="O1698" s="5">
        <f t="shared" si="3200"/>
        <v>0</v>
      </c>
      <c r="P1698" s="5">
        <f t="shared" si="3200"/>
        <v>0</v>
      </c>
      <c r="Q1698" s="5">
        <f t="shared" si="3200"/>
        <v>0</v>
      </c>
      <c r="R1698" s="5">
        <f t="shared" si="3200"/>
        <v>0</v>
      </c>
      <c r="S1698" s="5">
        <f t="shared" si="3200"/>
        <v>0</v>
      </c>
      <c r="T1698" s="5"/>
      <c r="U1698" s="5">
        <f t="shared" si="3200"/>
        <v>3.1119344871562049</v>
      </c>
      <c r="V1698" s="5">
        <f t="shared" si="3200"/>
        <v>1.4513644036736926</v>
      </c>
      <c r="W1698" s="5">
        <f t="shared" si="3200"/>
        <v>0.82210151536761611</v>
      </c>
      <c r="X1698" s="5">
        <f t="shared" si="3200"/>
        <v>2.064648842440175</v>
      </c>
      <c r="Y1698" s="5">
        <f t="shared" si="3200"/>
        <v>1.3676318419232865</v>
      </c>
      <c r="Z1698" s="5">
        <f t="shared" si="3200"/>
        <v>13.112401827184099</v>
      </c>
      <c r="AA1698" s="5">
        <f t="shared" si="3200"/>
        <v>1.2703027397062856</v>
      </c>
      <c r="AB1698" s="5"/>
      <c r="AC1698" s="5">
        <f t="shared" si="3200"/>
        <v>2.3797146078253331</v>
      </c>
      <c r="AD1698" s="5">
        <f t="shared" si="3200"/>
        <v>0.72568220183684629</v>
      </c>
      <c r="AE1698" s="5">
        <f t="shared" si="3200"/>
        <v>0.41105075768380805</v>
      </c>
      <c r="AF1698" s="5">
        <f t="shared" si="3200"/>
        <v>1.2513023287516212</v>
      </c>
      <c r="AG1698" s="5">
        <f t="shared" si="3200"/>
        <v>0.87031117213300058</v>
      </c>
      <c r="AH1698" s="5">
        <f t="shared" si="3200"/>
        <v>7.0605240607914377</v>
      </c>
      <c r="AI1698" s="5">
        <f t="shared" si="3200"/>
        <v>1.1644441780640951</v>
      </c>
    </row>
    <row r="1699" spans="2:35" x14ac:dyDescent="0.3">
      <c r="B1699" s="85">
        <f t="shared" si="3175"/>
        <v>50130</v>
      </c>
      <c r="C1699" s="3"/>
      <c r="D1699" s="3"/>
      <c r="E1699" s="5">
        <f t="shared" ref="E1699:AI1699" si="3201">E890+E997</f>
        <v>14.329543038505165</v>
      </c>
      <c r="F1699" s="5">
        <f t="shared" si="3201"/>
        <v>12.125343279136107</v>
      </c>
      <c r="G1699" s="5">
        <f t="shared" si="3201"/>
        <v>6.8682014378323402</v>
      </c>
      <c r="H1699" s="5">
        <f t="shared" si="3201"/>
        <v>6.0575545734865983</v>
      </c>
      <c r="I1699" s="5">
        <f t="shared" si="3201"/>
        <v>21.001851885243774</v>
      </c>
      <c r="J1699" s="5">
        <f t="shared" si="3201"/>
        <v>166.22490931691846</v>
      </c>
      <c r="K1699" s="5">
        <f t="shared" si="3201"/>
        <v>16.791285047684251</v>
      </c>
      <c r="L1699" s="5"/>
      <c r="M1699" s="5">
        <f t="shared" si="3201"/>
        <v>6.0334918056863849</v>
      </c>
      <c r="N1699" s="5">
        <f t="shared" si="3201"/>
        <v>0</v>
      </c>
      <c r="O1699" s="5">
        <f t="shared" si="3201"/>
        <v>0</v>
      </c>
      <c r="P1699" s="5">
        <f t="shared" si="3201"/>
        <v>0</v>
      </c>
      <c r="Q1699" s="5">
        <f t="shared" si="3201"/>
        <v>0</v>
      </c>
      <c r="R1699" s="5">
        <f t="shared" si="3201"/>
        <v>0</v>
      </c>
      <c r="S1699" s="5">
        <f t="shared" si="3201"/>
        <v>0</v>
      </c>
      <c r="T1699" s="5"/>
      <c r="U1699" s="5">
        <f t="shared" si="3201"/>
        <v>3.2052925217708914</v>
      </c>
      <c r="V1699" s="5">
        <f t="shared" si="3201"/>
        <v>1.4949053357839035</v>
      </c>
      <c r="W1699" s="5">
        <f t="shared" si="3201"/>
        <v>0.84676456082864426</v>
      </c>
      <c r="X1699" s="5">
        <f t="shared" si="3201"/>
        <v>2.1265883077133805</v>
      </c>
      <c r="Y1699" s="5">
        <f t="shared" si="3201"/>
        <v>1.408660797180985</v>
      </c>
      <c r="Z1699" s="5">
        <f t="shared" si="3201"/>
        <v>13.505773881999625</v>
      </c>
      <c r="AA1699" s="5">
        <f t="shared" si="3201"/>
        <v>1.3084118218974741</v>
      </c>
      <c r="AB1699" s="5"/>
      <c r="AC1699" s="5">
        <f t="shared" si="3201"/>
        <v>2.4511060460600937</v>
      </c>
      <c r="AD1699" s="5">
        <f t="shared" si="3201"/>
        <v>0.74745266789195175</v>
      </c>
      <c r="AE1699" s="5">
        <f t="shared" si="3201"/>
        <v>0.42338228041432213</v>
      </c>
      <c r="AF1699" s="5">
        <f t="shared" si="3201"/>
        <v>1.2888413986141702</v>
      </c>
      <c r="AG1699" s="5">
        <f t="shared" si="3201"/>
        <v>0.89642050729699063</v>
      </c>
      <c r="AH1699" s="5">
        <f t="shared" si="3201"/>
        <v>7.272339782615183</v>
      </c>
      <c r="AI1699" s="5">
        <f t="shared" si="3201"/>
        <v>1.1993775034060179</v>
      </c>
    </row>
    <row r="1700" spans="2:35" x14ac:dyDescent="0.3">
      <c r="B1700" s="85">
        <f t="shared" si="3175"/>
        <v>50495</v>
      </c>
      <c r="C1700" s="3"/>
      <c r="D1700" s="3"/>
      <c r="E1700" s="5">
        <f t="shared" ref="E1700:AI1700" si="3202">E891+E998</f>
        <v>14.759429329660321</v>
      </c>
      <c r="F1700" s="5">
        <f t="shared" si="3202"/>
        <v>12.489103577510186</v>
      </c>
      <c r="G1700" s="5">
        <f t="shared" si="3202"/>
        <v>7.0742474809673084</v>
      </c>
      <c r="H1700" s="5">
        <f t="shared" si="3202"/>
        <v>6.2392812106911943</v>
      </c>
      <c r="I1700" s="5">
        <f t="shared" si="3202"/>
        <v>21.63190744180109</v>
      </c>
      <c r="J1700" s="5">
        <f t="shared" si="3202"/>
        <v>171.21165659642602</v>
      </c>
      <c r="K1700" s="5">
        <f t="shared" si="3202"/>
        <v>17.295023599114785</v>
      </c>
      <c r="L1700" s="5"/>
      <c r="M1700" s="5">
        <f t="shared" si="3202"/>
        <v>6.2144965598569755</v>
      </c>
      <c r="N1700" s="5">
        <f t="shared" si="3202"/>
        <v>0</v>
      </c>
      <c r="O1700" s="5">
        <f t="shared" si="3202"/>
        <v>0</v>
      </c>
      <c r="P1700" s="5">
        <f t="shared" si="3202"/>
        <v>0</v>
      </c>
      <c r="Q1700" s="5">
        <f t="shared" si="3202"/>
        <v>0</v>
      </c>
      <c r="R1700" s="5">
        <f t="shared" si="3202"/>
        <v>0</v>
      </c>
      <c r="S1700" s="5">
        <f t="shared" si="3202"/>
        <v>0</v>
      </c>
      <c r="T1700" s="5"/>
      <c r="U1700" s="5">
        <f t="shared" si="3202"/>
        <v>3.301451297424018</v>
      </c>
      <c r="V1700" s="5">
        <f t="shared" si="3202"/>
        <v>1.5397524958574209</v>
      </c>
      <c r="W1700" s="5">
        <f t="shared" si="3202"/>
        <v>0.87216749765350343</v>
      </c>
      <c r="X1700" s="5">
        <f t="shared" si="3202"/>
        <v>2.1903859569447817</v>
      </c>
      <c r="Y1700" s="5">
        <f t="shared" si="3202"/>
        <v>1.4509206210964147</v>
      </c>
      <c r="Z1700" s="5">
        <f t="shared" si="3202"/>
        <v>13.910947098459614</v>
      </c>
      <c r="AA1700" s="5">
        <f t="shared" si="3202"/>
        <v>1.3476641765543982</v>
      </c>
      <c r="AB1700" s="5"/>
      <c r="AC1700" s="5">
        <f t="shared" si="3202"/>
        <v>2.5246392274418969</v>
      </c>
      <c r="AD1700" s="5">
        <f t="shared" si="3202"/>
        <v>0.76987624792871046</v>
      </c>
      <c r="AE1700" s="5">
        <f t="shared" si="3202"/>
        <v>0.43608374882675172</v>
      </c>
      <c r="AF1700" s="5">
        <f t="shared" si="3202"/>
        <v>1.327506640572595</v>
      </c>
      <c r="AG1700" s="5">
        <f t="shared" si="3202"/>
        <v>0.92331312251590036</v>
      </c>
      <c r="AH1700" s="5">
        <f t="shared" si="3202"/>
        <v>7.4905099760936382</v>
      </c>
      <c r="AI1700" s="5">
        <f t="shared" si="3202"/>
        <v>1.2353588285081987</v>
      </c>
    </row>
    <row r="1701" spans="2:35" x14ac:dyDescent="0.3">
      <c r="B1701" s="85">
        <f t="shared" si="3175"/>
        <v>50860</v>
      </c>
      <c r="C1701" s="3"/>
      <c r="D1701" s="3"/>
      <c r="E1701" s="5">
        <f t="shared" ref="E1701:AI1701" si="3203">E892+E999</f>
        <v>15.202212209550126</v>
      </c>
      <c r="F1701" s="5">
        <f t="shared" si="3203"/>
        <v>12.8637766848355</v>
      </c>
      <c r="G1701" s="5">
        <f t="shared" si="3203"/>
        <v>7.2864749053963322</v>
      </c>
      <c r="H1701" s="5">
        <f t="shared" si="3203"/>
        <v>6.4264596470119333</v>
      </c>
      <c r="I1701" s="5">
        <f t="shared" si="3203"/>
        <v>22.28086466505512</v>
      </c>
      <c r="J1701" s="5">
        <f t="shared" si="3203"/>
        <v>176.34800629431876</v>
      </c>
      <c r="K1701" s="5">
        <f t="shared" si="3203"/>
        <v>17.813874307088224</v>
      </c>
      <c r="L1701" s="5"/>
      <c r="M1701" s="5">
        <f t="shared" si="3203"/>
        <v>6.4009314566526854</v>
      </c>
      <c r="N1701" s="5">
        <f t="shared" si="3203"/>
        <v>0</v>
      </c>
      <c r="O1701" s="5">
        <f t="shared" si="3203"/>
        <v>0</v>
      </c>
      <c r="P1701" s="5">
        <f t="shared" si="3203"/>
        <v>0</v>
      </c>
      <c r="Q1701" s="5">
        <f t="shared" si="3203"/>
        <v>0</v>
      </c>
      <c r="R1701" s="5">
        <f t="shared" si="3203"/>
        <v>0</v>
      </c>
      <c r="S1701" s="5">
        <f t="shared" si="3203"/>
        <v>0</v>
      </c>
      <c r="T1701" s="5"/>
      <c r="U1701" s="5">
        <f t="shared" si="3203"/>
        <v>3.4004948363467395</v>
      </c>
      <c r="V1701" s="5">
        <f t="shared" si="3203"/>
        <v>1.5859450707331431</v>
      </c>
      <c r="W1701" s="5">
        <f t="shared" si="3203"/>
        <v>0.89833252258310914</v>
      </c>
      <c r="X1701" s="5">
        <f t="shared" si="3203"/>
        <v>2.256097535653125</v>
      </c>
      <c r="Y1701" s="5">
        <f t="shared" si="3203"/>
        <v>1.4944482397293073</v>
      </c>
      <c r="Z1701" s="5">
        <f t="shared" si="3203"/>
        <v>14.328275511413402</v>
      </c>
      <c r="AA1701" s="5">
        <f t="shared" si="3203"/>
        <v>1.3880941018510309</v>
      </c>
      <c r="AB1701" s="5"/>
      <c r="AC1701" s="5">
        <f t="shared" si="3203"/>
        <v>2.6003784042651539</v>
      </c>
      <c r="AD1701" s="5">
        <f t="shared" si="3203"/>
        <v>0.79297253536657153</v>
      </c>
      <c r="AE1701" s="5">
        <f t="shared" si="3203"/>
        <v>0.44916626129155457</v>
      </c>
      <c r="AF1701" s="5">
        <f t="shared" si="3203"/>
        <v>1.3673318397897729</v>
      </c>
      <c r="AG1701" s="5">
        <f t="shared" si="3203"/>
        <v>0.95101251619137739</v>
      </c>
      <c r="AH1701" s="5">
        <f t="shared" si="3203"/>
        <v>7.7152252753764472</v>
      </c>
      <c r="AI1701" s="5">
        <f t="shared" si="3203"/>
        <v>1.2724195933634448</v>
      </c>
    </row>
    <row r="1702" spans="2:35" x14ac:dyDescent="0.3">
      <c r="B1702" s="85">
        <f t="shared" si="3175"/>
        <v>51226</v>
      </c>
      <c r="C1702" s="3"/>
      <c r="D1702" s="3"/>
      <c r="E1702" s="5">
        <f t="shared" ref="E1702:AI1702" si="3204">E893+E1000</f>
        <v>15.658278575836633</v>
      </c>
      <c r="F1702" s="5">
        <f t="shared" si="3204"/>
        <v>13.249689985380563</v>
      </c>
      <c r="G1702" s="5">
        <f t="shared" si="3204"/>
        <v>7.5050691525582209</v>
      </c>
      <c r="H1702" s="5">
        <f t="shared" si="3204"/>
        <v>6.619253436422289</v>
      </c>
      <c r="I1702" s="5">
        <f t="shared" si="3204"/>
        <v>22.94929060500678</v>
      </c>
      <c r="J1702" s="5">
        <f t="shared" si="3204"/>
        <v>181.63844648314839</v>
      </c>
      <c r="K1702" s="5">
        <f t="shared" si="3204"/>
        <v>18.348290536300876</v>
      </c>
      <c r="L1702" s="5"/>
      <c r="M1702" s="5">
        <f t="shared" si="3204"/>
        <v>6.5929594003522638</v>
      </c>
      <c r="N1702" s="5">
        <f t="shared" si="3204"/>
        <v>0</v>
      </c>
      <c r="O1702" s="5">
        <f t="shared" si="3204"/>
        <v>0</v>
      </c>
      <c r="P1702" s="5">
        <f t="shared" si="3204"/>
        <v>0</v>
      </c>
      <c r="Q1702" s="5">
        <f t="shared" si="3204"/>
        <v>0</v>
      </c>
      <c r="R1702" s="5">
        <f t="shared" si="3204"/>
        <v>0</v>
      </c>
      <c r="S1702" s="5">
        <f t="shared" si="3204"/>
        <v>0</v>
      </c>
      <c r="T1702" s="5"/>
      <c r="U1702" s="5">
        <f t="shared" si="3204"/>
        <v>3.5025096814371395</v>
      </c>
      <c r="V1702" s="5">
        <f t="shared" si="3204"/>
        <v>1.6335234228551379</v>
      </c>
      <c r="W1702" s="5">
        <f t="shared" si="3204"/>
        <v>0.92528249826060183</v>
      </c>
      <c r="X1702" s="5">
        <f t="shared" si="3204"/>
        <v>2.3237804617227193</v>
      </c>
      <c r="Y1702" s="5">
        <f t="shared" si="3204"/>
        <v>1.5392816869211865</v>
      </c>
      <c r="Z1702" s="5">
        <f t="shared" si="3204"/>
        <v>14.758123776755804</v>
      </c>
      <c r="AA1702" s="5">
        <f t="shared" si="3204"/>
        <v>1.4297369249065615</v>
      </c>
      <c r="AB1702" s="5"/>
      <c r="AC1702" s="5">
        <f t="shared" si="3204"/>
        <v>2.6783897563931074</v>
      </c>
      <c r="AD1702" s="5">
        <f t="shared" si="3204"/>
        <v>0.81676171142756893</v>
      </c>
      <c r="AE1702" s="5">
        <f t="shared" si="3204"/>
        <v>0.46264124913030091</v>
      </c>
      <c r="AF1702" s="5">
        <f t="shared" si="3204"/>
        <v>1.4083517949834659</v>
      </c>
      <c r="AG1702" s="5">
        <f t="shared" si="3204"/>
        <v>0.97954289167711872</v>
      </c>
      <c r="AH1702" s="5">
        <f t="shared" si="3204"/>
        <v>7.9466820336377424</v>
      </c>
      <c r="AI1702" s="5">
        <f t="shared" si="3204"/>
        <v>1.3105921811643482</v>
      </c>
    </row>
    <row r="1703" spans="2:35" x14ac:dyDescent="0.3">
      <c r="B1703" s="85">
        <f t="shared" si="3175"/>
        <v>51591</v>
      </c>
      <c r="C1703" s="3"/>
      <c r="D1703" s="3"/>
      <c r="E1703" s="5">
        <f t="shared" ref="E1703:AI1703" si="3205">E894+E1001</f>
        <v>12.005975384450416</v>
      </c>
      <c r="F1703" s="5">
        <f t="shared" si="3205"/>
        <v>10.159191576879884</v>
      </c>
      <c r="G1703" s="5">
        <f t="shared" si="3205"/>
        <v>5.7545071169739188</v>
      </c>
      <c r="H1703" s="5">
        <f t="shared" si="3205"/>
        <v>5.075308466140168</v>
      </c>
      <c r="I1703" s="5">
        <f t="shared" si="3205"/>
        <v>17.596354334856315</v>
      </c>
      <c r="J1703" s="5">
        <f t="shared" si="3205"/>
        <v>139.27116616201701</v>
      </c>
      <c r="K1703" s="5">
        <f t="shared" si="3205"/>
        <v>14.068540386394469</v>
      </c>
      <c r="L1703" s="5"/>
      <c r="M1703" s="5">
        <f t="shared" si="3205"/>
        <v>5.0551475302949136</v>
      </c>
      <c r="N1703" s="5">
        <f t="shared" si="3205"/>
        <v>0</v>
      </c>
      <c r="O1703" s="5">
        <f t="shared" si="3205"/>
        <v>0</v>
      </c>
      <c r="P1703" s="5">
        <f t="shared" si="3205"/>
        <v>0</v>
      </c>
      <c r="Q1703" s="5">
        <f t="shared" si="3205"/>
        <v>0</v>
      </c>
      <c r="R1703" s="5">
        <f t="shared" si="3205"/>
        <v>0</v>
      </c>
      <c r="S1703" s="5">
        <f t="shared" si="3205"/>
        <v>0</v>
      </c>
      <c r="T1703" s="5"/>
      <c r="U1703" s="5">
        <f t="shared" si="3205"/>
        <v>2.6855471254691725</v>
      </c>
      <c r="V1703" s="5">
        <f t="shared" si="3205"/>
        <v>1.2525030711221774</v>
      </c>
      <c r="W1703" s="5">
        <f t="shared" si="3205"/>
        <v>0.70945978154473011</v>
      </c>
      <c r="X1703" s="5">
        <f t="shared" si="3205"/>
        <v>1.7817572274747397</v>
      </c>
      <c r="Y1703" s="5">
        <f t="shared" si="3205"/>
        <v>1.1802432785574357</v>
      </c>
      <c r="Z1703" s="5">
        <f t="shared" si="3205"/>
        <v>11.315782250663881</v>
      </c>
      <c r="AA1703" s="5">
        <f t="shared" si="3205"/>
        <v>1.0962499002385298</v>
      </c>
      <c r="AB1703" s="5"/>
      <c r="AC1703" s="5">
        <f t="shared" si="3205"/>
        <v>2.0536536841823079</v>
      </c>
      <c r="AD1703" s="5">
        <f t="shared" si="3205"/>
        <v>0.6262515355610887</v>
      </c>
      <c r="AE1703" s="5">
        <f t="shared" si="3205"/>
        <v>0.35472989077236505</v>
      </c>
      <c r="AF1703" s="5">
        <f t="shared" si="3205"/>
        <v>1.079852865136206</v>
      </c>
      <c r="AG1703" s="5">
        <f t="shared" si="3205"/>
        <v>0.75106390453654992</v>
      </c>
      <c r="AH1703" s="5">
        <f t="shared" si="3205"/>
        <v>6.0931135195882442</v>
      </c>
      <c r="AI1703" s="5">
        <f t="shared" si="3205"/>
        <v>1.004895741885319</v>
      </c>
    </row>
  </sheetData>
  <mergeCells count="189">
    <mergeCell ref="E1671:K1671"/>
    <mergeCell ref="M1671:S1671"/>
    <mergeCell ref="U1671:AA1671"/>
    <mergeCell ref="AC1671:AI1671"/>
    <mergeCell ref="E1601:K1601"/>
    <mergeCell ref="M1601:S1601"/>
    <mergeCell ref="U1601:AA1601"/>
    <mergeCell ref="AC1601:AI1601"/>
    <mergeCell ref="E1636:K1636"/>
    <mergeCell ref="M1636:S1636"/>
    <mergeCell ref="U1636:AA1636"/>
    <mergeCell ref="AC1636:AI1636"/>
    <mergeCell ref="E1530:K1530"/>
    <mergeCell ref="M1530:S1530"/>
    <mergeCell ref="U1530:AA1530"/>
    <mergeCell ref="AC1530:AI1530"/>
    <mergeCell ref="E1566:K1566"/>
    <mergeCell ref="M1566:S1566"/>
    <mergeCell ref="U1566:AA1566"/>
    <mergeCell ref="AC1566:AI1566"/>
    <mergeCell ref="E1460:K1460"/>
    <mergeCell ref="M1460:S1460"/>
    <mergeCell ref="U1460:AA1460"/>
    <mergeCell ref="AC1460:AI1460"/>
    <mergeCell ref="E1495:K1495"/>
    <mergeCell ref="M1495:S1495"/>
    <mergeCell ref="U1495:AA1495"/>
    <mergeCell ref="AC1495:AI1495"/>
    <mergeCell ref="E1389:K1389"/>
    <mergeCell ref="M1389:S1389"/>
    <mergeCell ref="U1389:AA1389"/>
    <mergeCell ref="AC1389:AI1389"/>
    <mergeCell ref="E1425:K1425"/>
    <mergeCell ref="M1425:S1425"/>
    <mergeCell ref="U1425:AA1425"/>
    <mergeCell ref="AC1425:AI1425"/>
    <mergeCell ref="E1319:K1319"/>
    <mergeCell ref="M1319:S1319"/>
    <mergeCell ref="U1319:AA1319"/>
    <mergeCell ref="AC1319:AI1319"/>
    <mergeCell ref="E1354:K1354"/>
    <mergeCell ref="M1354:S1354"/>
    <mergeCell ref="U1354:AA1354"/>
    <mergeCell ref="AC1354:AI1354"/>
    <mergeCell ref="E1249:K1249"/>
    <mergeCell ref="M1249:S1249"/>
    <mergeCell ref="U1249:AA1249"/>
    <mergeCell ref="AC1249:AI1249"/>
    <mergeCell ref="E1284:K1284"/>
    <mergeCell ref="M1284:S1284"/>
    <mergeCell ref="U1284:AA1284"/>
    <mergeCell ref="AC1284:AI1284"/>
    <mergeCell ref="E1179:K1179"/>
    <mergeCell ref="M1179:S1179"/>
    <mergeCell ref="U1179:AA1179"/>
    <mergeCell ref="AC1179:AI1179"/>
    <mergeCell ref="E1214:K1214"/>
    <mergeCell ref="M1214:S1214"/>
    <mergeCell ref="U1214:AA1214"/>
    <mergeCell ref="AC1214:AI1214"/>
    <mergeCell ref="E1109:K1109"/>
    <mergeCell ref="M1109:S1109"/>
    <mergeCell ref="U1109:AA1109"/>
    <mergeCell ref="AC1109:AI1109"/>
    <mergeCell ref="E1144:K1144"/>
    <mergeCell ref="M1144:S1144"/>
    <mergeCell ref="U1144:AA1144"/>
    <mergeCell ref="AC1144:AI1144"/>
    <mergeCell ref="E1039:K1039"/>
    <mergeCell ref="M1039:S1039"/>
    <mergeCell ref="U1039:AA1039"/>
    <mergeCell ref="AC1039:AI1039"/>
    <mergeCell ref="E1074:K1074"/>
    <mergeCell ref="M1074:S1074"/>
    <mergeCell ref="U1074:AA1074"/>
    <mergeCell ref="AC1074:AI1074"/>
    <mergeCell ref="E969:K969"/>
    <mergeCell ref="M969:S969"/>
    <mergeCell ref="U969:AA969"/>
    <mergeCell ref="AC969:AI969"/>
    <mergeCell ref="E1004:K1004"/>
    <mergeCell ref="M1004:S1004"/>
    <mergeCell ref="U1004:AA1004"/>
    <mergeCell ref="AC1004:AI1004"/>
    <mergeCell ref="E899:K899"/>
    <mergeCell ref="M899:S899"/>
    <mergeCell ref="U899:AA899"/>
    <mergeCell ref="AC899:AI899"/>
    <mergeCell ref="E934:K934"/>
    <mergeCell ref="M934:S934"/>
    <mergeCell ref="U934:AA934"/>
    <mergeCell ref="AC934:AI934"/>
    <mergeCell ref="E827:K827"/>
    <mergeCell ref="M827:S827"/>
    <mergeCell ref="U827:AA827"/>
    <mergeCell ref="AC827:AI827"/>
    <mergeCell ref="E862:K862"/>
    <mergeCell ref="M862:S862"/>
    <mergeCell ref="U862:AA862"/>
    <mergeCell ref="AC862:AI862"/>
    <mergeCell ref="E722:K722"/>
    <mergeCell ref="M722:S722"/>
    <mergeCell ref="U722:AA722"/>
    <mergeCell ref="AC722:AI722"/>
    <mergeCell ref="E792:K792"/>
    <mergeCell ref="M792:S792"/>
    <mergeCell ref="U792:AA792"/>
    <mergeCell ref="AC792:AI792"/>
    <mergeCell ref="E582:K582"/>
    <mergeCell ref="M582:S582"/>
    <mergeCell ref="U582:AA582"/>
    <mergeCell ref="AC582:AI582"/>
    <mergeCell ref="E512:K512"/>
    <mergeCell ref="M512:S512"/>
    <mergeCell ref="U512:AA512"/>
    <mergeCell ref="AC512:AI512"/>
    <mergeCell ref="E407:K407"/>
    <mergeCell ref="M407:S407"/>
    <mergeCell ref="U407:AA407"/>
    <mergeCell ref="AC407:AI407"/>
    <mergeCell ref="E442:K442"/>
    <mergeCell ref="M442:S442"/>
    <mergeCell ref="U442:AA442"/>
    <mergeCell ref="AC442:AI442"/>
    <mergeCell ref="E547:K547"/>
    <mergeCell ref="M547:S547"/>
    <mergeCell ref="U547:AA547"/>
    <mergeCell ref="AC547:AI547"/>
    <mergeCell ref="E617:K617"/>
    <mergeCell ref="M617:S617"/>
    <mergeCell ref="U617:AA617"/>
    <mergeCell ref="AC617:AI617"/>
    <mergeCell ref="E757:K757"/>
    <mergeCell ref="M757:S757"/>
    <mergeCell ref="U757:AA757"/>
    <mergeCell ref="AC757:AI757"/>
    <mergeCell ref="E652:K652"/>
    <mergeCell ref="M652:S652"/>
    <mergeCell ref="U652:AA652"/>
    <mergeCell ref="AC652:AI652"/>
    <mergeCell ref="E687:K687"/>
    <mergeCell ref="M687:S687"/>
    <mergeCell ref="U687:AA687"/>
    <mergeCell ref="AC687:AI687"/>
    <mergeCell ref="E372:K372"/>
    <mergeCell ref="M372:S372"/>
    <mergeCell ref="U372:AA372"/>
    <mergeCell ref="AC372:AI372"/>
    <mergeCell ref="E477:K477"/>
    <mergeCell ref="M477:S477"/>
    <mergeCell ref="U477:AA477"/>
    <mergeCell ref="AC477:AI477"/>
    <mergeCell ref="AK54:AQ54"/>
    <mergeCell ref="E125:K125"/>
    <mergeCell ref="M125:S125"/>
    <mergeCell ref="U125:AA125"/>
    <mergeCell ref="AC125:AI125"/>
    <mergeCell ref="E90:K90"/>
    <mergeCell ref="M90:S90"/>
    <mergeCell ref="U90:AA90"/>
    <mergeCell ref="AC90:AI90"/>
    <mergeCell ref="E54:K54"/>
    <mergeCell ref="M54:S54"/>
    <mergeCell ref="U54:AA54"/>
    <mergeCell ref="AC54:AI54"/>
    <mergeCell ref="E160:K160"/>
    <mergeCell ref="M160:S160"/>
    <mergeCell ref="U160:AA160"/>
    <mergeCell ref="AC160:AI160"/>
    <mergeCell ref="E195:K195"/>
    <mergeCell ref="M195:S195"/>
    <mergeCell ref="U195:AA195"/>
    <mergeCell ref="AC195:AI195"/>
    <mergeCell ref="E231:K231"/>
    <mergeCell ref="M231:S231"/>
    <mergeCell ref="U231:AA231"/>
    <mergeCell ref="AC231:AI231"/>
    <mergeCell ref="E266:K266"/>
    <mergeCell ref="M266:S266"/>
    <mergeCell ref="U266:AA266"/>
    <mergeCell ref="AC266:AI266"/>
    <mergeCell ref="E301:K301"/>
    <mergeCell ref="M301:S301"/>
    <mergeCell ref="U301:AA301"/>
    <mergeCell ref="AC301:AI301"/>
    <mergeCell ref="E336:K336"/>
    <mergeCell ref="M336:S336"/>
    <mergeCell ref="U336:AA336"/>
    <mergeCell ref="AC336:AI336"/>
  </mergeCells>
  <pageMargins left="0.17" right="0.28999999999999998" top="0.54" bottom="0.75" header="0.3" footer="0.3"/>
  <pageSetup scale="10"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Inputs</vt:lpstr>
      <vt:lpstr>Historicals RK</vt:lpstr>
      <vt:lpstr>Financials</vt:lpstr>
      <vt:lpstr>Projections RK</vt:lpstr>
      <vt:lpstr>RK working EV</vt:lpstr>
      <vt:lpstr>Beta RK</vt:lpstr>
      <vt:lpstr>WACC RK</vt:lpstr>
      <vt:lpstr>Ratios</vt:lpstr>
      <vt:lpstr>Traffic</vt:lpstr>
      <vt:lpstr>Revenue</vt:lpstr>
      <vt:lpstr>Capex</vt:lpstr>
      <vt:lpstr>Debt</vt:lpstr>
      <vt:lpstr>Tax</vt:lpstr>
      <vt:lpstr>Reserves</vt:lpstr>
      <vt:lpstr>WPI</vt:lpstr>
      <vt:lpstr>Dep.</vt:lpstr>
      <vt:lpstr>Scenario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2022-10-19T07:47:12Z</dcterms:modified>
</cp:coreProperties>
</file>